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nermina.ibrisevic\Desktop\C_decembar2021_stari windows\NACIONALNI_RACUNI\NACIONALNI RACUNI_radjeno2022\OBRASCI_zaCD\STATANEKS 2021_FBiH\"/>
    </mc:Choice>
  </mc:AlternateContent>
  <bookViews>
    <workbookView xWindow="0" yWindow="60" windowWidth="21840" windowHeight="11775" tabRatio="658" firstSheet="23" activeTab="23"/>
  </bookViews>
  <sheets>
    <sheet name="#ZPN" sheetId="72" state="hidden" r:id="rId1"/>
    <sheet name="#NZS" sheetId="74" state="hidden" r:id="rId2"/>
    <sheet name="#OC" sheetId="75" state="hidden" r:id="rId3"/>
    <sheet name="#VN" sheetId="73" state="hidden" r:id="rId4"/>
    <sheet name="Uputstvo" sheetId="58" state="hidden" r:id="rId5"/>
    <sheet name="#UNOS" sheetId="3" state="hidden" r:id="rId6"/>
    <sheet name="#Konverter" sheetId="1" state="hidden" r:id="rId7"/>
    <sheet name="#GII" sheetId="65" state="hidden" r:id="rId8"/>
    <sheet name="#BS_A" sheetId="61" state="hidden" r:id="rId9"/>
    <sheet name="#BS_P" sheetId="7" state="hidden" r:id="rId10"/>
    <sheet name="BS" sheetId="57" state="hidden" r:id="rId11"/>
    <sheet name="#BU" sheetId="9" state="hidden" r:id="rId12"/>
    <sheet name="BU" sheetId="8" state="hidden" r:id="rId13"/>
    <sheet name="GTDIR" sheetId="10" state="hidden" r:id="rId14"/>
    <sheet name="#GT_1" sheetId="11" state="hidden" r:id="rId15"/>
    <sheet name="GTIND" sheetId="12" state="hidden" r:id="rId16"/>
    <sheet name="#GT_2" sheetId="13" state="hidden" r:id="rId17"/>
    <sheet name="IPK" sheetId="15" state="hidden" r:id="rId18"/>
    <sheet name="ANEKS" sheetId="23" state="hidden" r:id="rId19"/>
    <sheet name="PPP" sheetId="25" state="hidden" r:id="rId20"/>
    <sheet name="#PPP" sheetId="26" state="hidden" r:id="rId21"/>
    <sheet name="#IPK" sheetId="14" state="hidden" r:id="rId22"/>
    <sheet name="#ANEX" sheetId="24" state="hidden" r:id="rId23"/>
    <sheet name="STANEX" sheetId="54" r:id="rId24"/>
    <sheet name="INV01-1" sheetId="63" state="hidden" r:id="rId25"/>
    <sheet name="INV01-2" sheetId="64" state="hidden" r:id="rId26"/>
    <sheet name="#STANEX" sheetId="55" state="hidden" r:id="rId27"/>
    <sheet name="ONŠ" sheetId="69" state="hidden" r:id="rId28"/>
    <sheet name="TZ" sheetId="68" state="hidden" r:id="rId29"/>
    <sheet name="VN" sheetId="66" state="hidden" r:id="rId30"/>
    <sheet name="ZS" sheetId="70" state="hidden" r:id="rId31"/>
    <sheet name="UtvrFinIzvj" sheetId="37" state="hidden" r:id="rId32"/>
    <sheet name="ObavijRazvrst" sheetId="40" state="hidden" r:id="rId33"/>
    <sheet name="RaspPoslRez" sheetId="38" state="hidden" r:id="rId34"/>
    <sheet name="IzjStandard" sheetId="42" state="hidden" r:id="rId35"/>
    <sheet name="IzjNeaktiv" sheetId="41" state="hidden" r:id="rId36"/>
  </sheets>
  <definedNames>
    <definedName name="OblikPreduzeca">'#Konverter'!$AA$2:$AA$6</definedName>
    <definedName name="Opstina">'#Konverter'!$E$2:$E$80</definedName>
    <definedName name="TipIzvjestaja">'#Konverter'!$AF$2:$AF$31</definedName>
    <definedName name="Velicina">'#Konverter'!$AH$2:$AH$4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41" l="1"/>
  <c r="B2" i="42"/>
  <c r="C11" i="38"/>
  <c r="C2" i="38"/>
  <c r="A2" i="40"/>
  <c r="B12" i="37"/>
  <c r="B3" i="37"/>
  <c r="F3" i="25"/>
  <c r="F3" i="23"/>
  <c r="R3" i="15"/>
  <c r="F3" i="12"/>
  <c r="F3" i="10"/>
  <c r="F3" i="8"/>
  <c r="J3" i="57"/>
  <c r="C21" i="70"/>
  <c r="O9" i="69"/>
  <c r="W5" i="69" l="1"/>
  <c r="W6" i="69"/>
  <c r="W4" i="69"/>
  <c r="W3" i="69"/>
  <c r="W2" i="69"/>
  <c r="D3" i="73"/>
  <c r="D4" i="73"/>
  <c r="D5" i="73"/>
  <c r="D6" i="73"/>
  <c r="D7" i="73"/>
  <c r="D8" i="73"/>
  <c r="D9" i="73"/>
  <c r="D10" i="73"/>
  <c r="D11" i="73"/>
  <c r="D12" i="73"/>
  <c r="D13" i="73"/>
  <c r="D14" i="73"/>
  <c r="D15" i="73"/>
  <c r="D16" i="73"/>
  <c r="D2" i="73"/>
  <c r="C3" i="75"/>
  <c r="C5" i="75"/>
  <c r="D4" i="72"/>
  <c r="D3" i="72"/>
  <c r="D2" i="72"/>
  <c r="AW16" i="69"/>
  <c r="H21" i="69"/>
  <c r="H20" i="69"/>
  <c r="H17" i="69"/>
  <c r="H16" i="69"/>
  <c r="I17" i="69"/>
  <c r="J17" i="69"/>
  <c r="L17" i="69"/>
  <c r="M17" i="69"/>
  <c r="H18" i="69"/>
  <c r="I18" i="69"/>
  <c r="J18" i="69"/>
  <c r="L18" i="69"/>
  <c r="M18" i="69"/>
  <c r="H19" i="69"/>
  <c r="I19" i="69"/>
  <c r="J19" i="69"/>
  <c r="K19" i="69"/>
  <c r="L19" i="69"/>
  <c r="M19" i="69"/>
  <c r="N19" i="69"/>
  <c r="I20" i="69"/>
  <c r="J20" i="69"/>
  <c r="L20" i="69"/>
  <c r="M20" i="69"/>
  <c r="I21" i="69"/>
  <c r="J21" i="69"/>
  <c r="L21" i="69"/>
  <c r="M21" i="69"/>
  <c r="M16" i="69"/>
  <c r="L16" i="69"/>
  <c r="J16" i="69"/>
  <c r="I16" i="69"/>
  <c r="I22" i="69" s="1"/>
  <c r="I23" i="69" s="1"/>
  <c r="H21" i="66"/>
  <c r="F21" i="66"/>
  <c r="J22" i="69" l="1"/>
  <c r="J23" i="69" s="1"/>
  <c r="L22" i="69"/>
  <c r="L23" i="69" s="1"/>
  <c r="M22" i="69"/>
  <c r="M23" i="69" s="1"/>
  <c r="H22" i="69"/>
  <c r="H23" i="69" s="1"/>
  <c r="BM23" i="69"/>
  <c r="O26" i="69"/>
  <c r="BI16" i="69"/>
  <c r="N16" i="69" s="1"/>
  <c r="O23" i="69"/>
  <c r="C2" i="75"/>
  <c r="B20" i="68"/>
  <c r="B17" i="68"/>
  <c r="B26" i="70"/>
  <c r="AE19" i="68"/>
  <c r="AL24" i="68"/>
  <c r="C27" i="68"/>
  <c r="C24" i="68"/>
  <c r="F204" i="8"/>
  <c r="F198" i="8"/>
  <c r="C12" i="68"/>
  <c r="N5" i="68"/>
  <c r="C5" i="68"/>
  <c r="AL5" i="68"/>
  <c r="C7" i="68"/>
  <c r="C3" i="68"/>
  <c r="C1" i="68"/>
  <c r="F3" i="73"/>
  <c r="F4" i="73"/>
  <c r="F5" i="73"/>
  <c r="F6" i="73"/>
  <c r="F7" i="73"/>
  <c r="F8" i="73"/>
  <c r="F9" i="73"/>
  <c r="F10" i="73"/>
  <c r="F11" i="73"/>
  <c r="F12" i="73"/>
  <c r="F13" i="73"/>
  <c r="F14" i="73"/>
  <c r="F15" i="73"/>
  <c r="F16" i="73"/>
  <c r="F2" i="73"/>
  <c r="C2" i="73"/>
  <c r="AR22" i="66"/>
  <c r="E3" i="73" s="1"/>
  <c r="F22" i="66"/>
  <c r="H22" i="66"/>
  <c r="F23" i="66"/>
  <c r="H23" i="66"/>
  <c r="F24" i="66"/>
  <c r="H24" i="66"/>
  <c r="F25" i="66"/>
  <c r="H25" i="66"/>
  <c r="F26" i="66"/>
  <c r="H26" i="66"/>
  <c r="F27" i="66"/>
  <c r="H27" i="66"/>
  <c r="F28" i="66"/>
  <c r="H28" i="66"/>
  <c r="F29" i="66"/>
  <c r="H29" i="66"/>
  <c r="F30" i="66"/>
  <c r="H30" i="66"/>
  <c r="F31" i="66"/>
  <c r="H31" i="66"/>
  <c r="F32" i="66"/>
  <c r="H32" i="66"/>
  <c r="F33" i="66"/>
  <c r="H33" i="66"/>
  <c r="F34" i="66"/>
  <c r="H34" i="66"/>
  <c r="F35" i="66"/>
  <c r="H35" i="66"/>
  <c r="BH38" i="66"/>
  <c r="B19" i="68" l="1"/>
  <c r="C4" i="75"/>
  <c r="F37" i="66"/>
  <c r="F38" i="66" s="1"/>
  <c r="J38" i="66" l="1"/>
  <c r="J15" i="66"/>
  <c r="AY7" i="66"/>
  <c r="BH4" i="66"/>
  <c r="J7" i="66"/>
  <c r="J4" i="66"/>
  <c r="J1" i="66"/>
  <c r="B27" i="70"/>
  <c r="B28" i="70"/>
  <c r="AO13" i="70"/>
  <c r="J13" i="70"/>
  <c r="C13" i="70"/>
  <c r="C10" i="70"/>
  <c r="C7" i="70"/>
  <c r="C16" i="70"/>
  <c r="AO36" i="70"/>
  <c r="C36" i="70"/>
  <c r="C33" i="70"/>
  <c r="AI30" i="70"/>
  <c r="D6" i="72" s="1"/>
  <c r="AI29" i="70"/>
  <c r="B30" i="70" l="1"/>
  <c r="B29" i="70"/>
  <c r="B31" i="70" s="1"/>
  <c r="B32" i="70" s="1"/>
  <c r="AP1" i="70" s="1"/>
  <c r="D5" i="72"/>
  <c r="C41" i="70" l="1"/>
  <c r="B59" i="3"/>
  <c r="I6" i="74"/>
  <c r="H6" i="74"/>
  <c r="F6" i="74"/>
  <c r="E6" i="74"/>
  <c r="D6" i="74"/>
  <c r="C6" i="74"/>
  <c r="I5" i="74"/>
  <c r="H5" i="74"/>
  <c r="F5" i="74"/>
  <c r="E5" i="74"/>
  <c r="D5" i="74"/>
  <c r="C5" i="74"/>
  <c r="I4" i="74"/>
  <c r="H4" i="74"/>
  <c r="F4" i="74"/>
  <c r="E4" i="74"/>
  <c r="D4" i="74"/>
  <c r="C4" i="74"/>
  <c r="I3" i="74"/>
  <c r="H3" i="74"/>
  <c r="F3" i="74"/>
  <c r="E3" i="74"/>
  <c r="D3" i="74"/>
  <c r="C3" i="74"/>
  <c r="I2" i="74"/>
  <c r="H2" i="74"/>
  <c r="F2" i="74"/>
  <c r="E2" i="74"/>
  <c r="D2" i="74"/>
  <c r="C2" i="74"/>
  <c r="C16" i="73"/>
  <c r="C15" i="73"/>
  <c r="C14" i="73"/>
  <c r="C13" i="73"/>
  <c r="C12" i="73"/>
  <c r="C11" i="73"/>
  <c r="C10" i="73"/>
  <c r="C9" i="73"/>
  <c r="C8" i="73"/>
  <c r="C7" i="73"/>
  <c r="C6" i="73"/>
  <c r="C5" i="73"/>
  <c r="C4" i="73"/>
  <c r="C3" i="73"/>
  <c r="J2" i="74"/>
  <c r="AW17" i="69"/>
  <c r="BI17" i="69"/>
  <c r="AW18" i="69"/>
  <c r="K18" i="69" s="1"/>
  <c r="BI18" i="69"/>
  <c r="N18" i="69" s="1"/>
  <c r="AW20" i="69"/>
  <c r="BI20" i="69"/>
  <c r="AW21" i="69"/>
  <c r="BI21" i="69"/>
  <c r="AE21" i="68"/>
  <c r="AR21" i="66"/>
  <c r="G22" i="66"/>
  <c r="AR23" i="66"/>
  <c r="AR24" i="66"/>
  <c r="AR25" i="66"/>
  <c r="E6" i="73" s="1"/>
  <c r="AR26" i="66"/>
  <c r="AR27" i="66"/>
  <c r="E8" i="73" s="1"/>
  <c r="AR28" i="66"/>
  <c r="AR29" i="66"/>
  <c r="AR30" i="66"/>
  <c r="E11" i="73" s="1"/>
  <c r="AR31" i="66"/>
  <c r="AR32" i="66"/>
  <c r="AR33" i="66"/>
  <c r="E14" i="73" s="1"/>
  <c r="AR34" i="66"/>
  <c r="AR35" i="66"/>
  <c r="E16" i="73" s="1"/>
  <c r="AW36" i="66"/>
  <c r="F17" i="73" s="1"/>
  <c r="B67" i="3"/>
  <c r="G28" i="66" l="1"/>
  <c r="E9" i="73"/>
  <c r="G23" i="66"/>
  <c r="E4" i="73"/>
  <c r="B21" i="68"/>
  <c r="C6" i="75"/>
  <c r="G34" i="66"/>
  <c r="E15" i="73"/>
  <c r="G26" i="66"/>
  <c r="E7" i="73"/>
  <c r="BB32" i="66"/>
  <c r="E13" i="73"/>
  <c r="G24" i="66"/>
  <c r="E5" i="73"/>
  <c r="G31" i="66"/>
  <c r="E12" i="73"/>
  <c r="G29" i="66"/>
  <c r="E10" i="73"/>
  <c r="G21" i="66"/>
  <c r="E2" i="73"/>
  <c r="G6" i="74"/>
  <c r="K21" i="69"/>
  <c r="J5" i="74"/>
  <c r="N20" i="69"/>
  <c r="G5" i="74"/>
  <c r="K20" i="69"/>
  <c r="G2" i="74"/>
  <c r="K16" i="69"/>
  <c r="K22" i="69" s="1"/>
  <c r="K23" i="69" s="1"/>
  <c r="G3" i="74"/>
  <c r="K17" i="69"/>
  <c r="J3" i="74"/>
  <c r="N17" i="69"/>
  <c r="J6" i="74"/>
  <c r="N21" i="69"/>
  <c r="G4" i="74"/>
  <c r="J4" i="74"/>
  <c r="AE22" i="68"/>
  <c r="C7" i="75" s="1"/>
  <c r="BB33" i="66"/>
  <c r="G33" i="66"/>
  <c r="BB25" i="66"/>
  <c r="G25" i="66"/>
  <c r="G32" i="66"/>
  <c r="BB35" i="66"/>
  <c r="G35" i="66"/>
  <c r="G30" i="66"/>
  <c r="H36" i="66"/>
  <c r="H37" i="66" s="1"/>
  <c r="H38" i="66" s="1"/>
  <c r="BB27" i="66"/>
  <c r="G27" i="66"/>
  <c r="BB22" i="66"/>
  <c r="BB30" i="66"/>
  <c r="BB28" i="66"/>
  <c r="BB24" i="66"/>
  <c r="BB31" i="66"/>
  <c r="BB23" i="66"/>
  <c r="BB29" i="66"/>
  <c r="BB21" i="66"/>
  <c r="BB34" i="66"/>
  <c r="BB26" i="66"/>
  <c r="AR36" i="66"/>
  <c r="I25" i="66" l="1"/>
  <c r="G6" i="73"/>
  <c r="G36" i="66"/>
  <c r="G37" i="66" s="1"/>
  <c r="G38" i="66" s="1"/>
  <c r="E17" i="73"/>
  <c r="I29" i="66"/>
  <c r="G10" i="73"/>
  <c r="I28" i="66"/>
  <c r="G9" i="73"/>
  <c r="I27" i="66"/>
  <c r="G8" i="73"/>
  <c r="I35" i="66"/>
  <c r="G16" i="73"/>
  <c r="I32" i="66"/>
  <c r="G13" i="73"/>
  <c r="I21" i="66"/>
  <c r="G2" i="73"/>
  <c r="I24" i="66"/>
  <c r="G5" i="73"/>
  <c r="I33" i="66"/>
  <c r="G14" i="73"/>
  <c r="I26" i="66"/>
  <c r="G7" i="73"/>
  <c r="I23" i="66"/>
  <c r="G4" i="73"/>
  <c r="I30" i="66"/>
  <c r="G11" i="73"/>
  <c r="I34" i="66"/>
  <c r="G15" i="73"/>
  <c r="I31" i="66"/>
  <c r="G12" i="73"/>
  <c r="I22" i="66"/>
  <c r="G3" i="73"/>
  <c r="N22" i="69"/>
  <c r="N23" i="69" s="1"/>
  <c r="BM33" i="69" s="1"/>
  <c r="B22" i="68"/>
  <c r="B23" i="68" s="1"/>
  <c r="B24" i="68" s="1"/>
  <c r="AN1" i="68" s="1"/>
  <c r="BB36" i="66"/>
  <c r="C17" i="38"/>
  <c r="B17" i="38" s="1"/>
  <c r="C18" i="38" s="1"/>
  <c r="I36" i="66" l="1"/>
  <c r="I37" i="66" s="1"/>
  <c r="I38" i="66" s="1"/>
  <c r="BH41" i="66" s="1"/>
  <c r="G17" i="73"/>
  <c r="C36" i="68"/>
  <c r="B56" i="3"/>
  <c r="O33" i="69"/>
  <c r="B57" i="3"/>
  <c r="C32" i="38"/>
  <c r="C20" i="38"/>
  <c r="E28" i="38"/>
  <c r="E27" i="38"/>
  <c r="E29" i="38"/>
  <c r="E30" i="38"/>
  <c r="AD15" i="63"/>
  <c r="A36" i="37"/>
  <c r="F58" i="63"/>
  <c r="F57" i="63"/>
  <c r="F56" i="63"/>
  <c r="F55" i="63"/>
  <c r="F53" i="63"/>
  <c r="F52" i="63"/>
  <c r="AY86" i="64"/>
  <c r="CQ86" i="64"/>
  <c r="AY87" i="64"/>
  <c r="J86" i="64"/>
  <c r="AY85" i="64"/>
  <c r="Q178" i="57"/>
  <c r="Q175" i="57"/>
  <c r="Q172" i="57"/>
  <c r="J178" i="57"/>
  <c r="J172" i="57"/>
  <c r="H67" i="64"/>
  <c r="H81" i="64"/>
  <c r="E81" i="64"/>
  <c r="F81" i="64"/>
  <c r="G81" i="64"/>
  <c r="H80" i="64"/>
  <c r="G80" i="64"/>
  <c r="F80" i="64"/>
  <c r="E80" i="64"/>
  <c r="E74" i="64"/>
  <c r="F74" i="64"/>
  <c r="G74" i="64"/>
  <c r="H74" i="64"/>
  <c r="E75" i="64"/>
  <c r="F75" i="64"/>
  <c r="G75" i="64"/>
  <c r="H75" i="64"/>
  <c r="E76" i="64"/>
  <c r="F76" i="64"/>
  <c r="G76" i="64"/>
  <c r="H76" i="64"/>
  <c r="E77" i="64"/>
  <c r="F77" i="64"/>
  <c r="G77" i="64"/>
  <c r="H77" i="64"/>
  <c r="E78" i="64"/>
  <c r="F78" i="64"/>
  <c r="G78" i="64"/>
  <c r="H78" i="64"/>
  <c r="H73" i="64"/>
  <c r="G73" i="64"/>
  <c r="F73" i="64"/>
  <c r="E73" i="64"/>
  <c r="E71" i="64"/>
  <c r="H71" i="64"/>
  <c r="G71" i="64"/>
  <c r="F71" i="64"/>
  <c r="E68" i="64"/>
  <c r="F68" i="64"/>
  <c r="G68" i="64"/>
  <c r="H68" i="64"/>
  <c r="E69" i="64"/>
  <c r="F69" i="64"/>
  <c r="G69" i="64"/>
  <c r="H69" i="64"/>
  <c r="E70" i="64"/>
  <c r="F70" i="64"/>
  <c r="G70" i="64"/>
  <c r="H70" i="64"/>
  <c r="G67" i="64"/>
  <c r="F67" i="64"/>
  <c r="E67" i="64"/>
  <c r="F11" i="64"/>
  <c r="F12" i="64"/>
  <c r="G12" i="64"/>
  <c r="H12" i="64"/>
  <c r="F13" i="64"/>
  <c r="G13" i="64"/>
  <c r="H13" i="64"/>
  <c r="F14" i="64"/>
  <c r="G14" i="64"/>
  <c r="H14" i="64"/>
  <c r="F15" i="64"/>
  <c r="G15" i="64"/>
  <c r="H15" i="64"/>
  <c r="F16" i="64"/>
  <c r="G16" i="64"/>
  <c r="H16" i="64"/>
  <c r="F17" i="64"/>
  <c r="G17" i="64"/>
  <c r="H17" i="64"/>
  <c r="F18" i="64"/>
  <c r="G18" i="64"/>
  <c r="H18" i="64"/>
  <c r="F19" i="64"/>
  <c r="G19" i="64"/>
  <c r="H19" i="64"/>
  <c r="F20" i="64"/>
  <c r="G20" i="64"/>
  <c r="H20" i="64"/>
  <c r="F21" i="64"/>
  <c r="G21" i="64"/>
  <c r="H21" i="64"/>
  <c r="F22" i="64"/>
  <c r="G22" i="64"/>
  <c r="H22" i="64"/>
  <c r="F23" i="64"/>
  <c r="G23" i="64"/>
  <c r="H23" i="64"/>
  <c r="F24" i="64"/>
  <c r="G24" i="64"/>
  <c r="H24" i="64"/>
  <c r="F25" i="64"/>
  <c r="G25" i="64"/>
  <c r="H25" i="64"/>
  <c r="F26" i="64"/>
  <c r="G26" i="64"/>
  <c r="H26" i="64"/>
  <c r="F27" i="64"/>
  <c r="F28" i="64"/>
  <c r="G28" i="64"/>
  <c r="H28" i="64"/>
  <c r="F29" i="64"/>
  <c r="G29" i="64"/>
  <c r="H29" i="64"/>
  <c r="F30" i="64"/>
  <c r="G30" i="64"/>
  <c r="H30" i="64"/>
  <c r="F31" i="64"/>
  <c r="G31" i="64"/>
  <c r="H31" i="64"/>
  <c r="F32" i="64"/>
  <c r="G32" i="64"/>
  <c r="H32" i="64"/>
  <c r="F33" i="64"/>
  <c r="G33" i="64"/>
  <c r="H33" i="64"/>
  <c r="F34" i="64"/>
  <c r="G34" i="64"/>
  <c r="H34" i="64"/>
  <c r="F35" i="64"/>
  <c r="G35" i="64"/>
  <c r="H35" i="64"/>
  <c r="F36" i="64"/>
  <c r="G36" i="64"/>
  <c r="H36" i="64"/>
  <c r="F37" i="64"/>
  <c r="G37" i="64"/>
  <c r="H37" i="64"/>
  <c r="F38" i="64"/>
  <c r="G38" i="64"/>
  <c r="H38" i="64"/>
  <c r="F39" i="64"/>
  <c r="G39" i="64"/>
  <c r="H39" i="64"/>
  <c r="F40" i="64"/>
  <c r="G40" i="64"/>
  <c r="H40" i="64"/>
  <c r="F41" i="64"/>
  <c r="F42" i="64"/>
  <c r="G42" i="64"/>
  <c r="H42" i="64"/>
  <c r="F43" i="64"/>
  <c r="G43" i="64"/>
  <c r="H43" i="64"/>
  <c r="F44" i="64"/>
  <c r="G44" i="64"/>
  <c r="H44" i="64"/>
  <c r="G45" i="64"/>
  <c r="H45" i="64"/>
  <c r="E11" i="64"/>
  <c r="E12" i="64"/>
  <c r="E6" i="64"/>
  <c r="F6" i="64"/>
  <c r="G6" i="64"/>
  <c r="H6" i="64"/>
  <c r="E7" i="64"/>
  <c r="F7" i="64"/>
  <c r="G7" i="64"/>
  <c r="H7" i="64"/>
  <c r="E8" i="64"/>
  <c r="F8" i="64"/>
  <c r="G8" i="64"/>
  <c r="H8" i="64"/>
  <c r="E9" i="64"/>
  <c r="F9" i="64"/>
  <c r="G9" i="64"/>
  <c r="H9" i="64"/>
  <c r="E10" i="64"/>
  <c r="F10" i="64"/>
  <c r="G10" i="64"/>
  <c r="H10" i="64"/>
  <c r="H5" i="64"/>
  <c r="G5" i="64"/>
  <c r="F5" i="64"/>
  <c r="E5"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B59" i="63"/>
  <c r="B54" i="63"/>
  <c r="B51" i="63"/>
  <c r="B50" i="63"/>
  <c r="B48" i="63"/>
  <c r="B37" i="63"/>
  <c r="B35" i="63"/>
  <c r="B27" i="63"/>
  <c r="B28" i="63"/>
  <c r="B29" i="63"/>
  <c r="B30" i="63"/>
  <c r="B31" i="63"/>
  <c r="B32" i="63"/>
  <c r="B33" i="63"/>
  <c r="B34" i="63"/>
  <c r="B26" i="63"/>
  <c r="B25" i="63"/>
  <c r="B23" i="63"/>
  <c r="BC11" i="63"/>
  <c r="G85" i="65"/>
  <c r="G84" i="65"/>
  <c r="G83" i="65"/>
  <c r="F85" i="65"/>
  <c r="F84" i="65"/>
  <c r="F83" i="65"/>
  <c r="E85" i="65"/>
  <c r="E84" i="65"/>
  <c r="E83" i="65"/>
  <c r="G82" i="65"/>
  <c r="E82" i="65"/>
  <c r="C85" i="65"/>
  <c r="C84" i="65"/>
  <c r="C83" i="65"/>
  <c r="C82" i="65"/>
  <c r="B68" i="65"/>
  <c r="C68" i="65"/>
  <c r="D68" i="65"/>
  <c r="E68" i="65"/>
  <c r="B69" i="65"/>
  <c r="C69" i="65"/>
  <c r="D69" i="65"/>
  <c r="E69" i="65"/>
  <c r="B70" i="65"/>
  <c r="C70" i="65"/>
  <c r="D70" i="65"/>
  <c r="E70" i="65"/>
  <c r="B71" i="65"/>
  <c r="C71" i="65"/>
  <c r="D71" i="65"/>
  <c r="E71" i="65"/>
  <c r="B72" i="65"/>
  <c r="C72" i="65"/>
  <c r="D72" i="65"/>
  <c r="E72" i="65"/>
  <c r="B73" i="65"/>
  <c r="C73" i="65"/>
  <c r="D73" i="65"/>
  <c r="E73" i="65"/>
  <c r="B74" i="65"/>
  <c r="C74" i="65"/>
  <c r="D74" i="65"/>
  <c r="E74" i="65"/>
  <c r="B75" i="65"/>
  <c r="C75" i="65"/>
  <c r="D75" i="65"/>
  <c r="E75" i="65"/>
  <c r="B76" i="65"/>
  <c r="C76" i="65"/>
  <c r="D76" i="65"/>
  <c r="E76" i="65"/>
  <c r="B77" i="65"/>
  <c r="C77" i="65"/>
  <c r="D77" i="65"/>
  <c r="E77" i="65"/>
  <c r="B78" i="65"/>
  <c r="C78" i="65"/>
  <c r="D78" i="65"/>
  <c r="E78" i="65"/>
  <c r="B79" i="65"/>
  <c r="C79" i="65"/>
  <c r="D79" i="65"/>
  <c r="E79" i="65"/>
  <c r="E67" i="65"/>
  <c r="D67" i="65"/>
  <c r="C67" i="65"/>
  <c r="B67" i="65"/>
  <c r="D26" i="65"/>
  <c r="E26" i="65"/>
  <c r="D27" i="65"/>
  <c r="E27" i="65"/>
  <c r="D28" i="65"/>
  <c r="E28" i="65"/>
  <c r="D29" i="65"/>
  <c r="E29" i="65"/>
  <c r="D30" i="65"/>
  <c r="E30" i="65"/>
  <c r="D31" i="65"/>
  <c r="E31" i="65"/>
  <c r="D32" i="65"/>
  <c r="E32" i="65"/>
  <c r="D33" i="65"/>
  <c r="E33" i="65"/>
  <c r="D34" i="65"/>
  <c r="E34" i="65"/>
  <c r="D35" i="65"/>
  <c r="E35" i="65"/>
  <c r="D36" i="65"/>
  <c r="E36" i="65"/>
  <c r="D37" i="65"/>
  <c r="E37" i="65"/>
  <c r="D38" i="65"/>
  <c r="E38" i="65"/>
  <c r="D39" i="65"/>
  <c r="E39" i="65"/>
  <c r="D40" i="65"/>
  <c r="E40" i="65"/>
  <c r="D41" i="65"/>
  <c r="E41" i="65"/>
  <c r="D42" i="65"/>
  <c r="E42" i="65"/>
  <c r="D43" i="65"/>
  <c r="E43" i="65"/>
  <c r="D44" i="65"/>
  <c r="E44" i="65"/>
  <c r="D45" i="65"/>
  <c r="E45" i="65"/>
  <c r="D46" i="65"/>
  <c r="E46" i="65"/>
  <c r="D47" i="65"/>
  <c r="E47" i="65"/>
  <c r="D48" i="65"/>
  <c r="E48" i="65"/>
  <c r="D49" i="65"/>
  <c r="E49" i="65"/>
  <c r="D50" i="65"/>
  <c r="E50" i="65"/>
  <c r="D51" i="65"/>
  <c r="E51" i="65"/>
  <c r="D52" i="65"/>
  <c r="E52" i="65"/>
  <c r="D53" i="65"/>
  <c r="E53" i="65"/>
  <c r="D54" i="65"/>
  <c r="E54" i="65"/>
  <c r="D55" i="65"/>
  <c r="E55" i="65"/>
  <c r="D56" i="65"/>
  <c r="E56" i="65"/>
  <c r="D57" i="65"/>
  <c r="E57" i="65"/>
  <c r="D58" i="65"/>
  <c r="E58" i="65"/>
  <c r="D59" i="65"/>
  <c r="E59" i="65"/>
  <c r="D60" i="65"/>
  <c r="E60" i="65"/>
  <c r="D61" i="65"/>
  <c r="E61" i="65"/>
  <c r="D62" i="65"/>
  <c r="E62" i="65"/>
  <c r="D63" i="65"/>
  <c r="E63" i="65"/>
  <c r="D64" i="65"/>
  <c r="E64" i="65"/>
  <c r="E25" i="65"/>
  <c r="D25" i="65"/>
  <c r="C64"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25" i="65"/>
  <c r="B64" i="65"/>
  <c r="B59" i="65"/>
  <c r="B60" i="65"/>
  <c r="B61" i="65"/>
  <c r="B62" i="65"/>
  <c r="B63" i="65"/>
  <c r="B42" i="65"/>
  <c r="B43" i="65"/>
  <c r="B44" i="65"/>
  <c r="B45" i="65"/>
  <c r="B46" i="65"/>
  <c r="B47" i="65"/>
  <c r="B48" i="65"/>
  <c r="B49" i="65"/>
  <c r="B50" i="65"/>
  <c r="B51" i="65"/>
  <c r="B52" i="65"/>
  <c r="B53" i="65"/>
  <c r="B54" i="65"/>
  <c r="B55" i="65"/>
  <c r="B56" i="65"/>
  <c r="B57" i="65"/>
  <c r="B58" i="65"/>
  <c r="B26" i="65"/>
  <c r="B27" i="65"/>
  <c r="B28" i="65"/>
  <c r="B29" i="65"/>
  <c r="B30" i="65"/>
  <c r="B31" i="65"/>
  <c r="B32" i="65"/>
  <c r="B33" i="65"/>
  <c r="B34" i="65"/>
  <c r="B35" i="65"/>
  <c r="B36" i="65"/>
  <c r="B37" i="65"/>
  <c r="B38" i="65"/>
  <c r="B39" i="65"/>
  <c r="B40" i="65"/>
  <c r="B41" i="65"/>
  <c r="B25" i="65"/>
  <c r="B21" i="65"/>
  <c r="B22" i="65"/>
  <c r="B19" i="65"/>
  <c r="B20" i="65"/>
  <c r="B18" i="65"/>
  <c r="B15" i="65"/>
  <c r="B4" i="65"/>
  <c r="B5" i="65"/>
  <c r="B6" i="65"/>
  <c r="B7" i="65"/>
  <c r="B8" i="65"/>
  <c r="B9" i="65"/>
  <c r="B10" i="65"/>
  <c r="B11" i="65"/>
  <c r="B12" i="65"/>
  <c r="B13" i="65"/>
  <c r="B14" i="65"/>
  <c r="B3" i="65"/>
  <c r="J41" i="66" l="1"/>
  <c r="B58" i="3"/>
  <c r="B60" i="63"/>
  <c r="B61" i="63" s="1"/>
  <c r="AV62" i="64"/>
  <c r="CL64" i="64"/>
  <c r="H85" i="65" s="1"/>
  <c r="BX64" i="64"/>
  <c r="H84" i="65" s="1"/>
  <c r="BJ64" i="64"/>
  <c r="H83" i="65" s="1"/>
  <c r="AV64" i="64"/>
  <c r="H82" i="65" s="1"/>
  <c r="CH59" i="64"/>
  <c r="D85" i="65" s="1"/>
  <c r="BT59" i="64"/>
  <c r="D84" i="65" s="1"/>
  <c r="BF59" i="64"/>
  <c r="D83" i="65" s="1"/>
  <c r="AR59" i="64"/>
  <c r="D82" i="65" s="1"/>
  <c r="CD55" i="64"/>
  <c r="B85" i="65" s="1"/>
  <c r="BP55" i="64"/>
  <c r="B84" i="65" s="1"/>
  <c r="BB55" i="64"/>
  <c r="B83" i="65" s="1"/>
  <c r="AD5" i="64"/>
  <c r="K81" i="64"/>
  <c r="K80" i="64"/>
  <c r="K76" i="64"/>
  <c r="K71" i="64"/>
  <c r="K68" i="64"/>
  <c r="J52" i="64"/>
  <c r="J1" i="64"/>
  <c r="H72" i="64"/>
  <c r="H82" i="64" s="1"/>
  <c r="H83" i="64" s="1"/>
  <c r="G72" i="64"/>
  <c r="G82" i="64" s="1"/>
  <c r="G83" i="64" s="1"/>
  <c r="F72" i="64"/>
  <c r="F82" i="64" s="1"/>
  <c r="F83" i="64" s="1"/>
  <c r="E72" i="64"/>
  <c r="E82" i="64" s="1"/>
  <c r="E83" i="64" s="1"/>
  <c r="AN55" i="64" l="1"/>
  <c r="B82" i="65" s="1"/>
  <c r="F82" i="65"/>
  <c r="BE1" i="63"/>
  <c r="F59" i="63"/>
  <c r="F54" i="63"/>
  <c r="F51" i="63"/>
  <c r="F50" i="63"/>
  <c r="F48" i="63"/>
  <c r="C45" i="63"/>
  <c r="F23" i="63"/>
  <c r="C19" i="63"/>
  <c r="BC17" i="63"/>
  <c r="I15" i="63"/>
  <c r="AD13" i="63"/>
  <c r="I13" i="63"/>
  <c r="L9" i="63"/>
  <c r="C6" i="63"/>
  <c r="B30" i="38"/>
  <c r="B29" i="38"/>
  <c r="B28" i="38"/>
  <c r="B27" i="38"/>
  <c r="B24" i="38"/>
  <c r="AC69" i="23"/>
  <c r="AC72" i="23"/>
  <c r="AD27" i="15"/>
  <c r="AD24" i="15"/>
  <c r="O40" i="25"/>
  <c r="O43" i="25"/>
  <c r="L76" i="10"/>
  <c r="AB201" i="8"/>
  <c r="K83" i="12"/>
  <c r="K80" i="12"/>
  <c r="L73" i="10"/>
  <c r="AB198" i="8"/>
  <c r="B31" i="38" l="1"/>
  <c r="B32" i="38" s="1"/>
  <c r="C63" i="63"/>
  <c r="B51" i="3"/>
  <c r="J51" i="64"/>
  <c r="J94" i="64"/>
  <c r="B25" i="3"/>
  <c r="B34" i="3"/>
  <c r="F46" i="25" l="1"/>
  <c r="F1" i="8"/>
  <c r="F9" i="23"/>
  <c r="R9" i="15" l="1"/>
  <c r="Z43" i="25"/>
  <c r="F9" i="25"/>
  <c r="F79" i="10"/>
  <c r="F73" i="10"/>
  <c r="F9" i="12"/>
  <c r="J9" i="57"/>
  <c r="F9" i="10"/>
  <c r="F1" i="10"/>
  <c r="J1" i="57"/>
  <c r="B18" i="41" l="1"/>
  <c r="AB204" i="8"/>
  <c r="AC75" i="23"/>
  <c r="O46" i="25"/>
  <c r="AD30" i="15"/>
  <c r="K86" i="12"/>
  <c r="L79" i="10"/>
  <c r="P32" i="41"/>
  <c r="B32" i="41"/>
  <c r="B3" i="41"/>
  <c r="B1" i="41"/>
  <c r="B19" i="37"/>
  <c r="AL42" i="37"/>
  <c r="B42" i="37"/>
  <c r="B4" i="37"/>
  <c r="B2" i="37"/>
  <c r="AL37" i="38"/>
  <c r="C37" i="38"/>
  <c r="B1" i="42"/>
  <c r="B16" i="41" l="1"/>
  <c r="H17" i="42"/>
  <c r="AE35" i="42"/>
  <c r="Y32" i="40"/>
  <c r="AV72" i="23"/>
  <c r="AS27" i="15"/>
  <c r="S83" i="12"/>
  <c r="R76" i="10"/>
  <c r="BD201" i="8"/>
  <c r="Z175" i="57"/>
  <c r="A17" i="42" a="1"/>
  <c r="A15" i="41" a="1"/>
  <c r="A17" i="42" l="1"/>
  <c r="A15" i="41"/>
  <c r="B35" i="3"/>
  <c r="B64" i="7" l="1"/>
  <c r="C64" i="7"/>
  <c r="B65" i="7"/>
  <c r="C65" i="7"/>
  <c r="B66" i="7"/>
  <c r="C66" i="7"/>
  <c r="B67" i="7"/>
  <c r="C67" i="7"/>
  <c r="B68" i="7"/>
  <c r="C68" i="7"/>
  <c r="B69" i="7"/>
  <c r="C69" i="7"/>
  <c r="B3" i="7"/>
  <c r="C3" i="7"/>
  <c r="B4" i="7"/>
  <c r="C4" i="7"/>
  <c r="B5" i="7"/>
  <c r="C5" i="7"/>
  <c r="B6" i="7"/>
  <c r="C6" i="7"/>
  <c r="B7" i="7"/>
  <c r="C7" i="7"/>
  <c r="B8" i="7"/>
  <c r="C8" i="7"/>
  <c r="B9" i="7"/>
  <c r="C9"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C2" i="7"/>
  <c r="B2" i="7"/>
  <c r="B65" i="61"/>
  <c r="C65" i="61"/>
  <c r="D65" i="61"/>
  <c r="E65" i="61"/>
  <c r="B66" i="61"/>
  <c r="C66" i="61"/>
  <c r="D66" i="61"/>
  <c r="E66" i="61"/>
  <c r="B67" i="61"/>
  <c r="C67" i="61"/>
  <c r="D67" i="61"/>
  <c r="E67" i="61"/>
  <c r="B68" i="61"/>
  <c r="C68" i="61"/>
  <c r="D68" i="61"/>
  <c r="E68" i="61"/>
  <c r="B3" i="61"/>
  <c r="C3" i="61"/>
  <c r="D3" i="61"/>
  <c r="E3" i="61"/>
  <c r="B4" i="61"/>
  <c r="C4" i="61"/>
  <c r="D4" i="61"/>
  <c r="E4" i="61"/>
  <c r="B5" i="61"/>
  <c r="C5" i="61"/>
  <c r="D5" i="61"/>
  <c r="E5" i="61"/>
  <c r="B6" i="61"/>
  <c r="C6" i="61"/>
  <c r="D6" i="61"/>
  <c r="E6" i="61"/>
  <c r="B7" i="61"/>
  <c r="C7" i="61"/>
  <c r="D7" i="61"/>
  <c r="E7" i="61"/>
  <c r="B8" i="61"/>
  <c r="C8" i="61"/>
  <c r="D8" i="61"/>
  <c r="E8" i="61"/>
  <c r="B9" i="61"/>
  <c r="C9" i="61"/>
  <c r="D9" i="61"/>
  <c r="E9" i="61"/>
  <c r="B10" i="61"/>
  <c r="C10" i="61"/>
  <c r="D10" i="61"/>
  <c r="E10" i="61"/>
  <c r="B11" i="61"/>
  <c r="C11" i="61"/>
  <c r="D11" i="61"/>
  <c r="E11" i="61"/>
  <c r="B12" i="61"/>
  <c r="C12" i="61"/>
  <c r="D12" i="61"/>
  <c r="E12" i="61"/>
  <c r="B13" i="61"/>
  <c r="C13" i="61"/>
  <c r="D13" i="61"/>
  <c r="E13" i="61"/>
  <c r="B14" i="61"/>
  <c r="C14" i="61"/>
  <c r="D14" i="61"/>
  <c r="E14" i="61"/>
  <c r="B15" i="61"/>
  <c r="C15" i="61"/>
  <c r="D15" i="61"/>
  <c r="E15" i="61"/>
  <c r="B16" i="61"/>
  <c r="C16" i="61"/>
  <c r="D16" i="61"/>
  <c r="E16" i="61"/>
  <c r="B17" i="61"/>
  <c r="C17" i="61"/>
  <c r="D17" i="61"/>
  <c r="E17" i="61"/>
  <c r="B18" i="61"/>
  <c r="C18" i="61"/>
  <c r="D18" i="61"/>
  <c r="E18" i="61"/>
  <c r="B19" i="61"/>
  <c r="C19" i="61"/>
  <c r="D19" i="61"/>
  <c r="E19" i="61"/>
  <c r="B20" i="61"/>
  <c r="C20" i="61"/>
  <c r="D20" i="61"/>
  <c r="E20" i="61"/>
  <c r="B21" i="61"/>
  <c r="C21" i="61"/>
  <c r="D21" i="61"/>
  <c r="E21" i="61"/>
  <c r="B22" i="61"/>
  <c r="C22" i="61"/>
  <c r="D22" i="61"/>
  <c r="E22" i="61"/>
  <c r="B23" i="61"/>
  <c r="C23" i="61"/>
  <c r="D23" i="61"/>
  <c r="E23" i="61"/>
  <c r="B24" i="61"/>
  <c r="C24" i="61"/>
  <c r="D24" i="61"/>
  <c r="E24" i="61"/>
  <c r="B25" i="61"/>
  <c r="C25" i="61"/>
  <c r="D25" i="61"/>
  <c r="E25" i="61"/>
  <c r="B26" i="61"/>
  <c r="C26" i="61"/>
  <c r="D26" i="61"/>
  <c r="E26" i="61"/>
  <c r="B27" i="61"/>
  <c r="C27" i="61"/>
  <c r="D27" i="61"/>
  <c r="E27" i="61"/>
  <c r="B28" i="61"/>
  <c r="C28" i="61"/>
  <c r="D28" i="61"/>
  <c r="E28" i="61"/>
  <c r="B29" i="61"/>
  <c r="C29" i="61"/>
  <c r="D29" i="61"/>
  <c r="E29" i="61"/>
  <c r="B30" i="61"/>
  <c r="C30" i="61"/>
  <c r="D30" i="61"/>
  <c r="E30" i="61"/>
  <c r="B31" i="61"/>
  <c r="C31" i="61"/>
  <c r="D31" i="61"/>
  <c r="E31" i="61"/>
  <c r="B32" i="61"/>
  <c r="C32" i="61"/>
  <c r="D32" i="61"/>
  <c r="E32" i="61"/>
  <c r="B33" i="61"/>
  <c r="C33" i="61"/>
  <c r="D33" i="61"/>
  <c r="E33" i="61"/>
  <c r="B34" i="61"/>
  <c r="C34" i="61"/>
  <c r="D34" i="61"/>
  <c r="E34" i="61"/>
  <c r="B35" i="61"/>
  <c r="C35" i="61"/>
  <c r="D35" i="61"/>
  <c r="E35" i="61"/>
  <c r="B36" i="61"/>
  <c r="C36" i="61"/>
  <c r="D36" i="61"/>
  <c r="E36" i="61"/>
  <c r="B37" i="61"/>
  <c r="C37" i="61"/>
  <c r="D37" i="61"/>
  <c r="E37" i="61"/>
  <c r="B38" i="61"/>
  <c r="C38" i="61"/>
  <c r="D38" i="61"/>
  <c r="E38" i="61"/>
  <c r="B39" i="61"/>
  <c r="C39" i="61"/>
  <c r="D39" i="61"/>
  <c r="E39" i="61"/>
  <c r="B40" i="61"/>
  <c r="C40" i="61"/>
  <c r="D40" i="61"/>
  <c r="E40" i="61"/>
  <c r="B41" i="61"/>
  <c r="C41" i="61"/>
  <c r="D41" i="61"/>
  <c r="E41" i="61"/>
  <c r="B42" i="61"/>
  <c r="C42" i="61"/>
  <c r="D42" i="61"/>
  <c r="E42" i="61"/>
  <c r="B43" i="61"/>
  <c r="C43" i="61"/>
  <c r="D43" i="61"/>
  <c r="E43" i="61"/>
  <c r="B44" i="61"/>
  <c r="C44" i="61"/>
  <c r="D44" i="61"/>
  <c r="E44" i="61"/>
  <c r="B45" i="61"/>
  <c r="C45" i="61"/>
  <c r="D45" i="61"/>
  <c r="E45" i="61"/>
  <c r="B46" i="61"/>
  <c r="C46" i="61"/>
  <c r="D46" i="61"/>
  <c r="E46" i="61"/>
  <c r="B47" i="61"/>
  <c r="C47" i="61"/>
  <c r="D47" i="61"/>
  <c r="E47" i="61"/>
  <c r="B48" i="61"/>
  <c r="C48" i="61"/>
  <c r="D48" i="61"/>
  <c r="E48" i="61"/>
  <c r="B49" i="61"/>
  <c r="C49" i="61"/>
  <c r="D49" i="61"/>
  <c r="E49" i="61"/>
  <c r="B50" i="61"/>
  <c r="C50" i="61"/>
  <c r="D50" i="61"/>
  <c r="E50" i="61"/>
  <c r="B51" i="61"/>
  <c r="C51" i="61"/>
  <c r="D51" i="61"/>
  <c r="E51" i="61"/>
  <c r="B52" i="61"/>
  <c r="C52" i="61"/>
  <c r="D52" i="61"/>
  <c r="E52" i="61"/>
  <c r="B53" i="61"/>
  <c r="C53" i="61"/>
  <c r="D53" i="61"/>
  <c r="E53" i="61"/>
  <c r="B54" i="61"/>
  <c r="C54" i="61"/>
  <c r="D54" i="61"/>
  <c r="E54" i="61"/>
  <c r="B55" i="61"/>
  <c r="C55" i="61"/>
  <c r="D55" i="61"/>
  <c r="E55" i="61"/>
  <c r="B56" i="61"/>
  <c r="C56" i="61"/>
  <c r="D56" i="61"/>
  <c r="E56" i="61"/>
  <c r="B57" i="61"/>
  <c r="C57" i="61"/>
  <c r="D57" i="61"/>
  <c r="E57" i="61"/>
  <c r="B58" i="61"/>
  <c r="C58" i="61"/>
  <c r="D58" i="61"/>
  <c r="E58" i="61"/>
  <c r="B59" i="61"/>
  <c r="C59" i="61"/>
  <c r="D59" i="61"/>
  <c r="E59" i="61"/>
  <c r="B60" i="61"/>
  <c r="C60" i="61"/>
  <c r="D60" i="61"/>
  <c r="E60" i="61"/>
  <c r="B61" i="61"/>
  <c r="C61" i="61"/>
  <c r="D61" i="61"/>
  <c r="E61" i="61"/>
  <c r="B62" i="61"/>
  <c r="C62" i="61"/>
  <c r="D62" i="61"/>
  <c r="E62" i="61"/>
  <c r="B63" i="61"/>
  <c r="C63" i="61"/>
  <c r="D63" i="61"/>
  <c r="E63" i="61"/>
  <c r="B64" i="61"/>
  <c r="C64" i="61"/>
  <c r="D64" i="61"/>
  <c r="E64" i="61"/>
  <c r="E2" i="61"/>
  <c r="D2" i="61"/>
  <c r="C2" i="61"/>
  <c r="B2" i="61"/>
  <c r="B22" i="3" l="1"/>
  <c r="B21" i="37"/>
  <c r="B23" i="41"/>
  <c r="B3" i="42"/>
  <c r="A18" i="42" l="1"/>
  <c r="A19" i="42" s="1"/>
  <c r="B23" i="42"/>
  <c r="A24" i="40"/>
  <c r="AG1" i="42" l="1"/>
  <c r="B40" i="42" s="1"/>
  <c r="C158" i="54"/>
  <c r="C153" i="54"/>
  <c r="C154" i="54"/>
  <c r="C155" i="54"/>
  <c r="C156" i="54"/>
  <c r="C152" i="54"/>
  <c r="D143" i="54"/>
  <c r="D144" i="54"/>
  <c r="D145" i="54"/>
  <c r="D146" i="54"/>
  <c r="C142" i="54"/>
  <c r="D142" i="54"/>
  <c r="C143" i="54"/>
  <c r="C144" i="54"/>
  <c r="C145" i="54"/>
  <c r="C146" i="54"/>
  <c r="C125" i="54"/>
  <c r="C126" i="54"/>
  <c r="C127" i="54"/>
  <c r="C128" i="54"/>
  <c r="C124" i="54"/>
  <c r="C117" i="54"/>
  <c r="C113" i="54"/>
  <c r="C123" i="54"/>
  <c r="C122" i="54"/>
  <c r="C119" i="54"/>
  <c r="C118" i="54"/>
  <c r="C115" i="54"/>
  <c r="C114" i="54"/>
  <c r="C111" i="54"/>
  <c r="C112" i="54"/>
  <c r="C110" i="54"/>
  <c r="C102" i="54"/>
  <c r="C103" i="54"/>
  <c r="C104" i="54"/>
  <c r="C105" i="54"/>
  <c r="C106" i="54"/>
  <c r="C107" i="54"/>
  <c r="C108" i="54"/>
  <c r="C109" i="54"/>
  <c r="C101" i="54"/>
  <c r="C99" i="54"/>
  <c r="C85" i="54"/>
  <c r="C86" i="54"/>
  <c r="C87" i="54"/>
  <c r="C88" i="54"/>
  <c r="C89" i="54"/>
  <c r="C90" i="54"/>
  <c r="C91" i="54"/>
  <c r="C92" i="54"/>
  <c r="C93" i="54"/>
  <c r="C94" i="54"/>
  <c r="C95" i="54"/>
  <c r="C96" i="54"/>
  <c r="C97" i="54"/>
  <c r="C98" i="54"/>
  <c r="C84" i="54"/>
  <c r="C82" i="54"/>
  <c r="C75" i="54"/>
  <c r="C76" i="54"/>
  <c r="C77" i="54"/>
  <c r="C78" i="54"/>
  <c r="C79" i="54"/>
  <c r="C80" i="54"/>
  <c r="C81" i="54"/>
  <c r="C74" i="54"/>
  <c r="C72" i="54"/>
  <c r="C61" i="54"/>
  <c r="C62" i="54"/>
  <c r="C60" i="54"/>
  <c r="C58" i="54"/>
  <c r="C57" i="54"/>
  <c r="C55" i="54"/>
  <c r="C54" i="54"/>
  <c r="C52" i="54"/>
  <c r="C43" i="54"/>
  <c r="C44" i="54"/>
  <c r="C45" i="54"/>
  <c r="C46" i="54"/>
  <c r="C47" i="54"/>
  <c r="C48" i="54"/>
  <c r="C49" i="54"/>
  <c r="C50" i="54"/>
  <c r="C51" i="54"/>
  <c r="C42" i="54"/>
  <c r="C40" i="54"/>
  <c r="C31" i="54"/>
  <c r="C32" i="54"/>
  <c r="C33" i="54"/>
  <c r="C34" i="54"/>
  <c r="C35" i="54"/>
  <c r="C36" i="54"/>
  <c r="C37" i="54"/>
  <c r="C38" i="54"/>
  <c r="C39" i="54"/>
  <c r="C28" i="54"/>
  <c r="C159" i="54"/>
  <c r="C30" i="54"/>
  <c r="B81" i="55"/>
  <c r="B82" i="55"/>
  <c r="B79" i="55"/>
  <c r="B80" i="55"/>
  <c r="B78" i="55"/>
  <c r="B76" i="55"/>
  <c r="B77" i="55"/>
  <c r="B70" i="55"/>
  <c r="B71" i="55"/>
  <c r="B72" i="55"/>
  <c r="B73" i="55"/>
  <c r="B74" i="55"/>
  <c r="B75" i="55"/>
  <c r="B59" i="55"/>
  <c r="B60" i="55"/>
  <c r="B61" i="55"/>
  <c r="B62" i="55"/>
  <c r="B63" i="55"/>
  <c r="B64" i="55"/>
  <c r="B65" i="55"/>
  <c r="B66" i="55"/>
  <c r="B67" i="55"/>
  <c r="B68" i="55"/>
  <c r="B69" i="55"/>
  <c r="B56" i="55"/>
  <c r="B57" i="55"/>
  <c r="B58" i="55"/>
  <c r="B45" i="55"/>
  <c r="B46" i="55"/>
  <c r="B47" i="55"/>
  <c r="B48" i="55"/>
  <c r="B49" i="55"/>
  <c r="B50" i="55"/>
  <c r="B51" i="55"/>
  <c r="B52" i="55"/>
  <c r="B53" i="55"/>
  <c r="B54" i="55"/>
  <c r="B55" i="55"/>
  <c r="B42" i="55"/>
  <c r="B43" i="55"/>
  <c r="B44" i="55"/>
  <c r="B34" i="55"/>
  <c r="B35" i="55"/>
  <c r="B36" i="55"/>
  <c r="B37" i="55"/>
  <c r="B38" i="55"/>
  <c r="B39" i="55"/>
  <c r="B40" i="55"/>
  <c r="B41" i="55"/>
  <c r="B33" i="55"/>
  <c r="B31" i="55"/>
  <c r="B32" i="55"/>
  <c r="B28" i="55"/>
  <c r="B29" i="55"/>
  <c r="B26" i="55"/>
  <c r="B27" i="55"/>
  <c r="F40" i="25"/>
  <c r="F75" i="23"/>
  <c r="F69" i="23"/>
  <c r="R30" i="15"/>
  <c r="R24" i="15"/>
  <c r="F86" i="12"/>
  <c r="F80" i="12"/>
  <c r="C53" i="54"/>
  <c r="C56" i="54"/>
  <c r="C59" i="54"/>
  <c r="C100" i="54"/>
  <c r="C116" i="54"/>
  <c r="C120" i="54"/>
  <c r="C121" i="54"/>
  <c r="B64" i="3" l="1"/>
  <c r="D161" i="54"/>
  <c r="D162" i="54" s="1"/>
  <c r="C161" i="54"/>
  <c r="C162" i="54" s="1"/>
  <c r="C23" i="25"/>
  <c r="C22" i="23"/>
  <c r="L67" i="15"/>
  <c r="K67" i="15"/>
  <c r="J67" i="15"/>
  <c r="I67" i="15"/>
  <c r="L66" i="15"/>
  <c r="K66" i="15"/>
  <c r="J66" i="15"/>
  <c r="I66" i="15"/>
  <c r="L65" i="15"/>
  <c r="K65" i="15"/>
  <c r="J65" i="15"/>
  <c r="I65" i="15"/>
  <c r="L64" i="15"/>
  <c r="K64" i="15"/>
  <c r="J64" i="15"/>
  <c r="I64" i="15"/>
  <c r="L63" i="15"/>
  <c r="K63" i="15"/>
  <c r="J63" i="15"/>
  <c r="I63" i="15"/>
  <c r="L62" i="15"/>
  <c r="K62" i="15"/>
  <c r="J62" i="15"/>
  <c r="I62" i="15"/>
  <c r="L61" i="15"/>
  <c r="K61" i="15"/>
  <c r="J61" i="15"/>
  <c r="I61" i="15"/>
  <c r="L60" i="15"/>
  <c r="K60" i="15"/>
  <c r="J60" i="15"/>
  <c r="I60" i="15"/>
  <c r="L59" i="15"/>
  <c r="K59" i="15"/>
  <c r="J59" i="15"/>
  <c r="I59" i="15"/>
  <c r="L58" i="15"/>
  <c r="K58" i="15"/>
  <c r="J58" i="15"/>
  <c r="I58" i="15"/>
  <c r="L57" i="15"/>
  <c r="K57" i="15"/>
  <c r="J57" i="15"/>
  <c r="I57" i="15"/>
  <c r="L56" i="15"/>
  <c r="K56" i="15"/>
  <c r="J56" i="15"/>
  <c r="I56" i="15"/>
  <c r="L55" i="15"/>
  <c r="K55" i="15"/>
  <c r="J55" i="15"/>
  <c r="I55" i="15"/>
  <c r="L54" i="15"/>
  <c r="K54" i="15"/>
  <c r="J54" i="15"/>
  <c r="I54" i="15"/>
  <c r="L53" i="15"/>
  <c r="K53" i="15"/>
  <c r="J53" i="15"/>
  <c r="I53" i="15"/>
  <c r="M52" i="15"/>
  <c r="L52" i="15"/>
  <c r="K52" i="15"/>
  <c r="J52" i="15"/>
  <c r="I52" i="15"/>
  <c r="M51" i="15"/>
  <c r="L51" i="15"/>
  <c r="K51" i="15"/>
  <c r="J51" i="15"/>
  <c r="I51" i="15"/>
  <c r="M50" i="15"/>
  <c r="L50" i="15"/>
  <c r="K50" i="15"/>
  <c r="J50" i="15"/>
  <c r="I50" i="15"/>
  <c r="M49" i="15"/>
  <c r="L49" i="15"/>
  <c r="K49" i="15"/>
  <c r="J49" i="15"/>
  <c r="I49" i="15"/>
  <c r="M48" i="15"/>
  <c r="L48" i="15"/>
  <c r="K48" i="15"/>
  <c r="J48" i="15"/>
  <c r="I48" i="15"/>
  <c r="M47" i="15"/>
  <c r="L47" i="15"/>
  <c r="K47" i="15"/>
  <c r="J47" i="15"/>
  <c r="I47" i="15"/>
  <c r="M46" i="15"/>
  <c r="L46" i="15"/>
  <c r="K46" i="15"/>
  <c r="J46" i="15"/>
  <c r="I46" i="15"/>
  <c r="M45" i="15"/>
  <c r="L45" i="15"/>
  <c r="K45" i="15"/>
  <c r="J45" i="15"/>
  <c r="I45" i="15"/>
  <c r="D78" i="12"/>
  <c r="C78" i="12"/>
  <c r="D77" i="12"/>
  <c r="C77" i="12"/>
  <c r="D76" i="12"/>
  <c r="C76" i="12"/>
  <c r="D75" i="12"/>
  <c r="C75" i="12"/>
  <c r="D74" i="12"/>
  <c r="C74" i="12"/>
  <c r="D73" i="12"/>
  <c r="C73" i="12"/>
  <c r="D72" i="12"/>
  <c r="C72" i="12"/>
  <c r="D71"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C20" i="12"/>
  <c r="C71" i="12"/>
  <c r="D70" i="12"/>
  <c r="C70" i="12"/>
  <c r="D69" i="12"/>
  <c r="C69" i="12"/>
  <c r="D68" i="12"/>
  <c r="C68" i="12"/>
  <c r="D67" i="12"/>
  <c r="C67" i="12"/>
  <c r="D66" i="12"/>
  <c r="C66" i="12"/>
  <c r="D65" i="12"/>
  <c r="C65" i="12"/>
  <c r="D64" i="12"/>
  <c r="C64" i="12"/>
  <c r="D63" i="12"/>
  <c r="C63" i="12"/>
  <c r="D62" i="12"/>
  <c r="C62" i="12"/>
  <c r="D59" i="12"/>
  <c r="C59" i="12"/>
  <c r="D58" i="12"/>
  <c r="C58" i="12"/>
  <c r="D57" i="12"/>
  <c r="C57" i="12"/>
  <c r="D56" i="12"/>
  <c r="C56" i="12"/>
  <c r="D55" i="12"/>
  <c r="C55"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8" i="12"/>
  <c r="C38" i="12"/>
  <c r="D37" i="12"/>
  <c r="C37" i="12"/>
  <c r="D36" i="12"/>
  <c r="C36" i="12"/>
  <c r="D35" i="12"/>
  <c r="C35" i="12"/>
  <c r="E156" i="54"/>
  <c r="E155" i="54"/>
  <c r="E154" i="54"/>
  <c r="E153" i="54"/>
  <c r="E152" i="54"/>
  <c r="E146" i="54"/>
  <c r="E145" i="54"/>
  <c r="E144" i="54"/>
  <c r="E143" i="54"/>
  <c r="E142" i="54"/>
  <c r="E121" i="54"/>
  <c r="E120" i="54"/>
  <c r="E119" i="54"/>
  <c r="E118" i="54"/>
  <c r="E117" i="54"/>
  <c r="E116" i="54"/>
  <c r="E115" i="54"/>
  <c r="E114" i="54"/>
  <c r="E113" i="54"/>
  <c r="E112" i="54"/>
  <c r="E111" i="54"/>
  <c r="E110" i="54"/>
  <c r="E108" i="54"/>
  <c r="E107" i="54"/>
  <c r="E106" i="54"/>
  <c r="E105" i="54"/>
  <c r="E104" i="54"/>
  <c r="E103" i="54"/>
  <c r="E102" i="54"/>
  <c r="E101" i="54"/>
  <c r="E100" i="54"/>
  <c r="E99" i="54"/>
  <c r="E98" i="54"/>
  <c r="E97" i="54"/>
  <c r="E96" i="54"/>
  <c r="E95" i="54"/>
  <c r="E94" i="54"/>
  <c r="E93" i="54"/>
  <c r="E92" i="54"/>
  <c r="E91" i="54"/>
  <c r="E90" i="54"/>
  <c r="E89" i="54"/>
  <c r="E88" i="54"/>
  <c r="E87" i="54"/>
  <c r="E86" i="54"/>
  <c r="E85" i="54"/>
  <c r="E84" i="54"/>
  <c r="E83" i="54"/>
  <c r="E82" i="54"/>
  <c r="E81" i="54"/>
  <c r="E80" i="54"/>
  <c r="E79" i="54"/>
  <c r="E78" i="54"/>
  <c r="E77" i="54"/>
  <c r="E76" i="54"/>
  <c r="E75" i="54"/>
  <c r="E74" i="54"/>
  <c r="E72" i="54"/>
  <c r="C35" i="10"/>
  <c r="C34" i="10"/>
  <c r="C33" i="10"/>
  <c r="C31" i="10"/>
  <c r="C30" i="10"/>
  <c r="C29" i="10"/>
  <c r="C28" i="10"/>
  <c r="C27" i="10"/>
  <c r="C26" i="10"/>
  <c r="C25" i="10"/>
  <c r="C24" i="10"/>
  <c r="C23" i="10"/>
  <c r="C22" i="10"/>
  <c r="C21" i="10"/>
  <c r="C20" i="10"/>
  <c r="C71" i="10"/>
  <c r="C70" i="10"/>
  <c r="C69" i="10"/>
  <c r="C68" i="10"/>
  <c r="C67" i="10"/>
  <c r="C66" i="10"/>
  <c r="C65" i="10"/>
  <c r="C64" i="10"/>
  <c r="C63" i="10"/>
  <c r="C62" i="10"/>
  <c r="C61" i="10"/>
  <c r="C60" i="10"/>
  <c r="C59" i="10"/>
  <c r="C58" i="10"/>
  <c r="C57" i="10"/>
  <c r="C56" i="10"/>
  <c r="C55" i="10"/>
  <c r="C52" i="10"/>
  <c r="C51" i="10"/>
  <c r="C50" i="10"/>
  <c r="C49" i="10"/>
  <c r="C48" i="10"/>
  <c r="C46" i="10"/>
  <c r="C45" i="10"/>
  <c r="C44" i="10"/>
  <c r="C43" i="10"/>
  <c r="C42" i="10"/>
  <c r="C41" i="10"/>
  <c r="C40" i="10"/>
  <c r="C39" i="10"/>
  <c r="C38" i="10"/>
  <c r="C37" i="10"/>
  <c r="C36" i="10"/>
  <c r="D194" i="8"/>
  <c r="D193" i="8"/>
  <c r="D190" i="8"/>
  <c r="D189" i="8"/>
  <c r="D188" i="8"/>
  <c r="D187" i="8"/>
  <c r="D186" i="8"/>
  <c r="D185" i="8"/>
  <c r="D184" i="8"/>
  <c r="D183" i="8"/>
  <c r="D180" i="8"/>
  <c r="D179" i="8"/>
  <c r="D177" i="8"/>
  <c r="D176" i="8"/>
  <c r="D175" i="8"/>
  <c r="D174" i="8"/>
  <c r="D173" i="8"/>
  <c r="D168" i="8"/>
  <c r="D167" i="8"/>
  <c r="D166" i="8"/>
  <c r="D165" i="8"/>
  <c r="D164" i="8"/>
  <c r="D163" i="8"/>
  <c r="D162" i="8"/>
  <c r="D161" i="8"/>
  <c r="D160" i="8"/>
  <c r="D159" i="8"/>
  <c r="D158" i="8"/>
  <c r="D157" i="8"/>
  <c r="D156" i="8"/>
  <c r="D154" i="8"/>
  <c r="D153" i="8"/>
  <c r="D152" i="8"/>
  <c r="D150" i="8"/>
  <c r="D149" i="8"/>
  <c r="D148" i="8"/>
  <c r="D147" i="8"/>
  <c r="D146" i="8"/>
  <c r="D145" i="8"/>
  <c r="D144" i="8"/>
  <c r="D142" i="8"/>
  <c r="D141" i="8"/>
  <c r="D139" i="8"/>
  <c r="D138" i="8"/>
  <c r="D137" i="8"/>
  <c r="D135" i="8"/>
  <c r="D134" i="8"/>
  <c r="D132" i="8"/>
  <c r="D131" i="8"/>
  <c r="D130" i="8"/>
  <c r="D129" i="8"/>
  <c r="D128" i="8"/>
  <c r="D127" i="8"/>
  <c r="D126" i="8"/>
  <c r="C126" i="8"/>
  <c r="D125" i="8"/>
  <c r="C125" i="8"/>
  <c r="D124" i="8"/>
  <c r="C124" i="8"/>
  <c r="D123" i="8"/>
  <c r="C123" i="8"/>
  <c r="D122" i="8"/>
  <c r="C122" i="8"/>
  <c r="D121" i="8"/>
  <c r="C121"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6" i="8"/>
  <c r="C96" i="8"/>
  <c r="D95" i="8"/>
  <c r="C95" i="8"/>
  <c r="D41" i="8"/>
  <c r="C41" i="8"/>
  <c r="D40" i="8"/>
  <c r="C40" i="8"/>
  <c r="D39" i="8"/>
  <c r="C39" i="8"/>
  <c r="D38" i="8"/>
  <c r="C38" i="8"/>
  <c r="D37" i="8"/>
  <c r="C37" i="8"/>
  <c r="D36" i="8"/>
  <c r="C36" i="8"/>
  <c r="D35" i="8"/>
  <c r="C35" i="8"/>
  <c r="D34" i="8"/>
  <c r="C34" i="8"/>
  <c r="D33" i="8"/>
  <c r="C33" i="8"/>
  <c r="D32" i="8"/>
  <c r="C32" i="8"/>
  <c r="D31" i="8"/>
  <c r="C31" i="8"/>
  <c r="D30" i="8"/>
  <c r="C30" i="8"/>
  <c r="D29" i="8"/>
  <c r="C29" i="8"/>
  <c r="D28" i="8"/>
  <c r="C28" i="8"/>
  <c r="C27" i="8"/>
  <c r="D27" i="8"/>
  <c r="D26" i="8"/>
  <c r="C26" i="8"/>
  <c r="C2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3" i="8"/>
  <c r="C73" i="8"/>
  <c r="D72" i="8"/>
  <c r="C72" i="8"/>
  <c r="D71" i="8"/>
  <c r="C71" i="8"/>
  <c r="D70" i="8"/>
  <c r="C70" i="8"/>
  <c r="D69" i="8"/>
  <c r="C69" i="8"/>
  <c r="D68" i="8"/>
  <c r="C68" i="8"/>
  <c r="D67" i="8"/>
  <c r="C67" i="8"/>
  <c r="D66" i="8"/>
  <c r="C66" i="8"/>
  <c r="D65" i="8"/>
  <c r="C65" i="8"/>
  <c r="D64" i="8"/>
  <c r="C64" i="8"/>
  <c r="D58" i="8"/>
  <c r="C58" i="8"/>
  <c r="D57" i="8"/>
  <c r="C57" i="8"/>
  <c r="D56" i="8"/>
  <c r="C56" i="8"/>
  <c r="D55" i="8"/>
  <c r="C55" i="8"/>
  <c r="D54" i="8"/>
  <c r="C54" i="8"/>
  <c r="D53" i="8"/>
  <c r="C53" i="8"/>
  <c r="D52" i="8"/>
  <c r="C52" i="8"/>
  <c r="D50" i="8"/>
  <c r="C50" i="8"/>
  <c r="D49" i="8"/>
  <c r="C49" i="8"/>
  <c r="D48" i="8"/>
  <c r="C48" i="8"/>
  <c r="D47" i="8"/>
  <c r="C47" i="8"/>
  <c r="D46" i="8"/>
  <c r="C46" i="8"/>
  <c r="D45" i="8"/>
  <c r="C45" i="8"/>
  <c r="D44" i="8"/>
  <c r="C44" i="8"/>
  <c r="D43" i="8"/>
  <c r="C43" i="8"/>
  <c r="D42" i="8"/>
  <c r="C42" i="8"/>
  <c r="E165" i="57"/>
  <c r="E164" i="57"/>
  <c r="E163" i="57"/>
  <c r="E162" i="57"/>
  <c r="E161" i="57"/>
  <c r="E160" i="57"/>
  <c r="E159" i="57"/>
  <c r="E158" i="57"/>
  <c r="E157" i="57"/>
  <c r="E156" i="57"/>
  <c r="E155" i="57"/>
  <c r="E154" i="57"/>
  <c r="E153" i="57"/>
  <c r="E152" i="57"/>
  <c r="E151" i="57"/>
  <c r="E150" i="57"/>
  <c r="E149" i="57"/>
  <c r="E148" i="57"/>
  <c r="E147" i="57"/>
  <c r="E146" i="57"/>
  <c r="E145" i="57"/>
  <c r="E144" i="57"/>
  <c r="E143" i="57"/>
  <c r="E142" i="57"/>
  <c r="E141" i="57"/>
  <c r="E140" i="57"/>
  <c r="E135" i="57"/>
  <c r="E134" i="57"/>
  <c r="F133" i="57"/>
  <c r="E133" i="57"/>
  <c r="F132" i="57"/>
  <c r="E132" i="57"/>
  <c r="F131" i="57"/>
  <c r="E131" i="57"/>
  <c r="F130" i="57"/>
  <c r="E130" i="57"/>
  <c r="F129" i="57"/>
  <c r="E129" i="57"/>
  <c r="F128" i="57"/>
  <c r="E128" i="57"/>
  <c r="F127" i="57"/>
  <c r="E127" i="57"/>
  <c r="F126" i="57"/>
  <c r="E126" i="57"/>
  <c r="F125" i="57"/>
  <c r="E125" i="57"/>
  <c r="F124" i="57"/>
  <c r="E124" i="57"/>
  <c r="F123" i="57"/>
  <c r="E123" i="57"/>
  <c r="F122" i="57"/>
  <c r="E122" i="57"/>
  <c r="F121" i="57"/>
  <c r="E121" i="57"/>
  <c r="F120" i="57"/>
  <c r="E120" i="57"/>
  <c r="F119" i="57"/>
  <c r="E119" i="57"/>
  <c r="F118" i="57"/>
  <c r="E118" i="57"/>
  <c r="F117" i="57"/>
  <c r="E117" i="57"/>
  <c r="F116" i="57"/>
  <c r="E116" i="57"/>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99" i="57"/>
  <c r="F98" i="57"/>
  <c r="E98" i="57"/>
  <c r="E50" i="57"/>
  <c r="E49" i="57"/>
  <c r="E48" i="57"/>
  <c r="E47" i="57"/>
  <c r="H42" i="57"/>
  <c r="G42" i="57"/>
  <c r="F42" i="57"/>
  <c r="E42" i="57"/>
  <c r="H41" i="57"/>
  <c r="G41" i="57"/>
  <c r="F41" i="57"/>
  <c r="E41" i="57"/>
  <c r="H40" i="57"/>
  <c r="G40" i="57"/>
  <c r="F40" i="57"/>
  <c r="E40" i="57"/>
  <c r="H39" i="57"/>
  <c r="G39" i="57"/>
  <c r="F39" i="57"/>
  <c r="E39" i="57"/>
  <c r="H38" i="57"/>
  <c r="G38" i="57"/>
  <c r="F38" i="57"/>
  <c r="E38" i="57"/>
  <c r="H37" i="57"/>
  <c r="G37" i="57"/>
  <c r="F37" i="57"/>
  <c r="E37" i="57"/>
  <c r="H36" i="57"/>
  <c r="G36" i="57"/>
  <c r="F36" i="57"/>
  <c r="E36" i="57"/>
  <c r="H35" i="57"/>
  <c r="G35" i="57"/>
  <c r="F35" i="57"/>
  <c r="E35" i="57"/>
  <c r="H34" i="57"/>
  <c r="G34" i="57"/>
  <c r="F34" i="57"/>
  <c r="E34" i="57"/>
  <c r="H33" i="57"/>
  <c r="G33" i="57"/>
  <c r="F33" i="57"/>
  <c r="E33" i="57"/>
  <c r="H32" i="57"/>
  <c r="G32" i="57"/>
  <c r="F32" i="57"/>
  <c r="E32" i="57"/>
  <c r="H31" i="57"/>
  <c r="G31" i="57"/>
  <c r="F31" i="57"/>
  <c r="E31" i="57"/>
  <c r="H30" i="57"/>
  <c r="G30" i="57"/>
  <c r="F30" i="57"/>
  <c r="E30" i="57"/>
  <c r="H29" i="57"/>
  <c r="G29" i="57"/>
  <c r="F29" i="57"/>
  <c r="E29" i="57"/>
  <c r="H28" i="57"/>
  <c r="G28" i="57"/>
  <c r="F28" i="57"/>
  <c r="E28" i="57"/>
  <c r="H27" i="57"/>
  <c r="G27" i="57"/>
  <c r="F27" i="57"/>
  <c r="E27" i="57"/>
  <c r="H26" i="57"/>
  <c r="G26" i="57"/>
  <c r="F26" i="57"/>
  <c r="E26" i="57"/>
  <c r="H25" i="57"/>
  <c r="G25" i="57"/>
  <c r="F25" i="57"/>
  <c r="E25" i="57"/>
  <c r="H24" i="57"/>
  <c r="G24" i="57"/>
  <c r="F24" i="57"/>
  <c r="E24" i="57"/>
  <c r="H23" i="57"/>
  <c r="G23" i="57"/>
  <c r="F23" i="57"/>
  <c r="E23" i="57"/>
  <c r="H22" i="57"/>
  <c r="G22" i="57"/>
  <c r="F22" i="57"/>
  <c r="E22" i="57"/>
  <c r="H21" i="57"/>
  <c r="G21" i="57"/>
  <c r="F21" i="57"/>
  <c r="E21" i="57"/>
  <c r="H20" i="57"/>
  <c r="G20" i="57"/>
  <c r="F20" i="57"/>
  <c r="E20" i="57"/>
  <c r="H19" i="57"/>
  <c r="G19" i="57"/>
  <c r="F19" i="57"/>
  <c r="E19" i="57"/>
  <c r="F10" i="8"/>
  <c r="C72" i="10" l="1"/>
  <c r="C73" i="10" s="1"/>
  <c r="BG2" i="54"/>
  <c r="F67" i="54" l="1"/>
  <c r="F136" i="54" s="1"/>
  <c r="F199" i="54" s="1"/>
  <c r="J13" i="57"/>
  <c r="Z5" i="57"/>
  <c r="Z1" i="57"/>
  <c r="A166" i="57"/>
  <c r="A51" i="57"/>
  <c r="A52" i="57" l="1"/>
  <c r="E51" i="57"/>
  <c r="A167" i="57"/>
  <c r="E166" i="57"/>
  <c r="A53" i="57" l="1"/>
  <c r="E52" i="57"/>
  <c r="A168" i="57"/>
  <c r="E167" i="57"/>
  <c r="A54" i="57" l="1"/>
  <c r="E53" i="57"/>
  <c r="A169" i="57"/>
  <c r="E168" i="57"/>
  <c r="A55" i="57" l="1"/>
  <c r="E54" i="57"/>
  <c r="B134" i="57"/>
  <c r="E169" i="57"/>
  <c r="B100" i="55"/>
  <c r="B95" i="55"/>
  <c r="B96" i="55"/>
  <c r="B97" i="55"/>
  <c r="B98" i="55"/>
  <c r="B99" i="55"/>
  <c r="B94" i="55"/>
  <c r="C87" i="55"/>
  <c r="C88" i="55"/>
  <c r="C89" i="55"/>
  <c r="C90" i="55"/>
  <c r="C86" i="55"/>
  <c r="B87" i="55"/>
  <c r="B88" i="55"/>
  <c r="B89" i="55"/>
  <c r="B90" i="55"/>
  <c r="B86" i="55"/>
  <c r="B30" i="55"/>
  <c r="B16" i="55"/>
  <c r="B17" i="55"/>
  <c r="B18" i="55"/>
  <c r="B19" i="55"/>
  <c r="B20" i="55"/>
  <c r="B21" i="55"/>
  <c r="B22" i="55"/>
  <c r="B23" i="55"/>
  <c r="B24" i="55"/>
  <c r="B25" i="55"/>
  <c r="B15" i="55"/>
  <c r="B5" i="55"/>
  <c r="B6" i="55"/>
  <c r="B7" i="55"/>
  <c r="B8" i="55"/>
  <c r="B9" i="55"/>
  <c r="B10" i="55"/>
  <c r="B11" i="55"/>
  <c r="B12" i="55"/>
  <c r="B13" i="55"/>
  <c r="B14" i="55"/>
  <c r="B4" i="55"/>
  <c r="B3" i="55"/>
  <c r="A56" i="57" l="1"/>
  <c r="E55" i="57"/>
  <c r="B135" i="57"/>
  <c r="F134" i="57"/>
  <c r="B140" i="57" l="1"/>
  <c r="F135" i="57"/>
  <c r="A57" i="57"/>
  <c r="E56" i="57"/>
  <c r="A58" i="57" l="1"/>
  <c r="E57" i="57"/>
  <c r="B141" i="57"/>
  <c r="F140" i="57"/>
  <c r="B9" i="3"/>
  <c r="AL3" i="68" s="1"/>
  <c r="B10" i="3"/>
  <c r="A59" i="57" l="1"/>
  <c r="E58" i="57"/>
  <c r="B142" i="57"/>
  <c r="F141" i="57"/>
  <c r="Z9" i="57"/>
  <c r="B143" i="57" l="1"/>
  <c r="F142" i="57"/>
  <c r="A60" i="57"/>
  <c r="E59" i="57"/>
  <c r="Z3" i="57"/>
  <c r="J7" i="57"/>
  <c r="J5" i="57" l="1"/>
  <c r="R5" i="15"/>
  <c r="F5" i="25"/>
  <c r="A61" i="57"/>
  <c r="E60" i="57"/>
  <c r="B144" i="57"/>
  <c r="F143" i="57"/>
  <c r="B66" i="3"/>
  <c r="B21" i="3"/>
  <c r="AR9" i="15"/>
  <c r="B145" i="57" l="1"/>
  <c r="F144" i="57"/>
  <c r="A62" i="57"/>
  <c r="E61" i="57"/>
  <c r="Y9" i="25"/>
  <c r="P9" i="10"/>
  <c r="AT9" i="23"/>
  <c r="BD9" i="8"/>
  <c r="S9" i="12"/>
  <c r="A63" i="57" l="1"/>
  <c r="E62" i="57"/>
  <c r="B146" i="57"/>
  <c r="F145" i="57"/>
  <c r="B147" i="57" l="1"/>
  <c r="F146" i="57"/>
  <c r="A64" i="57"/>
  <c r="E63" i="57"/>
  <c r="C135" i="9"/>
  <c r="B135" i="9"/>
  <c r="A65" i="57" l="1"/>
  <c r="E64" i="57"/>
  <c r="F147" i="57"/>
  <c r="B148" i="57"/>
  <c r="Z3" i="25"/>
  <c r="AV3" i="23"/>
  <c r="AS3" i="15"/>
  <c r="S3" i="12"/>
  <c r="R3" i="10"/>
  <c r="BD3" i="8"/>
  <c r="B149" i="57" l="1"/>
  <c r="F148" i="57"/>
  <c r="A66" i="57"/>
  <c r="E65" i="57"/>
  <c r="B14" i="3"/>
  <c r="A67" i="57" l="1"/>
  <c r="E66" i="57"/>
  <c r="F149" i="57"/>
  <c r="B150" i="57"/>
  <c r="BD1" i="8"/>
  <c r="B35" i="42"/>
  <c r="F29" i="42"/>
  <c r="F27" i="42"/>
  <c r="H19" i="42"/>
  <c r="A32" i="40"/>
  <c r="D20" i="40"/>
  <c r="A15" i="40"/>
  <c r="A13" i="40"/>
  <c r="A3" i="40"/>
  <c r="A1" i="40"/>
  <c r="C3" i="38"/>
  <c r="C1" i="38"/>
  <c r="C16" i="26"/>
  <c r="B16" i="26"/>
  <c r="C15" i="26"/>
  <c r="B15" i="26"/>
  <c r="C14" i="26"/>
  <c r="B14" i="26"/>
  <c r="C13" i="26"/>
  <c r="B13" i="26"/>
  <c r="C12" i="26"/>
  <c r="B12" i="26"/>
  <c r="C11" i="26"/>
  <c r="B11" i="26"/>
  <c r="C10" i="26"/>
  <c r="B10" i="26"/>
  <c r="C9" i="26"/>
  <c r="B9" i="26"/>
  <c r="C8" i="26"/>
  <c r="B8" i="26"/>
  <c r="C7" i="26"/>
  <c r="B7" i="26"/>
  <c r="C6" i="26"/>
  <c r="B6" i="26"/>
  <c r="C5" i="26"/>
  <c r="B5" i="26"/>
  <c r="C4" i="26"/>
  <c r="B4" i="26"/>
  <c r="C3" i="26"/>
  <c r="B3" i="26"/>
  <c r="C2" i="26"/>
  <c r="B2" i="26"/>
  <c r="A24" i="25"/>
  <c r="F18" i="25"/>
  <c r="F7" i="25"/>
  <c r="W5" i="25"/>
  <c r="Z1" i="25"/>
  <c r="F1" i="25"/>
  <c r="D41" i="24"/>
  <c r="C41" i="24"/>
  <c r="D40" i="24"/>
  <c r="C40" i="24"/>
  <c r="D39" i="24"/>
  <c r="C39" i="24"/>
  <c r="D38" i="24"/>
  <c r="C38" i="24"/>
  <c r="D37" i="24"/>
  <c r="C37" i="24"/>
  <c r="D36" i="24"/>
  <c r="C36" i="24"/>
  <c r="D35" i="24"/>
  <c r="C35" i="24"/>
  <c r="D34" i="24"/>
  <c r="C34" i="24"/>
  <c r="D33" i="24"/>
  <c r="C33" i="24"/>
  <c r="D32" i="24"/>
  <c r="C32" i="24"/>
  <c r="D31" i="24"/>
  <c r="C31" i="24"/>
  <c r="D30" i="24"/>
  <c r="C30" i="24"/>
  <c r="D29" i="24"/>
  <c r="C29" i="24"/>
  <c r="D28" i="24"/>
  <c r="C28" i="24"/>
  <c r="D27" i="24"/>
  <c r="C27" i="24"/>
  <c r="D26" i="24"/>
  <c r="C26" i="24"/>
  <c r="D25" i="24"/>
  <c r="C25" i="24"/>
  <c r="D24" i="24"/>
  <c r="C24" i="24"/>
  <c r="D23" i="24"/>
  <c r="C23" i="24"/>
  <c r="D22" i="24"/>
  <c r="C22" i="24"/>
  <c r="D21" i="24"/>
  <c r="C21" i="24"/>
  <c r="D20" i="24"/>
  <c r="C20" i="24"/>
  <c r="D19" i="24"/>
  <c r="C19" i="24"/>
  <c r="D18" i="24"/>
  <c r="C18" i="24"/>
  <c r="D17" i="24"/>
  <c r="C17" i="24"/>
  <c r="D16" i="24"/>
  <c r="C16" i="24"/>
  <c r="D15" i="24"/>
  <c r="C15" i="24"/>
  <c r="D14" i="24"/>
  <c r="C14" i="24"/>
  <c r="D13" i="24"/>
  <c r="C13" i="24"/>
  <c r="D12" i="24"/>
  <c r="C12" i="24"/>
  <c r="D11" i="24"/>
  <c r="C11" i="24"/>
  <c r="D10" i="24"/>
  <c r="C10" i="24"/>
  <c r="D9" i="24"/>
  <c r="C9" i="24"/>
  <c r="D8" i="24"/>
  <c r="C8" i="24"/>
  <c r="D7" i="24"/>
  <c r="C7" i="24"/>
  <c r="D6" i="24"/>
  <c r="C6" i="24"/>
  <c r="D5" i="24"/>
  <c r="C5" i="24"/>
  <c r="D4" i="24"/>
  <c r="C4" i="24"/>
  <c r="D3" i="24"/>
  <c r="C3" i="24"/>
  <c r="D2" i="24"/>
  <c r="C2" i="24"/>
  <c r="A23" i="23"/>
  <c r="F16" i="23"/>
  <c r="F7" i="23"/>
  <c r="AR5" i="23"/>
  <c r="AV1" i="23"/>
  <c r="F1" i="23"/>
  <c r="R67" i="15"/>
  <c r="R59" i="15"/>
  <c r="R56" i="15"/>
  <c r="E53" i="15"/>
  <c r="R48" i="15"/>
  <c r="R45" i="15"/>
  <c r="R37" i="15"/>
  <c r="R21" i="15"/>
  <c r="R7" i="15"/>
  <c r="AQ5" i="15"/>
  <c r="AS1" i="15"/>
  <c r="R1" i="15"/>
  <c r="I24" i="14"/>
  <c r="H24" i="14"/>
  <c r="G24" i="14"/>
  <c r="F24" i="14"/>
  <c r="E24" i="14"/>
  <c r="D24" i="14"/>
  <c r="C24" i="14"/>
  <c r="B24" i="14"/>
  <c r="I23" i="14"/>
  <c r="H23" i="14"/>
  <c r="G23" i="14"/>
  <c r="F23" i="14"/>
  <c r="E23" i="14"/>
  <c r="D23" i="14"/>
  <c r="C23" i="14"/>
  <c r="B23" i="14"/>
  <c r="I22" i="14"/>
  <c r="H22" i="14"/>
  <c r="G22" i="14"/>
  <c r="F22" i="14"/>
  <c r="E22" i="14"/>
  <c r="D22" i="14"/>
  <c r="C22" i="14"/>
  <c r="B22" i="14"/>
  <c r="I21" i="14"/>
  <c r="H21" i="14"/>
  <c r="G21" i="14"/>
  <c r="F21" i="14"/>
  <c r="E21" i="14"/>
  <c r="D21" i="14"/>
  <c r="C21" i="14"/>
  <c r="B21" i="14"/>
  <c r="I20" i="14"/>
  <c r="H20" i="14"/>
  <c r="G20" i="14"/>
  <c r="F20" i="14"/>
  <c r="E20" i="14"/>
  <c r="D20" i="14"/>
  <c r="C20" i="14"/>
  <c r="B20" i="14"/>
  <c r="I19" i="14"/>
  <c r="H19" i="14"/>
  <c r="G19" i="14"/>
  <c r="F19" i="14"/>
  <c r="E19" i="14"/>
  <c r="D19" i="14"/>
  <c r="C19" i="14"/>
  <c r="B19" i="14"/>
  <c r="I18" i="14"/>
  <c r="H18" i="14"/>
  <c r="G18" i="14"/>
  <c r="F18" i="14"/>
  <c r="E18" i="14"/>
  <c r="D18" i="14"/>
  <c r="C18" i="14"/>
  <c r="B18" i="14"/>
  <c r="I17" i="14"/>
  <c r="H17" i="14"/>
  <c r="G17" i="14"/>
  <c r="F17" i="14"/>
  <c r="E17" i="14"/>
  <c r="D17" i="14"/>
  <c r="C17" i="14"/>
  <c r="B17" i="14"/>
  <c r="I16" i="14"/>
  <c r="H16" i="14"/>
  <c r="G16" i="14"/>
  <c r="F16" i="14"/>
  <c r="E16" i="14"/>
  <c r="D16" i="14"/>
  <c r="C16" i="14"/>
  <c r="B16" i="14"/>
  <c r="I15" i="14"/>
  <c r="H15" i="14"/>
  <c r="G15" i="14"/>
  <c r="F15" i="14"/>
  <c r="E15" i="14"/>
  <c r="D15" i="14"/>
  <c r="C15" i="14"/>
  <c r="B15" i="14"/>
  <c r="I14" i="14"/>
  <c r="H14" i="14"/>
  <c r="G14" i="14"/>
  <c r="F14" i="14"/>
  <c r="E14" i="14"/>
  <c r="D14" i="14"/>
  <c r="C14" i="14"/>
  <c r="B14" i="14"/>
  <c r="I13" i="14"/>
  <c r="H13" i="14"/>
  <c r="G13" i="14"/>
  <c r="F13" i="14"/>
  <c r="E13" i="14"/>
  <c r="D13" i="14"/>
  <c r="C13" i="14"/>
  <c r="B13" i="14"/>
  <c r="I12" i="14"/>
  <c r="H12" i="14"/>
  <c r="G12" i="14"/>
  <c r="F12" i="14"/>
  <c r="E12" i="14"/>
  <c r="D12" i="14"/>
  <c r="C12" i="14"/>
  <c r="B12" i="14"/>
  <c r="I11" i="14"/>
  <c r="H11" i="14"/>
  <c r="G11" i="14"/>
  <c r="F11" i="14"/>
  <c r="E11" i="14"/>
  <c r="D11" i="14"/>
  <c r="C11" i="14"/>
  <c r="B11" i="14"/>
  <c r="I10" i="14"/>
  <c r="H10" i="14"/>
  <c r="G10" i="14"/>
  <c r="F10" i="14"/>
  <c r="E10" i="14"/>
  <c r="D10" i="14"/>
  <c r="C10" i="14"/>
  <c r="B10" i="14"/>
  <c r="I9" i="14"/>
  <c r="H9" i="14"/>
  <c r="G9" i="14"/>
  <c r="F9" i="14"/>
  <c r="E9" i="14"/>
  <c r="D9" i="14"/>
  <c r="C9" i="14"/>
  <c r="B9" i="14"/>
  <c r="I8" i="14"/>
  <c r="H8" i="14"/>
  <c r="G8" i="14"/>
  <c r="F8" i="14"/>
  <c r="E8" i="14"/>
  <c r="D8" i="14"/>
  <c r="C8" i="14"/>
  <c r="B8" i="14"/>
  <c r="I7" i="14"/>
  <c r="H7" i="14"/>
  <c r="G7" i="14"/>
  <c r="F7" i="14"/>
  <c r="E7" i="14"/>
  <c r="D7" i="14"/>
  <c r="C7" i="14"/>
  <c r="B7" i="14"/>
  <c r="I6" i="14"/>
  <c r="H6" i="14"/>
  <c r="G6" i="14"/>
  <c r="F6" i="14"/>
  <c r="E6" i="14"/>
  <c r="D6" i="14"/>
  <c r="C6" i="14"/>
  <c r="B6" i="14"/>
  <c r="I5" i="14"/>
  <c r="H5" i="14"/>
  <c r="G5" i="14"/>
  <c r="F5" i="14"/>
  <c r="E5" i="14"/>
  <c r="D5" i="14"/>
  <c r="C5" i="14"/>
  <c r="B5" i="14"/>
  <c r="I4" i="14"/>
  <c r="H4" i="14"/>
  <c r="G4" i="14"/>
  <c r="F4" i="14"/>
  <c r="E4" i="14"/>
  <c r="D4" i="14"/>
  <c r="C4" i="14"/>
  <c r="B4" i="14"/>
  <c r="I3" i="14"/>
  <c r="H3" i="14"/>
  <c r="G3" i="14"/>
  <c r="F3" i="14"/>
  <c r="E3" i="14"/>
  <c r="D3" i="14"/>
  <c r="C3" i="14"/>
  <c r="B3" i="14"/>
  <c r="I2" i="14"/>
  <c r="H2" i="14"/>
  <c r="G2" i="14"/>
  <c r="F2" i="14"/>
  <c r="E2" i="14"/>
  <c r="D2" i="14"/>
  <c r="C2" i="14"/>
  <c r="B2" i="14"/>
  <c r="D55" i="13"/>
  <c r="C55" i="13"/>
  <c r="D54" i="13"/>
  <c r="C54" i="13"/>
  <c r="D53" i="13"/>
  <c r="C53" i="13"/>
  <c r="D52" i="13"/>
  <c r="C52" i="13"/>
  <c r="D51" i="13"/>
  <c r="C51" i="13"/>
  <c r="D50" i="13"/>
  <c r="C50" i="13"/>
  <c r="D49" i="13"/>
  <c r="C49" i="13"/>
  <c r="D48" i="13"/>
  <c r="C48" i="13"/>
  <c r="D47" i="13"/>
  <c r="C47" i="13"/>
  <c r="D46" i="13"/>
  <c r="C46" i="13"/>
  <c r="D45" i="13"/>
  <c r="C45" i="13"/>
  <c r="D44" i="13"/>
  <c r="C44" i="13"/>
  <c r="D43" i="13"/>
  <c r="C43" i="13"/>
  <c r="D42" i="13"/>
  <c r="C42" i="13"/>
  <c r="D41" i="13"/>
  <c r="C41" i="13"/>
  <c r="D40" i="13"/>
  <c r="C40" i="13"/>
  <c r="D39" i="13"/>
  <c r="C39" i="13"/>
  <c r="D38" i="13"/>
  <c r="C38" i="13"/>
  <c r="D37" i="13"/>
  <c r="C37" i="13"/>
  <c r="D36" i="13"/>
  <c r="C36" i="13"/>
  <c r="D35" i="13"/>
  <c r="C35" i="13"/>
  <c r="D34" i="13"/>
  <c r="C34" i="13"/>
  <c r="D33" i="13"/>
  <c r="C33" i="13"/>
  <c r="D32" i="13"/>
  <c r="C32" i="13"/>
  <c r="D31" i="13"/>
  <c r="C31" i="13"/>
  <c r="D30" i="13"/>
  <c r="C30" i="13"/>
  <c r="D29" i="13"/>
  <c r="C29" i="13"/>
  <c r="D28" i="13"/>
  <c r="C28" i="13"/>
  <c r="D27" i="13"/>
  <c r="C27" i="13"/>
  <c r="D26" i="13"/>
  <c r="C26" i="13"/>
  <c r="D25" i="13"/>
  <c r="C25" i="13"/>
  <c r="D24" i="13"/>
  <c r="C24" i="13"/>
  <c r="D23" i="13"/>
  <c r="C23" i="13"/>
  <c r="D22" i="13"/>
  <c r="C22" i="13"/>
  <c r="D21" i="13"/>
  <c r="C21" i="13"/>
  <c r="D20" i="13"/>
  <c r="C20" i="13"/>
  <c r="D19" i="13"/>
  <c r="C19" i="13"/>
  <c r="D18" i="13"/>
  <c r="C18" i="13"/>
  <c r="D17" i="13"/>
  <c r="C17" i="13"/>
  <c r="D16" i="13"/>
  <c r="C16" i="13"/>
  <c r="D15" i="13"/>
  <c r="C15" i="13"/>
  <c r="D14" i="13"/>
  <c r="C14" i="13"/>
  <c r="D13" i="13"/>
  <c r="C13" i="13"/>
  <c r="D12" i="13"/>
  <c r="C12" i="13"/>
  <c r="D11" i="13"/>
  <c r="C11" i="13"/>
  <c r="D10" i="13"/>
  <c r="C10" i="13"/>
  <c r="D9" i="13"/>
  <c r="C9" i="13"/>
  <c r="D8" i="13"/>
  <c r="C8" i="13"/>
  <c r="D7" i="13"/>
  <c r="C7" i="13"/>
  <c r="D6" i="13"/>
  <c r="C6" i="13"/>
  <c r="D5" i="13"/>
  <c r="C5" i="13"/>
  <c r="D4" i="13"/>
  <c r="C4" i="13"/>
  <c r="D3" i="13"/>
  <c r="C3" i="13"/>
  <c r="D2" i="13"/>
  <c r="C2" i="13"/>
  <c r="F14" i="12"/>
  <c r="F7" i="12"/>
  <c r="S5" i="12"/>
  <c r="S1" i="12"/>
  <c r="F1" i="12"/>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11" i="11"/>
  <c r="B11" i="11"/>
  <c r="C10" i="11"/>
  <c r="B10" i="11"/>
  <c r="C9" i="11"/>
  <c r="B9" i="11"/>
  <c r="C8" i="11"/>
  <c r="B8" i="11"/>
  <c r="C7" i="11"/>
  <c r="B7" i="11"/>
  <c r="C6" i="11"/>
  <c r="B6" i="11"/>
  <c r="C5" i="11"/>
  <c r="B5" i="11"/>
  <c r="C4" i="11"/>
  <c r="B4" i="11"/>
  <c r="C3" i="11"/>
  <c r="B3" i="11"/>
  <c r="C2" i="11"/>
  <c r="B2" i="11"/>
  <c r="B20" i="10"/>
  <c r="F14" i="10"/>
  <c r="F7" i="10"/>
  <c r="R5" i="10"/>
  <c r="R1" i="10"/>
  <c r="C145" i="9"/>
  <c r="B145" i="9"/>
  <c r="C144" i="9"/>
  <c r="B144" i="9"/>
  <c r="C143" i="9"/>
  <c r="B143" i="9"/>
  <c r="C142" i="9"/>
  <c r="B142" i="9"/>
  <c r="C141" i="9"/>
  <c r="B141" i="9"/>
  <c r="C140" i="9"/>
  <c r="B140" i="9"/>
  <c r="C139" i="9"/>
  <c r="B139" i="9"/>
  <c r="C138" i="9"/>
  <c r="B138" i="9"/>
  <c r="C137" i="9"/>
  <c r="B137" i="9"/>
  <c r="C136" i="9"/>
  <c r="B136"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C36" i="9"/>
  <c r="B36" i="9"/>
  <c r="C35" i="9"/>
  <c r="B35" i="9"/>
  <c r="C34" i="9"/>
  <c r="B34" i="9"/>
  <c r="C33" i="9"/>
  <c r="B33" i="9"/>
  <c r="C32" i="9"/>
  <c r="B32" i="9"/>
  <c r="C31" i="9"/>
  <c r="B31" i="9"/>
  <c r="C30" i="9"/>
  <c r="B30" i="9"/>
  <c r="C29" i="9"/>
  <c r="B29" i="9"/>
  <c r="C28" i="9"/>
  <c r="B28" i="9"/>
  <c r="C27" i="9"/>
  <c r="B27" i="9"/>
  <c r="C26" i="9"/>
  <c r="B26" i="9"/>
  <c r="C25" i="9"/>
  <c r="B25" i="9"/>
  <c r="C24" i="9"/>
  <c r="B24" i="9"/>
  <c r="C23" i="9"/>
  <c r="B23" i="9"/>
  <c r="C22" i="9"/>
  <c r="B22" i="9"/>
  <c r="C21" i="9"/>
  <c r="B21" i="9"/>
  <c r="C20" i="9"/>
  <c r="B20" i="9"/>
  <c r="C19" i="9"/>
  <c r="B19" i="9"/>
  <c r="C18" i="9"/>
  <c r="B18" i="9"/>
  <c r="C17" i="9"/>
  <c r="B17" i="9"/>
  <c r="C16" i="9"/>
  <c r="B16" i="9"/>
  <c r="C15" i="9"/>
  <c r="B15" i="9"/>
  <c r="C14" i="9"/>
  <c r="B14" i="9"/>
  <c r="C13" i="9"/>
  <c r="B13" i="9"/>
  <c r="C12" i="9"/>
  <c r="B12" i="9"/>
  <c r="C11" i="9"/>
  <c r="B11" i="9"/>
  <c r="C10" i="9"/>
  <c r="B10" i="9"/>
  <c r="C9" i="9"/>
  <c r="B9" i="9"/>
  <c r="C8" i="9"/>
  <c r="B8" i="9"/>
  <c r="C7" i="9"/>
  <c r="B7" i="9"/>
  <c r="C6" i="9"/>
  <c r="B6" i="9"/>
  <c r="C5" i="9"/>
  <c r="B5" i="9"/>
  <c r="C4" i="9"/>
  <c r="B4" i="9"/>
  <c r="C3" i="9"/>
  <c r="B3" i="9"/>
  <c r="C2" i="9"/>
  <c r="B2" i="9"/>
  <c r="D182" i="8"/>
  <c r="A127" i="8"/>
  <c r="F17" i="8"/>
  <c r="F8" i="8"/>
  <c r="BD5" i="8"/>
  <c r="B37" i="3"/>
  <c r="B36" i="3"/>
  <c r="B31" i="3"/>
  <c r="B30" i="3"/>
  <c r="B29" i="3"/>
  <c r="B28" i="3"/>
  <c r="B27" i="3"/>
  <c r="B26" i="3"/>
  <c r="D24" i="3"/>
  <c r="C24" i="3"/>
  <c r="B24" i="3"/>
  <c r="B19" i="3"/>
  <c r="B13" i="3"/>
  <c r="B11" i="3"/>
  <c r="B8" i="3"/>
  <c r="B3" i="3"/>
  <c r="B1" i="3"/>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 r="H1" i="1"/>
  <c r="E54" i="15" l="1"/>
  <c r="M53" i="15"/>
  <c r="A25" i="25"/>
  <c r="C24" i="25"/>
  <c r="A24" i="23"/>
  <c r="C23" i="23"/>
  <c r="A128" i="8"/>
  <c r="C127" i="8"/>
  <c r="AA1" i="40"/>
  <c r="A36" i="40" s="1"/>
  <c r="D20" i="12"/>
  <c r="D79" i="12" s="1"/>
  <c r="D80" i="12" s="1"/>
  <c r="B21" i="10"/>
  <c r="D20" i="10"/>
  <c r="B151" i="57"/>
  <c r="F150" i="57"/>
  <c r="A68" i="57"/>
  <c r="E67" i="57"/>
  <c r="A16" i="41"/>
  <c r="A17" i="41" s="1"/>
  <c r="L68" i="15"/>
  <c r="L69" i="15" s="1"/>
  <c r="I68" i="15"/>
  <c r="I69" i="15" s="1"/>
  <c r="J68" i="15"/>
  <c r="J69" i="15" s="1"/>
  <c r="K68" i="15"/>
  <c r="K69" i="15" s="1"/>
  <c r="F5" i="23"/>
  <c r="F5" i="12"/>
  <c r="C79" i="12"/>
  <c r="C80" i="12" s="1"/>
  <c r="F5" i="8"/>
  <c r="F5" i="10"/>
  <c r="B22" i="10" l="1"/>
  <c r="D21" i="10"/>
  <c r="A129" i="8"/>
  <c r="C128" i="8"/>
  <c r="A26" i="25"/>
  <c r="C25" i="25"/>
  <c r="A25" i="23"/>
  <c r="C24" i="23"/>
  <c r="E55" i="15"/>
  <c r="M54" i="15"/>
  <c r="B62" i="3"/>
  <c r="A69" i="57"/>
  <c r="E68" i="57"/>
  <c r="B152" i="57"/>
  <c r="F151" i="57"/>
  <c r="U1" i="12"/>
  <c r="F60" i="12" s="1"/>
  <c r="F105" i="12" s="1"/>
  <c r="A130" i="8" l="1"/>
  <c r="C129" i="8"/>
  <c r="A27" i="25"/>
  <c r="C26" i="25"/>
  <c r="B23" i="10"/>
  <c r="D22" i="10"/>
  <c r="E56" i="15"/>
  <c r="M55" i="15"/>
  <c r="A26" i="23"/>
  <c r="C25" i="23"/>
  <c r="B153" i="57"/>
  <c r="F152" i="57"/>
  <c r="A70" i="57"/>
  <c r="E69" i="57"/>
  <c r="R1" i="41"/>
  <c r="B39" i="41" s="1"/>
  <c r="B45" i="3"/>
  <c r="A27" i="23" l="1"/>
  <c r="C26" i="23"/>
  <c r="B24" i="10"/>
  <c r="D23" i="10"/>
  <c r="A131" i="8"/>
  <c r="C130" i="8"/>
  <c r="E57" i="15"/>
  <c r="M56" i="15"/>
  <c r="A28" i="25"/>
  <c r="C27" i="25"/>
  <c r="A71" i="57"/>
  <c r="E70" i="57"/>
  <c r="B154" i="57"/>
  <c r="F153" i="57"/>
  <c r="B63" i="3"/>
  <c r="A29" i="25" l="1"/>
  <c r="C28" i="25"/>
  <c r="A132" i="8"/>
  <c r="C131" i="8"/>
  <c r="A28" i="23"/>
  <c r="C27" i="23"/>
  <c r="E58" i="15"/>
  <c r="M57" i="15"/>
  <c r="B25" i="10"/>
  <c r="D24" i="10"/>
  <c r="B155" i="57"/>
  <c r="F154" i="57"/>
  <c r="A72" i="57"/>
  <c r="E71" i="57"/>
  <c r="E59" i="15" l="1"/>
  <c r="M58" i="15"/>
  <c r="A133" i="8"/>
  <c r="A134" i="8" s="1"/>
  <c r="C132" i="8"/>
  <c r="B26" i="10"/>
  <c r="D25" i="10"/>
  <c r="A29" i="23"/>
  <c r="C28" i="23"/>
  <c r="A30" i="25"/>
  <c r="C29" i="25"/>
  <c r="A73" i="57"/>
  <c r="E72" i="57"/>
  <c r="B156" i="57"/>
  <c r="F155" i="57"/>
  <c r="B27" i="10" l="1"/>
  <c r="D26" i="10"/>
  <c r="A135" i="8"/>
  <c r="C134" i="8"/>
  <c r="A31" i="25"/>
  <c r="C30" i="25"/>
  <c r="E60" i="15"/>
  <c r="M59" i="15"/>
  <c r="A30" i="23"/>
  <c r="C29" i="23"/>
  <c r="B157" i="57"/>
  <c r="F156" i="57"/>
  <c r="A74" i="57"/>
  <c r="E73" i="57"/>
  <c r="E61" i="15" l="1"/>
  <c r="M60" i="15"/>
  <c r="A136" i="8"/>
  <c r="A137" i="8" s="1"/>
  <c r="C135" i="8"/>
  <c r="A31" i="23"/>
  <c r="C30" i="23"/>
  <c r="A32" i="25"/>
  <c r="C31" i="25"/>
  <c r="B28" i="10"/>
  <c r="D27" i="10"/>
  <c r="A75" i="57"/>
  <c r="E74" i="57"/>
  <c r="B158" i="57"/>
  <c r="F157" i="57"/>
  <c r="A33" i="25" l="1"/>
  <c r="C32" i="25"/>
  <c r="A138" i="8"/>
  <c r="C137" i="8"/>
  <c r="B29" i="10"/>
  <c r="D28" i="10"/>
  <c r="A32" i="23"/>
  <c r="C31" i="23"/>
  <c r="E62" i="15"/>
  <c r="M61" i="15"/>
  <c r="F158" i="57"/>
  <c r="B159" i="57"/>
  <c r="A76" i="57"/>
  <c r="E75" i="57"/>
  <c r="A33" i="23" l="1"/>
  <c r="C32" i="23"/>
  <c r="A139" i="8"/>
  <c r="C138" i="8"/>
  <c r="E63" i="15"/>
  <c r="M62" i="15"/>
  <c r="B30" i="10"/>
  <c r="D29" i="10"/>
  <c r="A34" i="25"/>
  <c r="C33" i="25"/>
  <c r="A77" i="57"/>
  <c r="E76" i="57"/>
  <c r="B160" i="57"/>
  <c r="F159" i="57"/>
  <c r="B31" i="10" l="1"/>
  <c r="D30" i="10"/>
  <c r="A140" i="8"/>
  <c r="A141" i="8" s="1"/>
  <c r="C139" i="8"/>
  <c r="A35" i="25"/>
  <c r="C34" i="25"/>
  <c r="E64" i="15"/>
  <c r="M63" i="15"/>
  <c r="A34" i="23"/>
  <c r="C33" i="23"/>
  <c r="B161" i="57"/>
  <c r="F160" i="57"/>
  <c r="A78" i="57"/>
  <c r="E77" i="57"/>
  <c r="E65" i="15" l="1"/>
  <c r="M64" i="15"/>
  <c r="A142" i="8"/>
  <c r="C141" i="8"/>
  <c r="A35" i="23"/>
  <c r="C34" i="23"/>
  <c r="A36" i="25"/>
  <c r="C35" i="25"/>
  <c r="B33" i="10"/>
  <c r="D31" i="10"/>
  <c r="A79" i="57"/>
  <c r="E78" i="57"/>
  <c r="F161" i="57"/>
  <c r="B162" i="57"/>
  <c r="B52" i="3"/>
  <c r="A37" i="25" l="1"/>
  <c r="C36" i="25"/>
  <c r="A143" i="8"/>
  <c r="A144" i="8" s="1"/>
  <c r="C142" i="8"/>
  <c r="B34" i="10"/>
  <c r="D33" i="10"/>
  <c r="A36" i="23"/>
  <c r="C35" i="23"/>
  <c r="E66" i="15"/>
  <c r="M65" i="15"/>
  <c r="F162" i="57"/>
  <c r="B163" i="57"/>
  <c r="A80" i="57"/>
  <c r="E79" i="57"/>
  <c r="A37" i="23" l="1"/>
  <c r="C36" i="23"/>
  <c r="A145" i="8"/>
  <c r="C144" i="8"/>
  <c r="E67" i="15"/>
  <c r="M66" i="15"/>
  <c r="B35" i="10"/>
  <c r="D34" i="10"/>
  <c r="B23" i="25"/>
  <c r="C37" i="25"/>
  <c r="C38" i="25" s="1"/>
  <c r="C39" i="25" s="1"/>
  <c r="A81" i="57"/>
  <c r="E80" i="57"/>
  <c r="B164" i="57"/>
  <c r="F163" i="57"/>
  <c r="B36" i="10" l="1"/>
  <c r="D35" i="10"/>
  <c r="A146" i="8"/>
  <c r="C145" i="8"/>
  <c r="D23" i="25"/>
  <c r="B24" i="25"/>
  <c r="F45" i="15"/>
  <c r="M67" i="15"/>
  <c r="M68" i="15" s="1"/>
  <c r="M69" i="15" s="1"/>
  <c r="A38" i="23"/>
  <c r="C37" i="23"/>
  <c r="B165" i="57"/>
  <c r="F164" i="57"/>
  <c r="A82" i="57"/>
  <c r="E81" i="57"/>
  <c r="F46" i="15" l="1"/>
  <c r="N45" i="15"/>
  <c r="A147" i="8"/>
  <c r="C146" i="8"/>
  <c r="B25" i="25"/>
  <c r="D24" i="25"/>
  <c r="A39" i="23"/>
  <c r="C38" i="23"/>
  <c r="B37" i="10"/>
  <c r="D36" i="10"/>
  <c r="A83" i="57"/>
  <c r="E82" i="57"/>
  <c r="B166" i="57"/>
  <c r="F165" i="57"/>
  <c r="A40" i="23" l="1"/>
  <c r="C39" i="23"/>
  <c r="A148" i="8"/>
  <c r="C147" i="8"/>
  <c r="B38" i="10"/>
  <c r="D37" i="10"/>
  <c r="B26" i="25"/>
  <c r="D25" i="25"/>
  <c r="F47" i="15"/>
  <c r="N46" i="15"/>
  <c r="B167" i="57"/>
  <c r="F166" i="57"/>
  <c r="A84" i="57"/>
  <c r="E83" i="57"/>
  <c r="F48" i="15" l="1"/>
  <c r="N47" i="15"/>
  <c r="B39" i="10"/>
  <c r="D38" i="10"/>
  <c r="A41" i="23"/>
  <c r="C40" i="23"/>
  <c r="A149" i="8"/>
  <c r="C148" i="8"/>
  <c r="B27" i="25"/>
  <c r="D26" i="25"/>
  <c r="A85" i="57"/>
  <c r="E84" i="57"/>
  <c r="B168" i="57"/>
  <c r="F167" i="57"/>
  <c r="B28" i="25" l="1"/>
  <c r="D27" i="25"/>
  <c r="A42" i="23"/>
  <c r="C41" i="23"/>
  <c r="F49" i="15"/>
  <c r="N48" i="15"/>
  <c r="A150" i="8"/>
  <c r="C149" i="8"/>
  <c r="B40" i="10"/>
  <c r="D39" i="10"/>
  <c r="F168" i="57"/>
  <c r="B169" i="57"/>
  <c r="F169" i="57" s="1"/>
  <c r="A86" i="57"/>
  <c r="E85" i="57"/>
  <c r="A43" i="23" l="1"/>
  <c r="C42" i="23"/>
  <c r="B41" i="10"/>
  <c r="D40" i="10"/>
  <c r="F50" i="15"/>
  <c r="N49" i="15"/>
  <c r="B29" i="25"/>
  <c r="D28" i="25"/>
  <c r="A151" i="8"/>
  <c r="A152" i="8" s="1"/>
  <c r="C150" i="8"/>
  <c r="A87" i="57"/>
  <c r="E86" i="57"/>
  <c r="B30" i="25" l="1"/>
  <c r="D29" i="25"/>
  <c r="B42" i="10"/>
  <c r="D41" i="10"/>
  <c r="A153" i="8"/>
  <c r="C152" i="8"/>
  <c r="F51" i="15"/>
  <c r="N50" i="15"/>
  <c r="A44" i="23"/>
  <c r="C43" i="23"/>
  <c r="A88" i="57"/>
  <c r="E87" i="57"/>
  <c r="F52" i="15" l="1"/>
  <c r="N51" i="15"/>
  <c r="B43" i="10"/>
  <c r="D42" i="10"/>
  <c r="A45" i="23"/>
  <c r="C44" i="23"/>
  <c r="A154" i="8"/>
  <c r="C153" i="8"/>
  <c r="B31" i="25"/>
  <c r="D30" i="25"/>
  <c r="A89" i="57"/>
  <c r="E88" i="57"/>
  <c r="A155" i="8" l="1"/>
  <c r="A156" i="8" s="1"/>
  <c r="C154" i="8"/>
  <c r="B44" i="10"/>
  <c r="D43" i="10"/>
  <c r="B32" i="25"/>
  <c r="D31" i="25"/>
  <c r="A46" i="23"/>
  <c r="C45" i="23"/>
  <c r="F53" i="15"/>
  <c r="N52" i="15"/>
  <c r="B47" i="57"/>
  <c r="E89" i="57"/>
  <c r="E170" i="57" s="1"/>
  <c r="E171" i="57" s="1"/>
  <c r="A47" i="23" l="1"/>
  <c r="C46" i="23"/>
  <c r="B45" i="10"/>
  <c r="D44" i="10"/>
  <c r="F54" i="15"/>
  <c r="N53" i="15"/>
  <c r="B33" i="25"/>
  <c r="D32" i="25"/>
  <c r="A157" i="8"/>
  <c r="C156" i="8"/>
  <c r="B48" i="57"/>
  <c r="F47" i="57"/>
  <c r="B34" i="25" l="1"/>
  <c r="D33" i="25"/>
  <c r="B46" i="10"/>
  <c r="D45" i="10"/>
  <c r="A158" i="8"/>
  <c r="C157" i="8"/>
  <c r="F55" i="15"/>
  <c r="N54" i="15"/>
  <c r="A48" i="23"/>
  <c r="C47" i="23"/>
  <c r="B49" i="57"/>
  <c r="F48" i="57"/>
  <c r="F56" i="15" l="1"/>
  <c r="N55" i="15"/>
  <c r="B48" i="10"/>
  <c r="D46" i="10"/>
  <c r="A49" i="23"/>
  <c r="C48" i="23"/>
  <c r="A159" i="8"/>
  <c r="C158" i="8"/>
  <c r="B35" i="25"/>
  <c r="D34" i="25"/>
  <c r="B50" i="57"/>
  <c r="F49" i="57"/>
  <c r="A160" i="8" l="1"/>
  <c r="C159" i="8"/>
  <c r="B49" i="10"/>
  <c r="D48" i="10"/>
  <c r="B36" i="25"/>
  <c r="D35" i="25"/>
  <c r="A50" i="23"/>
  <c r="C49" i="23"/>
  <c r="F57" i="15"/>
  <c r="N56" i="15"/>
  <c r="B51" i="57"/>
  <c r="F50" i="57"/>
  <c r="A51" i="23" l="1"/>
  <c r="C50" i="23"/>
  <c r="B50" i="10"/>
  <c r="D49" i="10"/>
  <c r="F58" i="15"/>
  <c r="N57" i="15"/>
  <c r="B37" i="25"/>
  <c r="D37" i="25" s="1"/>
  <c r="D38" i="25" s="1"/>
  <c r="D39" i="25" s="1"/>
  <c r="AB1" i="25" s="1"/>
  <c r="D36" i="25"/>
  <c r="A161" i="8"/>
  <c r="C160" i="8"/>
  <c r="B52" i="57"/>
  <c r="F51" i="57"/>
  <c r="F58" i="25" l="1"/>
  <c r="B54" i="3"/>
  <c r="D30" i="37" s="1"/>
  <c r="B51" i="10"/>
  <c r="D50" i="10"/>
  <c r="A162" i="8"/>
  <c r="C161" i="8"/>
  <c r="F59" i="15"/>
  <c r="N58" i="15"/>
  <c r="A52" i="23"/>
  <c r="C51" i="23"/>
  <c r="B53" i="57"/>
  <c r="F52" i="57"/>
  <c r="F60" i="15" l="1"/>
  <c r="N59" i="15"/>
  <c r="B52" i="10"/>
  <c r="D51" i="10"/>
  <c r="A53" i="23"/>
  <c r="C52" i="23"/>
  <c r="A163" i="8"/>
  <c r="C162" i="8"/>
  <c r="F53" i="57"/>
  <c r="B54" i="57"/>
  <c r="A164" i="8" l="1"/>
  <c r="C163" i="8"/>
  <c r="B55" i="10"/>
  <c r="D52" i="10"/>
  <c r="A54" i="23"/>
  <c r="C53" i="23"/>
  <c r="F61" i="15"/>
  <c r="N60" i="15"/>
  <c r="B55" i="57"/>
  <c r="F54" i="57"/>
  <c r="F62" i="15" l="1"/>
  <c r="N61" i="15"/>
  <c r="B56" i="10"/>
  <c r="D55" i="10"/>
  <c r="A55" i="23"/>
  <c r="C54" i="23"/>
  <c r="A165" i="8"/>
  <c r="C164" i="8"/>
  <c r="F55" i="57"/>
  <c r="B56" i="57"/>
  <c r="A166" i="8" l="1"/>
  <c r="C165" i="8"/>
  <c r="B57" i="10"/>
  <c r="D56" i="10"/>
  <c r="A61" i="23"/>
  <c r="C55" i="23"/>
  <c r="F63" i="15"/>
  <c r="N62" i="15"/>
  <c r="F56" i="57"/>
  <c r="B57" i="57"/>
  <c r="F64" i="15" l="1"/>
  <c r="N63" i="15"/>
  <c r="B58" i="10"/>
  <c r="D57" i="10"/>
  <c r="A62" i="23"/>
  <c r="C61" i="23"/>
  <c r="A167" i="8"/>
  <c r="C166" i="8"/>
  <c r="B58" i="57"/>
  <c r="F57" i="57"/>
  <c r="A168" i="8" l="1"/>
  <c r="C167" i="8"/>
  <c r="B59" i="10"/>
  <c r="D58" i="10"/>
  <c r="A63" i="23"/>
  <c r="C62" i="23"/>
  <c r="F65" i="15"/>
  <c r="N64" i="15"/>
  <c r="B59" i="57"/>
  <c r="F58" i="57"/>
  <c r="F66" i="15" l="1"/>
  <c r="N65" i="15"/>
  <c r="B60" i="10"/>
  <c r="D59" i="10"/>
  <c r="A64" i="23"/>
  <c r="C63" i="23"/>
  <c r="A169" i="8"/>
  <c r="A170" i="8" s="1"/>
  <c r="A171" i="8" s="1"/>
  <c r="A172" i="8" s="1"/>
  <c r="A173" i="8" s="1"/>
  <c r="C168" i="8"/>
  <c r="B60" i="57"/>
  <c r="F59" i="57"/>
  <c r="A174" i="8" l="1"/>
  <c r="C173" i="8"/>
  <c r="B61" i="10"/>
  <c r="D60" i="10"/>
  <c r="A65" i="23"/>
  <c r="C64" i="23"/>
  <c r="F67" i="15"/>
  <c r="N66" i="15"/>
  <c r="B61" i="57"/>
  <c r="F60" i="57"/>
  <c r="G45" i="15" l="1"/>
  <c r="N67" i="15"/>
  <c r="N68" i="15" s="1"/>
  <c r="N69" i="15" s="1"/>
  <c r="B62" i="10"/>
  <c r="D61" i="10"/>
  <c r="A66" i="23"/>
  <c r="C65" i="23"/>
  <c r="A175" i="8"/>
  <c r="C174" i="8"/>
  <c r="B62" i="57"/>
  <c r="F61" i="57"/>
  <c r="A176" i="8" l="1"/>
  <c r="C175" i="8"/>
  <c r="B63" i="10"/>
  <c r="D62" i="10"/>
  <c r="B22" i="23"/>
  <c r="C66" i="23"/>
  <c r="C67" i="23" s="1"/>
  <c r="C68" i="23" s="1"/>
  <c r="G46" i="15"/>
  <c r="O45" i="15"/>
  <c r="B63" i="57"/>
  <c r="F62" i="57"/>
  <c r="B23" i="23" l="1"/>
  <c r="D22" i="23"/>
  <c r="A177" i="8"/>
  <c r="C176" i="8"/>
  <c r="G47" i="15"/>
  <c r="O46" i="15"/>
  <c r="B64" i="10"/>
  <c r="D63" i="10"/>
  <c r="B64" i="57"/>
  <c r="F63" i="57"/>
  <c r="A178" i="8" l="1"/>
  <c r="A179" i="8" s="1"/>
  <c r="C177" i="8"/>
  <c r="G48" i="15"/>
  <c r="O47" i="15"/>
  <c r="B24" i="23"/>
  <c r="D23" i="23"/>
  <c r="B65" i="10"/>
  <c r="D64" i="10"/>
  <c r="B65" i="57"/>
  <c r="F64" i="57"/>
  <c r="G49" i="15" l="1"/>
  <c r="O48" i="15"/>
  <c r="B25" i="23"/>
  <c r="D24" i="23"/>
  <c r="A180" i="8"/>
  <c r="C179" i="8"/>
  <c r="B66" i="10"/>
  <c r="D65" i="10"/>
  <c r="B66" i="57"/>
  <c r="F65" i="57"/>
  <c r="A181" i="8" l="1"/>
  <c r="A182" i="8" s="1"/>
  <c r="C180" i="8"/>
  <c r="G50" i="15"/>
  <c r="O49" i="15"/>
  <c r="B67" i="10"/>
  <c r="D66" i="10"/>
  <c r="B26" i="23"/>
  <c r="D25" i="23"/>
  <c r="B67" i="57"/>
  <c r="F66" i="57"/>
  <c r="B68" i="10" l="1"/>
  <c r="D67" i="10"/>
  <c r="A183" i="8"/>
  <c r="C182" i="8"/>
  <c r="B27" i="23"/>
  <c r="D26" i="23"/>
  <c r="G51" i="15"/>
  <c r="O50" i="15"/>
  <c r="B68" i="57"/>
  <c r="F67" i="57"/>
  <c r="G52" i="15" l="1"/>
  <c r="O51" i="15"/>
  <c r="B28" i="23"/>
  <c r="D27" i="23"/>
  <c r="B69" i="10"/>
  <c r="D68" i="10"/>
  <c r="A184" i="8"/>
  <c r="C183" i="8"/>
  <c r="F68" i="57"/>
  <c r="B69" i="57"/>
  <c r="A185" i="8" l="1"/>
  <c r="C184" i="8"/>
  <c r="B29" i="23"/>
  <c r="D28" i="23"/>
  <c r="B70" i="10"/>
  <c r="D69" i="10"/>
  <c r="G53" i="15"/>
  <c r="O52" i="15"/>
  <c r="F69" i="57"/>
  <c r="B70" i="57"/>
  <c r="G54" i="15" l="1"/>
  <c r="O53" i="15"/>
  <c r="B30" i="23"/>
  <c r="D29" i="23"/>
  <c r="B71" i="10"/>
  <c r="D71" i="10" s="1"/>
  <c r="D70" i="10"/>
  <c r="A186" i="8"/>
  <c r="C185" i="8"/>
  <c r="B71" i="57"/>
  <c r="F70" i="57"/>
  <c r="A187" i="8" l="1"/>
  <c r="C186" i="8"/>
  <c r="B31" i="23"/>
  <c r="D30" i="23"/>
  <c r="D72" i="10"/>
  <c r="D73" i="10" s="1"/>
  <c r="T1" i="10" s="1"/>
  <c r="G55" i="15"/>
  <c r="O54" i="15"/>
  <c r="B72" i="57"/>
  <c r="F71" i="57"/>
  <c r="B32" i="23" l="1"/>
  <c r="D31" i="23"/>
  <c r="G56" i="15"/>
  <c r="O55" i="15"/>
  <c r="F53" i="10"/>
  <c r="F116" i="10" s="1"/>
  <c r="B44" i="3"/>
  <c r="D27" i="37" s="1"/>
  <c r="A188" i="8"/>
  <c r="C187" i="8"/>
  <c r="B73" i="57"/>
  <c r="F72" i="57"/>
  <c r="A189" i="8" l="1"/>
  <c r="C188" i="8"/>
  <c r="G57" i="15"/>
  <c r="O56" i="15"/>
  <c r="B33" i="23"/>
  <c r="D32" i="23"/>
  <c r="B74" i="57"/>
  <c r="F73" i="57"/>
  <c r="G58" i="15" l="1"/>
  <c r="O57" i="15"/>
  <c r="B34" i="23"/>
  <c r="D33" i="23"/>
  <c r="A190" i="8"/>
  <c r="C189" i="8"/>
  <c r="B75" i="57"/>
  <c r="F74" i="57"/>
  <c r="B35" i="23" l="1"/>
  <c r="D34" i="23"/>
  <c r="A191" i="8"/>
  <c r="A192" i="8" s="1"/>
  <c r="A193" i="8" s="1"/>
  <c r="C190" i="8"/>
  <c r="G59" i="15"/>
  <c r="O58" i="15"/>
  <c r="F75" i="57"/>
  <c r="B76" i="57"/>
  <c r="A194" i="8" l="1"/>
  <c r="C193" i="8"/>
  <c r="G60" i="15"/>
  <c r="O59" i="15"/>
  <c r="B36" i="23"/>
  <c r="D35" i="23"/>
  <c r="B77" i="57"/>
  <c r="F76" i="57"/>
  <c r="G61" i="15" l="1"/>
  <c r="O60" i="15"/>
  <c r="B37" i="23"/>
  <c r="D36" i="23"/>
  <c r="B25" i="8"/>
  <c r="D25" i="8" s="1"/>
  <c r="D195" i="8" s="1"/>
  <c r="D196" i="8" s="1"/>
  <c r="C194" i="8"/>
  <c r="C195" i="8" s="1"/>
  <c r="C196" i="8" s="1"/>
  <c r="BF1" i="8" s="1"/>
  <c r="B78" i="57"/>
  <c r="F77" i="57"/>
  <c r="F60" i="8" l="1"/>
  <c r="B40" i="3"/>
  <c r="D26" i="37" s="1"/>
  <c r="B38" i="23"/>
  <c r="D37" i="23"/>
  <c r="G62" i="15"/>
  <c r="O61" i="15"/>
  <c r="B79" i="57"/>
  <c r="F78" i="57"/>
  <c r="B39" i="23" l="1"/>
  <c r="D38" i="23"/>
  <c r="G63" i="15"/>
  <c r="O62" i="15"/>
  <c r="F119" i="8"/>
  <c r="F170" i="8"/>
  <c r="F79" i="57"/>
  <c r="B80" i="57"/>
  <c r="G64" i="15" l="1"/>
  <c r="O63" i="15"/>
  <c r="B40" i="23"/>
  <c r="D39" i="23"/>
  <c r="B81" i="57"/>
  <c r="F80" i="57"/>
  <c r="B41" i="23" l="1"/>
  <c r="D40" i="23"/>
  <c r="G65" i="15"/>
  <c r="O64" i="15"/>
  <c r="F81" i="57"/>
  <c r="B82" i="57"/>
  <c r="G66" i="15" l="1"/>
  <c r="O65" i="15"/>
  <c r="B42" i="23"/>
  <c r="D41" i="23"/>
  <c r="B83" i="57"/>
  <c r="F82" i="57"/>
  <c r="B43" i="23" l="1"/>
  <c r="D42" i="23"/>
  <c r="G67" i="15"/>
  <c r="O66" i="15"/>
  <c r="B84" i="57"/>
  <c r="F83" i="57"/>
  <c r="H45" i="15" l="1"/>
  <c r="O67" i="15"/>
  <c r="O68" i="15" s="1"/>
  <c r="O69" i="15" s="1"/>
  <c r="B44" i="23"/>
  <c r="D43" i="23"/>
  <c r="B85" i="57"/>
  <c r="F84" i="57"/>
  <c r="B45" i="23" l="1"/>
  <c r="D44" i="23"/>
  <c r="P45" i="15"/>
  <c r="H46" i="15"/>
  <c r="B86" i="57"/>
  <c r="F85" i="57"/>
  <c r="H47" i="15" l="1"/>
  <c r="P46" i="15"/>
  <c r="B46" i="23"/>
  <c r="D45" i="23"/>
  <c r="B87" i="57"/>
  <c r="F86" i="57"/>
  <c r="B47" i="23" l="1"/>
  <c r="D46" i="23"/>
  <c r="H48" i="15"/>
  <c r="P47" i="15"/>
  <c r="B88" i="57"/>
  <c r="F87" i="57"/>
  <c r="B48" i="23" l="1"/>
  <c r="D47" i="23"/>
  <c r="H49" i="15"/>
  <c r="P48" i="15"/>
  <c r="B89" i="57"/>
  <c r="F88" i="57"/>
  <c r="B49" i="23" l="1"/>
  <c r="D48" i="23"/>
  <c r="H50" i="15"/>
  <c r="P49" i="15"/>
  <c r="C47" i="57"/>
  <c r="F89" i="57"/>
  <c r="F170" i="57" s="1"/>
  <c r="F171" i="57" s="1"/>
  <c r="H51" i="15" l="1"/>
  <c r="P50" i="15"/>
  <c r="B50" i="23"/>
  <c r="D49" i="23"/>
  <c r="C48" i="57"/>
  <c r="G47" i="57"/>
  <c r="B51" i="23" l="1"/>
  <c r="D50" i="23"/>
  <c r="H52" i="15"/>
  <c r="P51" i="15"/>
  <c r="C49" i="57"/>
  <c r="G48" i="57"/>
  <c r="H53" i="15" l="1"/>
  <c r="P52" i="15"/>
  <c r="B52" i="23"/>
  <c r="D51" i="23"/>
  <c r="C50" i="57"/>
  <c r="G49" i="57"/>
  <c r="B53" i="23" l="1"/>
  <c r="D52" i="23"/>
  <c r="H54" i="15"/>
  <c r="P53" i="15"/>
  <c r="C51" i="57"/>
  <c r="G50" i="57"/>
  <c r="H55" i="15" l="1"/>
  <c r="P54" i="15"/>
  <c r="B54" i="23"/>
  <c r="D53" i="23"/>
  <c r="C52" i="57"/>
  <c r="G51" i="57"/>
  <c r="B55" i="23" l="1"/>
  <c r="D54" i="23"/>
  <c r="H56" i="15"/>
  <c r="P55" i="15"/>
  <c r="C53" i="57"/>
  <c r="G52" i="57"/>
  <c r="H57" i="15" l="1"/>
  <c r="P56" i="15"/>
  <c r="B61" i="23"/>
  <c r="D55" i="23"/>
  <c r="C54" i="57"/>
  <c r="G53" i="57"/>
  <c r="B62" i="23" l="1"/>
  <c r="D61" i="23"/>
  <c r="H58" i="15"/>
  <c r="P57" i="15"/>
  <c r="C55" i="57"/>
  <c r="G54" i="57"/>
  <c r="H59" i="15" l="1"/>
  <c r="P58" i="15"/>
  <c r="B63" i="23"/>
  <c r="D62" i="23"/>
  <c r="C56" i="57"/>
  <c r="G55" i="57"/>
  <c r="B64" i="23" l="1"/>
  <c r="D63" i="23"/>
  <c r="H60" i="15"/>
  <c r="P59" i="15"/>
  <c r="C57" i="57"/>
  <c r="G56" i="57"/>
  <c r="H61" i="15" l="1"/>
  <c r="P60" i="15"/>
  <c r="B65" i="23"/>
  <c r="D64" i="23"/>
  <c r="C58" i="57"/>
  <c r="G57" i="57"/>
  <c r="B66" i="23" l="1"/>
  <c r="D66" i="23" s="1"/>
  <c r="D65" i="23"/>
  <c r="H62" i="15"/>
  <c r="P61" i="15"/>
  <c r="C59" i="57"/>
  <c r="G58" i="57"/>
  <c r="H63" i="15" l="1"/>
  <c r="P62" i="15"/>
  <c r="D67" i="23"/>
  <c r="D68" i="23" s="1"/>
  <c r="AX1" i="23" s="1"/>
  <c r="C60" i="57"/>
  <c r="G59" i="57"/>
  <c r="F58" i="23" l="1"/>
  <c r="F86" i="23" s="1"/>
  <c r="B53" i="3"/>
  <c r="D29" i="37" s="1"/>
  <c r="H64" i="15"/>
  <c r="P63" i="15"/>
  <c r="C61" i="57"/>
  <c r="G60" i="57"/>
  <c r="H65" i="15" l="1"/>
  <c r="P64" i="15"/>
  <c r="C62" i="57"/>
  <c r="G61" i="57"/>
  <c r="H66" i="15" l="1"/>
  <c r="P65" i="15"/>
  <c r="C63" i="57"/>
  <c r="G62" i="57"/>
  <c r="H67" i="15" l="1"/>
  <c r="P67" i="15" s="1"/>
  <c r="P66" i="15"/>
  <c r="C64" i="57"/>
  <c r="G63" i="57"/>
  <c r="P68" i="15" l="1"/>
  <c r="P69" i="15" s="1"/>
  <c r="AS33" i="15" s="1"/>
  <c r="C65" i="57"/>
  <c r="G64" i="57"/>
  <c r="R33" i="15" l="1"/>
  <c r="R69" i="15" s="1"/>
  <c r="B47" i="3"/>
  <c r="D28" i="37" s="1"/>
  <c r="C66" i="57"/>
  <c r="G65" i="57"/>
  <c r="C67" i="57" l="1"/>
  <c r="G66" i="57"/>
  <c r="C68" i="57" l="1"/>
  <c r="G67" i="57"/>
  <c r="C69" i="57" l="1"/>
  <c r="G68" i="57"/>
  <c r="C70" i="57" l="1"/>
  <c r="G69" i="57"/>
  <c r="C71" i="57" l="1"/>
  <c r="G70" i="57"/>
  <c r="C72" i="57" l="1"/>
  <c r="G71" i="57"/>
  <c r="C73" i="57" l="1"/>
  <c r="G72" i="57"/>
  <c r="C74" i="57" l="1"/>
  <c r="G73" i="57"/>
  <c r="C75" i="57" l="1"/>
  <c r="G74" i="57"/>
  <c r="C76" i="57" l="1"/>
  <c r="G75" i="57"/>
  <c r="C77" i="57" l="1"/>
  <c r="G76" i="57"/>
  <c r="C78" i="57" l="1"/>
  <c r="G77" i="57"/>
  <c r="C79" i="57" l="1"/>
  <c r="G78" i="57"/>
  <c r="C80" i="57" l="1"/>
  <c r="G79" i="57"/>
  <c r="C81" i="57" l="1"/>
  <c r="G80" i="57"/>
  <c r="C82" i="57" l="1"/>
  <c r="G81" i="57"/>
  <c r="C83" i="57" l="1"/>
  <c r="G82" i="57"/>
  <c r="C84" i="57" l="1"/>
  <c r="G83" i="57"/>
  <c r="C85" i="57" l="1"/>
  <c r="G84" i="57"/>
  <c r="C86" i="57" l="1"/>
  <c r="G85" i="57"/>
  <c r="C87" i="57" l="1"/>
  <c r="G86" i="57"/>
  <c r="C88" i="57" l="1"/>
  <c r="G87" i="57"/>
  <c r="C89" i="57" l="1"/>
  <c r="G88" i="57"/>
  <c r="D47" i="57" l="1"/>
  <c r="G89" i="57"/>
  <c r="G170" i="57" s="1"/>
  <c r="G171" i="57" s="1"/>
  <c r="D48" i="57" l="1"/>
  <c r="H47" i="57"/>
  <c r="D49" i="57" l="1"/>
  <c r="H48" i="57"/>
  <c r="D50" i="57" l="1"/>
  <c r="H49" i="57"/>
  <c r="D51" i="57" l="1"/>
  <c r="H50" i="57"/>
  <c r="D52" i="57" l="1"/>
  <c r="H51" i="57"/>
  <c r="D53" i="57" l="1"/>
  <c r="H52" i="57"/>
  <c r="D54" i="57" l="1"/>
  <c r="H53" i="57"/>
  <c r="D55" i="57" l="1"/>
  <c r="H54" i="57"/>
  <c r="D56" i="57" l="1"/>
  <c r="H55" i="57"/>
  <c r="D57" i="57" l="1"/>
  <c r="H56" i="57"/>
  <c r="D58" i="57" l="1"/>
  <c r="H57" i="57"/>
  <c r="D59" i="57" l="1"/>
  <c r="H58" i="57"/>
  <c r="D60" i="57" l="1"/>
  <c r="H59" i="57"/>
  <c r="D61" i="57" l="1"/>
  <c r="H60" i="57"/>
  <c r="D62" i="57" l="1"/>
  <c r="H61" i="57"/>
  <c r="D63" i="57" l="1"/>
  <c r="H62" i="57"/>
  <c r="D64" i="57" l="1"/>
  <c r="H63" i="57"/>
  <c r="D65" i="57" l="1"/>
  <c r="H64" i="57"/>
  <c r="D66" i="57" l="1"/>
  <c r="H65" i="57"/>
  <c r="D67" i="57" l="1"/>
  <c r="H66" i="57"/>
  <c r="D68" i="57" l="1"/>
  <c r="H67" i="57"/>
  <c r="D69" i="57" l="1"/>
  <c r="H68" i="57"/>
  <c r="D70" i="57" l="1"/>
  <c r="H69" i="57"/>
  <c r="D71" i="57" l="1"/>
  <c r="H70" i="57"/>
  <c r="D72" i="57" l="1"/>
  <c r="H71" i="57"/>
  <c r="D73" i="57" l="1"/>
  <c r="H72" i="57"/>
  <c r="D74" i="57" l="1"/>
  <c r="H73" i="57"/>
  <c r="D75" i="57" l="1"/>
  <c r="H74" i="57"/>
  <c r="D76" i="57" l="1"/>
  <c r="H75" i="57"/>
  <c r="D77" i="57" l="1"/>
  <c r="H76" i="57"/>
  <c r="D78" i="57" l="1"/>
  <c r="H77" i="57"/>
  <c r="D79" i="57" l="1"/>
  <c r="H78" i="57"/>
  <c r="D80" i="57" l="1"/>
  <c r="H79" i="57"/>
  <c r="D81" i="57" l="1"/>
  <c r="H80" i="57"/>
  <c r="D82" i="57" l="1"/>
  <c r="H81" i="57"/>
  <c r="D83" i="57" l="1"/>
  <c r="H82" i="57"/>
  <c r="D84" i="57" l="1"/>
  <c r="H83" i="57"/>
  <c r="D85" i="57" l="1"/>
  <c r="H84" i="57"/>
  <c r="D86" i="57" l="1"/>
  <c r="H85" i="57"/>
  <c r="D87" i="57" l="1"/>
  <c r="H86" i="57"/>
  <c r="D88" i="57" l="1"/>
  <c r="H87" i="57"/>
  <c r="D89" i="57" l="1"/>
  <c r="H89" i="57" s="1"/>
  <c r="H88" i="57"/>
  <c r="H170" i="57" l="1"/>
  <c r="H171" i="57" s="1"/>
  <c r="Z44" i="57" l="1"/>
  <c r="J44" i="57" l="1"/>
  <c r="B38" i="3"/>
  <c r="D25" i="37" s="1"/>
  <c r="J181" i="57" l="1"/>
  <c r="J91" i="57"/>
  <c r="J137" i="5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<sst xmlns="http://schemas.openxmlformats.org/spreadsheetml/2006/main" count="5748" uniqueCount="3858">
  <si>
    <t>Opština</t>
  </si>
  <si>
    <t>Šifra opštine 3</t>
  </si>
  <si>
    <t>Šifra opštine 5</t>
  </si>
  <si>
    <t>Poštanski br.</t>
  </si>
  <si>
    <t>Kanton</t>
  </si>
  <si>
    <t>Šifra kantona</t>
  </si>
  <si>
    <t>Entitet</t>
  </si>
  <si>
    <t>Šifra djelatnosti</t>
  </si>
  <si>
    <t>Naziv djelatnosti</t>
  </si>
  <si>
    <t>Ministarstva</t>
  </si>
  <si>
    <t>Naselje</t>
  </si>
  <si>
    <t>Poštanski broj</t>
  </si>
  <si>
    <t>Šifra opštine</t>
  </si>
  <si>
    <t xml:space="preserve">Računovođa; broj licence </t>
  </si>
  <si>
    <t>ID računovođe</t>
  </si>
  <si>
    <t>Revizorsko društvo</t>
  </si>
  <si>
    <t>ID rev. društva</t>
  </si>
  <si>
    <t>Naziv banke</t>
  </si>
  <si>
    <t>Oblik preduzeća</t>
  </si>
  <si>
    <t>Tip fonda</t>
  </si>
  <si>
    <t>Standard izvještavanja</t>
  </si>
  <si>
    <t>Vrsta pravnog lica</t>
  </si>
  <si>
    <t>Tip izvještaja</t>
  </si>
  <si>
    <t>ID tipa izvještaja</t>
  </si>
  <si>
    <t>Veličina pravnog lica</t>
  </si>
  <si>
    <t>Iznos</t>
  </si>
  <si>
    <t>ID obrasca</t>
  </si>
  <si>
    <t>Naziv obrasca</t>
  </si>
  <si>
    <t>Banovići</t>
  </si>
  <si>
    <t>001</t>
  </si>
  <si>
    <t>Tuzlanski kanton</t>
  </si>
  <si>
    <t>FBiH</t>
  </si>
  <si>
    <t>01.00</t>
  </si>
  <si>
    <t>Biljna i stočarska proizvodnja, lovstvo i uslužne djelatnosti u vezi s njima</t>
  </si>
  <si>
    <t xml:space="preserve">FBiH|Ministarstvo energije, rudarstva i industrije </t>
  </si>
  <si>
    <t>Travnik</t>
  </si>
  <si>
    <t>Babanovac</t>
  </si>
  <si>
    <t>Srednjobosanski kanton</t>
  </si>
  <si>
    <t>Addiko bank d.d. Sarajevo</t>
  </si>
  <si>
    <t>d.o.o.</t>
  </si>
  <si>
    <t>Otvoreni</t>
  </si>
  <si>
    <t>MSFI za MSP (mala i srednja pravna lica)</t>
  </si>
  <si>
    <t>Redovni</t>
  </si>
  <si>
    <t>01</t>
  </si>
  <si>
    <t>Malo</t>
  </si>
  <si>
    <t>10</t>
  </si>
  <si>
    <t>Bilans stanja</t>
  </si>
  <si>
    <t>Bihać</t>
  </si>
  <si>
    <t>003</t>
  </si>
  <si>
    <t>Unsko-sanski kanton</t>
  </si>
  <si>
    <t>01.10</t>
  </si>
  <si>
    <t>Uzgoj jednogodišnjih usjeva</t>
  </si>
  <si>
    <t xml:space="preserve">FBiH|Ministarstvo finansija </t>
  </si>
  <si>
    <t>ASA Banka d.d. Sarajevo</t>
  </si>
  <si>
    <t>d.d.</t>
  </si>
  <si>
    <t>Zatvoreni</t>
  </si>
  <si>
    <t>RS</t>
  </si>
  <si>
    <t>MRS/MSFI (velika pravna lica)</t>
  </si>
  <si>
    <t>02</t>
  </si>
  <si>
    <t>Srednje</t>
  </si>
  <si>
    <t>11</t>
  </si>
  <si>
    <t>Bilans uspjeha</t>
  </si>
  <si>
    <t>Bosanska Krupa</t>
  </si>
  <si>
    <t>008</t>
  </si>
  <si>
    <t>01.11</t>
  </si>
  <si>
    <t>Uzgoj žitarica (osim riže), mahunarki i sjemenja uljarica</t>
  </si>
  <si>
    <t xml:space="preserve">FBiH|Ministarstvo kulture i sporta </t>
  </si>
  <si>
    <t>Žepče</t>
  </si>
  <si>
    <t>Begov Han</t>
  </si>
  <si>
    <t>Zeničko-dobojski kanton</t>
  </si>
  <si>
    <t>Bosna Bank International d.d. Sarajevo</t>
  </si>
  <si>
    <t>d.n.o.</t>
  </si>
  <si>
    <t>Fond</t>
  </si>
  <si>
    <t>20</t>
  </si>
  <si>
    <t>Veliko</t>
  </si>
  <si>
    <t>12</t>
  </si>
  <si>
    <t>Bosanski Petrovac</t>
  </si>
  <si>
    <t>011</t>
  </si>
  <si>
    <t>01.12</t>
  </si>
  <si>
    <t>Uzgoj riže</t>
  </si>
  <si>
    <t xml:space="preserve">FBiH|Ministarstvo obrazovanja i nauke </t>
  </si>
  <si>
    <t>Intesa Sanpaolo Banka d.d. BiH</t>
  </si>
  <si>
    <t>k.d.</t>
  </si>
  <si>
    <t>30</t>
  </si>
  <si>
    <t>13</t>
  </si>
  <si>
    <t>Bosansko Grahovo</t>
  </si>
  <si>
    <t>013</t>
  </si>
  <si>
    <t xml:space="preserve">Kanton 10 </t>
  </si>
  <si>
    <t>01.13</t>
  </si>
  <si>
    <t>Uzgoj povrća, dinja i lubenica, korjenastog i gomoljastog povrća</t>
  </si>
  <si>
    <t xml:space="preserve">FBiH|Ministarstvo okoliša i turizma </t>
  </si>
  <si>
    <t>Vitez</t>
  </si>
  <si>
    <t>Bila</t>
  </si>
  <si>
    <t>Komercijalno-investiciona banka d.d. V. Kladuša</t>
  </si>
  <si>
    <t>ostalo</t>
  </si>
  <si>
    <t>14</t>
  </si>
  <si>
    <t>Izvještaj o promjenama na kapitalu</t>
  </si>
  <si>
    <t>Breza</t>
  </si>
  <si>
    <t>016</t>
  </si>
  <si>
    <t>01.14</t>
  </si>
  <si>
    <t>Uzgoj šećerne trske</t>
  </si>
  <si>
    <t xml:space="preserve">FBiH|Ministarstvo poljoprivrede, vodoprivrede i šumarstva </t>
  </si>
  <si>
    <t>Kiseljak</t>
  </si>
  <si>
    <t>Bilalovac</t>
  </si>
  <si>
    <t>NLB Banka d.d. Sarajevo</t>
  </si>
  <si>
    <t>15</t>
  </si>
  <si>
    <t>Bilješke uz finansijske izvještaje</t>
  </si>
  <si>
    <t>Bugojno</t>
  </si>
  <si>
    <t>017</t>
  </si>
  <si>
    <t>01.15</t>
  </si>
  <si>
    <t>Uzgoj duhana</t>
  </si>
  <si>
    <t xml:space="preserve">FBiH|Ministarstvo pravde </t>
  </si>
  <si>
    <t>Čitluk</t>
  </si>
  <si>
    <t>Biletić Polje</t>
  </si>
  <si>
    <t>Hercegovačko-neretvanski kanton</t>
  </si>
  <si>
    <t>Privredna banka Sarajevo d.d. Sarajevo</t>
  </si>
  <si>
    <t>16</t>
  </si>
  <si>
    <t>Godišnji izvještaj o poslovanju</t>
  </si>
  <si>
    <t>Busovača</t>
  </si>
  <si>
    <t>018</t>
  </si>
  <si>
    <t>01.16</t>
  </si>
  <si>
    <t>Uzgoj tekstilnih biljaka</t>
  </si>
  <si>
    <t xml:space="preserve">FBiH|Ministarstvo prometa i komunikacija </t>
  </si>
  <si>
    <t>Kakanj</t>
  </si>
  <si>
    <t>Bilješevo</t>
  </si>
  <si>
    <t>ProCredit Bank d.d. Sarajevo</t>
  </si>
  <si>
    <t>17</t>
  </si>
  <si>
    <t>Godišnji izvještaj o investicijama</t>
  </si>
  <si>
    <t>Bužim</t>
  </si>
  <si>
    <t>124</t>
  </si>
  <si>
    <t>01.19</t>
  </si>
  <si>
    <t>Uzgoj ostalih jednogodišnjih usjeva</t>
  </si>
  <si>
    <t xml:space="preserve">FBiH|Ministarstvo prostornog uređenja </t>
  </si>
  <si>
    <t>Konjic</t>
  </si>
  <si>
    <t>Bjelimići</t>
  </si>
  <si>
    <t>Raiffeisen Bank d.d. BiH</t>
  </si>
  <si>
    <t>Vanredni</t>
  </si>
  <si>
    <t>18</t>
  </si>
  <si>
    <t>Statistički aneks godišnjeg izvještaja</t>
  </si>
  <si>
    <t>Cazin</t>
  </si>
  <si>
    <t>019</t>
  </si>
  <si>
    <t>01.20</t>
  </si>
  <si>
    <t>Uzgoj višegodišnjih usjeva</t>
  </si>
  <si>
    <t xml:space="preserve">FBiH|Ministarstvo rada i socijalne politike </t>
  </si>
  <si>
    <t>Mostar</t>
  </si>
  <si>
    <t>Blagaj</t>
  </si>
  <si>
    <t>Razvojna banka Federacije BiH</t>
  </si>
  <si>
    <t>29</t>
  </si>
  <si>
    <t>19</t>
  </si>
  <si>
    <t>Aneks-dodatni računovodstveni izvještaj</t>
  </si>
  <si>
    <t>Čapljina</t>
  </si>
  <si>
    <t>021</t>
  </si>
  <si>
    <t>01.21</t>
  </si>
  <si>
    <t>Uzgoj grožđa</t>
  </si>
  <si>
    <t xml:space="preserve">FBiH|Ministarstvo raseljenih osoba i izbjeglica </t>
  </si>
  <si>
    <t>Blatnica</t>
  </si>
  <si>
    <t>Sberbank BH d.d. Sarajevo</t>
  </si>
  <si>
    <t>Konsolidovani</t>
  </si>
  <si>
    <t>03</t>
  </si>
  <si>
    <t>Posebni podaci o plaćama i broju zaposlenih</t>
  </si>
  <si>
    <t>Čelić</t>
  </si>
  <si>
    <t>056</t>
  </si>
  <si>
    <t>01.22</t>
  </si>
  <si>
    <t>Uzgoj tropskog i suptropskog voća</t>
  </si>
  <si>
    <t xml:space="preserve">FBiH|Ministarstvo razvoja, poduzetništva i obrta </t>
  </si>
  <si>
    <t>Ilidža</t>
  </si>
  <si>
    <t>Blažuj</t>
  </si>
  <si>
    <t>Kanton Sarajevo</t>
  </si>
  <si>
    <t>Sparkasse Bank d.d. BiH</t>
  </si>
  <si>
    <t>08</t>
  </si>
  <si>
    <t>21</t>
  </si>
  <si>
    <t>Obrazac komore</t>
  </si>
  <si>
    <t>023</t>
  </si>
  <si>
    <t>01.23</t>
  </si>
  <si>
    <t>Uzgoj agruma</t>
  </si>
  <si>
    <t xml:space="preserve">FBiH|Ministarstvo trgovine </t>
  </si>
  <si>
    <t>Orašje</t>
  </si>
  <si>
    <t>Bok</t>
  </si>
  <si>
    <t>Posavski kanton</t>
  </si>
  <si>
    <t>UniCredit Bank d.d. Mostar</t>
  </si>
  <si>
    <t>07</t>
  </si>
  <si>
    <t>22</t>
  </si>
  <si>
    <t>Obrazac turističke zajednice</t>
  </si>
  <si>
    <t>Doboj-Istok</t>
  </si>
  <si>
    <t>128</t>
  </si>
  <si>
    <t>01.24</t>
  </si>
  <si>
    <t>Uzgoj jezgričavog i koštuničavog voća</t>
  </si>
  <si>
    <t xml:space="preserve">FBiH|Ministarstvo unutrašnjih poslova </t>
  </si>
  <si>
    <t>Boračko Jezero</t>
  </si>
  <si>
    <t>Union banka d.d. Sarajevo</t>
  </si>
  <si>
    <t>Stečaj u procesu</t>
  </si>
  <si>
    <t>27</t>
  </si>
  <si>
    <t>23</t>
  </si>
  <si>
    <t>Obrazac naknade za šume</t>
  </si>
  <si>
    <t>Doboj-Jug</t>
  </si>
  <si>
    <t>132</t>
  </si>
  <si>
    <t>01.25</t>
  </si>
  <si>
    <t>Uzgoj bobičastog, orašastog i ostalog voća</t>
  </si>
  <si>
    <t xml:space="preserve">FBiH|Ministarstvo za pitanja boraca i invalida odbrambeno-oslobodilačkog rata </t>
  </si>
  <si>
    <t>Stolac</t>
  </si>
  <si>
    <t>Borojevići</t>
  </si>
  <si>
    <t>Vakufska banka d.d. Sarajevo</t>
  </si>
  <si>
    <t>31</t>
  </si>
  <si>
    <t>24</t>
  </si>
  <si>
    <t>Obrazac vodne naknade</t>
  </si>
  <si>
    <t>Dobretići</t>
  </si>
  <si>
    <t>050</t>
  </si>
  <si>
    <t>01.26</t>
  </si>
  <si>
    <t>Uzgoj plodova uljarica</t>
  </si>
  <si>
    <t xml:space="preserve">FBiH|Ministarstvo zdravstva </t>
  </si>
  <si>
    <t>ZiraatBank BH d.d. Sarajevo</t>
  </si>
  <si>
    <t>25</t>
  </si>
  <si>
    <t>Obrazac naknade za nesreće</t>
  </si>
  <si>
    <t>Domaljevac-Šamac</t>
  </si>
  <si>
    <t>012</t>
  </si>
  <si>
    <t>01.27</t>
  </si>
  <si>
    <t>Uzgoj biljaka za pripremanje napitaka</t>
  </si>
  <si>
    <t xml:space="preserve">BPK|Ministarstvo za privredu </t>
  </si>
  <si>
    <t>26</t>
  </si>
  <si>
    <t>Odluka o utvrđivanju finansijskih izvještaja</t>
  </si>
  <si>
    <t>Donji Vakuf</t>
  </si>
  <si>
    <t>026</t>
  </si>
  <si>
    <t>01.28</t>
  </si>
  <si>
    <t>Uzgoj bilja za upotrebu u farmaciji, aromatskog, začinskog i ljekovitog bilja</t>
  </si>
  <si>
    <t xml:space="preserve">BPK|Ministarstvo za pravosuđe, upravu i radne odnose </t>
  </si>
  <si>
    <t>05</t>
  </si>
  <si>
    <t>Drvar</t>
  </si>
  <si>
    <t>027</t>
  </si>
  <si>
    <t>01.29</t>
  </si>
  <si>
    <t>Uzgoj ostalih višegodišnjih usjeva</t>
  </si>
  <si>
    <t xml:space="preserve">BPK|Ministarstvo za unutrašnje poslove </t>
  </si>
  <si>
    <t>Brekovica</t>
  </si>
  <si>
    <t>28</t>
  </si>
  <si>
    <t>Foča</t>
  </si>
  <si>
    <t>134</t>
  </si>
  <si>
    <t>Bosansko-podrinjski kanton</t>
  </si>
  <si>
    <t>01.30</t>
  </si>
  <si>
    <t>Uzgoj sadnog materijala i ukrasnog bilja</t>
  </si>
  <si>
    <t xml:space="preserve">BPK|Ministarstvo za socijalnu politiku, zdravstvo, raseljena lica i izbjeglice </t>
  </si>
  <si>
    <t>Brestovsko</t>
  </si>
  <si>
    <t>Likvidacija u procesu</t>
  </si>
  <si>
    <t>Obavijest o razvrstavanju</t>
  </si>
  <si>
    <t>Fojnica</t>
  </si>
  <si>
    <t>030</t>
  </si>
  <si>
    <t>01.40</t>
  </si>
  <si>
    <t>Uzgoj životinja</t>
  </si>
  <si>
    <t xml:space="preserve">BPK|Ministarstvo za urbanizam, prostorno uređenje i zaštitu okoline </t>
  </si>
  <si>
    <t>Izjava o neaktivnosti</t>
  </si>
  <si>
    <t>Glamoč</t>
  </si>
  <si>
    <t>032</t>
  </si>
  <si>
    <t>01.41</t>
  </si>
  <si>
    <t>Uzgoj muznih krava</t>
  </si>
  <si>
    <t xml:space="preserve">BPK|Ministarstvo za obrazovanje, mlade, nauku, kulturu i sport </t>
  </si>
  <si>
    <t>Brijesnica</t>
  </si>
  <si>
    <t>Izjava o primijenjenom standardu finansijskog izvještavanja</t>
  </si>
  <si>
    <t>Goražde</t>
  </si>
  <si>
    <t>033</t>
  </si>
  <si>
    <t>01.42</t>
  </si>
  <si>
    <t>Uzgoj ostalih goveda i bivola</t>
  </si>
  <si>
    <t xml:space="preserve">BPK|Ministarstvo za boračka pitanja </t>
  </si>
  <si>
    <t>Brnjic</t>
  </si>
  <si>
    <t>06</t>
  </si>
  <si>
    <t>Poreski bilans</t>
  </si>
  <si>
    <t>Gornji Vakuf-Uskoplje</t>
  </si>
  <si>
    <t>034</t>
  </si>
  <si>
    <t>01.43</t>
  </si>
  <si>
    <t>Uzgoj konja, magaraca, mula i mazgi</t>
  </si>
  <si>
    <t xml:space="preserve">BPK|Ministarstvo za finansije </t>
  </si>
  <si>
    <t>Posušje</t>
  </si>
  <si>
    <t>Broćanac</t>
  </si>
  <si>
    <t>Zapadno-hercegovački kanton</t>
  </si>
  <si>
    <t>Statusne promjene</t>
  </si>
  <si>
    <t>Izvještaj o kapitalnim izdacima i finansiranju</t>
  </si>
  <si>
    <t>Gračanica</t>
  </si>
  <si>
    <t>035</t>
  </si>
  <si>
    <t>01.44</t>
  </si>
  <si>
    <t>Uzgoj deva i lama</t>
  </si>
  <si>
    <t xml:space="preserve">HNK|Ministarstvo finansija </t>
  </si>
  <si>
    <t>Novi Travnik</t>
  </si>
  <si>
    <t>Bučići</t>
  </si>
  <si>
    <t>Izvještaj o novčanim tokovima</t>
  </si>
  <si>
    <t>Gradačac</t>
  </si>
  <si>
    <t>036</t>
  </si>
  <si>
    <t>01.45</t>
  </si>
  <si>
    <t>Uzgoj ovaca i koza</t>
  </si>
  <si>
    <t xml:space="preserve">HNK|Ministarstvo privrede </t>
  </si>
  <si>
    <t>Revizorski</t>
  </si>
  <si>
    <t>04</t>
  </si>
  <si>
    <t>Grude</t>
  </si>
  <si>
    <t>037</t>
  </si>
  <si>
    <t>01.46</t>
  </si>
  <si>
    <t>Uzgoj svinja</t>
  </si>
  <si>
    <t xml:space="preserve">HNK|Ministarstvo graditeljstva i prostornog uređenja </t>
  </si>
  <si>
    <t>Tuzla</t>
  </si>
  <si>
    <t>Bukinje</t>
  </si>
  <si>
    <t>Hadžići</t>
  </si>
  <si>
    <t>038</t>
  </si>
  <si>
    <t>01.47</t>
  </si>
  <si>
    <t>Uzgoj peradi</t>
  </si>
  <si>
    <t xml:space="preserve">HNK|Ministarstvo poljoprivrede, šumarstva i vodoprivrede </t>
  </si>
  <si>
    <t>Buna</t>
  </si>
  <si>
    <t>078</t>
  </si>
  <si>
    <t>01.49</t>
  </si>
  <si>
    <t>Uzgoj ostalih životinja</t>
  </si>
  <si>
    <t xml:space="preserve">HNK|Ministarstvo pravosuđa, uprave i lokalne samouprave </t>
  </si>
  <si>
    <t>Burmazi</t>
  </si>
  <si>
    <t>Ilijaš</t>
  </si>
  <si>
    <t>040</t>
  </si>
  <si>
    <t>01.50</t>
  </si>
  <si>
    <t>Mješovita poljoprivredna proizvodnja (biljna i stočna proizvodnja)</t>
  </si>
  <si>
    <t xml:space="preserve">HNK|Ministarstvo prometa i veza </t>
  </si>
  <si>
    <t>Jablanica</t>
  </si>
  <si>
    <t>041</t>
  </si>
  <si>
    <t>01.60</t>
  </si>
  <si>
    <t>Pomoćne djelatnosti u poljoprivredi i djelatnosti koje se obavljaju nakon žetve usjeva</t>
  </si>
  <si>
    <t xml:space="preserve">HNK|Ministarstvo prosvjete, nauke, kulture i sporta </t>
  </si>
  <si>
    <t>Buturović Polje</t>
  </si>
  <si>
    <t>Jajce</t>
  </si>
  <si>
    <t>042</t>
  </si>
  <si>
    <t>01.61</t>
  </si>
  <si>
    <t>Pomoćne djelatnosti za uzgoj usjeva</t>
  </si>
  <si>
    <t xml:space="preserve">HNK|Ministarstvo trgovine, turizma i zaštite okoliša </t>
  </si>
  <si>
    <t>043</t>
  </si>
  <si>
    <t>01.62</t>
  </si>
  <si>
    <t>Pomoćne djelatnosti za uzgoj životinja</t>
  </si>
  <si>
    <t xml:space="preserve">HNK|Ministarstvo unutrašnjih poslova </t>
  </si>
  <si>
    <t>Olovo</t>
  </si>
  <si>
    <t>Careva Ćuprija</t>
  </si>
  <si>
    <t>Kalesija</t>
  </si>
  <si>
    <t>044</t>
  </si>
  <si>
    <t>01.63</t>
  </si>
  <si>
    <t>Djelatnosti koje se obavljaju nakon žetve/berbe poljoprivrednih proizvoda (priprema za primarna tržišta)</t>
  </si>
  <si>
    <t xml:space="preserve">HNK|Ministarstvo za pitanja boraca </t>
  </si>
  <si>
    <t>046</t>
  </si>
  <si>
    <t>01.64</t>
  </si>
  <si>
    <t>Dorada sjemena za sjemenski materijal</t>
  </si>
  <si>
    <t xml:space="preserve">HNK|Ministarstvo zdravstva, rada i socijalne zaštite </t>
  </si>
  <si>
    <t>Crnići</t>
  </si>
  <si>
    <t>Kladanj</t>
  </si>
  <si>
    <t>047</t>
  </si>
  <si>
    <t>01.70</t>
  </si>
  <si>
    <t>Lov, stupičarenje i uslužne djelatnosti u vezi s njima</t>
  </si>
  <si>
    <t xml:space="preserve">K10|Ministarstvo finansija </t>
  </si>
  <si>
    <t>Ključ</t>
  </si>
  <si>
    <t>048</t>
  </si>
  <si>
    <t>02.00</t>
  </si>
  <si>
    <t>Šumarstvo i sječa drva (iskorištavanje šuma)</t>
  </si>
  <si>
    <t xml:space="preserve">K10|Ministarstvo gospodarstva </t>
  </si>
  <si>
    <t>Zavidovići</t>
  </si>
  <si>
    <t>Čardak</t>
  </si>
  <si>
    <t>049</t>
  </si>
  <si>
    <t>02.10</t>
  </si>
  <si>
    <t>Uzgoj šuma i ostale djelatnosti u šumarstvu</t>
  </si>
  <si>
    <t xml:space="preserve">K10|Ministarstvo graditeljstva, obnove, prostornog uređenja i zaštite okoliša </t>
  </si>
  <si>
    <t>Čelebići</t>
  </si>
  <si>
    <t>Kreševo</t>
  </si>
  <si>
    <t>051</t>
  </si>
  <si>
    <t>02.20</t>
  </si>
  <si>
    <t>Sječa drva (iskorištavanje šuma)</t>
  </si>
  <si>
    <t xml:space="preserve">K10|Ministarstvo poljoprivrede, vodoprivrede i šumarstva </t>
  </si>
  <si>
    <t>Kupres</t>
  </si>
  <si>
    <t>052</t>
  </si>
  <si>
    <t>02.30</t>
  </si>
  <si>
    <t>Sakupljanje nekultiviranih šumskih plodova i proizvoda, osim šumskih sortimenata</t>
  </si>
  <si>
    <t xml:space="preserve">K10|Ministarstvo pravosuđa i uprave </t>
  </si>
  <si>
    <t>Čerin</t>
  </si>
  <si>
    <t>Livno</t>
  </si>
  <si>
    <t>055</t>
  </si>
  <si>
    <t>02.40</t>
  </si>
  <si>
    <t>Pomoćne usluge u šumarstvu</t>
  </si>
  <si>
    <t xml:space="preserve">K10|Ministarstvo rada, zdravstva, socijalne skrbi i prognanih </t>
  </si>
  <si>
    <t>Lukavac</t>
  </si>
  <si>
    <t>057</t>
  </si>
  <si>
    <t>03.00</t>
  </si>
  <si>
    <t>Ribolov i akvakultura</t>
  </si>
  <si>
    <t xml:space="preserve">K10|Ministarstvo unutrašnjih poslova </t>
  </si>
  <si>
    <t>Ćatići</t>
  </si>
  <si>
    <t>Ljubuški</t>
  </si>
  <si>
    <t>059</t>
  </si>
  <si>
    <t>03.10</t>
  </si>
  <si>
    <t>Ribolov</t>
  </si>
  <si>
    <t xml:space="preserve">K10|Ministarstvo znanosti, prosvjete, kulture i sporta </t>
  </si>
  <si>
    <t>Ćoralići</t>
  </si>
  <si>
    <t>Maglaj</t>
  </si>
  <si>
    <t>060</t>
  </si>
  <si>
    <t>03.11</t>
  </si>
  <si>
    <t>Morski ribolov</t>
  </si>
  <si>
    <t xml:space="preserve">PK|Ministarstvo unutrašnjih poslova </t>
  </si>
  <si>
    <t>Trnovo</t>
  </si>
  <si>
    <t>Delijaš</t>
  </si>
  <si>
    <t>180</t>
  </si>
  <si>
    <t>03.12</t>
  </si>
  <si>
    <t>Slatkovodni ribolov</t>
  </si>
  <si>
    <t xml:space="preserve">PK|Ministarstvo pravosuđa i uprave </t>
  </si>
  <si>
    <t>Divičani</t>
  </si>
  <si>
    <t>Neum</t>
  </si>
  <si>
    <t>107</t>
  </si>
  <si>
    <t>03.20</t>
  </si>
  <si>
    <t>Akvakultura</t>
  </si>
  <si>
    <t xml:space="preserve">PK|Ministarstvo finansija </t>
  </si>
  <si>
    <t>065</t>
  </si>
  <si>
    <t>03.21</t>
  </si>
  <si>
    <t>Morska akvakultura</t>
  </si>
  <si>
    <t xml:space="preserve">PK|Ministarstvo prometa, veza, turizma i zaštite okoliša </t>
  </si>
  <si>
    <t>Doborovci</t>
  </si>
  <si>
    <t>Odžak</t>
  </si>
  <si>
    <t>066</t>
  </si>
  <si>
    <t>03.22</t>
  </si>
  <si>
    <t>Slatkovodna akvakultura</t>
  </si>
  <si>
    <t xml:space="preserve">PK|Ministarstvo prosvjete, nauke, kulture i sporta </t>
  </si>
  <si>
    <t>067</t>
  </si>
  <si>
    <t>05.00</t>
  </si>
  <si>
    <t>Vađenje ugljena i lignita</t>
  </si>
  <si>
    <t xml:space="preserve">PK|Ministarstvo zdravstva, rada i socijalne politike </t>
  </si>
  <si>
    <t>Dolac na Lašvi</t>
  </si>
  <si>
    <t>068</t>
  </si>
  <si>
    <t>05.10</t>
  </si>
  <si>
    <t>Vađenje kamenog ugljena</t>
  </si>
  <si>
    <t xml:space="preserve">PK|Ministarstvo poljoprivrede, vodoprivrede i šumarstva </t>
  </si>
  <si>
    <t>Prozor</t>
  </si>
  <si>
    <t>Doljani</t>
  </si>
  <si>
    <t>Pale</t>
  </si>
  <si>
    <t>136</t>
  </si>
  <si>
    <t>05.20</t>
  </si>
  <si>
    <t>Vađenje lignita</t>
  </si>
  <si>
    <t xml:space="preserve">PK|Ministarstvo privrede i prostornog uređenja </t>
  </si>
  <si>
    <t>070</t>
  </si>
  <si>
    <t>06.00</t>
  </si>
  <si>
    <t>Vađenje sirove nafte i prirodnog plina</t>
  </si>
  <si>
    <t xml:space="preserve">PK|Ministarstvo branitelja </t>
  </si>
  <si>
    <t>Domanovići</t>
  </si>
  <si>
    <t>073</t>
  </si>
  <si>
    <t>06.10</t>
  </si>
  <si>
    <t>Vađenje sirove nafte</t>
  </si>
  <si>
    <t xml:space="preserve">KS|Ministarstvo finansija </t>
  </si>
  <si>
    <t>Donja Mahala</t>
  </si>
  <si>
    <t>Ravno</t>
  </si>
  <si>
    <t>207</t>
  </si>
  <si>
    <t>06.20</t>
  </si>
  <si>
    <t>Vađenje prirodnog plina</t>
  </si>
  <si>
    <t xml:space="preserve">KS|Ministarstvo komunalne privrede i infrastrukture </t>
  </si>
  <si>
    <t>Donja Međiđa</t>
  </si>
  <si>
    <t>Sanski Most</t>
  </si>
  <si>
    <t>076</t>
  </si>
  <si>
    <t>07.00</t>
  </si>
  <si>
    <t>Vađenje metalnih ruda</t>
  </si>
  <si>
    <t xml:space="preserve">KS|Ministarstvo kulture i sporta </t>
  </si>
  <si>
    <t>Visoko</t>
  </si>
  <si>
    <t>Donje Moštre</t>
  </si>
  <si>
    <t>Sapna</t>
  </si>
  <si>
    <t>138</t>
  </si>
  <si>
    <t>07.10</t>
  </si>
  <si>
    <t>Vađenje željeznih ruda</t>
  </si>
  <si>
    <t xml:space="preserve">KS|Ministarstvo pravde i uprave </t>
  </si>
  <si>
    <t>Donji Kamengrad</t>
  </si>
  <si>
    <t>Sarajevo-Centar</t>
  </si>
  <si>
    <t>077</t>
  </si>
  <si>
    <t>07.20</t>
  </si>
  <si>
    <t>Vađenje ruda obojenih metala</t>
  </si>
  <si>
    <t xml:space="preserve">KS|Ministarstvo privrede </t>
  </si>
  <si>
    <t>Donji Mamići</t>
  </si>
  <si>
    <t>Sarajevo-Novi Grad</t>
  </si>
  <si>
    <t>108</t>
  </si>
  <si>
    <t>07.21</t>
  </si>
  <si>
    <t>Vađenje uranijevih i torijevih ruda</t>
  </si>
  <si>
    <t xml:space="preserve">KS|Ministarstvo prostornog uređenja, građenja i zaštite okoliša </t>
  </si>
  <si>
    <t>Donji Svilaj</t>
  </si>
  <si>
    <t>Sarajevo-Novo Sarajevo</t>
  </si>
  <si>
    <t>079</t>
  </si>
  <si>
    <t>07.29</t>
  </si>
  <si>
    <t>Vađenje ostalih ruda obojenih metala</t>
  </si>
  <si>
    <t xml:space="preserve">KS|Ministarstvo saobraćaja </t>
  </si>
  <si>
    <t>Sarajevo-Stari Grad</t>
  </si>
  <si>
    <t>109</t>
  </si>
  <si>
    <t>08.00</t>
  </si>
  <si>
    <t>Vađenje ostalih ruda i kamena</t>
  </si>
  <si>
    <t xml:space="preserve">KS|Ministarstvo unutrašnjih poslova </t>
  </si>
  <si>
    <t>Drežnica</t>
  </si>
  <si>
    <t>Srebrenik</t>
  </si>
  <si>
    <t>085</t>
  </si>
  <si>
    <t>08.10</t>
  </si>
  <si>
    <t>Vađenje kamena, pijeska i gline</t>
  </si>
  <si>
    <t xml:space="preserve">KS|Ministarstvo za boračka pitanja </t>
  </si>
  <si>
    <t>Drinovci</t>
  </si>
  <si>
    <t>086</t>
  </si>
  <si>
    <t>08.11</t>
  </si>
  <si>
    <t>Vađenje ukrasnog kamena i kamena za gradnju, krečnjaka, gipsa, krede i škriljevca</t>
  </si>
  <si>
    <t xml:space="preserve">KS|Ministarstvo za obrazovanje, nauku i mlade </t>
  </si>
  <si>
    <t>Široki Brijeg</t>
  </si>
  <si>
    <t>054</t>
  </si>
  <si>
    <t>08.12</t>
  </si>
  <si>
    <t>Djelatnosti kopova šljunka i pijeska; vađenje gline i kaolina</t>
  </si>
  <si>
    <t xml:space="preserve">KS|Ministarstvo za rad, socijalnu politiku, raseljena lica i izbjeglice </t>
  </si>
  <si>
    <t>Drvetine</t>
  </si>
  <si>
    <t>Teočak</t>
  </si>
  <si>
    <t>142</t>
  </si>
  <si>
    <t>08.90</t>
  </si>
  <si>
    <t>Vađenje ruda i kamena d. n.</t>
  </si>
  <si>
    <t xml:space="preserve">KS|Ministarstvo zdravstva </t>
  </si>
  <si>
    <t>Duboki Potok</t>
  </si>
  <si>
    <t>Tešanj</t>
  </si>
  <si>
    <t>090</t>
  </si>
  <si>
    <t>08.91</t>
  </si>
  <si>
    <t>Vađenje minerala za proizvodnju hemikalije i prirodnih mineralnih gnojiva</t>
  </si>
  <si>
    <t xml:space="preserve">SBK|Ministarstvo unutrašnjih poslova </t>
  </si>
  <si>
    <t>Dobošnica</t>
  </si>
  <si>
    <t>Tomislavgrad</t>
  </si>
  <si>
    <t>028</t>
  </si>
  <si>
    <t>08.92</t>
  </si>
  <si>
    <t>Vađenje treseta</t>
  </si>
  <si>
    <t xml:space="preserve">SBK|Ministarstvo pravosuđa i uprave </t>
  </si>
  <si>
    <t>Živinice</t>
  </si>
  <si>
    <t>Dubrave Donje</t>
  </si>
  <si>
    <t>091</t>
  </si>
  <si>
    <t>08.93</t>
  </si>
  <si>
    <t>Vađenje soli</t>
  </si>
  <si>
    <t xml:space="preserve">SBK|Ministarstvo finansija </t>
  </si>
  <si>
    <t>Dubrave Gornje</t>
  </si>
  <si>
    <t>093</t>
  </si>
  <si>
    <t>08.99</t>
  </si>
  <si>
    <t>Vađenje ostalih ruda i kamena, d. n.</t>
  </si>
  <si>
    <t xml:space="preserve">SBK|Ministarstvo zdravstva i socijalne politike </t>
  </si>
  <si>
    <t>Dužice</t>
  </si>
  <si>
    <t>094</t>
  </si>
  <si>
    <t>09.00</t>
  </si>
  <si>
    <t>Pomoćne uslužne djelatnosti u vađenju ruda i kamena</t>
  </si>
  <si>
    <t xml:space="preserve">SBK|Ministarstvo privrede </t>
  </si>
  <si>
    <t>Đurđevik</t>
  </si>
  <si>
    <t>Usora</t>
  </si>
  <si>
    <t>025</t>
  </si>
  <si>
    <t>09.10</t>
  </si>
  <si>
    <t>Pomoćne djelatnosti za vađenje nafte i prirodnog plina</t>
  </si>
  <si>
    <t xml:space="preserve">SBK|Ministarstvo obrazovanja, znanosti, mladih, kulture i sporta </t>
  </si>
  <si>
    <t>Fajtovci</t>
  </si>
  <si>
    <t>Vareš</t>
  </si>
  <si>
    <t>096</t>
  </si>
  <si>
    <t>09.90</t>
  </si>
  <si>
    <t>Pomoćne djelatnosti za ostalo vađenje ruda i kamena</t>
  </si>
  <si>
    <t xml:space="preserve">SBK|Ministarstvo poljoprivrede, vodoprivrede i šumarstva </t>
  </si>
  <si>
    <t>Velika Kladuša</t>
  </si>
  <si>
    <t>097</t>
  </si>
  <si>
    <t>10.00</t>
  </si>
  <si>
    <t>Proizvodnja prehrambenih proizvoda</t>
  </si>
  <si>
    <t xml:space="preserve">SBK|Ministarstvo prostornog uređenja, građenja, zaštite okoliša, povratka i stambenih poslova </t>
  </si>
  <si>
    <t>Gabela</t>
  </si>
  <si>
    <t>098</t>
  </si>
  <si>
    <t>10.10</t>
  </si>
  <si>
    <t>Prerada i konzerviranje mesa i proizvodnja mesnih proizvoda</t>
  </si>
  <si>
    <t xml:space="preserve">TK|Ministarstvo unutrašnjih poslova </t>
  </si>
  <si>
    <t>100</t>
  </si>
  <si>
    <t>10.11</t>
  </si>
  <si>
    <t>Prerada i konzerviranje mesa</t>
  </si>
  <si>
    <t xml:space="preserve">TK|Ministarstvo finansija </t>
  </si>
  <si>
    <t>Globarica</t>
  </si>
  <si>
    <t>Vogošća</t>
  </si>
  <si>
    <t>080</t>
  </si>
  <si>
    <t>10.12</t>
  </si>
  <si>
    <t>Prerada i konzerviranje mesa peradi</t>
  </si>
  <si>
    <t xml:space="preserve">TK|Ministarstvo za kulturu, sport i mlade </t>
  </si>
  <si>
    <t>Glogošnica</t>
  </si>
  <si>
    <t>102</t>
  </si>
  <si>
    <t>10.13</t>
  </si>
  <si>
    <t>Proizvodnja proizvoda od mesa i mesa peradi</t>
  </si>
  <si>
    <t xml:space="preserve">TK|Ministarstvo obrazovanja i nauke </t>
  </si>
  <si>
    <t>Gojevići</t>
  </si>
  <si>
    <t>Zenica</t>
  </si>
  <si>
    <t>103</t>
  </si>
  <si>
    <t>10.20</t>
  </si>
  <si>
    <t>Prerada i konzerviranje riba, ljuskara i mekušaca</t>
  </si>
  <si>
    <t xml:space="preserve">TK|Ministarstvo poljoprivrede, šumarstva i vodoprivrede </t>
  </si>
  <si>
    <t>105</t>
  </si>
  <si>
    <t>10.30</t>
  </si>
  <si>
    <t>Prerada i konzerviranje voća i povrća</t>
  </si>
  <si>
    <t>TK|Ministarstvo prostornog uređenja i zaštite okoline</t>
  </si>
  <si>
    <t>Gornja Dubica</t>
  </si>
  <si>
    <t>106</t>
  </si>
  <si>
    <t>10.31</t>
  </si>
  <si>
    <t>Prerada i konzerviranje krompira</t>
  </si>
  <si>
    <t xml:space="preserve">TK|Ministarstvo trgovine, turizma i saobraćaja </t>
  </si>
  <si>
    <t>Gornja Koprivna</t>
  </si>
  <si>
    <t>10.32</t>
  </si>
  <si>
    <t>Proizvodnja sokova od voća i povrća</t>
  </si>
  <si>
    <t xml:space="preserve">TK|Ministarstvo pravosuđa i uprave </t>
  </si>
  <si>
    <t>Gornja Tuzla</t>
  </si>
  <si>
    <t>10.39</t>
  </si>
  <si>
    <t>Ostala prerada i konzerviranje voća i povrća</t>
  </si>
  <si>
    <t xml:space="preserve">TK|Ministarstvo za boračka pitanja </t>
  </si>
  <si>
    <t>10.40</t>
  </si>
  <si>
    <t>Proizvodnja biljnih i životinjskih ulja i masti</t>
  </si>
  <si>
    <t xml:space="preserve">TK|Ministarstvo privrede </t>
  </si>
  <si>
    <t>Gračac</t>
  </si>
  <si>
    <t>10.41</t>
  </si>
  <si>
    <t>Proizvodnja ulja i masti</t>
  </si>
  <si>
    <t xml:space="preserve">TK|Ministarstvo za rad, socijalnu politiku i povratak </t>
  </si>
  <si>
    <t>10.42</t>
  </si>
  <si>
    <t>Proizvodnja margarina i sličnih jestivih masti</t>
  </si>
  <si>
    <t xml:space="preserve">TK|Ministarstvo zdravstva </t>
  </si>
  <si>
    <t>Gračanica kod Bugojna</t>
  </si>
  <si>
    <t>10.50</t>
  </si>
  <si>
    <t>Proizvodnja mliječnih proizvoda</t>
  </si>
  <si>
    <t xml:space="preserve">USK|Ministarstvo unutrašnjih poslova </t>
  </si>
  <si>
    <t>Gračanica Selo</t>
  </si>
  <si>
    <t>10.51</t>
  </si>
  <si>
    <t>Proizvodnja mlijeka, mliječnih proizvoda i sira</t>
  </si>
  <si>
    <t xml:space="preserve">USK|Ministarstvo pravosuđa i uprave </t>
  </si>
  <si>
    <t>Gradac</t>
  </si>
  <si>
    <t>10.52</t>
  </si>
  <si>
    <t>Proizvodnja sladoleda i drugih smrznutih smjesa</t>
  </si>
  <si>
    <t xml:space="preserve">USK|Ministarstvo finansija </t>
  </si>
  <si>
    <t>10.60</t>
  </si>
  <si>
    <t>Proizvodnja mlinskih proizvoda, škroba i škrobnih proizvoda</t>
  </si>
  <si>
    <t xml:space="preserve">USK|Ministarstvo privrede </t>
  </si>
  <si>
    <t>Grebnice</t>
  </si>
  <si>
    <t>10.61</t>
  </si>
  <si>
    <t>Proizvodnja mlinskih proizvoda</t>
  </si>
  <si>
    <t xml:space="preserve">USK|Ministarstvo zdravstva, rada i socijalne politike </t>
  </si>
  <si>
    <t>10.62</t>
  </si>
  <si>
    <t>Proizvodnja škroba i škrobnih proizvoda</t>
  </si>
  <si>
    <t xml:space="preserve">USK|Ministarstvo obrazovanja, nauke, kulture i sporta </t>
  </si>
  <si>
    <t>Guber</t>
  </si>
  <si>
    <t>10.70</t>
  </si>
  <si>
    <t>Proizvodnja pekarskih proizvoda, proizvoda od brašna i kolača</t>
  </si>
  <si>
    <t xml:space="preserve">USK|Ministarstvo za građenje, prostorno uređenje i zaštitu okoliša </t>
  </si>
  <si>
    <t>Guča Gora</t>
  </si>
  <si>
    <t>10.71</t>
  </si>
  <si>
    <t>Proizvodnja hljeba; svježih peciva i kolača</t>
  </si>
  <si>
    <t xml:space="preserve">USK|Ministarstvo poljoprivrede, vodoprivrede i šumarstva </t>
  </si>
  <si>
    <t>10.72</t>
  </si>
  <si>
    <t>Proizvodnja dvopeka i keksa; proizvodnja trajnih peciva i kolača</t>
  </si>
  <si>
    <t xml:space="preserve">USK|Ministarstvo za pitanja boraca i ratnih vojnih invalida </t>
  </si>
  <si>
    <t>Hajderovići</t>
  </si>
  <si>
    <t>10.73</t>
  </si>
  <si>
    <t>Proizvodnja makarona, rezanaca, kuskusa i sličnih proizvoda od brašna</t>
  </si>
  <si>
    <t xml:space="preserve">ZHK|Ministarstvo unutrašnjih poslova </t>
  </si>
  <si>
    <t>Haljinići</t>
  </si>
  <si>
    <t>10.80</t>
  </si>
  <si>
    <t>Proizvodnja ostalih prehrambenih proizvoda</t>
  </si>
  <si>
    <t xml:space="preserve">ZHK|Ministarstvo pravosuđa i uprave </t>
  </si>
  <si>
    <t>Han Bila</t>
  </si>
  <si>
    <t>10.81</t>
  </si>
  <si>
    <t>Proizvodnja šećera</t>
  </si>
  <si>
    <t xml:space="preserve">ZHK|Ministarstvo finansija </t>
  </si>
  <si>
    <t>Hodovo</t>
  </si>
  <si>
    <t>10.82</t>
  </si>
  <si>
    <t>Proizvodnja kakaa, čokolade i slastičarskih proizvoda</t>
  </si>
  <si>
    <t xml:space="preserve">ZHK|Ministarstvo gospodarstva </t>
  </si>
  <si>
    <t>Hrasno</t>
  </si>
  <si>
    <t>10.83</t>
  </si>
  <si>
    <t>Prerada čaja i kafe</t>
  </si>
  <si>
    <t xml:space="preserve">ZHK|Ministarstvo prostornog uređenja, graditeljstva i zaštite okoliša </t>
  </si>
  <si>
    <t>Husino</t>
  </si>
  <si>
    <t>10.84</t>
  </si>
  <si>
    <t>Proizvodnja začina i drugih dodataka hrani</t>
  </si>
  <si>
    <t xml:space="preserve">ZHK|Ministarstvo obrazovanja, znanosti, kulture i sporta </t>
  </si>
  <si>
    <t>Hutovo</t>
  </si>
  <si>
    <t>10.85</t>
  </si>
  <si>
    <t>Proizvodnja gotove hrane i jela</t>
  </si>
  <si>
    <t xml:space="preserve">ZHK|Ministarstvo zdravstva, rada i socijalne skrbi </t>
  </si>
  <si>
    <t>10.86</t>
  </si>
  <si>
    <t xml:space="preserve">ZHK|Ministarstvo hrvatskih branitelja iz Domovinskog rata </t>
  </si>
  <si>
    <t>10.89</t>
  </si>
  <si>
    <t>Proizvodnja ostalih prehrambenih proizvoda, d. n.</t>
  </si>
  <si>
    <t xml:space="preserve">ZDK|Ministarstvo finansija </t>
  </si>
  <si>
    <t>Ilovača</t>
  </si>
  <si>
    <t>10.90</t>
  </si>
  <si>
    <t>Proizvodnja pripremljene hrane za životinje</t>
  </si>
  <si>
    <t xml:space="preserve">ZDK|Ministarstvo za privredu </t>
  </si>
  <si>
    <t>Izačić</t>
  </si>
  <si>
    <t>10.91</t>
  </si>
  <si>
    <t>Proizvodnja pripremljene stočne hrane</t>
  </si>
  <si>
    <t xml:space="preserve">ZDK|Ministarstvo za pravosuđe i upravu </t>
  </si>
  <si>
    <t>10.92</t>
  </si>
  <si>
    <t>Proizvodnja pripremljene hrane za kućne ljubimce</t>
  </si>
  <si>
    <t xml:space="preserve">ZDK|Ministarstvo za poljoprivredu, šumarstvo i vodoprivredu </t>
  </si>
  <si>
    <t>11.00</t>
  </si>
  <si>
    <t>Proizvodnja pića</t>
  </si>
  <si>
    <t xml:space="preserve">ZDK|Ministarstvo unutrašnjih poslova </t>
  </si>
  <si>
    <t>Janjići</t>
  </si>
  <si>
    <t>11.01</t>
  </si>
  <si>
    <t>Destiliranje, pročišćavanje i miješanje alkoholnih pića</t>
  </si>
  <si>
    <t xml:space="preserve">ZDK|Ministarstvo za obrazovanje, nauku, kulturu i sport </t>
  </si>
  <si>
    <t>Jare</t>
  </si>
  <si>
    <t>11.02</t>
  </si>
  <si>
    <t>Proizvodnja vina od grožđa</t>
  </si>
  <si>
    <t xml:space="preserve">ZDK|Ministarstvo za prostorno uređenje, promet i komunikacije i zaštitu okoline </t>
  </si>
  <si>
    <t>Jelah</t>
  </si>
  <si>
    <t>11.03</t>
  </si>
  <si>
    <t>Proizvodnja jabukovače i ostalih voćnih vina</t>
  </si>
  <si>
    <t xml:space="preserve">ZDK|Ministarstvo zdravstva </t>
  </si>
  <si>
    <t>Jezerski</t>
  </si>
  <si>
    <t>11.04</t>
  </si>
  <si>
    <t>Proizvodnja ostalih nedestiliranih fermentiranih pića</t>
  </si>
  <si>
    <t xml:space="preserve">ZDK|Ministarstvo za boračka pitanja </t>
  </si>
  <si>
    <t>Kaćuni</t>
  </si>
  <si>
    <t>11.05</t>
  </si>
  <si>
    <t>Proizvodnja piva</t>
  </si>
  <si>
    <t xml:space="preserve">ZDK|Ministarstvo za rad, socijalnu politiku i izbjeglice </t>
  </si>
  <si>
    <t>11.06</t>
  </si>
  <si>
    <t>Proizvodnja slada</t>
  </si>
  <si>
    <t>11.07</t>
  </si>
  <si>
    <t>Proizvodnja osvježavajućih pića; proizvodnja mineralne vode i drugih flaširanih voda</t>
  </si>
  <si>
    <t>Kamenica</t>
  </si>
  <si>
    <t>12.00</t>
  </si>
  <si>
    <t>Proizvodnja duhanskih proizvoda</t>
  </si>
  <si>
    <t>Kaonik</t>
  </si>
  <si>
    <t>13.00</t>
  </si>
  <si>
    <t>Proizvodnja tekstila</t>
  </si>
  <si>
    <t>Karadže</t>
  </si>
  <si>
    <t>13.10</t>
  </si>
  <si>
    <t>Priprema i predenje tekstilnih vlakana</t>
  </si>
  <si>
    <t>Karaula</t>
  </si>
  <si>
    <t>13.20</t>
  </si>
  <si>
    <t>Tkanje tekstila</t>
  </si>
  <si>
    <t>Kazaginac</t>
  </si>
  <si>
    <t>13.30</t>
  </si>
  <si>
    <t>Dovršavanje tekstila</t>
  </si>
  <si>
    <t>13.90</t>
  </si>
  <si>
    <t>Proizvodnja ostalog tekstila</t>
  </si>
  <si>
    <t>Kiseljak kod Tuzle</t>
  </si>
  <si>
    <t>13.91</t>
  </si>
  <si>
    <t>Proizvodnja pletenih i heklanih tkanina</t>
  </si>
  <si>
    <t>13.92</t>
  </si>
  <si>
    <t>Proizvodnja gotovih tekstilnih proizvoda, osim odjeće</t>
  </si>
  <si>
    <t>Klobuk (Ljubuški)</t>
  </si>
  <si>
    <t>13.93</t>
  </si>
  <si>
    <t>Proizvodnja tepiha i prekrivača za pod</t>
  </si>
  <si>
    <t>Klokotnica</t>
  </si>
  <si>
    <t>13.94</t>
  </si>
  <si>
    <t>Proizvodnja užadi, konopaca, upletenog konca i mreža</t>
  </si>
  <si>
    <t>13.95</t>
  </si>
  <si>
    <t>Proizvodnja netkanog tekstila i proizvoda od netkanog tekstila, osim odjeće</t>
  </si>
  <si>
    <t>Kočerin</t>
  </si>
  <si>
    <t>13.96</t>
  </si>
  <si>
    <t>Proizvodnja ostalih tehničkih i industrijskih tekstilnih proizvoda</t>
  </si>
  <si>
    <t>Kongora</t>
  </si>
  <si>
    <t>13.99</t>
  </si>
  <si>
    <t>Proizvodnja ostalih tekstilnih proizvoda, d. n.</t>
  </si>
  <si>
    <t>14.00</t>
  </si>
  <si>
    <t>Proizvodnja odjeće</t>
  </si>
  <si>
    <t>Konjodor</t>
  </si>
  <si>
    <t>14.10</t>
  </si>
  <si>
    <t>Proizvodnja odjeće, osim krznene odjeće</t>
  </si>
  <si>
    <t>Kosova</t>
  </si>
  <si>
    <t>14.11</t>
  </si>
  <si>
    <t>Proizvodnja kožne odjeće</t>
  </si>
  <si>
    <t>Kostrč</t>
  </si>
  <si>
    <t>14.12</t>
  </si>
  <si>
    <t>Proizvodnja radne odjeće</t>
  </si>
  <si>
    <t>Kovači (Zavidovići)</t>
  </si>
  <si>
    <t>14.13</t>
  </si>
  <si>
    <t>Proizvodnja ostale vanjske odjeće</t>
  </si>
  <si>
    <t>Kraljeva Sutjeska</t>
  </si>
  <si>
    <t>14.14</t>
  </si>
  <si>
    <t>Proizvodnja veša</t>
  </si>
  <si>
    <t>Krasulje</t>
  </si>
  <si>
    <t>14.19</t>
  </si>
  <si>
    <t>Proizvodnja ostale odjeće i pribora za odjeću</t>
  </si>
  <si>
    <t>14.20</t>
  </si>
  <si>
    <t>Proizvodnja proizvoda od krzna</t>
  </si>
  <si>
    <t>Krnjeuša</t>
  </si>
  <si>
    <t>14.30</t>
  </si>
  <si>
    <t>Proizvodnja pletene i heklane odjeće</t>
  </si>
  <si>
    <t>Kruševo</t>
  </si>
  <si>
    <t>14.31</t>
  </si>
  <si>
    <t>Proizvodnja pletenih i heklanih čarapa</t>
  </si>
  <si>
    <t>Kulen Vakuf</t>
  </si>
  <si>
    <t>14.39</t>
  </si>
  <si>
    <t>Proizvodnja ostale pletene i heklane odjeće</t>
  </si>
  <si>
    <t>15.00</t>
  </si>
  <si>
    <t>Proizvodnja kože i srodnih proizvoda</t>
  </si>
  <si>
    <t>Lepenica</t>
  </si>
  <si>
    <t>15.10</t>
  </si>
  <si>
    <t>Štavljenje i obrada kože; proizvodnja putnih i ručnih torbi, sedlarskih i kaišarskih proizvoda; dorada i bojenje krzna</t>
  </si>
  <si>
    <t>Lipnica</t>
  </si>
  <si>
    <t>15.11</t>
  </si>
  <si>
    <t>Štavljenje i obrada kože; dorada i bojenje krzna</t>
  </si>
  <si>
    <t>Lištani</t>
  </si>
  <si>
    <t>15.12</t>
  </si>
  <si>
    <t>Proizvodnja putnih i ručnih torba i sličnih proizvoda, sedlarskih i kaišarskih proizvoda</t>
  </si>
  <si>
    <t>15.20</t>
  </si>
  <si>
    <t>Proizvodnja obuće</t>
  </si>
  <si>
    <t>16.00</t>
  </si>
  <si>
    <t>Prerada drva i proizvoda od drva i pluta, osim namještaja; proizvodnja predmeta od slame i pletarskih materijala</t>
  </si>
  <si>
    <t>Lukavica</t>
  </si>
  <si>
    <t>16.10</t>
  </si>
  <si>
    <t>Lusnić</t>
  </si>
  <si>
    <t>16.20</t>
  </si>
  <si>
    <t>Proizvodnja proizvoda od drva, pluta, slame i pletarskih materijala</t>
  </si>
  <si>
    <t>Lušci Palanka</t>
  </si>
  <si>
    <t>16.21</t>
  </si>
  <si>
    <t>Proizvodnja furnira i ostalih ploča od drva</t>
  </si>
  <si>
    <t>Ljubače</t>
  </si>
  <si>
    <t>16.22</t>
  </si>
  <si>
    <t>Proizvodnja sastavljenog parketa</t>
  </si>
  <si>
    <t>16.23</t>
  </si>
  <si>
    <t>Proizvodnja ostale građevne stolarije i elemenata</t>
  </si>
  <si>
    <t>Ljuti Dolac</t>
  </si>
  <si>
    <t>16.24</t>
  </si>
  <si>
    <t>Proizvodnja ambalaže od drva</t>
  </si>
  <si>
    <t>16.29</t>
  </si>
  <si>
    <t>Proizvodnja ostalih proizvoda od drva, proizvoda od pluta, slame i pletarskih materijala</t>
  </si>
  <si>
    <t>Mala Kladuša</t>
  </si>
  <si>
    <t>17.00</t>
  </si>
  <si>
    <t>Proizvodnja papira i proizvoda od papira</t>
  </si>
  <si>
    <t>Malešići</t>
  </si>
  <si>
    <t>17.10</t>
  </si>
  <si>
    <t>Proizvodnja celuloze, papira i kartona</t>
  </si>
  <si>
    <t>Matići</t>
  </si>
  <si>
    <t>17.11</t>
  </si>
  <si>
    <t>Proizvodnja celuloze</t>
  </si>
  <si>
    <t>Međugorje</t>
  </si>
  <si>
    <t>17.12</t>
  </si>
  <si>
    <t>Proizvodnja papira i kartona</t>
  </si>
  <si>
    <t>Mehurići</t>
  </si>
  <si>
    <t>17.20</t>
  </si>
  <si>
    <t>Proizvodnja proizvoda od papira i kartona</t>
  </si>
  <si>
    <t>Mesihovina</t>
  </si>
  <si>
    <t>17.21</t>
  </si>
  <si>
    <t>Proizvodnja valovitog papira i kartona te ambalaže od papira i kartona</t>
  </si>
  <si>
    <t>Miričina</t>
  </si>
  <si>
    <t>17.22</t>
  </si>
  <si>
    <t>Proizvodnja proizvoda za domaćinstvo i higijenu te toaletnih potrepština od papira</t>
  </si>
  <si>
    <t>17.23</t>
  </si>
  <si>
    <t>Proizvodnja kancelarijskog materijala od papira</t>
  </si>
  <si>
    <t>Mramor</t>
  </si>
  <si>
    <t>17.24</t>
  </si>
  <si>
    <t>Proizvodnja zidnih tapeta</t>
  </si>
  <si>
    <t>Mravinjac</t>
  </si>
  <si>
    <t>17.29</t>
  </si>
  <si>
    <t>Proizvodnja ostalih proizvoda od papira i kartona</t>
  </si>
  <si>
    <t>Nemila</t>
  </si>
  <si>
    <t>18.00</t>
  </si>
  <si>
    <t>Štampanje i umnožavanje snimljenih zapisa</t>
  </si>
  <si>
    <t>18.10</t>
  </si>
  <si>
    <t>Štampanje i uslužne djelatnosti u vezi sa štampanjem</t>
  </si>
  <si>
    <t>Nišići</t>
  </si>
  <si>
    <t>18.11</t>
  </si>
  <si>
    <t>Štampanje novina</t>
  </si>
  <si>
    <t>Nova Bila</t>
  </si>
  <si>
    <t>18.12</t>
  </si>
  <si>
    <t>Ostalo štampanje</t>
  </si>
  <si>
    <t>Novi Šeher</t>
  </si>
  <si>
    <t>18.13</t>
  </si>
  <si>
    <t>Usluge pripreme za štampu i objavljivanje</t>
  </si>
  <si>
    <t>18.14</t>
  </si>
  <si>
    <t>Knjigoveške i srodne usluge</t>
  </si>
  <si>
    <t>Oborci</t>
  </si>
  <si>
    <t>18.20</t>
  </si>
  <si>
    <t>Umnožavanje snimljenih zapisa</t>
  </si>
  <si>
    <t>19.00</t>
  </si>
  <si>
    <t>Proizvodnja koksa i rafiniranih naftnih proizvoda</t>
  </si>
  <si>
    <t>19.10</t>
  </si>
  <si>
    <t>Proizvodnja proizvoda koksnih peći</t>
  </si>
  <si>
    <t>Orahovica Donja</t>
  </si>
  <si>
    <t>19.20</t>
  </si>
  <si>
    <t>Proizvodnja rafiniranih naftnih proizvoda</t>
  </si>
  <si>
    <t>20.00</t>
  </si>
  <si>
    <t>Proizvodnja hemikalija i hemijskih proizvoda</t>
  </si>
  <si>
    <t>Orguz</t>
  </si>
  <si>
    <t>20.10</t>
  </si>
  <si>
    <t>Proizvodnja osnovnih hemikalija, gnojiva i dušičnih spojeva, plastike i sintetičkog kaučuka u primarnim oblicima</t>
  </si>
  <si>
    <t>Ostrožac (Cazin)</t>
  </si>
  <si>
    <t>20.11</t>
  </si>
  <si>
    <t>Proizvodnja industrijskih plinova</t>
  </si>
  <si>
    <t>Ostrožac (Jablanica)</t>
  </si>
  <si>
    <t>20.12</t>
  </si>
  <si>
    <t>Proizvodnja koloranata i pigmenata</t>
  </si>
  <si>
    <t>Oštra Luka</t>
  </si>
  <si>
    <t>20.13</t>
  </si>
  <si>
    <t>Proizvodnja ostalih anorganskih osnovnih hemikalija</t>
  </si>
  <si>
    <t>Otoka</t>
  </si>
  <si>
    <t>20.14</t>
  </si>
  <si>
    <t>Proizvodnja ostalih osnovnih organskih hemikalija</t>
  </si>
  <si>
    <t>Ozimica</t>
  </si>
  <si>
    <t>20.15</t>
  </si>
  <si>
    <t>Proizvodnja gnojiva i dušičnih spojeva</t>
  </si>
  <si>
    <t>Pajić Polje</t>
  </si>
  <si>
    <t>20.16</t>
  </si>
  <si>
    <t>Proizvodnja plastičnih masa u primarnim oblicima</t>
  </si>
  <si>
    <t>20.17</t>
  </si>
  <si>
    <t>Proizvodnja sintetičkog kaučuka u primarnim oblicima</t>
  </si>
  <si>
    <t>Pazarić</t>
  </si>
  <si>
    <t>20.20</t>
  </si>
  <si>
    <t>Proizvodnja pesticida i drugih agrohemijskih proizvoda</t>
  </si>
  <si>
    <t>Pećigrad</t>
  </si>
  <si>
    <t>20.30</t>
  </si>
  <si>
    <t>Proizvodnja boja, lakova i sličnih premaza, grafičkih boja i kitova</t>
  </si>
  <si>
    <t>Počulica</t>
  </si>
  <si>
    <t>20.40</t>
  </si>
  <si>
    <t>Proizvodnja sapuna i deterdženata, sredstava za čišćenje i poliranje, parfema i toaletno-kozmetičkih preparata</t>
  </si>
  <si>
    <t>Podhum</t>
  </si>
  <si>
    <t>20.41</t>
  </si>
  <si>
    <t>Proizvodnja sapuna i deterdženata, sredstava za čišćenje i poliranje</t>
  </si>
  <si>
    <t>Podlugovi</t>
  </si>
  <si>
    <t>20.42</t>
  </si>
  <si>
    <t>Proizvodnja parfema i toaletno-kozmetičkih preparata</t>
  </si>
  <si>
    <t>Podorašac</t>
  </si>
  <si>
    <t>20.50</t>
  </si>
  <si>
    <t>Proizvodnja ostalih hemijskih proizvoda</t>
  </si>
  <si>
    <t>Podorašje</t>
  </si>
  <si>
    <t>20.51</t>
  </si>
  <si>
    <t>Proizvodnja eksploziva</t>
  </si>
  <si>
    <t>Podvelež</t>
  </si>
  <si>
    <t>20.52</t>
  </si>
  <si>
    <t>Proizvodnja ljepila</t>
  </si>
  <si>
    <t>Podzvizd</t>
  </si>
  <si>
    <t>20.53</t>
  </si>
  <si>
    <t>Proizvodnja eteričnih ulja</t>
  </si>
  <si>
    <t>Pokoj</t>
  </si>
  <si>
    <t>20.59</t>
  </si>
  <si>
    <t>Proizvodnja ostalih hemijskih proizvoda, d. n.</t>
  </si>
  <si>
    <t>Poljice</t>
  </si>
  <si>
    <t>20.60</t>
  </si>
  <si>
    <t>Proizvodnja umjetnih vlakana</t>
  </si>
  <si>
    <t>21.00</t>
  </si>
  <si>
    <t>Potoci</t>
  </si>
  <si>
    <t>21.10</t>
  </si>
  <si>
    <t>Proizvodnja osnovnih farmaceutskih proizvoda</t>
  </si>
  <si>
    <t>Potočani</t>
  </si>
  <si>
    <t>21.20</t>
  </si>
  <si>
    <t>Proizvodnja farmaceutskih preparata</t>
  </si>
  <si>
    <t>Priluka</t>
  </si>
  <si>
    <t>22.00</t>
  </si>
  <si>
    <t>Proizvodnja proizvoda od gume i plastičnih masa</t>
  </si>
  <si>
    <t>Prisoje</t>
  </si>
  <si>
    <t>22.10</t>
  </si>
  <si>
    <t>Proizvodnja proizvoda od gume</t>
  </si>
  <si>
    <t>Prolog</t>
  </si>
  <si>
    <t>22.11</t>
  </si>
  <si>
    <t>Proizvodnja vanjskih i unutrašnjih guma za vozila; protektiranje vanjskih guma za vozila</t>
  </si>
  <si>
    <t>22.19</t>
  </si>
  <si>
    <t>Proizvodnja ostalih proizvoda od gume</t>
  </si>
  <si>
    <t>Prud</t>
  </si>
  <si>
    <t>22.20</t>
  </si>
  <si>
    <t>Proizvodnja proizvoda od plastičnih masa</t>
  </si>
  <si>
    <t>Prusac</t>
  </si>
  <si>
    <t>22.21</t>
  </si>
  <si>
    <t>Proizvodnja ploča, listova, cijevi i profila od plastičnih masa</t>
  </si>
  <si>
    <t>Pržići</t>
  </si>
  <si>
    <t>22.22</t>
  </si>
  <si>
    <t>Proizvodnja ambalaže od plastičnih masa</t>
  </si>
  <si>
    <t>Puhovac</t>
  </si>
  <si>
    <t>22.23</t>
  </si>
  <si>
    <t>Proizvodnja proizvoda od plastičnih masa za građevinarstvo</t>
  </si>
  <si>
    <t>Puračić</t>
  </si>
  <si>
    <t>22.29</t>
  </si>
  <si>
    <t>Proizvodnja ostalih proizvoda od plastičnih masa</t>
  </si>
  <si>
    <t>Radišići</t>
  </si>
  <si>
    <t>23.00</t>
  </si>
  <si>
    <t>Proizvodnja ostalih nemetalnih mineralnih proizvoda</t>
  </si>
  <si>
    <t>Rainci Gornji</t>
  </si>
  <si>
    <t>23.10</t>
  </si>
  <si>
    <t>Proizvodnja stakla i proizvoda od stakla</t>
  </si>
  <si>
    <t>Rakitno</t>
  </si>
  <si>
    <t>23.11</t>
  </si>
  <si>
    <t>Proizvodnja ravnog stakla</t>
  </si>
  <si>
    <t>Rakovica</t>
  </si>
  <si>
    <t>23.12</t>
  </si>
  <si>
    <t>Oblikovanje i obrada ravnog stakla</t>
  </si>
  <si>
    <t>23.13</t>
  </si>
  <si>
    <t>Proizvodnja šupljeg stakla</t>
  </si>
  <si>
    <t>Ripač</t>
  </si>
  <si>
    <t>23.14</t>
  </si>
  <si>
    <t>Proizvodnja staklenih vlakana</t>
  </si>
  <si>
    <t>Roško Polje</t>
  </si>
  <si>
    <t>23.19</t>
  </si>
  <si>
    <t>Proizvodnja i obrada ostalog stakla, uključujući tehničke proizvode od stakla</t>
  </si>
  <si>
    <t>Ružići</t>
  </si>
  <si>
    <t>23.20</t>
  </si>
  <si>
    <t>Proizvodnja vatrostalnih proizvoda</t>
  </si>
  <si>
    <t>Sanica Gornja</t>
  </si>
  <si>
    <t>23.30</t>
  </si>
  <si>
    <t>Proizvodnja proizvoda od gline za građevinarstvo</t>
  </si>
  <si>
    <t>23.31</t>
  </si>
  <si>
    <t>Proizvodnja keramičkih pločica i podnih ploča</t>
  </si>
  <si>
    <t>23.32</t>
  </si>
  <si>
    <t>Proizvodnja opeke, crijepa i ostalih proizvoda od pečene gline za građevinarstvo</t>
  </si>
  <si>
    <t>23.40</t>
  </si>
  <si>
    <t>Proizvodnja ostalih proizvoda od porculana i keramike</t>
  </si>
  <si>
    <t>23.41</t>
  </si>
  <si>
    <t>23.42</t>
  </si>
  <si>
    <t>Proizvodnja sanitarne opreme od keramike</t>
  </si>
  <si>
    <t>23.43</t>
  </si>
  <si>
    <t>Proizvodnja keramičkih izolatora i izolacijskog pribora</t>
  </si>
  <si>
    <t>Semizovac</t>
  </si>
  <si>
    <t>23.44</t>
  </si>
  <si>
    <t>Proizvodnja ostalih tehničkih proizvoda od keramike</t>
  </si>
  <si>
    <t>Simin Han</t>
  </si>
  <si>
    <t>23.49</t>
  </si>
  <si>
    <t>Proizvodnja ostalih proizvoda od keramike</t>
  </si>
  <si>
    <t>Sladna</t>
  </si>
  <si>
    <t>23.50</t>
  </si>
  <si>
    <t>Proizvodnja cementa, kreča i gipsa</t>
  </si>
  <si>
    <t>Sovići</t>
  </si>
  <si>
    <t>23.51</t>
  </si>
  <si>
    <t>Proizvodnja cementa</t>
  </si>
  <si>
    <t>23.52</t>
  </si>
  <si>
    <t>Proizvodnja kreča i gipsa</t>
  </si>
  <si>
    <t>23.60</t>
  </si>
  <si>
    <t>Proizvodnja proizvoda od betona, cementa i gipsa</t>
  </si>
  <si>
    <t>Stari Majdan</t>
  </si>
  <si>
    <t>23.61</t>
  </si>
  <si>
    <t>Proizvodnja proizvoda od betona za građevinarstvo</t>
  </si>
  <si>
    <t>Stari Vitez</t>
  </si>
  <si>
    <t>23.62</t>
  </si>
  <si>
    <t>Proizvodnja proizvoda od gipsa za građevinarstvo</t>
  </si>
  <si>
    <t>Stijena</t>
  </si>
  <si>
    <t>23.63</t>
  </si>
  <si>
    <t>Proizvodnja gotove betonske smjese</t>
  </si>
  <si>
    <t>Stjepan Polje</t>
  </si>
  <si>
    <t>23.64</t>
  </si>
  <si>
    <t>Proizvodnja žbuke</t>
  </si>
  <si>
    <t>23.65</t>
  </si>
  <si>
    <t>Proizvodnja (vlaknastog) fibro-cementa</t>
  </si>
  <si>
    <t>Stranjani</t>
  </si>
  <si>
    <t>23.69</t>
  </si>
  <si>
    <t>Proizvodnja ostalih proizvoda od betona, cementa i gipsa</t>
  </si>
  <si>
    <t>Studenci</t>
  </si>
  <si>
    <t>23.70</t>
  </si>
  <si>
    <t>Rezanje, oblikovanje i obrada kamena</t>
  </si>
  <si>
    <t>Stupari</t>
  </si>
  <si>
    <t>23.90</t>
  </si>
  <si>
    <t>Proizvodnja brusnih proizvoda i nemetalnih mineralnih proizvoda, d. n.</t>
  </si>
  <si>
    <t>Šerići</t>
  </si>
  <si>
    <t>23.91</t>
  </si>
  <si>
    <t>Proizvodnja brusnih proizvoda</t>
  </si>
  <si>
    <t>Šibošnica</t>
  </si>
  <si>
    <t>23.99</t>
  </si>
  <si>
    <t>Proizvodnja ostalih nemetalnih mineralnih proizvoda, d. n.</t>
  </si>
  <si>
    <t>24.00</t>
  </si>
  <si>
    <t>Proizvodnja baznih metala</t>
  </si>
  <si>
    <t>Špionica</t>
  </si>
  <si>
    <t>24.10</t>
  </si>
  <si>
    <t>Proizvodnja sirovog željeza, čelika i ferolegura</t>
  </si>
  <si>
    <t>Šturlić</t>
  </si>
  <si>
    <t>24.20</t>
  </si>
  <si>
    <t>Proizvodnja cijevi, crijeva, šupljih profila i pripadajućeg pribora od čelika</t>
  </si>
  <si>
    <t>Šujica</t>
  </si>
  <si>
    <t>24.30</t>
  </si>
  <si>
    <t>Proizvodnja ostalih proizvoda primarne prerade čelika</t>
  </si>
  <si>
    <t>Šumatac</t>
  </si>
  <si>
    <t>24.31</t>
  </si>
  <si>
    <t>Hladno vučenje šipki</t>
  </si>
  <si>
    <t>Tarčin</t>
  </si>
  <si>
    <t>24.32</t>
  </si>
  <si>
    <t>Hladno valjanje uskih vrpci</t>
  </si>
  <si>
    <t>24.33</t>
  </si>
  <si>
    <t>Hladno oblikovanje i profiliranje</t>
  </si>
  <si>
    <t>24.34</t>
  </si>
  <si>
    <t>Hladno vučenje žice</t>
  </si>
  <si>
    <t>Tešanjka</t>
  </si>
  <si>
    <t>24.40</t>
  </si>
  <si>
    <t>Proizvodnja baznih plemenitih i ostalih obojenih metala</t>
  </si>
  <si>
    <t>Tihaljina</t>
  </si>
  <si>
    <t>24.41</t>
  </si>
  <si>
    <t>Proizvodnja plemenitih metala</t>
  </si>
  <si>
    <t>Tinja</t>
  </si>
  <si>
    <t>24.42</t>
  </si>
  <si>
    <t>Proizvodnja aluminija</t>
  </si>
  <si>
    <t>Todorovo</t>
  </si>
  <si>
    <t>24.43</t>
  </si>
  <si>
    <t>Proizvodnja olova, cinka i kositra</t>
  </si>
  <si>
    <t>Tojšići</t>
  </si>
  <si>
    <t>24.44</t>
  </si>
  <si>
    <t>Proizvodnja bakra</t>
  </si>
  <si>
    <t>Tolisa</t>
  </si>
  <si>
    <t>24.45</t>
  </si>
  <si>
    <t>Proizvodnja ostalih obojenih metala</t>
  </si>
  <si>
    <t>24.46</t>
  </si>
  <si>
    <t>Obrada nuklearnog goriva</t>
  </si>
  <si>
    <t>Torlakovac</t>
  </si>
  <si>
    <t>24.50</t>
  </si>
  <si>
    <t>Lijevanje metala</t>
  </si>
  <si>
    <t>24.51</t>
  </si>
  <si>
    <t>Lijevanje željeza</t>
  </si>
  <si>
    <t>Trebinja</t>
  </si>
  <si>
    <t>24.52</t>
  </si>
  <si>
    <t>Lijevanje čelika</t>
  </si>
  <si>
    <t>Tržačka Raštela</t>
  </si>
  <si>
    <t>24.53</t>
  </si>
  <si>
    <t>Lijevanje lakih metala</t>
  </si>
  <si>
    <t>Turbe</t>
  </si>
  <si>
    <t>24.54</t>
  </si>
  <si>
    <t>Lijevanje ostalih obojenih metala</t>
  </si>
  <si>
    <t>Turija</t>
  </si>
  <si>
    <t>25.00</t>
  </si>
  <si>
    <t>25.10</t>
  </si>
  <si>
    <t>Proizvodnja metalnih konstrukcija</t>
  </si>
  <si>
    <t>25.11</t>
  </si>
  <si>
    <t>Proizvodnja metalnih konstrukcija i njihovih dijelova</t>
  </si>
  <si>
    <t>Ustikolina</t>
  </si>
  <si>
    <t>25.12</t>
  </si>
  <si>
    <t>Proizvodnja vrata i prozora od metala</t>
  </si>
  <si>
    <t>Uzdol</t>
  </si>
  <si>
    <t>25.20</t>
  </si>
  <si>
    <t>Proizvodnja metalnih cisterni, rezervoara i sličnih posuda</t>
  </si>
  <si>
    <t>25.21</t>
  </si>
  <si>
    <t>Proizvodnja radijatora i kotlova za centralno grijanje</t>
  </si>
  <si>
    <t>Vareš Majdan</t>
  </si>
  <si>
    <t>25.29</t>
  </si>
  <si>
    <t>Proizvodnja ostalih metalnih cisterni, rezervoara i sličnih posuda</t>
  </si>
  <si>
    <t>Varoška Rijeka</t>
  </si>
  <si>
    <t>25.30</t>
  </si>
  <si>
    <t>Proizvodnja parnih kotlova, osim kotlova za centralno grijanje</t>
  </si>
  <si>
    <t>Velika Gata</t>
  </si>
  <si>
    <t>25.40</t>
  </si>
  <si>
    <t>Proizvodnja oružja i municije</t>
  </si>
  <si>
    <t>25.50</t>
  </si>
  <si>
    <t>Kovanje, presovanje, štancanje i valjanje metala; metalurgija praha</t>
  </si>
  <si>
    <t>Vesela</t>
  </si>
  <si>
    <t>25.60</t>
  </si>
  <si>
    <t>Vidoši</t>
  </si>
  <si>
    <t>25.61</t>
  </si>
  <si>
    <t>Površinska obrada i prevlačenje metala</t>
  </si>
  <si>
    <t>Vidovice</t>
  </si>
  <si>
    <t>25.62</t>
  </si>
  <si>
    <t>Mašinska obrada metala</t>
  </si>
  <si>
    <t>Vinac</t>
  </si>
  <si>
    <t>25.70</t>
  </si>
  <si>
    <t>Vir</t>
  </si>
  <si>
    <t>25.71</t>
  </si>
  <si>
    <t>Proizvodnja sječiva</t>
  </si>
  <si>
    <t>25.72</t>
  </si>
  <si>
    <t>Proizvodnja brava i okova</t>
  </si>
  <si>
    <t>Višići</t>
  </si>
  <si>
    <t>25.73</t>
  </si>
  <si>
    <t>Proizvodnja alata</t>
  </si>
  <si>
    <t>25.90</t>
  </si>
  <si>
    <t>Proizvodnja ostalih gotovih proizvoda od metala</t>
  </si>
  <si>
    <t>Vitina</t>
  </si>
  <si>
    <t>25.91</t>
  </si>
  <si>
    <t>Proizvodnja čeličnih buradi i sličnih posuda od čelika</t>
  </si>
  <si>
    <t>Vitkovići</t>
  </si>
  <si>
    <t>25.92</t>
  </si>
  <si>
    <t>Proizvodnja ambalaže od lakih metala</t>
  </si>
  <si>
    <t>25.93</t>
  </si>
  <si>
    <t>Proizvodnja proizvoda od žice, lanaca i opruga</t>
  </si>
  <si>
    <t>Vozuća</t>
  </si>
  <si>
    <t>25.94</t>
  </si>
  <si>
    <t>Proizvodnja veznih i vijčanih proizvoda</t>
  </si>
  <si>
    <t>Vrapčići</t>
  </si>
  <si>
    <t>25.99</t>
  </si>
  <si>
    <t>Proizvodnja ostalih gotovih proizvoda od metala, d. n.</t>
  </si>
  <si>
    <t>Vrhpolje</t>
  </si>
  <si>
    <t>26.00</t>
  </si>
  <si>
    <t>Proizvodnja računara te elektroničkih i optičkih proizvoda</t>
  </si>
  <si>
    <t>Vrnograč</t>
  </si>
  <si>
    <t>26.10</t>
  </si>
  <si>
    <t>Proizvodnja elektroničkih komponenata i ploča</t>
  </si>
  <si>
    <t>Vrsta</t>
  </si>
  <si>
    <t>26.11</t>
  </si>
  <si>
    <t>Proizvodnja elektroničkih komponenata</t>
  </si>
  <si>
    <t>Vučkovci</t>
  </si>
  <si>
    <t>26.12</t>
  </si>
  <si>
    <t>Proizvodnja punih elektroničkih ploča</t>
  </si>
  <si>
    <t>26.20</t>
  </si>
  <si>
    <t>Proizvodnja računara i periferne opreme</t>
  </si>
  <si>
    <t>Zborište</t>
  </si>
  <si>
    <t>26.30</t>
  </si>
  <si>
    <t>Proizvodnja komunikacijske opreme</t>
  </si>
  <si>
    <t>Zelinja</t>
  </si>
  <si>
    <t>26.40</t>
  </si>
  <si>
    <t>Proizvodnja elektroničkih uređaja za široku potrošnju</t>
  </si>
  <si>
    <t>26.50</t>
  </si>
  <si>
    <t>Proizvodnja instrumenata i aparata za mjerenje, ispitivanje i navođenje; proizvodnja satova</t>
  </si>
  <si>
    <t>Željezno Polje</t>
  </si>
  <si>
    <t>26.51</t>
  </si>
  <si>
    <t>Proizvodnja instrumenata i aparata za mjerenje, ispitivanje i navođenje</t>
  </si>
  <si>
    <t>26.52</t>
  </si>
  <si>
    <t>Proizvodnja satova</t>
  </si>
  <si>
    <t>26.60</t>
  </si>
  <si>
    <t>Župča</t>
  </si>
  <si>
    <t>26.70</t>
  </si>
  <si>
    <t>Proizvodnja optičkih instrumenata i fotografske opreme</t>
  </si>
  <si>
    <t>26.80</t>
  </si>
  <si>
    <t>Proizvodnja magnetnih i optičkih medija</t>
  </si>
  <si>
    <t>27.00</t>
  </si>
  <si>
    <t>Proizvodnja električne opreme</t>
  </si>
  <si>
    <t>27.10</t>
  </si>
  <si>
    <t>Proizvodnja elektromotora, generatora, transformatora te uređaja za distribuciju i kontrolu električne energije</t>
  </si>
  <si>
    <t>27.11</t>
  </si>
  <si>
    <t>Proizvodnja elektromotora, generatora i transformatora</t>
  </si>
  <si>
    <t>27.12</t>
  </si>
  <si>
    <t>Proizvodnja uređaja za distribuciju i kontrolu električne energije</t>
  </si>
  <si>
    <t>27.20</t>
  </si>
  <si>
    <t>Proizvodnja baterija i akumulatora</t>
  </si>
  <si>
    <t>27.30</t>
  </si>
  <si>
    <t>Proizvodnja žice i elektroinstalacijskog materijala</t>
  </si>
  <si>
    <t>27.31</t>
  </si>
  <si>
    <t>Proizvodnja kablova od optičkih vlakana</t>
  </si>
  <si>
    <t>27.32</t>
  </si>
  <si>
    <t>Proizvodnja ostalih elektroničkih i električnih žica i kablova</t>
  </si>
  <si>
    <t>27.33</t>
  </si>
  <si>
    <t>Proizvodnja elektroinstalacijskog materijala</t>
  </si>
  <si>
    <t>27.40</t>
  </si>
  <si>
    <t>Proizvodnja električne opreme za rasvjetu</t>
  </si>
  <si>
    <t>27.50</t>
  </si>
  <si>
    <t>Proizvodnja aparata za domaćinstvo</t>
  </si>
  <si>
    <t>27.51</t>
  </si>
  <si>
    <t>Proizvodnja električnih aparata za domaćinstvo</t>
  </si>
  <si>
    <t>27.52</t>
  </si>
  <si>
    <t>Proizvodnja neelektričnih aparata za domaćinstvo</t>
  </si>
  <si>
    <t>27.90</t>
  </si>
  <si>
    <t>Proizvodnja ostale električne opreme</t>
  </si>
  <si>
    <t>28.00</t>
  </si>
  <si>
    <t>Proizvodnja mašina i uređaja, d. n.</t>
  </si>
  <si>
    <t>28.10</t>
  </si>
  <si>
    <t>Proizvodnja mašina za opće namjene</t>
  </si>
  <si>
    <t>28.11</t>
  </si>
  <si>
    <t>Proizvodnja motora i turbina, osim motora za avione i motorna vozila</t>
  </si>
  <si>
    <t>28.12</t>
  </si>
  <si>
    <t>Proizvodnja hidrauličnih pogonskih uređaja</t>
  </si>
  <si>
    <t>28.13</t>
  </si>
  <si>
    <t>Proizvodnja ostalih pumpi i kompresora</t>
  </si>
  <si>
    <t>28.14</t>
  </si>
  <si>
    <t>Proizvodnja ostalih slavina i ventila</t>
  </si>
  <si>
    <t>28.15</t>
  </si>
  <si>
    <t>Proizvodnja ležajeva, prijenosnika te prijenosnih i pogonskih elemenata</t>
  </si>
  <si>
    <t>28.20</t>
  </si>
  <si>
    <t>Proizvodnja ostalih mašina za opće namjene</t>
  </si>
  <si>
    <t>28.21</t>
  </si>
  <si>
    <t>Proizvodnja peći, ložišta i plamenika</t>
  </si>
  <si>
    <t>28.22</t>
  </si>
  <si>
    <t>Proizvodnja uređaja za dizanje i prenošenje</t>
  </si>
  <si>
    <t>28.23</t>
  </si>
  <si>
    <t>Proizvodnja kancelarijskih mašina i opreme (osim proizvodnje računara i periferne opreme)</t>
  </si>
  <si>
    <t>28.24</t>
  </si>
  <si>
    <t>Proizvodnja ručnih prenosivih alata s vlastitim pogonom</t>
  </si>
  <si>
    <t>28.25</t>
  </si>
  <si>
    <t>Proizvodnja rashladne i ventilacijske opreme, osim za domaćinstvo</t>
  </si>
  <si>
    <t>28.29</t>
  </si>
  <si>
    <t>Proizvodnja ostalih mašina za opće namjene, d. n.</t>
  </si>
  <si>
    <t>28.30</t>
  </si>
  <si>
    <t>Proizvodnja mašina za poljoprivredu i šumarstvo</t>
  </si>
  <si>
    <t>28.40</t>
  </si>
  <si>
    <t>Proizvodnja mašina za obradu metala i alatnih mašina</t>
  </si>
  <si>
    <t>28.41</t>
  </si>
  <si>
    <t>Proizvodnja mašina za obradu metala</t>
  </si>
  <si>
    <t>28.49</t>
  </si>
  <si>
    <t>Proizvodnja ostalih alatnih mašina</t>
  </si>
  <si>
    <t>28.90</t>
  </si>
  <si>
    <t>Proizvodnja ostalih mašina za posebne namjene</t>
  </si>
  <si>
    <t>28.91</t>
  </si>
  <si>
    <t>Proizvodnja mašina za metalurgiju</t>
  </si>
  <si>
    <t>28.92</t>
  </si>
  <si>
    <t>Proizvodnja mašina za rudnike, kamenolome i građevinarstvo</t>
  </si>
  <si>
    <t>28.93</t>
  </si>
  <si>
    <t>Proizvodnja mašina za industriju hrane, pića i duhana</t>
  </si>
  <si>
    <t>28.94</t>
  </si>
  <si>
    <t>Proizvodnja mašina za industriju tekstila, odjeće i kože</t>
  </si>
  <si>
    <t>28.95</t>
  </si>
  <si>
    <t>Proizvodnja mašina za industriju papira i kartona</t>
  </si>
  <si>
    <t>28.96</t>
  </si>
  <si>
    <t>Proizvodnja mašina za plastiku i gumu</t>
  </si>
  <si>
    <t>28.99</t>
  </si>
  <si>
    <t>Proizvodnja ostalih mašina za posebne namjene, d. n.</t>
  </si>
  <si>
    <t>29.00</t>
  </si>
  <si>
    <t>Proizvodnja motornih vozila, prikolica i poluprikolica</t>
  </si>
  <si>
    <t>29.10</t>
  </si>
  <si>
    <t>Proizvodnja motornih vozila</t>
  </si>
  <si>
    <t>29.20</t>
  </si>
  <si>
    <t>29.30</t>
  </si>
  <si>
    <t>Proizvodnja dijelova i pribora za motorna vozila</t>
  </si>
  <si>
    <t>29.31</t>
  </si>
  <si>
    <t>Proizvodnja električne i elektroničke opreme za motorna vozila</t>
  </si>
  <si>
    <t>29.32</t>
  </si>
  <si>
    <t>Proizvodnja ostalih dijelova i pribora za motorna vozila</t>
  </si>
  <si>
    <t>30.00</t>
  </si>
  <si>
    <t>Proizvodnja ostalih prijevoznih sredstava</t>
  </si>
  <si>
    <t>30.10</t>
  </si>
  <si>
    <t>Gradnja brodova i čamaca</t>
  </si>
  <si>
    <t>30.11</t>
  </si>
  <si>
    <t>Gradnja brodova i plovećih objekata</t>
  </si>
  <si>
    <t>30.12</t>
  </si>
  <si>
    <t>Gradnja čamaca za razonodu i sportskih čamaca</t>
  </si>
  <si>
    <t>30.20</t>
  </si>
  <si>
    <t>Proizvodnja željezničkih lokomotiva i tračničkih vozila</t>
  </si>
  <si>
    <t>30.30</t>
  </si>
  <si>
    <t>Proizvodnja aviona i svemirskih letjelica te srodnih prijevoznih sredstava i opreme</t>
  </si>
  <si>
    <t>30.40</t>
  </si>
  <si>
    <t>Proizvodnja vojnih borbenih vozila</t>
  </si>
  <si>
    <t>30.90</t>
  </si>
  <si>
    <t>Proizvodnja prijevoznih sredstava, d. n.</t>
  </si>
  <si>
    <t>30.91</t>
  </si>
  <si>
    <t>Proizvodnja motocikala</t>
  </si>
  <si>
    <t>30.92</t>
  </si>
  <si>
    <t>Proizvodnja bicikala i invalidskih kolica</t>
  </si>
  <si>
    <t>30.99</t>
  </si>
  <si>
    <t>Proizvodnja ostalih prijevoznih sredstava, d. n.</t>
  </si>
  <si>
    <t>31.00</t>
  </si>
  <si>
    <t>Proizvodnja namještaja</t>
  </si>
  <si>
    <t>31.01</t>
  </si>
  <si>
    <t>Proizvodnja namještaja za poslovne i prodajne prostore</t>
  </si>
  <si>
    <t>31.02</t>
  </si>
  <si>
    <t>Proizvodnja kuhinjskog namještaja</t>
  </si>
  <si>
    <t>31.03</t>
  </si>
  <si>
    <t>Proizvodnja madraca</t>
  </si>
  <si>
    <t>31.09</t>
  </si>
  <si>
    <t>Proizvodnja ostalog namještaja</t>
  </si>
  <si>
    <t>32.00</t>
  </si>
  <si>
    <t>Ostala prerađivačka industrija</t>
  </si>
  <si>
    <t>32.10</t>
  </si>
  <si>
    <t>32.11</t>
  </si>
  <si>
    <t>Proizvodnja kovanog novca</t>
  </si>
  <si>
    <t>32.12</t>
  </si>
  <si>
    <t>Proizvodnja nakita i srodnih proizvoda</t>
  </si>
  <si>
    <t>32.13</t>
  </si>
  <si>
    <t>Proizvodnja imitacije nakita (bižuterije) i srodnih proizvoda</t>
  </si>
  <si>
    <t>32.20</t>
  </si>
  <si>
    <t>Proizvodnja muzičkih instrumenata</t>
  </si>
  <si>
    <t>32.30</t>
  </si>
  <si>
    <t>Proizvodnja sportske opreme</t>
  </si>
  <si>
    <t>32.40</t>
  </si>
  <si>
    <t>Proizvodnja igara i igračaka</t>
  </si>
  <si>
    <t>32.50</t>
  </si>
  <si>
    <t>Proizvodnja medicinskih i stomatoloških instrumenata i pribora</t>
  </si>
  <si>
    <t>32.90</t>
  </si>
  <si>
    <t>Prerađivačka industrija, d. n.</t>
  </si>
  <si>
    <t>32.91</t>
  </si>
  <si>
    <t>Proizvodnja metli i četaka</t>
  </si>
  <si>
    <t>32.99</t>
  </si>
  <si>
    <t>Ostala prerađivačka industrija, d. n.</t>
  </si>
  <si>
    <t>33.00</t>
  </si>
  <si>
    <t>Popravak i instaliranje mašina i opreme</t>
  </si>
  <si>
    <t>33.10</t>
  </si>
  <si>
    <t>Popravak proizvoda od metala, mašina i opreme</t>
  </si>
  <si>
    <t>33.11</t>
  </si>
  <si>
    <t>Popravak proizvoda od metala</t>
  </si>
  <si>
    <t>33.12</t>
  </si>
  <si>
    <t>Popravak mašina</t>
  </si>
  <si>
    <t>33.13</t>
  </si>
  <si>
    <t>Popravak elektroničke i optičke opreme</t>
  </si>
  <si>
    <t>33.14</t>
  </si>
  <si>
    <t>Popravak električne opreme</t>
  </si>
  <si>
    <t>33.15</t>
  </si>
  <si>
    <t>Popravak i održavanje brodova i čamaca</t>
  </si>
  <si>
    <t>33.16</t>
  </si>
  <si>
    <t>Popravak i održavanje aviona i svemirskih letjelica</t>
  </si>
  <si>
    <t>33.17</t>
  </si>
  <si>
    <t>Popravak i održavanje ostalih prijevoznih sredstava</t>
  </si>
  <si>
    <t>33.19</t>
  </si>
  <si>
    <t>Popravak ostale opreme</t>
  </si>
  <si>
    <t>33.20</t>
  </si>
  <si>
    <t>Instaliranje industrijskih mašina i opreme</t>
  </si>
  <si>
    <t>35.00</t>
  </si>
  <si>
    <t>Proizvodnja i snabdijevanje električnom energijom, plinom, parom i klimatizacija</t>
  </si>
  <si>
    <t>35.10</t>
  </si>
  <si>
    <t>Proizvodnja, prijenos i distribucija električne energije</t>
  </si>
  <si>
    <t>35.11</t>
  </si>
  <si>
    <t>Proizvodnja električne energije</t>
  </si>
  <si>
    <t>35.12</t>
  </si>
  <si>
    <t>Prijenos električne energije</t>
  </si>
  <si>
    <t>35.13</t>
  </si>
  <si>
    <t>Distribucija električne energije</t>
  </si>
  <si>
    <t>35.14</t>
  </si>
  <si>
    <t>Trgovina električnom energijom</t>
  </si>
  <si>
    <t>35.20</t>
  </si>
  <si>
    <t>Proizvodnja plina; distribucija plinovitih goriva distribucijskom mrežom</t>
  </si>
  <si>
    <t>35.21</t>
  </si>
  <si>
    <t>Proizvodnja plina</t>
  </si>
  <si>
    <t>35.22</t>
  </si>
  <si>
    <t>Distribucija plinovitih goriva distribucijskom mrežom</t>
  </si>
  <si>
    <t>35.23</t>
  </si>
  <si>
    <t>Trgovina plinom distribucijskom mrežom</t>
  </si>
  <si>
    <t>35.30</t>
  </si>
  <si>
    <t>Proizvodnja i snabdijevanje parom i klimatizacija</t>
  </si>
  <si>
    <t>36.00</t>
  </si>
  <si>
    <t>Sakupljanje, pročišćavanje i snabdijevanje vodom</t>
  </si>
  <si>
    <t>37.00</t>
  </si>
  <si>
    <t>Uklanjanje otpadnih voda</t>
  </si>
  <si>
    <t>38.00</t>
  </si>
  <si>
    <t>Sakupljanje otpada, djelatnosti obrade i zbrinjavanja otpada; reciklaža materijala</t>
  </si>
  <si>
    <t>38.10</t>
  </si>
  <si>
    <t>Sakupljanje otpada</t>
  </si>
  <si>
    <t>38.11</t>
  </si>
  <si>
    <t>Sakupljanje neopasnog otpada</t>
  </si>
  <si>
    <t>38.12</t>
  </si>
  <si>
    <t>Sakupljanje opasnog otpada</t>
  </si>
  <si>
    <t>38.20</t>
  </si>
  <si>
    <t>Obrada i zbrinjavanje otpada</t>
  </si>
  <si>
    <t>38.21</t>
  </si>
  <si>
    <t>Obrada i zbrinjavanje neopasnog otpada</t>
  </si>
  <si>
    <t>38.22</t>
  </si>
  <si>
    <t>Obrada i zbrinjavanje opasnog otpada</t>
  </si>
  <si>
    <t>38.30</t>
  </si>
  <si>
    <t>Reciklaža materijala</t>
  </si>
  <si>
    <t>38.31</t>
  </si>
  <si>
    <t>Rastavljanje olupina</t>
  </si>
  <si>
    <t>38.32</t>
  </si>
  <si>
    <t>Reciklaža posebno izdvojenih materijala</t>
  </si>
  <si>
    <t>39.00</t>
  </si>
  <si>
    <t>Djelatnosti sanacije okoliša te ostale djelatnosti upravljanja otpadom</t>
  </si>
  <si>
    <t>41.00</t>
  </si>
  <si>
    <t>Gradnja građevina visokogradnje</t>
  </si>
  <si>
    <t>41.10</t>
  </si>
  <si>
    <t>Organizacija izvođenja građevinskih projekata</t>
  </si>
  <si>
    <t>41.20</t>
  </si>
  <si>
    <t>Gradnja stambenih i nestambenih zgrada</t>
  </si>
  <si>
    <t>42.00</t>
  </si>
  <si>
    <t>Gradnja građevina niskogradnje</t>
  </si>
  <si>
    <t>42.10</t>
  </si>
  <si>
    <t>Gradnja cesta i željezničkih pruga</t>
  </si>
  <si>
    <t>42.11</t>
  </si>
  <si>
    <t>Gradnja cesta i autocesta</t>
  </si>
  <si>
    <t>42.12</t>
  </si>
  <si>
    <t>Gradnja željezničkih pruga i podzemnih željeznica</t>
  </si>
  <si>
    <t>42.13</t>
  </si>
  <si>
    <t>Gradnja mostova i tunela</t>
  </si>
  <si>
    <t>42.20</t>
  </si>
  <si>
    <t>42.21</t>
  </si>
  <si>
    <t>Gradnja cjevovoda za tečnosti i plinove</t>
  </si>
  <si>
    <t>42.22</t>
  </si>
  <si>
    <t>Gradnja vodova za električnu struju i telekomunikacije</t>
  </si>
  <si>
    <t>42.90</t>
  </si>
  <si>
    <t>Gradnja ostalih građevina niskogradnje</t>
  </si>
  <si>
    <t>42.91</t>
  </si>
  <si>
    <t>Gradnja hidrograđevinskih objekata</t>
  </si>
  <si>
    <t>42.99</t>
  </si>
  <si>
    <t>Gradnja ostalih građevina niskogradnje, d. n.</t>
  </si>
  <si>
    <t>43.00</t>
  </si>
  <si>
    <t>Specijalizirane građevinske djelatnosti</t>
  </si>
  <si>
    <t>43.10</t>
  </si>
  <si>
    <t>Uklanjanje građevina i pripremni radovi na gradilištu</t>
  </si>
  <si>
    <t>43.11</t>
  </si>
  <si>
    <t>Uklanjanje građevina</t>
  </si>
  <si>
    <t>43.12</t>
  </si>
  <si>
    <t>Pripremni radovi na gradilištu</t>
  </si>
  <si>
    <t>43.13</t>
  </si>
  <si>
    <t>Ispitivanje terena za gradnju bušenjem i sondiranjem</t>
  </si>
  <si>
    <t>43.20</t>
  </si>
  <si>
    <t>43.21</t>
  </si>
  <si>
    <t>Elektroinstalacijski radovi</t>
  </si>
  <si>
    <t>43.22</t>
  </si>
  <si>
    <t>Uvođenje instalacija vodovoda, kanalizacije i plina i instalacija za grijanje i klimatizaciju</t>
  </si>
  <si>
    <t>43.29</t>
  </si>
  <si>
    <t>Ostali građevinski instalacijski radovi</t>
  </si>
  <si>
    <t>43.30</t>
  </si>
  <si>
    <t>Završni građevinski radovi</t>
  </si>
  <si>
    <t>43.31</t>
  </si>
  <si>
    <t>Fasadni i štukaturski radovi</t>
  </si>
  <si>
    <t>43.32</t>
  </si>
  <si>
    <t>Ugradnja stolarije</t>
  </si>
  <si>
    <t>43.33</t>
  </si>
  <si>
    <t>Postavljanje podnih i zidnih obloga</t>
  </si>
  <si>
    <t>43.34</t>
  </si>
  <si>
    <t>Bojenje i staklarski radovi</t>
  </si>
  <si>
    <t>43.39</t>
  </si>
  <si>
    <t>Ostali završni građevinski radovi</t>
  </si>
  <si>
    <t>43.90</t>
  </si>
  <si>
    <t>Ostale specijalizirane građevinske djelatnosti</t>
  </si>
  <si>
    <t>43.91</t>
  </si>
  <si>
    <t>Podizanje krovnih konstrukcija i pokrivanje krovova</t>
  </si>
  <si>
    <t>43.99</t>
  </si>
  <si>
    <t>Ostale specijalizirane građevinske djelatnosti, d. n.</t>
  </si>
  <si>
    <t>45.00</t>
  </si>
  <si>
    <t>Trgovina na veliko i na malo motornim vozilima i motociklima; popravak motornih vozila i motocikala</t>
  </si>
  <si>
    <t>45.10</t>
  </si>
  <si>
    <t>Trgovina motornim vozilima</t>
  </si>
  <si>
    <t>45.11</t>
  </si>
  <si>
    <t>Trgovina automobilima i motornim vozilima lake kategorije</t>
  </si>
  <si>
    <t>45.19</t>
  </si>
  <si>
    <t>Trgovina ostalim motornim vozilima</t>
  </si>
  <si>
    <t>45.20</t>
  </si>
  <si>
    <t>Održavanje i popravak motornih vozila</t>
  </si>
  <si>
    <t>45.30</t>
  </si>
  <si>
    <t>Trgovina dijelovima i priborom za motorna vozila</t>
  </si>
  <si>
    <t>45.31</t>
  </si>
  <si>
    <t>Trgovina na veliko dijelovima i priborom za motorna vozila</t>
  </si>
  <si>
    <t>45.32</t>
  </si>
  <si>
    <t>Trgovina na malo dijelovima i priborom za motorna vozila</t>
  </si>
  <si>
    <t>45.40</t>
  </si>
  <si>
    <t>Trgovina motociklima, dijelovima i priborom za motocikle te održavanje i popravak motocikala</t>
  </si>
  <si>
    <t>46.00</t>
  </si>
  <si>
    <t>46.10</t>
  </si>
  <si>
    <t>Trgovina na veliko uz naknadu ili na osnovu ugovora</t>
  </si>
  <si>
    <t>46.11</t>
  </si>
  <si>
    <t>46.12</t>
  </si>
  <si>
    <t>Posredovanje u trgovini gorivima, rudama, metalima i industrijskim hemikalijama</t>
  </si>
  <si>
    <t>46.13</t>
  </si>
  <si>
    <t>46.14</t>
  </si>
  <si>
    <t>Posredovanje u trgovini mašinima, industrijskom opremom, brodovima i avionima</t>
  </si>
  <si>
    <t>46.15</t>
  </si>
  <si>
    <t>46.16</t>
  </si>
  <si>
    <t>Posredovanje u trgovini tekstilom, odjećom, krznom, obućom i kožnim proizvodima</t>
  </si>
  <si>
    <t>46.17</t>
  </si>
  <si>
    <t>Posredovanje u trgovini hranom, pićima i duhanom</t>
  </si>
  <si>
    <t>46.18</t>
  </si>
  <si>
    <t>Posredovanje u trgovini specijaliziranoj za određene proizvode ili grupe ostalih proizvoda</t>
  </si>
  <si>
    <t>46.19</t>
  </si>
  <si>
    <t>Posredovanje u trgovini raznovrsnim proizvodima</t>
  </si>
  <si>
    <t>46.20</t>
  </si>
  <si>
    <t>Trgovina na veliko poljoprivrednim sirovinama i živim životinjama</t>
  </si>
  <si>
    <t>46.21</t>
  </si>
  <si>
    <t>Trgovina na veliko žitaricama, sirovim duhanom, sjemenjem i hranom za životinje</t>
  </si>
  <si>
    <t>46.22</t>
  </si>
  <si>
    <t>Trgovina na veliko cvijećem i sadnicama</t>
  </si>
  <si>
    <t>46.23</t>
  </si>
  <si>
    <t>Trgovina na veliko živim životinjama</t>
  </si>
  <si>
    <t>46.24</t>
  </si>
  <si>
    <t>Trgovina na veliko sirovim, štavljenim i dovršenim kožama</t>
  </si>
  <si>
    <t>46.30</t>
  </si>
  <si>
    <t>Trgovina na veliko hranom, pićima i duhanskim proizvodima</t>
  </si>
  <si>
    <t>46.31</t>
  </si>
  <si>
    <t>Trgovina na veliko voćem i povrćem</t>
  </si>
  <si>
    <t>46.32</t>
  </si>
  <si>
    <t>Trgovina na veliko mesom i mesnim proizvodima</t>
  </si>
  <si>
    <t>46.33</t>
  </si>
  <si>
    <t>Trgovina na veliko mlijekom, mliječnim proizvodima, jajima, jestivim uljima i mastima</t>
  </si>
  <si>
    <t>46.34</t>
  </si>
  <si>
    <t>Trgovina na veliko pićima</t>
  </si>
  <si>
    <t>46.35</t>
  </si>
  <si>
    <t>Trgovina na veliko duhanskim proizvodima</t>
  </si>
  <si>
    <t>46.36</t>
  </si>
  <si>
    <t>Trgovina na veliko šećerom, čokoladom i slatkišima</t>
  </si>
  <si>
    <t>46.37</t>
  </si>
  <si>
    <t>Trgovina na veliko kafom, čajem, kakaom i začinima</t>
  </si>
  <si>
    <t>46.38</t>
  </si>
  <si>
    <t>Trgovina na veliko ostalom hranom, uključujući ribe, ljuskare i mekušce</t>
  </si>
  <si>
    <t>46.39</t>
  </si>
  <si>
    <t>46.40</t>
  </si>
  <si>
    <t>Trgovina na veliko proizvodima za domaćinstvo</t>
  </si>
  <si>
    <t>46.41</t>
  </si>
  <si>
    <t>Trgovina na veliko tekstilom</t>
  </si>
  <si>
    <t>46.42</t>
  </si>
  <si>
    <t>Trgovina na veliko odjećom i obućom</t>
  </si>
  <si>
    <t>46.43</t>
  </si>
  <si>
    <t>Trgovina na veliko električnim aparatima za domaćinstvo</t>
  </si>
  <si>
    <t>46.44</t>
  </si>
  <si>
    <t>46.45</t>
  </si>
  <si>
    <t>Trgovina na veliko parfemima i kozmetikom</t>
  </si>
  <si>
    <t>46.46</t>
  </si>
  <si>
    <t>Trgovina na veliko farmaceutskim proizvodima</t>
  </si>
  <si>
    <t>46.47</t>
  </si>
  <si>
    <t>46.48</t>
  </si>
  <si>
    <t>Trgovina na veliko satovima i nakitom</t>
  </si>
  <si>
    <t>46.49</t>
  </si>
  <si>
    <t>Trgovina na veliko ostalim proizvodima za domaćinstvo</t>
  </si>
  <si>
    <t>46.50</t>
  </si>
  <si>
    <t>Trgovina na veliko informacijsko-komunikacijskom opremom</t>
  </si>
  <si>
    <t>46.51</t>
  </si>
  <si>
    <t>Trgovina na veliko računarima, perifernom opremom i softverom</t>
  </si>
  <si>
    <t>46.52</t>
  </si>
  <si>
    <t>46.60</t>
  </si>
  <si>
    <t>Trgovina na veliko ostalim mašinima, opremom i priborom</t>
  </si>
  <si>
    <t>46.61</t>
  </si>
  <si>
    <t>46.62</t>
  </si>
  <si>
    <t>Trgovina na veliko alatnim mašinima</t>
  </si>
  <si>
    <t>46.63</t>
  </si>
  <si>
    <t>Trgovina na veliko mašinima za rudarstvo i građevinarstvo</t>
  </si>
  <si>
    <t>46.64</t>
  </si>
  <si>
    <t>Trgovina na veliko mašinima za tekstilnu industriju te mašinima za šivanje i pletenje</t>
  </si>
  <si>
    <t>46.65</t>
  </si>
  <si>
    <t>Trgovina na veliko kancelarijskim namještajem</t>
  </si>
  <si>
    <t>46.66</t>
  </si>
  <si>
    <t>Trgovina na veliko ostalim kancelarijskim mašinima i opremom</t>
  </si>
  <si>
    <t>46.69</t>
  </si>
  <si>
    <t>Trgovina na veliko ostalim mašinima i opremom</t>
  </si>
  <si>
    <t>46.70</t>
  </si>
  <si>
    <t>Ostala specijalizirana trgovina na veliko</t>
  </si>
  <si>
    <t>46.71</t>
  </si>
  <si>
    <t>Trgovina na veliko krutim, tečnim i plinovitim gorivima i srodnim proizvodima</t>
  </si>
  <si>
    <t>46.72</t>
  </si>
  <si>
    <t>Trgovina na veliko metalima i metalnim rudama</t>
  </si>
  <si>
    <t>46.73</t>
  </si>
  <si>
    <t>Trgovina na veliko drvom, građevinskim materijalom i sanitarnom opremom</t>
  </si>
  <si>
    <t>46.74</t>
  </si>
  <si>
    <t>Trgovina na veliko metalnom robom, instalacijskim materijalom, uređajima i opremom za vodovod i grijanje</t>
  </si>
  <si>
    <t>46.75</t>
  </si>
  <si>
    <t>Trgovina na veliko hemijskim proizvodima</t>
  </si>
  <si>
    <t>46.76</t>
  </si>
  <si>
    <t>Trgovina na veliko ostalim poluproizvodima</t>
  </si>
  <si>
    <t>46.77</t>
  </si>
  <si>
    <t>Trgovina na veliko ostacima i otpacima</t>
  </si>
  <si>
    <t>46.90</t>
  </si>
  <si>
    <t>Nespecijalizirana trgovina na veliko</t>
  </si>
  <si>
    <t>47.00</t>
  </si>
  <si>
    <t>Trgovina na malo, osim trgovine motornim vozilima i motociklima</t>
  </si>
  <si>
    <t>47.10</t>
  </si>
  <si>
    <t>Trgovina na malo u nespecijaliziranim prodavnicama</t>
  </si>
  <si>
    <t>47.11</t>
  </si>
  <si>
    <t>Trgovina na malo u nespecijaliziranim prodavnicama pretežno hranom, pićima i duhanskim proizvodima</t>
  </si>
  <si>
    <t>47.19</t>
  </si>
  <si>
    <t>Ostala trgovina na malo u nespecijaliziranim prodavnicama</t>
  </si>
  <si>
    <t>47.20</t>
  </si>
  <si>
    <t>Trgovina na malo hranom, pićima i duhanskim proizvodima u specijaliziranim prodavnicama</t>
  </si>
  <si>
    <t>47.21</t>
  </si>
  <si>
    <t>Trgovina na malo voćem i povrćem u specijaliziranim prodavnicama</t>
  </si>
  <si>
    <t>47.22</t>
  </si>
  <si>
    <t>47.23</t>
  </si>
  <si>
    <t>47.24</t>
  </si>
  <si>
    <t>Trgovina na malo hljebom, proizvodima od brašna, kolačima i slatkišima u specijaliziranim prodavnicama</t>
  </si>
  <si>
    <t>47.25</t>
  </si>
  <si>
    <t>Trgovina na malo pićima u specijaliziranim prodavnicama</t>
  </si>
  <si>
    <t>47.26</t>
  </si>
  <si>
    <t>Trgovina na malo duhanskim proizvodima u specijaliziranim prodavnicama</t>
  </si>
  <si>
    <t>47.29</t>
  </si>
  <si>
    <t>Ostala trgovina na malo prehrambenim proizvodima u specijaliziranim prodavnicama</t>
  </si>
  <si>
    <t>47.30</t>
  </si>
  <si>
    <t>Trgovina na malo motornim gorivima u specijaliziranim prodavnicama</t>
  </si>
  <si>
    <t>47.40</t>
  </si>
  <si>
    <t>Trgovina na malo informacijsko-komunikacijskom opremom u specijaliziranim prodavnicama</t>
  </si>
  <si>
    <t>47.41</t>
  </si>
  <si>
    <t>47.42</t>
  </si>
  <si>
    <t>Trgovina na malo telekomunikacijskom opremom u specijaliziranim prodavnicama</t>
  </si>
  <si>
    <t>47.43</t>
  </si>
  <si>
    <t>Trgovina na malo audio i videoopremom u specijaliziranim prodavnicama</t>
  </si>
  <si>
    <t>47.50</t>
  </si>
  <si>
    <t>Trgovina na malo ostalom opremom za domaćinstvo u specijaliziranim prodavnicama</t>
  </si>
  <si>
    <t>47.51</t>
  </si>
  <si>
    <t>Trgovina na malo tekstilom u specijaliziranim prodavnicama</t>
  </si>
  <si>
    <t>47.52</t>
  </si>
  <si>
    <t>47.53</t>
  </si>
  <si>
    <t>Trgovina na malo tepisima i prostiračima za pod, zidnim i podnim oblogama u specijaliziranim prodavnicama</t>
  </si>
  <si>
    <t>47.54</t>
  </si>
  <si>
    <t>Trgovina na malo električnim aparatima za domaćinstvo u specijaliziranim prodavnicama</t>
  </si>
  <si>
    <t>47.59</t>
  </si>
  <si>
    <t>Trgovina na malo namještajem, opremom za rasvjetu i ostalim proizvodima za domaćinstvo u specijaliziranim prodavnicama</t>
  </si>
  <si>
    <t>47.60</t>
  </si>
  <si>
    <t>Trgovina na malo proizvodima za kulturu i rekreaciju u specijaliziranim prodavnicama</t>
  </si>
  <si>
    <t>47.61</t>
  </si>
  <si>
    <t>Trgovina na malo knjigama u specijaliziranim prodavnicama</t>
  </si>
  <si>
    <t>47.62</t>
  </si>
  <si>
    <t>47.63</t>
  </si>
  <si>
    <t>Trgovina na malo muzičkim i videozapisima u specijaliziranim prodavnicama</t>
  </si>
  <si>
    <t>47.64</t>
  </si>
  <si>
    <t>47.65</t>
  </si>
  <si>
    <t>Trgovina na malo igrama i igračkama u specijaliziranim prodavnicama</t>
  </si>
  <si>
    <t>47.70</t>
  </si>
  <si>
    <t>47.71</t>
  </si>
  <si>
    <t>Trgovina na malo odjećom u specijaliziranim prodavnicama</t>
  </si>
  <si>
    <t>47.72</t>
  </si>
  <si>
    <t>Trgovina na malo obućom i proizvodima od kože u specijaliziranim prodavnicama</t>
  </si>
  <si>
    <t>47.73</t>
  </si>
  <si>
    <t>Apoteke</t>
  </si>
  <si>
    <t>47.74</t>
  </si>
  <si>
    <t>47.75</t>
  </si>
  <si>
    <t>47.76</t>
  </si>
  <si>
    <t>47.77</t>
  </si>
  <si>
    <t>Trgovina na malo satovima i nakitom u specijaliziranim prodavnicama</t>
  </si>
  <si>
    <t>47.78</t>
  </si>
  <si>
    <t>47.79</t>
  </si>
  <si>
    <t>47.80</t>
  </si>
  <si>
    <t>Trgovina na malo na štandovima i tržnicama</t>
  </si>
  <si>
    <t>47.81</t>
  </si>
  <si>
    <t>Trgovina na malo hranom, pićima i duhanskim proizvodima na štandovima i tržnicama</t>
  </si>
  <si>
    <t>47.82</t>
  </si>
  <si>
    <t>Trgovina na malo tekstilom, odjećom i obućom na štandovima i tržnicama</t>
  </si>
  <si>
    <t>47.89</t>
  </si>
  <si>
    <t>Trgovina na malo ostalom robom na štandovima i tržnicama</t>
  </si>
  <si>
    <t>47.90</t>
  </si>
  <si>
    <t>Trgovina na malo izvan prodavnica, štandova i tržnica</t>
  </si>
  <si>
    <t>47.91</t>
  </si>
  <si>
    <t>Trgovina na malo putem pošte ili interneta</t>
  </si>
  <si>
    <t>47.99</t>
  </si>
  <si>
    <t>Ostala trgovina na malo izvan prodavnica, štandova i tržnica</t>
  </si>
  <si>
    <t>49.00</t>
  </si>
  <si>
    <t>Kopneni prijevoz i cjevovodni transport</t>
  </si>
  <si>
    <t>49.10</t>
  </si>
  <si>
    <t>Željeznički prijevoz putnika, međugradski</t>
  </si>
  <si>
    <t>49.20</t>
  </si>
  <si>
    <t>Željeznički prijevoz robe</t>
  </si>
  <si>
    <t>49.30</t>
  </si>
  <si>
    <t>Ostali kopneni prijevoz putnika</t>
  </si>
  <si>
    <t>49.31</t>
  </si>
  <si>
    <t>Gradski i prigradski kopneni prijevoz putnika</t>
  </si>
  <si>
    <t>49.32</t>
  </si>
  <si>
    <t>Taksi služba</t>
  </si>
  <si>
    <t>49.39</t>
  </si>
  <si>
    <t>Ostali kopneni prijevoz putnika, d. n.</t>
  </si>
  <si>
    <t>49.40</t>
  </si>
  <si>
    <t>Cestovni prijevoz robe i usluge preseljenja</t>
  </si>
  <si>
    <t>49.41</t>
  </si>
  <si>
    <t>Cestovni prijevoz robe</t>
  </si>
  <si>
    <t>49.42</t>
  </si>
  <si>
    <t>Usluge preseljenja</t>
  </si>
  <si>
    <t>49.50</t>
  </si>
  <si>
    <t>Cjevovodni transport</t>
  </si>
  <si>
    <t>50.00</t>
  </si>
  <si>
    <t>Vodeni prijevoz</t>
  </si>
  <si>
    <t>50.10</t>
  </si>
  <si>
    <t>Pomorski i priobalni prijevoz putnika</t>
  </si>
  <si>
    <t>50.20</t>
  </si>
  <si>
    <t>Pomorski i priobalni prijevoz robe</t>
  </si>
  <si>
    <t>50.30</t>
  </si>
  <si>
    <t>Prijevoz putnika unutrašnjim vodenim putevima</t>
  </si>
  <si>
    <t>50.40</t>
  </si>
  <si>
    <t>Prijevoz robe unutrašnjim vodenim putevima</t>
  </si>
  <si>
    <t>51.00</t>
  </si>
  <si>
    <t>Zračni prijevoz</t>
  </si>
  <si>
    <t>51.10</t>
  </si>
  <si>
    <t>Zračni prijevoz putnika</t>
  </si>
  <si>
    <t>51.20</t>
  </si>
  <si>
    <t>Zračni prijevoz robe i svemirski prijevoz</t>
  </si>
  <si>
    <t>51.21</t>
  </si>
  <si>
    <t>Zračni prijevoz robe</t>
  </si>
  <si>
    <t>51.22</t>
  </si>
  <si>
    <t>Svemirski prijevoz</t>
  </si>
  <si>
    <t>52.00</t>
  </si>
  <si>
    <t>Skladištenje i pomoćne djelatnosti u prijevozu</t>
  </si>
  <si>
    <t>52.10</t>
  </si>
  <si>
    <t>Skladištenje robe</t>
  </si>
  <si>
    <t>52.20</t>
  </si>
  <si>
    <t>Pomoćne djelatnosti u prijevozu</t>
  </si>
  <si>
    <t>52.21</t>
  </si>
  <si>
    <t>Uslužne djelatnosti u vezi s kopnenim prijevozom</t>
  </si>
  <si>
    <t>52.22</t>
  </si>
  <si>
    <t>Uslužne djelatnosti u vezi s vodenim prijevozom</t>
  </si>
  <si>
    <t>52.23</t>
  </si>
  <si>
    <t>Uslužne djelatnosti u vezi sa zračnim prijevozom</t>
  </si>
  <si>
    <t>52.24</t>
  </si>
  <si>
    <t>Pretovar tereta</t>
  </si>
  <si>
    <t>52.29</t>
  </si>
  <si>
    <t>Ostale pomoćne djelatnosti u prijevozu</t>
  </si>
  <si>
    <t>53.00</t>
  </si>
  <si>
    <t>Poštanske i kurirske djelatnosti</t>
  </si>
  <si>
    <t>53.10</t>
  </si>
  <si>
    <t>Djelatnosti pružanja univerzalnih poštanskih usluga</t>
  </si>
  <si>
    <t>53.20</t>
  </si>
  <si>
    <t>Djelatnosti pružanja ostalih poštanskih i kurirskih usluga</t>
  </si>
  <si>
    <t>55.00</t>
  </si>
  <si>
    <t>Smještaj</t>
  </si>
  <si>
    <t>55.10</t>
  </si>
  <si>
    <t>Hoteli i sličan smještaj</t>
  </si>
  <si>
    <t>55.20</t>
  </si>
  <si>
    <t>Odmarališta i slični objekti za kraći odmor</t>
  </si>
  <si>
    <t>55.30</t>
  </si>
  <si>
    <t>Kampovi i prostori za kampiranje</t>
  </si>
  <si>
    <t>55.90</t>
  </si>
  <si>
    <t>Ostali smještaj</t>
  </si>
  <si>
    <t>56.00</t>
  </si>
  <si>
    <t>Djelatnosti pripreme i usluživanja hrane i pića</t>
  </si>
  <si>
    <t>56.10</t>
  </si>
  <si>
    <t>Djelatnosti restorana i ostalih objekata za pripremu i usluživanje hrane</t>
  </si>
  <si>
    <t>56.20</t>
  </si>
  <si>
    <t>56.21</t>
  </si>
  <si>
    <t>Djelatnosti keteringa</t>
  </si>
  <si>
    <t>56.29</t>
  </si>
  <si>
    <t>Ostale djelatnosti pripreme i usluživanja hrane</t>
  </si>
  <si>
    <t>56.30</t>
  </si>
  <si>
    <t>Djelatnosti pripreme i usluživanja pića</t>
  </si>
  <si>
    <t>58.00</t>
  </si>
  <si>
    <t>Izdavačke djelatnosti</t>
  </si>
  <si>
    <t>58.10</t>
  </si>
  <si>
    <t>Izdavanje knjiga, periodičnih publikacija i ostale izdavačke djelatnosti</t>
  </si>
  <si>
    <t>58.11</t>
  </si>
  <si>
    <t>Izdavanje knjiga</t>
  </si>
  <si>
    <t>58.12</t>
  </si>
  <si>
    <t>Izdavanje imenika i popisa korisničkih adresa</t>
  </si>
  <si>
    <t>58.13</t>
  </si>
  <si>
    <t>Izdavanje novina</t>
  </si>
  <si>
    <t>58.14</t>
  </si>
  <si>
    <t>Izdavanje časopisa i periodičnih publikacija</t>
  </si>
  <si>
    <t>58.19</t>
  </si>
  <si>
    <t>Ostala izdavačka djelatnost</t>
  </si>
  <si>
    <t>58.20</t>
  </si>
  <si>
    <t>Izdavanje softvera</t>
  </si>
  <si>
    <t>58.21</t>
  </si>
  <si>
    <t>Izdavanje računarskih igara</t>
  </si>
  <si>
    <t>58.29</t>
  </si>
  <si>
    <t>Izdavanje ostalog softvera</t>
  </si>
  <si>
    <t>59.00</t>
  </si>
  <si>
    <t>Proizvodnja filmova, videofilmova i televizijskog programa, djelatnosti snimanja zvučnih zapisa i izdavanja muzičkih zapisa</t>
  </si>
  <si>
    <t>59.10</t>
  </si>
  <si>
    <t>Proizvodnja i distribucija filmova, videofilmova i televizijskog programa</t>
  </si>
  <si>
    <t>59.11</t>
  </si>
  <si>
    <t>Proizvodnja filmova, videofilmova i televizijskog programa</t>
  </si>
  <si>
    <t>59.12</t>
  </si>
  <si>
    <t>Djelatnosti koje slijede nakon proizvodnje filmova, videofilmova i televizijskog programa</t>
  </si>
  <si>
    <t>59.13</t>
  </si>
  <si>
    <t>Distribucija filmova, videofilmova i televizijskog programa</t>
  </si>
  <si>
    <t>59.14</t>
  </si>
  <si>
    <t>Djelatnosti prikazivanja filmova</t>
  </si>
  <si>
    <t>59.20</t>
  </si>
  <si>
    <t>Djelatnosti snimanja zvučnih zapisa i izdavanja muzičkih zapisa</t>
  </si>
  <si>
    <t>60.00</t>
  </si>
  <si>
    <t>Emitiranje programa</t>
  </si>
  <si>
    <t>60.10</t>
  </si>
  <si>
    <t>Emitiranje radijskog programa</t>
  </si>
  <si>
    <t>60.20</t>
  </si>
  <si>
    <t>Emitiranje televizijskog programa</t>
  </si>
  <si>
    <t>61.00</t>
  </si>
  <si>
    <t>Telekomunikacije</t>
  </si>
  <si>
    <t>61.10</t>
  </si>
  <si>
    <t>Djelatnosti žičane telekomunikacije</t>
  </si>
  <si>
    <t>61.20</t>
  </si>
  <si>
    <t>Djelatnosti bežične telekomunikacije</t>
  </si>
  <si>
    <t>61.30</t>
  </si>
  <si>
    <t>Djelatnosti satelitske telekomunikacije</t>
  </si>
  <si>
    <t>61.90</t>
  </si>
  <si>
    <t>Ostale telekomunikacijske djelatnosti</t>
  </si>
  <si>
    <t>62.00</t>
  </si>
  <si>
    <t>Računarsko programiranje, savjetovanje i djelatnosti u vezi s njima</t>
  </si>
  <si>
    <t>62.01</t>
  </si>
  <si>
    <t>Računarsko programiranje</t>
  </si>
  <si>
    <t>62.02</t>
  </si>
  <si>
    <t>Savjetovanje u vezi s računarima</t>
  </si>
  <si>
    <t>62.03</t>
  </si>
  <si>
    <t>Upravljanje računarskom opremom i sistemom</t>
  </si>
  <si>
    <t>62.09</t>
  </si>
  <si>
    <t>Ostale uslužne djelatnosti u vezi s informacijskom tehnologijom i računarima</t>
  </si>
  <si>
    <t>63.00</t>
  </si>
  <si>
    <t>Informacijske uslužne djelatnosti</t>
  </si>
  <si>
    <t>63.10</t>
  </si>
  <si>
    <t>Obrada podataka, usluge hostinga i djelatnosti u vezi s njima; internetski portali</t>
  </si>
  <si>
    <t>63.11</t>
  </si>
  <si>
    <t>Obrada podataka, usluge hostinga i djelatnosti u vezi s njima</t>
  </si>
  <si>
    <t>63.12</t>
  </si>
  <si>
    <t>Internetski portali</t>
  </si>
  <si>
    <t>63.90</t>
  </si>
  <si>
    <t>Ostale informacijske uslužne djelatnosti</t>
  </si>
  <si>
    <t>63.91</t>
  </si>
  <si>
    <t>Djelatnosti novinskih agencija</t>
  </si>
  <si>
    <t>63.99</t>
  </si>
  <si>
    <t>Ostale informacijske uslužne djelatnosti, d. n.</t>
  </si>
  <si>
    <t>64.00</t>
  </si>
  <si>
    <t>Finansijske uslužne djelatnosti, osim osiguranja i penzijskih fondova</t>
  </si>
  <si>
    <t>64.10</t>
  </si>
  <si>
    <t>Novčarsko posredovanje</t>
  </si>
  <si>
    <t>64.11</t>
  </si>
  <si>
    <t>Djelatnost Centralne banke</t>
  </si>
  <si>
    <t>64.19</t>
  </si>
  <si>
    <t>Ostalo novčarsko posredovanje</t>
  </si>
  <si>
    <t>64.20</t>
  </si>
  <si>
    <t>Djelatnosti finansijskih holding-društava</t>
  </si>
  <si>
    <t>64.30</t>
  </si>
  <si>
    <t>Trustovi, ostali fondovi i slični finansijski subjekti</t>
  </si>
  <si>
    <t>64.90</t>
  </si>
  <si>
    <t>64.91</t>
  </si>
  <si>
    <t>Finansijski zakup (leasing)</t>
  </si>
  <si>
    <t>64.92</t>
  </si>
  <si>
    <t>Ostalo kreditno posredovanje</t>
  </si>
  <si>
    <t>64.99</t>
  </si>
  <si>
    <t>Ostale finansijske uslužne djelatnosti, osim osiguranja i penzijskih fondova, d. n.</t>
  </si>
  <si>
    <t>65.00</t>
  </si>
  <si>
    <t>Osiguranje, reosiguranje i penzijski fondovi, osim obaveznog socijalnog osiguranja</t>
  </si>
  <si>
    <t>65.10</t>
  </si>
  <si>
    <t>Osiguranje</t>
  </si>
  <si>
    <t>65.11</t>
  </si>
  <si>
    <t>Životno osiguranje</t>
  </si>
  <si>
    <t>65.12</t>
  </si>
  <si>
    <t>Ostalo osiguranje</t>
  </si>
  <si>
    <t>65.20</t>
  </si>
  <si>
    <t>Reosiguranje</t>
  </si>
  <si>
    <t>65.30</t>
  </si>
  <si>
    <t>Penzijski fondovi</t>
  </si>
  <si>
    <t>66.00</t>
  </si>
  <si>
    <t>Pomoćne djelatnosti kod finansijskih usluga i djelatnosti osiguranja</t>
  </si>
  <si>
    <t>66.10</t>
  </si>
  <si>
    <t>Pomoćne djelatnosti kod finansijskih usluga, osim osiguranja i penzijskih fondova</t>
  </si>
  <si>
    <t>66.11</t>
  </si>
  <si>
    <t>Poslovanje finansijskih tržišta</t>
  </si>
  <si>
    <t>66.12</t>
  </si>
  <si>
    <t>Djelatnosti posredovanja u poslovanju vrijednosnim papirima i robnim ugovorima</t>
  </si>
  <si>
    <t>66.19</t>
  </si>
  <si>
    <t>66.20</t>
  </si>
  <si>
    <t>Pomoćne djelatnosti u osiguranju i penzijskim fondovima</t>
  </si>
  <si>
    <t>66.21</t>
  </si>
  <si>
    <t>Procjena rizika i štete</t>
  </si>
  <si>
    <t>66.22</t>
  </si>
  <si>
    <t>Djelatnosti agenata i posrednika osiguranja</t>
  </si>
  <si>
    <t>66.29</t>
  </si>
  <si>
    <t>Ostale pomoćne djelatnosti u osiguranju i penzijskim fondovima</t>
  </si>
  <si>
    <t>66.30</t>
  </si>
  <si>
    <t>Djelatnosti upravljanja fondovima</t>
  </si>
  <si>
    <t>68.00</t>
  </si>
  <si>
    <t>Poslovanje nekretninama</t>
  </si>
  <si>
    <t>68.10</t>
  </si>
  <si>
    <t>Kupovina i prodaja vlastitih nekretnina</t>
  </si>
  <si>
    <t>68.20</t>
  </si>
  <si>
    <t>68.30</t>
  </si>
  <si>
    <t>Poslovanje nekretninama uz naknadu ili na osnovu ugovora</t>
  </si>
  <si>
    <t>68.31</t>
  </si>
  <si>
    <t>Agencije za poslovanje nekretninama</t>
  </si>
  <si>
    <t>68.32</t>
  </si>
  <si>
    <t>Upravljanje nekretninama uz naknadu ili na osnovu ugovora</t>
  </si>
  <si>
    <t>69.00</t>
  </si>
  <si>
    <t>Pravne i računovodstvene djelatnosti</t>
  </si>
  <si>
    <t>69.10</t>
  </si>
  <si>
    <t>Pravne djelatnosti</t>
  </si>
  <si>
    <t>69.20</t>
  </si>
  <si>
    <t>Računovodstvene, knjigovodstvene i revizijske djelatnosti; porezno savjetovanje</t>
  </si>
  <si>
    <t>70.00</t>
  </si>
  <si>
    <t>Upravljačke djelatnosti; savjetovanje u vezi s upravljanjem</t>
  </si>
  <si>
    <t>70.10</t>
  </si>
  <si>
    <t>Upravljačke djelatnosti</t>
  </si>
  <si>
    <t>70.20</t>
  </si>
  <si>
    <t>Savjetovanje u vezi s upravljanjem</t>
  </si>
  <si>
    <t>70.21</t>
  </si>
  <si>
    <t>Odnosi s javnošću i djelatnosti saopćavanja</t>
  </si>
  <si>
    <t>70.22</t>
  </si>
  <si>
    <t>Savjetovanje u vezi s poslovanjem i ostalim upravljanjem</t>
  </si>
  <si>
    <t>71.00</t>
  </si>
  <si>
    <t>Arhitektonske i inžinjerske djelatnosti; tehničko ispitivanje i analiza</t>
  </si>
  <si>
    <t>71.10</t>
  </si>
  <si>
    <t>Arhitektonske i inžinjerske djelatnosti i s njima povezano tehničko savjetovanje</t>
  </si>
  <si>
    <t>71.11</t>
  </si>
  <si>
    <t>Arhitektonske djelatnosti</t>
  </si>
  <si>
    <t>71.12</t>
  </si>
  <si>
    <t>Inžinjerske djelatnosti i s njima povezano tehničko savjetovanje</t>
  </si>
  <si>
    <t>71.20</t>
  </si>
  <si>
    <t>Tehničko ispitivanje i analiza</t>
  </si>
  <si>
    <t>72.00</t>
  </si>
  <si>
    <t>Naučno istraživanje i razvoj</t>
  </si>
  <si>
    <t>72.10</t>
  </si>
  <si>
    <t>Istraživanje i eksperimentalni razvoj u prirodnim, tehničkim i tehnološkim naukama</t>
  </si>
  <si>
    <t>72.11</t>
  </si>
  <si>
    <t>Istraživanje i eksperimentalni razvoj u biotehnologiji</t>
  </si>
  <si>
    <t>72.19</t>
  </si>
  <si>
    <t>Ostalo istraživanje i eksperimentalni razvoj u prirodnim, tehničkim i tehnološkim naukama</t>
  </si>
  <si>
    <t>72.20</t>
  </si>
  <si>
    <t>73.00</t>
  </si>
  <si>
    <t>Promocija (reklama i propaganda) i istraživanje tržišta</t>
  </si>
  <si>
    <t>73.10</t>
  </si>
  <si>
    <t>Promocija (reklama i propaganda)</t>
  </si>
  <si>
    <t>73.11</t>
  </si>
  <si>
    <t>Agencije za promociju (reklamu i propagandu)</t>
  </si>
  <si>
    <t>73.12</t>
  </si>
  <si>
    <t>Oglašavanje putem medija</t>
  </si>
  <si>
    <t>73.20</t>
  </si>
  <si>
    <t>Istraživanje tržišta i ispitivanje javnog mnijenja</t>
  </si>
  <si>
    <t>74.00</t>
  </si>
  <si>
    <t>Ostale stručne, naučne i tehničke djelatnosti</t>
  </si>
  <si>
    <t>74.10</t>
  </si>
  <si>
    <t>Specijalizirane dizajnerske djelatnosti</t>
  </si>
  <si>
    <t>74.20</t>
  </si>
  <si>
    <t>Fotografske djelatnosti</t>
  </si>
  <si>
    <t>74.30</t>
  </si>
  <si>
    <t>Prevodilačke djelatnosti i usluge tumača</t>
  </si>
  <si>
    <t>74.90</t>
  </si>
  <si>
    <t>Ostale stručne, naučne i tehničke djelatnosti, d. n.</t>
  </si>
  <si>
    <t>75.00</t>
  </si>
  <si>
    <t>Veterinarske djelatnosti</t>
  </si>
  <si>
    <t>77.00</t>
  </si>
  <si>
    <t>Djelatnosti iznajmljivanja i davanja u zakup (leasing)</t>
  </si>
  <si>
    <t>77.10</t>
  </si>
  <si>
    <t>Iznajmljivanje i davanje u zakup (leasing) motornih vozila</t>
  </si>
  <si>
    <t>77.11</t>
  </si>
  <si>
    <t>Iznajmljivanje i davanje u zakup (leasing) automobila i motornih vozila lake kategorije</t>
  </si>
  <si>
    <t>77.12</t>
  </si>
  <si>
    <t>Iznajmljivanje i davanje u zakup (leasing) kamiona</t>
  </si>
  <si>
    <t>77.20</t>
  </si>
  <si>
    <t>Iznajmljivanje i davanje u zakup (leasing) predmeta za ličnu upotrebu i domaćinstvo</t>
  </si>
  <si>
    <t>77.21</t>
  </si>
  <si>
    <t>Iznajmljivanje i davanje u zakup (leasing) opreme za rekreaciju i sport</t>
  </si>
  <si>
    <t>77.22</t>
  </si>
  <si>
    <t>Iznajmljivanje videokaseta i diskova</t>
  </si>
  <si>
    <t>77.29</t>
  </si>
  <si>
    <t>Iznajmljivanje i davanje u zakup (leasing) ostalih predmeta za ličnu upotrebu i domaćinstvo</t>
  </si>
  <si>
    <t>77.30</t>
  </si>
  <si>
    <t>Iznajmljivanje i davanje u zakup (leasing) ostalih mašina, opreme te materijalnih dobara</t>
  </si>
  <si>
    <t>77.31</t>
  </si>
  <si>
    <t>77.32</t>
  </si>
  <si>
    <t>Iznajmljivanje i davanje u zakup (leasing) mašina i opreme za građevinarstvo</t>
  </si>
  <si>
    <t>77.33</t>
  </si>
  <si>
    <t>Iznajmljivanje i davanje u zakup (leasing) kancelarijskih mašina i opreme (uključujući računare)</t>
  </si>
  <si>
    <t>77.34</t>
  </si>
  <si>
    <t>Iznajmljivanje i davanje u zakup (leasing) plovnih prijevoznih sredstava</t>
  </si>
  <si>
    <t>77.35</t>
  </si>
  <si>
    <t>Iznajmljivanje i davanje u zakup (leasing) zračnih prijevoznih sredstava</t>
  </si>
  <si>
    <t>77.39</t>
  </si>
  <si>
    <t>77.40</t>
  </si>
  <si>
    <t>Davanje u zakup (leasing) prava na upotrebu intelektualnog vlasništva i sličnih proizvoda, osim radova koji su zaštićeni autorskim pravima</t>
  </si>
  <si>
    <t>78.00</t>
  </si>
  <si>
    <t>Djelatnosti posredovanja u zapošljavanju</t>
  </si>
  <si>
    <t>78.10</t>
  </si>
  <si>
    <t>Djelatnosti agencija za zapošljavanje</t>
  </si>
  <si>
    <t>78.20</t>
  </si>
  <si>
    <t>Djelatnosti agencija za privremeno zapošljavanje</t>
  </si>
  <si>
    <t>78.30</t>
  </si>
  <si>
    <t>Ostalo ustupanje ljudskih resursa</t>
  </si>
  <si>
    <t>79.00</t>
  </si>
  <si>
    <t>79.10</t>
  </si>
  <si>
    <t>Djelatnosti putničkih agencija i turoperatora</t>
  </si>
  <si>
    <t>79.11</t>
  </si>
  <si>
    <t>Djelatnosti putničkih agencija</t>
  </si>
  <si>
    <t>79.12</t>
  </si>
  <si>
    <t>Djelatnosti turoperatora</t>
  </si>
  <si>
    <t>79.90</t>
  </si>
  <si>
    <t>Ostale rezervacijske usluge i djelatnosti u vezi s njima</t>
  </si>
  <si>
    <t>80.00</t>
  </si>
  <si>
    <t>Zaštitne i istražne djelatnosti</t>
  </si>
  <si>
    <t>80.10</t>
  </si>
  <si>
    <t>Djelatnosti privatne zaštite</t>
  </si>
  <si>
    <t>80.20</t>
  </si>
  <si>
    <t>Usluge zaštite uz pomoć sigurnosnih sistema</t>
  </si>
  <si>
    <t>80.30</t>
  </si>
  <si>
    <t>Istražne djelatnosti</t>
  </si>
  <si>
    <t>81.00</t>
  </si>
  <si>
    <t>81.10</t>
  </si>
  <si>
    <t>Pomoćne djelatnosti upravljanja zgradama</t>
  </si>
  <si>
    <t>81.20</t>
  </si>
  <si>
    <t>Djelatnosti čišćenja</t>
  </si>
  <si>
    <t>81.21</t>
  </si>
  <si>
    <t>Osnovno čišćenje zgrada</t>
  </si>
  <si>
    <t>81.22</t>
  </si>
  <si>
    <t>Ostale djelatnosti čišćenja zgrada i objekata</t>
  </si>
  <si>
    <t>81.29</t>
  </si>
  <si>
    <t>Ostale djelatnosti čišćenja</t>
  </si>
  <si>
    <t>81.30</t>
  </si>
  <si>
    <t>Uslužne djelatnosti uređenja i održavanja zelenih površina</t>
  </si>
  <si>
    <t>82.00</t>
  </si>
  <si>
    <t>82.10</t>
  </si>
  <si>
    <t>Kancelarijske administrativne i pomoćne djelatnosti</t>
  </si>
  <si>
    <t>82.11</t>
  </si>
  <si>
    <t>Kombinirane kancelarijske administrativne uslužne djelatnosti</t>
  </si>
  <si>
    <t>82.19</t>
  </si>
  <si>
    <t>Fotokopiranje, priprema dokumenata i ostale specijalizirane kancelarijske pomoćne djelatnosti</t>
  </si>
  <si>
    <t>82.20</t>
  </si>
  <si>
    <t>Djelatnosti pozivnih centara</t>
  </si>
  <si>
    <t>82.30</t>
  </si>
  <si>
    <t>Organizacija sastanaka i poslovnih sajmova</t>
  </si>
  <si>
    <t>82.90</t>
  </si>
  <si>
    <t>Poslovne pomoćne uslužne djelatnosti, d. n.</t>
  </si>
  <si>
    <t>82.91</t>
  </si>
  <si>
    <t>Djelatnosti agencija za prikupljanje i naplatu računa te kreditnih kancelarija</t>
  </si>
  <si>
    <t>82.92</t>
  </si>
  <si>
    <t>Djelatnosti pakovanja</t>
  </si>
  <si>
    <t>82.99</t>
  </si>
  <si>
    <t>Ostale poslovne pomoćne uslužne djelatnosti, d. n.</t>
  </si>
  <si>
    <t>84.00</t>
  </si>
  <si>
    <t>Javna uprava i odbrana; obavezno socijalno osiguranje</t>
  </si>
  <si>
    <t>84.10</t>
  </si>
  <si>
    <t>Javna uprava te ekonomska i socijalna politika zajednice</t>
  </si>
  <si>
    <t>84.11</t>
  </si>
  <si>
    <t>Opće djelatnosti javne uprave</t>
  </si>
  <si>
    <t>84.12</t>
  </si>
  <si>
    <t>Reguliranje djelatnosti javnih subjekata koji pružaju zdravstvenu zaštitu, usluge u obrazovanju i kulturi i druge društvene usluge, osim obaveznog socijalnog osiguranja</t>
  </si>
  <si>
    <t>84.13</t>
  </si>
  <si>
    <t>Reguliranje i doprinos poboljšavanju poslovanja u privredi</t>
  </si>
  <si>
    <t>84.20</t>
  </si>
  <si>
    <t>Pružanje usluga zajednici kao cjelini</t>
  </si>
  <si>
    <t>84.21</t>
  </si>
  <si>
    <t>Vanjski poslovi</t>
  </si>
  <si>
    <t>84.22</t>
  </si>
  <si>
    <t>Poslovi odbrane</t>
  </si>
  <si>
    <t>84.23</t>
  </si>
  <si>
    <t>Sudske i pravosudne djelatnosti</t>
  </si>
  <si>
    <t>84.24</t>
  </si>
  <si>
    <t>Poslovi javnog reda i sigurnosti</t>
  </si>
  <si>
    <t>84.25</t>
  </si>
  <si>
    <t>Djelatnosti vatrogasne službe</t>
  </si>
  <si>
    <t>84.30</t>
  </si>
  <si>
    <t>Djelatnosti obaveznog socijalnog osiguranja</t>
  </si>
  <si>
    <t>85.00</t>
  </si>
  <si>
    <t>Obrazovanje</t>
  </si>
  <si>
    <t>85.10</t>
  </si>
  <si>
    <t>Predškolsko obrazovanje</t>
  </si>
  <si>
    <t>85.20</t>
  </si>
  <si>
    <t>Osnovno obrazovanje</t>
  </si>
  <si>
    <t>85.30</t>
  </si>
  <si>
    <t>Srednje obrazovanje</t>
  </si>
  <si>
    <t>85.31</t>
  </si>
  <si>
    <t>Opće srednje obrazovanje</t>
  </si>
  <si>
    <t>85.32</t>
  </si>
  <si>
    <t>Tehničko i stručno srednje obrazovanje</t>
  </si>
  <si>
    <t>85.40</t>
  </si>
  <si>
    <t>Visoko obrazovanje</t>
  </si>
  <si>
    <t>85.41</t>
  </si>
  <si>
    <t>Obrazovanje nakon srednjeg koje nije visoko</t>
  </si>
  <si>
    <t>85.42</t>
  </si>
  <si>
    <t>85.50</t>
  </si>
  <si>
    <t>Ostalo obrazovanje i poučavanje</t>
  </si>
  <si>
    <t>85.51</t>
  </si>
  <si>
    <t>Obrazovanje i poučavanje u području sporta i rekreacije</t>
  </si>
  <si>
    <t>85.52</t>
  </si>
  <si>
    <t>Obrazovanje i poučavanje u području kulture</t>
  </si>
  <si>
    <t>85.53</t>
  </si>
  <si>
    <t>Djelatnosti vozačkih škola</t>
  </si>
  <si>
    <t>85.59</t>
  </si>
  <si>
    <t>Ostalo obrazovanje i poučavanje, d. n.</t>
  </si>
  <si>
    <t>85.60</t>
  </si>
  <si>
    <t>Pomoćne uslužne djelatnosti u obrazovanju</t>
  </si>
  <si>
    <t>86.00</t>
  </si>
  <si>
    <t>Djelatnosti zdravstvene zaštite</t>
  </si>
  <si>
    <t>86.10</t>
  </si>
  <si>
    <t>Djelatnosti bolnica</t>
  </si>
  <si>
    <t>86.20</t>
  </si>
  <si>
    <t>Djelatnosti medicinske i stomatološke prakse</t>
  </si>
  <si>
    <t>86.21</t>
  </si>
  <si>
    <t>Djelatnosti opće medicinske prakse</t>
  </si>
  <si>
    <t>86.22</t>
  </si>
  <si>
    <t>Djelatnosti specijalističke medicinske prakse</t>
  </si>
  <si>
    <t>86.23</t>
  </si>
  <si>
    <t>Djelatnosti stomatološke prakse</t>
  </si>
  <si>
    <t>86.90</t>
  </si>
  <si>
    <t>Ostale djelatnosti zdravstvene zaštite</t>
  </si>
  <si>
    <t>87.00</t>
  </si>
  <si>
    <t>Djelatnosti socijalne zaštite u ustanovama sa smještajem</t>
  </si>
  <si>
    <t>87.10</t>
  </si>
  <si>
    <t>Djelatnosti ustanova sa smještajem koje uključuju određeni stepen zdravstvene njege</t>
  </si>
  <si>
    <t>87.20</t>
  </si>
  <si>
    <t>87.30</t>
  </si>
  <si>
    <t>87.90</t>
  </si>
  <si>
    <t>Ostale djelatnosti socijalne zaštite u ustanovama sa smještajem</t>
  </si>
  <si>
    <t>88.00</t>
  </si>
  <si>
    <t>Djelatnosti socijalne zaštite bez smještaja</t>
  </si>
  <si>
    <t>88.10</t>
  </si>
  <si>
    <t>Djelatnosti socijalne zaštite bez smještaja za starije osobe i osobe s invaliditetom</t>
  </si>
  <si>
    <t>88.90</t>
  </si>
  <si>
    <t>Ostale djelatnosti socijalne zaštite bez smještaja</t>
  </si>
  <si>
    <t>88.91</t>
  </si>
  <si>
    <t>Djelatnosti dnevne brige o djeci</t>
  </si>
  <si>
    <t>88.99</t>
  </si>
  <si>
    <t>Ostale djelatnosti socijalne zaštite bez smještaja, d. n.</t>
  </si>
  <si>
    <t>90.00</t>
  </si>
  <si>
    <t>Kreativne, umjetničke i zabavne djelatnosti</t>
  </si>
  <si>
    <t>90.01</t>
  </si>
  <si>
    <t>Izvođačka umjetnost</t>
  </si>
  <si>
    <t>90.02</t>
  </si>
  <si>
    <t>Pomoćne djelatnosti u izvođačkoj umjetnosti</t>
  </si>
  <si>
    <t>90.03</t>
  </si>
  <si>
    <t>Umjetničko stvaralaštvo</t>
  </si>
  <si>
    <t>90.04</t>
  </si>
  <si>
    <t>Rad umjetničkih objekata</t>
  </si>
  <si>
    <t>91.00</t>
  </si>
  <si>
    <t>Biblioteke, arhivi, muzeji i ostale kulturne djelatnosti</t>
  </si>
  <si>
    <t>91.01</t>
  </si>
  <si>
    <t>Djelatnosti biblioteka i arhiva</t>
  </si>
  <si>
    <t>91.02</t>
  </si>
  <si>
    <t>Djelatnosti muzeja</t>
  </si>
  <si>
    <t>91.03</t>
  </si>
  <si>
    <t>Rad historijskih mjesta i građevina te sličnih znamenitosti za posjetioce</t>
  </si>
  <si>
    <t>91.04</t>
  </si>
  <si>
    <t>Djelatnosti botaničkih i zooloških vrtova i prirodnih rezervata</t>
  </si>
  <si>
    <t>92.00</t>
  </si>
  <si>
    <t>Djelatnosti kockanja i klađenja</t>
  </si>
  <si>
    <t>93.00</t>
  </si>
  <si>
    <t>Sportske, zabavne i rekreacijske djelatnosti</t>
  </si>
  <si>
    <t>93.10</t>
  </si>
  <si>
    <t>Sportske djelatnosti</t>
  </si>
  <si>
    <t>93.11</t>
  </si>
  <si>
    <t>Rad sportskih objekata</t>
  </si>
  <si>
    <t>93.12</t>
  </si>
  <si>
    <t>Djelatnosti sportskih klubova</t>
  </si>
  <si>
    <t>93.13</t>
  </si>
  <si>
    <t>Fitnes centri</t>
  </si>
  <si>
    <t>93.19</t>
  </si>
  <si>
    <t>Ostale sportske djelatnosti</t>
  </si>
  <si>
    <t>93.20</t>
  </si>
  <si>
    <t>Zabavne i rekreacijske djelatnosti</t>
  </si>
  <si>
    <t>93.21</t>
  </si>
  <si>
    <t>Djelatnosti zabavnih i tematskih parkova</t>
  </si>
  <si>
    <t>93.29</t>
  </si>
  <si>
    <t>Ostale zabavne i rekreacijske djelatnosti</t>
  </si>
  <si>
    <t>94.00</t>
  </si>
  <si>
    <t>Djelatnosti članskih organizacija</t>
  </si>
  <si>
    <t>94.10</t>
  </si>
  <si>
    <t>Djelatnosti poslovnih organizacija, udruženja poslodavaca i strukovnih članskih organizacija</t>
  </si>
  <si>
    <t>94.11</t>
  </si>
  <si>
    <t>Djelatnosti poslovnih organizacija i udruženja poslodavaca</t>
  </si>
  <si>
    <t>94.12</t>
  </si>
  <si>
    <t>Djelatnosti strukovnih članskih organizacija</t>
  </si>
  <si>
    <t>94.20</t>
  </si>
  <si>
    <t>Djelatnosti sindikata</t>
  </si>
  <si>
    <t>94.90</t>
  </si>
  <si>
    <t>Djelatnosti ostalih članskih organizacija</t>
  </si>
  <si>
    <t>94.91</t>
  </si>
  <si>
    <t>Djelatnosti vjerskih organizacija</t>
  </si>
  <si>
    <t>94.92</t>
  </si>
  <si>
    <t>Djelatnosti političkih organizacija</t>
  </si>
  <si>
    <t>94.99</t>
  </si>
  <si>
    <t>Djelatnosti ostalih članskih organizacija, d. n.</t>
  </si>
  <si>
    <t>95.00</t>
  </si>
  <si>
    <t>Popravak računara i predmeta za ličnu upotrebu i domaćinstvo</t>
  </si>
  <si>
    <t>95.10</t>
  </si>
  <si>
    <t>Popravak računara i komunikacijske opreme</t>
  </si>
  <si>
    <t>95.11</t>
  </si>
  <si>
    <t>Popravak računara i periferne opreme</t>
  </si>
  <si>
    <t>95.12</t>
  </si>
  <si>
    <t>Popravak komunikacijske opreme</t>
  </si>
  <si>
    <t>95.20</t>
  </si>
  <si>
    <t>Popravak predmeta za ličnu upotrebu i domaćinstvo</t>
  </si>
  <si>
    <t>95.21</t>
  </si>
  <si>
    <t>Popravak elektroničkih uređaja za široku potrošnju</t>
  </si>
  <si>
    <t>95.22</t>
  </si>
  <si>
    <t>Popravak aparata za domaćinstvo te opreme za kuću i vrt</t>
  </si>
  <si>
    <t>95.23</t>
  </si>
  <si>
    <t>Popravak obuće i proizvoda od kože</t>
  </si>
  <si>
    <t>95.24</t>
  </si>
  <si>
    <t>Popravak namještaja i pokućstva</t>
  </si>
  <si>
    <t>95.25</t>
  </si>
  <si>
    <t>Popravak satova i nakita</t>
  </si>
  <si>
    <t>95.29</t>
  </si>
  <si>
    <t>Popravak ostalih predmeta za ličnu upotrebu i domaćinstvo</t>
  </si>
  <si>
    <t>96.00</t>
  </si>
  <si>
    <t>Ostale lične uslužne djelatnosti</t>
  </si>
  <si>
    <t>96.01</t>
  </si>
  <si>
    <t>Pranje i hemijsko čišćenje tekstila i krznenih proizvoda</t>
  </si>
  <si>
    <t>96.02</t>
  </si>
  <si>
    <t>Frizerski i drugi tretmani za uljepšavanje</t>
  </si>
  <si>
    <t>96.03</t>
  </si>
  <si>
    <t>Pogrebne i srodne djelatnosti</t>
  </si>
  <si>
    <t>96.04</t>
  </si>
  <si>
    <t>Djelatnosti za njegu i održavanje tijela</t>
  </si>
  <si>
    <t>96.09</t>
  </si>
  <si>
    <t>Ostale lične uslužne djelatnosti, d. n.</t>
  </si>
  <si>
    <t>97.00</t>
  </si>
  <si>
    <t>Djelatnosti domaćinstava kao poslodavaca koji zapošljavaju poslugu</t>
  </si>
  <si>
    <t>98.00</t>
  </si>
  <si>
    <t>Djelatnosti privatnih domaćinstava koja proizvode različita dobra i obavljaju različite usluge za vlastite potrebe</t>
  </si>
  <si>
    <t>98.10</t>
  </si>
  <si>
    <t>Djelatnosti privatnih domaćinstava koja proizvode različita dobra za vlastite potrebe</t>
  </si>
  <si>
    <t>98.20</t>
  </si>
  <si>
    <t>Djelatnosti privatnih domaćinstava koja obavljaju različite usluge za vlastite potrebe</t>
  </si>
  <si>
    <t>99.00</t>
  </si>
  <si>
    <t>Djelatnosti vanteritorijalnih organizacija i organa</t>
  </si>
  <si>
    <t>Naziv pravnog lica</t>
  </si>
  <si>
    <t>Oblik</t>
  </si>
  <si>
    <t>Sjedište</t>
  </si>
  <si>
    <t>Ulica</t>
  </si>
  <si>
    <t>Broj</t>
  </si>
  <si>
    <t>Jedinstveni identifikacioni broj (JIB)</t>
  </si>
  <si>
    <t>Šifra djelatnosti po KDBiH 2010</t>
  </si>
  <si>
    <t>Djelatnost</t>
  </si>
  <si>
    <t>Šifra djelatnosti po SKD</t>
  </si>
  <si>
    <t>Broj računa</t>
  </si>
  <si>
    <t>Kontakt-telefon</t>
  </si>
  <si>
    <t>E-mail</t>
  </si>
  <si>
    <t>Godina predaje</t>
  </si>
  <si>
    <t>Primijenjeni standard izvještavanja</t>
  </si>
  <si>
    <t>Datum sastavljanja finansijskih izvještaja</t>
  </si>
  <si>
    <t>-</t>
  </si>
  <si>
    <t>Potrošačka jedinica-glava</t>
  </si>
  <si>
    <t>Naziv društva za upravljanje</t>
  </si>
  <si>
    <t>JIB društva za upravljanje</t>
  </si>
  <si>
    <t>Registarski broj fonda</t>
  </si>
  <si>
    <t>Organizacioni broj</t>
  </si>
  <si>
    <t>Operativni broj</t>
  </si>
  <si>
    <t>Funkcionalni kôd</t>
  </si>
  <si>
    <t>Nadležno ministarstvo</t>
  </si>
  <si>
    <t>Zakonski zastupnik društva za upravljanje</t>
  </si>
  <si>
    <t>Odgovorno lice</t>
  </si>
  <si>
    <t>Interval predaje - Od</t>
  </si>
  <si>
    <t>Interval predaje - Do</t>
  </si>
  <si>
    <t>BS</t>
  </si>
  <si>
    <t>VBE</t>
  </si>
  <si>
    <t>BU</t>
  </si>
  <si>
    <t>RPR</t>
  </si>
  <si>
    <t>GT</t>
  </si>
  <si>
    <t>INT</t>
  </si>
  <si>
    <t>GTDIR</t>
  </si>
  <si>
    <t>GTIND</t>
  </si>
  <si>
    <t>GodIzvjPosl</t>
  </si>
  <si>
    <t>IPK</t>
  </si>
  <si>
    <t>IPNI</t>
  </si>
  <si>
    <t>IKIF</t>
  </si>
  <si>
    <t>Bilješke</t>
  </si>
  <si>
    <t>GII</t>
  </si>
  <si>
    <t>ANEKS</t>
  </si>
  <si>
    <t>PPP</t>
  </si>
  <si>
    <t>P-GKF</t>
  </si>
  <si>
    <t>TZ</t>
  </si>
  <si>
    <t>ONŠ</t>
  </si>
  <si>
    <t>VN</t>
  </si>
  <si>
    <t>ZS</t>
  </si>
  <si>
    <t>UtvrFinIzv</t>
  </si>
  <si>
    <t>ObavijRazvrst</t>
  </si>
  <si>
    <t>IzjNeaktiv</t>
  </si>
  <si>
    <t>IzjStandard</t>
  </si>
  <si>
    <t>JIB+</t>
  </si>
  <si>
    <t>Identifikacioni broj za direktne poreze</t>
  </si>
  <si>
    <t>Identifikacioni broj za indirektne poreze</t>
  </si>
  <si>
    <t>Sjedište i adresa pravnog lica</t>
  </si>
  <si>
    <t>Šifra djelatnosti po KD BiH 2010</t>
  </si>
  <si>
    <t>Za pravna lica koja vode knjigovodstvo u skladu sa kontnim okvirom za privredna društva</t>
  </si>
  <si>
    <t xml:space="preserve"> - u KM -</t>
  </si>
  <si>
    <t>Grupa konta, konto</t>
  </si>
  <si>
    <t>POZICIJA</t>
  </si>
  <si>
    <t>Bilješka</t>
  </si>
  <si>
    <t>Oznaka za AOP</t>
  </si>
  <si>
    <t>002</t>
  </si>
  <si>
    <t>010</t>
  </si>
  <si>
    <t>004</t>
  </si>
  <si>
    <t>005</t>
  </si>
  <si>
    <t>006</t>
  </si>
  <si>
    <t>007</t>
  </si>
  <si>
    <t>020</t>
  </si>
  <si>
    <t>009</t>
  </si>
  <si>
    <t>014</t>
  </si>
  <si>
    <t>015</t>
  </si>
  <si>
    <t>022</t>
  </si>
  <si>
    <t>061</t>
  </si>
  <si>
    <t>062</t>
  </si>
  <si>
    <t>024</t>
  </si>
  <si>
    <t>str. 1 od 4</t>
  </si>
  <si>
    <t>029</t>
  </si>
  <si>
    <t>031</t>
  </si>
  <si>
    <t>039</t>
  </si>
  <si>
    <t>045</t>
  </si>
  <si>
    <t>210</t>
  </si>
  <si>
    <t>211</t>
  </si>
  <si>
    <t>212</t>
  </si>
  <si>
    <t>053</t>
  </si>
  <si>
    <t>240</t>
  </si>
  <si>
    <t>241</t>
  </si>
  <si>
    <t>242</t>
  </si>
  <si>
    <t>245</t>
  </si>
  <si>
    <t>058</t>
  </si>
  <si>
    <t>246</t>
  </si>
  <si>
    <t>248</t>
  </si>
  <si>
    <t>288</t>
  </si>
  <si>
    <t>290</t>
  </si>
  <si>
    <t>str. 2 od 4</t>
  </si>
  <si>
    <t>302</t>
  </si>
  <si>
    <t>303</t>
  </si>
  <si>
    <t>304</t>
  </si>
  <si>
    <t>305</t>
  </si>
  <si>
    <t>309</t>
  </si>
  <si>
    <t>320</t>
  </si>
  <si>
    <t>321</t>
  </si>
  <si>
    <t>322</t>
  </si>
  <si>
    <t>340</t>
  </si>
  <si>
    <t>341</t>
  </si>
  <si>
    <t>342</t>
  </si>
  <si>
    <t>343</t>
  </si>
  <si>
    <t>str. 3 od 4</t>
  </si>
  <si>
    <t>Mjesto</t>
  </si>
  <si>
    <t>Certifikovani računovođa</t>
  </si>
  <si>
    <t>Broj dozvole</t>
  </si>
  <si>
    <t>M.P.</t>
  </si>
  <si>
    <t>Direktor</t>
  </si>
  <si>
    <t>Datum</t>
  </si>
  <si>
    <t>Kontakt</t>
  </si>
  <si>
    <t>str. 4 od 4</t>
  </si>
  <si>
    <t>Kolona 4</t>
  </si>
  <si>
    <t>Kolona 5</t>
  </si>
  <si>
    <t>Kolona 6</t>
  </si>
  <si>
    <t>Kolona 7</t>
  </si>
  <si>
    <t>Kolona 8</t>
  </si>
  <si>
    <t>101</t>
  </si>
  <si>
    <t>104</t>
  </si>
  <si>
    <t>110</t>
  </si>
  <si>
    <t>111</t>
  </si>
  <si>
    <t>112</t>
  </si>
  <si>
    <t>113</t>
  </si>
  <si>
    <t>114</t>
  </si>
  <si>
    <t>115</t>
  </si>
  <si>
    <t>116</t>
  </si>
  <si>
    <t>117</t>
  </si>
  <si>
    <t>118</t>
  </si>
  <si>
    <t>119</t>
  </si>
  <si>
    <t>120</t>
  </si>
  <si>
    <t>121</t>
  </si>
  <si>
    <t>122</t>
  </si>
  <si>
    <t>123</t>
  </si>
  <si>
    <t>125</t>
  </si>
  <si>
    <t>126</t>
  </si>
  <si>
    <t>127</t>
  </si>
  <si>
    <t>129</t>
  </si>
  <si>
    <t>130</t>
  </si>
  <si>
    <t>131</t>
  </si>
  <si>
    <t>133</t>
  </si>
  <si>
    <t>135</t>
  </si>
  <si>
    <t>137</t>
  </si>
  <si>
    <t>139</t>
  </si>
  <si>
    <t>140</t>
  </si>
  <si>
    <t>141</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</si>
  <si>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</si>
  <si>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</si>
  <si>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</si>
  <si>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</si>
  <si>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</si>
  <si>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</si>
  <si>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</si>
  <si>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</si>
  <si>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</si>
  <si>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</si>
  <si>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</si>
  <si>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</si>
  <si>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</si>
  <si>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</si>
  <si>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</si>
  <si>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</si>
  <si>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</si>
  <si>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</si>
  <si>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</si>
  <si>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</si>
  <si>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</si>
  <si>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</si>
  <si>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</si>
  <si>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</si>
  <si>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</si>
  <si>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</si>
  <si>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BILANS USPJEHA</t>
  </si>
  <si>
    <t>I Z N O S</t>
  </si>
  <si>
    <r>
      <rPr>
        <b/>
        <sz val="17"/>
        <rFont val="Arial Narrow"/>
        <family val="2"/>
        <charset val="1"/>
      </rPr>
      <t>Tekuća</t>
    </r>
    <r>
      <rPr>
        <b/>
        <sz val="17"/>
        <color rgb="FFFFFFFF"/>
        <rFont val="Arial Narrow"/>
        <family val="2"/>
        <charset val="1"/>
      </rPr>
      <t>_</t>
    </r>
    <r>
      <rPr>
        <b/>
        <sz val="17"/>
        <rFont val="Arial Narrow"/>
        <family val="2"/>
        <charset val="1"/>
      </rPr>
      <t>godina</t>
    </r>
  </si>
  <si>
    <t>Prethodna godina</t>
  </si>
  <si>
    <t>I. DOBIT ILI GUBITAK PERIODA</t>
  </si>
  <si>
    <t>POSLOVNI PRIHODI I RASHODI</t>
  </si>
  <si>
    <t>Poslovni prihodi (202+206+210+211)</t>
  </si>
  <si>
    <t>1. Prihodi od prodaje robe (203 do 205)</t>
  </si>
  <si>
    <t>2. Prihodi od prodaje učinaka (207 do 209)</t>
  </si>
  <si>
    <t>3. Prihodi od aktiviranja ili potrošnje robe i učinaka</t>
  </si>
  <si>
    <t>4. Ostali poslovni prihodi</t>
  </si>
  <si>
    <t>Poslovni rashodi (213+214+215+219+220+221+222-223+224)</t>
  </si>
  <si>
    <t>1. Nabavna vrijednost prodate robe</t>
  </si>
  <si>
    <t>2. Materijalni troškovi</t>
  </si>
  <si>
    <t>3. Troškovi plaća i ostalih ličnih primanja (216 do 218)</t>
  </si>
  <si>
    <t>520, 521</t>
  </si>
  <si>
    <t>523, 524</t>
  </si>
  <si>
    <t>527, 529</t>
  </si>
  <si>
    <t>53</t>
  </si>
  <si>
    <t>4. Troškovi proizvodnih usluga</t>
  </si>
  <si>
    <t>540 do 542</t>
  </si>
  <si>
    <t>5. Amortizacija</t>
  </si>
  <si>
    <t>543 do 549</t>
  </si>
  <si>
    <t>6. Troškovi rezervisanja</t>
  </si>
  <si>
    <t>55</t>
  </si>
  <si>
    <t>7. Nematerijalni troškovi</t>
  </si>
  <si>
    <t>Povećanje vrijednosti zaliha učinaka</t>
  </si>
  <si>
    <t>Smanjenje vrijednosti zaliha učinaka</t>
  </si>
  <si>
    <t>Dobit od poslovnih aktivnosti (201-212)</t>
  </si>
  <si>
    <t>Gubitak od poslovnih aktivnosti (212-201)</t>
  </si>
  <si>
    <t>FINANSIJSKI PRIHODI I RASHODI</t>
  </si>
  <si>
    <t>Finansijski prihodi (228 do 233)</t>
  </si>
  <si>
    <t>1. Finansijski prihodi od povezanih pravnih lica</t>
  </si>
  <si>
    <t>2. Prihodi od kamata</t>
  </si>
  <si>
    <t>3. Pozitivne kursne razlike</t>
  </si>
  <si>
    <t>4. Prihodi od efekata valutne klauzule</t>
  </si>
  <si>
    <t>5. Prihodi od učešća u dobiti zajedničkih ulaganja</t>
  </si>
  <si>
    <t>6. Ostali finansijski prihodi</t>
  </si>
  <si>
    <t>56</t>
  </si>
  <si>
    <t>Finansijski rashodi (235 do 239)</t>
  </si>
  <si>
    <t>560</t>
  </si>
  <si>
    <t>1. Finansijski rashodi iz odnosa s povezanim pravnim licima</t>
  </si>
  <si>
    <t>561</t>
  </si>
  <si>
    <t>2. Rashodi kamata</t>
  </si>
  <si>
    <t>562</t>
  </si>
  <si>
    <t>3. Negativne kursne razlike</t>
  </si>
  <si>
    <t>563</t>
  </si>
  <si>
    <t>4. Rashodi iz osnova valutne klauzule</t>
  </si>
  <si>
    <t>569</t>
  </si>
  <si>
    <t>5. Ostali finansijski rashodi</t>
  </si>
  <si>
    <t>Dobit od finansijskih aktivnosti (227-234)</t>
  </si>
  <si>
    <t>Gubitak od finansijskih aktivnosti (234-227)</t>
  </si>
  <si>
    <t>Dobit redovne aktivnosti (225-226+240-241)&gt;0</t>
  </si>
  <si>
    <t>Gubitak redovne aktivnosti (225-226+240-241)&lt;0</t>
  </si>
  <si>
    <t>OSTALI PRIHODI I RASHODI</t>
  </si>
  <si>
    <t>67 bez 673</t>
  </si>
  <si>
    <t>1. Dobici od prodaje stalnih sredstava</t>
  </si>
  <si>
    <t>2. Dobici od prodaje investicijskih nekretnina</t>
  </si>
  <si>
    <t>3. Dobici od prodaje bioloških sredstava</t>
  </si>
  <si>
    <t>4. Dobici od prodaje učešća u kapitalu i vrijednosnih papira</t>
  </si>
  <si>
    <t>5. Dobici od prodaje materijala</t>
  </si>
  <si>
    <t>6. Viškovi</t>
  </si>
  <si>
    <t>7. Naplaćena otpisana potraživanja</t>
  </si>
  <si>
    <t>8. Prihodi po osnovu ugovorene zaštite od rizika</t>
  </si>
  <si>
    <t>9. Otpis obaveza, ukinuta rezervisanja i ostali prihodi</t>
  </si>
  <si>
    <t>57 bez 573</t>
  </si>
  <si>
    <t>1. Gubici od prodaje i rashodovanja stalnih sredstava</t>
  </si>
  <si>
    <t>2. Gubici od prodaje i rashodovanja investicijskih nekretnina</t>
  </si>
  <si>
    <t>3. Gubici od prodaje i rashodovanja bioloških sredstava</t>
  </si>
  <si>
    <t>4. Gubici od prodaje učešća u kapitalu i vrijednosnih papira</t>
  </si>
  <si>
    <t>5. Gubici od prodaje materijala</t>
  </si>
  <si>
    <t>6. Manjkovi</t>
  </si>
  <si>
    <t>7. Rashodi iz osnova zaštite od rizika</t>
  </si>
  <si>
    <t>8. Rashodi po osnovu ispravke vrijednosti i otpisa potraživanja</t>
  </si>
  <si>
    <t>9. Rashodi i gubici na zalihama i ostali rashodi</t>
  </si>
  <si>
    <t>Dobit po osnovu ostalih prihoda i rashoda (244-254)</t>
  </si>
  <si>
    <t>Gubitak po osnovu ostalih prihoda i rashoda (254-244)</t>
  </si>
  <si>
    <t>68 bez 688</t>
  </si>
  <si>
    <t>Prihodi iz osnova usklađivanja vrijednosti (267 do 275)</t>
  </si>
  <si>
    <t>1. Prihodi od usklađivanja vrijednosti nematerijalnih sredstava</t>
  </si>
  <si>
    <t>2. Prihodi od usklađivanja vrijednosti materijalnih stalnih sredstava</t>
  </si>
  <si>
    <t>3. Prihodi od usklađivanja vrijednosti investicijskih nekretnina za koje se obračunava amortizacija</t>
  </si>
  <si>
    <t>4. Prihodi od usklađivanja vrijednosti bioloških sredstava za koja se obračunava amortizacija</t>
  </si>
  <si>
    <t>5. Prihodi od usklađivanja vrijednosti dugoročnih finansijskih plasmana i finansijskih sredstava raspoloživih za prodaju</t>
  </si>
  <si>
    <t>6. Prihodi od usklađivanja vrijednosti zaliha</t>
  </si>
  <si>
    <t>7. Prihodi od usklađivanja vrijednosti kratkoročnih finansijskih plasmana</t>
  </si>
  <si>
    <t>8. Prihodi od usklađivanja vrijednosti kapitala (negativni goodwill)</t>
  </si>
  <si>
    <t>9. Prihodi od usklađivanja vrijednosti ostalih sredstava</t>
  </si>
  <si>
    <t>58 bez 588</t>
  </si>
  <si>
    <t>Rashodi iz osnova usklađivanja vrijednosti (277 do 284)</t>
  </si>
  <si>
    <t>1. Umanjenje vrijednosti nematerijalnih sredstava</t>
  </si>
  <si>
    <t>2. Umanjenje vrijednosti materijalnih stalnih sredstava</t>
  </si>
  <si>
    <t>3. Umanjenje vrijednosti investicijskih nekretnina za koje se obračunava amortizacija</t>
  </si>
  <si>
    <t>4. Umanjenje vrijednosti bioloških sredstava za koja se obračunava amortizacija</t>
  </si>
  <si>
    <t>5. Umanjenje vrijednosti dugoročnih finansijskih plasmana i finansijskih sredstava raspoloživih za prodaju</t>
  </si>
  <si>
    <t>6. Umanjenje vrijednosti zaliha</t>
  </si>
  <si>
    <t>7. Umanjenje vrijednosti kratkoročnih finansijskih plasmana</t>
  </si>
  <si>
    <t>8. Umanjenje vrijednosti ostalih sredstava</t>
  </si>
  <si>
    <t>dio 64</t>
  </si>
  <si>
    <t>Povećanje vrijednosti specifičnih stalnih sredstava (286 do 288)</t>
  </si>
  <si>
    <t>Povećanje vrijednosti investicijskih nekretnina koje se ne amortizuju</t>
  </si>
  <si>
    <t>Povećanje vrijednosti bioloških sredstava koja se ne amortizuju</t>
  </si>
  <si>
    <t>Povećanje vrijednosti ostalih stalnih sredstava koja se ne amortizuju</t>
  </si>
  <si>
    <t>Smanjenje vrijednosti specifičnih stalnih sredstava (290 do 292)</t>
  </si>
  <si>
    <t>Smanjenje vrijednosti investicijskih nekretnina koje se ne amortizuju</t>
  </si>
  <si>
    <t>Smanjenje vrijednosti bioloških sredstava koja se ne amortizuju</t>
  </si>
  <si>
    <t>Smanjenje vrijednosti ostalih stalnih sredstava koja se ne amortizuju</t>
  </si>
  <si>
    <t>690, 691</t>
  </si>
  <si>
    <t>Prihodi iz osnova promjene računovodstvenih politika i ispravki neznačajnih grešaka iz ranijih perioda</t>
  </si>
  <si>
    <t>590, 591</t>
  </si>
  <si>
    <t>Rashodi iz osnova promjene računovodstvenih politika i ispravki neznačajnih grešaka iz ranijih perioda</t>
  </si>
  <si>
    <t>DOBIT ILI GUBITAK NEPREKINUTOG POSLOVANJA</t>
  </si>
  <si>
    <t>Dobit neprekinutog poslovanja prije poreza                                                               (242-243+264-265+293-294+295-296)&gt;0</t>
  </si>
  <si>
    <t>Gubitak neprekinutog poslovanja prije poreza                                                       (242-243+264-265+293-294+295-296)&lt;0</t>
  </si>
  <si>
    <t>POREZ NA DOBIT NEPREKINUTOG POSLOVANJA</t>
  </si>
  <si>
    <t>dio 721</t>
  </si>
  <si>
    <t>Porezni rashodi perioda</t>
  </si>
  <si>
    <t>dio 722</t>
  </si>
  <si>
    <t>Odloženi porezni rashodi perioda</t>
  </si>
  <si>
    <t>Odloženi porezni prihodi perioda</t>
  </si>
  <si>
    <t>NETO DOBIT ILI GUBITAK NEPREKINUTOG POSLOVANJA</t>
  </si>
  <si>
    <t>Neto dobit neprekinutog poslovanja (297-298-299-300+301)&gt;0</t>
  </si>
  <si>
    <t>Neto gubitak neprekinutog poslovanja (297-298-299-300+301)&lt;0</t>
  </si>
  <si>
    <t>DOBIT ILI GUBITAK OD PREKINUTOG POSLOVANJA</t>
  </si>
  <si>
    <t>673 i 688</t>
  </si>
  <si>
    <t>Prihodi i dobici iz osnova prodaje i usklađivanja vrijednosti sredstava namijenjenih prodaji i obustavljenog poslovanja</t>
  </si>
  <si>
    <t>573 i 588</t>
  </si>
  <si>
    <t>Rashodi i gubici iz osnova prodaje i usklađivanja vrijednosti sredstava namijenjenih prodaji i obustavljenog poslovanja</t>
  </si>
  <si>
    <t>Dobit od prekinutog poslovanja (304-305)</t>
  </si>
  <si>
    <t>Gubitak od prekinutog poslovanja (305-304)</t>
  </si>
  <si>
    <t>dio 72</t>
  </si>
  <si>
    <t>Porez na dobit od prekinutog poslovanja</t>
  </si>
  <si>
    <t>Neto dobit od prekinutog poslovanja (306-307-308)&gt;0</t>
  </si>
  <si>
    <t>Neto gubitak od prekinutog poslovanja (306-307-308)&lt;0</t>
  </si>
  <si>
    <t>NETO DOBIT ILI GUBITAK PERIODA</t>
  </si>
  <si>
    <t>Neto dobit perioda (302-303+309-310)&gt;0</t>
  </si>
  <si>
    <t>Neto gubitak perioda (302-303+309-310)&lt;0</t>
  </si>
  <si>
    <t>Međudividende i druge raspodjele dobiti u toku perioda</t>
  </si>
  <si>
    <t>II. OSTALA SVEOBUHVATNA DOBIT ILI GUBITAK</t>
  </si>
  <si>
    <t>DOBICI UTVRĐENI DIREKTNO U KAPITALU (315 do 320)</t>
  </si>
  <si>
    <t>1. Dobici od realizacije revalorizacionih rezervi stalnih sredstava</t>
  </si>
  <si>
    <t>2. Dobici od promjene fer vrijednosti finansijskih sredstava raspoloživih za prodaju</t>
  </si>
  <si>
    <t>3. Dobici iz osnova prevođenja finansijskih izvještaja inostranog poslovanja</t>
  </si>
  <si>
    <t>4. Aktuarski dobici po planovima definisanih primanja</t>
  </si>
  <si>
    <t>5. Dobici iz osnova efektivnog dijela zaštite novčanog toka</t>
  </si>
  <si>
    <t>6. Ostali nerealizovani dobici i dobici utvrđeni direktno u kapitalu</t>
  </si>
  <si>
    <t>GUBICI UTVRĐENI DIREKTNO U KAPITALU (322 do 326)</t>
  </si>
  <si>
    <t>1. Gubici od promjene fer vrijednosti finansijskih sredstava raspoloživih za prodaju</t>
  </si>
  <si>
    <t>2. Gubici iz osnova prevođenja finansijskih izvještaja inostranog poslovanja</t>
  </si>
  <si>
    <t>3. Aktuarski gubici po planovima definisanih primanja</t>
  </si>
  <si>
    <t>4. Gubici iz osnova efektivnog dijela zaštite novčanog toka</t>
  </si>
  <si>
    <t>5. Ostali nerealizovani gubici i gubici utvrđeni direktno u kapitalu</t>
  </si>
  <si>
    <t>Obračunati odloženi porez na ostalu sveobuhvatnu dobit</t>
  </si>
  <si>
    <t>Neto dobit/gubitak perioda prema vlasništvu (311 ili 312)</t>
  </si>
  <si>
    <t>a) vlasnicima matice</t>
  </si>
  <si>
    <t>b) vlasnicima manjinskih interesa</t>
  </si>
  <si>
    <t>Ukupna neto sveobuhvatna dobit/gubitak prema vlasništvu (332 ili 333)</t>
  </si>
  <si>
    <t>Zarada po dionici:</t>
  </si>
  <si>
    <t>a) obična</t>
  </si>
  <si>
    <t>b) razrijeđena</t>
  </si>
  <si>
    <t>Prosječan broj zaposlenih:</t>
  </si>
  <si>
    <t>- na bazi sati rada</t>
  </si>
  <si>
    <t>- na bazi stanja krajem svakog mjeseca</t>
  </si>
  <si>
    <t>201</t>
  </si>
  <si>
    <t>202</t>
  </si>
  <si>
    <t>203</t>
  </si>
  <si>
    <t>204</t>
  </si>
  <si>
    <t>205</t>
  </si>
  <si>
    <t>206</t>
  </si>
  <si>
    <t>208</t>
  </si>
  <si>
    <t>209</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</si>
  <si>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</si>
  <si>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</si>
  <si>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</si>
  <si>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</si>
  <si>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</si>
  <si>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</si>
  <si>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</si>
  <si>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</si>
  <si>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</si>
  <si>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</si>
  <si>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</si>
  <si>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</si>
  <si>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</si>
  <si>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</si>
  <si>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</si>
  <si>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</si>
  <si>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</si>
  <si>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</si>
  <si>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</si>
  <si>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</si>
  <si>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</si>
  <si>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</si>
  <si>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</si>
  <si>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</si>
  <si>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</si>
  <si>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</si>
  <si>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</si>
  <si>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243</t>
  </si>
  <si>
    <t>244</t>
  </si>
  <si>
    <t>247</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</si>
  <si>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</si>
  <si>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</si>
  <si>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</si>
  <si>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</si>
  <si>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</si>
  <si>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</si>
  <si>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</si>
  <si>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</si>
  <si>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</si>
  <si>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</si>
  <si>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</si>
  <si>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</si>
  <si>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</si>
  <si>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</si>
  <si>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</si>
  <si>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</si>
  <si>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</si>
  <si>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</si>
  <si>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</si>
  <si>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</si>
  <si>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</si>
  <si>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</si>
  <si>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</si>
  <si>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</si>
  <si>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</si>
  <si>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</si>
  <si>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</si>
  <si>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</si>
  <si>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</si>
  <si>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</si>
  <si>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</si>
  <si>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</si>
  <si>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</si>
  <si>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</si>
  <si>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</si>
  <si>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</si>
  <si>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</si>
  <si>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</si>
  <si>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</si>
  <si>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289</t>
  </si>
  <si>
    <t>291</t>
  </si>
  <si>
    <t>292</t>
  </si>
  <si>
    <t>293</t>
  </si>
  <si>
    <t>294</t>
  </si>
  <si>
    <t>295</t>
  </si>
  <si>
    <t>296</t>
  </si>
  <si>
    <t>297</t>
  </si>
  <si>
    <t>IZVJEŠTAJ O GOTOVINSKIM TOKOVIMA</t>
  </si>
  <si>
    <t xml:space="preserve">- DIREKTNA METODA - </t>
  </si>
  <si>
    <t>Redni       broj</t>
  </si>
  <si>
    <t>OPIS</t>
  </si>
  <si>
    <t>A.</t>
  </si>
  <si>
    <t>GOTOVINSKI TOKOVI IZ POSLOVNIH AKTIVNOSTI</t>
  </si>
  <si>
    <t>I.</t>
  </si>
  <si>
    <t>1.</t>
  </si>
  <si>
    <t>Prilivi od kupaca i primljeni avansi</t>
  </si>
  <si>
    <t>2.</t>
  </si>
  <si>
    <t>Prilivi od premija, subvencija, dotacija i sl.</t>
  </si>
  <si>
    <t>3.</t>
  </si>
  <si>
    <t>Ostali prilivi od poslovnih aktivnosti</t>
  </si>
  <si>
    <t>II.</t>
  </si>
  <si>
    <t>Odlivi iz osnova isplata dobavljačima i dati avansi</t>
  </si>
  <si>
    <t>Odlivi iz osnova plaća, naknada plaća i drugih primanja zaposlenih</t>
  </si>
  <si>
    <t>Odlivi iz osnova plaćenih kamata</t>
  </si>
  <si>
    <t>4.</t>
  </si>
  <si>
    <t>Odlivi iz osnova poreza i drugih dažbina</t>
  </si>
  <si>
    <t>5.</t>
  </si>
  <si>
    <t>Ostali odlivi iz poslovnih aktivnosti</t>
  </si>
  <si>
    <t>III.</t>
  </si>
  <si>
    <t>IV.</t>
  </si>
  <si>
    <t>B.</t>
  </si>
  <si>
    <t>GOTOVINSKI TOKOVI IZ ULAGAČKIH AKTIVNOSTI</t>
  </si>
  <si>
    <t>Prilivi iz osnova kratkoročnih finansijskih plasmana</t>
  </si>
  <si>
    <t>Prilivi iz osnova prodaje dionica i udjela</t>
  </si>
  <si>
    <t>Prilivi iz osnova prodaje stalnih sredstava</t>
  </si>
  <si>
    <t>Prilivi iz osnova kamata</t>
  </si>
  <si>
    <t>Prilivi od dividendi i učešća u dobiti</t>
  </si>
  <si>
    <t>6.</t>
  </si>
  <si>
    <t>Prilivi iz osnova ostalih dugoročnih finansijskih plasmana</t>
  </si>
  <si>
    <t>Odlivi iz osnova kratkoročnih finansijskih plasmana</t>
  </si>
  <si>
    <t>Odlivi iz osnova kupovine dionica i udjela</t>
  </si>
  <si>
    <t>Odlivi iz osnova kupovine stalnih sredstava</t>
  </si>
  <si>
    <t>Odlivi iz osnova ostalih dugoročnih finansijskih plasmana</t>
  </si>
  <si>
    <t>C.</t>
  </si>
  <si>
    <t>GOTOVINSKI TOKOVI IZ FINANSIJSKIH AKTIVNOSTI</t>
  </si>
  <si>
    <t>Prilivi iz osnova povećanja osnovnog kapitala</t>
  </si>
  <si>
    <t>Prilivi iz osnova dugoročnih kredita</t>
  </si>
  <si>
    <t>Prilivi iz osnova kratkoročnih kredita</t>
  </si>
  <si>
    <t>Prilivi iz osnova ostalih dugoročnih i kratkoročnih obaveza</t>
  </si>
  <si>
    <t>str. 1 od 2</t>
  </si>
  <si>
    <t>Odlivi iz osnova otkupa vlastitih dionica i udjela</t>
  </si>
  <si>
    <t>Odlivi iz osnova dugoročnih kredita</t>
  </si>
  <si>
    <t>Odlivi iz osnova kratkoročnih kredita</t>
  </si>
  <si>
    <t>Odlivi iz osnova finansijskog lizinga</t>
  </si>
  <si>
    <t>Odlivi iz osnova isplaćenih dividendi</t>
  </si>
  <si>
    <t>Odlivi iz osnova ostalih dugoročnih i kratkoročnih obaveza</t>
  </si>
  <si>
    <t>D.</t>
  </si>
  <si>
    <t>UKUPNI PRILIVI GOTOVINE (301+313+327)</t>
  </si>
  <si>
    <t>E.</t>
  </si>
  <si>
    <t>UKUPNI ODLIVI GOTOVINE (305+320+332)</t>
  </si>
  <si>
    <t>F.</t>
  </si>
  <si>
    <t>G.</t>
  </si>
  <si>
    <t>H.</t>
  </si>
  <si>
    <t>Gotovina na početku izvještajnog perioda</t>
  </si>
  <si>
    <t>Pozitivne kursne razlike iz osnova preračuna gotovine</t>
  </si>
  <si>
    <t>J.</t>
  </si>
  <si>
    <t>Negativne kursne razlike iz osnova preračuna gotovine</t>
  </si>
  <si>
    <t>K.</t>
  </si>
  <si>
    <t>Gotovina na kraju izvještajnog perioda (345+343-344+346-347)</t>
  </si>
  <si>
    <t>str. 2 od 2</t>
  </si>
  <si>
    <t>301</t>
  </si>
  <si>
    <t>306</t>
  </si>
  <si>
    <t>307</t>
  </si>
  <si>
    <t>308</t>
  </si>
  <si>
    <t>310</t>
  </si>
  <si>
    <t>311</t>
  </si>
  <si>
    <t>312</t>
  </si>
  <si>
    <t>313</t>
  </si>
  <si>
    <t>314</t>
  </si>
  <si>
    <t>315</t>
  </si>
  <si>
    <t>316</t>
  </si>
  <si>
    <t>317</t>
  </si>
  <si>
    <t>318</t>
  </si>
  <si>
    <t>319</t>
  </si>
  <si>
    <t>323</t>
  </si>
  <si>
    <t>324</t>
  </si>
  <si>
    <t>325</t>
  </si>
  <si>
    <t>326</t>
  </si>
  <si>
    <t>327</t>
  </si>
  <si>
    <t>328</t>
  </si>
  <si>
    <t>329</t>
  </si>
  <si>
    <t>330</t>
  </si>
  <si>
    <t>331</t>
  </si>
  <si>
    <t>332</t>
  </si>
  <si>
    <t>333</t>
  </si>
  <si>
    <t>334</t>
  </si>
  <si>
    <t>335</t>
  </si>
  <si>
    <t>336</t>
  </si>
  <si>
    <t>337</t>
  </si>
  <si>
    <t>338</t>
  </si>
  <si>
    <t>339</t>
  </si>
  <si>
    <t>344</t>
  </si>
  <si>
    <t>345</t>
  </si>
  <si>
    <t>346</t>
  </si>
  <si>
    <t>347</t>
  </si>
  <si>
    <t>348</t>
  </si>
  <si>
    <t xml:space="preserve">- INDIREKTNA METODA - </t>
  </si>
  <si>
    <t>Ozn. (+,-)</t>
  </si>
  <si>
    <t>Neto dobit (gubitak) za period</t>
  </si>
  <si>
    <t>Usklađenje za:</t>
  </si>
  <si>
    <t xml:space="preserve"> +</t>
  </si>
  <si>
    <t>Gubici (dobici) od otuđenja nematerijalnih sredstava</t>
  </si>
  <si>
    <t xml:space="preserve"> + (-)</t>
  </si>
  <si>
    <t>Gubici (dobici) od otuđenja materijalnih sredstava</t>
  </si>
  <si>
    <t>7.</t>
  </si>
  <si>
    <t>Nerealizovani rashodi (prihodi) od kursnih razlika</t>
  </si>
  <si>
    <t>8.</t>
  </si>
  <si>
    <t>Ostala usklađenja za negotovinske stavke i gotovinski tokovi koji se odnose na ulagačke i finansijske aktivnosti</t>
  </si>
  <si>
    <t>9.</t>
  </si>
  <si>
    <t>10.</t>
  </si>
  <si>
    <t>11.</t>
  </si>
  <si>
    <t>Smanjenje (povećanje) potraživanja od prodaje</t>
  </si>
  <si>
    <t>12.</t>
  </si>
  <si>
    <t>Smanjenje (povećanje) drugih potraživanja</t>
  </si>
  <si>
    <t>13.</t>
  </si>
  <si>
    <t>Smanjenje (povećanje) aktivnih vremenskih razgraničenja</t>
  </si>
  <si>
    <t>14.</t>
  </si>
  <si>
    <t>Povećanje (smanjenje) obaveza prema dobavljačima</t>
  </si>
  <si>
    <t>15.</t>
  </si>
  <si>
    <t>Povećanje (smanjenje) drugih obaveza</t>
  </si>
  <si>
    <t>16.</t>
  </si>
  <si>
    <t>Povećanje (smanjenje) pasivnih vremenskih razgraničenja</t>
  </si>
  <si>
    <t>17.</t>
  </si>
  <si>
    <t>18.</t>
  </si>
  <si>
    <t>B. GOTOVINSKI TOKOVI IZ ULAGAČKIH AKTIVNOSTI</t>
  </si>
  <si>
    <t>19.</t>
  </si>
  <si>
    <t>20.</t>
  </si>
  <si>
    <t>+</t>
  </si>
  <si>
    <t>21.</t>
  </si>
  <si>
    <t>22.</t>
  </si>
  <si>
    <t>23.</t>
  </si>
  <si>
    <t>24.</t>
  </si>
  <si>
    <t>25.</t>
  </si>
  <si>
    <t>26.</t>
  </si>
  <si>
    <t>27.</t>
  </si>
  <si>
    <t>28.</t>
  </si>
  <si>
    <t>29.</t>
  </si>
  <si>
    <t>30.</t>
  </si>
  <si>
    <t>31.</t>
  </si>
  <si>
    <t>32.</t>
  </si>
  <si>
    <t>C. GOTOVINSKI TOKOVI IZ FINANSIJSKIH AKTIVNOSTI</t>
  </si>
  <si>
    <t>33.</t>
  </si>
  <si>
    <t>34.</t>
  </si>
  <si>
    <t>35.</t>
  </si>
  <si>
    <t>36.</t>
  </si>
  <si>
    <t>37.</t>
  </si>
  <si>
    <t>38.</t>
  </si>
  <si>
    <t>Odlivi gotovine iz finansijskih aktivnosti (39 do 44)</t>
  </si>
  <si>
    <t>39.</t>
  </si>
  <si>
    <t>40.</t>
  </si>
  <si>
    <t>41.</t>
  </si>
  <si>
    <t>42.</t>
  </si>
  <si>
    <t>43.</t>
  </si>
  <si>
    <t>44.</t>
  </si>
  <si>
    <t>45.</t>
  </si>
  <si>
    <t>Neto priliv gotovine iz finansijskih aktivnosti (33-38)</t>
  </si>
  <si>
    <t>46.</t>
  </si>
  <si>
    <t>Neto odliv gotovine iz finansijskih aktivnosti (38-33)</t>
  </si>
  <si>
    <t>47.</t>
  </si>
  <si>
    <t>D. UKUPNI PRILIVI GOTOVINE (18+31+45)</t>
  </si>
  <si>
    <t>48.</t>
  </si>
  <si>
    <t>E. UKUPNI ODLIVI GOTOVINE (18+32+46)</t>
  </si>
  <si>
    <t>49.</t>
  </si>
  <si>
    <t>F. NETO PRILIV GOTOVINE (47-48)</t>
  </si>
  <si>
    <t>50.</t>
  </si>
  <si>
    <t>G. NETO ODLIV GOTOVINE (48-47)</t>
  </si>
  <si>
    <t>51.</t>
  </si>
  <si>
    <t>H. Gotovina na početku izvještajnog perioda</t>
  </si>
  <si>
    <t>52.</t>
  </si>
  <si>
    <t>I. Pozitivne kursne razlike iz osnova preračuna gotovine</t>
  </si>
  <si>
    <t>53.</t>
  </si>
  <si>
    <t>J. Negativne kursne razlike iz osnova preračuna gotovine</t>
  </si>
  <si>
    <t>54.</t>
  </si>
  <si>
    <t>K. Gotovina na kraju izvještajnog perioda (51+49-50+52-53)</t>
  </si>
  <si>
    <t>Kolona 1</t>
  </si>
  <si>
    <t>401_001</t>
  </si>
  <si>
    <t>401_002</t>
  </si>
  <si>
    <t>401_003</t>
  </si>
  <si>
    <t>401_004</t>
  </si>
  <si>
    <t>401_005</t>
  </si>
  <si>
    <t>401_006</t>
  </si>
  <si>
    <t>401_007</t>
  </si>
  <si>
    <t>402_001</t>
  </si>
  <si>
    <t>402_002</t>
  </si>
  <si>
    <t>402_003</t>
  </si>
  <si>
    <t>402_004</t>
  </si>
  <si>
    <t>402_005</t>
  </si>
  <si>
    <t>402_006</t>
  </si>
  <si>
    <t>402_007</t>
  </si>
  <si>
    <t>Kolona 2</t>
  </si>
  <si>
    <t>Kolona 3</t>
  </si>
  <si>
    <t>Kolona 9</t>
  </si>
  <si>
    <t>Kolona 10</t>
  </si>
  <si>
    <t>IZVJEŠTAJ O PROMJENAMA NA KAPITALU</t>
  </si>
  <si>
    <t>VRSTA PROMJENE NA KAPITALU</t>
  </si>
  <si>
    <t>DIO KAPITALA KOJI PRIPADA VLASNICIMA MATIČNOG PRIVREDNOG DRUŠTVA</t>
  </si>
  <si>
    <t>MANJINSKI INTERES</t>
  </si>
  <si>
    <t>UKUPNI KAPITAL (8+9)</t>
  </si>
  <si>
    <t>Dionički kapital i udjeli u društvu s ograničenom odgovornošću</t>
  </si>
  <si>
    <t>Revalorizacione rezerve (MRS 16, MRS 21 i MRS 38)</t>
  </si>
  <si>
    <t>Nerealizovani dobici/gubici po osnovu finansijskih sredstava raspoloživih za prodaju</t>
  </si>
  <si>
    <t>Ostale rezerve (emisiona premija, zakonske i statutarne rezerve, zaštita gotovinskih tokova)</t>
  </si>
  <si>
    <t>Akumulirana neraspoređena dobit/nepokriveni gubitak</t>
  </si>
  <si>
    <t>UKUPNO (3+4±5±6±7)</t>
  </si>
  <si>
    <t>2. Efekti promjena u računovodstvenim politikama</t>
  </si>
  <si>
    <t>3. Efekti ispravki grešaka</t>
  </si>
  <si>
    <t>5. Efekti revalorizacije materijalnih i nematerijalnih sredstava</t>
  </si>
  <si>
    <t>6. Nerealizovani dobici/gubici po osnovu finansijskih sredstava raspoloživih za prodaju</t>
  </si>
  <si>
    <t>7. Kursne razlike nastale prevođenjem finansijskih izvještaja u drugu valutu prezentacije</t>
  </si>
  <si>
    <t>8. Neto dobit/gubitak perioda iskazan u bilansu uspjeha</t>
  </si>
  <si>
    <t>9. Neto dobici/gubici perioda priznati direktno u kapitalu</t>
  </si>
  <si>
    <t>10. Objavljene dividende i drugi oblici raspodjele dobiti i pokrića gubitka</t>
  </si>
  <si>
    <t>11. Emisija dioničkog kapitala i drugi oblici povećanja ili smanjenje osnovnog kapitala</t>
  </si>
  <si>
    <t>13. Efekti promjena u računovodstvenim politikama</t>
  </si>
  <si>
    <t>14. Efekti ispravki grešaka</t>
  </si>
  <si>
    <t>16. Efekti revalorizacije materijalnih i nematerijalnih sredstava</t>
  </si>
  <si>
    <t>17. Nerealizovani dobici/gubici po osnovu finansijskih sredstava raspoloživih za prodaju</t>
  </si>
  <si>
    <t>18. Kursne razlike nastale prevođenjem finansijskih izvještaja u drugu valutu prezentacije</t>
  </si>
  <si>
    <t>19. Neto dobit/gubitak perioda iskazan u bilansu uspjeha</t>
  </si>
  <si>
    <t>20. Neto dobici/gubici perioda priznati direktno u kapitalu</t>
  </si>
  <si>
    <t>21. Objavljene dividende i drugi oblici raspodjele dobiti i pokrića gubitka</t>
  </si>
  <si>
    <t>22. Emisija dioničkog kapitala i drugi oblici povećanja ili smanjenje osnovnog kapitala</t>
  </si>
  <si>
    <t>Finansijsko-informatička agencija</t>
  </si>
  <si>
    <t>Ložionička 3, Sarajevo</t>
  </si>
  <si>
    <t>Redni broj</t>
  </si>
  <si>
    <t xml:space="preserve"> -</t>
  </si>
  <si>
    <t>Prihodi od zakupa (operativni najam)</t>
  </si>
  <si>
    <t>Prihodi od donacija</t>
  </si>
  <si>
    <t>Prihodi od članarina</t>
  </si>
  <si>
    <t>Prihodi od tantijema i licencnih prava</t>
  </si>
  <si>
    <t>Prihodi iz namjenskih izvora finansiranja</t>
  </si>
  <si>
    <t>Porez na dohodak</t>
  </si>
  <si>
    <t>Doprinosi iz plaća i naknada plaća</t>
  </si>
  <si>
    <t>Doprinosi na plaće i naknade plaća</t>
  </si>
  <si>
    <t>dio 523</t>
  </si>
  <si>
    <t>Troškovi ostalih primanja, naknada i materijalnih prava zaposlenih</t>
  </si>
  <si>
    <t>Troškovi usluga izrade i dorade učinaka</t>
  </si>
  <si>
    <t>Troškovi transportnih usluga</t>
  </si>
  <si>
    <t xml:space="preserve">Troškovi usluga održavanja </t>
  </si>
  <si>
    <t>Troškovi zakupa</t>
  </si>
  <si>
    <t>Troškovi sajmova</t>
  </si>
  <si>
    <t xml:space="preserve">Troškovi istraživanja </t>
  </si>
  <si>
    <t>Troškovi razvoja koji se ne kapitalizuju</t>
  </si>
  <si>
    <t>Troškovi ostalih usluga</t>
  </si>
  <si>
    <t>Troškovi neproizvodnih usluga</t>
  </si>
  <si>
    <t>Troškovi reprezentacije</t>
  </si>
  <si>
    <t>Troškovi premija osiguranja</t>
  </si>
  <si>
    <t>Troškovi platnog prometa</t>
  </si>
  <si>
    <t>Troškovi poštanskih i telekomunikacionih usluga</t>
  </si>
  <si>
    <t>Troškovi poreza, naknada, taksi i drugih dažbina na teret pravnog lica</t>
  </si>
  <si>
    <t>Troškovi članskih doprinosa i sličnih obaveza</t>
  </si>
  <si>
    <t xml:space="preserve"> - Naknada za rad članova učeničkih, omladinskih i studentskih zadruga</t>
  </si>
  <si>
    <t>dio 559</t>
  </si>
  <si>
    <t>dio 579</t>
  </si>
  <si>
    <t>Tekuća godina</t>
  </si>
  <si>
    <t>27 osim 279</t>
  </si>
  <si>
    <t>47 osim 479</t>
  </si>
  <si>
    <t>dio 650</t>
  </si>
  <si>
    <t>Ostali prihodi po drugim osnovama</t>
  </si>
  <si>
    <t>Plaće i naknade plaća (neto za isplatu zaposlenima)</t>
  </si>
  <si>
    <t>dio 520 i 521</t>
  </si>
  <si>
    <t>Troškovi reklame i sponzorstava</t>
  </si>
  <si>
    <t>Kalo, rastur, kvar i lom materijala i robe</t>
  </si>
  <si>
    <t>Obračunati poseban porez - akcize</t>
  </si>
  <si>
    <t>ANEKS - DODATNI RAČUNOVODSTVENI IZVJEŠTAJ</t>
  </si>
  <si>
    <t>IZNOS</t>
  </si>
  <si>
    <t>Prihodi od premija, subvencija, poticaja i sl.                                                    od toga:</t>
  </si>
  <si>
    <t xml:space="preserve"> - Prihodi iz budžeta po osnovu subvencija na proizvode</t>
  </si>
  <si>
    <t xml:space="preserve"> - Prihodi iz budžeta po osnovu subvencija na ostale namjene</t>
  </si>
  <si>
    <t>Troškovi službenih putovanja zaposlenih                                                       od toga:</t>
  </si>
  <si>
    <t>-  Dnevnice za službena putovanja u zemlji i inostranstvu</t>
  </si>
  <si>
    <t>TROŠKOVI PROIZVODNIH USLUGA (18+19+20+21+22+23+24+25+26)</t>
  </si>
  <si>
    <t>NEMATERIJALNI TROŠKOVI  (28+29+30+31+32+33+34+35)</t>
  </si>
  <si>
    <t>Ostali nematerijalni troškovi                                                                             od toga:</t>
  </si>
  <si>
    <t>Potraživanja za PDV (dugovni promet grupe 27)</t>
  </si>
  <si>
    <t xml:space="preserve">Obaveze za PDV (potražni promet grupe 47) </t>
  </si>
  <si>
    <t>650</t>
  </si>
  <si>
    <t>651</t>
  </si>
  <si>
    <t>652</t>
  </si>
  <si>
    <t>653</t>
  </si>
  <si>
    <t>654</t>
  </si>
  <si>
    <t>655</t>
  </si>
  <si>
    <t>659</t>
  </si>
  <si>
    <t>523</t>
  </si>
  <si>
    <t>524</t>
  </si>
  <si>
    <t>530</t>
  </si>
  <si>
    <t>531</t>
  </si>
  <si>
    <t>532</t>
  </si>
  <si>
    <t>533</t>
  </si>
  <si>
    <t>534</t>
  </si>
  <si>
    <t>535</t>
  </si>
  <si>
    <t>536</t>
  </si>
  <si>
    <t>537</t>
  </si>
  <si>
    <t>539</t>
  </si>
  <si>
    <t>550</t>
  </si>
  <si>
    <t>551</t>
  </si>
  <si>
    <t>552</t>
  </si>
  <si>
    <t>553</t>
  </si>
  <si>
    <t>554</t>
  </si>
  <si>
    <t>555</t>
  </si>
  <si>
    <t>556</t>
  </si>
  <si>
    <t>559</t>
  </si>
  <si>
    <t>480</t>
  </si>
  <si>
    <t>POSEBNI PODACI O PLAĆAMA I BROJU ZAPOSLENIH</t>
  </si>
  <si>
    <t>Redni          broj</t>
  </si>
  <si>
    <t>AOP</t>
  </si>
  <si>
    <t>Neto plaće</t>
  </si>
  <si>
    <t>Neto naknade plaća</t>
  </si>
  <si>
    <t>Svega plaće i naknade (1+2)</t>
  </si>
  <si>
    <t>Porez na plaće i naknade plaća</t>
  </si>
  <si>
    <t>Svega doprinosi (5+6)</t>
  </si>
  <si>
    <t>Svega (3+4+7)</t>
  </si>
  <si>
    <t>Neto učešća zaposlenih u dobiti</t>
  </si>
  <si>
    <t xml:space="preserve">Porezi na učešće zaposlenih u dobiti </t>
  </si>
  <si>
    <t>Doprinosi iz učešća zaposlenih u dobiti</t>
  </si>
  <si>
    <t>Doprinosi na učešće zaposlenih u dobiti</t>
  </si>
  <si>
    <t>Svega (9 do 12)</t>
  </si>
  <si>
    <t>Svega neto plaće, naknade plaća i učešća u dobiti (3+9)</t>
  </si>
  <si>
    <t>Prosječan broj zaposlenih na osnovu sati rada (cijeli broj)</t>
  </si>
  <si>
    <t>str. 1 od 1</t>
  </si>
  <si>
    <t>KM</t>
  </si>
  <si>
    <t>u sljedeće namjene:</t>
  </si>
  <si>
    <t>OBAVIJEST O RAZVRSTAVANJU</t>
  </si>
  <si>
    <t>•   prosječna vrijednost poslovne imovine (aktive)</t>
  </si>
  <si>
    <t>•   prosječan broj zaposlenih</t>
  </si>
  <si>
    <t xml:space="preserve">M.P. </t>
  </si>
  <si>
    <t>IZJAVA O NEAKTIVNOSTI</t>
  </si>
  <si>
    <t>pravno lice</t>
  </si>
  <si>
    <t xml:space="preserve">IZJAVA O PRIMIJENJENOM STANDARDU </t>
  </si>
  <si>
    <t>FINANSIJSKOG IZVJEŠTAVANJA</t>
  </si>
  <si>
    <t xml:space="preserve">U skladu sa članom 10a. Pravilnika o metodologiji za provođenje formalno-pravne, računske i logičke kontrole </t>
  </si>
  <si>
    <t>izjavljujemo da je navedeno pravno lice pri sačinjavanju finansijskih izvještaja koristilo standard:</t>
  </si>
  <si>
    <t xml:space="preserve">MSFI za MSP </t>
  </si>
  <si>
    <t xml:space="preserve">MRS/MSFI </t>
  </si>
  <si>
    <t>Redovni-izmijenjeni</t>
  </si>
  <si>
    <t>Redovni-različit izvještajni period</t>
  </si>
  <si>
    <t>Izvještaj o gotovinskim tokovima-direktna metoda</t>
  </si>
  <si>
    <t>Redovni-različit izvještajni period-izmijenjeni</t>
  </si>
  <si>
    <t>Izvještaj o gotovinskim tokovima-indirektna metoda</t>
  </si>
  <si>
    <t>Redovni-životno osiguranje</t>
  </si>
  <si>
    <t>Redovni-neživotno osiguranje</t>
  </si>
  <si>
    <t>Izmijenjeni-životno osiguranje</t>
  </si>
  <si>
    <t>Izmijenjeni-neživotno osiguranje</t>
  </si>
  <si>
    <t>Vanredni-izmijenjeni</t>
  </si>
  <si>
    <t>Konsolidovani-izmijenjeni</t>
  </si>
  <si>
    <t>Stečaj-otvaranje</t>
  </si>
  <si>
    <t>Stečaj u procesu-izmijenjeni</t>
  </si>
  <si>
    <t>Stečaj-zatvaranje</t>
  </si>
  <si>
    <t>Nova banka a.d. Banja Luka-Filijala Sarajevo</t>
  </si>
  <si>
    <t>Stečaj-zatvaranje-izmijenjeni</t>
  </si>
  <si>
    <t>Komercijalna banka a.d. Banja Luka-Filijala Sarajevo</t>
  </si>
  <si>
    <t>Likvidacioni-otvaranje</t>
  </si>
  <si>
    <t>MF banka a.d. Banja Luka-Poslovnica Tuzla</t>
  </si>
  <si>
    <t>Likvidacioni-otvaranje-izmijenjeni</t>
  </si>
  <si>
    <t>Likvidacioni-zatvaranje</t>
  </si>
  <si>
    <t>Likvidacioni-zatvaranje-izmijenjeni</t>
  </si>
  <si>
    <t>Statusne promjene-izmijenjeni</t>
  </si>
  <si>
    <t>Revizorski-konsolidovani</t>
  </si>
  <si>
    <t>Revizorski-izmijenjeni</t>
  </si>
  <si>
    <t>Revizorski-nekonsolidovani</t>
  </si>
  <si>
    <t>Revizorski-nekonsolidovani i konsolidovani</t>
  </si>
  <si>
    <t>Proizvodnja homogeniziranih prehrambenih preparata i dijetetske hrane</t>
  </si>
  <si>
    <t>Piljenje i blanjanje drva (proizvodnja rezane građe); impregnacija drveta</t>
  </si>
  <si>
    <t>Proizvodnja osnovnih farmaceutskih proizvoda i farmaceutskih preparata</t>
  </si>
  <si>
    <t>Proizvodnja keramičkih proizvoda za domaćinstvo i ukrasnih predmeta</t>
  </si>
  <si>
    <t>Proizvodnja gotovih metalnih proizvoda, osim mašina i opreme</t>
  </si>
  <si>
    <t>Površinska obrada i prevlačenje metala; mašinska obrada metala</t>
  </si>
  <si>
    <t>Proizvodnja sječiva, alata i metalnih proizvoda za opću namjenu</t>
  </si>
  <si>
    <t>Proizvodnja opreme za zračenje, elektromedicinske i elektroterapeutske opreme</t>
  </si>
  <si>
    <t>Proizvodnja karoserija za motorna vozila; proizvodnja prikolica i poluprikolica</t>
  </si>
  <si>
    <t>Proizvodnja nakita, imitacije nakita (bižuterije) i srodnih proizvoda</t>
  </si>
  <si>
    <t>Gradnja cjevovoda, vodova za električnu struju i telekomunikacije</t>
  </si>
  <si>
    <t>Elektroinstalacijski radovi, uvođenje instalacija vodovoda, kanalizacije i plina i ostali građevinski instalacijski radovi</t>
  </si>
  <si>
    <t>Trgovina na veliko, osim trgovine motornim vozilima i motociklima</t>
  </si>
  <si>
    <t>Posredovanje u trgovini poljoprivrednim sirovinama, živim životinjama, tekstilnim sirovinama i poluproizvodima</t>
  </si>
  <si>
    <t>Posredovanje u trgovini drvenom građom i građevinskim materijalom</t>
  </si>
  <si>
    <t>Posredovanje u trgovini namještajem, proizvodima za domaćinstvo i željeznom robom</t>
  </si>
  <si>
    <t>Nespecijalizirana trgovina na veliko hranom, pićima i duhanskim proizvodima</t>
  </si>
  <si>
    <t>Trgovina na veliko porculanom, proizvodima od stakla i sredstvima za čišćenje</t>
  </si>
  <si>
    <t>Trgovina na veliko namještajem, tepisima i opremom za rasvjetu</t>
  </si>
  <si>
    <t>Trgovina na veliko elektroničkim i telekomunikacijskim dijelovima i opremom</t>
  </si>
  <si>
    <t>Trgovina na veliko poljoprivrednim mašinima, opremom i priborom</t>
  </si>
  <si>
    <t>Trgovina na malo mesom i mesnim proizvodima u specijaliziranim prodavnicama</t>
  </si>
  <si>
    <t>Trgovina na malo ribama, ljuskarima i mekušcima u specijaliziranim prodavnicama</t>
  </si>
  <si>
    <t>Trgovina na malo računarima, perifernim jedinicama i softverom u specijaliziranim prodavnicama</t>
  </si>
  <si>
    <t>Trgovina na malo metalnom robom, bojama i staklom u specijaliziranim prodavnicama</t>
  </si>
  <si>
    <t>Trgovina na malo novinama, papirnom robom i pisaćim priborom u specijaliziranim prodavnicama</t>
  </si>
  <si>
    <t>Trgovina na malo sportskom opremom u specijaliziranim prodavnicama</t>
  </si>
  <si>
    <t>Trgovina na malo ostalom robom u specijaliziranim prodavnicama</t>
  </si>
  <si>
    <t>Trgovina na malo medicinskim preparatima i ortopedskim pomagalima u specijaliziranim prodavnicama</t>
  </si>
  <si>
    <t>Trgovina na malo kozmetičkim i toaletnim proizvodima u specijaliziranim prodavnicama</t>
  </si>
  <si>
    <t>Trgovina na malo cvijećem, sadnicama, sjemenjem, gnojivom, kućnim ljubimcima i hranom za kućne ljubimce u specijaliziranim prodavnicama</t>
  </si>
  <si>
    <t>Ostala trgovina na malo novom robom u specijaliziranim prodavnicama</t>
  </si>
  <si>
    <t>Trgovina na malo rabljenom robom u specijaliziranim prodavnicama</t>
  </si>
  <si>
    <t>Djelatnosti keteringa i ostale djelatnosti pripreme i usluživanja hrane</t>
  </si>
  <si>
    <t>Ostale finansijske uslužne djelatnosti, osim osiguranja i penzijskih fondova</t>
  </si>
  <si>
    <t>Ostale pomoćne djelatnosti kod finansijskih usluga, osim osiguranja i penzijskih fondova</t>
  </si>
  <si>
    <t>Iznajmljivanje i upravljanje vlastitim nekretninama ili nekretninama uzetim u zakup (leasing)</t>
  </si>
  <si>
    <t>Istraživanje i eksperimentalni razvoj u društvenim i humanističkim naukama</t>
  </si>
  <si>
    <t>Iznajmljivanje i davanje u zakup (leasing) poljoprivrednih mašina i opreme</t>
  </si>
  <si>
    <t>Iznajmljivanje i davanje u zakup (leasing) ostalih mašina, opreme i materijalnih dobara, d. n.</t>
  </si>
  <si>
    <t>Putničke agencije, organizatori putovanja, turoperatori i ostale rezervacijske usluge te djelatnosti u vezi s njima</t>
  </si>
  <si>
    <t>Usluge u vezi s upravljanjem i održavanjem zgrada te djelatnosti uređenja i održavanja zelenih površina</t>
  </si>
  <si>
    <t>Kancelarijske administrativne i pomoćne djelatnosti te ostale poslovne pomoćne djelatnosti</t>
  </si>
  <si>
    <t>Djelatnosti u ustanovama sa smještajem za osobe s teškoćama u razvoju, duševno bolesne i osobe ovisne o alkoholu, drogama ili drugim opojnim sredstvima s uključenim određenim stepenom zdravstvene njege</t>
  </si>
  <si>
    <t>Djelatnosti socijalne zaštite u ustanovama sa smještajem za starije osobe i osobe s invaliditetom bez ili s minimalnom njegom</t>
  </si>
  <si>
    <t>PDV broj</t>
  </si>
  <si>
    <t>(Za pravna lica koja vode knjigovodstvo u skladu sa kontnim okvirom za privredna društva)</t>
  </si>
  <si>
    <t xml:space="preserve">    a) Prihodi od prodaje robe povezanim pravnim licima</t>
  </si>
  <si>
    <t xml:space="preserve">    b) Prihodi od prodaje robe na domaćem tržištu</t>
  </si>
  <si>
    <t xml:space="preserve">    c) Prihodi od prodaje robe na stranom tržištu</t>
  </si>
  <si>
    <t xml:space="preserve">    a) Prihodi od prodaje učinaka povezanim pravnim licima</t>
  </si>
  <si>
    <t xml:space="preserve">    b) Prihodi od prodaje učinaka na domaćem tržištu</t>
  </si>
  <si>
    <t xml:space="preserve">    c) Prihodi od prodaje učinaka na stranom tržištu</t>
  </si>
  <si>
    <t xml:space="preserve">    a) Troškovi plaća i naknada plaća zaposlenima</t>
  </si>
  <si>
    <t xml:space="preserve">    b) Troškovi ostalih primanja, naknada i prava zaposlenih</t>
  </si>
  <si>
    <t xml:space="preserve">    c) Troškovi naknada ostalim fizičkim licima</t>
  </si>
  <si>
    <t>poveć.11 i 12, ili 595</t>
  </si>
  <si>
    <t>smanj.11 i 12, ili 596</t>
  </si>
  <si>
    <t>Dobit od usklađivanja vrijednosti (266-276+285-289) &gt; 0</t>
  </si>
  <si>
    <t>Gubitak od usklađivanja vrijednosti (266-276+285-289) &lt; 0</t>
  </si>
  <si>
    <t>NETO PRILIV GOTOVINE (341-342)</t>
  </si>
  <si>
    <t>NETO ODLIV GOTOVINE (342-341)</t>
  </si>
  <si>
    <t>Amortizacija / vrijednost usklađenja nematerijalnih sredstava</t>
  </si>
  <si>
    <t>Amortizacija / vrijednost usklađenja materijalnih sredstava</t>
  </si>
  <si>
    <t>Usklađenja iz osnova dugoročnih finansijskih sredstava</t>
  </si>
  <si>
    <t>Smanjenje (povećanje) zaliha</t>
  </si>
  <si>
    <t>DA</t>
  </si>
  <si>
    <t>Oznaka banke</t>
  </si>
  <si>
    <t>198</t>
  </si>
  <si>
    <t>194</t>
  </si>
  <si>
    <t>195</t>
  </si>
  <si>
    <t>199</t>
  </si>
  <si>
    <t>186</t>
  </si>
  <si>
    <t>571</t>
  </si>
  <si>
    <t>572</t>
  </si>
  <si>
    <t>Telefon</t>
  </si>
  <si>
    <t>IFP-MSV</t>
  </si>
  <si>
    <t>IDG-MSV</t>
  </si>
  <si>
    <t>INT-IND</t>
  </si>
  <si>
    <t>INT-DIR</t>
  </si>
  <si>
    <t>IDG-Mikro</t>
  </si>
  <si>
    <t>IFP-Mikro</t>
  </si>
  <si>
    <t>BOSNA I HERCEGOVINA</t>
  </si>
  <si>
    <t>Obrazac  StatAneks</t>
  </si>
  <si>
    <t>FEDERACIJA BOSNE I HERCEGOVINE</t>
  </si>
  <si>
    <t>Zakon o statistici u Federaciji BiH</t>
  </si>
  <si>
    <t>FEDERALNI ZAVOD ZA STATISTIKU</t>
  </si>
  <si>
    <t>"Službene novine FBiH" br. 63/03 i 9/09</t>
  </si>
  <si>
    <t>SARAJEVO</t>
  </si>
  <si>
    <t>1) Naziv poslovnog subjekta</t>
  </si>
  <si>
    <t>2) Identifikacioni broj poslovnog subjekta</t>
  </si>
  <si>
    <t>3) Kanton</t>
  </si>
  <si>
    <t xml:space="preserve">   Ulica i broj</t>
  </si>
  <si>
    <t>Tabela 1. PRIHODI, TROŠKOVI I RASHODI</t>
  </si>
  <si>
    <t>Grupa/Konto</t>
  </si>
  <si>
    <t>Iznos u KM</t>
  </si>
  <si>
    <t>Uk_prih</t>
  </si>
  <si>
    <t>60,61,62,65</t>
  </si>
  <si>
    <t>Prihodi od prodaje robe na domaćem tržištu</t>
  </si>
  <si>
    <t>Prihodi od prodaje učinaka na domaćem tržištu</t>
  </si>
  <si>
    <t>Prihodi od aktiviranja ili potrošnje robe</t>
  </si>
  <si>
    <t>Prihodi od aktiviranja ili potrošnje učinaka</t>
  </si>
  <si>
    <t>od toga:</t>
  </si>
  <si>
    <t>640,641 i 642</t>
  </si>
  <si>
    <t>643,644 i 645</t>
  </si>
  <si>
    <t>OSTALI PRIHODI I DOBICI</t>
  </si>
  <si>
    <t xml:space="preserve"> - Prihodi od prodaje materijala</t>
  </si>
  <si>
    <t xml:space="preserve"> - Prihodi od usklađivanja vrijednosti zaliha</t>
  </si>
  <si>
    <t xml:space="preserve">Federalni zavod za statistiku, Zelenih beretki 26 Sarajevo; tel. 033 20 64 52, faks 033 22 61 51, e-mail: fedstat@fzs.ba; www.fzs.ba </t>
  </si>
  <si>
    <t>Tabela 1. PRIHODI, TROŠKOVI I RASHODI - nastavak</t>
  </si>
  <si>
    <t>Nabavna vrijednost prodate robe</t>
  </si>
  <si>
    <t>Materijalni troškovi</t>
  </si>
  <si>
    <t>Troškovi naknada članovima odbora, komisija i sl.</t>
  </si>
  <si>
    <t>55.</t>
  </si>
  <si>
    <t>Troškovi amortizacije</t>
  </si>
  <si>
    <t>540,541 i 542</t>
  </si>
  <si>
    <t>56.</t>
  </si>
  <si>
    <t xml:space="preserve">Troškovi rezervisanja </t>
  </si>
  <si>
    <t>od 543 do 549</t>
  </si>
  <si>
    <t>57.</t>
  </si>
  <si>
    <t>58.</t>
  </si>
  <si>
    <t>59.</t>
  </si>
  <si>
    <t>60.</t>
  </si>
  <si>
    <t>61.</t>
  </si>
  <si>
    <t>62.</t>
  </si>
  <si>
    <t>63.</t>
  </si>
  <si>
    <t>64.</t>
  </si>
  <si>
    <t>65.</t>
  </si>
  <si>
    <t>Ostali nematerijalni troškovi</t>
  </si>
  <si>
    <t>66.</t>
  </si>
  <si>
    <t>67.</t>
  </si>
  <si>
    <t>68.</t>
  </si>
  <si>
    <t>OSTALI RASHODI I GUBICI</t>
  </si>
  <si>
    <t>69.</t>
  </si>
  <si>
    <t xml:space="preserve"> - Gubici (rashodi) od prodaje materijala</t>
  </si>
  <si>
    <t>70.</t>
  </si>
  <si>
    <t xml:space="preserve"> - Kalo, rastur, kvar i lom materijala i robe</t>
  </si>
  <si>
    <t>71.</t>
  </si>
  <si>
    <t>72.</t>
  </si>
  <si>
    <t xml:space="preserve"> - Umanjenje vrijednosti zaliha</t>
  </si>
  <si>
    <t>73.</t>
  </si>
  <si>
    <t>74.</t>
  </si>
  <si>
    <t>75.</t>
  </si>
  <si>
    <t>76.</t>
  </si>
  <si>
    <t>str. 2 od 3</t>
  </si>
  <si>
    <t>Tabela 2. ZALIHE</t>
  </si>
  <si>
    <t>Stanje u KM</t>
  </si>
  <si>
    <t xml:space="preserve"> Sirovine, materijal, rezervni dijelovi i sitan inventar</t>
  </si>
  <si>
    <t xml:space="preserve"> Proizvodnja u toku</t>
  </si>
  <si>
    <t xml:space="preserve"> Gotovi proizvodi</t>
  </si>
  <si>
    <t xml:space="preserve"> Trgovačka roba</t>
  </si>
  <si>
    <t xml:space="preserve"> Stalna sredstva i sredstva obustavljenog poslovanja namijenjena prodaji</t>
  </si>
  <si>
    <t xml:space="preserve"> Carine na trgovačku robu</t>
  </si>
  <si>
    <t>dio 130</t>
  </si>
  <si>
    <t xml:space="preserve"> Carine na sirovine i materijal, rezervne dijelove i sitan inventar</t>
  </si>
  <si>
    <t>dio 100</t>
  </si>
  <si>
    <t xml:space="preserve">     </t>
  </si>
  <si>
    <t>CILJ ISTRAŽIVANJA</t>
  </si>
  <si>
    <t>Sve podatke u ovom obrascu iskazati u konvertibilnim markama (KM), bez decimala.</t>
  </si>
  <si>
    <t>Tel./faks</t>
  </si>
  <si>
    <t>DIREKTOR</t>
  </si>
  <si>
    <t>Upisati puno ime i prezime</t>
  </si>
  <si>
    <t>str. 3 od 3</t>
  </si>
  <si>
    <t>Tabela 1</t>
  </si>
  <si>
    <t>Tabela 2</t>
  </si>
  <si>
    <t>Tabela 3</t>
  </si>
  <si>
    <t>R. br.</t>
  </si>
  <si>
    <t>BILANS STANJA</t>
  </si>
  <si>
    <t>IZNOS tekuće godine</t>
  </si>
  <si>
    <t>IZNOS prethodne godine (neto)</t>
  </si>
  <si>
    <t>Bruto</t>
  </si>
  <si>
    <t>Ispravka vrijednosti</t>
  </si>
  <si>
    <t>Neto (5-6)</t>
  </si>
  <si>
    <t>AKTIVA</t>
  </si>
  <si>
    <t>A) STALNA SREDSTVA I DUGOROČNI PLASMANI (002+008+014+015+020+021+030+033)</t>
  </si>
  <si>
    <t>I. Nematerijalna sredstva (003 do 007)</t>
  </si>
  <si>
    <t>1. Kapitalizirana ulaganja u razvoj</t>
  </si>
  <si>
    <t>2. Koncesije, patenti, licence i druga prava</t>
  </si>
  <si>
    <t>3. Goodwill</t>
  </si>
  <si>
    <t>013, 014</t>
  </si>
  <si>
    <t>4. Ostala nematerijalna sredstva</t>
  </si>
  <si>
    <t>015, 017</t>
  </si>
  <si>
    <t>5. Avansi i nematerijalna sredstva u pripremi</t>
  </si>
  <si>
    <t>II. Nekretnine, postrojenja i oprema (009 do 013)</t>
  </si>
  <si>
    <t>1. Zemljište</t>
  </si>
  <si>
    <t>2. Građevinski objekti</t>
  </si>
  <si>
    <t>022 do 024</t>
  </si>
  <si>
    <t>3. Postrojenja i oprema</t>
  </si>
  <si>
    <t>5. Stambene zgrade i stanovi</t>
  </si>
  <si>
    <t>025, 027</t>
  </si>
  <si>
    <t>6. Avansi i nekretnine, postrojenja i oprema u pripremi</t>
  </si>
  <si>
    <t>III. Investicijske nekretnine</t>
  </si>
  <si>
    <t>IV. Biološka sredstva (016 do 019)</t>
  </si>
  <si>
    <t>1. Šume</t>
  </si>
  <si>
    <t>2. Višegodišnji zasadi</t>
  </si>
  <si>
    <t>3. Osnovno stado</t>
  </si>
  <si>
    <t>045, 047</t>
  </si>
  <si>
    <t>4. Avansi i biološka sredstva u pripremi</t>
  </si>
  <si>
    <t>V. Ostala (specifična) stalna materijalna sredstva</t>
  </si>
  <si>
    <t>VI. Dugoročni finansijski plasmani (022 do 029)</t>
  </si>
  <si>
    <t>1. Učešća u kapitalu povezanih pravnih lica</t>
  </si>
  <si>
    <t>2. Učešća u kapitalu drugih pravnih lica</t>
  </si>
  <si>
    <t>3. Dugoročni krediti dati povezanim pravnim licima</t>
  </si>
  <si>
    <t>063</t>
  </si>
  <si>
    <t>4. Dugoročni krediti dati u zemlji</t>
  </si>
  <si>
    <t>064</t>
  </si>
  <si>
    <t>5. Dugoročni krediti dati u inostranstvo</t>
  </si>
  <si>
    <t>6. Finansijska sredstva raspoloživa za prodaju</t>
  </si>
  <si>
    <t>7. Finansijska sredstva koja se drže do roka dospijeća</t>
  </si>
  <si>
    <t>8. Ostali dugoročni finansijski plasmani</t>
  </si>
  <si>
    <t>VII. Druga dugoročna potraživanja (031+032)</t>
  </si>
  <si>
    <t>1. Potraživanja od povezanih pravnih lica</t>
  </si>
  <si>
    <t>071 do 078</t>
  </si>
  <si>
    <t>2. Ostala dugoročna potraživanja</t>
  </si>
  <si>
    <t>091, 098</t>
  </si>
  <si>
    <t>VIII. Dugoročna razgraničenja</t>
  </si>
  <si>
    <t>B) ODLOŽENA POREZNA SREDSTVA</t>
  </si>
  <si>
    <t>C) TEKUĆA SREDSTVA (036+043)</t>
  </si>
  <si>
    <t>10 do 15</t>
  </si>
  <si>
    <t>I. Zalihe i sredstva namijenjena prodaji (037 do 042)</t>
  </si>
  <si>
    <t>1. Sirovine, materijal, rezervni dijelovi i sitan inventar</t>
  </si>
  <si>
    <t>2. Proizvodnja u toku, poluproizvodi i nedovršene usluge</t>
  </si>
  <si>
    <t>3. Gotovi proizvodi</t>
  </si>
  <si>
    <t>4. Roba</t>
  </si>
  <si>
    <t>5. Stalna sr. namijenjena prodaji i obustavljeno poslovanje</t>
  </si>
  <si>
    <t>6. Dati avansi</t>
  </si>
  <si>
    <t>II. Gotovina, kratkoročna potraživanja i kratkoročni plasmani (044+047+053+061+062)</t>
  </si>
  <si>
    <t>1. Gotovina i gotovinski ekvivalenti (045+046)</t>
  </si>
  <si>
    <t>20 bez 207</t>
  </si>
  <si>
    <t xml:space="preserve">    a) Gotovina</t>
  </si>
  <si>
    <t xml:space="preserve">    b) Gotovinski ekvivalenti</t>
  </si>
  <si>
    <t>21, 22, 23</t>
  </si>
  <si>
    <t>2. Kratkoročna potraživanja (048 do 052)</t>
  </si>
  <si>
    <t xml:space="preserve">    a) Kupci - povezana pravna lica</t>
  </si>
  <si>
    <t xml:space="preserve">    b) Kupci u zemlji</t>
  </si>
  <si>
    <t xml:space="preserve">    c) Kupci u inostranstvu</t>
  </si>
  <si>
    <t xml:space="preserve">    d) Potraživanja iz specifičnih poslova</t>
  </si>
  <si>
    <t xml:space="preserve">    e) Druga kratkoročna potraživanja</t>
  </si>
  <si>
    <t>3. Kratkoročni finansijski plasmani (054 do 060)</t>
  </si>
  <si>
    <t xml:space="preserve">    a) Kratkoročni krediti povezanim pravnim licima</t>
  </si>
  <si>
    <t xml:space="preserve">    b) Kratkoročni krediti dati u zemlji</t>
  </si>
  <si>
    <t xml:space="preserve">    c) Kratkoročni krediti dati u inostranstvo</t>
  </si>
  <si>
    <t>243, 244</t>
  </si>
  <si>
    <t xml:space="preserve">    d) Kratkoročni dio dugoročnih plasmana</t>
  </si>
  <si>
    <t xml:space="preserve">    e) Finansijska sredstva namijenjena trgovanju</t>
  </si>
  <si>
    <t xml:space="preserve">    f) Druga finansijska sredstva po fer vrijednosti</t>
  </si>
  <si>
    <t xml:space="preserve">    g) Ostali kratkoročni plasmani</t>
  </si>
  <si>
    <t>4. Potraživanja za PDV</t>
  </si>
  <si>
    <t>28 bez 288</t>
  </si>
  <si>
    <t>5. Aktivna vremenska razgraničenja</t>
  </si>
  <si>
    <t>D) ODLOŽENA POREZNA SREDSTVA</t>
  </si>
  <si>
    <t>E) GUBITAK IZNAD VISINE KAPITALA</t>
  </si>
  <si>
    <t>POSLOVNA AKTIVA (001+034+035+063+064)</t>
  </si>
  <si>
    <t>Vanbilansna aktiva</t>
  </si>
  <si>
    <t>Ukupno aktiva (065+066)</t>
  </si>
  <si>
    <t>IZNOS prethodne godine</t>
  </si>
  <si>
    <t>PASIVA</t>
  </si>
  <si>
    <t>A) KAPITAL (102-109+110+111+114+115-116+117-122-127)</t>
  </si>
  <si>
    <t>I. Osnovni kapital (103 do 108)</t>
  </si>
  <si>
    <t>1. Dionički kapital</t>
  </si>
  <si>
    <t>2. Udjeli članova društva sa ograničenom odgovornošću</t>
  </si>
  <si>
    <t>3. Zadružni udjeli</t>
  </si>
  <si>
    <t>4. Ulozi</t>
  </si>
  <si>
    <t>5. Državni kapital</t>
  </si>
  <si>
    <t>6. Ostali osnovni kapital</t>
  </si>
  <si>
    <t>II. Upisani neuplaćeni kapital</t>
  </si>
  <si>
    <t>III. Emisiona premija</t>
  </si>
  <si>
    <t>IV. Rezerve (112+113)</t>
  </si>
  <si>
    <t>1. Zakonske rezerve</t>
  </si>
  <si>
    <t>2. Statutarne i druge rezerve</t>
  </si>
  <si>
    <t>dio 33</t>
  </si>
  <si>
    <t>V. Revalorizacione rezerve</t>
  </si>
  <si>
    <t>VI. Nerealizovani dobici</t>
  </si>
  <si>
    <t>VII. Nerealizovani gubici</t>
  </si>
  <si>
    <t>VIII. Neraspoređena dobit (118 do 121)</t>
  </si>
  <si>
    <t>1. Neraspoređena dobit ranijih godina</t>
  </si>
  <si>
    <t>2. Neraspoređena dobit izvještajne godine</t>
  </si>
  <si>
    <t>3. Neraspoređeni višak prihoda ranijih godina</t>
  </si>
  <si>
    <t>4. Neraspoređeni višak prihoda izvještajne godine</t>
  </si>
  <si>
    <t>IX. Gubitak do visine kapitala (123 do 126)</t>
  </si>
  <si>
    <t>1. Gubitak ranijih godina</t>
  </si>
  <si>
    <t>2. Gubitak izvještajne godine</t>
  </si>
  <si>
    <t>3. Nepokriveni višak rashoda ranijih godina</t>
  </si>
  <si>
    <t>4. Nepokriveni višak rashoda izvještajne godine</t>
  </si>
  <si>
    <t>X. Otkupljene vlastite dionice i udjeli</t>
  </si>
  <si>
    <t>dio 40</t>
  </si>
  <si>
    <t>B) DUGOROČNA REZERVISANJA (129+130)</t>
  </si>
  <si>
    <t>1. Dugoročna rezervisanja za troškove i rizike</t>
  </si>
  <si>
    <t>2. Dugoročna razgraničenja</t>
  </si>
  <si>
    <t>C) DUGOROČNE OBAVEZE (132 do 138)</t>
  </si>
  <si>
    <t>1. Obaveze koje se mogu konvertovati u kapital</t>
  </si>
  <si>
    <t>2. Obaveze prema povezanim pravnim licima</t>
  </si>
  <si>
    <t>3. Obaveze po dugoročnim vrijednosnim papirima</t>
  </si>
  <si>
    <t>413, 414</t>
  </si>
  <si>
    <t>4. Dugoročni krediti</t>
  </si>
  <si>
    <t>415, 416</t>
  </si>
  <si>
    <t>5. Dugoročne obaveze po finansijskom lizingu</t>
  </si>
  <si>
    <t>6. Dugor. obaveze po fer vrijednosti kroz račun dobiti i gubitka</t>
  </si>
  <si>
    <t>7. Ostale dugoročne obaveze</t>
  </si>
  <si>
    <t>D) ODLOŽENE POREZNE OBAVEZE</t>
  </si>
  <si>
    <t>E) KRATKOROČNE OBAVEZE (141+149+155+156+160+161+162+163)</t>
  </si>
  <si>
    <t>I. Kratkoročne finansijske obaveze (142 do 148)</t>
  </si>
  <si>
    <t>1. Obaveze prema povezanim pravnim licima</t>
  </si>
  <si>
    <t>2. Obaveze po kratkoročnim vrijednosnim papirima</t>
  </si>
  <si>
    <t>3. Kratkoročni krediti uzeti u zemlji</t>
  </si>
  <si>
    <t>4. Kratkoročni krediti uzeti u inostranstvu</t>
  </si>
  <si>
    <t>424, 425</t>
  </si>
  <si>
    <t>5. Kratkoročni dio dugoročnih obaveza</t>
  </si>
  <si>
    <t>6. Kratk. obaveze po fer vrijednosti kroz račun dobiti i gubitka</t>
  </si>
  <si>
    <t>7. Ostale kratkoročne finansijske obaveze</t>
  </si>
  <si>
    <t>II. Obaveze iz poslovanja (150 do 154)</t>
  </si>
  <si>
    <t>1. Primljeni avansi, depoziti i kaucije</t>
  </si>
  <si>
    <t>2. Dobavljači - povezana pravna lica</t>
  </si>
  <si>
    <t>3. Dobavljači u zemlji</t>
  </si>
  <si>
    <t>4. Dobavljači u inostranstvu</t>
  </si>
  <si>
    <t>5. Ostale obaveze iz poslovanja</t>
  </si>
  <si>
    <t>III. Obaveze iz specifičnih poslova</t>
  </si>
  <si>
    <t>IV. Obaveze po osnovu plaća, naknada i ostalih primanja zaposlenih (157 do 159)</t>
  </si>
  <si>
    <t>450 do 452</t>
  </si>
  <si>
    <t>1. Obaveze po osnovu plaća i naknada plaća</t>
  </si>
  <si>
    <t>453 do 455</t>
  </si>
  <si>
    <t>2. Obaveze po osnovu naknada plaća koje se refundiraju</t>
  </si>
  <si>
    <t>456 do 458</t>
  </si>
  <si>
    <t>3. Obaveze za ostala primanja zaposlenih</t>
  </si>
  <si>
    <t>V. Druge obaveze</t>
  </si>
  <si>
    <t>VI. Obaveze za PDV</t>
  </si>
  <si>
    <t>48 bez 481</t>
  </si>
  <si>
    <t>VII. Obaveze za ostale poreze i druge dažbine</t>
  </si>
  <si>
    <t>VIII. Obaveze za porez na dobit</t>
  </si>
  <si>
    <t>49 bez 495</t>
  </si>
  <si>
    <t>F) PASIVNA VREMENSKA RAZGRANIČENJA</t>
  </si>
  <si>
    <t>G) ODLOŽENE POREZNE OBAVEZE</t>
  </si>
  <si>
    <t>POSLOVNA PASIVA (101+128+131+139+140+164+165)</t>
  </si>
  <si>
    <t>Vanbilansna pasiva</t>
  </si>
  <si>
    <t>Ukupno pasiva (166+167)</t>
  </si>
  <si>
    <t>4) Djelatnost prema KD BiH 2010</t>
  </si>
  <si>
    <t xml:space="preserve">   (2+21-22+23+25+27+29+30)</t>
  </si>
  <si>
    <t>Prihod od premija, subvencija, poticaja i sl.</t>
  </si>
  <si>
    <t>- Prihodi od kamata</t>
  </si>
  <si>
    <t xml:space="preserve">  (32+69+72+75+77+78)</t>
  </si>
  <si>
    <t>dio 540,541 i 542</t>
  </si>
  <si>
    <t>Troškovi članskih doprinosa i sl. obaveza</t>
  </si>
  <si>
    <t xml:space="preserve"> - Naknade za rad članova učeničkih, omladin. i student. zadruga</t>
  </si>
  <si>
    <t xml:space="preserve"> - Rashodi kamata</t>
  </si>
  <si>
    <t>dio 561</t>
  </si>
  <si>
    <t>77.</t>
  </si>
  <si>
    <t>78.</t>
  </si>
  <si>
    <t>79.</t>
  </si>
  <si>
    <t>80.</t>
  </si>
  <si>
    <t>nije imalo drugih promjena na svom računu, osim uplate obaveznog depozita.</t>
  </si>
  <si>
    <t>RaspPoslRez</t>
  </si>
  <si>
    <t>STANEX</t>
  </si>
  <si>
    <t>Odluka o rasporedu poslovnog rezultata</t>
  </si>
  <si>
    <t>Priprema FI - ID</t>
  </si>
  <si>
    <t>Priprema FI - Telefon</t>
  </si>
  <si>
    <t>Priprema FI - Mail</t>
  </si>
  <si>
    <t>Priprema FI</t>
  </si>
  <si>
    <t>U skladu sa čl. 44. stav 8. Zakona o računovodstvu i reviziji u FBiH ("Službene novine FBiH" br. 15/21)</t>
  </si>
  <si>
    <t>- narandžastom bojom, ako se podatak unosi direktno preko tastature;</t>
  </si>
  <si>
    <t>- plavom bojom, u slučajevima u kojima se s ponuđene liste bira jedna vrijednost.</t>
  </si>
  <si>
    <t>Napomene</t>
  </si>
  <si>
    <t>Ponuđena vrijednost PDV broja se može naknadno izmijeniti ako ponuđena vrijednost nije ispravna.</t>
  </si>
  <si>
    <t>Rubrike "Od" i "Do" odnose se na interval izvještavanja (npr. od 1.1.2021 do 31.12.2021).</t>
  </si>
  <si>
    <r>
      <t>Ostali prihodi i dobici</t>
    </r>
    <r>
      <rPr>
        <sz val="19"/>
        <rFont val="Arial Narrow"/>
        <family val="2"/>
      </rPr>
      <t>, osim iz osnova stalnih sredstava namijenjenih prodaji i obustavljenog poslovanja (245 do 253)</t>
    </r>
  </si>
  <si>
    <r>
      <t>Ostali rashodi i gubici</t>
    </r>
    <r>
      <rPr>
        <sz val="19"/>
        <rFont val="Arial Narrow"/>
        <family val="2"/>
      </rPr>
      <t>, osim iz osnova stalnih sredstava namijenjenih prodaji i obustavljenog poslovanja (255 do 263)</t>
    </r>
  </si>
  <si>
    <t>PRIHODI I RASHODI OD USKLAĐIVANJA VRIJEDNOSTI SREDSTAVA (osim stalnih sredstava namijenjenih prodaji i sredstava obustavljenog poslovanja)</t>
  </si>
  <si>
    <r>
      <t>Ostala sveobuhvatna dobit prije poreza</t>
    </r>
    <r>
      <rPr>
        <sz val="19"/>
        <rFont val="Arial Narrow"/>
        <family val="2"/>
      </rPr>
      <t xml:space="preserve"> (314-321)</t>
    </r>
  </si>
  <si>
    <r>
      <t>Ostali sveobuhvatni gubitak prije poreza</t>
    </r>
    <r>
      <rPr>
        <sz val="19"/>
        <rFont val="Arial Narrow"/>
        <family val="2"/>
      </rPr>
      <t xml:space="preserve"> (321-314)</t>
    </r>
  </si>
  <si>
    <r>
      <t xml:space="preserve">Neto ostala sveobuhvatna dobit </t>
    </r>
    <r>
      <rPr>
        <sz val="19"/>
        <rFont val="Arial Narrow"/>
        <family val="2"/>
      </rPr>
      <t>(327-328-329) &gt; 0</t>
    </r>
  </si>
  <si>
    <r>
      <t xml:space="preserve">Neto ostali sveobuhvatni gubitak </t>
    </r>
    <r>
      <rPr>
        <sz val="19"/>
        <rFont val="Arial Narrow"/>
        <family val="2"/>
      </rPr>
      <t>(327-328-329) &lt; 0</t>
    </r>
  </si>
  <si>
    <r>
      <t xml:space="preserve">Ukupna neto sveobuhvatna dobit perioda </t>
    </r>
    <r>
      <rPr>
        <sz val="19"/>
        <rFont val="Arial Narrow"/>
        <family val="2"/>
      </rPr>
      <t>(311-312+330-331) &gt; 0</t>
    </r>
  </si>
  <si>
    <r>
      <t xml:space="preserve">Ukupni neto sveobuhvatni gubitak perioda </t>
    </r>
    <r>
      <rPr>
        <sz val="19"/>
        <rFont val="Arial Narrow"/>
        <family val="2"/>
      </rPr>
      <t>(311-312+330-331) &lt; 0</t>
    </r>
  </si>
  <si>
    <t>je prema kriterijumima razvrstavanja iz člana 5. Zakona o računovodstvu i reviziji u Federaciji BiH</t>
  </si>
  <si>
    <t>("Službene novine Federacije BiH", broj 15/21) iskazalo sljedeće vrijednosti:</t>
  </si>
  <si>
    <t>ODLUKU O UTVRĐIVANJU FINANSIJSKIH IZVJEŠTAJA</t>
  </si>
  <si>
    <t>Naziv pravnog lica:</t>
  </si>
  <si>
    <t>JIB:</t>
  </si>
  <si>
    <t>(za pravna lica koja vode knjigovodstvo u skladu sa kontnim okvirom za privredna društva)</t>
  </si>
  <si>
    <r>
      <t xml:space="preserve">Ukupno </t>
    </r>
    <r>
      <rPr>
        <sz val="22"/>
        <rFont val="Arial Narrow"/>
        <family val="2"/>
      </rPr>
      <t>(2 do 8)</t>
    </r>
  </si>
  <si>
    <r>
      <t xml:space="preserve">Ukupno </t>
    </r>
    <r>
      <rPr>
        <sz val="22"/>
        <rFont val="Arial Narrow"/>
        <family val="2"/>
      </rPr>
      <t>(10 do 16)</t>
    </r>
  </si>
  <si>
    <r>
      <t xml:space="preserve">Neto gotovinski tok iz poslovnih aktivnosti </t>
    </r>
    <r>
      <rPr>
        <sz val="22"/>
        <rFont val="Arial Narrow"/>
        <family val="2"/>
      </rPr>
      <t>(1+9+17)</t>
    </r>
  </si>
  <si>
    <r>
      <t xml:space="preserve">Prilivi gotovine iz ulagačkih aktivnosti </t>
    </r>
    <r>
      <rPr>
        <sz val="22"/>
        <rFont val="Arial Narrow"/>
        <family val="2"/>
      </rPr>
      <t>(20 do 25)</t>
    </r>
  </si>
  <si>
    <r>
      <t xml:space="preserve">Odlivi gotovine iz ulagačkih aktivnosti </t>
    </r>
    <r>
      <rPr>
        <sz val="22"/>
        <rFont val="Arial Narrow"/>
        <family val="2"/>
      </rPr>
      <t>(27 do 30)</t>
    </r>
  </si>
  <si>
    <r>
      <t xml:space="preserve">Neto priliv gotovine iz ulagačkih aktivnosti </t>
    </r>
    <r>
      <rPr>
        <sz val="22"/>
        <rFont val="Arial Narrow"/>
        <family val="2"/>
      </rPr>
      <t>(19-26)</t>
    </r>
  </si>
  <si>
    <r>
      <t xml:space="preserve">Neto odliv gotovine iz ulagačkih aktivnosti </t>
    </r>
    <r>
      <rPr>
        <sz val="22"/>
        <rFont val="Arial Narrow"/>
        <family val="2"/>
      </rPr>
      <t>(26-19)</t>
    </r>
  </si>
  <si>
    <r>
      <t xml:space="preserve">Prilivi gotovine iz finansijskih aktivnosti </t>
    </r>
    <r>
      <rPr>
        <sz val="22"/>
        <rFont val="Arial Narrow"/>
        <family val="2"/>
      </rPr>
      <t>(34 do 37)</t>
    </r>
  </si>
  <si>
    <r>
      <t xml:space="preserve">Prilivi gotovine iz poslovnih aktivnosti </t>
    </r>
    <r>
      <rPr>
        <sz val="20"/>
        <rFont val="Arial Narrow"/>
        <family val="2"/>
      </rPr>
      <t>(302 do 304)</t>
    </r>
  </si>
  <si>
    <r>
      <t xml:space="preserve">Odlivi gotovine iz poslovnih aktivnosti </t>
    </r>
    <r>
      <rPr>
        <sz val="20"/>
        <rFont val="Arial Narrow"/>
        <family val="2"/>
      </rPr>
      <t>(306 do 310)</t>
    </r>
  </si>
  <si>
    <r>
      <t xml:space="preserve">Neto priliv gotovine iz poslovnih aktivnosti </t>
    </r>
    <r>
      <rPr>
        <sz val="20"/>
        <rFont val="Arial Narrow"/>
        <family val="2"/>
      </rPr>
      <t>(301-305)</t>
    </r>
  </si>
  <si>
    <r>
      <t xml:space="preserve">Neto odliv gotovine iz poslovnih aktivnosti </t>
    </r>
    <r>
      <rPr>
        <sz val="20"/>
        <rFont val="Arial Narrow"/>
        <family val="2"/>
      </rPr>
      <t>(305-301)</t>
    </r>
  </si>
  <si>
    <r>
      <t xml:space="preserve">Prilivi gotovine iz ulagačkih aktivnosti </t>
    </r>
    <r>
      <rPr>
        <sz val="20"/>
        <rFont val="Arial Narrow"/>
        <family val="2"/>
      </rPr>
      <t>(314 do 319)</t>
    </r>
  </si>
  <si>
    <r>
      <t xml:space="preserve">Odlivi gotovine iz ulagačkih aktivnosti </t>
    </r>
    <r>
      <rPr>
        <sz val="20"/>
        <rFont val="Arial Narrow"/>
        <family val="2"/>
      </rPr>
      <t>(321 do 324)</t>
    </r>
  </si>
  <si>
    <r>
      <t xml:space="preserve">Neto priliv gotovine iz ulagačkih aktivnosti </t>
    </r>
    <r>
      <rPr>
        <sz val="20"/>
        <rFont val="Arial Narrow"/>
        <family val="2"/>
      </rPr>
      <t>(313-320)</t>
    </r>
  </si>
  <si>
    <r>
      <t xml:space="preserve">Neto odliv gotovine iz ulagačkih aktivnosti </t>
    </r>
    <r>
      <rPr>
        <sz val="20"/>
        <rFont val="Arial Narrow"/>
        <family val="2"/>
      </rPr>
      <t>(320-313)</t>
    </r>
  </si>
  <si>
    <r>
      <t xml:space="preserve">Prilivi gotovine iz finansijskih aktivnosti </t>
    </r>
    <r>
      <rPr>
        <sz val="20"/>
        <rFont val="Arial Narrow"/>
        <family val="2"/>
      </rPr>
      <t>(328 do 331)</t>
    </r>
  </si>
  <si>
    <r>
      <t xml:space="preserve">Odlivi gotovine iz finansijskih aktivnosti </t>
    </r>
    <r>
      <rPr>
        <sz val="20"/>
        <rFont val="Arial Narrow"/>
        <family val="2"/>
      </rPr>
      <t>(333 do 338)</t>
    </r>
  </si>
  <si>
    <r>
      <t xml:space="preserve">Neto priliv gotovine iz finansijskih aktivnosti </t>
    </r>
    <r>
      <rPr>
        <sz val="20"/>
        <rFont val="Arial Narrow"/>
        <family val="2"/>
      </rPr>
      <t>(327-332)</t>
    </r>
  </si>
  <si>
    <r>
      <t xml:space="preserve">Neto odliv gotovine iz finansijskih aktivnosti </t>
    </r>
    <r>
      <rPr>
        <sz val="20"/>
        <rFont val="Arial Narrow"/>
        <family val="2"/>
      </rPr>
      <t>(332-327)</t>
    </r>
  </si>
  <si>
    <t>(za sva pravna lica koja knjigovodstvo vode po kontnom okviru za privredna društva)</t>
  </si>
  <si>
    <t>(za sva pravna lica)</t>
  </si>
  <si>
    <t>Kontrolni broj: 111201144509169</t>
  </si>
  <si>
    <t>Verzija</t>
  </si>
  <si>
    <t>v.01</t>
  </si>
  <si>
    <t>A. GOTOVINSKI TOKOVI IZ POSLOVNIH AKTIVNOSTI</t>
  </si>
  <si>
    <t>Obavezna polja kod osnovnih podataka su obojena, i to:</t>
  </si>
  <si>
    <t>Obrazac</t>
  </si>
  <si>
    <t>Rok za predaju</t>
  </si>
  <si>
    <t>Skraćenica</t>
  </si>
  <si>
    <t>Dio Excelovog predloška</t>
  </si>
  <si>
    <t>28.2.</t>
  </si>
  <si>
    <t>Izvještaj o gotovinskim tokovima - indirektna metoda</t>
  </si>
  <si>
    <t>NE</t>
  </si>
  <si>
    <t>30.6.</t>
  </si>
  <si>
    <t>Odluka o prijedlogu raspodjele dobiti/pokrića gubitka</t>
  </si>
  <si>
    <t>Izvještaj o gotovinskim tokovima - direktna/indirektna metoda</t>
  </si>
  <si>
    <t>UtvrFinIzvj</t>
  </si>
  <si>
    <t>Izjava o standardu</t>
  </si>
  <si>
    <t>Alternativa finansijskom izvještaju - predaje se samo ako u intervalu izvještavanja nije bilo drugih promjena, osim uplate obaveznog depozita.</t>
  </si>
  <si>
    <t>Godišnji izvještaj o poslovanju;</t>
  </si>
  <si>
    <t>uz godišnji obračun</t>
  </si>
  <si>
    <t>Obrazac  INV-01</t>
  </si>
  <si>
    <t>1)</t>
  </si>
  <si>
    <t>2)</t>
  </si>
  <si>
    <t>iz sopstvenih sredstava</t>
  </si>
  <si>
    <t>3)</t>
  </si>
  <si>
    <t>iz udruženih sredstava</t>
  </si>
  <si>
    <t>(1.21+1.22)</t>
  </si>
  <si>
    <t>domaćih investitora</t>
  </si>
  <si>
    <t>inostranih investitora</t>
  </si>
  <si>
    <t>iskorišteni finansijski krediti</t>
  </si>
  <si>
    <t>4)</t>
  </si>
  <si>
    <t>domaćih banaka</t>
  </si>
  <si>
    <t>stranih kreditora</t>
  </si>
  <si>
    <t>drugih domaćih kreditora, osim banaka</t>
  </si>
  <si>
    <t>finansijski najam - lizing</t>
  </si>
  <si>
    <t>5)</t>
  </si>
  <si>
    <t>iz sredstava budžeta, vanbudžetskih fondova i drugih fondova</t>
  </si>
  <si>
    <t xml:space="preserve">iz drugih izvora (interna realizacija, stalna imovina dobijena bez naknade, </t>
  </si>
  <si>
    <t>putem kompenzacije, donacije, humanitarne pomoći)</t>
  </si>
  <si>
    <t>od toga: strana humanitarna pomoć i donacije</t>
  </si>
  <si>
    <t xml:space="preserve">    U isplate za investicije uključuju se kursne razlike koje su plaćene u izvještajnoj godini za investicije ostvarene u toj godini i ranije.</t>
  </si>
  <si>
    <t>2) U isplate za investicije uključiti i otplate komercijalnih kredita.</t>
  </si>
  <si>
    <t>3) Bez kredita datih radnicima za izgradnju i kupovinu stanova u ličnoj svojini.</t>
  </si>
  <si>
    <t>4) Bez otplate anuiteta po finansijskim kreditima.</t>
  </si>
  <si>
    <t>5) Ako ste kupili stalno sredstvo u izvještajnoj godini putem finansijskog lizinga, u tabeli 1. prikažite cjelokupnu nabavnu vrijednost pod 1.4.</t>
  </si>
  <si>
    <t>2.1</t>
  </si>
  <si>
    <t>2.11</t>
  </si>
  <si>
    <t>6)</t>
  </si>
  <si>
    <t>2.12</t>
  </si>
  <si>
    <t>2.2</t>
  </si>
  <si>
    <t>2.3</t>
  </si>
  <si>
    <t>6) Uključiti cjelokupnu nabavnu vrijednost stalnog sredstva nabavljenog putem finansijskog lizinga.</t>
  </si>
  <si>
    <t>Obaveza podnošenja izvještaja zasniva se na članu 31. Zakona o statistici u Federaciji BiH. Odbijanje davanja podataka, davanje nepotpunih i netačnih podataka ili nedavanje podataka u propisanom sadržaju i roku povlači kaznene odredbe iz čl. 43. i 44. navedenog Zakona. Podaci koji se daju u ovom izvještaju koristiće se isključivo za statističke svrhe i neće se objavljivati kao pojedinačni. Upotreba, povjerljivost i zaštita podataka utvrđena je članovima od 36. do 42. Zakona о statistici u Federaciji BiH i primjenjivat će se prilikom statističke obrade predmetnih podataka.</t>
  </si>
  <si>
    <t>(bez kupovine zemljišta, vrijednosti patenata, licenci, robnih marki i dragocjenosti)</t>
  </si>
  <si>
    <t>(1 = 1.1+1.2+1.3+1.4+1.5+1.6)</t>
  </si>
  <si>
    <t>1.1</t>
  </si>
  <si>
    <t>1.2</t>
  </si>
  <si>
    <t>1.21</t>
  </si>
  <si>
    <t>1.22</t>
  </si>
  <si>
    <t>1.3</t>
  </si>
  <si>
    <t>1.31</t>
  </si>
  <si>
    <t>1.32</t>
  </si>
  <si>
    <t>1.33</t>
  </si>
  <si>
    <t>1.4</t>
  </si>
  <si>
    <t>1.5</t>
  </si>
  <si>
    <t>1.6</t>
  </si>
  <si>
    <t>1.61</t>
  </si>
  <si>
    <t>(1.31+1.32+1.33)</t>
  </si>
  <si>
    <t>1) Obuhvatiti samo izvršene isplate u toku godine (bez prenesenog salda, storna i preknjižavanja, i ne uključujući ostvarene a neplaćene investicije).</t>
  </si>
  <si>
    <t>(2.11+2.12) = Tabela 1., Redni broj 1.</t>
  </si>
  <si>
    <t>- u KM -</t>
  </si>
  <si>
    <t xml:space="preserve">UKUPNO (4+5) </t>
  </si>
  <si>
    <t>1</t>
  </si>
  <si>
    <t>3.1</t>
  </si>
  <si>
    <t>Građevinski objekti i prostori (zbir 3.11 + 3.2)</t>
  </si>
  <si>
    <t>3.11</t>
  </si>
  <si>
    <t>Stambene zgrade i prostori za stanovanje (stanovi; studentski, đački i starački domovi; domovi za napuštenu djecu i sl.)</t>
  </si>
  <si>
    <t>3.2</t>
  </si>
  <si>
    <t>Ostali građevinski radovi (3.21 + 3.22 + 3.23)</t>
  </si>
  <si>
    <t>3.21</t>
  </si>
  <si>
    <t>Ostala visokogradnja (industrijske, poljoprivredne i ostale privredne hale i zgrade; silosi; hladnjače; rezervoari; cisterne; magacini; garaže; škole; bolnice; zatvori; administrativne zgrade i sl.)</t>
  </si>
  <si>
    <t>3.22</t>
  </si>
  <si>
    <t>Niskogradnja (željezničke pruge; putevi; mostovi; vijadukti; nadvožnjaci; tuneli; žičare; električni i telefonski vodovi; naftovodi; bazeni; cjevovodi; vodovod i kanalizacija; objekti za kopanje rude, elektrane, hidrocentrale; aerodromske piste; sportska igrališta; parkirališta i sl.)</t>
  </si>
  <si>
    <t>3.23</t>
  </si>
  <si>
    <t>Značajnija poboljšanja zemljišta (izgradnja nasipa, morskih brana, krčenje šuma i kamenitog tla; isušivanje močvara, navodnjavanje i sl.)</t>
  </si>
  <si>
    <t>3.3</t>
  </si>
  <si>
    <t>Strojevi, oprema i transportna sredstva - domaća i uvozna (zbir 3.31 + 3.32)</t>
  </si>
  <si>
    <t>3.31</t>
  </si>
  <si>
    <t>Strojevi i oprema (zbir 3.311 do 3.319)</t>
  </si>
  <si>
    <t>3.311</t>
  </si>
  <si>
    <t>Metalni proizvodi i naprave (metalne konstrukcije, tornjevi, cisterne, kontejneri, kotlovi i oprema za centralno grijanje, rezervoari, željezni i čelični kotlovi itd.)</t>
  </si>
  <si>
    <t>3.312</t>
  </si>
  <si>
    <t>Strojevi za proizvodnju i iskorištavanje mehaničke energije (motori, turbine, pumpe, kompresori), strojne naprave (podizajuće, transportne, rashladne, za provjetravanje), vage i sl.</t>
  </si>
  <si>
    <t>3.313</t>
  </si>
  <si>
    <t>Drugi strojevi i naprave za posebne namjene (metalurški, rudarski i građevinski strojevi, prehrambeni, tekstilni i sl.); strojevi za obradu (strugovi, bušilice, glodalice; strojevi za  obradu metala, kamena, drveta i sl.)</t>
  </si>
  <si>
    <t>3.314</t>
  </si>
  <si>
    <t>Poljoprivredni i šumarski strojevi (traktori i drugi poljoprivredni i šumarski strojevi)</t>
  </si>
  <si>
    <t>3.315</t>
  </si>
  <si>
    <t>Računari i druga oprema za obradu podataka (personalni i drugi računari, štampači); druge kancelarijske mašine (računske, pisaće, fotokopirni i slični uređaji); elektronske blagajne, skeneri, bankomati, automati za mijenjanje novca</t>
  </si>
  <si>
    <t>3.316</t>
  </si>
  <si>
    <t>3.317</t>
  </si>
  <si>
    <t>Radijski, televizijski i komunikacijski uređaji i oprema (TV i radio prijemnici i odašiljači, telefonski aparati i centrale, faks mašine itd.)</t>
  </si>
  <si>
    <t>3.318</t>
  </si>
  <si>
    <t>Medicinska oprema, fini mehanički i optički instrumenti (osciloskopi, voltmetri, laboratorijske centrifuge, elektrografi, mikroskopi), precizne vage, fotografski aparati itd.</t>
  </si>
  <si>
    <t>3.319</t>
  </si>
  <si>
    <t>Namještaj i unutarnja oprema (metalni i drveni namještaj i sl.); nabavka knjiga za biblioteke</t>
  </si>
  <si>
    <t>3.32</t>
  </si>
  <si>
    <t>Transportna sredstva (zbir 3.321 + 3.322 + 3.323)</t>
  </si>
  <si>
    <t>3.321</t>
  </si>
  <si>
    <t>3.322</t>
  </si>
  <si>
    <t>Teretna vozila (takođe cestovni traktori i prikolice)</t>
  </si>
  <si>
    <t>3.323</t>
  </si>
  <si>
    <t>Druga vozila i plovila (autobusi, čamci, tračna i zračna vozila)</t>
  </si>
  <si>
    <t>3.4</t>
  </si>
  <si>
    <t xml:space="preserve">Od 3.3 (Strojevi, oprema i transportna sredstva) prikažite vrijednost uvezene opreme </t>
  </si>
  <si>
    <t>3.5</t>
  </si>
  <si>
    <t>Biološka sredstva (zbir 3.51 + 3.52)</t>
  </si>
  <si>
    <t>3.51</t>
  </si>
  <si>
    <t>Osnovno stado (razna rasplodna i radna stoka)</t>
  </si>
  <si>
    <t>3.52</t>
  </si>
  <si>
    <t>Pošumljavanje i dugogodišnji zasadi</t>
  </si>
  <si>
    <t>3.6</t>
  </si>
  <si>
    <t>Nematerijalna stalna sredstva (zbir 3.61 + 3.62 + 3.63 + 3.64 + 3.65)</t>
  </si>
  <si>
    <t>3.61</t>
  </si>
  <si>
    <t>Dugoročna ulaganja u istraživanje i razvoj, osim rudarskih i mineralnih istraživanja</t>
  </si>
  <si>
    <t>3.62</t>
  </si>
  <si>
    <t>Rudarska i mineralna istraživanja</t>
  </si>
  <si>
    <t>3.63</t>
  </si>
  <si>
    <t>Softveri i baze podataka (zbir od 3.631 do 3.634)</t>
  </si>
  <si>
    <t>3.631</t>
  </si>
  <si>
    <t>Kupljeni softveri (uključujući i licence za softvere)</t>
  </si>
  <si>
    <t>3.632</t>
  </si>
  <si>
    <t>Softveri proizvedeni u vlastitoj režiji</t>
  </si>
  <si>
    <t>3.633</t>
  </si>
  <si>
    <t>Kupljene baze podataka</t>
  </si>
  <si>
    <t>3.634</t>
  </si>
  <si>
    <t>Baze podataka  proizvedene u vlastitoj režiji</t>
  </si>
  <si>
    <t>3.64</t>
  </si>
  <si>
    <t>Književni i umjetnički originali (sa područja filma, muzike, TV programi, sportske i druge priredbe i sl.)</t>
  </si>
  <si>
    <t>3.65</t>
  </si>
  <si>
    <t>Ostala nematerijalna stalna sredstva (studije, projekti, elaborati, komisije za tehnički prijem i sl.)</t>
  </si>
  <si>
    <t>3.7</t>
  </si>
  <si>
    <t>Troškovi prenosa vlasništva zemljišta (troškovi procjene zemljišta, advokata, porez na promet nekretninama)</t>
  </si>
  <si>
    <t>3.8</t>
  </si>
  <si>
    <t>3.9</t>
  </si>
  <si>
    <t>3.10</t>
  </si>
  <si>
    <t>7) Stalna sredstva se vrednuju po kupovnoj cijeni, uključujući i troškove montaže i druge troškove prenosa vlasništva. Ukoliko ne znate tačnu vrijednost, procijenite je.</t>
  </si>
  <si>
    <t xml:space="preserve">8) Uključiti: nova stalna sredstva, rekonstrukciju i zamjenu postojećih stalnih sredstava, stalna sredstva nabavljena putem finansijskog lizinga - najma, kao i polovnu </t>
  </si>
  <si>
    <t xml:space="preserve">    opremu iz uvoza, ili ako je nabavljena da bi se koristila po prvi put. U slučaju dalje preprodaje ova oprema se smatra domaćom polovnom opremom.</t>
  </si>
  <si>
    <t>UKUPNO</t>
  </si>
  <si>
    <t>INVESTICIJE PO NAMJENI ULAGANJA I OPŠTINAMA</t>
  </si>
  <si>
    <t>djelatnost:</t>
  </si>
  <si>
    <t>opština:</t>
  </si>
  <si>
    <t>entitet:</t>
  </si>
  <si>
    <t>ukupan broj jedinica</t>
  </si>
  <si>
    <t>djelatnost</t>
  </si>
  <si>
    <t>KDBiH 2010</t>
  </si>
  <si>
    <t>entitet</t>
  </si>
  <si>
    <t>opština</t>
  </si>
  <si>
    <t>4.11</t>
  </si>
  <si>
    <t>izgradnja novih kapaciteta</t>
  </si>
  <si>
    <t>4.12</t>
  </si>
  <si>
    <t>rekonstrukcija, modernizacija, dogradnja i proširenje</t>
  </si>
  <si>
    <t>4.13</t>
  </si>
  <si>
    <t>održavanje nivoa postojećih kapaciteta</t>
  </si>
  <si>
    <t>4.0</t>
  </si>
  <si>
    <r>
      <t xml:space="preserve">Od ukupnih investicija prikazati investicije za zaštitu životne sredine </t>
    </r>
    <r>
      <rPr>
        <b/>
        <vertAlign val="superscript"/>
        <sz val="12"/>
        <rFont val="Arial Narrow"/>
        <family val="2"/>
      </rPr>
      <t>11)</t>
    </r>
  </si>
  <si>
    <t>4.1</t>
  </si>
  <si>
    <t>4.14</t>
  </si>
  <si>
    <t>Ostvarene investicije</t>
  </si>
  <si>
    <t>4.15</t>
  </si>
  <si>
    <r>
      <t xml:space="preserve">u </t>
    </r>
    <r>
      <rPr>
        <b/>
        <sz val="12"/>
        <rFont val="Arial Narrow"/>
        <family val="2"/>
      </rPr>
      <t>nova</t>
    </r>
  </si>
  <si>
    <t>4.16</t>
  </si>
  <si>
    <t>stalna sredstva</t>
  </si>
  <si>
    <t>4.17</t>
  </si>
  <si>
    <t>4.18</t>
  </si>
  <si>
    <t>po tehničkoj strukturi</t>
  </si>
  <si>
    <t>4.19</t>
  </si>
  <si>
    <t>(Tabela 3., Kolona 4.)</t>
  </si>
  <si>
    <t>4.2</t>
  </si>
  <si>
    <t>4.3</t>
  </si>
  <si>
    <t>11) Od ukupnih investicija raspoređenih po karakteru izgradnje (stavke 4.11, 4.12 i 4.13) treba posebno u stavci 4.0 prikazati investicije za zaštitu životne sredine</t>
  </si>
  <si>
    <r>
      <t xml:space="preserve">Vrijednost ostvarenih investicija u stalna sredstva </t>
    </r>
    <r>
      <rPr>
        <b/>
        <vertAlign val="superscript"/>
        <sz val="12"/>
        <rFont val="Arial Narrow"/>
        <family val="2"/>
      </rPr>
      <t>7)</t>
    </r>
  </si>
  <si>
    <r>
      <t xml:space="preserve">Dragocjenosti (vrijednosni predmeti kupljeni radi očuvanja vrijednosti kao što su dijamanti, drago kamenje, nemonetarno zlato, slike, skulpture i sl.) </t>
    </r>
    <r>
      <rPr>
        <b/>
        <vertAlign val="superscript"/>
        <sz val="12"/>
        <rFont val="Arial Narrow"/>
        <family val="2"/>
      </rPr>
      <t>7)</t>
    </r>
  </si>
  <si>
    <r>
      <t xml:space="preserve">Licence (osim licenci za softvere), patenti i trgovačke marke </t>
    </r>
    <r>
      <rPr>
        <b/>
        <vertAlign val="superscript"/>
        <sz val="12"/>
        <rFont val="Arial Narrow"/>
        <family val="2"/>
      </rPr>
      <t>7)</t>
    </r>
  </si>
  <si>
    <r>
      <t xml:space="preserve">Nova stalna sredstva </t>
    </r>
    <r>
      <rPr>
        <b/>
        <vertAlign val="superscript"/>
        <sz val="11"/>
        <rFont val="Arial Narrow"/>
        <family val="2"/>
      </rPr>
      <t>8)</t>
    </r>
  </si>
  <si>
    <r>
      <t xml:space="preserve">Polovna stalna sredstva </t>
    </r>
    <r>
      <rPr>
        <b/>
        <vertAlign val="superscript"/>
        <sz val="11"/>
        <rFont val="Arial Narrow"/>
        <family val="2"/>
      </rPr>
      <t>8)</t>
    </r>
  </si>
  <si>
    <r>
      <t xml:space="preserve">Dezinvesticija /prodaja </t>
    </r>
    <r>
      <rPr>
        <b/>
        <vertAlign val="superscript"/>
        <sz val="11"/>
        <rFont val="Arial Narrow"/>
        <family val="2"/>
      </rPr>
      <t>10)</t>
    </r>
  </si>
  <si>
    <t>Električni motori, generatori i transformatori, naprave za distribuciju el. energije, cestovna i druga vanjska rasvjeta, kotlovi za dobijanje pare, atomski reaktori i sl.</t>
  </si>
  <si>
    <t>Putnički automobili do 10 osoba (kao i kombinirani namijenjeni prevozu putnika i tereta)</t>
  </si>
  <si>
    <t>Zemljište (bez troškova prenosa vlasništva)</t>
  </si>
  <si>
    <t xml:space="preserve">     u naturi. Prodata stalna sredstva iskazati po vrijednosti iz kupoprodajnog ugovora, nakon odbitka troškova prenosa vlasništva.</t>
  </si>
  <si>
    <t>9) Polovna stalna sredstva obuhvataju polovna stalna sredstva nabavljena u zemlji, bez obzira na njihovo porijeklo (fusnota 8)</t>
  </si>
  <si>
    <t xml:space="preserve">10) Uključiti stalna sredstva koja su prodana, stalna sredstva koja su data u trampi i stalna sredstva data kao kapitalni transfer </t>
  </si>
  <si>
    <r>
      <t xml:space="preserve">Ostvarene investicije                   u </t>
    </r>
    <r>
      <rPr>
        <b/>
        <sz val="12"/>
        <color theme="1"/>
        <rFont val="Arial Narrow"/>
        <family val="2"/>
      </rPr>
      <t>nova</t>
    </r>
    <r>
      <rPr>
        <sz val="12"/>
        <color theme="1"/>
        <rFont val="Arial Narrow"/>
        <family val="2"/>
      </rPr>
      <t xml:space="preserve"> stalna sredstva</t>
    </r>
  </si>
  <si>
    <t>stambene zgrade i prostori za stanovanje = 3.11</t>
  </si>
  <si>
    <t>ostali građevinski radovi = 3.2</t>
  </si>
  <si>
    <t>strojevi, oprema i transportna sredstva = 3.3</t>
  </si>
  <si>
    <t>biološka sredstva = 3.5</t>
  </si>
  <si>
    <t>nematerijalna stalna sredstva = 3.6</t>
  </si>
  <si>
    <t>troškovi prenosa vlasništva zemljišta = 3.7</t>
  </si>
  <si>
    <t>3</t>
  </si>
  <si>
    <t>Djelatnost (opis)</t>
  </si>
  <si>
    <t>Ukupan broj jedinica</t>
  </si>
  <si>
    <t>xxxxxxxxxxxxx</t>
  </si>
  <si>
    <t>xxxxxxxxxxx</t>
  </si>
  <si>
    <t>xxxxxxxxxxxx</t>
  </si>
  <si>
    <t>INV01-1: TABELA 1.</t>
  </si>
  <si>
    <t>INV01-1: TABELA 2.</t>
  </si>
  <si>
    <t>INV01-2: TABELA 3.</t>
  </si>
  <si>
    <t>INV01-1: TABELA 4.</t>
  </si>
  <si>
    <t>INV01-1: TABELA 4. ZAGLAVLJE</t>
  </si>
  <si>
    <t>Obrazac popunio:</t>
  </si>
  <si>
    <t>Statistički aneks godišnjeg računovodstvenog izvještaja;</t>
  </si>
  <si>
    <t>Godišnji izvještaj o investicijama.</t>
  </si>
  <si>
    <t>Bilješke uz finansijske izvještaje;</t>
  </si>
  <si>
    <t>str.1 od 3</t>
  </si>
  <si>
    <t>Aneks - Dodatni računovodstveni izvještaj</t>
  </si>
  <si>
    <t>INV01</t>
  </si>
  <si>
    <t>IzjNeakt</t>
  </si>
  <si>
    <t>Klikom na rubriku otkrivaju se napomene, eventualna ograničenja i format rubrike, koji se moraju ispoštovati da bi se predložak pravilno učitao.</t>
  </si>
  <si>
    <t>Datumska polja: unijeti u formatu "D.M.YYYY", npr. 30.1.2022 (bez tačke poslije godine!). Excel će sam prilagoditi format unesenog datuma neposredno nakon unosa.</t>
  </si>
  <si>
    <t>Rubrika "Broj" se odnosi na kućni broj u adresi sjedišta pravnog lica (npr. broj 5a u adresi sjedišta "Velikih lipa 5a").</t>
  </si>
  <si>
    <t>Za zahvat cijelog izvještaja ili jednog njegovog dijela koristi se JIB+ barkod na listu OsnPodaci, pa kod svakog pokušaja predaje treba priložiti taj list.</t>
  </si>
  <si>
    <t>Upute i napomene za korištenje predloška</t>
  </si>
  <si>
    <t>Bilješke i Godišnji izvještaj o poslovanju se trebaju prirediti izvan Excelovog predloška i dostaviti kao zasebni PDF dokumenti. Potpis i ovjera u PDF formatu nisu obavezni. Drugi formati (XLSX, DOC, DOCX...) neće biti prihvaćeni.</t>
  </si>
  <si>
    <t>JIB+ broj se generiše po unosu sljedećih rubrika: JIB, tip izvještaja, izvještajna godina i datum sastavljanja. Ako se neka od ovih rubrika izostavi ili popuni nepravilno, JIB+ neće biti ispravan, a predložak u tom slučaju ispisuje upozorenje.</t>
  </si>
  <si>
    <t>Odluka o utvrđivanju finansijskih izvještaja i Odluka o prijedlogu raspodjele dobiti/pokrića gubitka pripremaju se kroz ovaj Excelov fajl.</t>
  </si>
  <si>
    <r>
      <t xml:space="preserve">Podaci o računovođi/revizorskom društvu na listu OsnPodaci se </t>
    </r>
    <r>
      <rPr>
        <b/>
        <sz val="11"/>
        <color rgb="FF000000"/>
        <rFont val="Calibri"/>
        <family val="2"/>
      </rPr>
      <t>ni u kom slučaju ne smiju</t>
    </r>
    <r>
      <rPr>
        <sz val="11"/>
        <color rgb="FF000000"/>
        <rFont val="Calibri"/>
        <family val="2"/>
        <charset val="1"/>
      </rPr>
      <t xml:space="preserve"> naknadno mijenjati, inače će se dogoditi formalna greška u obradi izvještaja.</t>
    </r>
  </si>
  <si>
    <t>Računovodstveni podaci mogu se mijenjati i prilagođavati prije štampanja izvještaja.</t>
  </si>
  <si>
    <t>Prilikom svakog pokušaja predaje list OsnPodaci se mora popuniti, odštampati i predati zajedno s drugim neophodnim obrascima, bez obzira na tip izvještaja.</t>
  </si>
  <si>
    <t>Izjava o neaktivnosti se popunjava i štampa u slučaju da u toku izvještajnog perioda pravno lice nije imalo drugih poslovnih promjena osim uplate obaveznog depozita.</t>
  </si>
  <si>
    <t xml:space="preserve">Sljedeća polja se učitavaju automatski nakon unosa ili odabira u drugim rubrikama: </t>
  </si>
  <si>
    <t>- šifra opštine (po odabiru sjedišta);</t>
  </si>
  <si>
    <t>- opis djelatnosti (po unesenoj šifri djelatnosti);</t>
  </si>
  <si>
    <t>- naziv banke (po unosu broja transakcionog računa);</t>
  </si>
  <si>
    <t>- PDV broj (po odabiru u rubrici "PDV obveznik").</t>
  </si>
  <si>
    <t>Broj telefona: unijeti samo cifre, bez razmaka, crtica, kosih crtica ili drugih karaktera. Excel će sam prilagoditi format unesenog broja telefona neposredno nakon unosa.</t>
  </si>
  <si>
    <t xml:space="preserve">Podaci u zaglavlju i podnožju obrazaca (naziv pravnog lica, sjedište i adresa, djelatnost, naziv banke; mjesto, datum, direktor itd) se povlače s lista OsnPodaci i automatski popunjavaju. </t>
  </si>
  <si>
    <t>Strogo je zabranjeno mijenjati barkodove JIB+ i kontrolnih brojeva na obrascima.</t>
  </si>
  <si>
    <t>Za sastavljanje izvještaja koristi se isti Excelov fajl, bez obzira na rok predaje obrazaca.</t>
  </si>
  <si>
    <t>Za ispravan rad predloška treba prethodno skinuti i instalirati font BarCode39</t>
  </si>
  <si>
    <t>(link).</t>
  </si>
  <si>
    <t>Ovaj predložak se koristi za pripremu cijelog finansijskog izvještaja (svi obrasci) ili njegovog dijela (obrasci s rokom predaje 30.6. ili rokom 28.2.).</t>
  </si>
  <si>
    <t>Dostavlja se u PDF-u i nemaju kontrolne brojeve (svi osim budžetskih korisnika)</t>
  </si>
  <si>
    <t>Izvještaj obrađuje</t>
  </si>
  <si>
    <t>Dostavlja se u PDF-u i nemaju kontrolne brojeve (svi osim budžetskih korisnika). Mikro i mali subjekti nisu dužna predavati, ali su dužna navesti informacije o otkupu dionica u bilješkama.</t>
  </si>
  <si>
    <t>Nije obavezan za mikro i male subjekte.</t>
  </si>
  <si>
    <t xml:space="preserve"> </t>
  </si>
  <si>
    <t>Ukupno:</t>
  </si>
  <si>
    <r>
      <t>m</t>
    </r>
    <r>
      <rPr>
        <vertAlign val="superscript"/>
        <sz val="16"/>
        <rFont val="Arial Narrow"/>
        <family val="2"/>
      </rPr>
      <t>2</t>
    </r>
  </si>
  <si>
    <t>stambenih, poslovnih ili drugih objekata</t>
  </si>
  <si>
    <t>ha</t>
  </si>
  <si>
    <t>poljoprivrednog, građevinskog ili šumskog zemljišta</t>
  </si>
  <si>
    <t>Naknada za zaštitu od poplava</t>
  </si>
  <si>
    <r>
      <t>m</t>
    </r>
    <r>
      <rPr>
        <vertAlign val="superscript"/>
        <sz val="16"/>
        <rFont val="Arial Narrow"/>
        <family val="2"/>
      </rPr>
      <t>3</t>
    </r>
  </si>
  <si>
    <t>Naknada za izvađeni materijal iz vodotoka</t>
  </si>
  <si>
    <t>kg</t>
  </si>
  <si>
    <t>za upotrebu hemikalija za zaštitu bilja</t>
  </si>
  <si>
    <t>za upotrebu vještačkih đubriva</t>
  </si>
  <si>
    <t>za uzgoj ribe</t>
  </si>
  <si>
    <t>EBS</t>
  </si>
  <si>
    <t>za ispuštanje otpadnih voda</t>
  </si>
  <si>
    <t>za vlasnike transportnih sredstava</t>
  </si>
  <si>
    <t>Naknada za zaštitu voda</t>
  </si>
  <si>
    <t>kWh</t>
  </si>
  <si>
    <t>za proizvodnju električne energije u HE</t>
  </si>
  <si>
    <t>za druge namjene</t>
  </si>
  <si>
    <t>za industrijske procese, uključujući TE</t>
  </si>
  <si>
    <t>za flaširanje vode i mineralne vode</t>
  </si>
  <si>
    <t>za javnu vodoopskrbu</t>
  </si>
  <si>
    <t>Naknada za korištenje podzemnih i površinskih voda</t>
  </si>
  <si>
    <t>Posebne vodne naknade</t>
  </si>
  <si>
    <t>%</t>
  </si>
  <si>
    <t>po ugovoru o djelu</t>
  </si>
  <si>
    <t>neto plaće zaposlenika</t>
  </si>
  <si>
    <t xml:space="preserve">  Opšta vodna naknada</t>
  </si>
  <si>
    <t>/KM/ (6-7)</t>
  </si>
  <si>
    <t>/KM/</t>
  </si>
  <si>
    <t>/KM/  (4×5)</t>
  </si>
  <si>
    <t>uplatu/povrat</t>
  </si>
  <si>
    <t>Razlika za</t>
  </si>
  <si>
    <t>Uplaćeni iznos</t>
  </si>
  <si>
    <t>Obračunati iznos</t>
  </si>
  <si>
    <t>Visina opšte i posebnih naknada</t>
  </si>
  <si>
    <t>Iznos/Količina</t>
  </si>
  <si>
    <t>Jedinica mjere</t>
  </si>
  <si>
    <t>Red.          broj</t>
  </si>
  <si>
    <t>IZVJEŠTAJ O OBRAČUNATIM I UPLAĆENIM VODNIM NAKNADAMA</t>
  </si>
  <si>
    <t xml:space="preserve">Šifra djelatnosti </t>
  </si>
  <si>
    <t>Identifikacioni broj obveznika naknade</t>
  </si>
  <si>
    <t>Obrazac "OVN"</t>
  </si>
  <si>
    <t>broj</t>
  </si>
  <si>
    <t>Red.</t>
  </si>
  <si>
    <t>Pečat nadležnog organa</t>
  </si>
  <si>
    <t>Obrazac sastavio/la</t>
  </si>
  <si>
    <t>Mjesto i datum</t>
  </si>
  <si>
    <t>Razlika za povrat (red.br. 4 minus red.br. 3)</t>
  </si>
  <si>
    <t>Razlika za uplatu (red.br. 3 minus red.br. 4)</t>
  </si>
  <si>
    <t>Uplaćena akontacija</t>
  </si>
  <si>
    <t>Obračunati iznos (osnovica × stopa red.br 1 × 2)</t>
  </si>
  <si>
    <t>Stopa iz člana 12.Uredbe</t>
  </si>
  <si>
    <t xml:space="preserve">Osnovica - ukupan prihod </t>
  </si>
  <si>
    <t>Opis</t>
  </si>
  <si>
    <t>OBRAČUN ČLANARINE</t>
  </si>
  <si>
    <t>Identifikacioni broj poreskog obveznika</t>
  </si>
  <si>
    <t>Naziv pravnog/fizičkog lica</t>
  </si>
  <si>
    <t>Obrazac TZ</t>
  </si>
  <si>
    <t xml:space="preserve"> a obavljaju djelatnost na teritoriji Federacije, te lica koja obavljaju samostalnu privrednu, profesionalnu i drugu djelatnost.</t>
  </si>
  <si>
    <t>Naknadu za opštekorisne funkcije šuma obračunavaju i uplaćuju sva pravna lica koja su registrovana za obavljanje djelatnosti na teritoriji Federacije, kao i dijelovi pravnih lica čije je sjedište van Federacije,</t>
  </si>
  <si>
    <t>b)</t>
  </si>
  <si>
    <t>Naknadu za korištenje državnih šuma obračunavaju i uplaćuju kantonalna šumsko-privredna društva (korisnici državnih šuma)</t>
  </si>
  <si>
    <t>a)</t>
  </si>
  <si>
    <t>Budžet Kantona</t>
  </si>
  <si>
    <t>Budžet Federacije BiH</t>
  </si>
  <si>
    <t>Naknada za opštekorisne funkcije šuma (0,07% od ukupno ostvarenog prihoda)</t>
  </si>
  <si>
    <t>Račun opština</t>
  </si>
  <si>
    <t>Naknada za korištenje državnih šuma (7% od prihoda od drveta, računajući cijenu drveta na panju i prihoda ostvarenog od nedrvnih šumskih proizvoda)</t>
  </si>
  <si>
    <t>kvartal</t>
  </si>
  <si>
    <t>1.+2.</t>
  </si>
  <si>
    <t>UKUPNO (8+9+10)</t>
  </si>
  <si>
    <t>Uplata naknade</t>
  </si>
  <si>
    <t>Osnovica (KM)</t>
  </si>
  <si>
    <t>Stopa (%)</t>
  </si>
  <si>
    <t>OBRAČUN NAKNADE ZA KORIŠTENJE, ZAŠTITU I UNAPREĐENJE ŠUMA</t>
  </si>
  <si>
    <t xml:space="preserve"> Broj žiro računa</t>
  </si>
  <si>
    <t xml:space="preserve"> Identifikacijski broj</t>
  </si>
  <si>
    <t xml:space="preserve"> Šifra djelatnosti</t>
  </si>
  <si>
    <t xml:space="preserve"> Mjesto</t>
  </si>
  <si>
    <t xml:space="preserve"> Obveznik uplate</t>
  </si>
  <si>
    <t>(osnovica × stopa - red.br. 1 × red.br. 2)</t>
  </si>
  <si>
    <t>Stopa iz tačke 2. Uputstva</t>
  </si>
  <si>
    <t>Osnovica  - isplaćene neto plaće, odnosno neto isplate po ugovoru o djelu i ugovoru o vršenju privremenih i povremenih poslova</t>
  </si>
  <si>
    <t>IZVJEŠTAJ</t>
  </si>
  <si>
    <t>za zaštitu od prirodnih i drugih nesreća</t>
  </si>
  <si>
    <t>o obračunatom i uplaćenom posebnom porezu/naknadi</t>
  </si>
  <si>
    <t>Osnovica - isplaćene neto plaće, odnosno neto isplate po ugovorima o djelu i ugovorima o vršenju privremenih i povremenih poslova</t>
  </si>
  <si>
    <t>722581</t>
  </si>
  <si>
    <t>722582</t>
  </si>
  <si>
    <t>Stopa iz tač. 2. i 3. Uputstva</t>
  </si>
  <si>
    <t>Obračunati iznos (osnovica × stopa, red. br. 1 × red. br. 2)</t>
  </si>
  <si>
    <t>Vodna naknada - neto plaće zaposlenika</t>
  </si>
  <si>
    <t>Vodna naknada - po ugovoru o djelu</t>
  </si>
  <si>
    <t>Naknada za javnu vodoopskrbu</t>
  </si>
  <si>
    <r>
      <t>m</t>
    </r>
    <r>
      <rPr>
        <vertAlign val="superscript"/>
        <sz val="11"/>
        <color theme="1"/>
        <rFont val="Arial Narrow"/>
        <family val="2"/>
      </rPr>
      <t>3</t>
    </r>
  </si>
  <si>
    <t>Naknada za flaširanje vode i mineralne vode</t>
  </si>
  <si>
    <t>Naknada za industrijske procese, uključujući TE</t>
  </si>
  <si>
    <t>Naknada za druge namjene</t>
  </si>
  <si>
    <t>Naknada za proizvodnju električne energije u HE</t>
  </si>
  <si>
    <t>Naknada za vlasnike transportnih sredstava</t>
  </si>
  <si>
    <t>Naknada za ispuštanje otpadnih voda</t>
  </si>
  <si>
    <t>Naknada za uzgoj ribe</t>
  </si>
  <si>
    <t>Naknada za  upotrebu vještačkih đubriva</t>
  </si>
  <si>
    <t>Naknada za upotrebu hemikalija/kemikalija za zaštitu bilja</t>
  </si>
  <si>
    <t>Naknada za zaštitu zemljišta od poplava</t>
  </si>
  <si>
    <t>Naknada za zaštitu objekata od poplava</t>
  </si>
  <si>
    <r>
      <t>m</t>
    </r>
    <r>
      <rPr>
        <vertAlign val="superscript"/>
        <sz val="11"/>
        <color theme="1"/>
        <rFont val="Arial Narrow"/>
        <family val="2"/>
      </rPr>
      <t>2</t>
    </r>
  </si>
  <si>
    <t>Ukupno</t>
  </si>
  <si>
    <t>Kolona4</t>
  </si>
  <si>
    <t>Kolona 11</t>
  </si>
  <si>
    <t>Budžet/Proračun Federacije BiH</t>
  </si>
  <si>
    <t xml:space="preserve">Budžet/Proračun kantona </t>
  </si>
  <si>
    <t>Račun opštine/općine</t>
  </si>
  <si>
    <t>Osnovica - ukupan prihod ili prihod od obavljanja djelatnosti</t>
  </si>
  <si>
    <t>Stopa iz člana 12. Uredbe</t>
  </si>
  <si>
    <t>Obračunati iznos (osnovica × stopa red. br. 1×2 )</t>
  </si>
  <si>
    <t>Razlika za uplatu (red. br. 3 minus red. br. 4 )</t>
  </si>
  <si>
    <t>Razlika za povrat (red. br. 4 minus red. br. 3 )</t>
  </si>
  <si>
    <t>OBRAZAC ZS</t>
  </si>
  <si>
    <t>Naziv pravne/fizičke osobe/lica</t>
  </si>
  <si>
    <t>Naziv pravne/fizičke osobe/lica, odnosno organa vlasti</t>
  </si>
  <si>
    <t>Ulica i broj</t>
  </si>
  <si>
    <t>Broj telefona</t>
  </si>
  <si>
    <t>Adresa: mjesto, ulica i broj</t>
  </si>
  <si>
    <t>Naziv vodne naknade</t>
  </si>
  <si>
    <t>Kôd opštine</t>
  </si>
  <si>
    <t>Datum prijema</t>
  </si>
  <si>
    <t>Obrazac ONŠ</t>
  </si>
  <si>
    <r>
      <t xml:space="preserve">1. </t>
    </r>
    <r>
      <rPr>
        <vertAlign val="superscript"/>
        <sz val="14"/>
        <rFont val="Arial Narrow"/>
        <family val="2"/>
      </rPr>
      <t>a)</t>
    </r>
  </si>
  <si>
    <r>
      <t xml:space="preserve">2. </t>
    </r>
    <r>
      <rPr>
        <vertAlign val="superscript"/>
        <sz val="14"/>
        <rFont val="Arial Narrow"/>
        <family val="2"/>
      </rPr>
      <t>b)</t>
    </r>
  </si>
  <si>
    <t>Vrsta naknada                                       za eksploataciju šuma</t>
  </si>
  <si>
    <t>U istom obračunskom periodu prethodne godine</t>
  </si>
  <si>
    <t>U obračunskom periodu tekuće godine</t>
  </si>
  <si>
    <t>31.12.2021.</t>
  </si>
  <si>
    <t>01.01.2021.</t>
  </si>
  <si>
    <t>___________________________</t>
  </si>
  <si>
    <t xml:space="preserve">M.P.             </t>
  </si>
  <si>
    <t>STATISTIČKI ANEKS GODIŠNJEG RAČUNOVODSTVENOG IZVJEŠTAJA ZA 2021. GODINU</t>
  </si>
  <si>
    <t>____________________________________________________________________</t>
  </si>
  <si>
    <t>______________________________________________________________________________________________________</t>
  </si>
  <si>
    <r>
      <rPr>
        <vertAlign val="superscript"/>
        <sz val="10"/>
        <rFont val="Arial Narrow"/>
        <family val="2"/>
        <charset val="238"/>
      </rPr>
      <t>2)</t>
    </r>
    <r>
      <rPr>
        <sz val="10"/>
        <rFont val="Arial Narrow"/>
        <family val="2"/>
        <charset val="238"/>
      </rPr>
      <t xml:space="preserve"> Prikazati subvencije koje se ne mogu iskazati po jedinici proizvoda ili usluge, kao što su subvencije za plaće i naknade, kamatne stope, smanjenje zagađenosti okoline i sl.</t>
    </r>
  </si>
  <si>
    <r>
      <t>8)</t>
    </r>
    <r>
      <rPr>
        <sz val="10"/>
        <rFont val="Arial Narrow"/>
        <family val="2"/>
        <charset val="238"/>
      </rPr>
      <t xml:space="preserve"> </t>
    </r>
  </si>
  <si>
    <r>
      <t>9)</t>
    </r>
    <r>
      <rPr>
        <sz val="10"/>
        <rFont val="Arial Narrow"/>
        <family val="2"/>
        <charset val="238"/>
      </rPr>
      <t xml:space="preserve"> </t>
    </r>
  </si>
  <si>
    <r>
      <rPr>
        <b/>
        <vertAlign val="superscript"/>
        <sz val="10"/>
        <rFont val="Arial Narrow"/>
        <family val="2"/>
      </rPr>
      <t>4)</t>
    </r>
    <r>
      <rPr>
        <b/>
        <sz val="10"/>
        <rFont val="Arial Narrow"/>
        <family val="2"/>
      </rPr>
      <t xml:space="preserve"> </t>
    </r>
    <r>
      <rPr>
        <sz val="10"/>
        <rFont val="Arial Narrow"/>
        <family val="2"/>
      </rPr>
      <t xml:space="preserve">Prikazati troškove amortizacije koji se odnose na imovinu s pravom korištenja u skladu sa MSFI 16 - Najmovi. Troškovi amortizacije se odnose samo </t>
    </r>
  </si>
  <si>
    <r>
      <rPr>
        <b/>
        <vertAlign val="superscript"/>
        <sz val="10"/>
        <rFont val="Arial Narrow"/>
        <family val="2"/>
      </rPr>
      <t>5)</t>
    </r>
    <r>
      <rPr>
        <vertAlign val="superscript"/>
        <sz val="10"/>
        <rFont val="Arial Narrow"/>
        <family val="2"/>
      </rPr>
      <t xml:space="preserve"> </t>
    </r>
    <r>
      <rPr>
        <sz val="10"/>
        <rFont val="Arial Narrow"/>
        <family val="2"/>
      </rPr>
      <t xml:space="preserve">Prikazati troškove kamata koji se odnose na imovinu s pravom korištenja u skladu sa MSFI 16 - Najmovi. Troškovi kamata se odnose samo na </t>
    </r>
  </si>
  <si>
    <t>RAVNATELJ</t>
  </si>
  <si>
    <t>Obveza podnošenja izvještaja zasniva se na članu 31. Zakona o statistici u Federaciji BiH. Odbijanje davanja podataka, davanje nepotpunih i netačnih podataka ili nedavanje podataka u propisanom sadržaju i roku povlači kaznene odredbe iz čl. 43. i 44. navedenog Zakona. Podaci koji se daju u ovom izvještaju koristiće se isključivo za statističke svrhe i neće se objavljivati kao pojedinačni. Uporaba, povjerljivost i zaštita podataka utvrđena je članovima od 36. do 42. Zakona o statistici u Federaciji BiH i primjenjivaće se prilikom statističke obrade predmetnih podataka.</t>
  </si>
  <si>
    <t>Prihodi iz namjenskih izvora financiranja</t>
  </si>
  <si>
    <t>FINANCIJSKI PRIHODI</t>
  </si>
  <si>
    <t xml:space="preserve"> - Dnevnice za službena putovanja u zemlji i inozemstvu</t>
  </si>
  <si>
    <t>Troškovi naknada ostalim fizičkim osobama</t>
  </si>
  <si>
    <t>FINANCIJSKI RASHODI</t>
  </si>
  <si>
    <t xml:space="preserve"> Obračunati poseban porez - trošarine</t>
  </si>
  <si>
    <r>
      <t>6)</t>
    </r>
    <r>
      <rPr>
        <b/>
        <sz val="10"/>
        <rFont val="Arial Narrow"/>
        <family val="2"/>
        <charset val="238"/>
      </rPr>
      <t xml:space="preserve">      </t>
    </r>
    <r>
      <rPr>
        <sz val="10"/>
        <rFont val="Arial Narrow"/>
        <family val="2"/>
        <charset val="238"/>
      </rPr>
      <t xml:space="preserve"> Prikazati dugovni promet grupe 27 izuzev konta 279 (obračunati ulazni PDV za razdoblje 01.01. - 31.12.2021. godine </t>
    </r>
  </si>
  <si>
    <r>
      <t>7)</t>
    </r>
    <r>
      <rPr>
        <b/>
        <sz val="10"/>
        <rFont val="Arial Narrow"/>
        <family val="2"/>
        <charset val="238"/>
      </rPr>
      <t xml:space="preserve">        </t>
    </r>
    <r>
      <rPr>
        <sz val="10"/>
        <rFont val="Arial Narrow"/>
        <family val="2"/>
        <charset val="238"/>
      </rPr>
      <t xml:space="preserve">Prikazati potražni promet grupe 47 izuzev konta 479 (obračunati izlazni PDV za razdoblje 01.01. - 31.12.2021. godine </t>
    </r>
  </si>
  <si>
    <t>uposlenom u tom razdoblju.</t>
  </si>
  <si>
    <t xml:space="preserve">Prosječan broj uposlenih na bazi stanja krajem mjeseca, utvrđuje se tako da se uzme broj uposlenih na kraju svakog mjeseca iz kadrovske evidencije, </t>
  </si>
  <si>
    <t>UPUTE ZA POPUNJAVANJE</t>
  </si>
  <si>
    <r>
      <t xml:space="preserve">POSLOVNI PRIHODI </t>
    </r>
    <r>
      <rPr>
        <sz val="11"/>
        <rFont val="Arial Narrow"/>
        <family val="2"/>
      </rPr>
      <t>(3+4+5+6+7+8+9+10+11)</t>
    </r>
  </si>
  <si>
    <r>
      <t xml:space="preserve">Ostali poslovni prihodi  </t>
    </r>
    <r>
      <rPr>
        <sz val="11"/>
        <rFont val="Arial Narrow"/>
        <family val="2"/>
      </rPr>
      <t>(12+15+16+17+18+19+20)</t>
    </r>
    <r>
      <rPr>
        <b/>
        <sz val="11"/>
        <rFont val="Arial Narrow"/>
        <family val="2"/>
      </rPr>
      <t xml:space="preserve">  </t>
    </r>
  </si>
  <si>
    <r>
      <t xml:space="preserve"> - Prihodi iz proračuna po osnovu subvencija na proizvode</t>
    </r>
    <r>
      <rPr>
        <b/>
        <vertAlign val="superscript"/>
        <sz val="11"/>
        <rFont val="Arial Narrow"/>
        <family val="2"/>
      </rPr>
      <t>1)</t>
    </r>
  </si>
  <si>
    <r>
      <t xml:space="preserve"> - Prihodi iz proračuna po osnovu subvencija za ostale namjene</t>
    </r>
    <r>
      <rPr>
        <b/>
        <vertAlign val="superscript"/>
        <sz val="11"/>
        <rFont val="Arial Narrow"/>
        <family val="2"/>
      </rPr>
      <t>2)</t>
    </r>
  </si>
  <si>
    <r>
      <t xml:space="preserve">Prihodi od zakupa </t>
    </r>
    <r>
      <rPr>
        <i/>
        <sz val="11"/>
        <rFont val="Arial Narrow"/>
        <family val="2"/>
      </rPr>
      <t>(operativni najam)</t>
    </r>
  </si>
  <si>
    <t>UKUPNI PRIHODI OBRAČUNSKOG RAZDOBLJA</t>
  </si>
  <si>
    <t>Prihodi od prodaje robe povezanim pravnim osobama</t>
  </si>
  <si>
    <t>Prihodi od prodaje robe na inozemnom tržištu</t>
  </si>
  <si>
    <t>Prihodi od prodaje učinaka povezanim pravnim osobama</t>
  </si>
  <si>
    <t>Prihodi od prodaje učinaka na inozemnom tržištu</t>
  </si>
  <si>
    <t>Povećanje vrijednosti posebnih stalnih sredstava</t>
  </si>
  <si>
    <t>Smanjenje vrijednosti posebnih stalnih sredstava</t>
  </si>
  <si>
    <t>PRIHODI NA TEMELJU USKLAĐIVANJA VRIJEDNOSTI SREDSTAVA</t>
  </si>
  <si>
    <t>Prihodi na temelju promjene računovodstvenih politika</t>
  </si>
  <si>
    <t>Prihodi na temelju ispravki grešaka iz ranijih godina</t>
  </si>
  <si>
    <r>
      <rPr>
        <vertAlign val="superscript"/>
        <sz val="10"/>
        <rFont val="Arial Narrow"/>
        <family val="2"/>
        <charset val="238"/>
      </rPr>
      <t xml:space="preserve">1) </t>
    </r>
    <r>
      <rPr>
        <sz val="10"/>
        <rFont val="Arial Narrow"/>
        <family val="2"/>
        <charset val="238"/>
      </rPr>
      <t>Prikazati subvencije koje se mogu iskazati po jedinici proizvoda ili usluge, subvencije za izvoz ili određivanje razine prodajne cijene.</t>
    </r>
  </si>
  <si>
    <r>
      <t xml:space="preserve">POSLOVNI RASHODI </t>
    </r>
    <r>
      <rPr>
        <sz val="11"/>
        <rFont val="Arial Narrow"/>
        <family val="2"/>
      </rPr>
      <t>(33+34+35+45+55+59-79+80)</t>
    </r>
  </si>
  <si>
    <r>
      <t xml:space="preserve">Troškovi proizvodnih usluga  </t>
    </r>
    <r>
      <rPr>
        <sz val="11"/>
        <rFont val="Arial Narrow"/>
        <family val="2"/>
      </rPr>
      <t xml:space="preserve">  (46 do 54) </t>
    </r>
  </si>
  <si>
    <r>
      <t xml:space="preserve">Amortizacija i troškovi rezervisanja   </t>
    </r>
    <r>
      <rPr>
        <sz val="11"/>
        <rFont val="Arial Narrow"/>
        <family val="2"/>
      </rPr>
      <t>(56+58)</t>
    </r>
  </si>
  <si>
    <r>
      <t xml:space="preserve"> - Troškovi amortizacije obračunati za imovinu s pravom korištenja - </t>
    </r>
    <r>
      <rPr>
        <b/>
        <sz val="11"/>
        <rFont val="Arial Narrow"/>
        <family val="2"/>
      </rPr>
      <t>operativni najam/lizing</t>
    </r>
    <r>
      <rPr>
        <b/>
        <vertAlign val="superscript"/>
        <sz val="11"/>
        <rFont val="Arial Narrow"/>
        <family val="2"/>
      </rPr>
      <t>4)</t>
    </r>
  </si>
  <si>
    <r>
      <t xml:space="preserve">Nematerijalni troškovi  </t>
    </r>
    <r>
      <rPr>
        <sz val="11"/>
        <rFont val="Arial Narrow"/>
        <family val="2"/>
      </rPr>
      <t>(60 do 67)</t>
    </r>
  </si>
  <si>
    <r>
      <t xml:space="preserve"> - Troškovi kamate za imovinu s pravom korištenja - </t>
    </r>
    <r>
      <rPr>
        <b/>
        <sz val="11"/>
        <rFont val="Arial Narrow"/>
        <family val="2"/>
      </rPr>
      <t>operativni</t>
    </r>
    <r>
      <rPr>
        <sz val="11"/>
        <rFont val="Arial Narrow"/>
        <family val="2"/>
      </rPr>
      <t xml:space="preserve"> </t>
    </r>
    <r>
      <rPr>
        <b/>
        <sz val="11"/>
        <rFont val="Arial Narrow"/>
        <family val="2"/>
      </rPr>
      <t>najam/lizing</t>
    </r>
    <r>
      <rPr>
        <b/>
        <vertAlign val="superscript"/>
        <sz val="11"/>
        <rFont val="Arial Narrow"/>
        <family val="2"/>
      </rPr>
      <t>5</t>
    </r>
    <r>
      <rPr>
        <b/>
        <sz val="11"/>
        <rFont val="Arial Narrow"/>
        <family val="2"/>
      </rPr>
      <t>)</t>
    </r>
  </si>
  <si>
    <t>UKUPNI TROŠKOVI I RASHODI OBRAČUNSKOG RAZDOBLJA</t>
  </si>
  <si>
    <r>
      <t xml:space="preserve">Troškovi uposlenih </t>
    </r>
    <r>
      <rPr>
        <sz val="11"/>
        <rFont val="Arial Narrow"/>
        <family val="2"/>
      </rPr>
      <t>(36+37+38+39+40+42+43+44)</t>
    </r>
  </si>
  <si>
    <r>
      <t>Plaće i naknade plaća (neto za isplatu uposlenima)</t>
    </r>
    <r>
      <rPr>
        <b/>
        <vertAlign val="superscript"/>
        <sz val="11"/>
        <rFont val="Arial Narrow"/>
        <family val="2"/>
      </rPr>
      <t>3)</t>
    </r>
  </si>
  <si>
    <t>Troškovi službenih putovanja uposlenih</t>
  </si>
  <si>
    <t>Troškovi ostalih primanja, naknada i materijalnih prava uposlenih</t>
  </si>
  <si>
    <t>Troškovi razvoja koji se ne kapitaliziraju</t>
  </si>
  <si>
    <t>Troškovi poštanskih i telekomunikacijskih usluga</t>
  </si>
  <si>
    <t>Troškovi poreza, naknada, taksi i dr. dažbina na teret pravne osobe</t>
  </si>
  <si>
    <t>RASHODI NA TEMELJU UMANJENJA VRIJEDNOSTI SREDSTAVA</t>
  </si>
  <si>
    <t>Rashodi na temelju promjene računovodstvenih politika</t>
  </si>
  <si>
    <t>Rashodi na temelju ispravki grešaka iz ranijih godina</t>
  </si>
  <si>
    <r>
      <rPr>
        <b/>
        <vertAlign val="superscript"/>
        <sz val="10"/>
        <rFont val="Arial Narrow"/>
        <family val="2"/>
      </rPr>
      <t>3)</t>
    </r>
    <r>
      <rPr>
        <sz val="10"/>
        <rFont val="Arial Narrow"/>
        <family val="2"/>
      </rPr>
      <t xml:space="preserve"> Prikazati iznos koji je isplaćen uposlenima nakon odbitka poreza na dohodak.</t>
    </r>
    <r>
      <rPr>
        <vertAlign val="superscript"/>
        <sz val="10"/>
        <rFont val="Arial Narrow"/>
        <family val="2"/>
      </rPr>
      <t xml:space="preserve"> </t>
    </r>
  </si>
  <si>
    <t>na operativni najam/lizing (kao što su troškovi najamnine nekretnina, opreme, prevoznih sredstava i sl.) isključujući financijski najam/lizing.</t>
  </si>
  <si>
    <t>operativni najam/lizing (kao što su troškovi najamnine nekretnina, opreme, prevoznih sredstava i sl.) isključujući financijski najam/lizing.</t>
  </si>
  <si>
    <r>
      <t>Tabela 3.</t>
    </r>
    <r>
      <rPr>
        <sz val="11"/>
        <rFont val="Arial Narrow"/>
        <family val="2"/>
      </rPr>
      <t xml:space="preserve"> </t>
    </r>
    <r>
      <rPr>
        <b/>
        <sz val="11"/>
        <rFont val="Arial Narrow"/>
        <family val="2"/>
      </rPr>
      <t>POSEBNI PODACI</t>
    </r>
  </si>
  <si>
    <r>
      <t xml:space="preserve"> Potraživanja za PDV</t>
    </r>
    <r>
      <rPr>
        <b/>
        <vertAlign val="superscript"/>
        <sz val="11"/>
        <rFont val="Arial Narrow"/>
        <family val="2"/>
      </rPr>
      <t>6)</t>
    </r>
    <r>
      <rPr>
        <vertAlign val="superscript"/>
        <sz val="11"/>
        <rFont val="Arial Narrow"/>
        <family val="2"/>
      </rPr>
      <t xml:space="preserve"> </t>
    </r>
    <r>
      <rPr>
        <sz val="11"/>
        <rFont val="Arial Narrow"/>
        <family val="2"/>
      </rPr>
      <t>(dugovni promet grupe 27)</t>
    </r>
  </si>
  <si>
    <r>
      <t xml:space="preserve"> Prosječan broj uposlenih na bazi sati rada</t>
    </r>
    <r>
      <rPr>
        <b/>
        <vertAlign val="superscript"/>
        <sz val="11"/>
        <rFont val="Arial Narrow"/>
        <family val="2"/>
      </rPr>
      <t>8)</t>
    </r>
  </si>
  <si>
    <r>
      <t xml:space="preserve"> Prosječan broj uposlenih na bazi stanja krajem svakog mjeseca</t>
    </r>
    <r>
      <rPr>
        <b/>
        <vertAlign val="superscript"/>
        <sz val="11"/>
        <rFont val="Arial Narrow"/>
        <family val="2"/>
      </rPr>
      <t>9)</t>
    </r>
  </si>
  <si>
    <r>
      <t xml:space="preserve"> Obveze za PDV</t>
    </r>
    <r>
      <rPr>
        <b/>
        <vertAlign val="superscript"/>
        <sz val="11"/>
        <rFont val="Arial Narrow"/>
        <family val="2"/>
      </rPr>
      <t xml:space="preserve">7) </t>
    </r>
    <r>
      <rPr>
        <sz val="11"/>
        <rFont val="Arial Narrow"/>
        <family val="2"/>
      </rPr>
      <t xml:space="preserve">(potražni promet grupe 47) </t>
    </r>
  </si>
  <si>
    <t xml:space="preserve">Prosječan broj uposlenih na bazi sati rada utvrđuje se tako da se ukupan broj ostvarenih sati rada u razdoblju podijeli s brojem mogućih sati rada po jednom </t>
  </si>
  <si>
    <t>i dobiveni zbir podijeli sa 12.</t>
  </si>
  <si>
    <t>Na osnovu Zakona o statistici u  Federaciji Bosne i Hercegovine ("Službene novine Federacije BiH", br.63/03  i 9/09) i Plana provođenja statističkih istraživanja od interesa za Federaciju BiH, Federalni zavod za statistiku provodi statistička istraživanja putem kojih prikuplja podatke neophodne za izvođenje obračuna bruto domaćeg proizvoda za razinu Federacije BiH. Za pravne osobe koje knjigovodstvo vode po kontnom okviru za gospodarska društva podaci se prikupljaju putem "Statističkog aneksa godišnjeg računovodstvenog izvještaja", a koji se podnosi uz godišnji obračun. Podaci prikupljeni putem ovog izvještaja koristiće se isključivo za obračun bruto domaćeg proizvoda za Federaciju BiH.</t>
  </si>
  <si>
    <t>Prilikom popunjavanja obrasca neophodno je u zaglavlje obrasca upisati identifikacione podatke (naziv firme, identifikacioni  broj, djelatnost, sjedište i adresu). Popunjavanje tabela (1 do 3) se vrši prenošenjem podataka iz knjigovodstvene dokumentacije na odgovarajuće pozicije ovog obrasca, prema oznakama konta datim uz svaku poziciju. Skrećemo pozornost da se, za pozicije u kojima se traži dio konta, podatak  preuzima iz analitičke evidencije, sukladno sa opisom datim za tu poziciju. Pojedine pozicije su pojašnjene fusnotama koje je potrebno pročitati prije unosa podataka.</t>
  </si>
  <si>
    <t>CERTIFICIRANI RAČUNOVOĐA</t>
  </si>
  <si>
    <t>_________________________________</t>
  </si>
  <si>
    <t>__________________________</t>
  </si>
  <si>
    <t>______________________________________</t>
  </si>
  <si>
    <t xml:space="preserve">Općina ili grad  </t>
  </si>
  <si>
    <t>______________________</t>
  </si>
  <si>
    <t xml:space="preserve">   Ulica i broj   </t>
  </si>
  <si>
    <t>___________________________________</t>
  </si>
  <si>
    <t xml:space="preserve">Telefon  </t>
  </si>
  <si>
    <t>___________________________________________________________________________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</si>
</sst>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 #,##0.00_-;_-* &quot;-&quot;??_-;_-@_-"/>
    <numFmt numFmtId="165" formatCode="00"/>
    <numFmt numFmtId="166" formatCode="dd/mm/yyyy"/>
    <numFmt numFmtId="167" formatCode="_-* #,##0.00_-;\-* #,##0.00_-;_-* \-??_-;_-@_-"/>
    <numFmt numFmtId="168" formatCode="_(* #,##0.00_);_(* \(#,##0.00\);_(* \-??_);_(@_)"/>
    <numFmt numFmtId="169" formatCode="0.0000"/>
    <numFmt numFmtId="170" formatCode="0.00000000000000000"/>
    <numFmt numFmtId="171" formatCode="0.00000000000000000000000"/>
    <numFmt numFmtId="172" formatCode="0.00000000000000"/>
    <numFmt numFmtId="173" formatCode="_(* #,##0_);_(* \(#,##0\);_(* &quot;-&quot;??_);_(@_)"/>
    <numFmt numFmtId="174" formatCode="d/m/yyyy/"/>
    <numFmt numFmtId="175" formatCode="\00"/>
    <numFmt numFmtId="176" formatCode="#,##0.00_ ;\-#,##0.00\ "/>
    <numFmt numFmtId="177" formatCode="_(* #,##0.00_);_(* \(#,##0.00\);_(* &quot;-&quot;??_);_(@_)"/>
  </numFmts>
  <fonts count="354">
    <font>
      <sz val="11"/>
      <color rgb="FF000000"/>
      <name val="Calibri"/>
      <family val="2"/>
      <charset val="1"/>
    </font>
    <font>
      <sz val="11"/>
      <color theme="1"/>
      <name val="Calibri"/>
      <family val="2"/>
      <charset val="238"/>
      <scheme val="minor"/>
    </font>
    <font>
      <sz val="11"/>
      <name val="Arial Narrow"/>
      <family val="2"/>
      <charset val="1"/>
    </font>
    <font>
      <b/>
      <sz val="11"/>
      <name val="Arial Narrow"/>
      <family val="2"/>
      <charset val="1"/>
    </font>
    <font>
      <sz val="16"/>
      <name val="Arial Narrow"/>
      <family val="2"/>
      <charset val="1"/>
    </font>
    <font>
      <b/>
      <sz val="16"/>
      <name val="Arial Narrow"/>
      <family val="2"/>
      <charset val="1"/>
    </font>
    <font>
      <b/>
      <sz val="16"/>
      <color rgb="FF808080"/>
      <name val="Arial Narrow"/>
      <family val="2"/>
      <charset val="1"/>
    </font>
    <font>
      <u/>
      <sz val="11"/>
      <color rgb="FF0563C1"/>
      <name val="Calibri"/>
      <family val="2"/>
      <charset val="238"/>
    </font>
    <font>
      <sz val="16"/>
      <name val="Arial Narrow"/>
      <family val="2"/>
      <charset val="238"/>
    </font>
    <font>
      <sz val="11"/>
      <name val="Arial Narrow"/>
      <family val="2"/>
      <charset val="238"/>
    </font>
    <font>
      <sz val="16"/>
      <color rgb="FF000000"/>
      <name val="Arial Narrow"/>
      <family val="2"/>
      <charset val="1"/>
    </font>
    <font>
      <sz val="11"/>
      <name val="Calibri"/>
      <family val="2"/>
      <charset val="238"/>
    </font>
    <font>
      <sz val="26"/>
      <name val="Bar-Code 39"/>
      <family val="2"/>
      <charset val="2"/>
    </font>
    <font>
      <b/>
      <sz val="20"/>
      <name val="Arial Narrow"/>
      <family val="2"/>
      <charset val="1"/>
    </font>
    <font>
      <sz val="20"/>
      <name val="Arial Narrow"/>
      <family val="2"/>
      <charset val="1"/>
    </font>
    <font>
      <sz val="26"/>
      <name val="Arial Narrow"/>
      <family val="2"/>
      <charset val="1"/>
    </font>
    <font>
      <sz val="22"/>
      <name val="Arial Narrow"/>
      <family val="2"/>
      <charset val="1"/>
    </font>
    <font>
      <b/>
      <sz val="19"/>
      <color rgb="FF808080"/>
      <name val="Arial Narrow"/>
      <family val="2"/>
      <charset val="1"/>
    </font>
    <font>
      <sz val="18"/>
      <name val="Arial Narrow"/>
      <family val="2"/>
      <charset val="1"/>
    </font>
    <font>
      <b/>
      <sz val="18"/>
      <name val="Arial Narrow"/>
      <family val="2"/>
      <charset val="1"/>
    </font>
    <font>
      <b/>
      <sz val="23"/>
      <name val="Arial Narrow"/>
      <family val="2"/>
      <charset val="1"/>
    </font>
    <font>
      <b/>
      <sz val="20"/>
      <name val="Arial Narrow"/>
      <family val="2"/>
      <charset val="238"/>
    </font>
    <font>
      <sz val="23"/>
      <name val="Arial Narrow"/>
      <family val="2"/>
      <charset val="1"/>
    </font>
    <font>
      <sz val="12"/>
      <color rgb="FF808080"/>
      <name val="Arial Narrow"/>
      <family val="2"/>
      <charset val="1"/>
    </font>
    <font>
      <sz val="18"/>
      <color rgb="FF808080"/>
      <name val="Arial Narrow"/>
      <family val="2"/>
      <charset val="1"/>
    </font>
    <font>
      <sz val="16"/>
      <color rgb="FF808080"/>
      <name val="Arial"/>
      <family val="2"/>
      <charset val="1"/>
    </font>
    <font>
      <sz val="32"/>
      <color rgb="FFFFFFFF"/>
      <name val="Bar-Code 39"/>
      <family val="2"/>
      <charset val="2"/>
    </font>
    <font>
      <sz val="12"/>
      <name val="Arial Narrow"/>
      <family val="2"/>
      <charset val="1"/>
    </font>
    <font>
      <b/>
      <sz val="22"/>
      <name val="Arial Narrow"/>
      <family val="2"/>
      <charset val="1"/>
    </font>
    <font>
      <b/>
      <sz val="18"/>
      <name val="Arial"/>
      <family val="2"/>
      <charset val="238"/>
    </font>
    <font>
      <b/>
      <sz val="18"/>
      <name val="Arial Narrow"/>
      <family val="2"/>
      <charset val="238"/>
    </font>
    <font>
      <sz val="14"/>
      <name val="Arial Narrow"/>
      <family val="2"/>
      <charset val="1"/>
    </font>
    <font>
      <sz val="11"/>
      <color rgb="FF7F7F7F"/>
      <name val="Arial Narrow"/>
      <family val="2"/>
      <charset val="1"/>
    </font>
    <font>
      <b/>
      <sz val="14"/>
      <color rgb="FF808080"/>
      <name val="Arial Narrow"/>
      <family val="2"/>
      <charset val="1"/>
    </font>
    <font>
      <sz val="16"/>
      <color rgb="FF808080"/>
      <name val="Arial Narrow"/>
      <family val="2"/>
      <charset val="1"/>
    </font>
    <font>
      <sz val="14"/>
      <color rgb="FF808080"/>
      <name val="Arial Narrow"/>
      <family val="2"/>
      <charset val="1"/>
    </font>
    <font>
      <b/>
      <sz val="17"/>
      <name val="Arial Narrow"/>
      <family val="2"/>
      <charset val="1"/>
    </font>
    <font>
      <b/>
      <sz val="17"/>
      <color rgb="FFFFFFFF"/>
      <name val="Arial Narrow"/>
      <family val="2"/>
      <charset val="1"/>
    </font>
    <font>
      <b/>
      <sz val="14"/>
      <name val="Arial Narrow"/>
      <family val="2"/>
      <charset val="1"/>
    </font>
    <font>
      <sz val="17"/>
      <name val="Arial Narrow"/>
      <family val="2"/>
      <charset val="1"/>
    </font>
    <font>
      <sz val="18"/>
      <color rgb="FF000000"/>
      <name val="Arial Narrow"/>
      <family val="2"/>
      <charset val="1"/>
    </font>
    <font>
      <sz val="13"/>
      <color rgb="FF808080"/>
      <name val="Arial"/>
      <family val="2"/>
      <charset val="1"/>
    </font>
    <font>
      <sz val="22"/>
      <name val="Bar-Code 39"/>
      <family val="2"/>
      <charset val="2"/>
    </font>
    <font>
      <sz val="15"/>
      <color rgb="FF808080"/>
      <name val="Arial"/>
      <family val="2"/>
      <charset val="1"/>
    </font>
    <font>
      <sz val="15"/>
      <color rgb="FF808080"/>
      <name val="Arial Narrow"/>
      <family val="2"/>
      <charset val="1"/>
    </font>
    <font>
      <sz val="11"/>
      <color rgb="FF808080"/>
      <name val="Arial Narrow"/>
      <family val="2"/>
      <charset val="1"/>
    </font>
    <font>
      <sz val="18"/>
      <name val="Arial Narrow"/>
      <family val="2"/>
      <charset val="238"/>
    </font>
    <font>
      <sz val="18"/>
      <color rgb="FF808080"/>
      <name val="Arial Narrow"/>
      <family val="2"/>
      <charset val="238"/>
    </font>
    <font>
      <sz val="15"/>
      <name val="Arial Narrow"/>
      <family val="2"/>
      <charset val="1"/>
    </font>
    <font>
      <sz val="13"/>
      <color rgb="FFFF0000"/>
      <name val="Arial Narrow"/>
      <family val="2"/>
      <charset val="1"/>
    </font>
    <font>
      <b/>
      <sz val="24"/>
      <name val="Arial Narrow"/>
      <family val="2"/>
      <charset val="1"/>
    </font>
    <font>
      <sz val="19"/>
      <name val="Arial Narrow"/>
      <family val="2"/>
      <charset val="1"/>
    </font>
    <font>
      <sz val="14"/>
      <color rgb="FF808080"/>
      <name val="Arial"/>
      <family val="2"/>
      <charset val="1"/>
    </font>
    <font>
      <sz val="13"/>
      <color rgb="FF808080"/>
      <name val="Arial Narrow"/>
      <family val="2"/>
      <charset val="1"/>
    </font>
    <font>
      <sz val="18"/>
      <name val="Bar-Code 39"/>
      <family val="2"/>
      <charset val="238"/>
    </font>
    <font>
      <sz val="23"/>
      <color rgb="FFFFFFFF"/>
      <name val="Bar-Code 39"/>
      <family val="2"/>
      <charset val="2"/>
    </font>
    <font>
      <b/>
      <sz val="20"/>
      <name val="Arial"/>
      <family val="2"/>
      <charset val="238"/>
    </font>
    <font>
      <b/>
      <sz val="26"/>
      <name val="Arial Narrow"/>
      <family val="2"/>
      <charset val="1"/>
    </font>
    <font>
      <sz val="20"/>
      <name val="Arial Narrow"/>
      <family val="2"/>
      <charset val="238"/>
    </font>
    <font>
      <sz val="10"/>
      <color rgb="FF808080"/>
      <name val="Arial Narrow"/>
      <family val="2"/>
      <charset val="1"/>
    </font>
    <font>
      <sz val="14"/>
      <color rgb="FF808080"/>
      <name val="Arial Nova Cond Light"/>
      <family val="2"/>
      <charset val="1"/>
    </font>
    <font>
      <sz val="25"/>
      <color rgb="FFFFFFFF"/>
      <name val="Bar-Code 39"/>
      <family val="2"/>
      <charset val="2"/>
    </font>
    <font>
      <sz val="10"/>
      <name val="Arial Narrow"/>
      <family val="2"/>
      <charset val="1"/>
    </font>
    <font>
      <b/>
      <sz val="12"/>
      <name val="Arial Narrow"/>
      <family val="2"/>
      <charset val="1"/>
    </font>
    <font>
      <sz val="13"/>
      <name val="Arial Narrow"/>
      <family val="2"/>
      <charset val="1"/>
    </font>
    <font>
      <b/>
      <sz val="13"/>
      <name val="Arial Narrow"/>
      <family val="2"/>
      <charset val="238"/>
    </font>
    <font>
      <sz val="13"/>
      <name val="Arial Narrow"/>
      <family val="2"/>
      <charset val="238"/>
    </font>
    <font>
      <sz val="15"/>
      <color rgb="FFFFFFFF"/>
      <name val="Bar-Code 39"/>
      <family val="2"/>
      <charset val="2"/>
    </font>
    <font>
      <sz val="23"/>
      <name val="Bar-Code 39"/>
      <family val="2"/>
      <charset val="2"/>
    </font>
    <font>
      <sz val="13"/>
      <color rgb="FFED7D31"/>
      <name val="Arial Narrow"/>
      <family val="2"/>
      <charset val="1"/>
    </font>
    <font>
      <i/>
      <sz val="12"/>
      <name val="Arial Narrow"/>
      <family val="2"/>
      <charset val="1"/>
    </font>
    <font>
      <sz val="11"/>
      <name val="Arial"/>
      <family val="2"/>
      <charset val="238"/>
    </font>
    <font>
      <b/>
      <sz val="25"/>
      <color rgb="FF000000"/>
      <name val="Arial Narrow"/>
      <family val="2"/>
      <charset val="1"/>
    </font>
    <font>
      <sz val="11"/>
      <color rgb="FF000000"/>
      <name val="Calibri"/>
      <family val="2"/>
      <charset val="1"/>
    </font>
    <font>
      <sz val="16"/>
      <name val="Arial Narrow"/>
      <family val="2"/>
    </font>
    <font>
      <b/>
      <sz val="11"/>
      <name val="Arial Narrow"/>
      <family val="2"/>
    </font>
    <font>
      <sz val="11"/>
      <name val="Arial Narrow"/>
      <family val="2"/>
    </font>
    <font>
      <b/>
      <sz val="11"/>
      <color rgb="FF000000"/>
      <name val="Calibri"/>
      <family val="2"/>
    </font>
    <font>
      <b/>
      <sz val="16"/>
      <name val="Arial Narrow"/>
      <family val="2"/>
    </font>
    <font>
      <sz val="18"/>
      <name val="Arial Narrow"/>
      <family val="2"/>
    </font>
    <font>
      <b/>
      <sz val="18"/>
      <name val="Arial Narrow"/>
      <family val="2"/>
    </font>
    <font>
      <sz val="20"/>
      <name val="Arial Narrow"/>
      <family val="2"/>
    </font>
    <font>
      <sz val="8"/>
      <name val="Calibri"/>
      <family val="2"/>
      <charset val="1"/>
    </font>
    <font>
      <sz val="18"/>
      <color rgb="FF000000"/>
      <name val="Calibri"/>
      <family val="2"/>
      <charset val="238"/>
    </font>
    <font>
      <sz val="18"/>
      <color rgb="FF808080"/>
      <name val="Arial"/>
      <family val="2"/>
      <charset val="1"/>
    </font>
    <font>
      <sz val="11"/>
      <color rgb="FFFF0000"/>
      <name val="Arial Narrow"/>
      <family val="2"/>
    </font>
    <font>
      <sz val="11"/>
      <color theme="1"/>
      <name val="Arial Narrow"/>
      <family val="2"/>
    </font>
    <font>
      <sz val="10"/>
      <name val="Arial Narrow"/>
      <family val="2"/>
    </font>
    <font>
      <b/>
      <sz val="10"/>
      <name val="Arial Narrow"/>
      <family val="2"/>
    </font>
    <font>
      <sz val="10"/>
      <color theme="1" tint="0.499984740745262"/>
      <name val="Arial Narrow"/>
      <family val="2"/>
    </font>
    <font>
      <b/>
      <sz val="13"/>
      <name val="Arial Narrow"/>
      <family val="2"/>
    </font>
    <font>
      <i/>
      <sz val="8"/>
      <name val="Arial Narrow"/>
      <family val="2"/>
    </font>
    <font>
      <sz val="10"/>
      <color theme="0" tint="-0.499984740745262"/>
      <name val="Arial Narrow"/>
      <family val="2"/>
    </font>
    <font>
      <sz val="9"/>
      <name val="Arial Narrow"/>
      <family val="2"/>
    </font>
    <font>
      <b/>
      <sz val="11"/>
      <color rgb="FFFF0000"/>
      <name val="Arial Narrow"/>
      <family val="2"/>
    </font>
    <font>
      <sz val="9"/>
      <color theme="1"/>
      <name val="Arial Narrow"/>
      <family val="2"/>
    </font>
    <font>
      <b/>
      <sz val="12"/>
      <color theme="1"/>
      <name val="Arial Narrow"/>
      <family val="2"/>
    </font>
    <font>
      <b/>
      <sz val="10"/>
      <color theme="1"/>
      <name val="Arial Narrow"/>
      <family val="2"/>
    </font>
    <font>
      <b/>
      <sz val="9"/>
      <color theme="1"/>
      <name val="Arial Narrow"/>
      <family val="2"/>
    </font>
    <font>
      <sz val="10"/>
      <color theme="1"/>
      <name val="Arial Narrow"/>
      <family val="2"/>
    </font>
    <font>
      <sz val="7"/>
      <color rgb="FFFF0000"/>
      <name val="Arial Narrow"/>
      <family val="2"/>
    </font>
    <font>
      <b/>
      <sz val="12"/>
      <name val="Arial Narrow"/>
      <family val="2"/>
    </font>
    <font>
      <sz val="12"/>
      <name val="Arial Narrow"/>
      <family val="2"/>
    </font>
    <font>
      <sz val="13"/>
      <name val="Arial Narrow"/>
      <family val="2"/>
    </font>
    <font>
      <b/>
      <vertAlign val="superscript"/>
      <sz val="12"/>
      <name val="Arial Narrow"/>
      <family val="2"/>
    </font>
    <font>
      <sz val="17"/>
      <color theme="0"/>
      <name val="Bar-Code 39"/>
      <family val="2"/>
      <charset val="2"/>
    </font>
    <font>
      <sz val="11"/>
      <color theme="1" tint="0.499984740745262"/>
      <name val="Arial Narrow"/>
      <family val="2"/>
    </font>
    <font>
      <sz val="13"/>
      <color theme="1"/>
      <name val="Arial Narrow"/>
      <family val="2"/>
    </font>
    <font>
      <sz val="8"/>
      <name val="Arial Narrow"/>
      <family val="2"/>
    </font>
    <font>
      <b/>
      <sz val="14"/>
      <name val="Arial Narrow"/>
      <family val="2"/>
    </font>
    <font>
      <i/>
      <sz val="11"/>
      <name val="Arial Narrow"/>
      <family val="2"/>
    </font>
    <font>
      <sz val="11"/>
      <color theme="0" tint="-0.499984740745262"/>
      <name val="Arial Narrow"/>
      <family val="2"/>
    </font>
    <font>
      <b/>
      <sz val="14"/>
      <color theme="1"/>
      <name val="Arial"/>
      <family val="2"/>
    </font>
    <font>
      <b/>
      <vertAlign val="superscript"/>
      <sz val="10"/>
      <color theme="0" tint="-0.499984740745262"/>
      <name val="Arial Narrow"/>
      <family val="2"/>
    </font>
    <font>
      <sz val="11"/>
      <color theme="0" tint="-0.499984740745262"/>
      <name val="Arial"/>
      <family val="2"/>
    </font>
    <font>
      <sz val="22"/>
      <name val="Bar-Code 39"/>
      <family val="3"/>
    </font>
    <font>
      <sz val="26"/>
      <name val="Arial Narrow"/>
      <family val="2"/>
      <charset val="238"/>
    </font>
    <font>
      <sz val="12"/>
      <name val="Arial Narrow"/>
      <family val="2"/>
      <charset val="238"/>
    </font>
    <font>
      <sz val="22"/>
      <name val="Arial Narrow"/>
      <family val="2"/>
      <charset val="238"/>
    </font>
    <font>
      <sz val="16"/>
      <name val="Calibri"/>
      <family val="2"/>
      <charset val="238"/>
    </font>
    <font>
      <b/>
      <sz val="14"/>
      <name val="Arial Narrow"/>
      <family val="2"/>
      <charset val="238"/>
    </font>
    <font>
      <sz val="14"/>
      <name val="Arial Narrow"/>
      <family val="2"/>
    </font>
    <font>
      <sz val="19"/>
      <name val="Arial Narrow"/>
      <family val="2"/>
    </font>
    <font>
      <sz val="11"/>
      <name val="Calibri"/>
      <family val="2"/>
      <scheme val="minor"/>
    </font>
    <font>
      <sz val="37"/>
      <name val="Bar-Code 39"/>
      <family val="3"/>
    </font>
    <font>
      <sz val="22"/>
      <name val="Arial Narrow"/>
      <family val="2"/>
    </font>
    <font>
      <b/>
      <sz val="16"/>
      <name val="Arial Narrow"/>
      <family val="2"/>
      <charset val="238"/>
    </font>
    <font>
      <sz val="30"/>
      <name val="Bar-Code 39"/>
      <family val="3"/>
    </font>
    <font>
      <sz val="15"/>
      <name val="Arial Narrow"/>
      <family val="2"/>
      <charset val="238"/>
    </font>
    <font>
      <sz val="11"/>
      <color rgb="FF808080"/>
      <name val="Arial"/>
      <family val="2"/>
      <charset val="1"/>
    </font>
    <font>
      <sz val="23"/>
      <name val="Bar-Code 39"/>
      <family val="3"/>
    </font>
    <font>
      <sz val="21"/>
      <name val="Bar-Code 39"/>
      <family val="3"/>
    </font>
    <font>
      <sz val="14"/>
      <name val="Arial Narrow"/>
      <family val="2"/>
      <charset val="238"/>
    </font>
    <font>
      <sz val="20"/>
      <color rgb="FF000000"/>
      <name val="Arial Narrow"/>
      <family val="2"/>
    </font>
    <font>
      <sz val="20"/>
      <color rgb="FF000000"/>
      <name val="Arial Narrow"/>
      <family val="2"/>
      <charset val="238"/>
    </font>
    <font>
      <sz val="20"/>
      <name val="Arial"/>
      <family val="2"/>
      <charset val="238"/>
    </font>
    <font>
      <b/>
      <sz val="20"/>
      <color rgb="FF000000"/>
      <name val="Arial Narrow"/>
      <family val="2"/>
      <charset val="238"/>
    </font>
    <font>
      <b/>
      <sz val="26"/>
      <name val="Arial Narrow"/>
      <family val="2"/>
      <charset val="238"/>
    </font>
    <font>
      <b/>
      <sz val="26"/>
      <name val="Arial"/>
      <family val="2"/>
      <charset val="238"/>
    </font>
    <font>
      <b/>
      <sz val="32"/>
      <name val="Arial Narrow"/>
      <family val="2"/>
      <charset val="1"/>
    </font>
    <font>
      <sz val="23"/>
      <name val="Arial Narrow"/>
      <family val="2"/>
    </font>
    <font>
      <b/>
      <sz val="23"/>
      <name val="Arial Narrow"/>
      <family val="2"/>
    </font>
    <font>
      <b/>
      <sz val="26"/>
      <name val="Arial Narrow"/>
      <family val="2"/>
    </font>
    <font>
      <sz val="26"/>
      <name val="Arial Narrow"/>
      <family val="2"/>
    </font>
    <font>
      <b/>
      <sz val="26"/>
      <color rgb="FF000000"/>
      <name val="Arial Narrow"/>
      <family val="2"/>
      <charset val="1"/>
    </font>
    <font>
      <sz val="23"/>
      <color rgb="FF808080"/>
      <name val="Arial Narrow"/>
      <family val="2"/>
      <charset val="1"/>
    </font>
    <font>
      <b/>
      <sz val="21"/>
      <name val="Arial Narrow"/>
      <family val="2"/>
      <charset val="238"/>
    </font>
    <font>
      <sz val="21"/>
      <name val="Arial Narrow"/>
      <family val="2"/>
      <charset val="1"/>
    </font>
    <font>
      <b/>
      <sz val="19"/>
      <name val="Arial Narrow"/>
      <family val="2"/>
      <charset val="238"/>
    </font>
    <font>
      <b/>
      <sz val="19"/>
      <name val="Arial"/>
      <family val="2"/>
      <charset val="238"/>
    </font>
    <font>
      <b/>
      <sz val="19"/>
      <name val="Arial Narrow"/>
      <family val="2"/>
    </font>
    <font>
      <b/>
      <sz val="28"/>
      <name val="Arial Narrow"/>
      <family val="2"/>
      <charset val="1"/>
    </font>
    <font>
      <b/>
      <sz val="16"/>
      <color rgb="FF000000"/>
      <name val="Arial Narrow"/>
      <family val="2"/>
      <charset val="1"/>
    </font>
    <font>
      <i/>
      <sz val="16"/>
      <name val="Arial Narrow"/>
      <family val="2"/>
      <charset val="1"/>
    </font>
    <font>
      <sz val="14"/>
      <color rgb="FF808080"/>
      <name val="Arial Narrow"/>
      <family val="2"/>
    </font>
    <font>
      <sz val="14"/>
      <color rgb="FF000000"/>
      <name val="Arial Narrow"/>
      <family val="2"/>
      <charset val="238"/>
    </font>
    <font>
      <i/>
      <sz val="14"/>
      <name val="Arial Narrow"/>
      <family val="2"/>
      <charset val="238"/>
    </font>
    <font>
      <sz val="14"/>
      <color rgb="FF000000"/>
      <name val="Calibri"/>
      <family val="2"/>
      <charset val="238"/>
    </font>
    <font>
      <sz val="14"/>
      <color rgb="FF808080"/>
      <name val="Arial Narrow"/>
      <family val="2"/>
      <charset val="238"/>
    </font>
    <font>
      <sz val="14"/>
      <color rgb="FFFF0000"/>
      <name val="Arial Narrow"/>
      <family val="2"/>
      <charset val="238"/>
    </font>
    <font>
      <b/>
      <sz val="14"/>
      <color rgb="FF000000"/>
      <name val="Arial Narrow"/>
      <family val="2"/>
      <charset val="238"/>
    </font>
    <font>
      <i/>
      <sz val="14"/>
      <color rgb="FFBFBFBF"/>
      <name val="Arial Narrow"/>
      <family val="2"/>
      <charset val="238"/>
    </font>
    <font>
      <sz val="14"/>
      <color rgb="FF000000"/>
      <name val="Bar-Code 39"/>
      <family val="2"/>
      <charset val="238"/>
    </font>
    <font>
      <sz val="22"/>
      <color rgb="FF000000"/>
      <name val="Arial Narrow"/>
      <family val="2"/>
    </font>
    <font>
      <b/>
      <sz val="22"/>
      <color rgb="FF000000"/>
      <name val="Arial Narrow"/>
      <family val="2"/>
    </font>
    <font>
      <b/>
      <sz val="22"/>
      <color rgb="FF000000"/>
      <name val="Arial Narrow"/>
      <family val="2"/>
      <charset val="238"/>
    </font>
    <font>
      <sz val="18"/>
      <color rgb="FF000000"/>
      <name val="Arial Narrow"/>
      <family val="2"/>
    </font>
    <font>
      <b/>
      <sz val="22"/>
      <name val="Arial Narrow"/>
      <family val="2"/>
    </font>
    <font>
      <b/>
      <sz val="30"/>
      <color rgb="FF000000"/>
      <name val="Arial Narrow"/>
      <family val="2"/>
      <charset val="1"/>
    </font>
    <font>
      <b/>
      <sz val="30"/>
      <name val="Arial Narrow"/>
      <family val="2"/>
      <charset val="1"/>
    </font>
    <font>
      <b/>
      <sz val="15"/>
      <name val="Arial Narrow"/>
      <family val="2"/>
      <charset val="238"/>
    </font>
    <font>
      <b/>
      <sz val="22"/>
      <name val="Arial Narrow"/>
      <family val="2"/>
      <charset val="238"/>
    </font>
    <font>
      <sz val="22"/>
      <color rgb="FF000000"/>
      <name val="Calibri"/>
      <family val="2"/>
      <charset val="238"/>
    </font>
    <font>
      <sz val="20"/>
      <color rgb="FF000000"/>
      <name val="Calibri"/>
      <family val="2"/>
      <charset val="238"/>
    </font>
    <font>
      <b/>
      <sz val="24"/>
      <color rgb="FF000000"/>
      <name val="Arial Narrow"/>
      <family val="2"/>
    </font>
    <font>
      <b/>
      <sz val="12"/>
      <name val="Arial Narrow"/>
      <family val="2"/>
      <charset val="238"/>
    </font>
    <font>
      <sz val="18"/>
      <name val="Bar-Code 39"/>
      <family val="3"/>
    </font>
    <font>
      <sz val="17"/>
      <color rgb="FF808080"/>
      <name val="Arial"/>
      <family val="2"/>
    </font>
    <font>
      <sz val="26"/>
      <color rgb="FF000000"/>
      <name val="Calibri"/>
      <family val="2"/>
      <charset val="238"/>
    </font>
    <font>
      <sz val="19"/>
      <name val="Arial Narrow"/>
      <family val="2"/>
      <charset val="238"/>
    </font>
    <font>
      <sz val="19"/>
      <color rgb="FF7F7F7F"/>
      <name val="Arial Narrow"/>
      <family val="2"/>
      <charset val="238"/>
    </font>
    <font>
      <b/>
      <sz val="26"/>
      <name val="Arial"/>
      <family val="2"/>
    </font>
    <font>
      <b/>
      <sz val="22"/>
      <name val="Arial"/>
      <family val="2"/>
      <charset val="238"/>
    </font>
    <font>
      <i/>
      <sz val="22"/>
      <name val="Arial Narrow"/>
      <family val="2"/>
    </font>
    <font>
      <b/>
      <sz val="20"/>
      <name val="Arial Narrow"/>
      <family val="2"/>
    </font>
    <font>
      <sz val="20"/>
      <color rgb="FF808080"/>
      <name val="Arial Narrow"/>
      <family val="2"/>
      <charset val="1"/>
    </font>
    <font>
      <sz val="24"/>
      <name val="Arial Narrow"/>
      <family val="2"/>
      <charset val="1"/>
    </font>
    <font>
      <sz val="15"/>
      <color rgb="FF7F7F7F"/>
      <name val="Arial Narrow"/>
      <family val="2"/>
      <charset val="1"/>
    </font>
    <font>
      <sz val="24"/>
      <name val="Arial Narrow"/>
      <family val="2"/>
      <charset val="238"/>
    </font>
    <font>
      <b/>
      <sz val="24"/>
      <name val="Arial Narrow"/>
      <family val="2"/>
      <charset val="238"/>
    </font>
    <font>
      <b/>
      <sz val="24"/>
      <name val="Arial"/>
      <family val="2"/>
      <charset val="238"/>
    </font>
    <font>
      <sz val="24"/>
      <color rgb="FF000000"/>
      <name val="Calibri"/>
      <family val="2"/>
      <charset val="238"/>
    </font>
    <font>
      <sz val="24"/>
      <color rgb="FF000000"/>
      <name val="Arial Narrow"/>
      <family val="2"/>
      <charset val="1"/>
    </font>
    <font>
      <b/>
      <sz val="24"/>
      <color rgb="FF000000"/>
      <name val="Arial Narrow"/>
      <family val="2"/>
      <charset val="1"/>
    </font>
    <font>
      <b/>
      <sz val="24"/>
      <name val="Arial Narrow"/>
      <family val="2"/>
    </font>
    <font>
      <sz val="24"/>
      <color rgb="FF7F7F7F"/>
      <name val="Arial Narrow"/>
      <family val="2"/>
      <charset val="238"/>
    </font>
    <font>
      <sz val="24"/>
      <color rgb="FF808080"/>
      <name val="Arial Narrow"/>
      <family val="2"/>
      <charset val="238"/>
    </font>
    <font>
      <sz val="24"/>
      <name val="Bar-Code 39"/>
      <family val="2"/>
      <charset val="238"/>
    </font>
    <font>
      <sz val="24"/>
      <color rgb="FF808080"/>
      <name val="Arial"/>
      <family val="2"/>
      <charset val="238"/>
    </font>
    <font>
      <sz val="28"/>
      <color rgb="FF808080"/>
      <name val="Arial Narrow"/>
      <family val="2"/>
      <charset val="238"/>
    </font>
    <font>
      <sz val="21"/>
      <name val="Arial Narrow"/>
      <family val="2"/>
      <charset val="238"/>
    </font>
    <font>
      <sz val="21"/>
      <color rgb="FF000000"/>
      <name val="Calibri"/>
      <family val="2"/>
      <charset val="238"/>
    </font>
    <font>
      <b/>
      <sz val="32"/>
      <name val="Arial Narrow"/>
      <family val="2"/>
      <charset val="238"/>
    </font>
    <font>
      <sz val="14"/>
      <color rgb="FF7F7F7F"/>
      <name val="Arial Narrow"/>
      <family val="2"/>
      <charset val="1"/>
    </font>
    <font>
      <sz val="16"/>
      <color theme="0" tint="-0.499984740745262"/>
      <name val="Arial Narrow"/>
      <family val="2"/>
      <charset val="238"/>
    </font>
    <font>
      <sz val="20"/>
      <color rgb="FF808080"/>
      <name val="Arial Narrow"/>
      <family val="2"/>
      <charset val="238"/>
    </font>
    <font>
      <sz val="20"/>
      <color rgb="FF808080"/>
      <name val="Arial"/>
      <family val="2"/>
      <charset val="238"/>
    </font>
    <font>
      <sz val="16"/>
      <color rgb="FF808080"/>
      <name val="Arial"/>
      <family val="2"/>
    </font>
    <font>
      <sz val="26"/>
      <name val="Arial"/>
      <family val="2"/>
    </font>
    <font>
      <sz val="20"/>
      <name val="Arial"/>
      <family val="2"/>
    </font>
    <font>
      <sz val="14"/>
      <color rgb="FF808080"/>
      <name val="Arial"/>
      <family val="2"/>
    </font>
    <font>
      <sz val="18"/>
      <name val="Arial"/>
      <family val="2"/>
    </font>
    <font>
      <sz val="23"/>
      <name val="Arial"/>
      <family val="2"/>
    </font>
    <font>
      <sz val="16"/>
      <name val="Arial"/>
      <family val="2"/>
    </font>
    <font>
      <sz val="20"/>
      <color rgb="FF808080"/>
      <name val="Arial"/>
      <family val="2"/>
    </font>
    <font>
      <sz val="20"/>
      <color theme="0" tint="-0.499984740745262"/>
      <name val="Arial"/>
      <family val="2"/>
    </font>
    <font>
      <sz val="11"/>
      <color rgb="FF000000"/>
      <name val="Arial"/>
      <family val="2"/>
    </font>
    <font>
      <sz val="19"/>
      <color rgb="FF808080"/>
      <name val="Arial"/>
      <family val="2"/>
    </font>
    <font>
      <sz val="18"/>
      <color rgb="FF808080"/>
      <name val="Arial"/>
      <family val="2"/>
    </font>
    <font>
      <sz val="19"/>
      <name val="Arial"/>
      <family val="2"/>
    </font>
    <font>
      <sz val="19"/>
      <color rgb="FF000000"/>
      <name val="Arial"/>
      <family val="2"/>
    </font>
    <font>
      <sz val="18"/>
      <color theme="0" tint="-0.499984740745262"/>
      <name val="Arial"/>
      <family val="2"/>
    </font>
    <font>
      <sz val="18"/>
      <color rgb="FF000000"/>
      <name val="Arial"/>
      <family val="2"/>
    </font>
    <font>
      <sz val="17"/>
      <color theme="0" tint="-0.499984740745262"/>
      <name val="Arial"/>
      <family val="2"/>
    </font>
    <font>
      <sz val="17"/>
      <name val="Arial"/>
      <family val="2"/>
    </font>
    <font>
      <sz val="22"/>
      <color rgb="FF808080"/>
      <name val="Arial"/>
      <family val="2"/>
      <charset val="1"/>
    </font>
    <font>
      <sz val="22"/>
      <color rgb="FF808080"/>
      <name val="Arial"/>
      <family val="2"/>
    </font>
    <font>
      <sz val="22"/>
      <name val="Arial"/>
      <family val="2"/>
    </font>
    <font>
      <sz val="22"/>
      <color rgb="FF000000"/>
      <name val="Arial"/>
      <family val="2"/>
    </font>
    <font>
      <sz val="11"/>
      <name val="Arial"/>
      <family val="2"/>
    </font>
    <font>
      <sz val="11"/>
      <color theme="1" tint="0.499984740745262"/>
      <name val="Arial"/>
      <family val="2"/>
    </font>
    <font>
      <sz val="11"/>
      <color theme="1"/>
      <name val="Arial"/>
      <family val="2"/>
    </font>
    <font>
      <sz val="11"/>
      <color rgb="FF808080"/>
      <name val="Arial"/>
      <family val="2"/>
    </font>
    <font>
      <sz val="31"/>
      <name val="Bar-Code 39"/>
      <family val="3"/>
      <charset val="238"/>
    </font>
    <font>
      <sz val="34"/>
      <name val="Bar-Code 39"/>
      <family val="3"/>
    </font>
    <font>
      <sz val="13"/>
      <color theme="0" tint="-0.499984740745262"/>
      <name val="Arial"/>
      <family val="2"/>
    </font>
    <font>
      <sz val="33"/>
      <name val="Bar-Code 39"/>
      <family val="2"/>
      <charset val="2"/>
    </font>
    <font>
      <sz val="13"/>
      <name val="Arial"/>
      <family val="2"/>
      <charset val="238"/>
    </font>
    <font>
      <b/>
      <sz val="11"/>
      <color theme="0" tint="-0.499984740745262"/>
      <name val="Arial"/>
      <family val="2"/>
    </font>
    <font>
      <b/>
      <sz val="13"/>
      <color rgb="FF000000"/>
      <name val="Arial Narrow"/>
      <family val="2"/>
      <charset val="238"/>
    </font>
    <font>
      <sz val="13"/>
      <color rgb="FFFFFFFF"/>
      <name val="Bar-Code 39"/>
      <family val="2"/>
      <charset val="238"/>
    </font>
    <font>
      <sz val="13"/>
      <color rgb="FF000000"/>
      <name val="Arial Narrow"/>
      <family val="2"/>
      <charset val="238"/>
    </font>
    <font>
      <b/>
      <sz val="14"/>
      <name val="Arial"/>
      <family val="2"/>
      <charset val="238"/>
    </font>
    <font>
      <sz val="41"/>
      <name val="Bar-Code 39"/>
      <family val="3"/>
    </font>
    <font>
      <sz val="35"/>
      <name val="Bar-Code 39"/>
      <family val="3"/>
    </font>
    <font>
      <sz val="26"/>
      <name val="Bar-Code 39"/>
      <family val="3"/>
    </font>
    <font>
      <sz val="26"/>
      <color theme="0" tint="-0.34998626667073579"/>
      <name val="Arial Narrow"/>
      <family val="2"/>
      <charset val="238"/>
    </font>
    <font>
      <sz val="26"/>
      <color theme="0" tint="-0.34998626667073579"/>
      <name val="Arial Narrow"/>
      <family val="2"/>
      <charset val="1"/>
    </font>
    <font>
      <b/>
      <sz val="26"/>
      <color theme="0" tint="-0.34998626667073579"/>
      <name val="Arial Narrow"/>
      <family val="2"/>
      <charset val="1"/>
    </font>
    <font>
      <sz val="19"/>
      <color theme="0" tint="-0.34998626667073579"/>
      <name val="Arial Narrow"/>
      <family val="2"/>
      <charset val="238"/>
    </font>
    <font>
      <sz val="19"/>
      <color theme="0" tint="-0.34998626667073579"/>
      <name val="Arial Narrow"/>
      <family val="2"/>
    </font>
    <font>
      <sz val="20"/>
      <color theme="0" tint="-0.34998626667073579"/>
      <name val="Arial Narrow"/>
      <family val="2"/>
      <charset val="238"/>
    </font>
    <font>
      <sz val="20"/>
      <color theme="0" tint="-0.34998626667073579"/>
      <name val="Arial Narrow"/>
      <family val="2"/>
    </font>
    <font>
      <sz val="22"/>
      <color theme="0" tint="-0.34998626667073579"/>
      <name val="Arial Narrow"/>
      <family val="2"/>
      <charset val="238"/>
    </font>
    <font>
      <sz val="24"/>
      <color theme="0" tint="-0.34998626667073579"/>
      <name val="Arial Narrow"/>
      <family val="2"/>
      <charset val="238"/>
    </font>
    <font>
      <b/>
      <sz val="24"/>
      <color theme="0" tint="-0.34998626667073579"/>
      <name val="Arial"/>
      <family val="2"/>
      <charset val="238"/>
    </font>
    <font>
      <sz val="18"/>
      <color theme="0" tint="-0.34998626667073579"/>
      <name val="Arial Narrow"/>
      <family val="2"/>
      <charset val="238"/>
    </font>
    <font>
      <sz val="12"/>
      <color theme="0" tint="-0.34998626667073579"/>
      <name val="Arial Narrow"/>
      <family val="2"/>
    </font>
    <font>
      <sz val="14"/>
      <color theme="0" tint="-0.34998626667073579"/>
      <name val="Arial Narrow"/>
      <family val="2"/>
      <charset val="238"/>
    </font>
    <font>
      <sz val="16"/>
      <color theme="0" tint="-0.34998626667073579"/>
      <name val="Arial Narrow"/>
      <family val="2"/>
      <charset val="1"/>
    </font>
    <font>
      <sz val="13"/>
      <color theme="0" tint="-0.34998626667073579"/>
      <name val="Arial Narrow"/>
      <family val="2"/>
    </font>
    <font>
      <sz val="22"/>
      <color theme="0" tint="-0.34998626667073579"/>
      <name val="Arial Narrow"/>
      <family val="2"/>
    </font>
    <font>
      <sz val="29"/>
      <name val="Bar-Code 39"/>
      <family val="3"/>
    </font>
    <font>
      <b/>
      <sz val="9"/>
      <color theme="1" tint="0.499984740745262"/>
      <name val="Arial Narrow"/>
      <family val="2"/>
    </font>
    <font>
      <b/>
      <sz val="11"/>
      <color theme="1"/>
      <name val="Arial Narrow"/>
      <family val="2"/>
    </font>
    <font>
      <b/>
      <sz val="11"/>
      <color theme="1"/>
      <name val="Arial"/>
      <family val="2"/>
    </font>
    <font>
      <b/>
      <sz val="10.5"/>
      <name val="Arial Narrow"/>
      <family val="2"/>
    </font>
    <font>
      <vertAlign val="superscript"/>
      <sz val="10"/>
      <name val="Arial Narrow"/>
      <family val="2"/>
    </font>
    <font>
      <b/>
      <vertAlign val="superscript"/>
      <sz val="10"/>
      <name val="Arial Narrow"/>
      <family val="2"/>
    </font>
    <font>
      <b/>
      <vertAlign val="superscript"/>
      <sz val="11"/>
      <name val="Arial Narrow"/>
      <family val="2"/>
    </font>
    <font>
      <sz val="8"/>
      <color theme="0" tint="-0.499984740745262"/>
      <name val="Arial Narrow"/>
      <family val="2"/>
    </font>
    <font>
      <sz val="14"/>
      <name val="Bar-Code 39"/>
      <family val="2"/>
      <charset val="2"/>
    </font>
    <font>
      <sz val="9"/>
      <color theme="0" tint="-0.499984740745262"/>
      <name val="Arial"/>
      <family val="2"/>
    </font>
    <font>
      <sz val="9"/>
      <color theme="0" tint="-0.499984740745262"/>
      <name val="Arial Nova Cond Light"/>
      <family val="2"/>
    </font>
    <font>
      <sz val="9"/>
      <color theme="0" tint="-0.499984740745262"/>
      <name val="Arial Narrow"/>
      <family val="2"/>
    </font>
    <font>
      <sz val="24"/>
      <name val="Bar-Code 39"/>
      <family val="2"/>
      <charset val="2"/>
    </font>
    <font>
      <sz val="12"/>
      <color theme="1"/>
      <name val="Arial Narrow"/>
      <family val="2"/>
    </font>
    <font>
      <sz val="8"/>
      <color theme="1"/>
      <name val="Arial Narrow"/>
      <family val="2"/>
    </font>
    <font>
      <sz val="14"/>
      <color theme="1"/>
      <name val="Arial Narrow"/>
      <family val="2"/>
    </font>
    <font>
      <sz val="11"/>
      <color rgb="FF000000"/>
      <name val="Calibri"/>
      <family val="2"/>
      <charset val="238"/>
    </font>
    <font>
      <sz val="11"/>
      <color rgb="FF808080"/>
      <name val="Arial"/>
      <family val="2"/>
      <charset val="238"/>
    </font>
    <font>
      <b/>
      <sz val="11"/>
      <name val="Arial"/>
      <family val="2"/>
      <charset val="238"/>
    </font>
    <font>
      <vertAlign val="superscript"/>
      <sz val="11"/>
      <name val="Arial Narrow"/>
      <family val="2"/>
    </font>
    <font>
      <sz val="10"/>
      <color rgb="FF000000"/>
      <name val="Calibri"/>
      <family val="2"/>
      <charset val="238"/>
    </font>
    <font>
      <sz val="10"/>
      <color theme="0" tint="-0.499984740745262"/>
      <name val="Arial"/>
      <family val="2"/>
      <charset val="238"/>
    </font>
    <font>
      <sz val="13"/>
      <color rgb="FF000000"/>
      <name val="Calibri"/>
      <family val="2"/>
      <charset val="238"/>
    </font>
    <font>
      <sz val="13"/>
      <color theme="1"/>
      <name val="Arial Narrow"/>
      <family val="2"/>
      <charset val="238"/>
    </font>
    <font>
      <sz val="10"/>
      <color theme="0" tint="-0.499984740745262"/>
      <name val="Arial"/>
      <family val="2"/>
    </font>
    <font>
      <sz val="19"/>
      <name val="Bar-Code 39"/>
      <family val="3"/>
    </font>
    <font>
      <b/>
      <sz val="21"/>
      <name val="Arial Narrow"/>
      <family val="2"/>
    </font>
    <font>
      <sz val="11"/>
      <color rgb="FF000000"/>
      <name val="Calibri"/>
      <family val="2"/>
    </font>
    <font>
      <sz val="23"/>
      <name val="Arial Narrow"/>
      <family val="2"/>
      <charset val="238"/>
    </font>
    <font>
      <sz val="22"/>
      <name val="Arial"/>
      <family val="2"/>
      <charset val="238"/>
    </font>
    <font>
      <b/>
      <sz val="16"/>
      <name val="Calibri"/>
      <family val="2"/>
      <charset val="238"/>
    </font>
    <font>
      <b/>
      <sz val="23"/>
      <name val="Arial Narrow"/>
      <family val="2"/>
      <charset val="238"/>
    </font>
    <font>
      <b/>
      <sz val="17"/>
      <name val="Arial Narrow"/>
      <family val="2"/>
      <charset val="238"/>
    </font>
    <font>
      <sz val="17"/>
      <name val="Arial Narrow"/>
      <family val="2"/>
      <charset val="238"/>
    </font>
    <font>
      <sz val="17"/>
      <color theme="0" tint="-0.499984740745262"/>
      <name val="Arial"/>
      <family val="2"/>
      <charset val="238"/>
    </font>
    <font>
      <sz val="17"/>
      <color rgb="FF808080"/>
      <name val="Arial"/>
      <family val="2"/>
      <charset val="238"/>
    </font>
    <font>
      <sz val="17"/>
      <name val="Arial"/>
      <family val="2"/>
      <charset val="238"/>
    </font>
    <font>
      <b/>
      <sz val="11"/>
      <color rgb="FF000000"/>
      <name val="Calibri"/>
      <family val="2"/>
      <charset val="238"/>
    </font>
    <font>
      <b/>
      <sz val="11"/>
      <name val="Arial Narrow"/>
      <family val="2"/>
      <charset val="238"/>
    </font>
    <font>
      <b/>
      <sz val="16"/>
      <color rgb="FF808080"/>
      <name val="Arial"/>
      <family val="2"/>
      <charset val="238"/>
    </font>
    <font>
      <sz val="18"/>
      <color theme="0" tint="-0.499984740745262"/>
      <name val="Arial"/>
      <family val="2"/>
      <charset val="238"/>
    </font>
    <font>
      <sz val="19"/>
      <color rgb="FF808080"/>
      <name val="Arial"/>
      <family val="2"/>
      <charset val="238"/>
    </font>
    <font>
      <sz val="14"/>
      <color rgb="FF808080"/>
      <name val="Arial"/>
      <family val="2"/>
      <charset val="238"/>
    </font>
    <font>
      <sz val="18"/>
      <name val="Arial"/>
      <family val="2"/>
      <charset val="238"/>
    </font>
    <font>
      <sz val="24"/>
      <name val="Arial Narrow"/>
      <family val="2"/>
    </font>
    <font>
      <sz val="11"/>
      <color theme="1"/>
      <name val="Calibri"/>
      <family val="2"/>
      <scheme val="minor"/>
    </font>
    <font>
      <vertAlign val="superscript"/>
      <sz val="16"/>
      <name val="Arial Narrow"/>
      <family val="2"/>
    </font>
    <font>
      <sz val="13"/>
      <color rgb="FFFF0000"/>
      <name val="Arial Narrow"/>
      <family val="2"/>
    </font>
    <font>
      <sz val="14"/>
      <color theme="0"/>
      <name val="Bar-Code 39"/>
      <family val="2"/>
      <charset val="2"/>
    </font>
    <font>
      <sz val="12"/>
      <color rgb="FFFF0000"/>
      <name val="Arial Narrow"/>
      <family val="2"/>
    </font>
    <font>
      <sz val="18"/>
      <name val="Bar-Code 39"/>
      <family val="2"/>
      <charset val="2"/>
    </font>
    <font>
      <sz val="10"/>
      <color rgb="FFFF0000"/>
      <name val="Arial Narrow"/>
      <family val="2"/>
    </font>
    <font>
      <b/>
      <sz val="15"/>
      <name val="Arial Narrow"/>
      <family val="2"/>
    </font>
    <font>
      <sz val="11"/>
      <color theme="0" tint="-0.499984740745262"/>
      <name val="Arial "/>
      <charset val="238"/>
    </font>
    <font>
      <vertAlign val="superscript"/>
      <sz val="11"/>
      <color theme="1"/>
      <name val="Arial Narrow"/>
      <family val="2"/>
    </font>
    <font>
      <sz val="16"/>
      <color theme="0" tint="-0.34998626667073579"/>
      <name val="Arial Narrow"/>
      <family val="2"/>
      <charset val="238"/>
    </font>
    <font>
      <b/>
      <sz val="16"/>
      <name val="Arial"/>
      <family val="2"/>
      <charset val="238"/>
    </font>
    <font>
      <b/>
      <sz val="12"/>
      <color theme="0" tint="-0.34998626667073579"/>
      <name val="Arial Narrow"/>
      <family val="2"/>
    </font>
    <font>
      <b/>
      <sz val="17"/>
      <name val="Arial Narrow"/>
      <family val="2"/>
    </font>
    <font>
      <sz val="16"/>
      <color theme="0" tint="-0.34998626667073579"/>
      <name val="Arial Narrow"/>
      <family val="2"/>
    </font>
    <font>
      <sz val="14"/>
      <color theme="0" tint="-0.499984740745262"/>
      <name val="Arial"/>
      <family val="2"/>
    </font>
    <font>
      <sz val="17"/>
      <color theme="0" tint="-0.34998626667073579"/>
      <name val="Arial Narrow"/>
      <family val="2"/>
      <charset val="238"/>
    </font>
    <font>
      <b/>
      <sz val="17"/>
      <name val="Arial"/>
      <family val="2"/>
      <charset val="238"/>
    </font>
    <font>
      <sz val="17"/>
      <color theme="0" tint="-0.34998626667073579"/>
      <name val="Arial Narrow"/>
      <family val="2"/>
    </font>
    <font>
      <sz val="14"/>
      <color theme="0" tint="-0.499984740745262"/>
      <name val="Arial "/>
      <charset val="238"/>
    </font>
    <font>
      <b/>
      <sz val="14"/>
      <color theme="1" tint="0.499984740745262"/>
      <name val="Arial"/>
      <family val="2"/>
      <charset val="238"/>
    </font>
    <font>
      <b/>
      <sz val="15"/>
      <name val="Arial"/>
      <family val="2"/>
      <charset val="238"/>
    </font>
    <font>
      <sz val="15"/>
      <color theme="0" tint="-0.34998626667073579"/>
      <name val="Arial Narrow"/>
      <family val="2"/>
      <charset val="238"/>
    </font>
    <font>
      <sz val="15"/>
      <color rgb="FF7F7F7F"/>
      <name val="Arial Narrow"/>
      <family val="2"/>
      <charset val="238"/>
    </font>
    <font>
      <b/>
      <sz val="13"/>
      <color theme="0" tint="-0.499984740745262"/>
      <name val="Arial Narrow"/>
      <family val="2"/>
      <charset val="238"/>
    </font>
    <font>
      <sz val="15"/>
      <color theme="0" tint="-0.34998626667073579"/>
      <name val="Arial Narrow"/>
      <family val="2"/>
    </font>
    <font>
      <sz val="14"/>
      <color theme="0" tint="-0.34998626667073579"/>
      <name val="Arial Narrow"/>
      <family val="2"/>
    </font>
    <font>
      <sz val="11"/>
      <color theme="0" tint="-0.34998626667073579"/>
      <name val="Arial Narrow"/>
      <family val="2"/>
    </font>
    <font>
      <vertAlign val="superscript"/>
      <sz val="14"/>
      <name val="Arial Narrow"/>
      <family val="2"/>
    </font>
    <font>
      <b/>
      <sz val="11"/>
      <color theme="0" tint="-0.499984740745262"/>
      <name val="Arial Narrow"/>
      <family val="2"/>
    </font>
    <font>
      <sz val="16"/>
      <name val="Bar-Code 39"/>
      <family val="3"/>
    </font>
    <font>
      <sz val="12"/>
      <color theme="0" tint="-0.499984740745262"/>
      <name val="Arial Narrow"/>
      <family val="2"/>
    </font>
    <font>
      <sz val="14"/>
      <color theme="0" tint="-0.499984740745262"/>
      <name val="Arial Narrow"/>
      <family val="2"/>
    </font>
    <font>
      <sz val="10"/>
      <name val="Arial Narrow"/>
      <family val="2"/>
      <charset val="238"/>
    </font>
    <font>
      <vertAlign val="superscript"/>
      <sz val="10"/>
      <name val="Arial Narrow"/>
      <family val="2"/>
      <charset val="238"/>
    </font>
    <font>
      <b/>
      <sz val="10"/>
      <name val="Arial Narrow"/>
      <family val="2"/>
      <charset val="238"/>
    </font>
    <font>
      <b/>
      <vertAlign val="superscript"/>
      <sz val="10"/>
      <name val="Arial Narrow"/>
      <family val="2"/>
      <charset val="238"/>
    </font>
    <font>
      <sz val="9"/>
      <color theme="1" tint="0.499984740745262"/>
      <name val="Arial Narrow"/>
      <family val="2"/>
    </font>
    <font>
      <sz val="10"/>
      <color theme="0" tint="-0.499984740745262"/>
      <name val="Arial Narrow"/>
      <family val="2"/>
      <charset val="238"/>
    </font>
    <font>
      <sz val="10"/>
      <color theme="1"/>
      <name val="Arial Narrow"/>
      <family val="2"/>
      <charset val="238"/>
    </font>
    <font>
      <b/>
      <vertAlign val="superscript"/>
      <sz val="10"/>
      <color theme="0" tint="-0.499984740745262"/>
      <name val="Arial Narrow"/>
      <family val="2"/>
      <charset val="238"/>
    </font>
    <font>
      <sz val="11"/>
      <color theme="0"/>
      <name val="Arial Narrow"/>
      <family val="2"/>
    </font>
    <font>
      <sz val="11"/>
      <name val="Arial CE"/>
      <family val="2"/>
      <charset val="238"/>
    </font>
    <font>
      <sz val="11"/>
      <color rgb="FF000000"/>
      <name val="Arial Narrow"/>
      <family val="2"/>
    </font>
    <font>
      <sz val="11"/>
      <color theme="0"/>
      <name val="Bar-Code 39"/>
      <family val="2"/>
      <charset val="2"/>
    </font>
    <font>
      <sz val="11"/>
      <color theme="0" tint="-0.499984740745262"/>
      <name val="Arial Narrow"/>
      <family val="2"/>
      <charset val="238"/>
    </font>
  </fonts>
  <fills count="8">
    <fill>
      <patternFill patternType="none"/>
    </fill>
    <fill>
      <patternFill patternType="gray125"/>
    </fill>
    <fill>
      <patternFill patternType="solid">
        <fgColor rgb="FFFFF2CC"/>
        <bgColor rgb="FFFBE5D6"/>
      </patternFill>
    </fill>
    <fill>
      <patternFill patternType="solid">
        <fgColor rgb="FFFFFF00"/>
        <bgColor rgb="FFFFD966"/>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39997558519241921"/>
        <bgColor indexed="64"/>
      </patternFill>
    </fill>
  </fills>
  <borders count="226">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medium">
        <color theme="0" tint="-0.24994659260841701"/>
      </right>
      <top style="medium">
        <color theme="0" tint="-0.24994659260841701"/>
      </top>
      <bottom style="thin">
        <color theme="0" tint="-0.24994659260841701"/>
      </bottom>
      <diagonal/>
    </border>
    <border>
      <left style="medium">
        <color theme="0" tint="-0.24994659260841701"/>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medium">
        <color theme="0" tint="-0.24994659260841701"/>
      </right>
      <top style="thin">
        <color theme="0" tint="-0.24994659260841701"/>
      </top>
      <bottom style="medium">
        <color theme="0" tint="-0.24994659260841701"/>
      </bottom>
      <diagonal/>
    </border>
    <border>
      <left style="thin">
        <color theme="0" tint="-0.24994659260841701"/>
      </left>
      <right/>
      <top style="medium">
        <color theme="0" tint="-0.24994659260841701"/>
      </top>
      <bottom/>
      <diagonal/>
    </border>
    <border>
      <left/>
      <right style="thin">
        <color theme="0" tint="-0.24994659260841701"/>
      </right>
      <top style="medium">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medium">
        <color theme="0" tint="-0.24994659260841701"/>
      </bottom>
      <diagonal/>
    </border>
    <border>
      <left/>
      <right style="thin">
        <color theme="0" tint="-0.24994659260841701"/>
      </right>
      <top/>
      <bottom style="medium">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auto="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right/>
      <top/>
      <bottom style="dashed">
        <color theme="0" tint="-0.24994659260841701"/>
      </bottom>
      <diagonal/>
    </border>
    <border>
      <left/>
      <right style="hair">
        <color indexed="64"/>
      </right>
      <top/>
      <bottom/>
      <diagonal/>
    </border>
    <border>
      <left style="double">
        <color theme="0" tint="-0.24994659260841701"/>
      </left>
      <right/>
      <top style="medium">
        <color theme="0" tint="-0.24994659260841701"/>
      </top>
      <bottom/>
      <diagonal/>
    </border>
    <border>
      <left/>
      <right style="double">
        <color theme="0" tint="-0.24994659260841701"/>
      </right>
      <top style="medium">
        <color theme="0" tint="-0.24994659260841701"/>
      </top>
      <bottom/>
      <diagonal/>
    </border>
    <border>
      <left style="double">
        <color theme="0" tint="-0.24994659260841701"/>
      </left>
      <right/>
      <top/>
      <bottom style="thin">
        <color theme="0" tint="-0.24994659260841701"/>
      </bottom>
      <diagonal/>
    </border>
    <border>
      <left/>
      <right style="double">
        <color theme="0" tint="-0.24994659260841701"/>
      </right>
      <top/>
      <bottom style="thin">
        <color theme="0" tint="-0.24994659260841701"/>
      </bottom>
      <diagonal/>
    </border>
    <border>
      <left style="double">
        <color theme="0" tint="-0.24994659260841701"/>
      </left>
      <right/>
      <top style="thin">
        <color theme="0" tint="-0.24994659260841701"/>
      </top>
      <bottom style="medium">
        <color theme="0" tint="-0.24994659260841701"/>
      </bottom>
      <diagonal/>
    </border>
    <border>
      <left/>
      <right style="double">
        <color theme="0" tint="-0.24994659260841701"/>
      </right>
      <top style="thin">
        <color theme="0" tint="-0.24994659260841701"/>
      </top>
      <bottom style="medium">
        <color theme="0" tint="-0.24994659260841701"/>
      </bottom>
      <diagonal/>
    </border>
    <border>
      <left style="double">
        <color theme="0" tint="-0.24994659260841701"/>
      </left>
      <right/>
      <top style="medium">
        <color theme="0" tint="-0.24994659260841701"/>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right style="medium">
        <color theme="0" tint="-0.24994659260841701"/>
      </right>
      <top/>
      <bottom/>
      <diagonal/>
    </border>
    <border>
      <left/>
      <right style="double">
        <color theme="0" tint="-0.24994659260841701"/>
      </right>
      <top style="medium">
        <color theme="0" tint="-0.24994659260841701"/>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style="medium">
        <color theme="0" tint="-0.24994659260841701"/>
      </left>
      <right/>
      <top/>
      <bottom/>
      <diagonal/>
    </border>
    <border>
      <left style="dashed">
        <color theme="0" tint="-0.24994659260841701"/>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style="hair">
        <color auto="1"/>
      </left>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hair">
        <color indexed="64"/>
      </right>
      <top/>
      <bottom style="thin">
        <color theme="0" tint="-0.24994659260841701"/>
      </bottom>
      <diagonal/>
    </border>
    <border>
      <left/>
      <right style="hair">
        <color indexed="64"/>
      </right>
      <top style="thin">
        <color theme="0" tint="-0.24994659260841701"/>
      </top>
      <bottom/>
      <diagonal/>
    </border>
    <border>
      <left style="dashed">
        <color theme="0" tint="-0.24994659260841701"/>
      </left>
      <right/>
      <top style="dashed">
        <color theme="0" tint="-0.24994659260841701"/>
      </top>
      <bottom/>
      <diagonal/>
    </border>
    <border>
      <left/>
      <right/>
      <top style="dashed">
        <color theme="0" tint="-0.24994659260841701"/>
      </top>
      <bottom/>
      <diagonal/>
    </border>
    <border>
      <left/>
      <right style="dashed">
        <color theme="0" tint="-0.24994659260841701"/>
      </right>
      <top style="dashed">
        <color theme="0" tint="-0.24994659260841701"/>
      </top>
      <bottom/>
      <diagonal/>
    </border>
    <border>
      <left style="dashed">
        <color theme="0" tint="-0.24994659260841701"/>
      </left>
      <right/>
      <top/>
      <bottom style="dashed">
        <color theme="0" tint="-0.24994659260841701"/>
      </bottom>
      <diagonal/>
    </border>
    <border>
      <left/>
      <right style="dashed">
        <color theme="0" tint="-0.24994659260841701"/>
      </right>
      <top/>
      <bottom style="dashed">
        <color theme="0" tint="-0.24994659260841701"/>
      </bottom>
      <diagonal/>
    </border>
    <border>
      <left style="dashed">
        <color theme="0" tint="-0.499984740745262"/>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dashed">
        <color theme="0" tint="-0.499984740745262"/>
      </right>
      <top style="dashed">
        <color theme="0" tint="-0.499984740745262"/>
      </top>
      <bottom style="dashed">
        <color theme="0" tint="-0.499984740745262"/>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auto="1"/>
      </left>
      <right/>
      <top/>
      <bottom style="hair">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style="thin">
        <color theme="0" tint="-0.24994659260841701"/>
      </right>
      <top/>
      <bottom/>
      <diagonal/>
    </border>
    <border>
      <left style="hair">
        <color theme="0" tint="-0.24994659260841701"/>
      </left>
      <right/>
      <top/>
      <bottom/>
      <diagonal/>
    </border>
    <border>
      <left style="hair">
        <color theme="0" tint="-0.24994659260841701"/>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medium">
        <color theme="0" tint="-0.24994659260841701"/>
      </top>
      <bottom/>
      <diagonal/>
    </border>
    <border>
      <left/>
      <right style="thin">
        <color indexed="64"/>
      </right>
      <top style="medium">
        <color theme="0" tint="-0.24994659260841701"/>
      </top>
      <bottom/>
      <diagonal/>
    </border>
    <border>
      <left style="thin">
        <color auto="1"/>
      </left>
      <right style="thin">
        <color auto="1"/>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thin">
        <color indexed="64"/>
      </left>
      <right style="medium">
        <color theme="0" tint="-0.24994659260841701"/>
      </right>
      <top/>
      <bottom/>
      <diagonal/>
    </border>
    <border>
      <left style="medium">
        <color theme="0" tint="-0.24994659260841701"/>
      </left>
      <right style="thin">
        <color auto="1"/>
      </right>
      <top style="thin">
        <color theme="0" tint="-0.24994659260841701"/>
      </top>
      <bottom style="medium">
        <color theme="0" tint="-0.24994659260841701"/>
      </bottom>
      <diagonal/>
    </border>
    <border>
      <left style="thin">
        <color auto="1"/>
      </left>
      <right style="thin">
        <color theme="0" tint="-0.24994659260841701"/>
      </right>
      <top style="thin">
        <color theme="0" tint="-0.24994659260841701"/>
      </top>
      <bottom style="medium">
        <color theme="0" tint="-0.24994659260841701"/>
      </bottom>
      <diagonal/>
    </border>
    <border>
      <left/>
      <right style="thin">
        <color indexed="64"/>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style="thin">
        <color auto="1"/>
      </right>
      <top/>
      <bottom style="thin">
        <color theme="0" tint="-0.24994659260841701"/>
      </bottom>
      <diagonal/>
    </border>
    <border>
      <left style="thin">
        <color theme="0" tint="-0.24994659260841701"/>
      </left>
      <right style="thin">
        <color theme="0" tint="-0.24994659260841701"/>
      </right>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thin">
        <color theme="0" tint="-0.24994659260841701"/>
      </right>
      <top style="medium">
        <color theme="0" tint="-0.24994659260841701"/>
      </top>
      <bottom style="medium">
        <color theme="0" tint="-0.24994659260841701"/>
      </bottom>
      <diagonal/>
    </border>
    <border>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hair">
        <color theme="0" tint="-0.24994659260841701"/>
      </left>
      <right/>
      <top style="medium">
        <color theme="0" tint="-0.24994659260841701"/>
      </top>
      <bottom/>
      <diagonal/>
    </border>
    <border>
      <left style="hair">
        <color theme="0" tint="-0.24994659260841701"/>
      </left>
      <right/>
      <top/>
      <bottom style="medium">
        <color theme="0" tint="-0.24994659260841701"/>
      </bottom>
      <diagonal/>
    </border>
    <border>
      <left style="thin">
        <color theme="0" tint="-0.24994659260841701"/>
      </left>
      <right style="thin">
        <color indexed="64"/>
      </right>
      <top style="medium">
        <color theme="0" tint="-0.24994659260841701"/>
      </top>
      <bottom style="medium">
        <color theme="0" tint="-0.24994659260841701"/>
      </bottom>
      <diagonal/>
    </border>
    <border>
      <left style="thin">
        <color indexed="64"/>
      </left>
      <right style="medium">
        <color theme="0" tint="-0.24994659260841701"/>
      </right>
      <top style="medium">
        <color theme="0" tint="-0.24994659260841701"/>
      </top>
      <bottom style="medium">
        <color theme="0" tint="-0.24994659260841701"/>
      </bottom>
      <diagonal/>
    </border>
    <border>
      <left style="medium">
        <color theme="0" tint="-0.24994659260841701"/>
      </left>
      <right style="thin">
        <color auto="1"/>
      </right>
      <top style="medium">
        <color theme="0" tint="-0.24994659260841701"/>
      </top>
      <bottom style="thin">
        <color theme="0" tint="-0.24994659260841701"/>
      </bottom>
      <diagonal/>
    </border>
    <border>
      <left style="thin">
        <color indexed="64"/>
      </left>
      <right style="thin">
        <color theme="0" tint="-0.24994659260841701"/>
      </right>
      <top style="medium">
        <color theme="0" tint="-0.24994659260841701"/>
      </top>
      <bottom style="thin">
        <color theme="0" tint="-0.24994659260841701"/>
      </bottom>
      <diagonal/>
    </border>
    <border>
      <left style="medium">
        <color theme="0" tint="-0.24994659260841701"/>
      </left>
      <right/>
      <top style="thin">
        <color theme="0" tint="-0.24994659260841701"/>
      </top>
      <bottom/>
      <diagonal/>
    </border>
    <border>
      <left style="medium">
        <color theme="0" tint="-0.24994659260841701"/>
      </left>
      <right style="thin">
        <color theme="0" tint="-0.24994659260841701"/>
      </right>
      <top style="medium">
        <color theme="0" tint="-0.24994659260841701"/>
      </top>
      <bottom/>
      <diagonal/>
    </border>
    <border>
      <left style="thin">
        <color theme="0" tint="-0.24994659260841701"/>
      </left>
      <right style="medium">
        <color theme="0" tint="-0.24994659260841701"/>
      </right>
      <top style="medium">
        <color theme="0" tint="-0.24994659260841701"/>
      </top>
      <bottom/>
      <diagonal/>
    </border>
    <border>
      <left style="medium">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style="medium">
        <color theme="0" tint="-0.24994659260841701"/>
      </left>
      <right style="thin">
        <color theme="0" tint="-0.24994659260841701"/>
      </right>
      <top style="medium">
        <color theme="0" tint="-0.24994659260841701"/>
      </top>
      <bottom style="medium">
        <color theme="0" tint="-0.24994659260841701"/>
      </bottom>
      <diagonal/>
    </border>
    <border>
      <left style="thin">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hair">
        <color indexed="64"/>
      </right>
      <top style="hair">
        <color indexed="64"/>
      </top>
      <bottom style="hair">
        <color indexed="64"/>
      </bottom>
      <diagonal/>
    </border>
    <border>
      <left style="medium">
        <color theme="0" tint="-0.24994659260841701"/>
      </left>
      <right style="hair">
        <color indexed="64"/>
      </right>
      <top style="hair">
        <color indexed="64"/>
      </top>
      <bottom style="medium">
        <color theme="0" tint="-0.24994659260841701"/>
      </bottom>
      <diagonal/>
    </border>
    <border>
      <left style="hair">
        <color indexed="64"/>
      </left>
      <right/>
      <top style="hair">
        <color indexed="64"/>
      </top>
      <bottom style="medium">
        <color theme="0" tint="-0.24994659260841701"/>
      </bottom>
      <diagonal/>
    </border>
    <border>
      <left style="medium">
        <color theme="0" tint="-0.24994659260841701"/>
      </left>
      <right style="hair">
        <color indexed="64"/>
      </right>
      <top/>
      <bottom style="hair">
        <color indexed="64"/>
      </bottom>
      <diagonal/>
    </border>
    <border>
      <left style="hair">
        <color indexed="64"/>
      </left>
      <right style="hair">
        <color indexed="64"/>
      </right>
      <top/>
      <bottom style="thin">
        <color theme="0" tint="-0.24994659260841701"/>
      </bottom>
      <diagonal/>
    </border>
    <border>
      <left style="thin">
        <color theme="0" tint="-0.24994659260841701"/>
      </left>
      <right style="hair">
        <color indexed="64"/>
      </right>
      <top style="medium">
        <color theme="0" tint="-0.24994659260841701"/>
      </top>
      <bottom style="thin">
        <color theme="0" tint="-0.24994659260841701"/>
      </bottom>
      <diagonal/>
    </border>
    <border>
      <left style="hair">
        <color indexed="64"/>
      </left>
      <right style="hair">
        <color indexed="64"/>
      </right>
      <top style="medium">
        <color theme="0" tint="-0.24994659260841701"/>
      </top>
      <bottom style="thin">
        <color theme="0" tint="-0.24994659260841701"/>
      </bottom>
      <diagonal/>
    </border>
    <border>
      <left style="hair">
        <color indexed="64"/>
      </left>
      <right style="thin">
        <color theme="0" tint="-0.24994659260841701"/>
      </right>
      <top style="medium">
        <color theme="0" tint="-0.24994659260841701"/>
      </top>
      <bottom style="thin">
        <color theme="0" tint="-0.24994659260841701"/>
      </bottom>
      <diagonal/>
    </border>
    <border>
      <left style="thin">
        <color theme="0" tint="-0.24994659260841701"/>
      </left>
      <right style="hair">
        <color indexed="64"/>
      </right>
      <top/>
      <bottom style="thin">
        <color theme="0" tint="-0.24994659260841701"/>
      </bottom>
      <diagonal/>
    </border>
    <border>
      <left style="hair">
        <color indexed="64"/>
      </left>
      <right style="medium">
        <color theme="0" tint="-0.24994659260841701"/>
      </right>
      <top/>
      <bottom style="thin">
        <color theme="0" tint="-0.24994659260841701"/>
      </bottom>
      <diagonal/>
    </border>
    <border>
      <left style="medium">
        <color theme="0" tint="-0.24994659260841701"/>
      </left>
      <right style="hair">
        <color indexed="64"/>
      </right>
      <top style="medium">
        <color theme="0" tint="-0.24994659260841701"/>
      </top>
      <bottom style="hair">
        <color indexed="64"/>
      </bottom>
      <diagonal/>
    </border>
    <border>
      <left style="hair">
        <color auto="1"/>
      </left>
      <right/>
      <top style="medium">
        <color theme="0" tint="-0.24994659260841701"/>
      </top>
      <bottom style="hair">
        <color auto="1"/>
      </bottom>
      <diagonal/>
    </border>
    <border>
      <left style="hair">
        <color indexed="64"/>
      </left>
      <right style="medium">
        <color theme="0" tint="-0.24994659260841701"/>
      </right>
      <top style="medium">
        <color theme="0" tint="-0.24994659260841701"/>
      </top>
      <bottom style="thin">
        <color theme="0" tint="-0.24994659260841701"/>
      </bottom>
      <diagonal/>
    </border>
    <border>
      <left style="hair">
        <color theme="0" tint="-0.24994659260841701"/>
      </left>
      <right style="thin">
        <color indexed="64"/>
      </right>
      <top style="medium">
        <color theme="0" tint="-0.24994659260841701"/>
      </top>
      <bottom style="thin">
        <color theme="0" tint="-0.24994659260841701"/>
      </bottom>
      <diagonal/>
    </border>
    <border>
      <left style="thin">
        <color indexed="64"/>
      </left>
      <right style="thin">
        <color indexed="64"/>
      </right>
      <top style="medium">
        <color theme="0" tint="-0.24994659260841701"/>
      </top>
      <bottom style="thin">
        <color theme="0" tint="-0.24994659260841701"/>
      </bottom>
      <diagonal/>
    </border>
    <border>
      <left style="thin">
        <color theme="0" tint="-0.24994659260841701"/>
      </left>
      <right style="thin">
        <color indexed="64"/>
      </right>
      <top style="medium">
        <color theme="0" tint="-0.24994659260841701"/>
      </top>
      <bottom style="thin">
        <color theme="0" tint="-0.24994659260841701"/>
      </bottom>
      <diagonal/>
    </border>
    <border>
      <left style="thin">
        <color indexed="64"/>
      </left>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right style="thin">
        <color indexed="64"/>
      </right>
      <top style="medium">
        <color theme="0" tint="-0.24994659260841701"/>
      </top>
      <bottom style="thin">
        <color theme="0" tint="-0.24994659260841701"/>
      </bottom>
      <diagonal/>
    </border>
    <border>
      <left style="thin">
        <color indexed="64"/>
      </left>
      <right style="medium">
        <color theme="0" tint="-0.24994659260841701"/>
      </right>
      <top style="medium">
        <color theme="0" tint="-0.24994659260841701"/>
      </top>
      <bottom style="thin">
        <color theme="0" tint="-0.24994659260841701"/>
      </bottom>
      <diagonal/>
    </border>
    <border>
      <left style="hair">
        <color theme="0" tint="-0.24994659260841701"/>
      </left>
      <right style="thin">
        <color indexed="64"/>
      </right>
      <top style="thin">
        <color theme="0" tint="-0.24994659260841701"/>
      </top>
      <bottom style="medium">
        <color theme="0" tint="-0.24994659260841701"/>
      </bottom>
      <diagonal/>
    </border>
    <border>
      <left style="thin">
        <color indexed="64"/>
      </left>
      <right style="thin">
        <color indexed="64"/>
      </right>
      <top style="thin">
        <color theme="0" tint="-0.24994659260841701"/>
      </top>
      <bottom style="medium">
        <color theme="0" tint="-0.24994659260841701"/>
      </bottom>
      <diagonal/>
    </border>
    <border>
      <left style="thin">
        <color theme="0" tint="-0.24994659260841701"/>
      </left>
      <right style="thin">
        <color indexed="64"/>
      </right>
      <top style="thin">
        <color theme="0" tint="-0.24994659260841701"/>
      </top>
      <bottom style="medium">
        <color theme="0" tint="-0.24994659260841701"/>
      </bottom>
      <diagonal/>
    </border>
    <border>
      <left style="thin">
        <color indexed="64"/>
      </left>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hair">
        <color theme="0" tint="-0.24994659260841701"/>
      </left>
      <right style="thin">
        <color indexed="64"/>
      </right>
      <top style="thin">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0" tint="-0.24994659260841701"/>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thin">
        <color theme="0" tint="-0.24994659260841701"/>
      </left>
      <right style="hair">
        <color indexed="64"/>
      </right>
      <top style="thin">
        <color theme="0" tint="-0.24994659260841701"/>
      </top>
      <bottom style="thin">
        <color theme="0" tint="-0.24994659260841701"/>
      </bottom>
      <diagonal/>
    </border>
    <border>
      <left style="hair">
        <color indexed="64"/>
      </left>
      <right style="hair">
        <color indexed="64"/>
      </right>
      <top style="thin">
        <color theme="0" tint="-0.24994659260841701"/>
      </top>
      <bottom style="thin">
        <color theme="0" tint="-0.24994659260841701"/>
      </bottom>
      <diagonal/>
    </border>
    <border>
      <left style="thin">
        <color theme="0" tint="-0.24994659260841701"/>
      </left>
      <right style="hair">
        <color indexed="64"/>
      </right>
      <top style="thin">
        <color theme="0" tint="-0.24994659260841701"/>
      </top>
      <bottom style="medium">
        <color theme="0" tint="-0.24994659260841701"/>
      </bottom>
      <diagonal/>
    </border>
    <border>
      <left style="hair">
        <color indexed="64"/>
      </left>
      <right style="hair">
        <color indexed="64"/>
      </right>
      <top style="thin">
        <color theme="0" tint="-0.24994659260841701"/>
      </top>
      <bottom style="medium">
        <color theme="0" tint="-0.24994659260841701"/>
      </bottom>
      <diagonal/>
    </border>
    <border>
      <left style="hair">
        <color indexed="64"/>
      </left>
      <right/>
      <top style="thin">
        <color theme="0" tint="-0.24994659260841701"/>
      </top>
      <bottom style="medium">
        <color theme="0" tint="-0.24994659260841701"/>
      </bottom>
      <diagonal/>
    </border>
    <border>
      <left style="thin">
        <color auto="1"/>
      </left>
      <right style="thin">
        <color auto="1"/>
      </right>
      <top/>
      <bottom style="thin">
        <color auto="1"/>
      </bottom>
      <diagonal/>
    </border>
    <border>
      <left/>
      <right/>
      <top style="medium">
        <color theme="0" tint="-0.499984740745262"/>
      </top>
      <bottom/>
      <diagonal/>
    </border>
    <border>
      <left/>
      <right/>
      <top style="medium">
        <color theme="1" tint="0.499984740745262"/>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bottom style="medium">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theme="0" tint="-0.24994659260841701"/>
      </bottom>
      <diagonal/>
    </border>
    <border>
      <left style="thin">
        <color indexed="64"/>
      </left>
      <right/>
      <top style="thin">
        <color indexed="64"/>
      </top>
      <bottom style="medium">
        <color auto="1"/>
      </bottom>
      <diagonal/>
    </border>
    <border>
      <left style="medium">
        <color indexed="64"/>
      </left>
      <right/>
      <top style="thin">
        <color indexed="64"/>
      </top>
      <bottom style="medium">
        <color auto="1"/>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style="medium">
        <color auto="1"/>
      </left>
      <right/>
      <top/>
      <bottom/>
      <diagonal/>
    </border>
    <border>
      <left style="medium">
        <color auto="1"/>
      </left>
      <right/>
      <top style="thin">
        <color theme="0" tint="-0.2499465926084170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medium">
        <color auto="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medium">
        <color auto="1"/>
      </top>
      <bottom style="thin">
        <color indexed="64"/>
      </bottom>
      <diagonal/>
    </border>
    <border>
      <left/>
      <right style="thin">
        <color indexed="64"/>
      </right>
      <top style="thin">
        <color indexed="64"/>
      </top>
      <bottom style="medium">
        <color auto="1"/>
      </bottom>
      <diagonal/>
    </border>
    <border>
      <left/>
      <right style="thin">
        <color theme="0" tint="-0.24994659260841701"/>
      </right>
      <top/>
      <bottom style="medium">
        <color auto="1"/>
      </bottom>
      <diagonal/>
    </border>
    <border>
      <left style="medium">
        <color auto="1"/>
      </left>
      <right/>
      <top style="thin">
        <color theme="0" tint="-0.24994659260841701"/>
      </top>
      <bottom style="thin">
        <color auto="1"/>
      </bottom>
      <diagonal/>
    </border>
    <border>
      <left/>
      <right style="medium">
        <color auto="1"/>
      </right>
      <top style="thin">
        <color theme="0" tint="-0.24994659260841701"/>
      </top>
      <bottom style="thin">
        <color auto="1"/>
      </bottom>
      <diagonal/>
    </border>
    <border>
      <left/>
      <right style="thin">
        <color indexed="64"/>
      </right>
      <top style="medium">
        <color auto="1"/>
      </top>
      <bottom style="thin">
        <color theme="0" tint="-0.24994659260841701"/>
      </bottom>
      <diagonal/>
    </border>
    <border>
      <left/>
      <right/>
      <top/>
      <bottom style="thin">
        <color auto="1"/>
      </bottom>
      <diagonal/>
    </border>
    <border>
      <left/>
      <right style="medium">
        <color auto="1"/>
      </right>
      <top/>
      <bottom style="thin">
        <color indexed="64"/>
      </bottom>
      <diagonal/>
    </border>
    <border>
      <left/>
      <right style="medium">
        <color auto="1"/>
      </right>
      <top style="thin">
        <color indexed="64"/>
      </top>
      <bottom style="thin">
        <color indexed="64"/>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thin">
        <color indexed="64"/>
      </left>
      <right/>
      <top/>
      <bottom style="medium">
        <color auto="1"/>
      </bottom>
      <diagonal/>
    </border>
    <border>
      <left/>
      <right style="thin">
        <color indexed="64"/>
      </right>
      <top/>
      <bottom style="medium">
        <color auto="1"/>
      </bottom>
      <diagonal/>
    </border>
    <border>
      <left style="medium">
        <color auto="1"/>
      </left>
      <right/>
      <top style="medium">
        <color auto="1"/>
      </top>
      <bottom style="thin">
        <color indexed="64"/>
      </bottom>
      <diagonal/>
    </border>
    <border>
      <left/>
      <right style="thin">
        <color indexed="64"/>
      </right>
      <top style="thin">
        <color theme="0" tint="-0.24994659260841701"/>
      </top>
      <bottom style="thin">
        <color indexed="64"/>
      </bottom>
      <diagonal/>
    </border>
    <border>
      <left style="thin">
        <color indexed="64"/>
      </left>
      <right/>
      <top/>
      <bottom/>
      <diagonal/>
    </border>
    <border>
      <left/>
      <right style="thin">
        <color indexed="64"/>
      </right>
      <top style="medium">
        <color auto="1"/>
      </top>
      <bottom/>
      <diagonal/>
    </border>
    <border>
      <left style="thin">
        <color indexed="64"/>
      </left>
      <right/>
      <top style="medium">
        <color auto="1"/>
      </top>
      <bottom/>
      <diagonal/>
    </border>
    <border>
      <left/>
      <right style="thin">
        <color indexed="64"/>
      </right>
      <top/>
      <bottom style="thin">
        <color indexed="64"/>
      </bottom>
      <diagonal/>
    </border>
    <border>
      <left style="medium">
        <color auto="1"/>
      </left>
      <right/>
      <top style="thin">
        <color auto="1"/>
      </top>
      <bottom style="thin">
        <color theme="0" tint="-0.24994659260841701"/>
      </bottom>
      <diagonal/>
    </border>
    <border>
      <left/>
      <right/>
      <top style="thin">
        <color indexed="64"/>
      </top>
      <bottom/>
      <diagonal/>
    </border>
    <border>
      <left/>
      <right style="thin">
        <color indexed="64"/>
      </right>
      <top style="thin">
        <color indexed="64"/>
      </top>
      <bottom/>
      <diagonal/>
    </border>
    <border>
      <left style="thin">
        <color auto="1"/>
      </left>
      <right style="thin">
        <color theme="0" tint="-0.24994659260841701"/>
      </right>
      <top style="thin">
        <color theme="0" tint="-0.24994659260841701"/>
      </top>
      <bottom/>
      <diagonal/>
    </border>
    <border>
      <left style="thin">
        <color indexed="64"/>
      </left>
      <right style="medium">
        <color indexed="64"/>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auto="1"/>
      </top>
      <bottom style="medium">
        <color auto="1"/>
      </bottom>
      <diagonal/>
    </border>
    <border>
      <left style="thin">
        <color indexed="64"/>
      </left>
      <right style="medium">
        <color indexed="64"/>
      </right>
      <top style="medium">
        <color auto="1"/>
      </top>
      <bottom style="medium">
        <color auto="1"/>
      </bottom>
      <diagonal/>
    </border>
    <border>
      <left style="thin">
        <color indexed="64"/>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style="thin">
        <color indexed="64"/>
      </top>
      <bottom style="medium">
        <color indexed="64"/>
      </bottom>
      <diagonal/>
    </border>
  </borders>
  <cellStyleXfs count="8">
    <xf numFmtId="0" fontId="0" fillId="0" borderId="0"/>
    <xf numFmtId="167" fontId="73" fillId="0" borderId="0" applyBorder="0" applyProtection="0"/>
    <xf numFmtId="0" fontId="7" fillId="0" borderId="0" applyBorder="0" applyProtection="0"/>
    <xf numFmtId="0" fontId="1" fillId="0" borderId="0"/>
    <xf numFmtId="0" fontId="73" fillId="0" borderId="0"/>
    <xf numFmtId="0" fontId="308" fillId="0" borderId="0"/>
    <xf numFmtId="164" fontId="308" fillId="0" borderId="0" applyFont="0" applyFill="0" applyBorder="0" applyAlignment="0" applyProtection="0"/>
    <xf numFmtId="9" fontId="308" fillId="0" borderId="0" applyFont="0" applyFill="0" applyBorder="0" applyAlignment="0" applyProtection="0"/>
  </cellStyleXfs>
  <cellXfs count="2527">
    <xf numFmtId="0" fontId="0" fillId="0" borderId="0" xfId="0"/>
    <xf numFmtId="0" fontId="2" fillId="0" borderId="0" xfId="0" applyFont="1" applyBorder="1" applyAlignment="1">
      <alignment vertical="center"/>
    </xf>
    <xf numFmtId="49" fontId="2" fillId="0" borderId="0" xfId="0" applyNumberFormat="1" applyFont="1" applyBorder="1" applyAlignment="1">
      <alignment vertical="center"/>
    </xf>
    <xf numFmtId="0" fontId="3" fillId="0" borderId="0" xfId="0" applyFont="1" applyBorder="1" applyAlignment="1" applyProtection="1">
      <alignment vertical="center"/>
      <protection locked="0"/>
    </xf>
    <xf numFmtId="49" fontId="3" fillId="0" borderId="0" xfId="0" applyNumberFormat="1" applyFont="1" applyBorder="1" applyAlignment="1" applyProtection="1">
      <alignment vertical="center"/>
      <protection locked="0"/>
    </xf>
    <xf numFmtId="0" fontId="3" fillId="0" borderId="0" xfId="0" applyFont="1" applyBorder="1" applyAlignment="1">
      <alignment vertical="center"/>
    </xf>
    <xf numFmtId="0" fontId="2" fillId="0" borderId="0" xfId="0" applyFont="1" applyBorder="1" applyAlignment="1" applyProtection="1">
      <alignment vertical="center"/>
      <protection locked="0"/>
    </xf>
    <xf numFmtId="165" fontId="2" fillId="0" borderId="0" xfId="0" applyNumberFormat="1" applyFont="1" applyBorder="1" applyAlignment="1" applyProtection="1">
      <alignment vertical="center"/>
      <protection locked="0"/>
    </xf>
    <xf numFmtId="49" fontId="2" fillId="0" borderId="0" xfId="0" applyNumberFormat="1" applyFont="1" applyBorder="1" applyAlignment="1" applyProtection="1">
      <alignment vertical="center"/>
      <protection locked="0"/>
    </xf>
    <xf numFmtId="0" fontId="4" fillId="0" borderId="0" xfId="0" applyFont="1" applyAlignment="1" applyProtection="1">
      <alignment vertical="center"/>
    </xf>
    <xf numFmtId="0" fontId="4" fillId="0" borderId="0" xfId="0" applyFont="1" applyBorder="1" applyAlignment="1" applyProtection="1">
      <alignment horizontal="left" vertical="center"/>
    </xf>
    <xf numFmtId="0" fontId="8" fillId="0" borderId="0" xfId="0" applyFont="1" applyBorder="1" applyAlignment="1" applyProtection="1">
      <alignment vertical="center"/>
    </xf>
    <xf numFmtId="0" fontId="11" fillId="0" borderId="0" xfId="0" applyFont="1" applyAlignment="1">
      <alignment horizontal="right"/>
    </xf>
    <xf numFmtId="0" fontId="11" fillId="0" borderId="0" xfId="0" applyFont="1"/>
    <xf numFmtId="0" fontId="2" fillId="0" borderId="0" xfId="0" applyFont="1" applyAlignment="1">
      <alignment vertical="center"/>
    </xf>
    <xf numFmtId="0" fontId="11" fillId="2" borderId="2" xfId="0" applyFont="1" applyFill="1" applyBorder="1" applyAlignment="1">
      <alignment horizontal="right"/>
    </xf>
    <xf numFmtId="168" fontId="5" fillId="0" borderId="0" xfId="1" applyNumberFormat="1" applyFont="1" applyBorder="1" applyAlignment="1" applyProtection="1">
      <alignment horizontal="left"/>
    </xf>
    <xf numFmtId="3" fontId="22" fillId="0" borderId="0" xfId="1" applyNumberFormat="1" applyFont="1" applyBorder="1" applyAlignment="1" applyProtection="1">
      <alignment horizontal="right" vertical="center"/>
    </xf>
    <xf numFmtId="3" fontId="14" fillId="0" borderId="0" xfId="1" applyNumberFormat="1" applyFont="1" applyBorder="1" applyAlignment="1" applyProtection="1">
      <alignment horizontal="right" vertical="center"/>
    </xf>
    <xf numFmtId="3" fontId="18" fillId="0" borderId="0" xfId="1" applyNumberFormat="1" applyFont="1" applyBorder="1" applyAlignment="1" applyProtection="1">
      <alignment horizontal="right" vertical="center"/>
    </xf>
    <xf numFmtId="3" fontId="44" fillId="0" borderId="0" xfId="1" applyNumberFormat="1" applyFont="1" applyBorder="1" applyAlignment="1" applyProtection="1">
      <alignment horizontal="right" vertical="center"/>
    </xf>
    <xf numFmtId="3" fontId="34" fillId="0" borderId="0" xfId="1" applyNumberFormat="1" applyFont="1" applyBorder="1" applyAlignment="1" applyProtection="1">
      <alignment horizontal="right" vertical="center"/>
    </xf>
    <xf numFmtId="1" fontId="18" fillId="0" borderId="0" xfId="1" applyNumberFormat="1" applyFont="1" applyBorder="1" applyAlignment="1" applyProtection="1">
      <alignment horizontal="center" vertical="center"/>
    </xf>
    <xf numFmtId="3" fontId="46" fillId="0" borderId="0" xfId="1" applyNumberFormat="1" applyFont="1" applyBorder="1" applyAlignment="1" applyProtection="1">
      <alignment horizontal="right" vertical="center"/>
    </xf>
    <xf numFmtId="167" fontId="4" fillId="0" borderId="0" xfId="1" applyFont="1" applyBorder="1" applyAlignment="1" applyProtection="1">
      <alignment vertical="center"/>
    </xf>
    <xf numFmtId="3" fontId="47" fillId="0" borderId="0" xfId="1" applyNumberFormat="1" applyFont="1" applyBorder="1" applyAlignment="1" applyProtection="1">
      <alignment horizontal="right" vertical="center"/>
    </xf>
    <xf numFmtId="3" fontId="4" fillId="0" borderId="0" xfId="1" applyNumberFormat="1" applyFont="1" applyBorder="1" applyAlignment="1" applyProtection="1">
      <alignment horizontal="right" vertical="center"/>
    </xf>
    <xf numFmtId="3" fontId="51" fillId="0" borderId="0" xfId="1" applyNumberFormat="1" applyFont="1" applyBorder="1" applyAlignment="1" applyProtection="1">
      <alignment horizontal="right" vertical="center"/>
    </xf>
    <xf numFmtId="3" fontId="35" fillId="0" borderId="0" xfId="1" applyNumberFormat="1" applyFont="1" applyBorder="1" applyAlignment="1" applyProtection="1">
      <alignment horizontal="right" vertical="center"/>
    </xf>
    <xf numFmtId="3" fontId="18" fillId="0" borderId="0" xfId="1" applyNumberFormat="1" applyFont="1" applyBorder="1" applyAlignment="1" applyProtection="1">
      <alignment horizontal="center" vertical="center"/>
    </xf>
    <xf numFmtId="0" fontId="4" fillId="0" borderId="0" xfId="0" applyFont="1" applyAlignment="1" applyProtection="1">
      <alignment horizontal="left" vertical="center"/>
    </xf>
    <xf numFmtId="0" fontId="4" fillId="0" borderId="0" xfId="0" applyFont="1" applyProtection="1"/>
    <xf numFmtId="0" fontId="4" fillId="0" borderId="0" xfId="0" applyFont="1" applyAlignment="1" applyProtection="1">
      <alignment horizontal="left"/>
    </xf>
    <xf numFmtId="0" fontId="5" fillId="0" borderId="0" xfId="0" applyFont="1" applyAlignment="1" applyProtection="1">
      <alignment horizontal="center" vertical="center"/>
    </xf>
    <xf numFmtId="0" fontId="4" fillId="0" borderId="0" xfId="0" applyFont="1" applyAlignment="1" applyProtection="1">
      <alignment horizontal="right" vertical="center"/>
    </xf>
    <xf numFmtId="0" fontId="4" fillId="0" borderId="0" xfId="0" applyFont="1" applyAlignment="1" applyProtection="1">
      <alignment horizontal="center" vertical="center"/>
    </xf>
    <xf numFmtId="0" fontId="4" fillId="0" borderId="0" xfId="0" applyFont="1" applyAlignment="1" applyProtection="1">
      <alignment horizontal="center" vertical="center" wrapText="1"/>
    </xf>
    <xf numFmtId="0" fontId="0" fillId="0" borderId="0" xfId="0" applyProtection="1"/>
    <xf numFmtId="0" fontId="5" fillId="0" borderId="0" xfId="0" applyFont="1" applyProtection="1"/>
    <xf numFmtId="0" fontId="31" fillId="0" borderId="0" xfId="0" applyFont="1" applyBorder="1" applyProtection="1"/>
    <xf numFmtId="0" fontId="64" fillId="0" borderId="0" xfId="0" applyFont="1" applyBorder="1" applyProtection="1"/>
    <xf numFmtId="0" fontId="38" fillId="0" borderId="0" xfId="0" applyFont="1" applyBorder="1" applyProtection="1"/>
    <xf numFmtId="0" fontId="64" fillId="0" borderId="0" xfId="0" applyFont="1" applyProtection="1"/>
    <xf numFmtId="0" fontId="31" fillId="0" borderId="0" xfId="0" applyFont="1" applyProtection="1"/>
    <xf numFmtId="0" fontId="38" fillId="0" borderId="0" xfId="0" applyFont="1" applyAlignment="1" applyProtection="1">
      <alignment horizontal="left" vertical="top"/>
    </xf>
    <xf numFmtId="0" fontId="71" fillId="0" borderId="0" xfId="0" applyFont="1" applyProtection="1"/>
    <xf numFmtId="0" fontId="49" fillId="0" borderId="0" xfId="0" applyFont="1" applyProtection="1"/>
    <xf numFmtId="0" fontId="31" fillId="0" borderId="0" xfId="0" applyFont="1" applyAlignment="1" applyProtection="1">
      <alignment vertical="center"/>
    </xf>
    <xf numFmtId="0" fontId="31" fillId="0" borderId="0" xfId="0" applyFont="1" applyAlignment="1" applyProtection="1"/>
    <xf numFmtId="0" fontId="63" fillId="0" borderId="0" xfId="0" applyFont="1" applyAlignment="1" applyProtection="1">
      <alignment vertical="center"/>
    </xf>
    <xf numFmtId="0" fontId="70" fillId="0" borderId="0" xfId="0" applyFont="1" applyAlignment="1" applyProtection="1">
      <alignment horizontal="left"/>
    </xf>
    <xf numFmtId="0" fontId="4" fillId="0" borderId="0" xfId="0" applyFont="1" applyBorder="1" applyProtection="1"/>
    <xf numFmtId="0" fontId="27" fillId="0" borderId="0" xfId="0" applyFont="1" applyProtection="1"/>
    <xf numFmtId="0" fontId="14" fillId="0" borderId="0" xfId="0" applyFont="1" applyProtection="1"/>
    <xf numFmtId="0" fontId="71" fillId="0" borderId="0" xfId="0" applyFont="1" applyAlignment="1" applyProtection="1">
      <alignment vertical="top"/>
    </xf>
    <xf numFmtId="0" fontId="27" fillId="0" borderId="0" xfId="0" applyFont="1" applyBorder="1" applyAlignment="1" applyProtection="1">
      <alignment horizontal="center"/>
    </xf>
    <xf numFmtId="0" fontId="40" fillId="0" borderId="0" xfId="0" applyFont="1" applyAlignment="1" applyProtection="1">
      <alignment vertical="center"/>
    </xf>
    <xf numFmtId="0" fontId="72" fillId="0" borderId="0" xfId="0" applyFont="1" applyAlignment="1" applyProtection="1">
      <alignment horizontal="center" vertical="center"/>
    </xf>
    <xf numFmtId="0" fontId="40" fillId="0" borderId="0" xfId="0" applyFont="1" applyAlignment="1" applyProtection="1">
      <alignment horizontal="left" vertical="top"/>
    </xf>
    <xf numFmtId="0" fontId="40" fillId="0" borderId="0" xfId="0" applyFont="1" applyAlignment="1" applyProtection="1"/>
    <xf numFmtId="0" fontId="27" fillId="0" borderId="0" xfId="0" applyFont="1" applyBorder="1" applyProtection="1"/>
    <xf numFmtId="0" fontId="63" fillId="0" borderId="0" xfId="0" applyFont="1" applyBorder="1" applyProtection="1"/>
    <xf numFmtId="0" fontId="38" fillId="0" borderId="0" xfId="0" applyFont="1" applyProtection="1"/>
    <xf numFmtId="0" fontId="62" fillId="0" borderId="0" xfId="0" applyFont="1" applyBorder="1" applyAlignment="1" applyProtection="1">
      <alignment vertical="top"/>
    </xf>
    <xf numFmtId="0" fontId="3" fillId="0" borderId="0" xfId="0" applyFont="1" applyAlignment="1" applyProtection="1">
      <alignment horizontal="center"/>
    </xf>
    <xf numFmtId="0" fontId="27" fillId="0" borderId="0" xfId="0" applyFont="1" applyAlignment="1" applyProtection="1">
      <alignment vertical="center"/>
    </xf>
    <xf numFmtId="0" fontId="38" fillId="0" borderId="0" xfId="0" applyFont="1" applyAlignment="1" applyProtection="1">
      <alignment horizontal="center"/>
    </xf>
    <xf numFmtId="0" fontId="49" fillId="0" borderId="0" xfId="0" applyFont="1" applyBorder="1" applyProtection="1"/>
    <xf numFmtId="0" fontId="2" fillId="0" borderId="0" xfId="0" applyFont="1" applyProtection="1"/>
    <xf numFmtId="0" fontId="2" fillId="0" borderId="0" xfId="0" applyFont="1" applyAlignment="1" applyProtection="1">
      <alignment vertical="top"/>
    </xf>
    <xf numFmtId="0" fontId="67" fillId="0" borderId="0" xfId="0" applyFont="1" applyBorder="1" applyAlignment="1" applyProtection="1">
      <alignment horizontal="right" vertical="center"/>
    </xf>
    <xf numFmtId="0" fontId="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xf>
    <xf numFmtId="0" fontId="32" fillId="0" borderId="0" xfId="0" applyFont="1" applyBorder="1" applyAlignment="1" applyProtection="1">
      <alignment horizontal="center" vertical="center" wrapText="1"/>
    </xf>
    <xf numFmtId="0" fontId="69" fillId="0" borderId="0" xfId="0" applyFont="1" applyAlignment="1" applyProtection="1">
      <alignment horizontal="left" vertical="center"/>
    </xf>
    <xf numFmtId="0" fontId="33" fillId="0" borderId="0" xfId="0" applyFont="1" applyAlignment="1" applyProtection="1">
      <alignment vertical="center"/>
    </xf>
    <xf numFmtId="0" fontId="48" fillId="0" borderId="0" xfId="0" applyFont="1" applyProtection="1"/>
    <xf numFmtId="0" fontId="14" fillId="0" borderId="0" xfId="0" applyFont="1" applyAlignment="1" applyProtection="1">
      <alignment horizontal="left"/>
    </xf>
    <xf numFmtId="0" fontId="18" fillId="0" borderId="0" xfId="0" applyFont="1" applyProtection="1"/>
    <xf numFmtId="0" fontId="19" fillId="0" borderId="0" xfId="0" applyFont="1" applyProtection="1"/>
    <xf numFmtId="0" fontId="14" fillId="0" borderId="0" xfId="0" applyFont="1" applyBorder="1" applyProtection="1"/>
    <xf numFmtId="0" fontId="48" fillId="0" borderId="0" xfId="0" applyFont="1" applyAlignment="1" applyProtection="1">
      <alignment horizontal="left"/>
    </xf>
    <xf numFmtId="0" fontId="14" fillId="0" borderId="0" xfId="0" applyFont="1" applyBorder="1" applyAlignment="1" applyProtection="1">
      <alignment horizontal="center" vertical="top"/>
    </xf>
    <xf numFmtId="0" fontId="68" fillId="0" borderId="0" xfId="0" applyFont="1" applyBorder="1" applyAlignment="1" applyProtection="1">
      <alignment horizontal="left" vertical="center"/>
    </xf>
    <xf numFmtId="0" fontId="12" fillId="0" borderId="0" xfId="0" applyFont="1" applyBorder="1" applyAlignment="1" applyProtection="1">
      <alignment horizontal="left" vertical="center"/>
    </xf>
    <xf numFmtId="1" fontId="35" fillId="0" borderId="0" xfId="0" applyNumberFormat="1" applyFont="1" applyBorder="1" applyAlignment="1" applyProtection="1">
      <alignment horizontal="left" vertical="center" wrapText="1"/>
    </xf>
    <xf numFmtId="1" fontId="18" fillId="0" borderId="0" xfId="0" applyNumberFormat="1" applyFont="1" applyBorder="1" applyAlignment="1" applyProtection="1">
      <alignment horizontal="left" vertical="center" wrapText="1"/>
    </xf>
    <xf numFmtId="0" fontId="6" fillId="0" borderId="0" xfId="0" applyFont="1" applyAlignment="1" applyProtection="1">
      <alignment vertical="center"/>
    </xf>
    <xf numFmtId="0" fontId="18" fillId="0" borderId="0" xfId="0" applyFont="1" applyBorder="1" applyAlignment="1" applyProtection="1">
      <alignment horizontal="left" vertical="center"/>
    </xf>
    <xf numFmtId="49" fontId="40" fillId="0" borderId="0" xfId="0" applyNumberFormat="1" applyFont="1" applyBorder="1" applyAlignment="1" applyProtection="1">
      <alignment vertical="center"/>
    </xf>
    <xf numFmtId="0" fontId="59" fillId="0" borderId="0" xfId="0" applyFont="1" applyBorder="1" applyAlignment="1" applyProtection="1">
      <alignment horizontal="center" vertical="center" textRotation="90" wrapText="1"/>
    </xf>
    <xf numFmtId="0" fontId="60" fillId="0" borderId="0" xfId="0" applyFont="1" applyBorder="1" applyAlignment="1" applyProtection="1">
      <alignment horizontal="left" vertical="center"/>
    </xf>
    <xf numFmtId="0" fontId="65" fillId="0" borderId="0" xfId="0" applyFont="1" applyProtection="1"/>
    <xf numFmtId="0" fontId="66" fillId="0" borderId="0" xfId="0" applyFont="1" applyProtection="1"/>
    <xf numFmtId="0" fontId="4" fillId="0" borderId="0" xfId="0" applyFont="1" applyAlignment="1" applyProtection="1">
      <alignment horizontal="right"/>
    </xf>
    <xf numFmtId="0" fontId="22" fillId="0" borderId="0" xfId="0" applyFont="1" applyBorder="1" applyAlignment="1" applyProtection="1">
      <alignment horizontal="left" vertical="center" indent="1"/>
    </xf>
    <xf numFmtId="0" fontId="54" fillId="0" borderId="0" xfId="0" applyFont="1" applyBorder="1" applyAlignment="1" applyProtection="1">
      <alignment horizontal="left" vertical="center"/>
    </xf>
    <xf numFmtId="0" fontId="46" fillId="0" borderId="0" xfId="0" applyFont="1" applyBorder="1" applyProtection="1"/>
    <xf numFmtId="0" fontId="50" fillId="0" borderId="0" xfId="0" applyFont="1" applyAlignment="1" applyProtection="1">
      <alignment horizontal="center" vertical="center"/>
    </xf>
    <xf numFmtId="0" fontId="13" fillId="0" borderId="0" xfId="0" applyFont="1" applyAlignment="1" applyProtection="1">
      <alignment horizontal="center" vertical="center"/>
    </xf>
    <xf numFmtId="0" fontId="18" fillId="0" borderId="0" xfId="0" applyFont="1" applyAlignment="1" applyProtection="1">
      <alignment horizontal="center" vertical="center"/>
    </xf>
    <xf numFmtId="0" fontId="42" fillId="0" borderId="0" xfId="0" applyFont="1" applyBorder="1" applyAlignment="1" applyProtection="1">
      <alignment horizontal="left" vertical="center"/>
    </xf>
    <xf numFmtId="0" fontId="4" fillId="0" borderId="0" xfId="0" applyFont="1" applyAlignment="1" applyProtection="1"/>
    <xf numFmtId="0" fontId="28" fillId="0" borderId="0" xfId="0" applyFont="1" applyAlignment="1" applyProtection="1">
      <alignment horizontal="center" vertical="center"/>
    </xf>
    <xf numFmtId="0" fontId="34" fillId="0" borderId="0" xfId="0" applyFont="1" applyAlignment="1" applyProtection="1">
      <alignment horizontal="right" vertical="center"/>
    </xf>
    <xf numFmtId="0" fontId="34" fillId="0" borderId="0" xfId="0" applyFont="1" applyProtection="1"/>
    <xf numFmtId="0" fontId="35" fillId="0" borderId="0" xfId="0" applyFont="1" applyAlignment="1" applyProtection="1">
      <alignment horizontal="right" vertical="center"/>
    </xf>
    <xf numFmtId="0" fontId="31" fillId="0" borderId="0" xfId="0" applyFont="1" applyAlignment="1" applyProtection="1">
      <alignment horizontal="right" vertical="center"/>
    </xf>
    <xf numFmtId="0" fontId="5" fillId="0" borderId="0" xfId="0" applyFont="1" applyAlignment="1" applyProtection="1"/>
    <xf numFmtId="0" fontId="38"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1" fontId="42" fillId="0" borderId="0" xfId="0" applyNumberFormat="1" applyFont="1" applyBorder="1" applyAlignment="1" applyProtection="1">
      <alignment horizontal="center" textRotation="90"/>
    </xf>
    <xf numFmtId="49" fontId="10" fillId="0" borderId="0" xfId="0" applyNumberFormat="1" applyFont="1" applyBorder="1" applyAlignment="1" applyProtection="1">
      <alignment vertical="center"/>
    </xf>
    <xf numFmtId="0" fontId="18" fillId="0" borderId="0" xfId="0" applyFont="1" applyBorder="1" applyAlignment="1" applyProtection="1">
      <alignment vertical="center"/>
    </xf>
    <xf numFmtId="0" fontId="4" fillId="0" borderId="0" xfId="0" applyFont="1" applyBorder="1" applyAlignment="1" applyProtection="1">
      <alignment vertical="center"/>
    </xf>
    <xf numFmtId="1" fontId="41" fillId="0" borderId="0" xfId="0" applyNumberFormat="1" applyFont="1" applyBorder="1" applyAlignment="1" applyProtection="1">
      <alignment horizontal="center" textRotation="90"/>
    </xf>
    <xf numFmtId="0" fontId="4" fillId="0" borderId="0" xfId="0" applyFont="1" applyBorder="1" applyAlignment="1" applyProtection="1">
      <alignment horizontal="left" vertical="top"/>
    </xf>
    <xf numFmtId="0" fontId="4"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1" fontId="52" fillId="0" borderId="0" xfId="0" applyNumberFormat="1" applyFont="1" applyBorder="1" applyAlignment="1" applyProtection="1">
      <alignment horizontal="center" textRotation="90"/>
    </xf>
    <xf numFmtId="1" fontId="43" fillId="0" borderId="0" xfId="0" applyNumberFormat="1" applyFont="1" applyBorder="1" applyAlignment="1" applyProtection="1">
      <alignment horizontal="left" vertical="center"/>
    </xf>
    <xf numFmtId="0" fontId="18" fillId="0" borderId="0" xfId="0" applyFont="1" applyBorder="1" applyAlignment="1" applyProtection="1">
      <alignment horizontal="center" vertical="center"/>
    </xf>
    <xf numFmtId="0" fontId="14" fillId="0" borderId="0" xfId="0" applyFont="1" applyBorder="1" applyAlignment="1" applyProtection="1">
      <alignment horizontal="center" vertical="center"/>
    </xf>
    <xf numFmtId="0" fontId="64" fillId="0" borderId="0" xfId="0" applyFont="1" applyProtection="1">
      <protection locked="0"/>
    </xf>
    <xf numFmtId="0" fontId="2" fillId="0" borderId="0" xfId="0" applyFont="1" applyProtection="1">
      <protection locked="0"/>
    </xf>
    <xf numFmtId="0" fontId="11" fillId="0" borderId="0" xfId="0" applyFont="1" applyAlignment="1">
      <alignment horizontal="left" wrapText="1"/>
    </xf>
    <xf numFmtId="166" fontId="0" fillId="0" borderId="0" xfId="0" applyNumberFormat="1" applyAlignment="1">
      <alignment horizontal="left" wrapText="1"/>
    </xf>
    <xf numFmtId="166" fontId="11" fillId="0" borderId="0" xfId="0" applyNumberFormat="1" applyFont="1" applyAlignment="1">
      <alignment horizontal="left" wrapText="1"/>
    </xf>
    <xf numFmtId="0" fontId="11" fillId="2" borderId="2" xfId="0" applyFont="1" applyFill="1" applyBorder="1" applyAlignment="1">
      <alignment horizontal="left" wrapText="1"/>
    </xf>
    <xf numFmtId="1" fontId="11" fillId="2" borderId="2" xfId="0" applyNumberFormat="1" applyFont="1" applyFill="1" applyBorder="1" applyAlignment="1">
      <alignment horizontal="left" wrapText="1"/>
    </xf>
    <xf numFmtId="0" fontId="2" fillId="0" borderId="0" xfId="0" applyFont="1" applyFill="1" applyBorder="1" applyAlignment="1" applyProtection="1">
      <alignment vertical="center"/>
    </xf>
    <xf numFmtId="0" fontId="11" fillId="4" borderId="0" xfId="0" applyFont="1" applyFill="1" applyAlignment="1">
      <alignment horizontal="right"/>
    </xf>
    <xf numFmtId="0" fontId="0" fillId="4" borderId="0" xfId="0" applyFont="1" applyFill="1" applyAlignment="1">
      <alignment horizontal="right"/>
    </xf>
    <xf numFmtId="0" fontId="83" fillId="0" borderId="0" xfId="0" applyFont="1" applyProtection="1"/>
    <xf numFmtId="0" fontId="79" fillId="0" borderId="0" xfId="0" applyFont="1" applyFill="1" applyProtection="1"/>
    <xf numFmtId="0" fontId="85" fillId="0" borderId="0" xfId="0" applyFont="1" applyAlignment="1">
      <alignment vertical="center"/>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vertical="center"/>
    </xf>
    <xf numFmtId="0" fontId="91"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horizontal="left" vertical="center"/>
    </xf>
    <xf numFmtId="0" fontId="95" fillId="0" borderId="0" xfId="0" applyFont="1" applyAlignment="1">
      <alignment vertical="center"/>
    </xf>
    <xf numFmtId="0" fontId="99" fillId="0" borderId="0" xfId="0" applyFont="1" applyAlignment="1">
      <alignment vertical="center"/>
    </xf>
    <xf numFmtId="0" fontId="100" fillId="0" borderId="0" xfId="0" applyFont="1" applyAlignment="1">
      <alignment vertical="center"/>
    </xf>
    <xf numFmtId="0" fontId="101" fillId="0" borderId="0" xfId="0" applyFont="1" applyAlignment="1">
      <alignment vertical="center"/>
    </xf>
    <xf numFmtId="0" fontId="102" fillId="0" borderId="0" xfId="0" applyFont="1" applyAlignment="1">
      <alignment vertical="center"/>
    </xf>
    <xf numFmtId="0" fontId="76" fillId="0" borderId="0" xfId="0" applyFont="1" applyAlignment="1">
      <alignment vertical="center"/>
    </xf>
    <xf numFmtId="0" fontId="106" fillId="0" borderId="0" xfId="0" applyFont="1" applyAlignment="1">
      <alignment horizontal="center" vertical="center"/>
    </xf>
    <xf numFmtId="0" fontId="75" fillId="0" borderId="0" xfId="0" applyFont="1" applyAlignment="1">
      <alignment vertical="center"/>
    </xf>
    <xf numFmtId="0" fontId="75" fillId="0" borderId="0" xfId="0" applyFont="1" applyAlignment="1">
      <alignment horizontal="left" vertical="center"/>
    </xf>
    <xf numFmtId="0" fontId="108" fillId="0" borderId="0" xfId="0" applyFont="1" applyAlignment="1">
      <alignment vertical="center"/>
    </xf>
    <xf numFmtId="0" fontId="111" fillId="0" borderId="0" xfId="0" applyFont="1" applyAlignment="1">
      <alignment vertical="center"/>
    </xf>
    <xf numFmtId="0" fontId="113" fillId="0" borderId="0" xfId="0" applyFont="1" applyAlignment="1">
      <alignment vertical="center"/>
    </xf>
    <xf numFmtId="0" fontId="92" fillId="0" borderId="0" xfId="0" applyFont="1" applyAlignment="1">
      <alignment vertical="center"/>
    </xf>
    <xf numFmtId="0" fontId="8" fillId="0" borderId="0" xfId="0" applyFont="1"/>
    <xf numFmtId="0" fontId="4" fillId="0" borderId="0" xfId="0" applyFont="1"/>
    <xf numFmtId="0" fontId="4" fillId="0" borderId="0" xfId="0" applyFont="1" applyAlignment="1">
      <alignment horizontal="left"/>
    </xf>
    <xf numFmtId="0" fontId="15" fillId="0" borderId="0" xfId="0" applyFont="1"/>
    <xf numFmtId="0" fontId="4" fillId="0" borderId="0" xfId="0" applyFont="1" applyAlignment="1">
      <alignment vertical="center"/>
    </xf>
    <xf numFmtId="0" fontId="14" fillId="0" borderId="0" xfId="0" applyFont="1"/>
    <xf numFmtId="0" fontId="13" fillId="0" borderId="0" xfId="0" applyFont="1"/>
    <xf numFmtId="0" fontId="18" fillId="0" borderId="0" xfId="0" applyFont="1"/>
    <xf numFmtId="0" fontId="21" fillId="0" borderId="0" xfId="0" applyFont="1"/>
    <xf numFmtId="0" fontId="14" fillId="0" borderId="0" xfId="0" applyFont="1" applyAlignment="1">
      <alignment horizontal="center" vertical="center"/>
    </xf>
    <xf numFmtId="0" fontId="22" fillId="0" borderId="0" xfId="0" applyFont="1" applyAlignment="1">
      <alignment horizontal="left" vertical="center" indent="1"/>
    </xf>
    <xf numFmtId="0" fontId="23" fillId="0" borderId="0" xfId="0" applyFont="1" applyAlignment="1">
      <alignment horizontal="center" vertical="center" textRotation="90" wrapText="1"/>
    </xf>
    <xf numFmtId="0" fontId="12" fillId="0" borderId="0" xfId="0" applyFont="1" applyAlignment="1">
      <alignment horizontal="left" vertical="center"/>
    </xf>
    <xf numFmtId="1" fontId="24" fillId="0" borderId="0" xfId="0" applyNumberFormat="1" applyFont="1" applyAlignment="1">
      <alignment horizontal="left" vertical="center" wrapText="1"/>
    </xf>
    <xf numFmtId="1" fontId="18" fillId="0" borderId="0" xfId="0" applyNumberFormat="1" applyFont="1" applyAlignment="1">
      <alignment horizontal="left" vertical="center" wrapText="1"/>
    </xf>
    <xf numFmtId="0" fontId="26" fillId="0" borderId="0" xfId="0" applyFont="1" applyAlignment="1">
      <alignment horizontal="left" vertical="center"/>
    </xf>
    <xf numFmtId="0" fontId="14" fillId="0" borderId="0" xfId="0" applyFont="1" applyAlignment="1">
      <alignment horizontal="left" vertical="center"/>
    </xf>
    <xf numFmtId="0" fontId="19" fillId="0" borderId="0" xfId="0" applyFont="1"/>
    <xf numFmtId="1" fontId="8" fillId="0" borderId="0" xfId="0" applyNumberFormat="1" applyFont="1" applyAlignment="1">
      <alignment horizontal="center"/>
    </xf>
    <xf numFmtId="0" fontId="16" fillId="0" borderId="0" xfId="0" applyFont="1"/>
    <xf numFmtId="0" fontId="14" fillId="0" borderId="0" xfId="0" applyFont="1" applyAlignment="1">
      <alignment horizontal="left"/>
    </xf>
    <xf numFmtId="1" fontId="8" fillId="0" borderId="0" xfId="0" applyNumberFormat="1" applyFont="1"/>
    <xf numFmtId="0" fontId="11" fillId="0" borderId="0" xfId="0" applyFont="1" applyFill="1" applyAlignment="1">
      <alignment horizontal="right"/>
    </xf>
    <xf numFmtId="0" fontId="116" fillId="0" borderId="0" xfId="0" applyFont="1"/>
    <xf numFmtId="0" fontId="58" fillId="0" borderId="0" xfId="0" applyFont="1"/>
    <xf numFmtId="0" fontId="46" fillId="0" borderId="0" xfId="0" applyFont="1"/>
    <xf numFmtId="0" fontId="8" fillId="0" borderId="0" xfId="0" applyFont="1" applyFill="1" applyAlignment="1">
      <alignment horizontal="right"/>
    </xf>
    <xf numFmtId="0" fontId="117" fillId="0" borderId="0" xfId="0" applyFont="1" applyFill="1" applyAlignment="1">
      <alignment horizontal="center" vertical="center"/>
    </xf>
    <xf numFmtId="0" fontId="118" fillId="0" borderId="0" xfId="0" applyFont="1"/>
    <xf numFmtId="2" fontId="8" fillId="0" borderId="0" xfId="0" applyNumberFormat="1" applyFont="1"/>
    <xf numFmtId="169" fontId="119" fillId="0" borderId="0" xfId="0" applyNumberFormat="1" applyFont="1"/>
    <xf numFmtId="170" fontId="8" fillId="0" borderId="0" xfId="0" applyNumberFormat="1" applyFont="1" applyFill="1"/>
    <xf numFmtId="0" fontId="8" fillId="0" borderId="0" xfId="0" applyFont="1" applyProtection="1"/>
    <xf numFmtId="0" fontId="8" fillId="0" borderId="0" xfId="0" applyFont="1" applyAlignment="1" applyProtection="1">
      <alignment vertical="top"/>
    </xf>
    <xf numFmtId="0" fontId="120" fillId="0" borderId="0" xfId="0" applyFont="1" applyAlignment="1" applyProtection="1">
      <alignment vertical="center"/>
    </xf>
    <xf numFmtId="0" fontId="58" fillId="0" borderId="0" xfId="0" applyFont="1" applyProtection="1"/>
    <xf numFmtId="0" fontId="58" fillId="0" borderId="0" xfId="0" applyFont="1" applyBorder="1" applyProtection="1"/>
    <xf numFmtId="0" fontId="8" fillId="0" borderId="0" xfId="0" applyFont="1" applyBorder="1" applyAlignment="1" applyProtection="1">
      <alignment horizontal="center" vertical="center"/>
    </xf>
    <xf numFmtId="0" fontId="46" fillId="0" borderId="0" xfId="0" applyFont="1" applyProtection="1"/>
    <xf numFmtId="0" fontId="74" fillId="0" borderId="0" xfId="0" applyFont="1" applyProtection="1"/>
    <xf numFmtId="0" fontId="74" fillId="0" borderId="0" xfId="0" applyFont="1" applyAlignment="1" applyProtection="1">
      <alignment vertical="top"/>
    </xf>
    <xf numFmtId="0" fontId="121" fillId="0" borderId="0" xfId="0" applyFont="1" applyProtection="1"/>
    <xf numFmtId="2" fontId="102" fillId="0" borderId="0" xfId="0" applyNumberFormat="1" applyFont="1" applyProtection="1"/>
    <xf numFmtId="169" fontId="76" fillId="0" borderId="0" xfId="0" applyNumberFormat="1" applyFont="1" applyProtection="1"/>
    <xf numFmtId="0" fontId="81" fillId="0" borderId="0" xfId="0" applyFont="1" applyProtection="1"/>
    <xf numFmtId="0" fontId="81" fillId="0" borderId="0" xfId="0" applyFont="1" applyBorder="1" applyProtection="1"/>
    <xf numFmtId="0" fontId="74" fillId="0" borderId="0" xfId="0" applyFont="1" applyAlignment="1" applyProtection="1">
      <alignment vertical="center"/>
    </xf>
    <xf numFmtId="0" fontId="74" fillId="0" borderId="0" xfId="0" applyFont="1" applyFill="1" applyBorder="1" applyAlignment="1" applyProtection="1">
      <alignment horizontal="right"/>
    </xf>
    <xf numFmtId="1" fontId="74" fillId="0" borderId="0" xfId="0" applyNumberFormat="1" applyFont="1" applyAlignment="1" applyProtection="1">
      <alignment horizontal="center"/>
    </xf>
    <xf numFmtId="0" fontId="102" fillId="0" borderId="0" xfId="0" applyFont="1" applyAlignment="1" applyProtection="1">
      <alignment horizontal="center" vertical="center"/>
    </xf>
    <xf numFmtId="170" fontId="74" fillId="0" borderId="0" xfId="0" applyNumberFormat="1" applyFont="1" applyFill="1" applyBorder="1" applyProtection="1"/>
    <xf numFmtId="0" fontId="121" fillId="0" borderId="0" xfId="0" applyFont="1" applyFill="1" applyBorder="1" applyAlignment="1" applyProtection="1">
      <alignment horizontal="right"/>
    </xf>
    <xf numFmtId="0" fontId="74" fillId="0" borderId="0" xfId="0" applyFont="1" applyFill="1" applyProtection="1"/>
    <xf numFmtId="0" fontId="78" fillId="0" borderId="0" xfId="0" applyFont="1" applyFill="1" applyProtection="1"/>
    <xf numFmtId="0" fontId="74" fillId="0" borderId="0" xfId="0" applyFont="1" applyFill="1" applyBorder="1" applyProtection="1"/>
    <xf numFmtId="170" fontId="78" fillId="0" borderId="0" xfId="0" applyNumberFormat="1" applyFont="1" applyFill="1" applyBorder="1" applyProtection="1"/>
    <xf numFmtId="0" fontId="102" fillId="0" borderId="0" xfId="0" applyFont="1" applyFill="1" applyAlignment="1" applyProtection="1">
      <alignment horizontal="center" vertical="center"/>
    </xf>
    <xf numFmtId="0" fontId="121" fillId="0" borderId="0" xfId="0" applyFont="1" applyFill="1" applyProtection="1"/>
    <xf numFmtId="0" fontId="91" fillId="0" borderId="0" xfId="0" applyFont="1" applyFill="1" applyAlignment="1">
      <alignment vertical="center"/>
    </xf>
    <xf numFmtId="0" fontId="76" fillId="0" borderId="0" xfId="0" applyFont="1" applyFill="1" applyAlignment="1">
      <alignment vertical="center"/>
    </xf>
    <xf numFmtId="0" fontId="102" fillId="0" borderId="0" xfId="0" applyFont="1" applyFill="1" applyAlignment="1">
      <alignment horizontal="center" vertical="center"/>
    </xf>
    <xf numFmtId="0" fontId="93" fillId="0" borderId="0" xfId="0" applyFont="1" applyFill="1" applyAlignment="1">
      <alignment vertical="center"/>
    </xf>
    <xf numFmtId="2" fontId="76" fillId="0" borderId="0" xfId="0" applyNumberFormat="1" applyFont="1" applyFill="1" applyAlignment="1">
      <alignment vertical="center"/>
    </xf>
    <xf numFmtId="169" fontId="123" fillId="0" borderId="0" xfId="0" applyNumberFormat="1" applyFont="1" applyFill="1"/>
    <xf numFmtId="172" fontId="76" fillId="0" borderId="0" xfId="0" applyNumberFormat="1" applyFont="1" applyFill="1" applyBorder="1" applyAlignment="1" applyProtection="1">
      <alignment horizontal="right"/>
    </xf>
    <xf numFmtId="0" fontId="76" fillId="0" borderId="0" xfId="0" applyFont="1" applyFill="1" applyAlignment="1">
      <alignment horizontal="right" vertical="center"/>
    </xf>
    <xf numFmtId="0" fontId="103" fillId="0" borderId="0" xfId="0" applyFont="1" applyFill="1" applyProtection="1"/>
    <xf numFmtId="0" fontId="80" fillId="0" borderId="0" xfId="0" applyFont="1" applyFill="1" applyProtection="1"/>
    <xf numFmtId="1" fontId="74" fillId="0" borderId="0" xfId="0" applyNumberFormat="1" applyFont="1" applyFill="1" applyProtection="1"/>
    <xf numFmtId="0" fontId="74" fillId="0" borderId="0" xfId="0" applyFont="1" applyFill="1" applyAlignment="1" applyProtection="1">
      <alignment horizontal="right"/>
    </xf>
    <xf numFmtId="0" fontId="121" fillId="0" borderId="0" xfId="0" applyFont="1" applyFill="1" applyAlignment="1" applyProtection="1">
      <alignment vertical="center"/>
    </xf>
    <xf numFmtId="0" fontId="103" fillId="0" borderId="0" xfId="0" applyFont="1" applyProtection="1"/>
    <xf numFmtId="0" fontId="8" fillId="0" borderId="0" xfId="0" applyFont="1" applyFill="1" applyProtection="1"/>
    <xf numFmtId="0" fontId="126" fillId="0" borderId="0" xfId="0" applyFont="1" applyFill="1" applyProtection="1"/>
    <xf numFmtId="169" fontId="11" fillId="0" borderId="0" xfId="0" applyNumberFormat="1" applyFont="1" applyFill="1" applyProtection="1"/>
    <xf numFmtId="0" fontId="8" fillId="0" borderId="0" xfId="0" applyFont="1" applyFill="1" applyBorder="1" applyProtection="1"/>
    <xf numFmtId="170" fontId="126" fillId="0" borderId="0" xfId="0" applyNumberFormat="1" applyFont="1" applyFill="1" applyBorder="1" applyProtection="1"/>
    <xf numFmtId="0" fontId="66" fillId="0" borderId="0" xfId="0" applyFont="1" applyFill="1" applyBorder="1" applyAlignment="1" applyProtection="1">
      <alignment horizontal="right"/>
    </xf>
    <xf numFmtId="0" fontId="117" fillId="0" borderId="0" xfId="0" applyFont="1" applyFill="1" applyAlignment="1" applyProtection="1">
      <alignment horizontal="center" vertical="center"/>
    </xf>
    <xf numFmtId="0" fontId="8" fillId="0" borderId="0" xfId="0" applyFont="1" applyFill="1" applyAlignment="1" applyProtection="1">
      <alignment vertical="top"/>
    </xf>
    <xf numFmtId="0" fontId="8" fillId="0" borderId="0" xfId="0" applyFont="1" applyFill="1" applyAlignment="1" applyProtection="1">
      <alignment horizontal="right"/>
    </xf>
    <xf numFmtId="0" fontId="46" fillId="0" borderId="0" xfId="0" applyFont="1" applyFill="1" applyProtection="1"/>
    <xf numFmtId="0" fontId="128" fillId="0" borderId="0" xfId="0" applyFont="1" applyFill="1" applyProtection="1"/>
    <xf numFmtId="0" fontId="87" fillId="0" borderId="0" xfId="0" applyFont="1" applyFill="1" applyAlignment="1">
      <alignment vertical="center"/>
    </xf>
    <xf numFmtId="1" fontId="92" fillId="0" borderId="0" xfId="0" applyNumberFormat="1" applyFont="1" applyAlignment="1">
      <alignment vertical="center"/>
    </xf>
    <xf numFmtId="169" fontId="123" fillId="0" borderId="0" xfId="0" applyNumberFormat="1" applyFont="1" applyFill="1" applyAlignment="1">
      <alignment vertical="center"/>
    </xf>
    <xf numFmtId="0" fontId="76" fillId="0" borderId="0" xfId="0" applyFont="1" applyFill="1" applyBorder="1" applyAlignment="1">
      <alignment vertical="center"/>
    </xf>
    <xf numFmtId="2" fontId="76" fillId="0" borderId="0" xfId="0" applyNumberFormat="1" applyFont="1" applyFill="1" applyBorder="1" applyAlignment="1">
      <alignment vertical="center"/>
    </xf>
    <xf numFmtId="0" fontId="110" fillId="0" borderId="0" xfId="0" applyFont="1" applyFill="1" applyBorder="1" applyAlignment="1">
      <alignment vertical="center"/>
    </xf>
    <xf numFmtId="0" fontId="110" fillId="0" borderId="0" xfId="0" applyFont="1" applyFill="1" applyAlignment="1">
      <alignment vertical="center"/>
    </xf>
    <xf numFmtId="4" fontId="76" fillId="0" borderId="0" xfId="1" applyNumberFormat="1" applyFont="1" applyBorder="1" applyAlignment="1">
      <alignment horizontal="right" vertical="center"/>
    </xf>
    <xf numFmtId="0" fontId="76" fillId="0" borderId="0" xfId="0" applyFont="1" applyBorder="1" applyAlignment="1">
      <alignment vertical="center"/>
    </xf>
    <xf numFmtId="0" fontId="76" fillId="0" borderId="0" xfId="0" applyFont="1" applyBorder="1" applyAlignment="1">
      <alignment horizontal="right" vertical="center"/>
    </xf>
    <xf numFmtId="0" fontId="76" fillId="0" borderId="0" xfId="0" applyFont="1" applyBorder="1" applyAlignment="1"/>
    <xf numFmtId="0" fontId="76" fillId="0" borderId="0" xfId="0" applyFont="1" applyBorder="1" applyAlignment="1">
      <alignment horizontal="right"/>
    </xf>
    <xf numFmtId="0" fontId="76" fillId="0" borderId="0" xfId="0" applyFont="1" applyFill="1" applyBorder="1" applyAlignment="1">
      <alignment horizontal="right"/>
    </xf>
    <xf numFmtId="0" fontId="9" fillId="0" borderId="0" xfId="0" applyFont="1" applyFill="1" applyAlignment="1">
      <alignment horizontal="right"/>
    </xf>
    <xf numFmtId="0" fontId="132" fillId="0" borderId="0" xfId="0" applyFont="1" applyBorder="1" applyProtection="1"/>
    <xf numFmtId="0" fontId="132" fillId="0" borderId="0" xfId="0" applyFont="1" applyProtection="1"/>
    <xf numFmtId="0" fontId="133" fillId="0" borderId="0" xfId="0" applyFont="1" applyAlignment="1" applyProtection="1">
      <alignment vertical="center"/>
    </xf>
    <xf numFmtId="166" fontId="133" fillId="0" borderId="0" xfId="0" applyNumberFormat="1" applyFont="1" applyAlignment="1" applyProtection="1">
      <alignment horizontal="left" vertical="center"/>
    </xf>
    <xf numFmtId="0" fontId="134" fillId="0" borderId="0" xfId="0" applyFont="1" applyAlignment="1" applyProtection="1">
      <alignment vertical="center"/>
    </xf>
    <xf numFmtId="0" fontId="135" fillId="0" borderId="0" xfId="0" applyFont="1" applyProtection="1"/>
    <xf numFmtId="0" fontId="136" fillId="0" borderId="0" xfId="0" applyFont="1" applyBorder="1" applyAlignment="1" applyProtection="1">
      <alignment horizontal="left" vertical="center"/>
    </xf>
    <xf numFmtId="0" fontId="18" fillId="0" borderId="8" xfId="0" applyFont="1" applyBorder="1" applyAlignment="1" applyProtection="1">
      <alignment vertical="center"/>
    </xf>
    <xf numFmtId="0" fontId="92" fillId="0" borderId="0" xfId="0" applyFont="1" applyBorder="1" applyAlignment="1">
      <alignment vertical="center"/>
    </xf>
    <xf numFmtId="0" fontId="87" fillId="0" borderId="0" xfId="0" applyFont="1" applyBorder="1" applyAlignment="1">
      <alignment vertical="center"/>
    </xf>
    <xf numFmtId="0" fontId="102" fillId="0" borderId="20" xfId="0" applyFont="1" applyBorder="1" applyAlignment="1">
      <alignment vertical="center"/>
    </xf>
    <xf numFmtId="0" fontId="102" fillId="0" borderId="8" xfId="0" applyFont="1" applyBorder="1" applyAlignment="1">
      <alignment vertical="center"/>
    </xf>
    <xf numFmtId="0" fontId="102" fillId="0" borderId="33" xfId="0" applyFont="1" applyBorder="1" applyAlignment="1">
      <alignment vertical="center"/>
    </xf>
    <xf numFmtId="0" fontId="102" fillId="0" borderId="9" xfId="0" applyFont="1" applyBorder="1" applyAlignment="1">
      <alignment vertical="center"/>
    </xf>
    <xf numFmtId="49" fontId="18" fillId="0" borderId="8" xfId="0" applyNumberFormat="1" applyFont="1" applyBorder="1" applyAlignment="1" applyProtection="1">
      <alignment vertical="center"/>
    </xf>
    <xf numFmtId="49" fontId="18" fillId="0" borderId="8" xfId="0" applyNumberFormat="1" applyFont="1" applyFill="1" applyBorder="1" applyAlignment="1" applyProtection="1">
      <alignment vertical="center"/>
    </xf>
    <xf numFmtId="49" fontId="18" fillId="0" borderId="10" xfId="0" applyNumberFormat="1" applyFont="1" applyBorder="1" applyAlignment="1" applyProtection="1">
      <alignment vertical="center"/>
    </xf>
    <xf numFmtId="0" fontId="18" fillId="0" borderId="9" xfId="0" applyFont="1" applyFill="1" applyBorder="1" applyAlignment="1" applyProtection="1">
      <alignment horizontal="left" vertical="center"/>
    </xf>
    <xf numFmtId="49" fontId="18" fillId="0" borderId="10" xfId="0" applyNumberFormat="1" applyFont="1" applyFill="1" applyBorder="1" applyAlignment="1" applyProtection="1">
      <alignment vertical="center"/>
    </xf>
    <xf numFmtId="0" fontId="140" fillId="0" borderId="0" xfId="0" applyFont="1"/>
    <xf numFmtId="0" fontId="141" fillId="0" borderId="0" xfId="0" applyFont="1"/>
    <xf numFmtId="1" fontId="11" fillId="0" borderId="0" xfId="0" applyNumberFormat="1" applyFont="1" applyFill="1" applyBorder="1" applyAlignment="1">
      <alignment horizontal="left" wrapText="1"/>
    </xf>
    <xf numFmtId="0" fontId="11" fillId="0" borderId="0" xfId="0" applyFont="1" applyFill="1" applyAlignment="1">
      <alignment horizontal="left" wrapText="1"/>
    </xf>
    <xf numFmtId="0" fontId="4" fillId="0" borderId="0" xfId="0" applyFont="1" applyBorder="1" applyAlignment="1" applyProtection="1">
      <alignment horizontal="left" vertical="top"/>
    </xf>
    <xf numFmtId="14" fontId="64" fillId="0" borderId="0" xfId="0" applyNumberFormat="1" applyFont="1" applyBorder="1" applyAlignment="1" applyProtection="1">
      <alignment horizontal="left"/>
    </xf>
    <xf numFmtId="0" fontId="121" fillId="0" borderId="0" xfId="0" applyFont="1" applyBorder="1" applyProtection="1"/>
    <xf numFmtId="0" fontId="103" fillId="0" borderId="0" xfId="0" applyFont="1" applyAlignment="1" applyProtection="1"/>
    <xf numFmtId="0" fontId="121" fillId="0" borderId="0" xfId="0" applyFont="1" applyAlignment="1" applyProtection="1">
      <alignment vertical="center"/>
    </xf>
    <xf numFmtId="0" fontId="103" fillId="0" borderId="0" xfId="0" applyFont="1" applyAlignment="1" applyProtection="1">
      <alignment horizontal="right"/>
    </xf>
    <xf numFmtId="0" fontId="102" fillId="0" borderId="0" xfId="0" applyFont="1" applyProtection="1"/>
    <xf numFmtId="2" fontId="121" fillId="0" borderId="0" xfId="0" applyNumberFormat="1" applyFont="1" applyFill="1" applyBorder="1" applyProtection="1"/>
    <xf numFmtId="0" fontId="77" fillId="0" borderId="0" xfId="0" applyFont="1"/>
    <xf numFmtId="0" fontId="0" fillId="0" borderId="0" xfId="0" applyFill="1"/>
    <xf numFmtId="0" fontId="39" fillId="0" borderId="0" xfId="0" applyFont="1" applyProtection="1"/>
    <xf numFmtId="3" fontId="74" fillId="0" borderId="0" xfId="1" applyNumberFormat="1" applyFont="1" applyBorder="1" applyAlignment="1" applyProtection="1">
      <alignment horizontal="right" vertical="center"/>
    </xf>
    <xf numFmtId="0" fontId="81" fillId="0" borderId="0" xfId="0" applyFont="1" applyBorder="1" applyAlignment="1" applyProtection="1">
      <alignment horizontal="right" vertical="top"/>
    </xf>
    <xf numFmtId="0" fontId="152" fillId="0" borderId="0" xfId="0" applyFont="1" applyAlignment="1" applyProtection="1">
      <alignment vertical="center"/>
    </xf>
    <xf numFmtId="0" fontId="153" fillId="0" borderId="0" xfId="0" applyFont="1" applyAlignment="1" applyProtection="1">
      <alignment horizontal="left"/>
    </xf>
    <xf numFmtId="49" fontId="64" fillId="0" borderId="0" xfId="0" applyNumberFormat="1" applyFont="1" applyFill="1" applyBorder="1" applyAlignment="1" applyProtection="1">
      <alignment horizontal="left"/>
      <protection locked="0"/>
    </xf>
    <xf numFmtId="0" fontId="64" fillId="0" borderId="0" xfId="0" applyFont="1" applyFill="1" applyBorder="1" applyProtection="1">
      <protection locked="0"/>
    </xf>
    <xf numFmtId="0" fontId="121" fillId="0" borderId="0" xfId="0" applyFont="1" applyAlignment="1" applyProtection="1">
      <alignment horizontal="right"/>
    </xf>
    <xf numFmtId="0" fontId="132" fillId="0" borderId="0" xfId="0" applyFont="1" applyAlignment="1" applyProtection="1">
      <alignment horizontal="left"/>
    </xf>
    <xf numFmtId="0" fontId="132" fillId="0" borderId="0" xfId="0" applyFont="1" applyAlignment="1" applyProtection="1">
      <alignment horizontal="justify"/>
    </xf>
    <xf numFmtId="0" fontId="132" fillId="0" borderId="0" xfId="0" applyFont="1" applyAlignment="1" applyProtection="1">
      <alignment vertical="center"/>
    </xf>
    <xf numFmtId="0" fontId="155" fillId="0" borderId="0" xfId="0" applyFont="1" applyAlignment="1" applyProtection="1">
      <alignment horizontal="left"/>
    </xf>
    <xf numFmtId="0" fontId="156" fillId="0" borderId="0" xfId="0" applyFont="1" applyAlignment="1" applyProtection="1">
      <alignment horizontal="left"/>
    </xf>
    <xf numFmtId="0" fontId="132" fillId="0" borderId="0" xfId="0" applyFont="1" applyBorder="1" applyAlignment="1" applyProtection="1">
      <alignment horizontal="justify" vertical="top"/>
    </xf>
    <xf numFmtId="14" fontId="132" fillId="0" borderId="0" xfId="0" applyNumberFormat="1" applyFont="1" applyBorder="1" applyAlignment="1" applyProtection="1">
      <alignment horizontal="left" vertical="center"/>
    </xf>
    <xf numFmtId="0" fontId="157" fillId="0" borderId="0" xfId="0" applyFont="1" applyBorder="1" applyProtection="1"/>
    <xf numFmtId="0" fontId="132" fillId="0" borderId="0" xfId="0" applyFont="1" applyFill="1" applyBorder="1" applyAlignment="1" applyProtection="1">
      <alignment horizontal="right"/>
    </xf>
    <xf numFmtId="0" fontId="120" fillId="0" borderId="0" xfId="0" applyFont="1" applyProtection="1"/>
    <xf numFmtId="0" fontId="158" fillId="0" borderId="0" xfId="0" applyFont="1" applyBorder="1" applyAlignment="1" applyProtection="1">
      <alignment horizontal="center" vertical="center" textRotation="90" wrapText="1"/>
    </xf>
    <xf numFmtId="0" fontId="155" fillId="0" borderId="0" xfId="0" applyFont="1" applyBorder="1" applyAlignment="1" applyProtection="1"/>
    <xf numFmtId="171" fontId="159" fillId="0" borderId="0" xfId="0" applyNumberFormat="1" applyFont="1" applyBorder="1" applyAlignment="1" applyProtection="1">
      <alignment horizontal="left"/>
    </xf>
    <xf numFmtId="0" fontId="5" fillId="0" borderId="0" xfId="0" applyFont="1" applyBorder="1" applyProtection="1"/>
    <xf numFmtId="0" fontId="160" fillId="0" borderId="0" xfId="0" applyFont="1" applyAlignment="1" applyProtection="1">
      <alignment vertical="center"/>
    </xf>
    <xf numFmtId="0" fontId="155" fillId="0" borderId="0" xfId="0" applyFont="1" applyAlignment="1" applyProtection="1">
      <alignment vertical="center"/>
    </xf>
    <xf numFmtId="0" fontId="155" fillId="0" borderId="0" xfId="0" applyFont="1" applyAlignment="1" applyProtection="1">
      <alignment horizontal="right" vertical="center"/>
    </xf>
    <xf numFmtId="0" fontId="160" fillId="0" borderId="0" xfId="0" applyFont="1" applyAlignment="1" applyProtection="1">
      <alignment horizontal="right" vertical="center"/>
    </xf>
    <xf numFmtId="0" fontId="120" fillId="0" borderId="0" xfId="0" applyFont="1" applyAlignment="1" applyProtection="1">
      <alignment horizontal="center"/>
    </xf>
    <xf numFmtId="0" fontId="132" fillId="0" borderId="0" xfId="0" applyFont="1" applyBorder="1" applyAlignment="1" applyProtection="1">
      <alignment vertical="center"/>
    </xf>
    <xf numFmtId="0" fontId="132" fillId="0" borderId="0" xfId="0" applyFont="1" applyAlignment="1" applyProtection="1"/>
    <xf numFmtId="0" fontId="132" fillId="0" borderId="0" xfId="0" applyFont="1" applyBorder="1" applyAlignment="1" applyProtection="1">
      <alignment horizontal="center"/>
    </xf>
    <xf numFmtId="0" fontId="161" fillId="0" borderId="0" xfId="0" applyFont="1" applyAlignment="1" applyProtection="1">
      <alignment horizontal="left"/>
    </xf>
    <xf numFmtId="0" fontId="158" fillId="0" borderId="0" xfId="0" applyFont="1" applyBorder="1" applyAlignment="1" applyProtection="1">
      <alignment horizontal="center"/>
    </xf>
    <xf numFmtId="0" fontId="155" fillId="0" borderId="0" xfId="0" applyFont="1" applyAlignment="1" applyProtection="1"/>
    <xf numFmtId="0" fontId="21" fillId="0" borderId="3" xfId="0" applyFont="1" applyFill="1" applyBorder="1" applyAlignment="1" applyProtection="1">
      <alignment horizontal="center" vertical="center"/>
    </xf>
    <xf numFmtId="0" fontId="160" fillId="0" borderId="0" xfId="0" applyFont="1" applyAlignment="1" applyProtection="1">
      <alignment horizontal="left" vertical="center"/>
    </xf>
    <xf numFmtId="0" fontId="159" fillId="0" borderId="0" xfId="0" applyFont="1" applyProtection="1"/>
    <xf numFmtId="0" fontId="132" fillId="0" borderId="0" xfId="0" applyFont="1" applyBorder="1" applyAlignment="1" applyProtection="1">
      <alignment horizontal="left"/>
    </xf>
    <xf numFmtId="14" fontId="132" fillId="0" borderId="0" xfId="0" applyNumberFormat="1" applyFont="1" applyBorder="1" applyAlignment="1" applyProtection="1">
      <alignment horizontal="center"/>
    </xf>
    <xf numFmtId="49" fontId="132" fillId="0" borderId="0" xfId="0" applyNumberFormat="1" applyFont="1" applyFill="1" applyBorder="1" applyAlignment="1" applyProtection="1">
      <alignment horizontal="left"/>
      <protection locked="0"/>
    </xf>
    <xf numFmtId="0" fontId="132" fillId="0" borderId="0" xfId="0" applyFont="1" applyFill="1" applyProtection="1">
      <protection locked="0"/>
    </xf>
    <xf numFmtId="0" fontId="132" fillId="0" borderId="0" xfId="0" applyFont="1" applyProtection="1">
      <protection locked="0"/>
    </xf>
    <xf numFmtId="0" fontId="132" fillId="0" borderId="0" xfId="0" applyFont="1" applyBorder="1" applyAlignment="1" applyProtection="1">
      <alignment horizontal="left"/>
      <protection locked="0"/>
    </xf>
    <xf numFmtId="167" fontId="120" fillId="0" borderId="0" xfId="1" applyFont="1" applyBorder="1" applyAlignment="1" applyProtection="1">
      <alignment horizontal="left" vertical="top"/>
    </xf>
    <xf numFmtId="167" fontId="132" fillId="0" borderId="0" xfId="1" applyFont="1" applyBorder="1" applyAlignment="1" applyProtection="1">
      <alignment horizontal="left" vertical="top"/>
    </xf>
    <xf numFmtId="0" fontId="132" fillId="0" borderId="0" xfId="0" applyFont="1" applyAlignment="1" applyProtection="1">
      <alignment horizontal="justify" vertical="top"/>
    </xf>
    <xf numFmtId="0" fontId="132" fillId="0" borderId="0" xfId="0" applyFont="1" applyBorder="1" applyAlignment="1" applyProtection="1">
      <alignment horizontal="justify" vertical="top"/>
      <protection locked="0"/>
    </xf>
    <xf numFmtId="0" fontId="132" fillId="0" borderId="0" xfId="0" applyFont="1" applyBorder="1" applyAlignment="1" applyProtection="1">
      <alignment horizontal="right"/>
    </xf>
    <xf numFmtId="0" fontId="120" fillId="0" borderId="0" xfId="1" applyNumberFormat="1" applyFont="1" applyBorder="1" applyAlignment="1" applyProtection="1">
      <alignment horizontal="right"/>
    </xf>
    <xf numFmtId="0" fontId="132" fillId="0" borderId="0" xfId="0" applyFont="1" applyAlignment="1" applyProtection="1">
      <alignment horizontal="center"/>
    </xf>
    <xf numFmtId="0" fontId="159" fillId="0" borderId="0" xfId="0" applyFont="1" applyAlignment="1" applyProtection="1"/>
    <xf numFmtId="0" fontId="162" fillId="0" borderId="0" xfId="0" applyFont="1" applyBorder="1" applyAlignment="1" applyProtection="1"/>
    <xf numFmtId="171" fontId="159" fillId="0" borderId="0" xfId="0" applyNumberFormat="1" applyFont="1" applyAlignment="1" applyProtection="1">
      <alignment horizontal="left"/>
    </xf>
    <xf numFmtId="0" fontId="126" fillId="0" borderId="0" xfId="0" applyFont="1" applyBorder="1" applyAlignment="1" applyProtection="1">
      <alignment horizontal="center"/>
    </xf>
    <xf numFmtId="0" fontId="163" fillId="0" borderId="0" xfId="0" applyFont="1" applyAlignment="1" applyProtection="1">
      <alignment vertical="center"/>
    </xf>
    <xf numFmtId="0" fontId="165" fillId="0" borderId="0" xfId="0" applyFont="1" applyAlignment="1" applyProtection="1">
      <alignment horizontal="left" vertical="center"/>
    </xf>
    <xf numFmtId="0" fontId="165" fillId="0" borderId="0" xfId="0" applyFont="1" applyAlignment="1" applyProtection="1">
      <alignment vertical="center"/>
    </xf>
    <xf numFmtId="0" fontId="163" fillId="0" borderId="0" xfId="0" applyFont="1" applyAlignment="1" applyProtection="1">
      <alignment horizontal="right" vertical="center"/>
    </xf>
    <xf numFmtId="0" fontId="164" fillId="0" borderId="0" xfId="0" applyFont="1" applyBorder="1" applyAlignment="1" applyProtection="1">
      <alignment horizontal="left" vertical="center"/>
    </xf>
    <xf numFmtId="166" fontId="164" fillId="0" borderId="0" xfId="0" applyNumberFormat="1" applyFont="1" applyBorder="1" applyAlignment="1" applyProtection="1">
      <alignment horizontal="center" vertical="center"/>
      <protection locked="0"/>
    </xf>
    <xf numFmtId="166" fontId="164" fillId="0" borderId="0" xfId="0" applyNumberFormat="1" applyFont="1" applyAlignment="1" applyProtection="1">
      <alignment horizontal="center" vertical="center"/>
    </xf>
    <xf numFmtId="0" fontId="163" fillId="0" borderId="0" xfId="0" applyFont="1" applyAlignment="1" applyProtection="1">
      <alignment horizontal="left" vertical="top"/>
    </xf>
    <xf numFmtId="0" fontId="132" fillId="0" borderId="0" xfId="0" applyFont="1" applyBorder="1" applyAlignment="1" applyProtection="1">
      <alignment horizontal="right" vertical="top"/>
    </xf>
    <xf numFmtId="0" fontId="40" fillId="0" borderId="0" xfId="0" applyFont="1" applyBorder="1" applyAlignment="1" applyProtection="1">
      <alignment vertical="center"/>
    </xf>
    <xf numFmtId="0" fontId="120" fillId="0" borderId="0" xfId="0" applyFont="1" applyBorder="1" applyAlignment="1" applyProtection="1">
      <alignment horizontal="right"/>
    </xf>
    <xf numFmtId="0" fontId="166" fillId="0" borderId="0" xfId="0" applyFont="1" applyAlignment="1" applyProtection="1">
      <alignment vertical="center"/>
    </xf>
    <xf numFmtId="0" fontId="81" fillId="0" borderId="0" xfId="0" applyFont="1" applyBorder="1" applyAlignment="1" applyProtection="1">
      <alignment horizontal="right"/>
    </xf>
    <xf numFmtId="0" fontId="166" fillId="0" borderId="0" xfId="0" applyFont="1" applyAlignment="1" applyProtection="1">
      <alignment horizontal="left" vertical="top"/>
    </xf>
    <xf numFmtId="0" fontId="133" fillId="0" borderId="0" xfId="0" applyFont="1" applyAlignment="1" applyProtection="1">
      <alignment horizontal="left" vertical="top"/>
    </xf>
    <xf numFmtId="0" fontId="167" fillId="0" borderId="0" xfId="0" applyFont="1" applyAlignment="1" applyProtection="1">
      <alignment horizontal="center"/>
    </xf>
    <xf numFmtId="0" fontId="125" fillId="0" borderId="0" xfId="0" applyFont="1" applyBorder="1" applyAlignment="1" applyProtection="1">
      <alignment horizontal="right" vertical="top"/>
    </xf>
    <xf numFmtId="0" fontId="166" fillId="0" borderId="0" xfId="0" applyFont="1" applyBorder="1" applyAlignment="1" applyProtection="1">
      <alignment vertical="center"/>
    </xf>
    <xf numFmtId="0" fontId="133" fillId="0" borderId="0" xfId="0" applyFont="1" applyBorder="1" applyAlignment="1" applyProtection="1">
      <alignment vertical="center"/>
    </xf>
    <xf numFmtId="0" fontId="40" fillId="0" borderId="0" xfId="0" applyFont="1" applyBorder="1" applyAlignment="1" applyProtection="1">
      <alignment horizontal="left" vertical="top"/>
    </xf>
    <xf numFmtId="0" fontId="24" fillId="0" borderId="0" xfId="0" applyFont="1" applyAlignment="1" applyProtection="1">
      <alignment horizontal="right"/>
    </xf>
    <xf numFmtId="0" fontId="8" fillId="0" borderId="0" xfId="0" applyFont="1" applyFill="1" applyAlignment="1" applyProtection="1"/>
    <xf numFmtId="0" fontId="0" fillId="0" borderId="0" xfId="0" applyAlignment="1" applyProtection="1"/>
    <xf numFmtId="0" fontId="126" fillId="0" borderId="0" xfId="0" applyFont="1" applyBorder="1" applyAlignment="1" applyProtection="1">
      <alignment horizontal="left" vertical="center" wrapText="1"/>
    </xf>
    <xf numFmtId="0" fontId="126" fillId="0" borderId="0" xfId="0" applyFont="1" applyBorder="1" applyAlignment="1" applyProtection="1">
      <alignment vertical="center"/>
    </xf>
    <xf numFmtId="0" fontId="126" fillId="0" borderId="0" xfId="0" applyFont="1" applyBorder="1" applyAlignment="1" applyProtection="1">
      <alignment horizontal="right" vertical="center"/>
    </xf>
    <xf numFmtId="0" fontId="122" fillId="0" borderId="0" xfId="0" applyFont="1" applyProtection="1"/>
    <xf numFmtId="0" fontId="122" fillId="0" borderId="0" xfId="0" applyFont="1" applyBorder="1" applyAlignment="1" applyProtection="1">
      <alignment horizontal="center" vertical="top"/>
    </xf>
    <xf numFmtId="0" fontId="150" fillId="0" borderId="0" xfId="0" applyFont="1" applyBorder="1" applyAlignment="1" applyProtection="1">
      <alignment horizontal="center"/>
    </xf>
    <xf numFmtId="0" fontId="122" fillId="0" borderId="0" xfId="0" applyFont="1" applyBorder="1" applyProtection="1"/>
    <xf numFmtId="0" fontId="126" fillId="0" borderId="0" xfId="0" applyFont="1" applyBorder="1" applyAlignment="1" applyProtection="1">
      <alignment horizontal="left" wrapText="1"/>
    </xf>
    <xf numFmtId="0" fontId="8" fillId="0" borderId="0" xfId="0" applyFont="1" applyBorder="1" applyProtection="1"/>
    <xf numFmtId="0" fontId="122" fillId="0" borderId="0" xfId="0" applyFont="1" applyAlignment="1" applyProtection="1"/>
    <xf numFmtId="0" fontId="118" fillId="0" borderId="0" xfId="0" applyFont="1" applyFill="1" applyProtection="1"/>
    <xf numFmtId="0" fontId="118" fillId="0" borderId="0" xfId="0" applyFont="1" applyProtection="1"/>
    <xf numFmtId="0" fontId="171" fillId="0" borderId="0" xfId="0" applyFont="1" applyBorder="1" applyAlignment="1" applyProtection="1">
      <alignment horizontal="center"/>
    </xf>
    <xf numFmtId="0" fontId="118" fillId="0" borderId="0" xfId="0" applyFont="1" applyBorder="1" applyAlignment="1" applyProtection="1">
      <alignment horizontal="center" vertical="top"/>
    </xf>
    <xf numFmtId="0" fontId="118" fillId="0" borderId="0" xfId="0" applyFont="1" applyBorder="1" applyProtection="1"/>
    <xf numFmtId="0" fontId="172" fillId="0" borderId="0" xfId="0" applyFont="1" applyProtection="1"/>
    <xf numFmtId="0" fontId="58" fillId="0" borderId="0" xfId="0" applyFont="1" applyFill="1" applyProtection="1"/>
    <xf numFmtId="0" fontId="173" fillId="0" borderId="0" xfId="0" applyFont="1" applyProtection="1"/>
    <xf numFmtId="0" fontId="58" fillId="0" borderId="0" xfId="0" applyFont="1" applyBorder="1" applyAlignment="1" applyProtection="1">
      <alignment horizontal="left" vertical="top"/>
    </xf>
    <xf numFmtId="0" fontId="46" fillId="0" borderId="0" xfId="0" applyFont="1" applyBorder="1" applyAlignment="1" applyProtection="1">
      <alignment horizontal="center" vertical="top"/>
    </xf>
    <xf numFmtId="0" fontId="58" fillId="0" borderId="0" xfId="0" applyFont="1" applyFill="1" applyAlignment="1" applyProtection="1">
      <alignment vertical="top"/>
    </xf>
    <xf numFmtId="168" fontId="58" fillId="0" borderId="0" xfId="1" applyNumberFormat="1" applyFont="1" applyBorder="1" applyAlignment="1" applyProtection="1"/>
    <xf numFmtId="0" fontId="56" fillId="0" borderId="0" xfId="0" applyFont="1" applyBorder="1" applyAlignment="1" applyProtection="1">
      <alignment horizontal="right" vertical="center"/>
    </xf>
    <xf numFmtId="0" fontId="58" fillId="0" borderId="0" xfId="0" applyFont="1" applyAlignment="1" applyProtection="1">
      <alignment vertical="top"/>
    </xf>
    <xf numFmtId="0" fontId="58" fillId="0" borderId="0" xfId="0" applyFont="1" applyAlignment="1" applyProtection="1">
      <alignment horizontal="right" vertical="top"/>
    </xf>
    <xf numFmtId="0" fontId="58" fillId="0" borderId="0" xfId="0" applyFont="1" applyBorder="1" applyAlignment="1" applyProtection="1">
      <alignment horizontal="right" vertical="top"/>
    </xf>
    <xf numFmtId="168" fontId="21" fillId="0" borderId="0" xfId="1" applyNumberFormat="1" applyFont="1" applyBorder="1" applyAlignment="1" applyProtection="1">
      <alignment horizontal="left"/>
    </xf>
    <xf numFmtId="49" fontId="56" fillId="0" borderId="0" xfId="0" applyNumberFormat="1" applyFont="1" applyBorder="1" applyAlignment="1" applyProtection="1">
      <alignment horizontal="left" vertical="center"/>
    </xf>
    <xf numFmtId="0" fontId="58" fillId="0" borderId="0" xfId="0" applyFont="1" applyBorder="1" applyAlignment="1" applyProtection="1">
      <alignment horizontal="left"/>
    </xf>
    <xf numFmtId="0" fontId="3" fillId="0" borderId="0" xfId="0" applyFont="1" applyFill="1" applyBorder="1" applyAlignment="1" applyProtection="1">
      <alignment horizontal="center" vertical="center"/>
      <protection locked="0"/>
    </xf>
    <xf numFmtId="11"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xf>
    <xf numFmtId="11" fontId="75" fillId="0" borderId="0" xfId="0" applyNumberFormat="1" applyFont="1" applyFill="1" applyAlignment="1">
      <alignment horizontal="left" vertical="center"/>
    </xf>
    <xf numFmtId="11" fontId="3" fillId="0" borderId="0" xfId="0" applyNumberFormat="1" applyFont="1" applyFill="1" applyAlignment="1" applyProtection="1">
      <alignment horizontal="left" vertical="center"/>
      <protection locked="0"/>
    </xf>
    <xf numFmtId="0" fontId="75"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11" fontId="2" fillId="0" borderId="0" xfId="0" applyNumberFormat="1" applyFont="1" applyFill="1" applyBorder="1" applyAlignment="1" applyProtection="1">
      <alignment horizontal="right" vertical="center"/>
      <protection locked="0"/>
    </xf>
    <xf numFmtId="11" fontId="2" fillId="0" borderId="0" xfId="0" applyNumberFormat="1" applyFont="1" applyFill="1" applyBorder="1" applyAlignment="1" applyProtection="1">
      <alignment horizontal="left" vertical="center"/>
      <protection locked="0"/>
    </xf>
    <xf numFmtId="0" fontId="2" fillId="0" borderId="0" xfId="0" applyFont="1" applyFill="1" applyAlignment="1" applyProtection="1">
      <alignment vertical="center"/>
      <protection locked="0"/>
    </xf>
    <xf numFmtId="0" fontId="2" fillId="0" borderId="0" xfId="0" quotePrefix="1" applyFont="1" applyFill="1" applyBorder="1" applyAlignment="1" applyProtection="1">
      <alignment vertical="center"/>
      <protection locked="0"/>
    </xf>
    <xf numFmtId="0" fontId="2" fillId="0" borderId="0" xfId="0" applyFont="1" applyFill="1" applyBorder="1" applyAlignment="1" applyProtection="1">
      <alignment horizontal="right" vertical="center"/>
      <protection locked="0"/>
    </xf>
    <xf numFmtId="0" fontId="2" fillId="0" borderId="0" xfId="0" applyFont="1" applyFill="1" applyBorder="1" applyAlignment="1">
      <alignment vertical="center"/>
    </xf>
    <xf numFmtId="49" fontId="2" fillId="0" borderId="0"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Alignment="1">
      <alignment vertical="center"/>
    </xf>
    <xf numFmtId="11" fontId="2" fillId="0" borderId="0"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vertical="top" wrapText="1"/>
      <protection locked="0"/>
    </xf>
    <xf numFmtId="11"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116" fillId="0" borderId="0" xfId="0" applyFont="1" applyAlignment="1"/>
    <xf numFmtId="0" fontId="178" fillId="0" borderId="0" xfId="0" applyFont="1" applyAlignment="1"/>
    <xf numFmtId="0" fontId="116" fillId="0" borderId="0" xfId="0" applyFont="1" applyBorder="1" applyAlignment="1">
      <alignment horizontal="right"/>
    </xf>
    <xf numFmtId="168" fontId="137" fillId="0" borderId="0" xfId="1" applyNumberFormat="1" applyFont="1" applyBorder="1" applyAlignment="1" applyProtection="1">
      <alignment horizontal="left"/>
    </xf>
    <xf numFmtId="0" fontId="179" fillId="0" borderId="0" xfId="0" applyFont="1" applyProtection="1"/>
    <xf numFmtId="0" fontId="179" fillId="0" borderId="0" xfId="0" applyFont="1" applyBorder="1" applyProtection="1"/>
    <xf numFmtId="0" fontId="179" fillId="0" borderId="0" xfId="0" applyFont="1" applyAlignment="1" applyProtection="1">
      <alignment vertical="top"/>
    </xf>
    <xf numFmtId="0" fontId="179" fillId="0" borderId="0" xfId="0" applyFont="1" applyAlignment="1" applyProtection="1">
      <alignment horizontal="right" vertical="top"/>
    </xf>
    <xf numFmtId="0" fontId="179" fillId="0" borderId="0" xfId="0" applyFont="1" applyBorder="1" applyAlignment="1" applyProtection="1">
      <alignment horizontal="left" vertical="top"/>
    </xf>
    <xf numFmtId="168" fontId="148" fillId="0" borderId="0" xfId="1" applyNumberFormat="1" applyFont="1" applyBorder="1" applyAlignment="1" applyProtection="1">
      <alignment horizontal="left" vertical="top"/>
    </xf>
    <xf numFmtId="0" fontId="149" fillId="0" borderId="0" xfId="0" applyFont="1" applyBorder="1" applyAlignment="1" applyProtection="1">
      <alignment horizontal="right" vertical="center"/>
    </xf>
    <xf numFmtId="0" fontId="179" fillId="0" borderId="0" xfId="0" applyFont="1" applyBorder="1" applyAlignment="1" applyProtection="1">
      <alignment horizontal="right" vertical="top"/>
    </xf>
    <xf numFmtId="168" fontId="179" fillId="0" borderId="0" xfId="1" applyNumberFormat="1" applyFont="1" applyBorder="1" applyAlignment="1" applyProtection="1"/>
    <xf numFmtId="0" fontId="179" fillId="0" borderId="0" xfId="0" applyFont="1" applyBorder="1" applyAlignment="1" applyProtection="1">
      <alignment vertical="top"/>
    </xf>
    <xf numFmtId="168" fontId="148" fillId="0" borderId="0" xfId="1" applyNumberFormat="1" applyFont="1" applyBorder="1" applyAlignment="1" applyProtection="1">
      <alignment horizontal="left" vertical="top" wrapText="1"/>
    </xf>
    <xf numFmtId="168" fontId="148" fillId="0" borderId="0" xfId="1" applyNumberFormat="1" applyFont="1" applyBorder="1" applyAlignment="1" applyProtection="1">
      <alignment horizontal="left"/>
    </xf>
    <xf numFmtId="0" fontId="180" fillId="0" borderId="0" xfId="0" applyFont="1" applyBorder="1" applyAlignment="1" applyProtection="1">
      <alignment horizontal="center" vertical="center"/>
    </xf>
    <xf numFmtId="49" fontId="149" fillId="0" borderId="0" xfId="0" applyNumberFormat="1" applyFont="1" applyBorder="1" applyAlignment="1" applyProtection="1">
      <alignment horizontal="left" vertical="center"/>
    </xf>
    <xf numFmtId="0" fontId="180" fillId="0" borderId="0" xfId="0" applyFont="1" applyBorder="1" applyAlignment="1" applyProtection="1">
      <alignment horizontal="center" vertical="center" wrapText="1"/>
    </xf>
    <xf numFmtId="0" fontId="145" fillId="0" borderId="18" xfId="0" applyFont="1" applyBorder="1" applyAlignment="1">
      <alignment horizontal="right" vertical="center"/>
    </xf>
    <xf numFmtId="3" fontId="143" fillId="0" borderId="9" xfId="1" applyNumberFormat="1" applyFont="1" applyBorder="1" applyAlignment="1" applyProtection="1">
      <alignment horizontal="right" vertical="center"/>
      <protection locked="0"/>
    </xf>
    <xf numFmtId="0" fontId="13" fillId="0" borderId="4" xfId="0" applyFont="1" applyBorder="1" applyAlignment="1" applyProtection="1">
      <alignment horizontal="center" vertical="center"/>
    </xf>
    <xf numFmtId="0" fontId="5" fillId="0" borderId="4" xfId="0" applyFont="1" applyBorder="1" applyAlignment="1" applyProtection="1">
      <alignment horizontal="center" vertical="center"/>
    </xf>
    <xf numFmtId="1" fontId="55" fillId="0" borderId="0" xfId="0" applyNumberFormat="1" applyFont="1" applyBorder="1" applyAlignment="1" applyProtection="1">
      <alignment horizontal="center" textRotation="90"/>
    </xf>
    <xf numFmtId="0" fontId="13" fillId="0" borderId="4" xfId="0" applyFont="1" applyBorder="1" applyAlignment="1" applyProtection="1">
      <alignment horizontal="center" vertical="center"/>
    </xf>
    <xf numFmtId="0" fontId="58" fillId="0" borderId="0" xfId="0" applyFont="1" applyBorder="1" applyAlignment="1" applyProtection="1">
      <alignment horizontal="left" vertical="top"/>
    </xf>
    <xf numFmtId="0" fontId="137" fillId="0" borderId="0" xfId="1" applyNumberFormat="1" applyFont="1" applyBorder="1" applyAlignment="1" applyProtection="1">
      <alignment horizontal="left"/>
    </xf>
    <xf numFmtId="0" fontId="137" fillId="0" borderId="0" xfId="1" applyNumberFormat="1" applyFont="1" applyBorder="1" applyAlignment="1" applyProtection="1">
      <alignment horizontal="left" wrapText="1"/>
    </xf>
    <xf numFmtId="0" fontId="116" fillId="0" borderId="0" xfId="0" applyFont="1" applyBorder="1" applyAlignment="1"/>
    <xf numFmtId="0" fontId="137" fillId="0" borderId="0" xfId="1" applyNumberFormat="1" applyFont="1" applyBorder="1" applyAlignment="1" applyProtection="1"/>
    <xf numFmtId="0" fontId="116" fillId="0" borderId="0" xfId="0" applyNumberFormat="1" applyFont="1" applyBorder="1" applyAlignment="1"/>
    <xf numFmtId="0" fontId="144" fillId="0" borderId="9" xfId="0" applyFont="1" applyBorder="1" applyAlignment="1">
      <alignment horizontal="center" vertical="center"/>
    </xf>
    <xf numFmtId="0" fontId="20" fillId="0" borderId="9" xfId="0" applyFont="1" applyBorder="1" applyAlignment="1">
      <alignment horizontal="center" vertical="center"/>
    </xf>
    <xf numFmtId="0" fontId="57" fillId="0" borderId="0" xfId="0" applyFont="1" applyBorder="1"/>
    <xf numFmtId="0" fontId="116" fillId="0" borderId="0" xfId="1" applyNumberFormat="1" applyFont="1" applyBorder="1" applyAlignment="1" applyProtection="1">
      <alignment horizontal="left"/>
    </xf>
    <xf numFmtId="0" fontId="181" fillId="0" borderId="0" xfId="1" applyNumberFormat="1" applyFont="1" applyBorder="1" applyAlignment="1" applyProtection="1">
      <alignment horizontal="left"/>
    </xf>
    <xf numFmtId="0" fontId="179" fillId="0" borderId="0" xfId="0" applyNumberFormat="1" applyFont="1" applyBorder="1" applyAlignment="1" applyProtection="1">
      <alignment horizontal="left" vertical="top"/>
    </xf>
    <xf numFmtId="0" fontId="118" fillId="0" borderId="0" xfId="0" applyNumberFormat="1" applyFont="1" applyFill="1" applyProtection="1"/>
    <xf numFmtId="168" fontId="171" fillId="0" borderId="0" xfId="1" applyNumberFormat="1" applyFont="1" applyBorder="1" applyAlignment="1" applyProtection="1">
      <alignment horizontal="left" vertical="top" wrapText="1"/>
    </xf>
    <xf numFmtId="0" fontId="118" fillId="0" borderId="0" xfId="0" applyNumberFormat="1" applyFont="1" applyFill="1" applyAlignment="1" applyProtection="1">
      <alignment vertical="top"/>
    </xf>
    <xf numFmtId="0" fontId="118" fillId="0" borderId="0" xfId="0" applyNumberFormat="1" applyFont="1" applyBorder="1" applyAlignment="1" applyProtection="1">
      <alignment horizontal="left" vertical="top"/>
    </xf>
    <xf numFmtId="0" fontId="118" fillId="0" borderId="0" xfId="0" applyFont="1" applyAlignment="1" applyProtection="1">
      <alignment vertical="top"/>
    </xf>
    <xf numFmtId="168" fontId="171" fillId="0" borderId="0" xfId="1" applyNumberFormat="1" applyFont="1" applyBorder="1" applyAlignment="1" applyProtection="1">
      <alignment horizontal="left"/>
    </xf>
    <xf numFmtId="49" fontId="182" fillId="0" borderId="0" xfId="0" applyNumberFormat="1" applyFont="1" applyBorder="1" applyAlignment="1" applyProtection="1">
      <alignment horizontal="left" vertical="center"/>
    </xf>
    <xf numFmtId="0" fontId="125" fillId="0" borderId="4" xfId="0" applyFont="1" applyBorder="1" applyAlignment="1" applyProtection="1">
      <alignment horizontal="center" vertical="center"/>
    </xf>
    <xf numFmtId="0" fontId="167" fillId="0" borderId="4" xfId="0" applyFont="1" applyBorder="1" applyAlignment="1" applyProtection="1">
      <alignment horizontal="center" vertical="center"/>
    </xf>
    <xf numFmtId="1" fontId="25" fillId="0" borderId="0" xfId="0" applyNumberFormat="1" applyFont="1" applyBorder="1" applyAlignment="1" applyProtection="1">
      <alignment horizontal="center" textRotation="90"/>
    </xf>
    <xf numFmtId="0" fontId="18" fillId="0" borderId="9" xfId="0" applyFont="1" applyBorder="1" applyAlignment="1" applyProtection="1">
      <alignment horizontal="left" vertical="center"/>
    </xf>
    <xf numFmtId="1" fontId="127" fillId="0" borderId="0" xfId="0" applyNumberFormat="1" applyFont="1" applyBorder="1" applyAlignment="1" applyProtection="1">
      <alignment horizontal="center" textRotation="90"/>
    </xf>
    <xf numFmtId="0" fontId="58" fillId="0" borderId="0" xfId="0" applyFont="1" applyFill="1" applyAlignment="1" applyProtection="1"/>
    <xf numFmtId="0" fontId="58" fillId="0" borderId="0" xfId="0" applyFont="1" applyBorder="1" applyAlignment="1" applyProtection="1"/>
    <xf numFmtId="49" fontId="56" fillId="0" borderId="0" xfId="0" applyNumberFormat="1" applyFont="1" applyBorder="1" applyAlignment="1" applyProtection="1">
      <alignment horizontal="right"/>
    </xf>
    <xf numFmtId="0" fontId="58" fillId="0" borderId="0" xfId="0" applyFont="1" applyAlignment="1" applyProtection="1"/>
    <xf numFmtId="0" fontId="173" fillId="0" borderId="0" xfId="0" applyFont="1" applyAlignment="1" applyProtection="1"/>
    <xf numFmtId="0" fontId="56" fillId="0" borderId="0" xfId="0" applyFont="1" applyBorder="1" applyAlignment="1" applyProtection="1">
      <alignment horizontal="right"/>
    </xf>
    <xf numFmtId="168" fontId="21" fillId="0" borderId="0" xfId="1" applyNumberFormat="1" applyFont="1" applyBorder="1" applyAlignment="1" applyProtection="1">
      <alignment horizontal="left" wrapText="1"/>
    </xf>
    <xf numFmtId="0" fontId="58" fillId="0" borderId="0" xfId="0" applyFont="1" applyAlignment="1" applyProtection="1">
      <alignment horizontal="right"/>
    </xf>
    <xf numFmtId="0" fontId="81" fillId="0" borderId="0" xfId="0" applyFont="1" applyFill="1" applyProtection="1"/>
    <xf numFmtId="0" fontId="184" fillId="0" borderId="0" xfId="0" applyFont="1" applyBorder="1" applyAlignment="1" applyProtection="1">
      <alignment horizontal="center"/>
    </xf>
    <xf numFmtId="0" fontId="81" fillId="0" borderId="0" xfId="0" applyFont="1" applyBorder="1" applyAlignment="1" applyProtection="1">
      <alignment horizontal="center" vertical="top"/>
    </xf>
    <xf numFmtId="0" fontId="80" fillId="0" borderId="4" xfId="0" applyFont="1" applyBorder="1" applyAlignment="1" applyProtection="1">
      <alignment horizontal="center" vertical="center"/>
    </xf>
    <xf numFmtId="0" fontId="81" fillId="0" borderId="4" xfId="0" applyFont="1" applyBorder="1" applyAlignment="1" applyProtection="1">
      <alignment horizontal="center" vertical="center"/>
    </xf>
    <xf numFmtId="0" fontId="81" fillId="0" borderId="9" xfId="0" applyFont="1" applyBorder="1" applyAlignment="1" applyProtection="1">
      <alignment horizontal="center" vertical="center"/>
    </xf>
    <xf numFmtId="0" fontId="184" fillId="0" borderId="4" xfId="0" applyFont="1" applyBorder="1" applyAlignment="1" applyProtection="1">
      <alignment horizontal="center" vertical="center"/>
    </xf>
    <xf numFmtId="3" fontId="81" fillId="0" borderId="4" xfId="1" applyNumberFormat="1" applyFont="1" applyBorder="1" applyAlignment="1" applyProtection="1">
      <alignment horizontal="right" vertical="center"/>
    </xf>
    <xf numFmtId="3" fontId="81" fillId="0" borderId="4" xfId="1" applyNumberFormat="1" applyFont="1" applyFill="1" applyBorder="1" applyAlignment="1" applyProtection="1">
      <alignment horizontal="right" vertical="center"/>
      <protection locked="0"/>
    </xf>
    <xf numFmtId="174" fontId="171" fillId="0" borderId="0" xfId="0" applyNumberFormat="1" applyFont="1" applyBorder="1" applyAlignment="1"/>
    <xf numFmtId="0" fontId="81" fillId="0" borderId="0" xfId="0" applyFont="1" applyBorder="1" applyAlignment="1" applyProtection="1">
      <alignment horizontal="left" vertical="top"/>
    </xf>
    <xf numFmtId="174" fontId="171" fillId="0" borderId="0" xfId="0" applyNumberFormat="1" applyFont="1" applyBorder="1" applyAlignment="1">
      <alignment horizontal="left"/>
    </xf>
    <xf numFmtId="0" fontId="184" fillId="0" borderId="0" xfId="0" applyFont="1" applyBorder="1" applyAlignment="1" applyProtection="1"/>
    <xf numFmtId="0" fontId="81" fillId="0" borderId="0" xfId="0" applyFont="1" applyBorder="1" applyAlignment="1" applyProtection="1">
      <alignment horizontal="left"/>
    </xf>
    <xf numFmtId="0" fontId="81" fillId="0" borderId="0" xfId="0" applyNumberFormat="1" applyFont="1" applyBorder="1" applyAlignment="1" applyProtection="1">
      <alignment horizontal="left"/>
    </xf>
    <xf numFmtId="0" fontId="81" fillId="0" borderId="0" xfId="0" applyNumberFormat="1" applyFont="1" applyBorder="1" applyProtection="1"/>
    <xf numFmtId="0" fontId="185" fillId="0" borderId="0" xfId="0" applyFont="1" applyBorder="1" applyAlignment="1" applyProtection="1">
      <alignment horizontal="right" vertical="center"/>
    </xf>
    <xf numFmtId="0" fontId="188" fillId="0" borderId="0" xfId="0" applyFont="1" applyFill="1" applyAlignment="1" applyProtection="1"/>
    <xf numFmtId="168" fontId="189" fillId="0" borderId="0" xfId="1" applyNumberFormat="1" applyFont="1" applyBorder="1" applyAlignment="1" applyProtection="1">
      <alignment horizontal="left"/>
    </xf>
    <xf numFmtId="0" fontId="188" fillId="0" borderId="0" xfId="0" applyFont="1" applyBorder="1" applyAlignment="1" applyProtection="1"/>
    <xf numFmtId="0" fontId="189" fillId="0" borderId="0" xfId="0" applyFont="1" applyBorder="1" applyAlignment="1" applyProtection="1">
      <alignment horizontal="center"/>
    </xf>
    <xf numFmtId="0" fontId="188" fillId="0" borderId="0" xfId="0" applyFont="1" applyAlignment="1" applyProtection="1"/>
    <xf numFmtId="0" fontId="191" fillId="0" borderId="0" xfId="0" applyFont="1" applyAlignment="1" applyProtection="1"/>
    <xf numFmtId="0" fontId="188" fillId="0" borderId="0" xfId="0" applyFont="1" applyFill="1" applyAlignment="1" applyProtection="1">
      <alignment vertical="top"/>
    </xf>
    <xf numFmtId="0" fontId="188" fillId="0" borderId="0" xfId="0" applyNumberFormat="1" applyFont="1" applyBorder="1" applyAlignment="1" applyProtection="1">
      <alignment horizontal="left" vertical="top"/>
    </xf>
    <xf numFmtId="0" fontId="188" fillId="0" borderId="0" xfId="0" applyFont="1" applyAlignment="1" applyProtection="1">
      <alignment vertical="top"/>
    </xf>
    <xf numFmtId="0" fontId="188" fillId="0" borderId="0" xfId="0" applyFont="1" applyAlignment="1" applyProtection="1">
      <alignment horizontal="right" vertical="top"/>
    </xf>
    <xf numFmtId="0" fontId="191" fillId="0" borderId="0" xfId="0" applyFont="1" applyAlignment="1" applyProtection="1">
      <alignment vertical="top"/>
    </xf>
    <xf numFmtId="168" fontId="188" fillId="0" borderId="0" xfId="1" applyNumberFormat="1" applyFont="1" applyBorder="1" applyAlignment="1" applyProtection="1"/>
    <xf numFmtId="0" fontId="188" fillId="0" borderId="0" xfId="0" applyFont="1" applyBorder="1" applyAlignment="1" applyProtection="1">
      <alignment horizontal="right" vertical="top"/>
    </xf>
    <xf numFmtId="168" fontId="189" fillId="0" borderId="0" xfId="1" applyNumberFormat="1" applyFont="1" applyBorder="1" applyAlignment="1" applyProtection="1">
      <alignment horizontal="left" wrapText="1"/>
    </xf>
    <xf numFmtId="0" fontId="188" fillId="0" borderId="0" xfId="0" applyFont="1" applyAlignment="1" applyProtection="1">
      <alignment horizontal="left"/>
    </xf>
    <xf numFmtId="168" fontId="189" fillId="0" borderId="0" xfId="1" applyNumberFormat="1" applyFont="1" applyBorder="1" applyAlignment="1" applyProtection="1">
      <alignment horizontal="left" vertical="top" wrapText="1"/>
    </xf>
    <xf numFmtId="0" fontId="188" fillId="0" borderId="0" xfId="0" applyFont="1" applyBorder="1" applyAlignment="1" applyProtection="1">
      <alignment horizontal="left"/>
    </xf>
    <xf numFmtId="168" fontId="189" fillId="0" borderId="0" xfId="1" applyNumberFormat="1" applyFont="1" applyBorder="1" applyAlignment="1" applyProtection="1">
      <alignment horizontal="left" vertical="top"/>
    </xf>
    <xf numFmtId="49" fontId="190" fillId="0" borderId="0" xfId="0" applyNumberFormat="1" applyFont="1" applyBorder="1" applyAlignment="1" applyProtection="1">
      <alignment horizontal="left" vertical="top"/>
    </xf>
    <xf numFmtId="0" fontId="188" fillId="0" borderId="0" xfId="0" applyFont="1" applyAlignment="1" applyProtection="1">
      <alignment horizontal="left" vertical="top"/>
    </xf>
    <xf numFmtId="0" fontId="186" fillId="0" borderId="9" xfId="0" applyFont="1" applyBorder="1" applyAlignment="1" applyProtection="1">
      <alignment horizontal="left" vertical="center"/>
    </xf>
    <xf numFmtId="0" fontId="186" fillId="0" borderId="8" xfId="0" applyFont="1" applyBorder="1" applyAlignment="1" applyProtection="1">
      <alignment horizontal="left" vertical="center" wrapText="1"/>
    </xf>
    <xf numFmtId="49" fontId="192" fillId="0" borderId="8" xfId="0" applyNumberFormat="1" applyFont="1" applyBorder="1" applyAlignment="1" applyProtection="1">
      <alignment vertical="center"/>
    </xf>
    <xf numFmtId="0" fontId="50" fillId="0" borderId="9" xfId="0" applyFont="1" applyBorder="1" applyAlignment="1" applyProtection="1">
      <alignment horizontal="left" vertical="center"/>
    </xf>
    <xf numFmtId="49" fontId="193" fillId="0" borderId="8" xfId="0" applyNumberFormat="1" applyFont="1" applyBorder="1" applyAlignment="1" applyProtection="1">
      <alignment vertical="center"/>
    </xf>
    <xf numFmtId="0" fontId="50" fillId="0" borderId="9" xfId="0" applyFont="1" applyFill="1" applyBorder="1" applyAlignment="1" applyProtection="1">
      <alignment horizontal="left" vertical="center"/>
    </xf>
    <xf numFmtId="49" fontId="193" fillId="0" borderId="8" xfId="0" applyNumberFormat="1" applyFont="1" applyFill="1" applyBorder="1" applyAlignment="1" applyProtection="1">
      <alignment vertical="center"/>
    </xf>
    <xf numFmtId="0" fontId="50" fillId="0" borderId="8" xfId="0" applyFont="1" applyBorder="1" applyAlignment="1" applyProtection="1">
      <alignment horizontal="left" vertical="center" wrapText="1"/>
    </xf>
    <xf numFmtId="0" fontId="13" fillId="0" borderId="9" xfId="0" applyFont="1" applyBorder="1" applyAlignment="1" applyProtection="1">
      <alignment horizontal="center" vertical="center"/>
    </xf>
    <xf numFmtId="0" fontId="0" fillId="0" borderId="0" xfId="0" quotePrefix="1" applyFill="1"/>
    <xf numFmtId="0" fontId="188" fillId="0" borderId="0" xfId="0" applyFont="1" applyFill="1" applyProtection="1"/>
    <xf numFmtId="0" fontId="188" fillId="0" borderId="0" xfId="0" applyFont="1" applyProtection="1"/>
    <xf numFmtId="0" fontId="191" fillId="0" borderId="0" xfId="0" applyFont="1" applyProtection="1"/>
    <xf numFmtId="0" fontId="188" fillId="0" borderId="0" xfId="0" applyNumberFormat="1" applyFont="1" applyBorder="1" applyAlignment="1" applyProtection="1">
      <alignment vertical="top"/>
    </xf>
    <xf numFmtId="167" fontId="189" fillId="0" borderId="0" xfId="1" applyFont="1" applyBorder="1" applyAlignment="1" applyProtection="1">
      <alignment horizontal="left" wrapText="1"/>
    </xf>
    <xf numFmtId="1" fontId="190" fillId="0" borderId="0" xfId="0" applyNumberFormat="1" applyFont="1" applyBorder="1" applyAlignment="1" applyProtection="1">
      <alignment horizontal="left"/>
    </xf>
    <xf numFmtId="0" fontId="195" fillId="0" borderId="0" xfId="0" applyFont="1" applyBorder="1" applyAlignment="1" applyProtection="1">
      <alignment horizontal="center"/>
    </xf>
    <xf numFmtId="0" fontId="189" fillId="0" borderId="0" xfId="0" applyFont="1" applyAlignment="1" applyProtection="1">
      <alignment horizontal="center" vertical="center"/>
    </xf>
    <xf numFmtId="0" fontId="195" fillId="0" borderId="0" xfId="0" applyFont="1" applyBorder="1" applyAlignment="1" applyProtection="1">
      <alignment horizontal="center" wrapText="1"/>
    </xf>
    <xf numFmtId="0" fontId="189" fillId="0" borderId="0" xfId="0" applyFont="1" applyProtection="1"/>
    <xf numFmtId="0" fontId="188" fillId="0" borderId="0" xfId="0" applyFont="1" applyBorder="1" applyAlignment="1" applyProtection="1">
      <alignment horizontal="center" vertical="top"/>
    </xf>
    <xf numFmtId="0" fontId="188" fillId="0" borderId="0" xfId="0" applyFont="1" applyBorder="1" applyProtection="1"/>
    <xf numFmtId="0" fontId="197" fillId="0" borderId="0" xfId="0" applyFont="1" applyBorder="1" applyAlignment="1" applyProtection="1">
      <alignment horizontal="left" vertical="center"/>
    </xf>
    <xf numFmtId="1" fontId="196" fillId="0" borderId="0" xfId="0" applyNumberFormat="1" applyFont="1" applyBorder="1" applyAlignment="1" applyProtection="1">
      <alignment horizontal="left" vertical="center" wrapText="1"/>
    </xf>
    <xf numFmtId="0" fontId="196" fillId="0" borderId="0" xfId="0" applyFont="1" applyAlignment="1" applyProtection="1">
      <alignment horizontal="right"/>
    </xf>
    <xf numFmtId="0" fontId="199" fillId="0" borderId="0" xfId="0" applyFont="1" applyBorder="1" applyAlignment="1" applyProtection="1">
      <alignment horizontal="center" vertical="center" textRotation="90" wrapText="1"/>
    </xf>
    <xf numFmtId="0" fontId="200" fillId="0" borderId="0" xfId="0" applyFont="1" applyFill="1" applyProtection="1"/>
    <xf numFmtId="0" fontId="146" fillId="0" borderId="0" xfId="0" applyFont="1" applyProtection="1"/>
    <xf numFmtId="0" fontId="200" fillId="0" borderId="0" xfId="0" applyFont="1" applyProtection="1"/>
    <xf numFmtId="0" fontId="201" fillId="0" borderId="0" xfId="0" applyFont="1" applyProtection="1"/>
    <xf numFmtId="0" fontId="200" fillId="0" borderId="0" xfId="0" applyFont="1" applyFill="1" applyAlignment="1" applyProtection="1">
      <alignment vertical="center"/>
    </xf>
    <xf numFmtId="0" fontId="200" fillId="0" borderId="0" xfId="0" applyFont="1" applyAlignment="1" applyProtection="1">
      <alignment vertical="center"/>
    </xf>
    <xf numFmtId="0" fontId="146" fillId="0" borderId="0" xfId="0" applyFont="1" applyAlignment="1" applyProtection="1">
      <alignment vertical="center"/>
    </xf>
    <xf numFmtId="167" fontId="189" fillId="0" borderId="0" xfId="1" applyFont="1" applyBorder="1" applyAlignment="1" applyProtection="1">
      <alignment horizontal="left" vertical="top" wrapText="1"/>
    </xf>
    <xf numFmtId="0" fontId="188" fillId="0" borderId="0" xfId="0" applyNumberFormat="1" applyFont="1" applyBorder="1" applyAlignment="1" applyProtection="1"/>
    <xf numFmtId="1" fontId="198" fillId="0" borderId="0" xfId="0" applyNumberFormat="1" applyFont="1" applyBorder="1" applyAlignment="1" applyProtection="1">
      <alignment horizontal="left" vertical="top"/>
    </xf>
    <xf numFmtId="0" fontId="196" fillId="0" borderId="0" xfId="0" applyFont="1" applyBorder="1" applyAlignment="1" applyProtection="1">
      <alignment horizontal="center" vertical="top" textRotation="90" wrapText="1"/>
    </xf>
    <xf numFmtId="0" fontId="66" fillId="0" borderId="0" xfId="0" applyFont="1" applyBorder="1" applyProtection="1"/>
    <xf numFmtId="0" fontId="66" fillId="0" borderId="0" xfId="0" applyFont="1" applyAlignment="1" applyProtection="1">
      <alignment horizontal="left"/>
    </xf>
    <xf numFmtId="168" fontId="30" fillId="0" borderId="0" xfId="1" applyNumberFormat="1" applyFont="1" applyBorder="1" applyAlignment="1" applyProtection="1">
      <alignment horizontal="left" vertical="top"/>
    </xf>
    <xf numFmtId="0" fontId="30" fillId="0" borderId="0" xfId="0" applyFont="1" applyBorder="1" applyAlignment="1" applyProtection="1">
      <alignment horizontal="center" vertical="center"/>
    </xf>
    <xf numFmtId="0" fontId="46" fillId="0" borderId="0" xfId="0" applyNumberFormat="1" applyFont="1" applyBorder="1" applyAlignment="1" applyProtection="1">
      <alignment horizontal="left" vertical="top"/>
    </xf>
    <xf numFmtId="168" fontId="46" fillId="0" borderId="0" xfId="1" applyNumberFormat="1" applyFont="1" applyBorder="1" applyAlignment="1" applyProtection="1"/>
    <xf numFmtId="0" fontId="46" fillId="0" borderId="0" xfId="0" applyFont="1" applyBorder="1" applyAlignment="1" applyProtection="1">
      <alignment horizontal="right" vertical="top"/>
    </xf>
    <xf numFmtId="168" fontId="30" fillId="0" borderId="0" xfId="1" applyNumberFormat="1" applyFont="1" applyBorder="1" applyAlignment="1" applyProtection="1">
      <alignment horizontal="left"/>
    </xf>
    <xf numFmtId="49" fontId="29" fillId="0" borderId="0" xfId="0" applyNumberFormat="1" applyFont="1" applyBorder="1" applyAlignment="1" applyProtection="1">
      <alignment horizontal="left" vertical="center"/>
    </xf>
    <xf numFmtId="0" fontId="188" fillId="0" borderId="0" xfId="0" applyFont="1" applyFill="1" applyBorder="1" applyAlignment="1" applyProtection="1">
      <alignment horizontal="right" vertical="top"/>
    </xf>
    <xf numFmtId="0" fontId="132" fillId="0" borderId="0" xfId="0" applyFont="1" applyBorder="1" applyAlignment="1" applyProtection="1">
      <alignment horizontal="left" vertical="top"/>
    </xf>
    <xf numFmtId="0" fontId="19" fillId="0" borderId="0" xfId="0" applyFont="1" applyBorder="1" applyAlignment="1" applyProtection="1">
      <alignment horizontal="center" vertical="center"/>
    </xf>
    <xf numFmtId="1" fontId="25" fillId="0" borderId="0" xfId="0" applyNumberFormat="1" applyFont="1" applyBorder="1" applyAlignment="1" applyProtection="1">
      <alignment horizontal="center" textRotation="90"/>
    </xf>
    <xf numFmtId="0" fontId="24" fillId="0" borderId="0" xfId="0" applyFont="1" applyBorder="1" applyAlignment="1" applyProtection="1">
      <alignment horizontal="right" vertical="center"/>
    </xf>
    <xf numFmtId="1" fontId="84" fillId="0" borderId="0" xfId="0" applyNumberFormat="1" applyFont="1" applyBorder="1" applyAlignment="1" applyProtection="1">
      <alignment horizontal="center" textRotation="90"/>
    </xf>
    <xf numFmtId="1" fontId="61" fillId="0" borderId="0" xfId="0" applyNumberFormat="1" applyFont="1" applyBorder="1" applyAlignment="1" applyProtection="1">
      <alignment horizontal="center" textRotation="90"/>
    </xf>
    <xf numFmtId="1" fontId="25" fillId="0" borderId="0" xfId="0" applyNumberFormat="1" applyFont="1" applyBorder="1" applyAlignment="1" applyProtection="1">
      <alignment horizontal="center" vertical="top" textRotation="90"/>
    </xf>
    <xf numFmtId="1" fontId="114" fillId="0" borderId="0" xfId="0" applyNumberFormat="1" applyFont="1" applyAlignment="1">
      <alignment horizontal="center" textRotation="90"/>
    </xf>
    <xf numFmtId="1" fontId="105" fillId="0" borderId="0" xfId="0" applyNumberFormat="1" applyFont="1" applyAlignment="1">
      <alignment horizontal="center" textRotation="90"/>
    </xf>
    <xf numFmtId="1" fontId="129" fillId="0" borderId="0" xfId="0" applyNumberFormat="1" applyFont="1" applyAlignment="1">
      <alignment horizontal="center" textRotation="90"/>
    </xf>
    <xf numFmtId="0" fontId="19" fillId="0" borderId="0" xfId="0" applyFont="1" applyAlignment="1" applyProtection="1">
      <alignment horizontal="center" vertical="center"/>
    </xf>
    <xf numFmtId="0" fontId="4" fillId="0" borderId="0" xfId="0" applyFont="1" applyBorder="1" applyAlignment="1" applyProtection="1">
      <alignment horizontal="left" vertical="top"/>
    </xf>
    <xf numFmtId="0" fontId="4" fillId="0" borderId="0" xfId="0" applyFont="1" applyBorder="1" applyAlignment="1" applyProtection="1">
      <alignment horizontal="right" vertical="top"/>
    </xf>
    <xf numFmtId="1" fontId="177" fillId="0" borderId="0" xfId="0" applyNumberFormat="1" applyFont="1" applyBorder="1" applyAlignment="1" applyProtection="1">
      <alignment horizontal="right" textRotation="90"/>
    </xf>
    <xf numFmtId="0" fontId="122" fillId="0" borderId="0" xfId="0" applyFont="1" applyBorder="1" applyAlignment="1" applyProtection="1">
      <alignment horizontal="left" vertical="top"/>
    </xf>
    <xf numFmtId="0" fontId="45" fillId="0" borderId="0" xfId="0" applyFont="1" applyBorder="1" applyAlignment="1" applyProtection="1">
      <alignment vertical="center" textRotation="90"/>
    </xf>
    <xf numFmtId="3" fontId="204" fillId="0" borderId="0" xfId="1" applyNumberFormat="1" applyFont="1" applyBorder="1" applyAlignment="1" applyProtection="1">
      <alignment horizontal="left"/>
    </xf>
    <xf numFmtId="0" fontId="53" fillId="0" borderId="0" xfId="0" applyFont="1" applyBorder="1" applyAlignment="1" applyProtection="1">
      <alignment horizontal="center" vertical="center" textRotation="90"/>
    </xf>
    <xf numFmtId="3" fontId="207" fillId="0" borderId="0" xfId="1" applyNumberFormat="1" applyFont="1" applyBorder="1" applyAlignment="1" applyProtection="1">
      <alignment horizontal="right" vertical="center"/>
    </xf>
    <xf numFmtId="3" fontId="207" fillId="0" borderId="0" xfId="1" applyNumberFormat="1" applyFont="1" applyBorder="1" applyAlignment="1" applyProtection="1">
      <alignment horizontal="left" vertical="center"/>
    </xf>
    <xf numFmtId="0" fontId="208" fillId="0" borderId="0" xfId="0" applyFont="1" applyBorder="1" applyAlignment="1" applyProtection="1">
      <alignment horizontal="left" vertical="center"/>
    </xf>
    <xf numFmtId="0" fontId="209" fillId="0" borderId="0" xfId="0" applyFont="1" applyBorder="1" applyAlignment="1" applyProtection="1"/>
    <xf numFmtId="1" fontId="210" fillId="0" borderId="0" xfId="0" applyNumberFormat="1" applyFont="1" applyBorder="1" applyAlignment="1" applyProtection="1">
      <alignment horizontal="left" vertical="center"/>
    </xf>
    <xf numFmtId="1" fontId="211" fillId="0" borderId="0" xfId="0" applyNumberFormat="1" applyFont="1" applyBorder="1" applyAlignment="1" applyProtection="1">
      <alignment horizontal="left" vertical="center"/>
    </xf>
    <xf numFmtId="3" fontId="212" fillId="0" borderId="0" xfId="1" applyNumberFormat="1" applyFont="1" applyBorder="1" applyAlignment="1" applyProtection="1">
      <alignment horizontal="right" vertical="center"/>
    </xf>
    <xf numFmtId="0" fontId="213" fillId="0" borderId="0" xfId="0" applyFont="1" applyBorder="1" applyAlignment="1" applyProtection="1"/>
    <xf numFmtId="1" fontId="206" fillId="0" borderId="0" xfId="0" applyNumberFormat="1" applyFont="1" applyBorder="1" applyAlignment="1" applyProtection="1">
      <alignment horizontal="left" vertical="top"/>
    </xf>
    <xf numFmtId="0" fontId="205" fillId="0" borderId="0" xfId="0" applyFont="1" applyAlignment="1" applyProtection="1">
      <alignment horizontal="right"/>
    </xf>
    <xf numFmtId="0" fontId="214" fillId="0" borderId="0" xfId="0" applyFont="1" applyAlignment="1" applyProtection="1">
      <alignment horizontal="right"/>
    </xf>
    <xf numFmtId="0" fontId="58" fillId="0" borderId="0" xfId="0" applyFont="1" applyFill="1" applyBorder="1" applyAlignment="1" applyProtection="1">
      <alignment horizontal="right"/>
    </xf>
    <xf numFmtId="0" fontId="58" fillId="0" borderId="0" xfId="0" applyFont="1" applyFill="1" applyAlignment="1" applyProtection="1">
      <alignment horizontal="center" vertical="center"/>
    </xf>
    <xf numFmtId="1" fontId="206" fillId="0" borderId="0" xfId="0" applyNumberFormat="1" applyFont="1" applyBorder="1" applyAlignment="1" applyProtection="1">
      <alignment horizontal="left" vertical="center"/>
    </xf>
    <xf numFmtId="0" fontId="58" fillId="0" borderId="0" xfId="0" applyFont="1" applyBorder="1" applyAlignment="1" applyProtection="1">
      <alignment horizontal="center" vertical="center"/>
    </xf>
    <xf numFmtId="0" fontId="58" fillId="0" borderId="0" xfId="0" applyFont="1" applyBorder="1" applyAlignment="1" applyProtection="1">
      <alignment horizontal="left" vertical="center"/>
    </xf>
    <xf numFmtId="0" fontId="58" fillId="0" borderId="0" xfId="0" applyFont="1" applyBorder="1" applyAlignment="1" applyProtection="1">
      <alignment vertical="center"/>
    </xf>
    <xf numFmtId="0" fontId="21" fillId="0" borderId="0" xfId="0" applyFont="1" applyBorder="1" applyAlignment="1" applyProtection="1">
      <alignment horizontal="center" vertical="center"/>
    </xf>
    <xf numFmtId="3" fontId="58" fillId="0" borderId="0" xfId="1" applyNumberFormat="1" applyFont="1" applyBorder="1" applyAlignment="1" applyProtection="1">
      <alignment horizontal="right" vertical="center"/>
    </xf>
    <xf numFmtId="0" fontId="215" fillId="0" borderId="0" xfId="0" applyFont="1" applyFill="1" applyProtection="1"/>
    <xf numFmtId="0" fontId="215" fillId="0" borderId="0" xfId="0" applyFont="1" applyProtection="1"/>
    <xf numFmtId="3" fontId="215" fillId="0" borderId="0" xfId="1" applyNumberFormat="1" applyFont="1" applyBorder="1" applyAlignment="1" applyProtection="1">
      <alignment horizontal="right" vertical="center"/>
    </xf>
    <xf numFmtId="3" fontId="217" fillId="0" borderId="0" xfId="1" applyNumberFormat="1" applyFont="1" applyBorder="1" applyAlignment="1" applyProtection="1">
      <alignment horizontal="left"/>
    </xf>
    <xf numFmtId="3" fontId="218" fillId="0" borderId="0" xfId="1" applyNumberFormat="1" applyFont="1" applyBorder="1" applyAlignment="1" applyProtection="1">
      <alignment horizontal="right" vertical="center"/>
    </xf>
    <xf numFmtId="1" fontId="218" fillId="0" borderId="0" xfId="0" applyNumberFormat="1" applyFont="1" applyBorder="1" applyAlignment="1" applyProtection="1">
      <alignment horizontal="center" textRotation="90"/>
    </xf>
    <xf numFmtId="0" fontId="216" fillId="0" borderId="0" xfId="0" applyFont="1" applyProtection="1"/>
    <xf numFmtId="3" fontId="217" fillId="0" borderId="0" xfId="1" applyNumberFormat="1" applyFont="1" applyBorder="1" applyAlignment="1" applyProtection="1">
      <alignment horizontal="right"/>
    </xf>
    <xf numFmtId="1" fontId="217" fillId="0" borderId="0" xfId="0" applyNumberFormat="1" applyFont="1" applyBorder="1" applyAlignment="1" applyProtection="1">
      <alignment horizontal="left" vertical="center" wrapText="1"/>
    </xf>
    <xf numFmtId="1" fontId="219" fillId="0" borderId="0" xfId="0" applyNumberFormat="1" applyFont="1" applyBorder="1" applyAlignment="1" applyProtection="1">
      <alignment horizontal="left" vertical="center" wrapText="1"/>
    </xf>
    <xf numFmtId="3" fontId="219" fillId="0" borderId="0" xfId="1" applyNumberFormat="1" applyFont="1" applyBorder="1" applyAlignment="1" applyProtection="1">
      <alignment horizontal="right" vertical="center"/>
    </xf>
    <xf numFmtId="0" fontId="219" fillId="0" borderId="0" xfId="0" applyFont="1" applyBorder="1" applyProtection="1"/>
    <xf numFmtId="0" fontId="219" fillId="0" borderId="0" xfId="0" applyFont="1" applyProtection="1"/>
    <xf numFmtId="0" fontId="220" fillId="0" borderId="0" xfId="0" applyFont="1" applyProtection="1"/>
    <xf numFmtId="0" fontId="220" fillId="0" borderId="0" xfId="0" applyFont="1"/>
    <xf numFmtId="3" fontId="217" fillId="0" borderId="0" xfId="1" applyNumberFormat="1" applyFont="1" applyBorder="1" applyAlignment="1" applyProtection="1">
      <alignment horizontal="right" vertical="center"/>
    </xf>
    <xf numFmtId="1" fontId="217" fillId="0" borderId="0" xfId="0" applyNumberFormat="1" applyFont="1" applyBorder="1" applyAlignment="1" applyProtection="1">
      <alignment horizontal="center" textRotation="90"/>
    </xf>
    <xf numFmtId="0" fontId="211" fillId="0" borderId="0" xfId="0" applyFont="1" applyFill="1" applyProtection="1"/>
    <xf numFmtId="0" fontId="221" fillId="0" borderId="0" xfId="0" applyFont="1" applyBorder="1" applyAlignment="1" applyProtection="1">
      <alignment horizontal="left"/>
    </xf>
    <xf numFmtId="0" fontId="211" fillId="0" borderId="0" xfId="0" applyFont="1" applyProtection="1"/>
    <xf numFmtId="0" fontId="222" fillId="0" borderId="0" xfId="0" applyFont="1" applyProtection="1"/>
    <xf numFmtId="0" fontId="223" fillId="0" borderId="0" xfId="0" applyFont="1" applyBorder="1" applyAlignment="1" applyProtection="1"/>
    <xf numFmtId="3" fontId="221" fillId="0" borderId="0" xfId="1" applyNumberFormat="1" applyFont="1" applyBorder="1" applyAlignment="1" applyProtection="1">
      <alignment horizontal="right"/>
    </xf>
    <xf numFmtId="0" fontId="221" fillId="0" borderId="0" xfId="0" applyFont="1" applyFill="1" applyBorder="1" applyAlignment="1" applyProtection="1"/>
    <xf numFmtId="0" fontId="221" fillId="0" borderId="0" xfId="0" applyFont="1" applyBorder="1" applyAlignment="1" applyProtection="1">
      <alignment horizontal="center"/>
    </xf>
    <xf numFmtId="0" fontId="221" fillId="0" borderId="0" xfId="0" applyFont="1" applyBorder="1" applyAlignment="1" applyProtection="1"/>
    <xf numFmtId="0" fontId="224" fillId="0" borderId="0" xfId="0" applyFont="1" applyBorder="1" applyAlignment="1" applyProtection="1"/>
    <xf numFmtId="0" fontId="224" fillId="0" borderId="0" xfId="0" applyFont="1" applyFill="1" applyBorder="1" applyAlignment="1" applyProtection="1">
      <alignment horizontal="right"/>
    </xf>
    <xf numFmtId="3" fontId="223" fillId="0" borderId="0" xfId="1" applyNumberFormat="1" applyFont="1" applyBorder="1" applyAlignment="1" applyProtection="1">
      <alignment horizontal="left"/>
    </xf>
    <xf numFmtId="1" fontId="177" fillId="0" borderId="0" xfId="0" applyNumberFormat="1" applyFont="1" applyBorder="1" applyAlignment="1" applyProtection="1">
      <alignment horizontal="left"/>
    </xf>
    <xf numFmtId="0" fontId="224" fillId="0" borderId="0" xfId="0" applyFont="1" applyBorder="1" applyAlignment="1" applyProtection="1">
      <alignment horizontal="left"/>
    </xf>
    <xf numFmtId="1" fontId="177" fillId="0" borderId="0" xfId="0" applyNumberFormat="1" applyFont="1" applyBorder="1" applyAlignment="1" applyProtection="1">
      <alignment horizontal="left" wrapText="1"/>
    </xf>
    <xf numFmtId="1" fontId="224" fillId="0" borderId="0" xfId="0" applyNumberFormat="1" applyFont="1" applyBorder="1" applyAlignment="1" applyProtection="1">
      <alignment horizontal="left" wrapText="1"/>
    </xf>
    <xf numFmtId="3" fontId="224" fillId="0" borderId="0" xfId="1" applyNumberFormat="1" applyFont="1" applyBorder="1" applyAlignment="1" applyProtection="1">
      <alignment horizontal="right"/>
    </xf>
    <xf numFmtId="3" fontId="177" fillId="0" borderId="0" xfId="1" applyNumberFormat="1" applyFont="1" applyBorder="1" applyAlignment="1" applyProtection="1">
      <alignment horizontal="right"/>
    </xf>
    <xf numFmtId="2" fontId="223" fillId="0" borderId="0" xfId="0" applyNumberFormat="1" applyFont="1" applyAlignment="1" applyProtection="1"/>
    <xf numFmtId="0" fontId="223" fillId="0" borderId="0" xfId="0" applyFont="1" applyBorder="1" applyAlignment="1" applyProtection="1">
      <alignment textRotation="90"/>
    </xf>
    <xf numFmtId="0" fontId="223" fillId="0" borderId="0" xfId="0" applyFont="1" applyBorder="1" applyAlignment="1" applyProtection="1">
      <alignment horizontal="left"/>
    </xf>
    <xf numFmtId="1" fontId="223" fillId="0" borderId="0" xfId="0" applyNumberFormat="1" applyFont="1" applyBorder="1" applyAlignment="1" applyProtection="1">
      <alignment horizontal="left" wrapText="1"/>
    </xf>
    <xf numFmtId="3" fontId="223" fillId="0" borderId="0" xfId="1" applyNumberFormat="1" applyFont="1" applyBorder="1" applyAlignment="1" applyProtection="1">
      <alignment horizontal="right"/>
    </xf>
    <xf numFmtId="3" fontId="223" fillId="0" borderId="0" xfId="1" applyNumberFormat="1" applyFont="1" applyBorder="1" applyAlignment="1" applyProtection="1">
      <alignment horizontal="right" vertical="center"/>
    </xf>
    <xf numFmtId="0" fontId="223" fillId="0" borderId="0" xfId="0" applyFont="1" applyBorder="1" applyAlignment="1" applyProtection="1">
      <alignment horizontal="left" vertical="center"/>
    </xf>
    <xf numFmtId="0" fontId="223" fillId="0" borderId="0" xfId="0" applyFont="1" applyBorder="1" applyProtection="1"/>
    <xf numFmtId="1" fontId="223" fillId="0" borderId="0" xfId="0" applyNumberFormat="1" applyFont="1" applyBorder="1" applyAlignment="1" applyProtection="1">
      <alignment horizontal="left" vertical="center" wrapText="1"/>
    </xf>
    <xf numFmtId="1" fontId="223" fillId="0" borderId="0" xfId="0" applyNumberFormat="1" applyFont="1" applyBorder="1" applyAlignment="1" applyProtection="1">
      <alignment horizontal="left"/>
    </xf>
    <xf numFmtId="2" fontId="223" fillId="0" borderId="0" xfId="0" applyNumberFormat="1" applyFont="1" applyProtection="1"/>
    <xf numFmtId="0" fontId="223" fillId="0" borderId="0" xfId="0" applyFont="1" applyProtection="1"/>
    <xf numFmtId="0" fontId="223" fillId="0" borderId="0" xfId="0" applyFont="1" applyBorder="1" applyAlignment="1" applyProtection="1">
      <alignment horizontal="right"/>
    </xf>
    <xf numFmtId="1" fontId="223" fillId="0" borderId="0" xfId="0" applyNumberFormat="1" applyFont="1" applyBorder="1" applyAlignment="1" applyProtection="1">
      <alignment horizontal="center" textRotation="90"/>
    </xf>
    <xf numFmtId="0" fontId="225" fillId="0" borderId="0" xfId="0" applyFont="1" applyAlignment="1">
      <alignment horizontal="left" vertical="center"/>
    </xf>
    <xf numFmtId="3" fontId="226" fillId="0" borderId="0" xfId="1" applyNumberFormat="1" applyFont="1" applyBorder="1" applyAlignment="1" applyProtection="1">
      <alignment horizontal="right" vertical="center"/>
    </xf>
    <xf numFmtId="0" fontId="227" fillId="0" borderId="0" xfId="0" applyFont="1"/>
    <xf numFmtId="0" fontId="226" fillId="0" borderId="0" xfId="0" applyFont="1" applyAlignment="1">
      <alignment horizontal="left" vertical="center"/>
    </xf>
    <xf numFmtId="0" fontId="226" fillId="0" borderId="0" xfId="0" applyFont="1" applyAlignment="1">
      <alignment horizontal="center" vertical="center" textRotation="90" wrapText="1"/>
    </xf>
    <xf numFmtId="0" fontId="227" fillId="0" borderId="0" xfId="0" applyFont="1" applyAlignment="1">
      <alignment horizontal="left" vertical="center"/>
    </xf>
    <xf numFmtId="0" fontId="227" fillId="0" borderId="0" xfId="0" applyFont="1" applyAlignment="1">
      <alignment horizontal="left" vertical="center" indent="1"/>
    </xf>
    <xf numFmtId="0" fontId="227" fillId="0" borderId="0" xfId="0" applyFont="1" applyAlignment="1">
      <alignment horizontal="center" vertical="center"/>
    </xf>
    <xf numFmtId="3" fontId="227" fillId="0" borderId="0" xfId="1" applyNumberFormat="1" applyFont="1" applyBorder="1" applyAlignment="1" applyProtection="1">
      <alignment horizontal="right" vertical="center"/>
    </xf>
    <xf numFmtId="0" fontId="228" fillId="0" borderId="0" xfId="0" applyFont="1"/>
    <xf numFmtId="2" fontId="114" fillId="0" borderId="0" xfId="0" applyNumberFormat="1" applyFont="1" applyFill="1" applyBorder="1" applyAlignment="1">
      <alignment vertical="center"/>
    </xf>
    <xf numFmtId="0" fontId="114" fillId="0" borderId="0" xfId="0" applyFont="1" applyFill="1" applyAlignme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114" fillId="0" borderId="0" xfId="0" applyFont="1" applyAlignment="1">
      <alignment horizontal="right" vertical="center"/>
    </xf>
    <xf numFmtId="0" fontId="114" fillId="0" borderId="0" xfId="0" applyFont="1" applyAlignment="1">
      <alignment vertical="center"/>
    </xf>
    <xf numFmtId="0" fontId="229" fillId="0" borderId="0" xfId="0" applyFont="1" applyProtection="1"/>
    <xf numFmtId="0" fontId="232" fillId="0" borderId="0" xfId="0" applyFont="1" applyAlignment="1" applyProtection="1">
      <alignment horizontal="right"/>
    </xf>
    <xf numFmtId="0" fontId="232" fillId="0" borderId="0" xfId="0" applyFont="1" applyAlignment="1" applyProtection="1">
      <alignment horizontal="left"/>
    </xf>
    <xf numFmtId="0" fontId="114" fillId="0" borderId="0" xfId="0" applyFont="1" applyProtection="1"/>
    <xf numFmtId="0" fontId="114" fillId="0" borderId="0" xfId="0" applyFont="1" applyAlignment="1" applyProtection="1">
      <alignment horizontal="right"/>
    </xf>
    <xf numFmtId="0" fontId="233" fillId="0" borderId="0" xfId="0" applyFont="1" applyBorder="1" applyAlignment="1" applyProtection="1">
      <alignment horizontal="right" vertical="center"/>
    </xf>
    <xf numFmtId="1" fontId="131" fillId="0" borderId="0" xfId="0" applyNumberFormat="1" applyFont="1" applyAlignment="1">
      <alignment horizontal="center" vertical="top" textRotation="90"/>
    </xf>
    <xf numFmtId="0" fontId="235" fillId="0" borderId="0" xfId="0" applyFont="1" applyProtection="1"/>
    <xf numFmtId="0" fontId="235" fillId="0" borderId="0" xfId="0" applyFont="1" applyAlignment="1" applyProtection="1">
      <alignment horizontal="right"/>
    </xf>
    <xf numFmtId="0" fontId="27" fillId="0" borderId="0" xfId="0" applyFont="1" applyFill="1" applyProtection="1"/>
    <xf numFmtId="0" fontId="27" fillId="0" borderId="0" xfId="0" applyFont="1" applyFill="1" applyBorder="1" applyProtection="1"/>
    <xf numFmtId="0" fontId="63" fillId="0" borderId="0" xfId="0" applyFont="1" applyFill="1" applyBorder="1" applyProtection="1"/>
    <xf numFmtId="0" fontId="62" fillId="0" borderId="0" xfId="0" applyFont="1" applyFill="1" applyBorder="1" applyAlignment="1" applyProtection="1">
      <alignment vertical="top"/>
    </xf>
    <xf numFmtId="0" fontId="63" fillId="0" borderId="0" xfId="0" applyFont="1" applyFill="1" applyAlignment="1" applyProtection="1">
      <alignment vertical="center"/>
    </xf>
    <xf numFmtId="0" fontId="27" fillId="0" borderId="0" xfId="0" applyFont="1" applyFill="1" applyAlignment="1" applyProtection="1">
      <alignment vertical="center"/>
    </xf>
    <xf numFmtId="0" fontId="235" fillId="0" borderId="0" xfId="0" applyFont="1" applyFill="1" applyProtection="1"/>
    <xf numFmtId="0" fontId="31" fillId="0" borderId="0" xfId="0" applyFont="1" applyFill="1" applyProtection="1"/>
    <xf numFmtId="0" fontId="5" fillId="0" borderId="0" xfId="0" applyFont="1" applyFill="1" applyBorder="1" applyAlignment="1" applyProtection="1">
      <alignment horizontal="right"/>
    </xf>
    <xf numFmtId="0" fontId="218" fillId="0" borderId="0" xfId="0" applyFont="1" applyAlignment="1" applyProtection="1">
      <alignment horizontal="right"/>
    </xf>
    <xf numFmtId="0" fontId="218" fillId="0" borderId="0" xfId="0" applyFont="1" applyAlignment="1" applyProtection="1">
      <alignment horizontal="left"/>
    </xf>
    <xf numFmtId="0" fontId="222" fillId="0" borderId="0" xfId="0" applyFont="1" applyAlignment="1" applyProtection="1">
      <alignment vertical="center"/>
    </xf>
    <xf numFmtId="0" fontId="230" fillId="0" borderId="0" xfId="0" applyFont="1" applyAlignment="1">
      <alignment horizontal="left"/>
    </xf>
    <xf numFmtId="0" fontId="231" fillId="0" borderId="0" xfId="0" applyFont="1" applyAlignment="1"/>
    <xf numFmtId="1" fontId="114" fillId="0" borderId="0" xfId="0" applyNumberFormat="1" applyFont="1" applyAlignment="1">
      <alignment horizontal="left"/>
    </xf>
    <xf numFmtId="0" fontId="114" fillId="0" borderId="0" xfId="0" applyFont="1" applyAlignment="1">
      <alignment horizontal="right"/>
    </xf>
    <xf numFmtId="0" fontId="114" fillId="0" borderId="0" xfId="0" applyFont="1" applyAlignment="1">
      <alignment horizontal="left"/>
    </xf>
    <xf numFmtId="0" fontId="114" fillId="0" borderId="0" xfId="0" applyFont="1" applyAlignment="1"/>
    <xf numFmtId="2" fontId="229" fillId="0" borderId="0" xfId="0" applyNumberFormat="1" applyFont="1" applyFill="1" applyBorder="1" applyAlignment="1"/>
    <xf numFmtId="0" fontId="229" fillId="0" borderId="0" xfId="0" applyFont="1" applyFill="1" applyAlignment="1"/>
    <xf numFmtId="0" fontId="114" fillId="0" borderId="0" xfId="0" applyFont="1" applyAlignment="1">
      <alignment horizontal="center" vertical="center" textRotation="90" wrapText="1"/>
    </xf>
    <xf numFmtId="1" fontId="114" fillId="0" borderId="0" xfId="0" applyNumberFormat="1" applyFont="1" applyAlignment="1">
      <alignment horizontal="left" vertical="center"/>
    </xf>
    <xf numFmtId="0" fontId="86" fillId="0" borderId="0" xfId="0" applyFont="1" applyBorder="1" applyAlignment="1">
      <alignment vertical="center"/>
    </xf>
    <xf numFmtId="0" fontId="163" fillId="0" borderId="0" xfId="0" applyFont="1" applyBorder="1" applyAlignment="1" applyProtection="1">
      <alignment vertical="center"/>
    </xf>
    <xf numFmtId="0" fontId="76" fillId="0" borderId="0" xfId="0" applyFont="1" applyBorder="1" applyAlignment="1">
      <alignment horizontal="center" vertical="center"/>
    </xf>
    <xf numFmtId="0" fontId="15" fillId="0" borderId="0" xfId="0" applyFont="1" applyBorder="1" applyAlignment="1">
      <alignment horizontal="left" vertical="top"/>
    </xf>
    <xf numFmtId="3" fontId="81" fillId="0" borderId="4" xfId="1" applyNumberFormat="1" applyFont="1" applyFill="1" applyBorder="1" applyAlignment="1" applyProtection="1">
      <alignment horizontal="right" vertical="center"/>
      <protection locked="0"/>
    </xf>
    <xf numFmtId="0" fontId="66" fillId="0" borderId="0" xfId="0" applyFont="1" applyAlignment="1" applyProtection="1"/>
    <xf numFmtId="0" fontId="237" fillId="0" borderId="0" xfId="0" applyFont="1" applyProtection="1"/>
    <xf numFmtId="0" fontId="66" fillId="0" borderId="0" xfId="0" applyFont="1" applyBorder="1" applyAlignment="1" applyProtection="1"/>
    <xf numFmtId="0" fontId="66" fillId="0" borderId="0" xfId="0" applyFont="1" applyBorder="1" applyAlignment="1" applyProtection="1">
      <alignment horizontal="center"/>
    </xf>
    <xf numFmtId="166" fontId="66" fillId="0" borderId="0" xfId="0" applyNumberFormat="1" applyFont="1" applyBorder="1" applyAlignment="1" applyProtection="1">
      <alignment horizontal="center"/>
    </xf>
    <xf numFmtId="0" fontId="103" fillId="0" borderId="0" xfId="0" applyFont="1" applyAlignment="1" applyProtection="1">
      <alignment horizontal="left"/>
    </xf>
    <xf numFmtId="0" fontId="90" fillId="0" borderId="0" xfId="0" applyFont="1" applyBorder="1" applyAlignment="1" applyProtection="1">
      <alignment horizontal="right"/>
    </xf>
    <xf numFmtId="0" fontId="103" fillId="0" borderId="0" xfId="0" applyFont="1" applyBorder="1" applyAlignment="1" applyProtection="1">
      <alignment horizontal="left" vertical="top"/>
    </xf>
    <xf numFmtId="0" fontId="90" fillId="0" borderId="0" xfId="0" applyFont="1" applyAlignment="1" applyProtection="1">
      <alignment horizontal="center"/>
    </xf>
    <xf numFmtId="0" fontId="114" fillId="0" borderId="0" xfId="0" applyFont="1" applyAlignment="1" applyProtection="1">
      <alignment horizontal="left"/>
    </xf>
    <xf numFmtId="0" fontId="114" fillId="0" borderId="0" xfId="0" applyFont="1" applyBorder="1" applyAlignment="1" applyProtection="1"/>
    <xf numFmtId="0" fontId="114" fillId="0" borderId="0" xfId="0" applyFont="1" applyAlignment="1" applyProtection="1"/>
    <xf numFmtId="49" fontId="238" fillId="0" borderId="0" xfId="0" applyNumberFormat="1" applyFont="1" applyAlignment="1" applyProtection="1"/>
    <xf numFmtId="0" fontId="239" fillId="0" borderId="0" xfId="0" applyFont="1" applyAlignment="1" applyProtection="1">
      <alignment horizontal="left" vertical="center"/>
    </xf>
    <xf numFmtId="0" fontId="240" fillId="0" borderId="0" xfId="0" applyFont="1" applyBorder="1" applyAlignment="1" applyProtection="1">
      <alignment horizontal="right" vertical="center"/>
    </xf>
    <xf numFmtId="0" fontId="239" fillId="0" borderId="0" xfId="0" applyFont="1" applyAlignment="1" applyProtection="1">
      <alignment vertical="center"/>
    </xf>
    <xf numFmtId="0" fontId="241" fillId="0" borderId="0" xfId="0" applyFont="1" applyAlignment="1" applyProtection="1">
      <alignment vertical="center"/>
    </xf>
    <xf numFmtId="166" fontId="241" fillId="0" borderId="0" xfId="0" applyNumberFormat="1" applyFont="1" applyAlignment="1" applyProtection="1">
      <alignment horizontal="left" vertical="center"/>
    </xf>
    <xf numFmtId="0" fontId="241" fillId="0" borderId="0" xfId="0" applyFont="1" applyAlignment="1" applyProtection="1">
      <alignment horizontal="right" vertical="center"/>
    </xf>
    <xf numFmtId="0" fontId="66" fillId="0" borderId="0" xfId="0" applyFont="1" applyBorder="1" applyAlignment="1" applyProtection="1">
      <alignment vertical="center"/>
    </xf>
    <xf numFmtId="0" fontId="65" fillId="0" borderId="0" xfId="0" applyFont="1" applyAlignment="1" applyProtection="1">
      <alignment vertical="center"/>
    </xf>
    <xf numFmtId="0" fontId="120" fillId="0" borderId="0" xfId="0" applyFont="1" applyBorder="1" applyAlignment="1" applyProtection="1">
      <alignment horizontal="left"/>
    </xf>
    <xf numFmtId="0" fontId="120" fillId="0" borderId="0" xfId="0" applyFont="1" applyBorder="1" applyAlignment="1" applyProtection="1">
      <alignment horizontal="left" wrapText="1"/>
    </xf>
    <xf numFmtId="0" fontId="120" fillId="0" borderId="0" xfId="0" applyFont="1" applyBorder="1" applyAlignment="1" applyProtection="1">
      <alignment horizontal="left" vertical="center" wrapText="1"/>
    </xf>
    <xf numFmtId="49" fontId="242" fillId="0" borderId="0" xfId="0" applyNumberFormat="1" applyFont="1" applyBorder="1" applyAlignment="1" applyProtection="1">
      <alignment horizontal="left" vertical="center"/>
    </xf>
    <xf numFmtId="0" fontId="120" fillId="0" borderId="0" xfId="0" applyFont="1" applyBorder="1" applyAlignment="1" applyProtection="1">
      <alignment vertical="center"/>
    </xf>
    <xf numFmtId="0" fontId="243" fillId="0" borderId="0" xfId="0" applyFont="1" applyAlignment="1">
      <alignment horizontal="righ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11" fontId="2" fillId="0" borderId="0" xfId="0" applyNumberFormat="1" applyFont="1" applyAlignment="1" applyProtection="1">
      <alignment horizontal="left" vertical="center" wrapText="1"/>
      <protection locked="0"/>
    </xf>
    <xf numFmtId="0" fontId="2" fillId="0" borderId="0" xfId="0" applyFont="1" applyAlignment="1" applyProtection="1">
      <alignment vertical="top" wrapText="1"/>
      <protection locked="0"/>
    </xf>
    <xf numFmtId="0" fontId="2" fillId="3" borderId="0" xfId="0" applyFont="1" applyFill="1" applyAlignment="1" applyProtection="1">
      <alignmen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vertical="center" wrapText="1"/>
    </xf>
    <xf numFmtId="0" fontId="2" fillId="0" borderId="0" xfId="0" applyFont="1" applyAlignment="1">
      <alignment horizontal="center" vertical="center"/>
    </xf>
    <xf numFmtId="0" fontId="132" fillId="0" borderId="0" xfId="0" applyFont="1" applyFill="1" applyAlignment="1" applyProtection="1"/>
    <xf numFmtId="175" fontId="11" fillId="0" borderId="0" xfId="0" applyNumberFormat="1" applyFont="1" applyAlignment="1">
      <alignment horizontal="left" wrapText="1"/>
    </xf>
    <xf numFmtId="174" fontId="57" fillId="0" borderId="0" xfId="0" applyNumberFormat="1" applyFont="1" applyBorder="1" applyAlignment="1">
      <alignment horizontal="left"/>
    </xf>
    <xf numFmtId="0" fontId="21" fillId="0" borderId="0" xfId="1" applyNumberFormat="1" applyFont="1" applyBorder="1" applyAlignment="1" applyProtection="1">
      <alignment horizontal="left"/>
    </xf>
    <xf numFmtId="1" fontId="56" fillId="0" borderId="0" xfId="0" applyNumberFormat="1" applyFont="1" applyBorder="1" applyAlignment="1" applyProtection="1">
      <alignment horizontal="left"/>
    </xf>
    <xf numFmtId="0" fontId="118" fillId="0" borderId="0" xfId="0" applyFont="1" applyBorder="1" applyAlignment="1" applyProtection="1">
      <alignment horizontal="left" vertical="top"/>
    </xf>
    <xf numFmtId="0" fontId="189" fillId="0" borderId="0" xfId="1" applyNumberFormat="1" applyFont="1" applyBorder="1" applyAlignment="1" applyProtection="1">
      <alignment horizontal="left"/>
    </xf>
    <xf numFmtId="0" fontId="188"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132" fillId="0" borderId="0" xfId="0" applyFont="1" applyBorder="1" applyAlignment="1" applyProtection="1">
      <alignment horizontal="justify" vertical="top"/>
      <protection locked="0"/>
    </xf>
    <xf numFmtId="0" fontId="30" fillId="0" borderId="0" xfId="0" applyFont="1" applyBorder="1" applyAlignment="1" applyProtection="1">
      <alignment horizontal="center"/>
    </xf>
    <xf numFmtId="0" fontId="0" fillId="0" borderId="0" xfId="0" quotePrefix="1"/>
    <xf numFmtId="0" fontId="0" fillId="0" borderId="2" xfId="0" applyFill="1" applyBorder="1"/>
    <xf numFmtId="16" fontId="0" fillId="0" borderId="2" xfId="0" applyNumberFormat="1" applyFill="1" applyBorder="1"/>
    <xf numFmtId="49" fontId="138" fillId="0" borderId="0" xfId="0" applyNumberFormat="1" applyFont="1" applyBorder="1" applyAlignment="1">
      <alignment horizontal="right"/>
    </xf>
    <xf numFmtId="0" fontId="116" fillId="0" borderId="0" xfId="0" applyNumberFormat="1" applyFont="1" applyBorder="1" applyAlignment="1">
      <alignment horizontal="left"/>
    </xf>
    <xf numFmtId="0" fontId="116" fillId="0" borderId="0" xfId="0" applyFont="1" applyBorder="1" applyAlignment="1">
      <alignment horizontal="left"/>
    </xf>
    <xf numFmtId="0" fontId="116" fillId="0" borderId="0" xfId="1" applyNumberFormat="1" applyFont="1" applyBorder="1" applyAlignment="1" applyProtection="1"/>
    <xf numFmtId="0" fontId="138" fillId="0" borderId="0" xfId="0" applyFont="1" applyBorder="1" applyAlignment="1">
      <alignment horizontal="right"/>
    </xf>
    <xf numFmtId="0" fontId="116" fillId="0" borderId="0" xfId="0" applyFont="1" applyFill="1" applyBorder="1" applyAlignment="1">
      <alignment horizontal="right"/>
    </xf>
    <xf numFmtId="0" fontId="116" fillId="0" borderId="0" xfId="0" applyFont="1" applyFill="1" applyBorder="1" applyAlignment="1"/>
    <xf numFmtId="0" fontId="138" fillId="0" borderId="0" xfId="0" applyFont="1" applyFill="1" applyBorder="1" applyAlignment="1">
      <alignment horizontal="right"/>
    </xf>
    <xf numFmtId="0" fontId="116" fillId="0" borderId="0" xfId="0" applyFont="1" applyFill="1" applyBorder="1" applyAlignment="1">
      <alignment horizontal="left"/>
    </xf>
    <xf numFmtId="0" fontId="246" fillId="0" borderId="0" xfId="0" applyNumberFormat="1" applyFont="1" applyBorder="1" applyAlignment="1">
      <alignment horizontal="left"/>
    </xf>
    <xf numFmtId="0" fontId="246" fillId="0" borderId="0" xfId="0" applyFont="1" applyBorder="1" applyAlignment="1">
      <alignment horizontal="left"/>
    </xf>
    <xf numFmtId="0" fontId="246" fillId="0" borderId="0" xfId="0" applyFont="1" applyBorder="1" applyAlignment="1">
      <alignment horizontal="right"/>
    </xf>
    <xf numFmtId="0" fontId="246" fillId="0" borderId="0" xfId="0" applyFont="1" applyFill="1" applyBorder="1" applyAlignment="1">
      <alignment horizontal="right"/>
    </xf>
    <xf numFmtId="0" fontId="57" fillId="0" borderId="0" xfId="0" applyFont="1" applyBorder="1" applyAlignment="1">
      <alignment horizontal="center"/>
    </xf>
    <xf numFmtId="0" fontId="15" fillId="0" borderId="0" xfId="0" applyFont="1" applyBorder="1"/>
    <xf numFmtId="0" fontId="15" fillId="0" borderId="0" xfId="0" applyFont="1" applyBorder="1" applyAlignment="1">
      <alignment horizontal="center"/>
    </xf>
    <xf numFmtId="0" fontId="15" fillId="0" borderId="0" xfId="0" applyFont="1" applyBorder="1" applyAlignment="1">
      <alignment vertical="top"/>
    </xf>
    <xf numFmtId="0" fontId="15" fillId="0" borderId="0" xfId="0" applyFont="1" applyBorder="1" applyAlignment="1">
      <alignment horizontal="left"/>
    </xf>
    <xf numFmtId="0" fontId="57" fillId="0" borderId="0" xfId="0" applyFont="1" applyBorder="1" applyAlignment="1">
      <alignment horizontal="right"/>
    </xf>
    <xf numFmtId="0" fontId="142" fillId="0" borderId="0" xfId="0" applyFont="1" applyBorder="1"/>
    <xf numFmtId="0" fontId="57" fillId="0" borderId="0" xfId="0" applyNumberFormat="1" applyFont="1" applyBorder="1" applyAlignment="1">
      <alignment horizontal="center"/>
    </xf>
    <xf numFmtId="0" fontId="247" fillId="0" borderId="0" xfId="0" applyFont="1" applyBorder="1" applyAlignment="1">
      <alignment horizontal="left" vertical="top"/>
    </xf>
    <xf numFmtId="0" fontId="247" fillId="0" borderId="0" xfId="0" applyFont="1" applyBorder="1" applyAlignment="1">
      <alignment horizontal="center" vertical="top"/>
    </xf>
    <xf numFmtId="0" fontId="248" fillId="0" borderId="0" xfId="0" applyFont="1" applyBorder="1" applyAlignment="1">
      <alignment horizontal="center"/>
    </xf>
    <xf numFmtId="0" fontId="247" fillId="0" borderId="0" xfId="0" applyFont="1" applyBorder="1"/>
    <xf numFmtId="168" fontId="148" fillId="0" borderId="0" xfId="0" applyNumberFormat="1" applyFont="1" applyBorder="1" applyAlignment="1" applyProtection="1">
      <alignment horizontal="left" vertical="top" wrapText="1"/>
    </xf>
    <xf numFmtId="0" fontId="148" fillId="0" borderId="0" xfId="0" applyFont="1" applyBorder="1" applyAlignment="1" applyProtection="1">
      <alignment horizontal="center" vertical="center"/>
    </xf>
    <xf numFmtId="0" fontId="149" fillId="0" borderId="0" xfId="0" applyFont="1" applyBorder="1" applyAlignment="1" applyProtection="1">
      <alignment horizontal="right"/>
    </xf>
    <xf numFmtId="49" fontId="149" fillId="0" borderId="0" xfId="0" applyNumberFormat="1" applyFont="1" applyBorder="1" applyAlignment="1" applyProtection="1">
      <alignment horizontal="right"/>
    </xf>
    <xf numFmtId="0" fontId="179" fillId="0" borderId="0" xfId="0" applyNumberFormat="1" applyFont="1" applyBorder="1" applyAlignment="1" applyProtection="1">
      <alignment vertical="top"/>
    </xf>
    <xf numFmtId="168" fontId="148" fillId="0" borderId="0" xfId="0" applyNumberFormat="1" applyFont="1" applyBorder="1" applyAlignment="1" applyProtection="1">
      <alignment horizontal="left" wrapText="1"/>
    </xf>
    <xf numFmtId="0" fontId="148" fillId="0" borderId="0" xfId="1" applyNumberFormat="1" applyFont="1" applyBorder="1" applyAlignment="1" applyProtection="1">
      <alignment horizontal="left"/>
    </xf>
    <xf numFmtId="0" fontId="148" fillId="0" borderId="0" xfId="1" applyNumberFormat="1" applyFont="1" applyBorder="1" applyAlignment="1" applyProtection="1">
      <alignment horizontal="left" vertical="top"/>
    </xf>
    <xf numFmtId="0" fontId="179" fillId="0" borderId="0" xfId="1" applyNumberFormat="1" applyFont="1" applyBorder="1" applyAlignment="1" applyProtection="1">
      <alignment horizontal="left"/>
    </xf>
    <xf numFmtId="0" fontId="179" fillId="0" borderId="0" xfId="1" applyNumberFormat="1" applyFont="1" applyBorder="1" applyAlignment="1" applyProtection="1"/>
    <xf numFmtId="0" fontId="179" fillId="0" borderId="0" xfId="0" applyFont="1" applyBorder="1" applyAlignment="1" applyProtection="1">
      <alignment horizontal="left"/>
    </xf>
    <xf numFmtId="0" fontId="179" fillId="0" borderId="0" xfId="0" applyFont="1" applyFill="1" applyBorder="1" applyProtection="1"/>
    <xf numFmtId="0" fontId="179" fillId="0" borderId="0" xfId="0" applyFont="1" applyFill="1" applyBorder="1" applyAlignment="1" applyProtection="1">
      <alignment horizontal="left"/>
    </xf>
    <xf numFmtId="0" fontId="149" fillId="0" borderId="0" xfId="0" applyNumberFormat="1" applyFont="1" applyFill="1" applyBorder="1" applyAlignment="1" applyProtection="1">
      <alignment horizontal="right"/>
    </xf>
    <xf numFmtId="0" fontId="179" fillId="0" borderId="0" xfId="0" applyFont="1" applyFill="1" applyBorder="1" applyAlignment="1" applyProtection="1">
      <alignment vertical="top"/>
    </xf>
    <xf numFmtId="0" fontId="249" fillId="0" borderId="0" xfId="0" applyNumberFormat="1" applyFont="1" applyBorder="1" applyAlignment="1" applyProtection="1">
      <alignment horizontal="left" vertical="top"/>
    </xf>
    <xf numFmtId="0" fontId="249" fillId="0" borderId="0" xfId="0" applyFont="1" applyBorder="1" applyAlignment="1" applyProtection="1">
      <alignment horizontal="left" vertical="top"/>
    </xf>
    <xf numFmtId="0" fontId="249" fillId="0" borderId="0" xfId="0" applyFont="1" applyBorder="1" applyAlignment="1" applyProtection="1">
      <alignment horizontal="right" vertical="top"/>
    </xf>
    <xf numFmtId="0" fontId="249" fillId="0" borderId="0" xfId="0" applyFont="1" applyFill="1" applyBorder="1" applyAlignment="1" applyProtection="1">
      <alignment vertical="top"/>
    </xf>
    <xf numFmtId="0" fontId="249" fillId="0" borderId="0" xfId="0" applyFont="1" applyFill="1" applyBorder="1" applyAlignment="1" applyProtection="1">
      <alignment horizontal="right" vertical="top"/>
    </xf>
    <xf numFmtId="0" fontId="150" fillId="0" borderId="0" xfId="0" applyFont="1" applyBorder="1" applyAlignment="1" applyProtection="1"/>
    <xf numFmtId="2" fontId="122" fillId="0" borderId="0" xfId="0" applyNumberFormat="1" applyFont="1" applyBorder="1" applyAlignment="1" applyProtection="1">
      <alignment horizontal="center"/>
    </xf>
    <xf numFmtId="0" fontId="122" fillId="0" borderId="0" xfId="0" applyFont="1" applyBorder="1" applyAlignment="1" applyProtection="1">
      <alignment horizontal="left"/>
    </xf>
    <xf numFmtId="0" fontId="150" fillId="0" borderId="0" xfId="0" applyFont="1" applyBorder="1" applyAlignment="1" applyProtection="1">
      <alignment horizontal="right"/>
    </xf>
    <xf numFmtId="0" fontId="150" fillId="0" borderId="0" xfId="0" applyFont="1" applyBorder="1" applyProtection="1"/>
    <xf numFmtId="0" fontId="150" fillId="0" borderId="0" xfId="0" applyNumberFormat="1" applyFont="1" applyBorder="1" applyAlignment="1" applyProtection="1">
      <alignment horizontal="center"/>
    </xf>
    <xf numFmtId="0" fontId="250" fillId="0" borderId="0" xfId="0" applyFont="1" applyBorder="1" applyAlignment="1" applyProtection="1">
      <alignment horizontal="left" vertical="top"/>
    </xf>
    <xf numFmtId="0" fontId="250" fillId="0" borderId="0" xfId="0" applyFont="1" applyBorder="1" applyProtection="1"/>
    <xf numFmtId="0" fontId="250" fillId="0" borderId="0" xfId="0" applyFont="1" applyBorder="1" applyAlignment="1" applyProtection="1">
      <alignment horizontal="center" vertical="top"/>
    </xf>
    <xf numFmtId="0" fontId="21" fillId="0" borderId="0" xfId="0" applyFont="1" applyBorder="1" applyAlignment="1" applyProtection="1">
      <alignment horizontal="center"/>
    </xf>
    <xf numFmtId="0" fontId="58" fillId="0" borderId="0" xfId="0" applyNumberFormat="1" applyFont="1" applyBorder="1" applyAlignment="1" applyProtection="1">
      <alignment vertical="top"/>
    </xf>
    <xf numFmtId="0" fontId="58" fillId="0" borderId="0" xfId="0" applyFont="1" applyBorder="1" applyAlignment="1" applyProtection="1">
      <alignment vertical="top"/>
    </xf>
    <xf numFmtId="0" fontId="56" fillId="0" borderId="0" xfId="0" applyNumberFormat="1" applyFont="1" applyFill="1" applyBorder="1" applyAlignment="1" applyProtection="1">
      <alignment horizontal="right"/>
    </xf>
    <xf numFmtId="0" fontId="58" fillId="0" borderId="0" xfId="0" applyFont="1" applyFill="1" applyBorder="1" applyAlignment="1" applyProtection="1">
      <alignment vertical="top"/>
    </xf>
    <xf numFmtId="0" fontId="251" fillId="0" borderId="0" xfId="0" applyNumberFormat="1" applyFont="1" applyBorder="1" applyAlignment="1" applyProtection="1">
      <alignment horizontal="left" vertical="top"/>
    </xf>
    <xf numFmtId="0" fontId="251" fillId="0" borderId="0" xfId="0" applyFont="1" applyBorder="1" applyAlignment="1" applyProtection="1">
      <alignment horizontal="left" vertical="top"/>
    </xf>
    <xf numFmtId="0" fontId="251" fillId="0" borderId="0" xfId="0" applyFont="1" applyBorder="1" applyAlignment="1" applyProtection="1">
      <alignment horizontal="right" vertical="top"/>
    </xf>
    <xf numFmtId="0" fontId="251" fillId="0" borderId="0" xfId="0" applyFont="1" applyFill="1" applyBorder="1" applyAlignment="1" applyProtection="1">
      <alignment horizontal="right" vertical="top"/>
    </xf>
    <xf numFmtId="0" fontId="184" fillId="0" borderId="0" xfId="0" applyFont="1" applyBorder="1" applyAlignment="1" applyProtection="1">
      <alignment horizontal="right"/>
    </xf>
    <xf numFmtId="0" fontId="184" fillId="0" borderId="0" xfId="0" applyNumberFormat="1" applyFont="1" applyBorder="1" applyAlignment="1" applyProtection="1">
      <alignment horizontal="center"/>
    </xf>
    <xf numFmtId="0" fontId="81" fillId="0" borderId="0" xfId="0" applyNumberFormat="1" applyFont="1" applyBorder="1" applyAlignment="1" applyProtection="1">
      <alignment horizontal="left" vertical="top"/>
    </xf>
    <xf numFmtId="0" fontId="252" fillId="0" borderId="0" xfId="0" applyFont="1" applyBorder="1" applyAlignment="1" applyProtection="1">
      <alignment horizontal="left" vertical="top"/>
    </xf>
    <xf numFmtId="0" fontId="252" fillId="0" borderId="0" xfId="0" applyNumberFormat="1" applyFont="1" applyBorder="1" applyAlignment="1" applyProtection="1">
      <alignment horizontal="left" vertical="top"/>
    </xf>
    <xf numFmtId="0" fontId="252" fillId="0" borderId="0" xfId="0" applyFont="1" applyBorder="1" applyAlignment="1" applyProtection="1">
      <alignment horizontal="center" vertical="top"/>
    </xf>
    <xf numFmtId="0" fontId="252" fillId="0" borderId="0" xfId="0" applyFont="1" applyBorder="1" applyAlignment="1" applyProtection="1">
      <alignment horizontal="left"/>
    </xf>
    <xf numFmtId="0" fontId="171" fillId="0" borderId="0" xfId="1" applyNumberFormat="1" applyFont="1" applyBorder="1" applyAlignment="1" applyProtection="1">
      <alignment horizontal="left"/>
    </xf>
    <xf numFmtId="0" fontId="171" fillId="0" borderId="0" xfId="0" applyFont="1" applyBorder="1" applyAlignment="1" applyProtection="1">
      <alignment horizontal="center" vertical="center"/>
    </xf>
    <xf numFmtId="49" fontId="182" fillId="0" borderId="0" xfId="0" applyNumberFormat="1" applyFont="1" applyBorder="1" applyAlignment="1" applyProtection="1">
      <alignment horizontal="right"/>
    </xf>
    <xf numFmtId="0" fontId="118" fillId="0" borderId="0" xfId="0" applyNumberFormat="1" applyFont="1" applyBorder="1" applyAlignment="1" applyProtection="1">
      <alignment vertical="top"/>
    </xf>
    <xf numFmtId="0" fontId="118" fillId="0" borderId="0" xfId="0" applyFont="1" applyBorder="1" applyAlignment="1" applyProtection="1">
      <alignment vertical="top"/>
    </xf>
    <xf numFmtId="0" fontId="118" fillId="0" borderId="0" xfId="0" applyFont="1" applyBorder="1" applyAlignment="1" applyProtection="1">
      <alignment horizontal="right" vertical="top"/>
    </xf>
    <xf numFmtId="0" fontId="171" fillId="0" borderId="0" xfId="1" applyNumberFormat="1" applyFont="1" applyBorder="1" applyAlignment="1" applyProtection="1">
      <alignment horizontal="left" vertical="top"/>
    </xf>
    <xf numFmtId="0" fontId="118" fillId="0" borderId="0" xfId="1" applyNumberFormat="1" applyFont="1" applyBorder="1" applyAlignment="1" applyProtection="1"/>
    <xf numFmtId="0" fontId="182" fillId="0" borderId="0" xfId="0" applyFont="1" applyBorder="1" applyAlignment="1" applyProtection="1">
      <alignment horizontal="right" vertical="center"/>
    </xf>
    <xf numFmtId="0" fontId="182" fillId="0" borderId="0" xfId="0" applyFont="1" applyBorder="1" applyAlignment="1" applyProtection="1">
      <alignment horizontal="right"/>
    </xf>
    <xf numFmtId="0" fontId="182" fillId="0" borderId="0" xfId="0" applyNumberFormat="1" applyFont="1" applyFill="1" applyBorder="1" applyAlignment="1" applyProtection="1">
      <alignment horizontal="right" vertical="center"/>
    </xf>
    <xf numFmtId="0" fontId="182" fillId="0" borderId="0" xfId="0" applyNumberFormat="1" applyFont="1" applyBorder="1" applyAlignment="1" applyProtection="1">
      <alignment horizontal="left" vertical="center"/>
    </xf>
    <xf numFmtId="0" fontId="118" fillId="0" borderId="0" xfId="0" applyFont="1" applyBorder="1" applyAlignment="1" applyProtection="1">
      <alignment horizontal="center"/>
    </xf>
    <xf numFmtId="0" fontId="253" fillId="0" borderId="0" xfId="0" applyNumberFormat="1" applyFont="1" applyBorder="1" applyAlignment="1" applyProtection="1">
      <alignment horizontal="left" vertical="top"/>
    </xf>
    <xf numFmtId="0" fontId="253" fillId="0" borderId="0" xfId="0" applyFont="1" applyBorder="1" applyAlignment="1" applyProtection="1">
      <alignment horizontal="left" vertical="top"/>
    </xf>
    <xf numFmtId="0" fontId="253" fillId="0" borderId="0" xfId="0" applyFont="1" applyBorder="1" applyAlignment="1" applyProtection="1">
      <alignment horizontal="right" vertical="top"/>
    </xf>
    <xf numFmtId="0" fontId="253" fillId="0" borderId="0" xfId="0" applyFont="1" applyFill="1" applyBorder="1" applyAlignment="1" applyProtection="1">
      <alignment horizontal="right" vertical="top"/>
    </xf>
    <xf numFmtId="0" fontId="171" fillId="0" borderId="0" xfId="0" applyFont="1" applyBorder="1" applyAlignment="1" applyProtection="1">
      <alignment horizontal="left"/>
    </xf>
    <xf numFmtId="0" fontId="118" fillId="0" borderId="0" xfId="0" applyFont="1" applyBorder="1" applyAlignment="1" applyProtection="1">
      <alignment horizontal="left"/>
    </xf>
    <xf numFmtId="0" fontId="171" fillId="0" borderId="0" xfId="0" applyFont="1" applyBorder="1" applyAlignment="1" applyProtection="1">
      <alignment horizontal="right"/>
    </xf>
    <xf numFmtId="0" fontId="167" fillId="0" borderId="0" xfId="0" applyFont="1" applyBorder="1" applyProtection="1"/>
    <xf numFmtId="0" fontId="171" fillId="0" borderId="0" xfId="0" applyNumberFormat="1" applyFont="1" applyBorder="1" applyAlignment="1" applyProtection="1">
      <alignment horizontal="center"/>
    </xf>
    <xf numFmtId="0" fontId="253" fillId="0" borderId="0" xfId="0" applyFont="1" applyBorder="1" applyProtection="1"/>
    <xf numFmtId="0" fontId="253" fillId="0" borderId="0" xfId="0" applyFont="1" applyBorder="1" applyAlignment="1" applyProtection="1">
      <alignment horizontal="center" vertical="top"/>
    </xf>
    <xf numFmtId="0" fontId="190" fillId="0" borderId="0" xfId="0" applyFont="1" applyBorder="1" applyAlignment="1" applyProtection="1">
      <alignment horizontal="right"/>
    </xf>
    <xf numFmtId="49" fontId="190" fillId="0" borderId="0" xfId="0" applyNumberFormat="1" applyFont="1" applyBorder="1" applyAlignment="1" applyProtection="1">
      <alignment horizontal="right"/>
    </xf>
    <xf numFmtId="0" fontId="188" fillId="0" borderId="0" xfId="0" applyFont="1" applyBorder="1" applyAlignment="1" applyProtection="1">
      <alignment vertical="top"/>
    </xf>
    <xf numFmtId="0" fontId="188" fillId="0" borderId="0" xfId="1" applyNumberFormat="1" applyFont="1" applyBorder="1" applyAlignment="1" applyProtection="1"/>
    <xf numFmtId="0" fontId="190" fillId="0" borderId="0" xfId="0" applyNumberFormat="1" applyFont="1" applyFill="1" applyBorder="1" applyAlignment="1" applyProtection="1">
      <alignment horizontal="right"/>
    </xf>
    <xf numFmtId="0" fontId="188" fillId="0" borderId="0" xfId="0" applyFont="1" applyFill="1" applyBorder="1" applyAlignment="1" applyProtection="1">
      <alignment vertical="top"/>
    </xf>
    <xf numFmtId="0" fontId="254" fillId="0" borderId="0" xfId="0" applyNumberFormat="1" applyFont="1" applyBorder="1" applyAlignment="1" applyProtection="1">
      <alignment horizontal="left" vertical="top"/>
    </xf>
    <xf numFmtId="0" fontId="254" fillId="0" borderId="0" xfId="0" applyFont="1" applyBorder="1" applyAlignment="1" applyProtection="1">
      <alignment vertical="top"/>
    </xf>
    <xf numFmtId="0" fontId="254" fillId="0" borderId="0" xfId="0" applyFont="1" applyBorder="1" applyAlignment="1" applyProtection="1">
      <alignment horizontal="left" vertical="top"/>
    </xf>
    <xf numFmtId="0" fontId="254" fillId="0" borderId="0" xfId="0" applyFont="1" applyBorder="1" applyAlignment="1" applyProtection="1">
      <alignment horizontal="right" vertical="top"/>
    </xf>
    <xf numFmtId="0" fontId="255" fillId="0" borderId="0" xfId="0" applyNumberFormat="1" applyFont="1" applyFill="1" applyBorder="1" applyAlignment="1" applyProtection="1">
      <alignment horizontal="right"/>
    </xf>
    <xf numFmtId="0" fontId="254" fillId="0" borderId="0" xfId="0" applyFont="1" applyFill="1" applyBorder="1" applyAlignment="1" applyProtection="1">
      <alignment horizontal="right" vertical="top"/>
    </xf>
    <xf numFmtId="0" fontId="189" fillId="0" borderId="0" xfId="0" applyFont="1" applyBorder="1" applyAlignment="1" applyProtection="1">
      <alignment horizontal="left"/>
    </xf>
    <xf numFmtId="0" fontId="191" fillId="0" borderId="0" xfId="0" applyFont="1" applyBorder="1" applyProtection="1"/>
    <xf numFmtId="0" fontId="188" fillId="0" borderId="0" xfId="0" applyFont="1" applyFill="1" applyBorder="1" applyProtection="1"/>
    <xf numFmtId="0" fontId="189" fillId="0" borderId="0" xfId="0" applyFont="1" applyFill="1" applyBorder="1" applyAlignment="1" applyProtection="1">
      <alignment horizontal="center"/>
    </xf>
    <xf numFmtId="0" fontId="189" fillId="0" borderId="0" xfId="0" applyFont="1" applyBorder="1" applyAlignment="1" applyProtection="1">
      <alignment horizontal="right"/>
    </xf>
    <xf numFmtId="0" fontId="189" fillId="0" borderId="0" xfId="0" applyFont="1" applyBorder="1" applyProtection="1"/>
    <xf numFmtId="0" fontId="189" fillId="0" borderId="0" xfId="0" applyNumberFormat="1" applyFont="1" applyBorder="1" applyAlignment="1" applyProtection="1">
      <alignment horizontal="center"/>
    </xf>
    <xf numFmtId="0" fontId="254" fillId="0" borderId="0" xfId="0" applyFont="1" applyBorder="1" applyProtection="1"/>
    <xf numFmtId="0" fontId="254" fillId="0" borderId="0" xfId="0" applyFont="1" applyBorder="1" applyAlignment="1" applyProtection="1">
      <alignment horizontal="center" vertical="top"/>
    </xf>
    <xf numFmtId="0" fontId="188" fillId="0" borderId="0" xfId="0" applyNumberFormat="1" applyFont="1" applyBorder="1" applyAlignment="1" applyProtection="1">
      <alignment horizontal="left"/>
    </xf>
    <xf numFmtId="0" fontId="188" fillId="0" borderId="0" xfId="1" applyNumberFormat="1" applyFont="1" applyBorder="1" applyAlignment="1" applyProtection="1">
      <alignment horizontal="left"/>
    </xf>
    <xf numFmtId="0" fontId="188" fillId="0" borderId="0" xfId="0" applyFont="1" applyFill="1" applyBorder="1" applyAlignment="1" applyProtection="1">
      <alignment horizontal="left"/>
    </xf>
    <xf numFmtId="0" fontId="30" fillId="0" borderId="0" xfId="1" applyNumberFormat="1" applyFont="1" applyBorder="1" applyAlignment="1" applyProtection="1">
      <alignment horizontal="left"/>
    </xf>
    <xf numFmtId="168" fontId="30" fillId="0" borderId="0" xfId="0" applyNumberFormat="1" applyFont="1" applyBorder="1" applyAlignment="1" applyProtection="1">
      <alignment horizontal="left" wrapText="1"/>
    </xf>
    <xf numFmtId="0" fontId="29" fillId="0" borderId="0" xfId="0" applyFont="1" applyBorder="1" applyAlignment="1" applyProtection="1">
      <alignment horizontal="right" vertical="center"/>
    </xf>
    <xf numFmtId="49" fontId="29" fillId="0" borderId="0" xfId="0" applyNumberFormat="1" applyFont="1" applyBorder="1" applyAlignment="1" applyProtection="1">
      <alignment horizontal="right"/>
    </xf>
    <xf numFmtId="0" fontId="46" fillId="0" borderId="0" xfId="0" applyNumberFormat="1" applyFont="1" applyBorder="1" applyAlignment="1" applyProtection="1">
      <alignment vertical="top"/>
    </xf>
    <xf numFmtId="168" fontId="30" fillId="0" borderId="0" xfId="0" applyNumberFormat="1" applyFont="1" applyBorder="1" applyAlignment="1" applyProtection="1">
      <alignment horizontal="left" vertical="top" wrapText="1"/>
    </xf>
    <xf numFmtId="0" fontId="46" fillId="0" borderId="0" xfId="0" applyFont="1" applyBorder="1" applyAlignment="1" applyProtection="1">
      <alignment vertical="top"/>
    </xf>
    <xf numFmtId="0" fontId="30" fillId="0" borderId="0" xfId="1" applyNumberFormat="1" applyFont="1" applyBorder="1" applyAlignment="1" applyProtection="1">
      <alignment horizontal="left" vertical="top"/>
    </xf>
    <xf numFmtId="0" fontId="46" fillId="0" borderId="0" xfId="1" applyNumberFormat="1" applyFont="1" applyBorder="1" applyAlignment="1" applyProtection="1">
      <alignment horizontal="left"/>
    </xf>
    <xf numFmtId="0" fontId="46" fillId="0" borderId="0" xfId="1" applyNumberFormat="1" applyFont="1" applyBorder="1" applyAlignment="1" applyProtection="1"/>
    <xf numFmtId="0" fontId="29" fillId="0" borderId="0" xfId="0" applyFont="1" applyBorder="1" applyAlignment="1" applyProtection="1">
      <alignment horizontal="right"/>
    </xf>
    <xf numFmtId="0" fontId="46" fillId="0" borderId="0" xfId="0" applyNumberFormat="1" applyFont="1" applyBorder="1" applyProtection="1"/>
    <xf numFmtId="0" fontId="46" fillId="0" borderId="0" xfId="0" applyNumberFormat="1" applyFont="1" applyBorder="1" applyAlignment="1" applyProtection="1">
      <alignment horizontal="left"/>
    </xf>
    <xf numFmtId="0" fontId="46" fillId="0" borderId="0" xfId="0" applyFont="1" applyBorder="1" applyAlignment="1" applyProtection="1">
      <alignment horizontal="left"/>
    </xf>
    <xf numFmtId="0" fontId="46" fillId="0" borderId="0" xfId="0" applyFont="1" applyFill="1" applyBorder="1" applyAlignment="1" applyProtection="1">
      <alignment horizontal="left"/>
    </xf>
    <xf numFmtId="0" fontId="29" fillId="0" borderId="0" xfId="0" applyNumberFormat="1" applyFont="1" applyFill="1" applyBorder="1" applyAlignment="1" applyProtection="1">
      <alignment horizontal="right"/>
    </xf>
    <xf numFmtId="0" fontId="46" fillId="0" borderId="0" xfId="0" applyFont="1" applyFill="1" applyBorder="1" applyAlignment="1" applyProtection="1">
      <alignment vertical="top"/>
    </xf>
    <xf numFmtId="0" fontId="46" fillId="0" borderId="0" xfId="0" applyFont="1" applyBorder="1" applyAlignment="1" applyProtection="1">
      <alignment horizontal="center"/>
    </xf>
    <xf numFmtId="0" fontId="256" fillId="0" borderId="0" xfId="0" applyNumberFormat="1" applyFont="1" applyBorder="1" applyAlignment="1" applyProtection="1">
      <alignment horizontal="left" vertical="top"/>
    </xf>
    <xf numFmtId="0" fontId="256" fillId="0" borderId="0" xfId="0" applyFont="1" applyBorder="1" applyAlignment="1" applyProtection="1">
      <alignment horizontal="left" vertical="top"/>
    </xf>
    <xf numFmtId="0" fontId="256" fillId="0" borderId="0" xfId="0" applyFont="1" applyBorder="1" applyAlignment="1" applyProtection="1">
      <alignment horizontal="right" vertical="top"/>
    </xf>
    <xf numFmtId="0" fontId="256" fillId="0" borderId="0" xfId="0" applyFont="1" applyFill="1" applyBorder="1" applyAlignment="1" applyProtection="1">
      <alignment horizontal="right" vertical="top"/>
    </xf>
    <xf numFmtId="0" fontId="30" fillId="0" borderId="0" xfId="0" applyFont="1" applyBorder="1" applyAlignment="1" applyProtection="1">
      <alignment horizontal="left"/>
    </xf>
    <xf numFmtId="0" fontId="83" fillId="0" borderId="0" xfId="0" applyFont="1" applyBorder="1" applyProtection="1"/>
    <xf numFmtId="0" fontId="30" fillId="0" borderId="0" xfId="0" applyFont="1" applyBorder="1" applyAlignment="1" applyProtection="1">
      <alignment horizontal="right"/>
    </xf>
    <xf numFmtId="0" fontId="30" fillId="0" borderId="0" xfId="0" applyFont="1" applyBorder="1" applyProtection="1"/>
    <xf numFmtId="0" fontId="30" fillId="0" borderId="0" xfId="0" applyNumberFormat="1" applyFont="1" applyBorder="1" applyAlignment="1" applyProtection="1">
      <alignment horizontal="center"/>
    </xf>
    <xf numFmtId="0" fontId="256" fillId="0" borderId="0" xfId="0" applyFont="1" applyBorder="1" applyProtection="1"/>
    <xf numFmtId="0" fontId="256" fillId="0" borderId="0" xfId="0" applyFont="1" applyBorder="1" applyAlignment="1" applyProtection="1">
      <alignment horizontal="center" vertical="top"/>
    </xf>
    <xf numFmtId="0" fontId="98" fillId="0" borderId="0" xfId="0" applyFont="1" applyBorder="1" applyAlignment="1">
      <alignment vertical="center"/>
    </xf>
    <xf numFmtId="0" fontId="95" fillId="0" borderId="0" xfId="0" applyFont="1" applyBorder="1" applyAlignment="1">
      <alignment vertical="center"/>
    </xf>
    <xf numFmtId="0" fontId="96" fillId="0" borderId="0" xfId="0" applyFont="1" applyBorder="1" applyAlignment="1">
      <alignment horizontal="left" vertical="center"/>
    </xf>
    <xf numFmtId="49" fontId="97" fillId="0" borderId="0" xfId="0" applyNumberFormat="1" applyFont="1" applyBorder="1" applyAlignment="1">
      <alignment horizontal="left" vertical="center"/>
    </xf>
    <xf numFmtId="49" fontId="98" fillId="0" borderId="0" xfId="0" applyNumberFormat="1" applyFont="1" applyBorder="1" applyAlignment="1">
      <alignment horizontal="left" vertical="center"/>
    </xf>
    <xf numFmtId="167" fontId="120" fillId="0" borderId="0" xfId="1" applyFont="1" applyFill="1" applyBorder="1" applyAlignment="1" applyProtection="1">
      <alignment horizontal="left" vertical="top"/>
    </xf>
    <xf numFmtId="167" fontId="132" fillId="0" borderId="0" xfId="1" applyFont="1" applyFill="1" applyBorder="1" applyAlignment="1" applyProtection="1">
      <alignment horizontal="left" vertical="top"/>
    </xf>
    <xf numFmtId="0" fontId="120" fillId="0" borderId="0" xfId="0" applyFont="1" applyBorder="1" applyAlignment="1" applyProtection="1">
      <alignment horizontal="center"/>
    </xf>
    <xf numFmtId="0" fontId="2" fillId="0" borderId="0" xfId="0" applyFont="1" applyBorder="1" applyProtection="1"/>
    <xf numFmtId="0" fontId="120" fillId="0" borderId="0" xfId="0" applyFont="1" applyBorder="1" applyProtection="1"/>
    <xf numFmtId="0" fontId="258" fillId="0" borderId="0" xfId="0" applyFont="1" applyBorder="1" applyAlignment="1" applyProtection="1">
      <alignment horizontal="left" vertical="top"/>
    </xf>
    <xf numFmtId="0" fontId="4" fillId="0" borderId="0" xfId="0" applyFont="1" applyBorder="1" applyAlignment="1" applyProtection="1">
      <alignment horizontal="left"/>
    </xf>
    <xf numFmtId="0" fontId="5" fillId="0" borderId="0" xfId="0" applyFont="1" applyBorder="1" applyAlignment="1" applyProtection="1">
      <alignment horizontal="right"/>
    </xf>
    <xf numFmtId="0" fontId="5" fillId="0" borderId="0" xfId="0" applyFont="1" applyBorder="1" applyAlignment="1" applyProtection="1">
      <alignment horizontal="center"/>
    </xf>
    <xf numFmtId="0" fontId="259" fillId="0" borderId="0" xfId="0" applyFont="1" applyBorder="1" applyAlignment="1" applyProtection="1">
      <alignment horizontal="left" vertical="top"/>
    </xf>
    <xf numFmtId="0" fontId="260" fillId="0" borderId="0" xfId="0" applyFont="1" applyBorder="1" applyAlignment="1" applyProtection="1">
      <alignment horizontal="left" vertical="top"/>
    </xf>
    <xf numFmtId="0" fontId="167" fillId="0" borderId="0" xfId="0" applyFont="1" applyBorder="1" applyAlignment="1" applyProtection="1">
      <alignment horizontal="right"/>
    </xf>
    <xf numFmtId="0" fontId="261" fillId="0" borderId="0" xfId="0" applyFont="1" applyBorder="1" applyAlignment="1" applyProtection="1">
      <alignment horizontal="left" vertical="top"/>
    </xf>
    <xf numFmtId="0" fontId="261" fillId="0" borderId="0" xfId="0" applyFont="1" applyBorder="1" applyAlignment="1" applyProtection="1">
      <alignment horizontal="right" vertical="top"/>
    </xf>
    <xf numFmtId="0" fontId="78" fillId="0" borderId="0" xfId="0" applyFont="1" applyAlignment="1" applyProtection="1">
      <alignment horizontal="left"/>
    </xf>
    <xf numFmtId="0" fontId="0" fillId="0" borderId="0" xfId="0" applyAlignment="1">
      <alignment horizontal="right"/>
    </xf>
    <xf numFmtId="0" fontId="263" fillId="0" borderId="0" xfId="0" applyFont="1" applyAlignment="1">
      <alignment horizontal="right" vertical="center"/>
    </xf>
    <xf numFmtId="0" fontId="266" fillId="0" borderId="0" xfId="0" applyFont="1" applyAlignment="1">
      <alignment vertical="center"/>
    </xf>
    <xf numFmtId="0" fontId="88" fillId="0" borderId="0" xfId="0" applyFont="1" applyAlignment="1">
      <alignment vertical="center"/>
    </xf>
    <xf numFmtId="0" fontId="267" fillId="0" borderId="0" xfId="0" applyFont="1" applyAlignment="1">
      <alignment vertical="center"/>
    </xf>
    <xf numFmtId="0" fontId="268" fillId="0" borderId="0" xfId="0" applyFont="1" applyAlignment="1">
      <alignment vertical="center"/>
    </xf>
    <xf numFmtId="49" fontId="87" fillId="0" borderId="0" xfId="0" applyNumberFormat="1" applyFont="1" applyAlignment="1">
      <alignment vertical="center"/>
    </xf>
    <xf numFmtId="0" fontId="87" fillId="0" borderId="0" xfId="0" applyFont="1" applyAlignment="1">
      <alignment horizontal="center" vertical="center"/>
    </xf>
    <xf numFmtId="0" fontId="271" fillId="0" borderId="0" xfId="0" applyFont="1" applyAlignment="1">
      <alignment horizontal="left" vertical="top"/>
    </xf>
    <xf numFmtId="1" fontId="273" fillId="0" borderId="0" xfId="0" applyNumberFormat="1" applyFont="1" applyAlignment="1">
      <alignment horizontal="left" vertical="center"/>
    </xf>
    <xf numFmtId="3" fontId="274" fillId="0" borderId="0" xfId="1" applyNumberFormat="1" applyFont="1" applyBorder="1" applyAlignment="1">
      <alignment horizontal="right" vertical="center"/>
    </xf>
    <xf numFmtId="0" fontId="264" fillId="0" borderId="49" xfId="0" applyFont="1" applyBorder="1" applyAlignment="1">
      <alignment horizontal="left" vertical="center"/>
    </xf>
    <xf numFmtId="0" fontId="95" fillId="0" borderId="49" xfId="0" applyFont="1" applyBorder="1" applyAlignment="1">
      <alignment vertical="center"/>
    </xf>
    <xf numFmtId="0" fontId="86" fillId="0" borderId="49" xfId="0" applyFont="1" applyBorder="1" applyAlignment="1">
      <alignment vertical="center"/>
    </xf>
    <xf numFmtId="0" fontId="264" fillId="0" borderId="49" xfId="0" applyFont="1" applyBorder="1" applyAlignment="1">
      <alignment horizontal="right" vertical="center"/>
    </xf>
    <xf numFmtId="0" fontId="265" fillId="0" borderId="49" xfId="0" applyFont="1" applyBorder="1" applyAlignment="1">
      <alignment horizontal="right" vertical="center"/>
    </xf>
    <xf numFmtId="0" fontId="99" fillId="0" borderId="0" xfId="0" applyFont="1" applyAlignment="1">
      <alignment horizontal="right" vertical="center"/>
    </xf>
    <xf numFmtId="1" fontId="272" fillId="0" borderId="0" xfId="0" applyNumberFormat="1" applyFont="1" applyAlignment="1">
      <alignment horizontal="left" vertical="center"/>
    </xf>
    <xf numFmtId="0" fontId="102" fillId="0" borderId="9" xfId="0" applyFont="1" applyBorder="1" applyAlignment="1">
      <alignment horizontal="center" vertical="center"/>
    </xf>
    <xf numFmtId="0" fontId="76" fillId="0" borderId="0" xfId="0" applyFont="1" applyBorder="1" applyAlignment="1">
      <alignment vertical="center"/>
    </xf>
    <xf numFmtId="0" fontId="102" fillId="0" borderId="9" xfId="0" applyFont="1" applyBorder="1" applyAlignment="1">
      <alignment horizontal="left" vertical="center"/>
    </xf>
    <xf numFmtId="0" fontId="102" fillId="0" borderId="8" xfId="0" applyFont="1" applyBorder="1" applyAlignment="1">
      <alignment horizontal="left" vertical="center"/>
    </xf>
    <xf numFmtId="0" fontId="76" fillId="0" borderId="18" xfId="0" applyFont="1" applyBorder="1" applyAlignment="1">
      <alignment horizontal="center" vertical="center"/>
    </xf>
    <xf numFmtId="3" fontId="102" fillId="0" borderId="0" xfId="1" applyNumberFormat="1" applyFont="1" applyBorder="1" applyAlignment="1">
      <alignment horizontal="right" vertical="center"/>
    </xf>
    <xf numFmtId="167" fontId="87" fillId="0" borderId="0" xfId="1" applyFont="1" applyBorder="1" applyAlignment="1">
      <alignment vertical="center"/>
    </xf>
    <xf numFmtId="167" fontId="87" fillId="0" borderId="0" xfId="1" applyFont="1" applyBorder="1" applyAlignment="1">
      <alignment horizontal="center" vertical="center"/>
    </xf>
    <xf numFmtId="49" fontId="76" fillId="0" borderId="0" xfId="0" applyNumberFormat="1" applyFont="1" applyAlignment="1">
      <alignment vertical="center"/>
    </xf>
    <xf numFmtId="0" fontId="275" fillId="0" borderId="0" xfId="0" applyFont="1" applyAlignment="1">
      <alignment horizontal="left" vertical="center"/>
    </xf>
    <xf numFmtId="0" fontId="143" fillId="0" borderId="0" xfId="0" applyFont="1" applyAlignment="1">
      <alignment horizontal="left" vertical="center"/>
    </xf>
    <xf numFmtId="1" fontId="114" fillId="0" borderId="0" xfId="0" applyNumberFormat="1" applyFont="1" applyAlignment="1">
      <alignment horizontal="left" vertical="center"/>
    </xf>
    <xf numFmtId="0" fontId="111" fillId="0" borderId="0" xfId="0" applyFont="1" applyAlignment="1">
      <alignment horizontal="right" vertical="center"/>
    </xf>
    <xf numFmtId="0" fontId="87" fillId="0" borderId="0" xfId="0" applyFont="1"/>
    <xf numFmtId="0" fontId="276" fillId="0" borderId="0" xfId="0" applyFont="1" applyAlignment="1">
      <alignment vertical="center"/>
    </xf>
    <xf numFmtId="0" fontId="76" fillId="0" borderId="0" xfId="0" applyFont="1" applyAlignment="1">
      <alignment vertical="center"/>
    </xf>
    <xf numFmtId="0" fontId="102" fillId="0" borderId="0" xfId="0" applyFont="1" applyAlignment="1">
      <alignment horizontal="center" vertical="center"/>
    </xf>
    <xf numFmtId="0" fontId="111" fillId="0" borderId="0" xfId="0" applyFont="1" applyAlignment="1">
      <alignment horizontal="left" vertical="center"/>
    </xf>
    <xf numFmtId="0" fontId="92" fillId="0" borderId="0" xfId="0" applyFont="1" applyAlignment="1">
      <alignment horizontal="left" vertical="center"/>
    </xf>
    <xf numFmtId="167" fontId="92" fillId="0" borderId="0" xfId="1" applyFont="1" applyBorder="1" applyAlignment="1">
      <alignment horizontal="right" vertical="center"/>
    </xf>
    <xf numFmtId="167" fontId="111" fillId="0" borderId="0" xfId="1" applyFont="1" applyBorder="1" applyAlignment="1">
      <alignment horizontal="right" vertical="center"/>
    </xf>
    <xf numFmtId="167" fontId="111" fillId="0" borderId="0" xfId="1" applyFont="1" applyBorder="1" applyAlignment="1">
      <alignment vertical="center"/>
    </xf>
    <xf numFmtId="167" fontId="92" fillId="0" borderId="0" xfId="1" applyFont="1" applyBorder="1" applyAlignment="1">
      <alignment vertical="center"/>
    </xf>
    <xf numFmtId="0" fontId="101" fillId="0" borderId="0" xfId="0" applyFont="1"/>
    <xf numFmtId="0" fontId="270" fillId="0" borderId="0" xfId="0" applyFont="1" applyBorder="1" applyAlignment="1">
      <alignment horizontal="center" vertical="center" textRotation="90"/>
    </xf>
    <xf numFmtId="49" fontId="92" fillId="0" borderId="0" xfId="0" applyNumberFormat="1" applyFont="1" applyAlignment="1">
      <alignment vertical="center"/>
    </xf>
    <xf numFmtId="0" fontId="92" fillId="0" borderId="0" xfId="0" applyFont="1" applyBorder="1" applyAlignment="1">
      <alignment horizontal="center" vertical="center" textRotation="90"/>
    </xf>
    <xf numFmtId="0" fontId="92" fillId="0" borderId="0" xfId="0" applyFont="1" applyBorder="1" applyAlignment="1">
      <alignment vertical="center" textRotation="90"/>
    </xf>
    <xf numFmtId="1" fontId="114" fillId="0" borderId="0" xfId="0" applyNumberFormat="1" applyFont="1" applyBorder="1" applyAlignment="1">
      <alignment vertical="center"/>
    </xf>
    <xf numFmtId="0" fontId="216" fillId="0" borderId="0" xfId="0" applyFont="1"/>
    <xf numFmtId="0" fontId="229" fillId="0" borderId="0" xfId="0" applyFont="1" applyAlignment="1">
      <alignment vertical="center"/>
    </xf>
    <xf numFmtId="0" fontId="114" fillId="0" borderId="0" xfId="0" applyFont="1" applyBorder="1" applyAlignment="1">
      <alignment horizontal="left" vertical="center"/>
    </xf>
    <xf numFmtId="0" fontId="0" fillId="0" borderId="0" xfId="0" applyAlignment="1"/>
    <xf numFmtId="0" fontId="111" fillId="0" borderId="0" xfId="0" applyFont="1" applyAlignment="1">
      <alignment horizontal="left"/>
    </xf>
    <xf numFmtId="0" fontId="92" fillId="0" borderId="0" xfId="0" applyFont="1" applyAlignment="1"/>
    <xf numFmtId="0" fontId="92" fillId="0" borderId="0" xfId="0" applyFont="1" applyAlignment="1">
      <alignment horizontal="left"/>
    </xf>
    <xf numFmtId="0" fontId="111" fillId="0" borderId="0" xfId="0" applyFont="1" applyAlignment="1"/>
    <xf numFmtId="167" fontId="92" fillId="0" borderId="0" xfId="1" applyFont="1" applyBorder="1" applyAlignment="1">
      <alignment horizontal="right"/>
    </xf>
    <xf numFmtId="167" fontId="111" fillId="0" borderId="0" xfId="1" applyFont="1" applyBorder="1" applyAlignment="1">
      <alignment horizontal="right"/>
    </xf>
    <xf numFmtId="167" fontId="111" fillId="0" borderId="0" xfId="1" applyFont="1" applyBorder="1" applyAlignment="1"/>
    <xf numFmtId="167" fontId="92" fillId="0" borderId="0" xfId="1" applyFont="1" applyBorder="1" applyAlignment="1"/>
    <xf numFmtId="167" fontId="87" fillId="0" borderId="0" xfId="1" applyFont="1" applyBorder="1" applyAlignment="1"/>
    <xf numFmtId="0" fontId="76" fillId="0" borderId="0" xfId="0" applyFont="1" applyAlignment="1"/>
    <xf numFmtId="0" fontId="87" fillId="0" borderId="0" xfId="0" applyFont="1" applyAlignment="1"/>
    <xf numFmtId="167" fontId="87" fillId="0" borderId="0" xfId="1" applyFont="1" applyBorder="1" applyAlignment="1">
      <alignment horizontal="center"/>
    </xf>
    <xf numFmtId="0" fontId="157" fillId="0" borderId="0" xfId="0" applyFont="1"/>
    <xf numFmtId="0" fontId="132" fillId="0" borderId="0" xfId="0" applyFont="1" applyAlignment="1">
      <alignment vertical="center"/>
    </xf>
    <xf numFmtId="0" fontId="279" fillId="0" borderId="0" xfId="0" applyFont="1"/>
    <xf numFmtId="0" fontId="280" fillId="0" borderId="0" xfId="0" applyFont="1" applyAlignment="1">
      <alignment horizontal="left" vertical="center"/>
    </xf>
    <xf numFmtId="0" fontId="280" fillId="0" borderId="0" xfId="0" applyFont="1" applyAlignment="1">
      <alignment horizontal="center" vertical="center" textRotation="90" wrapText="1"/>
    </xf>
    <xf numFmtId="0" fontId="71" fillId="0" borderId="0" xfId="0" applyFont="1"/>
    <xf numFmtId="0" fontId="71" fillId="0" borderId="0" xfId="0" applyFont="1" applyAlignment="1">
      <alignment horizontal="left" vertical="center"/>
    </xf>
    <xf numFmtId="0" fontId="9" fillId="0" borderId="0" xfId="0" applyFont="1" applyAlignment="1">
      <alignment vertical="center"/>
    </xf>
    <xf numFmtId="0" fontId="71" fillId="0" borderId="0" xfId="0" applyFont="1" applyAlignment="1">
      <alignment horizontal="left" vertical="center" indent="1"/>
    </xf>
    <xf numFmtId="0" fontId="71" fillId="0" borderId="0" xfId="0" applyFont="1" applyAlignment="1">
      <alignment horizontal="center" vertical="center"/>
    </xf>
    <xf numFmtId="0" fontId="281" fillId="0" borderId="0" xfId="0" applyFont="1" applyAlignment="1">
      <alignment horizontal="center" vertical="center"/>
    </xf>
    <xf numFmtId="3" fontId="71" fillId="0" borderId="0" xfId="1" applyNumberFormat="1" applyFont="1" applyBorder="1" applyAlignment="1" applyProtection="1">
      <alignment horizontal="right" vertical="center"/>
    </xf>
    <xf numFmtId="49" fontId="102" fillId="0" borderId="0" xfId="0" applyNumberFormat="1" applyFont="1" applyBorder="1" applyAlignment="1">
      <alignment vertical="center"/>
    </xf>
    <xf numFmtId="0" fontId="102" fillId="0" borderId="0" xfId="0" applyFont="1" applyBorder="1" applyAlignment="1">
      <alignment vertical="center"/>
    </xf>
    <xf numFmtId="0" fontId="111" fillId="0" borderId="15" xfId="0" quotePrefix="1" applyFont="1" applyBorder="1" applyAlignment="1">
      <alignment horizontal="right" vertical="center"/>
    </xf>
    <xf numFmtId="0" fontId="101" fillId="0" borderId="20" xfId="0" applyFont="1" applyBorder="1" applyAlignment="1">
      <alignment vertical="center"/>
    </xf>
    <xf numFmtId="0" fontId="101" fillId="0" borderId="20" xfId="0" applyFont="1" applyBorder="1" applyAlignment="1">
      <alignment horizontal="justify" vertical="center" wrapText="1"/>
    </xf>
    <xf numFmtId="0" fontId="101" fillId="0" borderId="26" xfId="0" applyFont="1" applyBorder="1" applyAlignment="1">
      <alignment horizontal="justify" vertical="center" wrapText="1"/>
    </xf>
    <xf numFmtId="0" fontId="102" fillId="0" borderId="8" xfId="0" applyFont="1" applyBorder="1" applyAlignment="1">
      <alignment horizontal="right" vertical="center"/>
    </xf>
    <xf numFmtId="0" fontId="102" fillId="0" borderId="8" xfId="0" applyFont="1" applyBorder="1" applyAlignment="1">
      <alignment horizontal="justify" vertical="center"/>
    </xf>
    <xf numFmtId="0" fontId="102" fillId="0" borderId="10" xfId="0" applyFont="1" applyBorder="1" applyAlignment="1">
      <alignment horizontal="justify" vertical="center"/>
    </xf>
    <xf numFmtId="49" fontId="75" fillId="0" borderId="32" xfId="0" applyNumberFormat="1" applyFont="1" applyBorder="1" applyAlignment="1">
      <alignment horizontal="center" vertical="center"/>
    </xf>
    <xf numFmtId="49" fontId="101" fillId="0" borderId="28" xfId="0" applyNumberFormat="1" applyFont="1" applyBorder="1" applyAlignment="1">
      <alignment vertical="center"/>
    </xf>
    <xf numFmtId="49" fontId="101" fillId="0" borderId="30" xfId="0" applyNumberFormat="1" applyFont="1" applyBorder="1" applyAlignment="1">
      <alignment vertical="center"/>
    </xf>
    <xf numFmtId="49" fontId="102" fillId="0" borderId="30" xfId="0" applyNumberFormat="1" applyFont="1" applyBorder="1" applyAlignment="1">
      <alignment vertical="center"/>
    </xf>
    <xf numFmtId="49" fontId="102" fillId="0" borderId="30" xfId="0" applyNumberFormat="1" applyFont="1" applyBorder="1" applyAlignment="1">
      <alignment horizontal="left" vertical="center"/>
    </xf>
    <xf numFmtId="49" fontId="101" fillId="0" borderId="32" xfId="0" applyNumberFormat="1" applyFont="1" applyBorder="1" applyAlignment="1">
      <alignment vertical="center"/>
    </xf>
    <xf numFmtId="0" fontId="101" fillId="0" borderId="25" xfId="0" applyFont="1" applyBorder="1" applyAlignment="1">
      <alignment vertical="center"/>
    </xf>
    <xf numFmtId="0" fontId="102" fillId="0" borderId="9" xfId="0" applyFont="1" applyBorder="1" applyAlignment="1">
      <alignment horizontal="center" vertical="top"/>
    </xf>
    <xf numFmtId="0" fontId="86" fillId="0" borderId="12" xfId="0" applyFont="1" applyBorder="1" applyAlignment="1">
      <alignment horizontal="center" vertical="center"/>
    </xf>
    <xf numFmtId="0" fontId="86" fillId="0" borderId="0" xfId="0" applyFont="1" applyBorder="1" applyAlignment="1">
      <alignment horizontal="center" vertical="center"/>
    </xf>
    <xf numFmtId="0" fontId="86" fillId="0" borderId="59" xfId="0" applyFont="1" applyBorder="1" applyAlignment="1">
      <alignment vertical="center"/>
    </xf>
    <xf numFmtId="0" fontId="276" fillId="0" borderId="0" xfId="0" applyFont="1" applyBorder="1" applyAlignment="1">
      <alignment horizontal="left" vertical="center"/>
    </xf>
    <xf numFmtId="0" fontId="86" fillId="0" borderId="0" xfId="0" applyFont="1" applyBorder="1" applyAlignment="1">
      <alignment horizontal="right" vertical="center"/>
    </xf>
    <xf numFmtId="0" fontId="276" fillId="0" borderId="0" xfId="0" applyFont="1" applyBorder="1" applyAlignment="1">
      <alignment vertical="center"/>
    </xf>
    <xf numFmtId="173" fontId="102" fillId="0" borderId="15" xfId="1" applyNumberFormat="1" applyFont="1" applyBorder="1" applyAlignment="1">
      <alignment horizontal="center" vertical="center"/>
    </xf>
    <xf numFmtId="49" fontId="276" fillId="0" borderId="30" xfId="0" applyNumberFormat="1" applyFont="1" applyBorder="1" applyAlignment="1">
      <alignment vertical="center"/>
    </xf>
    <xf numFmtId="0" fontId="86" fillId="0" borderId="37" xfId="0" applyFont="1" applyBorder="1" applyAlignment="1">
      <alignment horizontal="center" vertical="center"/>
    </xf>
    <xf numFmtId="0" fontId="86" fillId="0" borderId="47" xfId="0" applyFont="1" applyBorder="1" applyAlignment="1">
      <alignment horizontal="center" vertical="center"/>
    </xf>
    <xf numFmtId="0" fontId="86" fillId="0" borderId="39" xfId="0" applyFont="1" applyBorder="1" applyAlignment="1">
      <alignment horizontal="center" vertical="center"/>
    </xf>
    <xf numFmtId="0" fontId="86" fillId="0" borderId="18" xfId="0" applyFont="1" applyBorder="1" applyAlignment="1">
      <alignment horizontal="center" vertical="center"/>
    </xf>
    <xf numFmtId="0" fontId="86" fillId="0" borderId="38" xfId="0" applyFont="1" applyBorder="1" applyAlignment="1">
      <alignment horizontal="center" vertical="center"/>
    </xf>
    <xf numFmtId="0" fontId="86" fillId="0" borderId="48" xfId="0" applyFont="1" applyBorder="1" applyAlignment="1">
      <alignment horizontal="center" vertical="center"/>
    </xf>
    <xf numFmtId="0" fontId="86" fillId="0" borderId="40" xfId="0" applyFont="1" applyBorder="1" applyAlignment="1">
      <alignment horizontal="center" vertical="center"/>
    </xf>
    <xf numFmtId="0" fontId="86" fillId="0" borderId="48" xfId="0" applyFont="1" applyBorder="1" applyAlignment="1">
      <alignment vertical="center"/>
    </xf>
    <xf numFmtId="0" fontId="276" fillId="0" borderId="18" xfId="0" applyFont="1" applyBorder="1" applyAlignment="1">
      <alignment vertical="center"/>
    </xf>
    <xf numFmtId="0" fontId="86" fillId="0" borderId="18" xfId="0" applyFont="1" applyBorder="1" applyAlignment="1">
      <alignment vertical="center"/>
    </xf>
    <xf numFmtId="0" fontId="86" fillId="0" borderId="40" xfId="0" applyFont="1" applyBorder="1" applyAlignment="1">
      <alignment vertical="center"/>
    </xf>
    <xf numFmtId="0" fontId="276" fillId="0" borderId="47" xfId="0" applyFont="1" applyBorder="1" applyAlignment="1">
      <alignment vertical="center"/>
    </xf>
    <xf numFmtId="0" fontId="277" fillId="0" borderId="0" xfId="0" applyFont="1" applyBorder="1" applyAlignment="1">
      <alignment vertical="center"/>
    </xf>
    <xf numFmtId="0" fontId="276" fillId="0" borderId="18" xfId="0" applyFont="1" applyBorder="1" applyAlignment="1">
      <alignment horizontal="left" vertical="center"/>
    </xf>
    <xf numFmtId="3" fontId="86" fillId="0" borderId="0" xfId="1" applyNumberFormat="1" applyFont="1" applyBorder="1" applyAlignment="1">
      <alignment horizontal="center" vertical="center"/>
    </xf>
    <xf numFmtId="3" fontId="86" fillId="0" borderId="59" xfId="1" applyNumberFormat="1" applyFont="1" applyBorder="1" applyAlignment="1">
      <alignment horizontal="center" vertical="center"/>
    </xf>
    <xf numFmtId="49" fontId="264" fillId="0" borderId="30" xfId="0" applyNumberFormat="1" applyFont="1" applyBorder="1" applyAlignment="1">
      <alignment horizontal="center" vertical="center"/>
    </xf>
    <xf numFmtId="0" fontId="102" fillId="0" borderId="0" xfId="0" applyFont="1" applyBorder="1" applyAlignment="1">
      <alignment horizontal="left" vertical="center" wrapText="1"/>
    </xf>
    <xf numFmtId="0" fontId="276" fillId="0" borderId="8" xfId="0" applyFont="1" applyBorder="1" applyAlignment="1">
      <alignment vertical="center"/>
    </xf>
    <xf numFmtId="49" fontId="102" fillId="0" borderId="66" xfId="0" applyNumberFormat="1" applyFont="1" applyBorder="1" applyAlignment="1">
      <alignment horizontal="left" vertical="center"/>
    </xf>
    <xf numFmtId="49" fontId="102" fillId="0" borderId="8" xfId="0" applyNumberFormat="1" applyFont="1" applyBorder="1" applyAlignment="1">
      <alignment horizontal="left" vertical="center"/>
    </xf>
    <xf numFmtId="0" fontId="102" fillId="0" borderId="33" xfId="0" applyFont="1" applyBorder="1" applyAlignment="1">
      <alignment horizontal="left" vertical="center"/>
    </xf>
    <xf numFmtId="0" fontId="102" fillId="0" borderId="35" xfId="0" applyFont="1" applyBorder="1" applyAlignment="1">
      <alignment horizontal="left" vertical="center"/>
    </xf>
    <xf numFmtId="49" fontId="102" fillId="0" borderId="68" xfId="0" applyNumberFormat="1" applyFont="1" applyBorder="1" applyAlignment="1">
      <alignment horizontal="left" vertical="center"/>
    </xf>
    <xf numFmtId="49" fontId="102" fillId="0" borderId="67" xfId="0" applyNumberFormat="1" applyFont="1" applyBorder="1" applyAlignment="1">
      <alignment vertical="center"/>
    </xf>
    <xf numFmtId="0" fontId="102" fillId="0" borderId="0" xfId="0" applyFont="1" applyBorder="1" applyAlignment="1">
      <alignment horizontal="center" vertical="center"/>
    </xf>
    <xf numFmtId="49" fontId="102" fillId="0" borderId="0" xfId="0" applyNumberFormat="1" applyFont="1" applyBorder="1" applyAlignment="1">
      <alignment horizontal="left" vertical="center"/>
    </xf>
    <xf numFmtId="173" fontId="102" fillId="0" borderId="41" xfId="1" applyNumberFormat="1" applyFont="1" applyBorder="1" applyAlignment="1">
      <alignment horizontal="center" vertical="center"/>
    </xf>
    <xf numFmtId="173" fontId="102" fillId="0" borderId="42" xfId="1" applyNumberFormat="1" applyFont="1" applyBorder="1" applyAlignment="1">
      <alignment horizontal="center" vertical="center"/>
    </xf>
    <xf numFmtId="0" fontId="76" fillId="0" borderId="8" xfId="0" applyFont="1" applyBorder="1" applyAlignment="1">
      <alignment horizontal="left" vertical="center"/>
    </xf>
    <xf numFmtId="0" fontId="75" fillId="0" borderId="8" xfId="0" applyFont="1" applyBorder="1" applyAlignment="1">
      <alignment horizontal="left" vertical="center"/>
    </xf>
    <xf numFmtId="0" fontId="86" fillId="0" borderId="8" xfId="0" applyFont="1" applyBorder="1" applyAlignment="1">
      <alignment vertical="center"/>
    </xf>
    <xf numFmtId="0" fontId="269" fillId="0" borderId="8" xfId="0" applyFont="1" applyBorder="1" applyAlignment="1">
      <alignment horizontal="left" vertical="center"/>
    </xf>
    <xf numFmtId="0" fontId="75" fillId="0" borderId="30" xfId="0" quotePrefix="1" applyFont="1" applyBorder="1" applyAlignment="1">
      <alignment horizontal="left" vertical="center"/>
    </xf>
    <xf numFmtId="0" fontId="76" fillId="0" borderId="30" xfId="0" quotePrefix="1" applyFont="1" applyBorder="1" applyAlignment="1">
      <alignment horizontal="left" vertical="center"/>
    </xf>
    <xf numFmtId="0" fontId="76" fillId="0" borderId="32" xfId="0" quotePrefix="1" applyFont="1" applyBorder="1" applyAlignment="1">
      <alignment horizontal="left" vertical="center"/>
    </xf>
    <xf numFmtId="0" fontId="76" fillId="0" borderId="33" xfId="0" applyFont="1" applyBorder="1" applyAlignment="1">
      <alignment horizontal="left" vertical="center"/>
    </xf>
    <xf numFmtId="0" fontId="76" fillId="0" borderId="33" xfId="0" applyFont="1" applyBorder="1" applyAlignment="1">
      <alignment horizontal="left" vertical="center" indent="1"/>
    </xf>
    <xf numFmtId="0" fontId="75" fillId="0" borderId="9" xfId="0" applyFont="1" applyBorder="1" applyAlignment="1">
      <alignment horizontal="left" vertical="center" indent="3"/>
    </xf>
    <xf numFmtId="0" fontId="76" fillId="0" borderId="9" xfId="0" applyFont="1" applyBorder="1" applyAlignment="1">
      <alignment horizontal="left" vertical="center" indent="5"/>
    </xf>
    <xf numFmtId="0" fontId="76" fillId="0" borderId="35" xfId="0" applyFont="1" applyBorder="1" applyAlignment="1">
      <alignment horizontal="left" vertical="center" indent="5"/>
    </xf>
    <xf numFmtId="0" fontId="76" fillId="0" borderId="37" xfId="0" applyFont="1" applyBorder="1" applyAlignment="1">
      <alignment horizontal="center" vertical="center"/>
    </xf>
    <xf numFmtId="0" fontId="76" fillId="0" borderId="12" xfId="0" applyFont="1" applyBorder="1" applyAlignment="1">
      <alignment horizontal="center" vertical="center"/>
    </xf>
    <xf numFmtId="0" fontId="76" fillId="0" borderId="38" xfId="0" applyFont="1" applyBorder="1" applyAlignment="1">
      <alignment horizontal="center" vertical="center"/>
    </xf>
    <xf numFmtId="0" fontId="76" fillId="0" borderId="39" xfId="0" applyFont="1" applyBorder="1" applyAlignment="1">
      <alignment horizontal="center" vertical="center"/>
    </xf>
    <xf numFmtId="0" fontId="76" fillId="0" borderId="40" xfId="0" applyFont="1" applyBorder="1" applyAlignment="1">
      <alignment horizontal="center" vertical="center"/>
    </xf>
    <xf numFmtId="0" fontId="75" fillId="0" borderId="43" xfId="0" applyFont="1" applyBorder="1" applyAlignment="1">
      <alignment horizontal="left" vertical="center"/>
    </xf>
    <xf numFmtId="0" fontId="76" fillId="0" borderId="23" xfId="0" applyFont="1" applyBorder="1" applyAlignment="1">
      <alignment horizontal="left" vertical="center"/>
    </xf>
    <xf numFmtId="0" fontId="76" fillId="0" borderId="44" xfId="0" applyFont="1" applyBorder="1" applyAlignment="1">
      <alignment horizontal="left" vertical="center"/>
    </xf>
    <xf numFmtId="0" fontId="76" fillId="0" borderId="39" xfId="0" applyFont="1" applyBorder="1" applyAlignment="1">
      <alignment horizontal="left" vertical="center"/>
    </xf>
    <xf numFmtId="0" fontId="76" fillId="0" borderId="18" xfId="0" applyFont="1" applyBorder="1" applyAlignment="1">
      <alignment horizontal="left" vertical="center"/>
    </xf>
    <xf numFmtId="0" fontId="76" fillId="0" borderId="40" xfId="0" applyFont="1" applyBorder="1" applyAlignment="1">
      <alignment horizontal="left" vertical="center"/>
    </xf>
    <xf numFmtId="0" fontId="75" fillId="0" borderId="43" xfId="0" applyFont="1" applyBorder="1" applyAlignment="1">
      <alignment horizontal="left" vertical="center" indent="3"/>
    </xf>
    <xf numFmtId="0" fontId="75" fillId="0" borderId="39" xfId="0" applyFont="1" applyBorder="1" applyAlignment="1">
      <alignment horizontal="left" vertical="center" indent="3"/>
    </xf>
    <xf numFmtId="0" fontId="75" fillId="0" borderId="0" xfId="0" applyFont="1" applyBorder="1" applyAlignment="1">
      <alignment vertical="center"/>
    </xf>
    <xf numFmtId="0" fontId="75" fillId="0" borderId="18" xfId="0" applyFont="1" applyBorder="1" applyAlignment="1">
      <alignment horizontal="center" vertical="center"/>
    </xf>
    <xf numFmtId="0" fontId="75" fillId="0" borderId="18" xfId="0" applyFont="1" applyBorder="1" applyAlignment="1">
      <alignment vertical="center"/>
    </xf>
    <xf numFmtId="0" fontId="76" fillId="0" borderId="18" xfId="0" applyFont="1" applyBorder="1" applyAlignment="1">
      <alignment vertical="center"/>
    </xf>
    <xf numFmtId="0" fontId="75" fillId="0" borderId="39" xfId="0" applyFont="1" applyBorder="1" applyAlignment="1">
      <alignment horizontal="center" vertical="center"/>
    </xf>
    <xf numFmtId="0" fontId="75" fillId="0" borderId="47" xfId="0" applyFont="1" applyBorder="1" applyAlignment="1">
      <alignment vertical="center"/>
    </xf>
    <xf numFmtId="0" fontId="75" fillId="0" borderId="39" xfId="0" applyFont="1" applyBorder="1" applyAlignment="1">
      <alignment horizontal="left" vertical="center" indent="2"/>
    </xf>
    <xf numFmtId="0" fontId="76" fillId="0" borderId="39" xfId="0" applyFont="1" applyBorder="1" applyAlignment="1">
      <alignment horizontal="left" vertical="center" indent="2"/>
    </xf>
    <xf numFmtId="0" fontId="76" fillId="0" borderId="47" xfId="0" applyFont="1" applyBorder="1" applyAlignment="1">
      <alignment horizontal="left" vertical="center" indent="2"/>
    </xf>
    <xf numFmtId="0" fontId="76" fillId="0" borderId="47" xfId="0" quotePrefix="1" applyFont="1" applyBorder="1" applyAlignment="1">
      <alignment horizontal="left" vertical="center" indent="1"/>
    </xf>
    <xf numFmtId="0" fontId="75" fillId="0" borderId="37" xfId="0" applyFont="1" applyBorder="1" applyAlignment="1">
      <alignment horizontal="center" vertical="center"/>
    </xf>
    <xf numFmtId="0" fontId="75" fillId="0" borderId="12" xfId="0" applyFont="1" applyBorder="1" applyAlignment="1">
      <alignment horizontal="center" vertical="center"/>
    </xf>
    <xf numFmtId="0" fontId="76" fillId="0" borderId="17" xfId="0" applyFont="1" applyBorder="1" applyAlignment="1">
      <alignment horizontal="left" vertical="center"/>
    </xf>
    <xf numFmtId="0" fontId="75" fillId="0" borderId="14" xfId="0" applyFont="1" applyBorder="1" applyAlignment="1">
      <alignment horizontal="left" vertical="center"/>
    </xf>
    <xf numFmtId="0" fontId="76" fillId="0" borderId="15" xfId="0" applyFont="1" applyBorder="1" applyAlignment="1">
      <alignment horizontal="left" vertical="center"/>
    </xf>
    <xf numFmtId="0" fontId="75" fillId="0" borderId="41" xfId="0" applyFont="1" applyBorder="1" applyAlignment="1">
      <alignment vertical="center"/>
    </xf>
    <xf numFmtId="0" fontId="75" fillId="0" borderId="15" xfId="0" applyFont="1" applyBorder="1" applyAlignment="1">
      <alignment vertical="center"/>
    </xf>
    <xf numFmtId="0" fontId="76" fillId="0" borderId="15" xfId="0" applyFont="1" applyBorder="1" applyAlignment="1">
      <alignment vertical="center"/>
    </xf>
    <xf numFmtId="0" fontId="282" fillId="0" borderId="18" xfId="0" applyFont="1" applyBorder="1" applyAlignment="1">
      <alignment vertical="center"/>
    </xf>
    <xf numFmtId="0" fontId="283" fillId="0" borderId="0" xfId="0" applyFont="1"/>
    <xf numFmtId="0" fontId="284" fillId="0" borderId="0" xfId="0" applyFont="1" applyBorder="1" applyAlignment="1">
      <alignment horizontal="left" vertical="center"/>
    </xf>
    <xf numFmtId="0" fontId="260" fillId="0" borderId="0" xfId="0" applyFont="1" applyBorder="1" applyAlignment="1">
      <alignment vertical="top"/>
    </xf>
    <xf numFmtId="0" fontId="285" fillId="0" borderId="0" xfId="0" applyFont="1"/>
    <xf numFmtId="0" fontId="66" fillId="0" borderId="0" xfId="0" applyNumberFormat="1" applyFont="1" applyBorder="1" applyAlignment="1">
      <alignment horizontal="left"/>
    </xf>
    <xf numFmtId="0" fontId="65" fillId="0" borderId="0" xfId="0" applyNumberFormat="1" applyFont="1" applyBorder="1" applyAlignment="1">
      <alignment horizontal="left" wrapText="1"/>
    </xf>
    <xf numFmtId="0" fontId="286" fillId="0" borderId="0" xfId="0" applyFont="1" applyAlignment="1">
      <alignment vertical="center"/>
    </xf>
    <xf numFmtId="0" fontId="66" fillId="0" borderId="0" xfId="0" applyFont="1" applyAlignment="1">
      <alignment vertical="center"/>
    </xf>
    <xf numFmtId="0" fontId="286" fillId="0" borderId="0" xfId="0" applyFont="1" applyBorder="1" applyAlignment="1">
      <alignment vertical="center"/>
    </xf>
    <xf numFmtId="0" fontId="65" fillId="0" borderId="0" xfId="0" applyNumberFormat="1" applyFont="1" applyBorder="1" applyAlignment="1">
      <alignment vertical="center"/>
    </xf>
    <xf numFmtId="0" fontId="65" fillId="0" borderId="0" xfId="0" applyNumberFormat="1" applyFont="1" applyFill="1" applyBorder="1" applyAlignment="1">
      <alignment vertical="center"/>
    </xf>
    <xf numFmtId="0" fontId="65" fillId="0" borderId="0" xfId="0" applyFont="1" applyAlignment="1">
      <alignment vertical="center"/>
    </xf>
    <xf numFmtId="0" fontId="66" fillId="0" borderId="0" xfId="0" applyFont="1" applyBorder="1" applyAlignment="1">
      <alignment horizontal="center" vertical="center"/>
    </xf>
    <xf numFmtId="0" fontId="65" fillId="0" borderId="0" xfId="0" applyFont="1" applyBorder="1" applyAlignment="1">
      <alignment horizontal="center" vertical="center"/>
    </xf>
    <xf numFmtId="0" fontId="65" fillId="0" borderId="0" xfId="0" applyFont="1" applyBorder="1" applyAlignment="1">
      <alignment horizontal="right" vertical="center"/>
    </xf>
    <xf numFmtId="0" fontId="287" fillId="0" borderId="0" xfId="0" applyFont="1" applyAlignment="1">
      <alignment horizontal="right" vertical="center"/>
    </xf>
    <xf numFmtId="3" fontId="143" fillId="0" borderId="9" xfId="1" applyNumberFormat="1" applyFont="1" applyBorder="1" applyAlignment="1" applyProtection="1">
      <alignment horizontal="right" vertical="center"/>
      <protection locked="0"/>
    </xf>
    <xf numFmtId="3" fontId="184" fillId="0" borderId="4" xfId="1" applyNumberFormat="1" applyFont="1" applyFill="1" applyBorder="1" applyAlignment="1" applyProtection="1">
      <alignment horizontal="right" vertical="center"/>
      <protection locked="0"/>
    </xf>
    <xf numFmtId="0" fontId="89" fillId="0" borderId="71" xfId="0" applyFont="1" applyBorder="1" applyAlignment="1">
      <alignment vertical="center"/>
    </xf>
    <xf numFmtId="0" fontId="89" fillId="0" borderId="72" xfId="0" applyFont="1" applyBorder="1" applyAlignment="1">
      <alignment vertical="center"/>
    </xf>
    <xf numFmtId="0" fontId="89" fillId="0" borderId="73" xfId="0" applyFont="1" applyBorder="1" applyAlignment="1">
      <alignment vertical="center"/>
    </xf>
    <xf numFmtId="0" fontId="0" fillId="0" borderId="0" xfId="0" applyFill="1" applyBorder="1"/>
    <xf numFmtId="0" fontId="290" fillId="0" borderId="0" xfId="0" applyFont="1"/>
    <xf numFmtId="0" fontId="0" fillId="0" borderId="2" xfId="0" applyFill="1" applyBorder="1" applyAlignment="1">
      <alignment horizontal="left" wrapText="1"/>
    </xf>
    <xf numFmtId="0" fontId="77" fillId="0" borderId="0" xfId="0" applyFont="1" applyFill="1" applyBorder="1"/>
    <xf numFmtId="0" fontId="77" fillId="0" borderId="2" xfId="0" quotePrefix="1" applyFont="1" applyBorder="1" applyAlignment="1">
      <alignment vertical="center" wrapText="1"/>
    </xf>
    <xf numFmtId="0" fontId="77" fillId="0" borderId="2" xfId="0" applyFont="1" applyFill="1" applyBorder="1" applyAlignment="1">
      <alignment vertical="center" wrapText="1"/>
    </xf>
    <xf numFmtId="0" fontId="7" fillId="0" borderId="0" xfId="2" applyBorder="1"/>
    <xf numFmtId="0" fontId="290" fillId="0" borderId="0" xfId="0" applyFont="1" applyFill="1"/>
    <xf numFmtId="3" fontId="184" fillId="0" borderId="4" xfId="1" applyNumberFormat="1" applyFont="1" applyFill="1" applyBorder="1" applyAlignment="1" applyProtection="1">
      <alignment horizontal="right" vertical="center"/>
      <protection locked="0"/>
    </xf>
    <xf numFmtId="0" fontId="0" fillId="7" borderId="2" xfId="0" applyFill="1" applyBorder="1"/>
    <xf numFmtId="0" fontId="142" fillId="0" borderId="4" xfId="0" applyFont="1" applyBorder="1" applyAlignment="1">
      <alignment horizontal="center" vertical="center"/>
    </xf>
    <xf numFmtId="3" fontId="184" fillId="0" borderId="4" xfId="1" applyNumberFormat="1" applyFont="1" applyFill="1" applyBorder="1" applyAlignment="1" applyProtection="1">
      <alignment horizontal="right" vertical="center"/>
      <protection locked="0"/>
    </xf>
    <xf numFmtId="0" fontId="167" fillId="0" borderId="4" xfId="0" applyFont="1" applyBorder="1" applyAlignment="1" applyProtection="1">
      <alignment horizontal="center" vertical="center"/>
    </xf>
    <xf numFmtId="168" fontId="116" fillId="0" borderId="0" xfId="1" applyNumberFormat="1" applyFont="1" applyBorder="1" applyAlignment="1" applyProtection="1">
      <alignment horizontal="left"/>
    </xf>
    <xf numFmtId="0" fontId="8" fillId="0" borderId="0" xfId="0" applyFont="1" applyAlignment="1">
      <alignment vertical="center"/>
    </xf>
    <xf numFmtId="0" fontId="291" fillId="0" borderId="4" xfId="0" applyFont="1" applyBorder="1" applyAlignment="1">
      <alignment horizontal="center" vertical="center"/>
    </xf>
    <xf numFmtId="0" fontId="116" fillId="0" borderId="4" xfId="0" applyFont="1" applyBorder="1" applyAlignment="1">
      <alignment horizontal="center" vertical="center"/>
    </xf>
    <xf numFmtId="0" fontId="291" fillId="0" borderId="0" xfId="0" applyFont="1" applyAlignment="1">
      <alignment horizontal="center" vertical="center"/>
    </xf>
    <xf numFmtId="1" fontId="46" fillId="0" borderId="0" xfId="0" applyNumberFormat="1" applyFont="1" applyAlignment="1">
      <alignment horizontal="left" vertical="center" wrapText="1"/>
    </xf>
    <xf numFmtId="0" fontId="291" fillId="0" borderId="4" xfId="0" applyFont="1" applyBorder="1" applyAlignment="1">
      <alignment horizontal="center" vertical="center" wrapText="1"/>
    </xf>
    <xf numFmtId="0" fontId="292" fillId="0" borderId="0" xfId="0" applyFont="1" applyAlignment="1">
      <alignment horizontal="center" vertical="center"/>
    </xf>
    <xf numFmtId="0" fontId="116" fillId="0" borderId="0" xfId="0" applyFont="1" applyBorder="1" applyAlignment="1">
      <alignment horizontal="center"/>
    </xf>
    <xf numFmtId="0" fontId="246" fillId="0" borderId="0" xfId="0" applyFont="1" applyBorder="1" applyAlignment="1">
      <alignment horizontal="center" vertical="top"/>
    </xf>
    <xf numFmtId="0" fontId="116" fillId="0" borderId="0" xfId="0" applyFont="1" applyBorder="1"/>
    <xf numFmtId="0" fontId="116" fillId="0" borderId="0" xfId="0" applyFont="1" applyBorder="1" applyAlignment="1">
      <alignment horizontal="center" vertical="top"/>
    </xf>
    <xf numFmtId="0" fontId="116" fillId="0" borderId="0" xfId="0" applyNumberFormat="1" applyFont="1" applyBorder="1" applyAlignment="1">
      <alignment horizontal="center"/>
    </xf>
    <xf numFmtId="0" fontId="126" fillId="0" borderId="0" xfId="0" applyFont="1"/>
    <xf numFmtId="169" fontId="293" fillId="0" borderId="0" xfId="0" applyNumberFormat="1" applyFont="1"/>
    <xf numFmtId="0" fontId="137" fillId="0" borderId="4" xfId="0" applyFont="1" applyBorder="1" applyAlignment="1">
      <alignment horizontal="center" vertical="center"/>
    </xf>
    <xf numFmtId="0" fontId="137" fillId="0" borderId="4" xfId="0" applyFont="1" applyBorder="1" applyAlignment="1">
      <alignment horizontal="center" vertical="center" wrapText="1"/>
    </xf>
    <xf numFmtId="3" fontId="137" fillId="0" borderId="9" xfId="1" applyNumberFormat="1" applyFont="1" applyBorder="1" applyAlignment="1" applyProtection="1">
      <alignment horizontal="right" vertical="center"/>
      <protection locked="0"/>
    </xf>
    <xf numFmtId="2" fontId="126" fillId="0" borderId="0" xfId="0" applyNumberFormat="1" applyFont="1"/>
    <xf numFmtId="1" fontId="137" fillId="0" borderId="9" xfId="1" applyNumberFormat="1" applyFont="1" applyBorder="1" applyAlignment="1" applyProtection="1">
      <alignment horizontal="right" vertical="center"/>
    </xf>
    <xf numFmtId="0" fontId="126" fillId="0" borderId="0" xfId="0" applyFont="1" applyProtection="1"/>
    <xf numFmtId="0" fontId="8" fillId="0" borderId="0" xfId="0" applyFont="1" applyAlignment="1" applyProtection="1">
      <alignment horizontal="center" vertical="center"/>
    </xf>
    <xf numFmtId="0" fontId="8" fillId="0" borderId="0" xfId="0" applyFont="1" applyAlignment="1" applyProtection="1">
      <alignment vertical="center"/>
    </xf>
    <xf numFmtId="0" fontId="291" fillId="0" borderId="0" xfId="0" applyFont="1" applyBorder="1" applyAlignment="1" applyProtection="1">
      <alignment horizontal="left" vertical="center" indent="1"/>
    </xf>
    <xf numFmtId="1" fontId="297" fillId="0" borderId="0" xfId="0" applyNumberFormat="1" applyFont="1" applyBorder="1" applyAlignment="1" applyProtection="1">
      <alignment horizontal="left" vertical="center" wrapText="1"/>
    </xf>
    <xf numFmtId="1" fontId="158" fillId="0" borderId="0" xfId="0" applyNumberFormat="1" applyFont="1" applyBorder="1" applyAlignment="1" applyProtection="1">
      <alignment horizontal="left" vertical="center" wrapText="1"/>
    </xf>
    <xf numFmtId="1" fontId="46" fillId="0" borderId="0" xfId="0" applyNumberFormat="1" applyFont="1" applyBorder="1" applyAlignment="1" applyProtection="1">
      <alignment horizontal="left" vertical="center" wrapText="1"/>
    </xf>
    <xf numFmtId="1" fontId="297" fillId="0" borderId="0" xfId="0" applyNumberFormat="1" applyFont="1" applyBorder="1" applyAlignment="1" applyProtection="1">
      <alignment horizontal="left" wrapText="1"/>
    </xf>
    <xf numFmtId="1" fontId="298" fillId="0" borderId="0" xfId="0" applyNumberFormat="1" applyFont="1" applyBorder="1" applyAlignment="1" applyProtection="1">
      <alignment horizontal="left" wrapText="1"/>
    </xf>
    <xf numFmtId="1" fontId="299" fillId="0" borderId="0" xfId="0" applyNumberFormat="1" applyFont="1" applyBorder="1" applyAlignment="1" applyProtection="1">
      <alignment horizontal="left" wrapText="1"/>
    </xf>
    <xf numFmtId="3" fontId="30" fillId="0" borderId="0" xfId="1" applyNumberFormat="1" applyFont="1" applyBorder="1" applyAlignment="1" applyProtection="1">
      <alignment horizontal="right" vertical="center"/>
    </xf>
    <xf numFmtId="0" fontId="126" fillId="0" borderId="0" xfId="0" applyFont="1" applyAlignment="1" applyProtection="1"/>
    <xf numFmtId="0" fontId="300" fillId="0" borderId="0" xfId="0" applyFont="1" applyProtection="1"/>
    <xf numFmtId="2" fontId="175" fillId="0" borderId="0" xfId="0" applyNumberFormat="1" applyFont="1" applyProtection="1"/>
    <xf numFmtId="169" fontId="301" fillId="0" borderId="0" xfId="0" applyNumberFormat="1" applyFont="1" applyProtection="1"/>
    <xf numFmtId="1" fontId="302" fillId="0" borderId="0" xfId="0" applyNumberFormat="1" applyFont="1" applyBorder="1" applyAlignment="1" applyProtection="1">
      <alignment horizontal="center" vertical="top" textRotation="90"/>
    </xf>
    <xf numFmtId="1" fontId="30" fillId="0" borderId="0" xfId="1" applyNumberFormat="1" applyFont="1" applyBorder="1" applyAlignment="1" applyProtection="1">
      <alignment horizontal="center" vertical="center"/>
    </xf>
    <xf numFmtId="0" fontId="58" fillId="0" borderId="4" xfId="0" applyFont="1" applyBorder="1" applyAlignment="1" applyProtection="1">
      <alignment horizontal="center" vertical="center"/>
    </xf>
    <xf numFmtId="0" fontId="303" fillId="0" borderId="0" xfId="0" applyFont="1" applyBorder="1" applyAlignment="1" applyProtection="1">
      <alignment horizontal="center"/>
    </xf>
    <xf numFmtId="0" fontId="46" fillId="0" borderId="4" xfId="0" applyFont="1" applyBorder="1" applyAlignment="1" applyProtection="1">
      <alignment horizontal="center" vertical="center"/>
    </xf>
    <xf numFmtId="0" fontId="118" fillId="0" borderId="4" xfId="0" applyFont="1" applyBorder="1" applyAlignment="1" applyProtection="1">
      <alignment horizontal="center" vertical="center"/>
    </xf>
    <xf numFmtId="1" fontId="304" fillId="0" borderId="0" xfId="0" applyNumberFormat="1" applyFont="1" applyBorder="1" applyAlignment="1" applyProtection="1">
      <alignment horizontal="left" vertical="center" wrapText="1"/>
    </xf>
    <xf numFmtId="0" fontId="8" fillId="0" borderId="4" xfId="0" applyFont="1" applyBorder="1" applyAlignment="1" applyProtection="1">
      <alignment horizontal="center" vertical="center"/>
    </xf>
    <xf numFmtId="1" fontId="305" fillId="0" borderId="0" xfId="0" applyNumberFormat="1" applyFont="1" applyBorder="1" applyAlignment="1" applyProtection="1">
      <alignment horizontal="left" vertical="center"/>
    </xf>
    <xf numFmtId="1" fontId="306" fillId="0" borderId="0" xfId="0" applyNumberFormat="1" applyFont="1" applyBorder="1" applyAlignment="1" applyProtection="1">
      <alignment horizontal="left" vertical="center"/>
    </xf>
    <xf numFmtId="0" fontId="307" fillId="0" borderId="9" xfId="0" applyFont="1" applyBorder="1" applyAlignment="1" applyProtection="1">
      <alignment horizontal="center" vertical="center"/>
    </xf>
    <xf numFmtId="0" fontId="194" fillId="0" borderId="9" xfId="0" applyFont="1" applyBorder="1" applyAlignment="1" applyProtection="1">
      <alignment horizontal="center" vertical="center"/>
    </xf>
    <xf numFmtId="0" fontId="194" fillId="0" borderId="9" xfId="0" applyFont="1" applyFill="1" applyBorder="1" applyAlignment="1" applyProtection="1">
      <alignment horizontal="center" vertical="center"/>
    </xf>
    <xf numFmtId="16" fontId="77" fillId="7" borderId="2" xfId="0" applyNumberFormat="1" applyFont="1" applyFill="1" applyBorder="1"/>
    <xf numFmtId="0" fontId="77" fillId="7" borderId="2" xfId="0" applyFont="1" applyFill="1" applyBorder="1"/>
    <xf numFmtId="0" fontId="74" fillId="0" borderId="0" xfId="5" applyFont="1" applyAlignment="1">
      <alignment vertical="center"/>
    </xf>
    <xf numFmtId="0" fontId="74" fillId="0" borderId="0" xfId="5" applyFont="1" applyAlignment="1">
      <alignment horizontal="left" vertical="center"/>
    </xf>
    <xf numFmtId="0" fontId="12" fillId="0" borderId="0" xfId="5" applyFont="1" applyAlignment="1">
      <alignment horizontal="left" vertical="center"/>
    </xf>
    <xf numFmtId="0" fontId="121" fillId="0" borderId="0" xfId="5" applyFont="1" applyAlignment="1">
      <alignment horizontal="center" vertical="center"/>
    </xf>
    <xf numFmtId="0" fontId="74" fillId="0" borderId="0" xfId="5" applyFont="1" applyAlignment="1">
      <alignment horizontal="center" vertical="center"/>
    </xf>
    <xf numFmtId="0" fontId="78" fillId="0" borderId="0" xfId="5" applyFont="1" applyAlignment="1">
      <alignment vertical="center"/>
    </xf>
    <xf numFmtId="14" fontId="78" fillId="0" borderId="0" xfId="5" applyNumberFormat="1" applyFont="1" applyAlignment="1">
      <alignment horizontal="center" vertical="center"/>
    </xf>
    <xf numFmtId="0" fontId="74" fillId="0" borderId="0" xfId="5" applyFont="1" applyAlignment="1">
      <alignment horizontal="right" vertical="center"/>
    </xf>
    <xf numFmtId="0" fontId="310" fillId="0" borderId="0" xfId="5" applyFont="1" applyAlignment="1">
      <alignment vertical="center"/>
    </xf>
    <xf numFmtId="0" fontId="310" fillId="0" borderId="0" xfId="5" applyFont="1" applyAlignment="1">
      <alignment horizontal="left" vertical="center"/>
    </xf>
    <xf numFmtId="0" fontId="102" fillId="0" borderId="0" xfId="5" applyFont="1" applyAlignment="1">
      <alignment horizontal="left" vertical="center"/>
    </xf>
    <xf numFmtId="0" fontId="74" fillId="0" borderId="0" xfId="5" applyFont="1" applyAlignment="1">
      <alignment horizontal="center" vertical="center" wrapText="1"/>
    </xf>
    <xf numFmtId="0" fontId="74" fillId="0" borderId="0" xfId="5" applyFont="1"/>
    <xf numFmtId="0" fontId="76" fillId="0" borderId="0" xfId="5" applyFont="1"/>
    <xf numFmtId="0" fontId="76" fillId="0" borderId="0" xfId="5" applyFont="1" applyAlignment="1">
      <alignment horizontal="center"/>
    </xf>
    <xf numFmtId="0" fontId="87" fillId="0" borderId="0" xfId="5" applyFont="1"/>
    <xf numFmtId="0" fontId="76" fillId="0" borderId="0" xfId="5" applyFont="1" applyAlignment="1">
      <alignment vertical="center"/>
    </xf>
    <xf numFmtId="0" fontId="102" fillId="0" borderId="0" xfId="5" applyFont="1"/>
    <xf numFmtId="0" fontId="312" fillId="0" borderId="0" xfId="5" applyFont="1"/>
    <xf numFmtId="1" fontId="114" fillId="0" borderId="0" xfId="5" applyNumberFormat="1" applyFont="1" applyAlignment="1">
      <alignment horizontal="left" vertical="center"/>
    </xf>
    <xf numFmtId="0" fontId="274" fillId="0" borderId="0" xfId="5" applyFont="1" applyAlignment="1">
      <alignment horizontal="center" vertical="center" textRotation="90" wrapText="1"/>
    </xf>
    <xf numFmtId="0" fontId="93" fillId="0" borderId="0" xfId="5" applyFont="1"/>
    <xf numFmtId="0" fontId="313" fillId="0" borderId="0" xfId="5" applyFont="1" applyAlignment="1">
      <alignment horizontal="left" vertical="center"/>
    </xf>
    <xf numFmtId="0" fontId="90" fillId="0" borderId="0" xfId="5" applyFont="1"/>
    <xf numFmtId="0" fontId="103" fillId="0" borderId="0" xfId="5" applyFont="1"/>
    <xf numFmtId="0" fontId="314" fillId="0" borderId="0" xfId="5" applyFont="1"/>
    <xf numFmtId="0" fontId="101" fillId="0" borderId="0" xfId="5" applyFont="1"/>
    <xf numFmtId="0" fontId="121" fillId="0" borderId="0" xfId="5" applyFont="1"/>
    <xf numFmtId="1" fontId="316" fillId="0" borderId="0" xfId="5" applyNumberFormat="1" applyFont="1" applyAlignment="1">
      <alignment horizontal="left" vertical="center"/>
    </xf>
    <xf numFmtId="0" fontId="92" fillId="0" borderId="0" xfId="5" applyFont="1" applyAlignment="1">
      <alignment horizontal="center" vertical="center" textRotation="90" wrapText="1"/>
    </xf>
    <xf numFmtId="0" fontId="271" fillId="0" borderId="0" xfId="5" applyFont="1" applyAlignment="1">
      <alignment horizontal="left" vertical="center"/>
    </xf>
    <xf numFmtId="0" fontId="102" fillId="0" borderId="0" xfId="5" applyFont="1" applyAlignment="1">
      <alignment vertical="center"/>
    </xf>
    <xf numFmtId="0" fontId="101" fillId="0" borderId="0" xfId="5" applyFont="1" applyAlignment="1">
      <alignment vertical="center"/>
    </xf>
    <xf numFmtId="0" fontId="76" fillId="0" borderId="0" xfId="5" applyFont="1" applyAlignment="1">
      <alignment vertical="top"/>
    </xf>
    <xf numFmtId="0" fontId="311" fillId="0" borderId="0" xfId="5" applyFont="1" applyAlignment="1">
      <alignment horizontal="right"/>
    </xf>
    <xf numFmtId="0" fontId="318" fillId="0" borderId="0" xfId="0" applyNumberFormat="1" applyFont="1" applyBorder="1" applyAlignment="1" applyProtection="1">
      <alignment horizontal="left" vertical="top"/>
    </xf>
    <xf numFmtId="0" fontId="126" fillId="0" borderId="0" xfId="1" applyNumberFormat="1" applyFont="1" applyBorder="1" applyAlignment="1" applyProtection="1">
      <alignment horizontal="left"/>
    </xf>
    <xf numFmtId="0" fontId="126" fillId="0" borderId="0" xfId="1" applyNumberFormat="1" applyFont="1" applyBorder="1" applyAlignment="1" applyProtection="1">
      <alignment horizontal="left" wrapText="1"/>
    </xf>
    <xf numFmtId="0" fontId="8" fillId="0" borderId="0" xfId="5" applyFont="1"/>
    <xf numFmtId="0" fontId="8" fillId="0" borderId="0" xfId="0" applyNumberFormat="1" applyFont="1" applyBorder="1" applyAlignment="1" applyProtection="1">
      <alignment vertical="top"/>
    </xf>
    <xf numFmtId="0" fontId="8" fillId="0" borderId="0" xfId="0" applyNumberFormat="1" applyFont="1" applyBorder="1" applyAlignment="1" applyProtection="1">
      <alignment horizontal="left" vertical="top"/>
    </xf>
    <xf numFmtId="0" fontId="126" fillId="0" borderId="0" xfId="5" applyFont="1" applyAlignment="1">
      <alignment horizontal="left"/>
    </xf>
    <xf numFmtId="0" fontId="319" fillId="0" borderId="0" xfId="1" applyNumberFormat="1" applyFont="1" applyBorder="1" applyAlignment="1" applyProtection="1">
      <alignment horizontal="left"/>
    </xf>
    <xf numFmtId="0" fontId="126" fillId="0" borderId="0" xfId="5" applyFont="1" applyBorder="1"/>
    <xf numFmtId="0" fontId="126" fillId="0" borderId="0" xfId="5" applyFont="1" applyBorder="1" applyAlignment="1">
      <alignment horizontal="left"/>
    </xf>
    <xf numFmtId="0" fontId="8" fillId="0" borderId="0" xfId="5" applyFont="1" applyBorder="1"/>
    <xf numFmtId="0" fontId="8" fillId="0" borderId="0" xfId="5" applyFont="1" applyBorder="1" applyAlignment="1">
      <alignment horizontal="center"/>
    </xf>
    <xf numFmtId="0" fontId="126" fillId="0" borderId="0" xfId="5" applyFont="1" applyBorder="1" applyAlignment="1">
      <alignment horizontal="center"/>
    </xf>
    <xf numFmtId="0" fontId="126" fillId="0" borderId="0" xfId="5" applyFont="1"/>
    <xf numFmtId="0" fontId="8" fillId="0" borderId="0" xfId="5" applyFont="1" applyBorder="1" applyAlignment="1">
      <alignment vertical="top"/>
    </xf>
    <xf numFmtId="0" fontId="8" fillId="0" borderId="0" xfId="5" applyFont="1" applyAlignment="1">
      <alignment vertical="top"/>
    </xf>
    <xf numFmtId="0" fontId="126" fillId="0" borderId="0" xfId="5" applyFont="1" applyBorder="1" applyAlignment="1">
      <alignment horizontal="left" wrapText="1"/>
    </xf>
    <xf numFmtId="0" fontId="74" fillId="0" borderId="0" xfId="5" applyFont="1" applyBorder="1" applyAlignment="1">
      <alignment vertical="center"/>
    </xf>
    <xf numFmtId="0" fontId="78" fillId="0" borderId="0" xfId="1" applyNumberFormat="1" applyFont="1" applyBorder="1" applyAlignment="1" applyProtection="1">
      <alignment horizontal="left"/>
    </xf>
    <xf numFmtId="0" fontId="74" fillId="0" borderId="0" xfId="5" applyFont="1" applyBorder="1" applyAlignment="1">
      <alignment horizontal="left"/>
    </xf>
    <xf numFmtId="0" fontId="74" fillId="0" borderId="0" xfId="5" applyFont="1" applyBorder="1"/>
    <xf numFmtId="14" fontId="78" fillId="0" borderId="0" xfId="5" applyNumberFormat="1" applyFont="1" applyAlignment="1">
      <alignment horizontal="center"/>
    </xf>
    <xf numFmtId="0" fontId="322" fillId="0" borderId="0" xfId="0" applyNumberFormat="1" applyFont="1" applyBorder="1" applyAlignment="1" applyProtection="1">
      <alignment horizontal="left" vertical="top"/>
    </xf>
    <xf numFmtId="0" fontId="78" fillId="0" borderId="0" xfId="1" applyNumberFormat="1" applyFont="1" applyBorder="1" applyAlignment="1" applyProtection="1">
      <alignment horizontal="right"/>
    </xf>
    <xf numFmtId="0" fontId="78" fillId="0" borderId="0" xfId="5" applyFont="1"/>
    <xf numFmtId="0" fontId="322" fillId="0" borderId="0" xfId="0" applyNumberFormat="1" applyFont="1" applyBorder="1" applyAlignment="1" applyProtection="1">
      <alignment horizontal="right" vertical="top"/>
    </xf>
    <xf numFmtId="3" fontId="323" fillId="0" borderId="0" xfId="1" applyNumberFormat="1" applyFont="1" applyBorder="1" applyAlignment="1" applyProtection="1">
      <alignment horizontal="left"/>
    </xf>
    <xf numFmtId="0" fontId="102" fillId="0" borderId="0" xfId="5" applyFont="1" applyFill="1"/>
    <xf numFmtId="0" fontId="101" fillId="0" borderId="0" xfId="5" applyFont="1" applyFill="1" applyAlignment="1">
      <alignment vertical="center"/>
    </xf>
    <xf numFmtId="0" fontId="102" fillId="0" borderId="0" xfId="5" applyFont="1" applyFill="1" applyAlignment="1">
      <alignment vertical="center"/>
    </xf>
    <xf numFmtId="0" fontId="74" fillId="0" borderId="0" xfId="5" applyFont="1" applyFill="1"/>
    <xf numFmtId="1" fontId="287" fillId="0" borderId="0" xfId="5" applyNumberFormat="1" applyFont="1" applyFill="1" applyAlignment="1">
      <alignment horizontal="center" textRotation="90"/>
    </xf>
    <xf numFmtId="3" fontId="323" fillId="0" borderId="0" xfId="6" applyNumberFormat="1" applyFont="1" applyFill="1" applyBorder="1" applyAlignment="1">
      <alignment horizontal="right" vertical="center"/>
    </xf>
    <xf numFmtId="3" fontId="74" fillId="0" borderId="0" xfId="5" applyNumberFormat="1" applyFont="1" applyBorder="1" applyAlignment="1">
      <alignment horizontal="center" vertical="center"/>
    </xf>
    <xf numFmtId="0" fontId="74" fillId="0" borderId="0" xfId="5" applyFont="1" applyBorder="1" applyAlignment="1">
      <alignment horizontal="center" vertical="center"/>
    </xf>
    <xf numFmtId="0" fontId="324" fillId="0" borderId="0" xfId="0" applyNumberFormat="1" applyFont="1" applyBorder="1" applyAlignment="1">
      <alignment horizontal="left"/>
    </xf>
    <xf numFmtId="0" fontId="295" fillId="0" borderId="0" xfId="1" applyNumberFormat="1" applyFont="1" applyBorder="1" applyAlignment="1" applyProtection="1">
      <alignment horizontal="left"/>
    </xf>
    <xf numFmtId="0" fontId="296" fillId="0" borderId="0" xfId="5" applyFont="1" applyAlignment="1">
      <alignment vertical="center"/>
    </xf>
    <xf numFmtId="0" fontId="295" fillId="0" borderId="0" xfId="5" applyFont="1" applyAlignment="1">
      <alignment horizontal="center" vertical="center"/>
    </xf>
    <xf numFmtId="0" fontId="296" fillId="0" borderId="0" xfId="5" applyFont="1" applyAlignment="1">
      <alignment horizontal="left" vertical="center"/>
    </xf>
    <xf numFmtId="0" fontId="296" fillId="0" borderId="0" xfId="5" applyFont="1" applyAlignment="1">
      <alignment horizontal="right" vertical="center"/>
    </xf>
    <xf numFmtId="0" fontId="325" fillId="0" borderId="0" xfId="5" applyFont="1" applyBorder="1" applyAlignment="1">
      <alignment horizontal="left" vertical="center"/>
    </xf>
    <xf numFmtId="177" fontId="296" fillId="0" borderId="0" xfId="6" applyNumberFormat="1" applyFont="1" applyFill="1" applyBorder="1" applyAlignment="1" applyProtection="1">
      <alignment vertical="center"/>
    </xf>
    <xf numFmtId="0" fontId="296" fillId="0" borderId="0" xfId="5" applyFont="1" applyBorder="1" applyAlignment="1">
      <alignment vertical="center"/>
    </xf>
    <xf numFmtId="0" fontId="296" fillId="0" borderId="0" xfId="5" applyFont="1" applyBorder="1" applyAlignment="1">
      <alignment horizontal="left" vertical="center"/>
    </xf>
    <xf numFmtId="0" fontId="296" fillId="0" borderId="0" xfId="5" applyFont="1" applyBorder="1" applyAlignment="1">
      <alignment horizontal="left" vertical="top"/>
    </xf>
    <xf numFmtId="0" fontId="325" fillId="0" borderId="0" xfId="5" applyNumberFormat="1" applyFont="1" applyBorder="1" applyAlignment="1">
      <alignment horizontal="left" vertical="center"/>
    </xf>
    <xf numFmtId="0" fontId="295" fillId="0" borderId="0" xfId="6" applyNumberFormat="1" applyFont="1" applyFill="1" applyBorder="1" applyAlignment="1" applyProtection="1">
      <alignment horizontal="left" vertical="center"/>
    </xf>
    <xf numFmtId="0" fontId="296" fillId="0" borderId="0" xfId="5" applyNumberFormat="1" applyFont="1" applyBorder="1" applyAlignment="1">
      <alignment vertical="center"/>
    </xf>
    <xf numFmtId="0" fontId="325" fillId="0" borderId="0" xfId="5" applyNumberFormat="1" applyFont="1" applyBorder="1" applyAlignment="1">
      <alignment horizontal="right" vertical="center"/>
    </xf>
    <xf numFmtId="0" fontId="296" fillId="0" borderId="0" xfId="5" applyFont="1" applyBorder="1" applyAlignment="1">
      <alignment horizontal="right" vertical="center"/>
    </xf>
    <xf numFmtId="0" fontId="324" fillId="0" borderId="0" xfId="0" applyNumberFormat="1" applyFont="1" applyBorder="1" applyAlignment="1">
      <alignment horizontal="right"/>
    </xf>
    <xf numFmtId="0" fontId="295" fillId="0" borderId="0" xfId="6" applyNumberFormat="1" applyFont="1" applyFill="1" applyBorder="1" applyAlignment="1" applyProtection="1">
      <alignment horizontal="right" vertical="center"/>
    </xf>
    <xf numFmtId="1" fontId="327" fillId="0" borderId="0" xfId="5" applyNumberFormat="1" applyFont="1" applyAlignment="1">
      <alignment horizontal="left" vertical="center"/>
    </xf>
    <xf numFmtId="0" fontId="130" fillId="0" borderId="0" xfId="5" applyFont="1" applyAlignment="1">
      <alignment horizontal="right" vertical="center"/>
    </xf>
    <xf numFmtId="0" fontId="0" fillId="0" borderId="0" xfId="0" applyAlignment="1">
      <alignment vertical="top"/>
    </xf>
    <xf numFmtId="0" fontId="326" fillId="0" borderId="0" xfId="0" applyNumberFormat="1" applyFont="1" applyBorder="1" applyAlignment="1">
      <alignment horizontal="left" vertical="top"/>
    </xf>
    <xf numFmtId="0" fontId="324" fillId="0" borderId="0" xfId="0" applyNumberFormat="1" applyFont="1" applyBorder="1" applyAlignment="1">
      <alignment horizontal="left" vertical="top"/>
    </xf>
    <xf numFmtId="0" fontId="74" fillId="0" borderId="0" xfId="5" applyFont="1" applyAlignment="1">
      <alignment horizontal="left" vertical="top"/>
    </xf>
    <xf numFmtId="0" fontId="74" fillId="0" borderId="0" xfId="5" applyFont="1" applyAlignment="1">
      <alignment horizontal="center" vertical="top"/>
    </xf>
    <xf numFmtId="0" fontId="121" fillId="0" borderId="0" xfId="5" applyFont="1" applyAlignment="1">
      <alignment horizontal="center" vertical="top"/>
    </xf>
    <xf numFmtId="0" fontId="74" fillId="0" borderId="0" xfId="5" applyFont="1" applyAlignment="1">
      <alignment vertical="top"/>
    </xf>
    <xf numFmtId="0" fontId="78" fillId="0" borderId="0" xfId="5" applyFont="1" applyAlignment="1">
      <alignment vertical="top"/>
    </xf>
    <xf numFmtId="0" fontId="324" fillId="0" borderId="0" xfId="0" applyNumberFormat="1" applyFont="1" applyFill="1" applyBorder="1" applyAlignment="1">
      <alignment horizontal="left" vertical="top"/>
    </xf>
    <xf numFmtId="0" fontId="324" fillId="0" borderId="0" xfId="0" applyNumberFormat="1" applyFont="1" applyFill="1" applyBorder="1" applyAlignment="1">
      <alignment horizontal="right" vertical="top"/>
    </xf>
    <xf numFmtId="0" fontId="328" fillId="0" borderId="0" xfId="5" applyFont="1" applyAlignment="1">
      <alignment horizontal="right" vertical="center"/>
    </xf>
    <xf numFmtId="1" fontId="42" fillId="0" borderId="0" xfId="5" applyNumberFormat="1" applyFont="1" applyAlignment="1">
      <alignment horizontal="center" textRotation="90"/>
    </xf>
    <xf numFmtId="1" fontId="287" fillId="0" borderId="0" xfId="5" applyNumberFormat="1" applyFont="1" applyAlignment="1">
      <alignment horizontal="center" textRotation="90"/>
    </xf>
    <xf numFmtId="0" fontId="103" fillId="0" borderId="0" xfId="5" applyFont="1" applyAlignment="1">
      <alignment horizontal="center"/>
    </xf>
    <xf numFmtId="0" fontId="128" fillId="0" borderId="0" xfId="0" applyFont="1" applyAlignment="1" applyProtection="1">
      <alignment vertical="top"/>
    </xf>
    <xf numFmtId="0" fontId="128" fillId="0" borderId="0" xfId="0" applyFont="1" applyBorder="1" applyAlignment="1" applyProtection="1">
      <alignment vertical="top"/>
    </xf>
    <xf numFmtId="168" fontId="170" fillId="0" borderId="0" xfId="0" applyNumberFormat="1" applyFont="1" applyBorder="1" applyAlignment="1" applyProtection="1">
      <alignment horizontal="left" vertical="top" wrapText="1"/>
    </xf>
    <xf numFmtId="0" fontId="128" fillId="0" borderId="0" xfId="0" applyFont="1" applyBorder="1" applyProtection="1"/>
    <xf numFmtId="0" fontId="329" fillId="0" borderId="0" xfId="0" applyFont="1" applyBorder="1" applyAlignment="1" applyProtection="1">
      <alignment horizontal="right"/>
    </xf>
    <xf numFmtId="0" fontId="128" fillId="0" borderId="0" xfId="0" applyFont="1" applyAlignment="1" applyProtection="1">
      <alignment horizontal="right" vertical="top"/>
    </xf>
    <xf numFmtId="0" fontId="128" fillId="0" borderId="0" xfId="5" applyFont="1"/>
    <xf numFmtId="0" fontId="128" fillId="0" borderId="0" xfId="0" applyFont="1" applyProtection="1"/>
    <xf numFmtId="0" fontId="330" fillId="0" borderId="0" xfId="0" applyNumberFormat="1" applyFont="1" applyBorder="1" applyAlignment="1" applyProtection="1">
      <alignment horizontal="left" vertical="center"/>
    </xf>
    <xf numFmtId="0" fontId="128" fillId="0" borderId="0" xfId="0" applyNumberFormat="1" applyFont="1" applyBorder="1" applyAlignment="1" applyProtection="1">
      <alignment vertical="top"/>
    </xf>
    <xf numFmtId="0" fontId="128" fillId="0" borderId="0" xfId="0" applyNumberFormat="1" applyFont="1" applyBorder="1" applyAlignment="1" applyProtection="1">
      <alignment horizontal="left" vertical="top"/>
    </xf>
    <xf numFmtId="168" fontId="170" fillId="0" borderId="0" xfId="1" applyNumberFormat="1" applyFont="1" applyBorder="1" applyAlignment="1" applyProtection="1">
      <alignment horizontal="left" vertical="top"/>
    </xf>
    <xf numFmtId="168" fontId="170" fillId="0" borderId="0" xfId="0" applyNumberFormat="1" applyFont="1" applyBorder="1" applyAlignment="1" applyProtection="1">
      <alignment horizontal="left" wrapText="1"/>
    </xf>
    <xf numFmtId="0" fontId="329" fillId="0" borderId="0" xfId="0" applyFont="1" applyBorder="1" applyAlignment="1" applyProtection="1">
      <alignment horizontal="right" vertical="center"/>
    </xf>
    <xf numFmtId="49" fontId="329" fillId="0" borderId="0" xfId="0" applyNumberFormat="1" applyFont="1" applyBorder="1" applyAlignment="1" applyProtection="1">
      <alignment horizontal="left"/>
    </xf>
    <xf numFmtId="0" fontId="128" fillId="0" borderId="0" xfId="0" applyFont="1" applyBorder="1" applyAlignment="1" applyProtection="1">
      <alignment horizontal="left" vertical="top"/>
    </xf>
    <xf numFmtId="0" fontId="128" fillId="0" borderId="0" xfId="0" applyFont="1" applyBorder="1" applyAlignment="1" applyProtection="1">
      <alignment horizontal="left"/>
    </xf>
    <xf numFmtId="0" fontId="128" fillId="0" borderId="0" xfId="0" applyFont="1" applyBorder="1" applyAlignment="1" applyProtection="1">
      <alignment horizontal="right" vertical="top"/>
    </xf>
    <xf numFmtId="0" fontId="330" fillId="0" borderId="0" xfId="0" applyFont="1" applyBorder="1" applyAlignment="1" applyProtection="1">
      <alignment horizontal="left" vertical="center"/>
    </xf>
    <xf numFmtId="168" fontId="128" fillId="0" borderId="0" xfId="1" applyNumberFormat="1" applyFont="1" applyBorder="1" applyAlignment="1" applyProtection="1"/>
    <xf numFmtId="0" fontId="330" fillId="0" borderId="0" xfId="0" applyFont="1" applyBorder="1" applyAlignment="1" applyProtection="1">
      <alignment horizontal="right" vertical="center"/>
    </xf>
    <xf numFmtId="0" fontId="330" fillId="0" borderId="0" xfId="0" applyFont="1" applyBorder="1" applyAlignment="1" applyProtection="1">
      <alignment horizontal="right" vertical="top"/>
    </xf>
    <xf numFmtId="0" fontId="170" fillId="0" borderId="0" xfId="1" applyNumberFormat="1" applyFont="1" applyBorder="1" applyAlignment="1" applyProtection="1">
      <alignment horizontal="left"/>
    </xf>
    <xf numFmtId="0" fontId="128" fillId="0" borderId="0" xfId="0" applyFont="1" applyFill="1" applyBorder="1" applyAlignment="1" applyProtection="1">
      <alignment horizontal="left"/>
    </xf>
    <xf numFmtId="0" fontId="329" fillId="0" borderId="0" xfId="0" applyNumberFormat="1" applyFont="1" applyFill="1" applyBorder="1" applyAlignment="1" applyProtection="1">
      <alignment horizontal="right"/>
    </xf>
    <xf numFmtId="49" fontId="329" fillId="0" borderId="0" xfId="0" applyNumberFormat="1" applyFont="1" applyBorder="1" applyAlignment="1" applyProtection="1">
      <alignment horizontal="right"/>
    </xf>
    <xf numFmtId="0" fontId="128" fillId="0" borderId="0" xfId="0" applyFont="1" applyAlignment="1" applyProtection="1">
      <alignment vertical="center"/>
    </xf>
    <xf numFmtId="0" fontId="128" fillId="0" borderId="0" xfId="0" applyFont="1" applyBorder="1" applyAlignment="1" applyProtection="1">
      <alignment vertical="center"/>
    </xf>
    <xf numFmtId="168" fontId="170" fillId="0" borderId="0" xfId="1" applyNumberFormat="1" applyFont="1" applyBorder="1" applyAlignment="1" applyProtection="1">
      <alignment horizontal="left" vertical="center" wrapText="1"/>
    </xf>
    <xf numFmtId="0" fontId="128" fillId="0" borderId="0" xfId="0" applyFont="1" applyFill="1" applyBorder="1" applyAlignment="1" applyProtection="1">
      <alignment vertical="center"/>
    </xf>
    <xf numFmtId="0" fontId="128" fillId="0" borderId="0" xfId="0" applyFont="1" applyAlignment="1" applyProtection="1">
      <alignment horizontal="right" vertical="center"/>
    </xf>
    <xf numFmtId="0" fontId="128" fillId="0" borderId="0" xfId="5" applyFont="1" applyAlignment="1">
      <alignment vertical="center"/>
    </xf>
    <xf numFmtId="49" fontId="329" fillId="0" borderId="0" xfId="0" applyNumberFormat="1" applyFont="1" applyBorder="1" applyAlignment="1" applyProtection="1">
      <alignment horizontal="left" vertical="center"/>
    </xf>
    <xf numFmtId="0" fontId="128" fillId="0" borderId="0" xfId="5" applyFont="1" applyBorder="1"/>
    <xf numFmtId="0" fontId="331" fillId="0" borderId="0" xfId="0" applyFont="1" applyBorder="1" applyAlignment="1" applyProtection="1">
      <alignment horizontal="center" vertical="center" wrapText="1"/>
    </xf>
    <xf numFmtId="0" fontId="330" fillId="0" borderId="0" xfId="0" applyNumberFormat="1" applyFont="1" applyBorder="1" applyAlignment="1" applyProtection="1">
      <alignment horizontal="left" vertical="top"/>
    </xf>
    <xf numFmtId="0" fontId="315" fillId="0" borderId="0" xfId="0" applyFont="1" applyBorder="1" applyAlignment="1" applyProtection="1"/>
    <xf numFmtId="0" fontId="315" fillId="0" borderId="0" xfId="1" applyNumberFormat="1" applyFont="1" applyBorder="1" applyAlignment="1" applyProtection="1">
      <alignment horizontal="left"/>
    </xf>
    <xf numFmtId="0" fontId="333" fillId="0" borderId="0" xfId="0" applyNumberFormat="1" applyFont="1" applyBorder="1" applyAlignment="1" applyProtection="1">
      <alignment horizontal="left" vertical="top"/>
    </xf>
    <xf numFmtId="0" fontId="74" fillId="0" borderId="0" xfId="5" applyFont="1" applyAlignment="1">
      <alignment horizontal="right"/>
    </xf>
    <xf numFmtId="0" fontId="312" fillId="0" borderId="0" xfId="5" applyFont="1" applyAlignment="1">
      <alignment vertical="center"/>
    </xf>
    <xf numFmtId="0" fontId="322" fillId="0" borderId="0" xfId="0" applyNumberFormat="1" applyFont="1" applyBorder="1" applyAlignment="1" applyProtection="1">
      <alignment horizontal="right" vertical="center"/>
    </xf>
    <xf numFmtId="3" fontId="323" fillId="0" borderId="0" xfId="1" applyNumberFormat="1" applyFont="1" applyBorder="1" applyAlignment="1" applyProtection="1">
      <alignment horizontal="right"/>
    </xf>
    <xf numFmtId="0" fontId="332" fillId="0" borderId="0" xfId="5" applyFont="1" applyAlignment="1">
      <alignment horizontal="right" vertical="top"/>
    </xf>
    <xf numFmtId="2" fontId="0" fillId="0" borderId="0" xfId="0" applyNumberFormat="1"/>
    <xf numFmtId="0" fontId="120" fillId="0" borderId="0" xfId="5" applyFont="1" applyBorder="1" applyAlignment="1">
      <alignment horizontal="left" vertical="center"/>
    </xf>
    <xf numFmtId="0" fontId="120" fillId="0" borderId="0" xfId="5" applyFont="1" applyBorder="1" applyAlignment="1">
      <alignment horizontal="left"/>
    </xf>
    <xf numFmtId="0" fontId="132" fillId="0" borderId="0" xfId="5" applyFont="1" applyBorder="1"/>
    <xf numFmtId="0" fontId="242" fillId="0" borderId="0" xfId="5" applyFont="1" applyBorder="1" applyAlignment="1">
      <alignment horizontal="left" vertical="center"/>
    </xf>
    <xf numFmtId="0" fontId="242" fillId="0" borderId="0" xfId="5" applyFont="1" applyBorder="1" applyAlignment="1">
      <alignment horizontal="left"/>
    </xf>
    <xf numFmtId="0" fontId="334" fillId="0" borderId="0" xfId="5" applyFont="1" applyBorder="1"/>
    <xf numFmtId="0" fontId="335" fillId="0" borderId="0" xfId="5" applyFont="1"/>
    <xf numFmtId="0" fontId="334" fillId="0" borderId="0" xfId="0" applyNumberFormat="1" applyFont="1" applyBorder="1" applyAlignment="1">
      <alignment horizontal="left" vertical="top"/>
    </xf>
    <xf numFmtId="0" fontId="103" fillId="0" borderId="0" xfId="5" applyFont="1" applyBorder="1"/>
    <xf numFmtId="14" fontId="90" fillId="0" borderId="0" xfId="5" applyNumberFormat="1" applyFont="1" applyBorder="1" applyAlignment="1">
      <alignment horizontal="center"/>
    </xf>
    <xf numFmtId="0" fontId="337" fillId="0" borderId="0" xfId="5" applyFont="1" applyAlignment="1">
      <alignment horizontal="right"/>
    </xf>
    <xf numFmtId="0" fontId="109" fillId="0" borderId="0" xfId="1" applyNumberFormat="1" applyFont="1" applyBorder="1" applyAlignment="1" applyProtection="1">
      <alignment horizontal="left"/>
    </xf>
    <xf numFmtId="0" fontId="334" fillId="0" borderId="0" xfId="0" applyNumberFormat="1" applyFont="1" applyBorder="1" applyAlignment="1" applyProtection="1">
      <alignment horizontal="left" vertical="top"/>
    </xf>
    <xf numFmtId="0" fontId="90" fillId="0" borderId="0" xfId="5" applyFont="1" applyBorder="1"/>
    <xf numFmtId="0" fontId="103" fillId="0" borderId="0" xfId="5" applyFont="1" applyBorder="1" applyAlignment="1">
      <alignment horizontal="left"/>
    </xf>
    <xf numFmtId="0" fontId="90" fillId="0" borderId="0" xfId="5" applyFont="1" applyBorder="1" applyAlignment="1">
      <alignment horizontal="center"/>
    </xf>
    <xf numFmtId="0" fontId="103" fillId="0" borderId="0" xfId="5" applyFont="1" applyBorder="1" applyAlignment="1">
      <alignment horizontal="right" vertical="top"/>
    </xf>
    <xf numFmtId="0" fontId="109" fillId="0" borderId="0" xfId="5" applyFont="1" applyBorder="1" applyAlignment="1">
      <alignment horizontal="center"/>
    </xf>
    <xf numFmtId="0" fontId="109" fillId="0" borderId="0" xfId="1" applyNumberFormat="1" applyFont="1" applyBorder="1" applyAlignment="1" applyProtection="1">
      <alignment horizontal="right"/>
    </xf>
    <xf numFmtId="0" fontId="121" fillId="0" borderId="0" xfId="5" applyFont="1" applyBorder="1" applyAlignment="1">
      <alignment horizontal="right" vertical="top"/>
    </xf>
    <xf numFmtId="0" fontId="334" fillId="0" borderId="0" xfId="0" applyNumberFormat="1" applyFont="1" applyBorder="1" applyAlignment="1" applyProtection="1">
      <alignment horizontal="right" vertical="center"/>
    </xf>
    <xf numFmtId="0" fontId="338" fillId="0" borderId="0" xfId="5" applyFont="1" applyAlignment="1">
      <alignment horizontal="right" vertical="center"/>
    </xf>
    <xf numFmtId="0" fontId="339" fillId="0" borderId="0" xfId="5" applyFont="1" applyAlignment="1">
      <alignment horizontal="right"/>
    </xf>
    <xf numFmtId="0" fontId="320" fillId="0" borderId="0" xfId="5" applyFont="1" applyFill="1" applyAlignment="1">
      <alignment horizontal="right"/>
    </xf>
    <xf numFmtId="0" fontId="76" fillId="0" borderId="0" xfId="5" applyFont="1" applyFill="1"/>
    <xf numFmtId="0" fontId="101" fillId="0" borderId="0" xfId="5" applyFont="1" applyFill="1"/>
    <xf numFmtId="0" fontId="76" fillId="0" borderId="0" xfId="5" applyFont="1" applyFill="1" applyAlignment="1">
      <alignment vertical="top"/>
    </xf>
    <xf numFmtId="0" fontId="78" fillId="0" borderId="0" xfId="1" applyNumberFormat="1" applyFont="1" applyFill="1" applyBorder="1" applyAlignment="1" applyProtection="1">
      <alignment horizontal="right"/>
    </xf>
    <xf numFmtId="0" fontId="322" fillId="0" borderId="0" xfId="0" applyNumberFormat="1" applyFont="1" applyFill="1" applyBorder="1" applyAlignment="1" applyProtection="1">
      <alignment horizontal="right" vertical="top"/>
    </xf>
    <xf numFmtId="0" fontId="319" fillId="0" borderId="0" xfId="1" applyNumberFormat="1" applyFont="1" applyFill="1" applyBorder="1" applyAlignment="1" applyProtection="1">
      <alignment horizontal="right"/>
    </xf>
    <xf numFmtId="0" fontId="318" fillId="0" borderId="0" xfId="0" applyNumberFormat="1" applyFont="1" applyFill="1" applyBorder="1" applyAlignment="1" applyProtection="1">
      <alignment horizontal="right" vertical="top"/>
    </xf>
    <xf numFmtId="0" fontId="340" fillId="0" borderId="39" xfId="5" applyFont="1" applyBorder="1" applyAlignment="1">
      <alignment horizontal="center" vertical="top"/>
    </xf>
    <xf numFmtId="0" fontId="340" fillId="0" borderId="18" xfId="5" applyFont="1" applyBorder="1" applyAlignment="1">
      <alignment horizontal="center" vertical="top"/>
    </xf>
    <xf numFmtId="0" fontId="340" fillId="0" borderId="40" xfId="5" applyFont="1" applyBorder="1" applyAlignment="1">
      <alignment horizontal="center" vertical="top"/>
    </xf>
    <xf numFmtId="0" fontId="242" fillId="0" borderId="0" xfId="5" applyNumberFormat="1" applyFont="1" applyBorder="1" applyAlignment="1">
      <alignment horizontal="left" vertical="center"/>
    </xf>
    <xf numFmtId="1" fontId="138" fillId="0" borderId="0" xfId="0" applyNumberFormat="1" applyFont="1" applyBorder="1" applyAlignment="1">
      <alignment horizontal="left"/>
    </xf>
    <xf numFmtId="12" fontId="242" fillId="0" borderId="0" xfId="5" applyNumberFormat="1" applyFont="1" applyBorder="1" applyAlignment="1">
      <alignment horizontal="left" vertical="center"/>
    </xf>
    <xf numFmtId="0" fontId="0" fillId="0" borderId="0" xfId="0" applyAlignment="1">
      <alignment vertical="center"/>
    </xf>
    <xf numFmtId="0" fontId="257" fillId="0" borderId="0" xfId="5" applyFont="1" applyAlignment="1">
      <alignment horizontal="right" vertical="top"/>
    </xf>
    <xf numFmtId="0" fontId="257" fillId="0" borderId="0" xfId="5" applyFont="1"/>
    <xf numFmtId="0" fontId="96" fillId="0" borderId="0" xfId="0" applyNumberFormat="1" applyFont="1" applyBorder="1" applyAlignment="1">
      <alignment horizontal="right" vertical="center"/>
    </xf>
    <xf numFmtId="0" fontId="112" fillId="0" borderId="0" xfId="0" applyNumberFormat="1" applyFont="1" applyBorder="1" applyAlignment="1">
      <alignment vertical="top"/>
    </xf>
    <xf numFmtId="0" fontId="341" fillId="0" borderId="0" xfId="0" applyFont="1" applyAlignment="1">
      <alignment vertical="center"/>
    </xf>
    <xf numFmtId="0" fontId="344" fillId="0" borderId="0" xfId="0" applyFont="1" applyAlignment="1">
      <alignment vertical="center"/>
    </xf>
    <xf numFmtId="0" fontId="86" fillId="0" borderId="164" xfId="0" applyFont="1" applyBorder="1" applyAlignment="1">
      <alignment vertical="center"/>
    </xf>
    <xf numFmtId="49" fontId="96" fillId="0" borderId="164" xfId="0" applyNumberFormat="1" applyFont="1" applyBorder="1" applyAlignment="1">
      <alignment horizontal="right" vertical="center"/>
    </xf>
    <xf numFmtId="0" fontId="96" fillId="0" borderId="164" xfId="0" applyNumberFormat="1" applyFont="1" applyBorder="1" applyAlignment="1">
      <alignment horizontal="right" vertical="center"/>
    </xf>
    <xf numFmtId="0" fontId="95" fillId="0" borderId="164" xfId="0" applyFont="1" applyBorder="1" applyAlignment="1">
      <alignment vertical="center"/>
    </xf>
    <xf numFmtId="49" fontId="112" fillId="0" borderId="164" xfId="0" applyNumberFormat="1" applyFont="1" applyBorder="1" applyAlignment="1">
      <alignment vertical="top"/>
    </xf>
    <xf numFmtId="0" fontId="112" fillId="0" borderId="164" xfId="0" applyNumberFormat="1" applyFont="1" applyBorder="1" applyAlignment="1">
      <alignment vertical="top"/>
    </xf>
    <xf numFmtId="2" fontId="93" fillId="0" borderId="0" xfId="0" applyNumberFormat="1" applyFont="1" applyFill="1" applyBorder="1" applyAlignment="1">
      <alignment vertical="center"/>
    </xf>
    <xf numFmtId="0" fontId="274" fillId="0" borderId="0" xfId="0" applyFont="1" applyAlignment="1">
      <alignment vertical="center"/>
    </xf>
    <xf numFmtId="0" fontId="274" fillId="0" borderId="0" xfId="0" applyFont="1" applyBorder="1" applyAlignment="1">
      <alignment vertical="center"/>
    </xf>
    <xf numFmtId="173" fontId="274" fillId="0" borderId="0" xfId="0" applyNumberFormat="1" applyFont="1" applyBorder="1" applyAlignment="1">
      <alignment vertical="center"/>
    </xf>
    <xf numFmtId="0" fontId="93" fillId="0" borderId="0" xfId="0" applyFont="1" applyBorder="1" applyAlignment="1">
      <alignment vertical="center"/>
    </xf>
    <xf numFmtId="1" fontId="274" fillId="0" borderId="0" xfId="0" applyNumberFormat="1" applyFont="1" applyAlignment="1">
      <alignment vertical="center"/>
    </xf>
    <xf numFmtId="0" fontId="274" fillId="0" borderId="0" xfId="0" applyFont="1" applyAlignment="1">
      <alignment horizontal="center" vertical="center"/>
    </xf>
    <xf numFmtId="0" fontId="345" fillId="0" borderId="0" xfId="0" applyFont="1" applyAlignment="1">
      <alignment horizontal="center" vertical="center"/>
    </xf>
    <xf numFmtId="2" fontId="87" fillId="0" borderId="0" xfId="0" applyNumberFormat="1" applyFont="1" applyFill="1" applyBorder="1" applyAlignment="1">
      <alignment vertical="center"/>
    </xf>
    <xf numFmtId="0" fontId="92" fillId="0" borderId="0" xfId="0" applyFont="1" applyAlignment="1">
      <alignment horizontal="center" vertical="center"/>
    </xf>
    <xf numFmtId="0" fontId="346" fillId="0" borderId="0" xfId="0" applyFont="1" applyAlignment="1">
      <alignment vertical="center"/>
    </xf>
    <xf numFmtId="0" fontId="347" fillId="0" borderId="0" xfId="0" applyFont="1" applyAlignment="1">
      <alignment vertical="center"/>
    </xf>
    <xf numFmtId="1" fontId="272" fillId="0" borderId="0" xfId="0" applyNumberFormat="1" applyFont="1" applyAlignment="1">
      <alignment horizontal="center" textRotation="90"/>
    </xf>
    <xf numFmtId="0" fontId="76" fillId="0" borderId="0" xfId="0" applyFont="1" applyFill="1" applyBorder="1" applyAlignment="1">
      <alignment horizontal="left" vertical="top"/>
    </xf>
    <xf numFmtId="0" fontId="76" fillId="0" borderId="0" xfId="0" applyFont="1" applyFill="1" applyAlignment="1">
      <alignment horizontal="left" vertical="top"/>
    </xf>
    <xf numFmtId="0" fontId="88" fillId="0" borderId="0" xfId="0" applyFont="1" applyAlignment="1"/>
    <xf numFmtId="0" fontId="348" fillId="0" borderId="0" xfId="0" applyFont="1" applyAlignment="1">
      <alignment vertical="center"/>
    </xf>
    <xf numFmtId="0" fontId="86" fillId="0" borderId="172" xfId="0" applyFont="1" applyBorder="1" applyAlignment="1">
      <alignment vertical="center"/>
    </xf>
    <xf numFmtId="0" fontId="348" fillId="0" borderId="172" xfId="0" applyFont="1" applyBorder="1" applyAlignment="1">
      <alignment vertical="center"/>
    </xf>
    <xf numFmtId="0" fontId="341" fillId="0" borderId="172" xfId="0" applyFont="1" applyBorder="1" applyAlignment="1">
      <alignment vertical="center"/>
    </xf>
    <xf numFmtId="0" fontId="346" fillId="0" borderId="172" xfId="0" applyFont="1" applyBorder="1" applyAlignment="1">
      <alignment vertical="center"/>
    </xf>
    <xf numFmtId="0" fontId="99" fillId="0" borderId="0" xfId="0" applyFont="1" applyBorder="1" applyAlignment="1">
      <alignment vertical="center"/>
    </xf>
    <xf numFmtId="0" fontId="102" fillId="0" borderId="0" xfId="0" applyFont="1" applyAlignment="1">
      <alignment horizontal="left" vertical="top" wrapText="1"/>
    </xf>
    <xf numFmtId="1" fontId="114" fillId="0" borderId="0" xfId="0" applyNumberFormat="1" applyFont="1" applyAlignment="1">
      <alignment horizontal="center" textRotation="90"/>
    </xf>
    <xf numFmtId="0" fontId="76" fillId="0" borderId="0" xfId="0" applyFont="1" applyAlignment="1">
      <alignment horizontal="left" vertical="center"/>
    </xf>
    <xf numFmtId="0" fontId="76" fillId="0" borderId="0" xfId="0" applyFont="1" applyAlignment="1">
      <alignment horizontal="left" vertical="center" wrapText="1"/>
    </xf>
    <xf numFmtId="1" fontId="114" fillId="0" borderId="0" xfId="0" applyNumberFormat="1" applyFont="1" applyAlignment="1">
      <alignment horizontal="center" textRotation="90"/>
    </xf>
    <xf numFmtId="0" fontId="76" fillId="0" borderId="0" xfId="0" applyFont="1" applyBorder="1" applyAlignment="1">
      <alignment vertical="center"/>
    </xf>
    <xf numFmtId="0" fontId="75" fillId="0" borderId="0" xfId="0" applyFont="1" applyBorder="1" applyAlignment="1"/>
    <xf numFmtId="0" fontId="75" fillId="0" borderId="211" xfId="0" applyFont="1" applyBorder="1" applyAlignment="1"/>
    <xf numFmtId="0" fontId="76" fillId="0" borderId="177" xfId="0" applyFont="1" applyBorder="1" applyAlignment="1"/>
    <xf numFmtId="0" fontId="75" fillId="0" borderId="209" xfId="0" applyFont="1" applyBorder="1" applyAlignment="1"/>
    <xf numFmtId="0" fontId="76" fillId="0" borderId="224" xfId="0" applyFont="1" applyBorder="1" applyAlignment="1"/>
    <xf numFmtId="0" fontId="350" fillId="0" borderId="170" xfId="0" applyFont="1" applyBorder="1"/>
    <xf numFmtId="0" fontId="350" fillId="0" borderId="173" xfId="0" applyFont="1" applyBorder="1"/>
    <xf numFmtId="0" fontId="350" fillId="0" borderId="201" xfId="0" applyFont="1" applyBorder="1"/>
    <xf numFmtId="0" fontId="75" fillId="0" borderId="168" xfId="0" applyFont="1" applyBorder="1" applyAlignment="1"/>
    <xf numFmtId="0" fontId="76" fillId="0" borderId="200" xfId="0" applyFont="1" applyBorder="1" applyAlignment="1"/>
    <xf numFmtId="0" fontId="350" fillId="0" borderId="179" xfId="0" applyFont="1" applyBorder="1"/>
    <xf numFmtId="0" fontId="350" fillId="0" borderId="189" xfId="0" applyFont="1" applyBorder="1"/>
    <xf numFmtId="0" fontId="350" fillId="0" borderId="225" xfId="0" applyFont="1" applyBorder="1"/>
    <xf numFmtId="1" fontId="352" fillId="0" borderId="0" xfId="0" applyNumberFormat="1" applyFont="1" applyAlignment="1">
      <alignment horizontal="center" textRotation="90"/>
    </xf>
    <xf numFmtId="0" fontId="350" fillId="0" borderId="0" xfId="0" applyFont="1" applyBorder="1"/>
    <xf numFmtId="0" fontId="76" fillId="0" borderId="187" xfId="0" applyFont="1" applyBorder="1" applyAlignment="1"/>
    <xf numFmtId="0" fontId="76" fillId="0" borderId="219" xfId="0" applyFont="1" applyBorder="1" applyAlignment="1">
      <alignment vertical="center"/>
    </xf>
    <xf numFmtId="0" fontId="76" fillId="0" borderId="219" xfId="0" applyFont="1" applyBorder="1" applyAlignment="1"/>
    <xf numFmtId="0" fontId="76" fillId="0" borderId="222" xfId="0" applyFont="1" applyBorder="1" applyAlignment="1"/>
    <xf numFmtId="0" fontId="76" fillId="0" borderId="223" xfId="0" applyFont="1" applyBorder="1" applyAlignment="1"/>
    <xf numFmtId="0" fontId="76" fillId="0" borderId="187" xfId="0" applyFont="1" applyBorder="1" applyAlignment="1">
      <alignment vertical="center"/>
    </xf>
    <xf numFmtId="0" fontId="76" fillId="0" borderId="205" xfId="0" applyFont="1" applyBorder="1" applyAlignment="1"/>
    <xf numFmtId="0" fontId="353" fillId="0" borderId="0" xfId="0" applyFont="1" applyAlignment="1">
      <alignment vertical="center"/>
    </xf>
    <xf numFmtId="0" fontId="88" fillId="0" borderId="0" xfId="0" applyNumberFormat="1" applyFont="1" applyBorder="1" applyAlignment="1">
      <alignment horizontal="left" wrapText="1"/>
    </xf>
    <xf numFmtId="0" fontId="88" fillId="0" borderId="0" xfId="0" applyNumberFormat="1" applyFont="1" applyBorder="1" applyAlignment="1">
      <alignment vertical="center"/>
    </xf>
    <xf numFmtId="0" fontId="87" fillId="0" borderId="0" xfId="0" applyFont="1" applyBorder="1" applyAlignment="1">
      <alignment horizontal="center" vertical="center"/>
    </xf>
    <xf numFmtId="0" fontId="88" fillId="0" borderId="0" xfId="0" applyNumberFormat="1" applyFont="1" applyFill="1" applyBorder="1" applyAlignment="1">
      <alignment vertical="center"/>
    </xf>
    <xf numFmtId="0" fontId="76" fillId="0" borderId="210" xfId="0" applyFont="1" applyBorder="1" applyAlignment="1">
      <alignment vertical="center"/>
    </xf>
    <xf numFmtId="0" fontId="76" fillId="0" borderId="1" xfId="0" applyFont="1" applyBorder="1" applyAlignment="1">
      <alignment vertical="center"/>
    </xf>
    <xf numFmtId="0" fontId="75" fillId="0" borderId="173" xfId="0" applyFont="1" applyBorder="1" applyAlignment="1">
      <alignment vertical="center"/>
    </xf>
    <xf numFmtId="0" fontId="76" fillId="0" borderId="173" xfId="0" applyFont="1" applyBorder="1" applyAlignment="1">
      <alignment vertical="center"/>
    </xf>
    <xf numFmtId="0" fontId="76" fillId="0" borderId="174" xfId="0" applyFont="1" applyBorder="1" applyAlignment="1">
      <alignment vertical="center"/>
    </xf>
    <xf numFmtId="0" fontId="76" fillId="0" borderId="173" xfId="0" applyFont="1" applyBorder="1" applyAlignment="1">
      <alignment horizontal="left" vertical="center"/>
    </xf>
    <xf numFmtId="0" fontId="75" fillId="0" borderId="174" xfId="0" applyFont="1" applyBorder="1" applyAlignment="1">
      <alignment vertical="center"/>
    </xf>
    <xf numFmtId="0" fontId="75" fillId="0" borderId="1" xfId="0" applyFont="1" applyBorder="1" applyAlignment="1">
      <alignment vertical="center"/>
    </xf>
    <xf numFmtId="0" fontId="76" fillId="0" borderId="214" xfId="0" applyFont="1" applyBorder="1" applyAlignment="1">
      <alignment vertical="center"/>
    </xf>
    <xf numFmtId="0" fontId="75" fillId="0" borderId="214" xfId="0" applyFont="1" applyBorder="1" applyAlignment="1">
      <alignment vertical="center"/>
    </xf>
    <xf numFmtId="0" fontId="75" fillId="0" borderId="215" xfId="0" applyFont="1" applyBorder="1" applyAlignment="1">
      <alignment vertical="center"/>
    </xf>
    <xf numFmtId="0" fontId="75" fillId="0" borderId="199" xfId="0" applyFont="1" applyBorder="1" applyAlignment="1">
      <alignment vertical="center"/>
    </xf>
    <xf numFmtId="0" fontId="75" fillId="0" borderId="212" xfId="0" applyFont="1" applyBorder="1" applyAlignment="1">
      <alignment vertical="center"/>
    </xf>
    <xf numFmtId="0" fontId="76" fillId="0" borderId="2" xfId="0" applyFont="1" applyBorder="1" applyAlignment="1">
      <alignment vertical="center"/>
    </xf>
    <xf numFmtId="0" fontId="76" fillId="0" borderId="170" xfId="0" applyFont="1" applyBorder="1" applyAlignment="1">
      <alignment vertical="center"/>
    </xf>
    <xf numFmtId="49" fontId="351" fillId="0" borderId="173" xfId="0" applyNumberFormat="1" applyFont="1" applyBorder="1" applyAlignment="1">
      <alignment vertical="center"/>
    </xf>
    <xf numFmtId="0" fontId="351" fillId="0" borderId="173" xfId="0" applyFont="1" applyBorder="1" applyAlignment="1">
      <alignment vertical="center"/>
    </xf>
    <xf numFmtId="0" fontId="75" fillId="0" borderId="187" xfId="0" applyFont="1" applyBorder="1" applyAlignment="1">
      <alignment vertical="center"/>
    </xf>
    <xf numFmtId="0" fontId="75" fillId="0" borderId="206" xfId="0" applyFont="1" applyBorder="1" applyAlignment="1">
      <alignment vertical="center"/>
    </xf>
    <xf numFmtId="0" fontId="75" fillId="0" borderId="210" xfId="0" applyFont="1" applyBorder="1" applyAlignment="1">
      <alignment vertical="center"/>
    </xf>
    <xf numFmtId="0" fontId="75" fillId="0" borderId="170" xfId="0" applyFont="1" applyBorder="1" applyAlignment="1">
      <alignment vertical="center"/>
    </xf>
    <xf numFmtId="0" fontId="75" fillId="0" borderId="209" xfId="0" applyFont="1" applyBorder="1" applyAlignment="1">
      <alignment vertical="center"/>
    </xf>
    <xf numFmtId="0" fontId="76" fillId="0" borderId="209" xfId="0" applyFont="1" applyBorder="1" applyAlignment="1">
      <alignment vertical="center"/>
    </xf>
    <xf numFmtId="0" fontId="76" fillId="0" borderId="167" xfId="0" applyFont="1" applyBorder="1" applyAlignment="1">
      <alignment vertical="center"/>
    </xf>
    <xf numFmtId="0" fontId="76" fillId="0" borderId="215" xfId="0" applyFont="1" applyBorder="1" applyAlignment="1">
      <alignment vertical="center"/>
    </xf>
    <xf numFmtId="0" fontId="76" fillId="0" borderId="168" xfId="0" applyFont="1" applyBorder="1" applyAlignment="1">
      <alignment vertical="center"/>
    </xf>
    <xf numFmtId="0" fontId="76" fillId="0" borderId="199" xfId="0" applyFont="1" applyBorder="1" applyAlignment="1">
      <alignment vertical="center"/>
    </xf>
    <xf numFmtId="0" fontId="76" fillId="0" borderId="212" xfId="0" applyFont="1" applyBorder="1" applyAlignment="1">
      <alignment vertical="center"/>
    </xf>
    <xf numFmtId="0" fontId="76" fillId="0" borderId="0" xfId="0" applyFont="1" applyBorder="1" applyAlignment="1">
      <alignment vertical="center" wrapText="1"/>
    </xf>
    <xf numFmtId="0" fontId="76" fillId="0" borderId="1" xfId="0" applyFont="1" applyBorder="1" applyAlignment="1">
      <alignment vertical="center" wrapText="1"/>
    </xf>
    <xf numFmtId="0" fontId="75" fillId="0" borderId="167" xfId="0" applyFont="1" applyBorder="1" applyAlignment="1">
      <alignment vertical="center"/>
    </xf>
    <xf numFmtId="0" fontId="75" fillId="0" borderId="168" xfId="0" applyFont="1" applyBorder="1" applyAlignment="1">
      <alignment vertical="center"/>
    </xf>
    <xf numFmtId="0" fontId="76" fillId="0" borderId="206" xfId="0" applyFont="1" applyBorder="1" applyAlignment="1">
      <alignment vertical="center"/>
    </xf>
    <xf numFmtId="0" fontId="76" fillId="0" borderId="194" xfId="0" applyFont="1" applyBorder="1" applyAlignment="1">
      <alignment vertical="center"/>
    </xf>
    <xf numFmtId="0" fontId="76" fillId="0" borderId="203" xfId="0" applyFont="1" applyBorder="1" applyAlignment="1">
      <alignment vertical="center"/>
    </xf>
    <xf numFmtId="0" fontId="76" fillId="0" borderId="193" xfId="0" applyFont="1" applyBorder="1" applyAlignment="1">
      <alignment vertical="center"/>
    </xf>
    <xf numFmtId="0" fontId="76" fillId="0" borderId="221" xfId="0" applyFont="1" applyBorder="1" applyAlignment="1">
      <alignment vertical="center"/>
    </xf>
    <xf numFmtId="0" fontId="76" fillId="0" borderId="217" xfId="0" applyFont="1" applyBorder="1" applyAlignment="1">
      <alignment vertical="center"/>
    </xf>
    <xf numFmtId="0" fontId="139" fillId="0" borderId="0" xfId="0" applyFont="1" applyAlignment="1">
      <alignment horizontal="center" vertical="center"/>
    </xf>
    <xf numFmtId="0" fontId="142" fillId="0" borderId="0" xfId="0" applyFont="1" applyAlignment="1">
      <alignment horizontal="center" vertical="center" wrapText="1"/>
    </xf>
    <xf numFmtId="0" fontId="15" fillId="0" borderId="0" xfId="0" applyFont="1" applyAlignment="1">
      <alignment horizontal="center" vertical="center"/>
    </xf>
    <xf numFmtId="166" fontId="17" fillId="0" borderId="0" xfId="0" applyNumberFormat="1" applyFont="1" applyBorder="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horizontal="center" vertical="center"/>
    </xf>
    <xf numFmtId="0" fontId="116" fillId="0" borderId="4" xfId="0" applyFont="1" applyBorder="1" applyAlignment="1">
      <alignment horizontal="center" vertical="center" wrapText="1"/>
    </xf>
    <xf numFmtId="0" fontId="57" fillId="0" borderId="9" xfId="0" applyFont="1" applyBorder="1" applyAlignment="1">
      <alignment horizontal="center" wrapText="1"/>
    </xf>
    <xf numFmtId="0" fontId="57" fillId="0" borderId="10" xfId="0" applyFont="1" applyBorder="1" applyAlignment="1">
      <alignment horizontal="center" wrapText="1"/>
    </xf>
    <xf numFmtId="3" fontId="137" fillId="0" borderId="4" xfId="1" applyNumberFormat="1" applyFont="1" applyBorder="1" applyAlignment="1" applyProtection="1">
      <alignment horizontal="right" vertical="center"/>
      <protection locked="0"/>
    </xf>
    <xf numFmtId="1" fontId="181" fillId="0" borderId="0" xfId="1" applyNumberFormat="1" applyFont="1" applyBorder="1" applyAlignment="1" applyProtection="1">
      <alignment horizontal="left"/>
    </xf>
    <xf numFmtId="0" fontId="181" fillId="0" borderId="0" xfId="1" applyNumberFormat="1" applyFont="1" applyBorder="1" applyAlignment="1" applyProtection="1">
      <alignment horizontal="left"/>
    </xf>
    <xf numFmtId="0" fontId="294" fillId="0" borderId="4" xfId="0" applyFont="1" applyBorder="1" applyAlignment="1">
      <alignment horizontal="center" vertical="center"/>
    </xf>
    <xf numFmtId="0" fontId="137" fillId="0" borderId="4" xfId="0" applyFont="1" applyBorder="1" applyAlignment="1">
      <alignment horizontal="left" vertical="center"/>
    </xf>
    <xf numFmtId="0" fontId="137" fillId="0" borderId="4" xfId="0" applyFont="1" applyBorder="1" applyAlignment="1">
      <alignment horizontal="center" vertical="center"/>
    </xf>
    <xf numFmtId="3" fontId="137" fillId="0" borderId="9" xfId="1" applyNumberFormat="1" applyFont="1" applyBorder="1" applyAlignment="1" applyProtection="1">
      <alignment horizontal="right" vertical="center"/>
      <protection locked="0"/>
    </xf>
    <xf numFmtId="3" fontId="137" fillId="0" borderId="10" xfId="1" applyNumberFormat="1" applyFont="1" applyBorder="1" applyAlignment="1" applyProtection="1">
      <alignment horizontal="right" vertical="center"/>
      <protection locked="0"/>
    </xf>
    <xf numFmtId="0" fontId="137" fillId="0" borderId="4" xfId="0" applyFont="1" applyBorder="1" applyAlignment="1">
      <alignment horizontal="left" vertical="center" wrapText="1"/>
    </xf>
    <xf numFmtId="0" fontId="20" fillId="0" borderId="4" xfId="0" applyFont="1" applyBorder="1" applyAlignment="1">
      <alignment horizontal="center" vertical="center"/>
    </xf>
    <xf numFmtId="0" fontId="294" fillId="0" borderId="5" xfId="0" applyFont="1" applyBorder="1" applyAlignment="1">
      <alignment horizontal="center" vertical="center"/>
    </xf>
    <xf numFmtId="0" fontId="294" fillId="0" borderId="6" xfId="0" applyFont="1" applyBorder="1" applyAlignment="1">
      <alignment horizontal="center" vertical="center"/>
    </xf>
    <xf numFmtId="0" fontId="294" fillId="0" borderId="7" xfId="0" applyFont="1" applyBorder="1" applyAlignment="1">
      <alignment horizontal="center" vertical="center"/>
    </xf>
    <xf numFmtId="1" fontId="137" fillId="0" borderId="9" xfId="1" applyNumberFormat="1" applyFont="1" applyBorder="1" applyAlignment="1" applyProtection="1">
      <alignment horizontal="right" vertical="center"/>
    </xf>
    <xf numFmtId="1" fontId="137" fillId="0" borderId="10" xfId="1" applyNumberFormat="1" applyFont="1" applyBorder="1" applyAlignment="1" applyProtection="1">
      <alignment horizontal="right" vertical="center"/>
    </xf>
    <xf numFmtId="1" fontId="137" fillId="0" borderId="4" xfId="1" applyNumberFormat="1" applyFont="1" applyBorder="1" applyAlignment="1" applyProtection="1">
      <alignment horizontal="right"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3" fontId="143" fillId="0" borderId="9" xfId="1" applyNumberFormat="1" applyFont="1" applyBorder="1" applyAlignment="1" applyProtection="1">
      <alignment horizontal="right" vertical="center"/>
      <protection locked="0"/>
    </xf>
    <xf numFmtId="3" fontId="143" fillId="0" borderId="10" xfId="1" applyNumberFormat="1" applyFont="1" applyBorder="1" applyAlignment="1" applyProtection="1">
      <alignment horizontal="right" vertical="center"/>
      <protection locked="0"/>
    </xf>
    <xf numFmtId="0" fontId="140" fillId="0" borderId="4" xfId="0" applyFont="1" applyBorder="1" applyAlignment="1">
      <alignment horizontal="center" vertical="center"/>
    </xf>
    <xf numFmtId="0" fontId="143" fillId="0" borderId="4" xfId="0" applyFont="1" applyBorder="1" applyAlignment="1">
      <alignment horizontal="left" vertical="center" indent="1"/>
    </xf>
    <xf numFmtId="0" fontId="142" fillId="0" borderId="4"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143" fillId="0" borderId="4" xfId="0" applyFont="1" applyBorder="1" applyAlignment="1">
      <alignment horizontal="left" vertical="center" indent="3"/>
    </xf>
    <xf numFmtId="0" fontId="141" fillId="0" borderId="4" xfId="0" applyFont="1" applyBorder="1" applyAlignment="1">
      <alignment horizontal="center" vertical="center"/>
    </xf>
    <xf numFmtId="0" fontId="57" fillId="0" borderId="4" xfId="0" applyFont="1" applyBorder="1" applyAlignment="1">
      <alignment horizontal="center" textRotation="90"/>
    </xf>
    <xf numFmtId="0" fontId="143" fillId="0" borderId="4" xfId="0" applyFont="1" applyBorder="1" applyAlignment="1">
      <alignment horizontal="left" vertical="center"/>
    </xf>
    <xf numFmtId="0" fontId="21" fillId="0" borderId="4" xfId="0" applyFont="1" applyBorder="1" applyAlignment="1">
      <alignment horizontal="center" vertical="center"/>
    </xf>
    <xf numFmtId="3" fontId="143" fillId="0" borderId="9" xfId="0" applyNumberFormat="1" applyFont="1" applyBorder="1" applyAlignment="1" applyProtection="1">
      <alignment horizontal="right" vertical="center"/>
      <protection locked="0"/>
    </xf>
    <xf numFmtId="3" fontId="143" fillId="0" borderId="8" xfId="0" applyNumberFormat="1" applyFont="1" applyBorder="1" applyAlignment="1" applyProtection="1">
      <alignment horizontal="right" vertical="center"/>
      <protection locked="0"/>
    </xf>
    <xf numFmtId="3" fontId="143" fillId="0" borderId="10" xfId="0" applyNumberFormat="1" applyFont="1" applyBorder="1" applyAlignment="1" applyProtection="1">
      <alignment horizontal="right" vertical="center"/>
      <protection locked="0"/>
    </xf>
    <xf numFmtId="3" fontId="137" fillId="0" borderId="4" xfId="0" applyNumberFormat="1" applyFont="1" applyBorder="1" applyAlignment="1" applyProtection="1">
      <alignment horizontal="right" vertical="center"/>
      <protection locked="0"/>
    </xf>
    <xf numFmtId="3" fontId="137" fillId="0" borderId="9" xfId="0" applyNumberFormat="1" applyFont="1" applyBorder="1" applyAlignment="1" applyProtection="1">
      <alignment horizontal="right" vertical="center"/>
      <protection locked="0"/>
    </xf>
    <xf numFmtId="3" fontId="137" fillId="0" borderId="8" xfId="0" applyNumberFormat="1" applyFont="1" applyBorder="1" applyAlignment="1" applyProtection="1">
      <alignment horizontal="right" vertical="center"/>
      <protection locked="0"/>
    </xf>
    <xf numFmtId="3" fontId="137" fillId="0" borderId="10" xfId="0" applyNumberFormat="1" applyFont="1" applyBorder="1" applyAlignment="1" applyProtection="1">
      <alignment horizontal="right" vertical="center"/>
      <protection locked="0"/>
    </xf>
    <xf numFmtId="0" fontId="142" fillId="0" borderId="4" xfId="0" applyFont="1" applyBorder="1" applyAlignment="1">
      <alignment horizontal="left" vertical="center"/>
    </xf>
    <xf numFmtId="3" fontId="142" fillId="0" borderId="9" xfId="0" applyNumberFormat="1" applyFont="1" applyBorder="1" applyAlignment="1" applyProtection="1">
      <alignment horizontal="right" vertical="center"/>
      <protection locked="0"/>
    </xf>
    <xf numFmtId="3" fontId="142" fillId="0" borderId="8" xfId="0" applyNumberFormat="1" applyFont="1" applyBorder="1" applyAlignment="1" applyProtection="1">
      <alignment horizontal="right" vertical="center"/>
      <protection locked="0"/>
    </xf>
    <xf numFmtId="3" fontId="142" fillId="0" borderId="10" xfId="0" applyNumberFormat="1" applyFont="1" applyBorder="1" applyAlignment="1" applyProtection="1">
      <alignment horizontal="right" vertical="center"/>
      <protection locked="0"/>
    </xf>
    <xf numFmtId="3" fontId="142" fillId="0" borderId="4" xfId="0" applyNumberFormat="1" applyFont="1" applyBorder="1" applyAlignment="1" applyProtection="1">
      <alignment horizontal="right" vertical="center"/>
      <protection locked="0"/>
    </xf>
    <xf numFmtId="1" fontId="8" fillId="0" borderId="0" xfId="0" applyNumberFormat="1" applyFont="1" applyAlignment="1">
      <alignment horizontal="left"/>
    </xf>
    <xf numFmtId="0" fontId="247" fillId="0" borderId="0" xfId="0" applyFont="1" applyBorder="1" applyAlignment="1">
      <alignment vertical="top"/>
    </xf>
    <xf numFmtId="0" fontId="247" fillId="0" borderId="0" xfId="0" applyFont="1" applyFill="1" applyBorder="1" applyAlignment="1">
      <alignment horizontal="right" vertical="top"/>
    </xf>
    <xf numFmtId="174" fontId="57" fillId="0" borderId="0" xfId="0" applyNumberFormat="1" applyFont="1" applyBorder="1" applyAlignment="1">
      <alignment horizontal="left"/>
    </xf>
    <xf numFmtId="0" fontId="250" fillId="0" borderId="0" xfId="0" applyFont="1" applyFill="1" applyBorder="1" applyAlignment="1" applyProtection="1">
      <alignment horizontal="right" vertical="top"/>
    </xf>
    <xf numFmtId="174" fontId="150" fillId="0" borderId="0" xfId="0" applyNumberFormat="1" applyFont="1" applyBorder="1" applyAlignment="1">
      <alignment horizontal="left"/>
    </xf>
    <xf numFmtId="0" fontId="4" fillId="0" borderId="4" xfId="0" applyFont="1" applyBorder="1" applyAlignment="1" applyProtection="1">
      <alignment horizontal="center" vertical="center"/>
    </xf>
    <xf numFmtId="0" fontId="122" fillId="0" borderId="4" xfId="0" applyFont="1" applyBorder="1" applyAlignment="1" applyProtection="1">
      <alignment horizontal="center" vertical="center"/>
    </xf>
    <xf numFmtId="0" fontId="179" fillId="0" borderId="4" xfId="0" applyFont="1" applyBorder="1" applyAlignment="1" applyProtection="1">
      <alignment horizontal="center" vertical="center"/>
    </xf>
    <xf numFmtId="3" fontId="147" fillId="0" borderId="4" xfId="1" applyNumberFormat="1" applyFont="1" applyFill="1" applyBorder="1" applyAlignment="1" applyProtection="1">
      <alignment horizontal="right" vertical="center"/>
      <protection locked="0"/>
    </xf>
    <xf numFmtId="167" fontId="122" fillId="0" borderId="9" xfId="1" applyFont="1" applyBorder="1" applyAlignment="1" applyProtection="1">
      <alignment horizontal="left" vertical="center"/>
    </xf>
    <xf numFmtId="167" fontId="122" fillId="0" borderId="8" xfId="1" applyFont="1" applyBorder="1" applyAlignment="1" applyProtection="1">
      <alignment horizontal="left" vertical="center"/>
    </xf>
    <xf numFmtId="167" fontId="122" fillId="0" borderId="10" xfId="1" applyFont="1" applyBorder="1" applyAlignment="1" applyProtection="1">
      <alignment horizontal="left" vertical="center"/>
    </xf>
    <xf numFmtId="167" fontId="122" fillId="0" borderId="9" xfId="1" applyFont="1" applyBorder="1" applyAlignment="1" applyProtection="1">
      <alignment vertical="center"/>
    </xf>
    <xf numFmtId="167" fontId="122" fillId="0" borderId="8" xfId="1" applyFont="1" applyBorder="1" applyAlignment="1" applyProtection="1">
      <alignment vertical="center"/>
    </xf>
    <xf numFmtId="167" fontId="122" fillId="0" borderId="10" xfId="1" applyFont="1" applyBorder="1" applyAlignment="1" applyProtection="1">
      <alignment vertical="center"/>
    </xf>
    <xf numFmtId="3" fontId="147" fillId="0" borderId="9" xfId="1" applyNumberFormat="1" applyFont="1" applyFill="1" applyBorder="1" applyAlignment="1" applyProtection="1">
      <alignment horizontal="right" vertical="center"/>
      <protection locked="0"/>
    </xf>
    <xf numFmtId="3" fontId="147" fillId="0" borderId="8" xfId="1" applyNumberFormat="1" applyFont="1" applyFill="1" applyBorder="1" applyAlignment="1" applyProtection="1">
      <alignment horizontal="right" vertical="center"/>
      <protection locked="0"/>
    </xf>
    <xf numFmtId="3" fontId="147" fillId="0" borderId="10" xfId="1" applyNumberFormat="1" applyFont="1" applyFill="1" applyBorder="1" applyAlignment="1" applyProtection="1">
      <alignment horizontal="right" vertical="center"/>
      <protection locked="0"/>
    </xf>
    <xf numFmtId="0" fontId="8" fillId="0" borderId="8" xfId="0" applyFont="1" applyBorder="1" applyAlignment="1" applyProtection="1">
      <alignment horizontal="center" vertical="center"/>
    </xf>
    <xf numFmtId="167" fontId="122" fillId="0" borderId="9" xfId="1" applyFont="1" applyBorder="1" applyAlignment="1" applyProtection="1">
      <alignment horizontal="left" vertical="center" indent="1"/>
    </xf>
    <xf numFmtId="167" fontId="122" fillId="0" borderId="8" xfId="1" applyFont="1" applyBorder="1" applyAlignment="1" applyProtection="1">
      <alignment horizontal="left" vertical="center" indent="1"/>
    </xf>
    <xf numFmtId="167" fontId="122" fillId="0" borderId="10" xfId="1" applyFont="1" applyBorder="1" applyAlignment="1" applyProtection="1">
      <alignment horizontal="left" vertical="center" indent="1"/>
    </xf>
    <xf numFmtId="1" fontId="262" fillId="0" borderId="0" xfId="0" applyNumberFormat="1" applyFont="1" applyBorder="1" applyAlignment="1" applyProtection="1">
      <alignment horizontal="center" vertical="top" textRotation="90"/>
    </xf>
    <xf numFmtId="0" fontId="250" fillId="0" borderId="0" xfId="0" applyFont="1" applyBorder="1" applyAlignment="1" applyProtection="1">
      <alignment vertical="top"/>
    </xf>
    <xf numFmtId="3" fontId="147" fillId="0" borderId="4" xfId="1" applyNumberFormat="1" applyFont="1" applyBorder="1" applyAlignment="1" applyProtection="1">
      <alignment horizontal="right" vertical="center"/>
    </xf>
    <xf numFmtId="0" fontId="150" fillId="0" borderId="4" xfId="0" applyFont="1" applyBorder="1" applyAlignment="1" applyProtection="1">
      <alignment horizontal="center" vertical="center"/>
    </xf>
    <xf numFmtId="0" fontId="122" fillId="0" borderId="4" xfId="0" applyFont="1" applyBorder="1" applyAlignment="1" applyProtection="1">
      <alignment horizontal="left" vertical="center" wrapText="1"/>
    </xf>
    <xf numFmtId="0" fontId="150" fillId="0" borderId="4" xfId="0" applyFont="1" applyBorder="1" applyAlignment="1" applyProtection="1">
      <alignment horizontal="left" vertical="center" wrapText="1"/>
    </xf>
    <xf numFmtId="3" fontId="289" fillId="0" borderId="4" xfId="1" applyNumberFormat="1" applyFont="1" applyFill="1" applyBorder="1" applyAlignment="1" applyProtection="1">
      <alignment horizontal="right" vertical="center"/>
      <protection locked="0"/>
    </xf>
    <xf numFmtId="3" fontId="289" fillId="0" borderId="9" xfId="1" applyNumberFormat="1" applyFont="1" applyFill="1" applyBorder="1" applyAlignment="1" applyProtection="1">
      <alignment horizontal="right" vertical="center"/>
      <protection locked="0"/>
    </xf>
    <xf numFmtId="3" fontId="289" fillId="0" borderId="8" xfId="1" applyNumberFormat="1" applyFont="1" applyFill="1" applyBorder="1" applyAlignment="1" applyProtection="1">
      <alignment horizontal="right" vertical="center"/>
      <protection locked="0"/>
    </xf>
    <xf numFmtId="3" fontId="289" fillId="0" borderId="10" xfId="1" applyNumberFormat="1" applyFont="1" applyFill="1" applyBorder="1" applyAlignment="1" applyProtection="1">
      <alignment horizontal="right" vertical="center"/>
      <protection locked="0"/>
    </xf>
    <xf numFmtId="0" fontId="39" fillId="0" borderId="4" xfId="0" applyFont="1" applyBorder="1" applyAlignment="1" applyProtection="1">
      <alignment horizontal="center" vertical="center"/>
    </xf>
    <xf numFmtId="0" fontId="51" fillId="0" borderId="4" xfId="0" applyFont="1" applyBorder="1" applyAlignment="1" applyProtection="1">
      <alignment horizontal="center" vertical="center"/>
    </xf>
    <xf numFmtId="0" fontId="5" fillId="0" borderId="4" xfId="0" applyFont="1" applyBorder="1" applyAlignment="1" applyProtection="1">
      <alignment horizontal="center" vertical="center"/>
    </xf>
    <xf numFmtId="0" fontId="8" fillId="0" borderId="4" xfId="0" applyFont="1" applyBorder="1" applyAlignment="1" applyProtection="1">
      <alignment horizontal="center" vertical="center"/>
    </xf>
    <xf numFmtId="167" fontId="51" fillId="0" borderId="9" xfId="1" applyFont="1" applyBorder="1" applyAlignment="1" applyProtection="1">
      <alignment vertical="center"/>
    </xf>
    <xf numFmtId="167" fontId="51" fillId="0" borderId="8" xfId="1" applyFont="1" applyBorder="1" applyAlignment="1" applyProtection="1">
      <alignment vertical="center"/>
    </xf>
    <xf numFmtId="167" fontId="51" fillId="0" borderId="10" xfId="1" applyFont="1" applyBorder="1" applyAlignment="1" applyProtection="1">
      <alignment vertical="center"/>
    </xf>
    <xf numFmtId="167" fontId="51" fillId="0" borderId="9" xfId="1" applyFont="1" applyBorder="1" applyAlignment="1" applyProtection="1">
      <alignment horizontal="left" vertical="center" wrapText="1"/>
    </xf>
    <xf numFmtId="167" fontId="51" fillId="0" borderId="8" xfId="1" applyFont="1" applyBorder="1" applyAlignment="1" applyProtection="1">
      <alignment horizontal="left" vertical="center" wrapText="1"/>
    </xf>
    <xf numFmtId="167" fontId="51" fillId="0" borderId="10" xfId="1" applyFont="1" applyBorder="1" applyAlignment="1" applyProtection="1">
      <alignment horizontal="left" vertical="center" wrapText="1"/>
    </xf>
    <xf numFmtId="0" fontId="295" fillId="0" borderId="4" xfId="0" applyFont="1" applyBorder="1" applyAlignment="1" applyProtection="1">
      <alignment horizontal="center" vertical="center"/>
    </xf>
    <xf numFmtId="0" fontId="148" fillId="0" borderId="4" xfId="0" applyFont="1" applyBorder="1" applyAlignment="1" applyProtection="1">
      <alignment horizontal="center" vertical="center"/>
    </xf>
    <xf numFmtId="3" fontId="146" fillId="0" borderId="9" xfId="1" applyNumberFormat="1" applyFont="1" applyFill="1" applyBorder="1" applyAlignment="1" applyProtection="1">
      <alignment horizontal="right" vertical="center"/>
      <protection locked="0"/>
    </xf>
    <xf numFmtId="3" fontId="146" fillId="0" borderId="8" xfId="1" applyNumberFormat="1" applyFont="1" applyFill="1" applyBorder="1" applyAlignment="1" applyProtection="1">
      <alignment horizontal="right" vertical="center"/>
      <protection locked="0"/>
    </xf>
    <xf numFmtId="3" fontId="146" fillId="0" borderId="10" xfId="1" applyNumberFormat="1" applyFont="1" applyFill="1" applyBorder="1" applyAlignment="1" applyProtection="1">
      <alignment horizontal="right" vertical="center"/>
      <protection locked="0"/>
    </xf>
    <xf numFmtId="3" fontId="147" fillId="0" borderId="9" xfId="1" applyNumberFormat="1" applyFont="1" applyBorder="1" applyAlignment="1" applyProtection="1">
      <alignment horizontal="right" vertical="center"/>
    </xf>
    <xf numFmtId="3" fontId="147" fillId="0" borderId="8" xfId="1" applyNumberFormat="1" applyFont="1" applyBorder="1" applyAlignment="1" applyProtection="1">
      <alignment horizontal="right" vertical="center"/>
    </xf>
    <xf numFmtId="3" fontId="147" fillId="0" borderId="10" xfId="1" applyNumberFormat="1" applyFont="1" applyBorder="1" applyAlignment="1" applyProtection="1">
      <alignment horizontal="right" vertical="center"/>
    </xf>
    <xf numFmtId="167" fontId="148" fillId="0" borderId="9" xfId="1" applyFont="1" applyBorder="1" applyAlignment="1" applyProtection="1">
      <alignment vertical="center"/>
    </xf>
    <xf numFmtId="167" fontId="148" fillId="0" borderId="8" xfId="1" applyFont="1" applyBorder="1" applyAlignment="1" applyProtection="1">
      <alignment vertical="center"/>
    </xf>
    <xf numFmtId="167" fontId="148" fillId="0" borderId="10" xfId="1" applyFont="1" applyBorder="1" applyAlignment="1" applyProtection="1">
      <alignment vertical="center"/>
    </xf>
    <xf numFmtId="3" fontId="146" fillId="0" borderId="9" xfId="1" applyNumberFormat="1" applyFont="1" applyBorder="1" applyAlignment="1" applyProtection="1">
      <alignment horizontal="right" vertical="center"/>
    </xf>
    <xf numFmtId="3" fontId="146" fillId="0" borderId="8" xfId="1" applyNumberFormat="1" applyFont="1" applyBorder="1" applyAlignment="1" applyProtection="1">
      <alignment horizontal="right" vertical="center"/>
    </xf>
    <xf numFmtId="3" fontId="146" fillId="0" borderId="10" xfId="1" applyNumberFormat="1" applyFont="1" applyBorder="1" applyAlignment="1" applyProtection="1">
      <alignment horizontal="right" vertical="center"/>
    </xf>
    <xf numFmtId="167" fontId="51" fillId="0" borderId="9" xfId="1" applyFont="1" applyBorder="1" applyAlignment="1" applyProtection="1">
      <alignment horizontal="left" vertical="center"/>
    </xf>
    <xf numFmtId="167" fontId="51" fillId="0" borderId="8" xfId="1" applyFont="1" applyBorder="1" applyAlignment="1" applyProtection="1">
      <alignment horizontal="left" vertical="center"/>
    </xf>
    <xf numFmtId="167" fontId="51" fillId="0" borderId="10" xfId="1" applyFont="1" applyBorder="1" applyAlignment="1" applyProtection="1">
      <alignment horizontal="left" vertical="center"/>
    </xf>
    <xf numFmtId="167" fontId="148" fillId="0" borderId="9" xfId="1" applyFont="1" applyBorder="1" applyAlignment="1" applyProtection="1">
      <alignment horizontal="left" vertical="center" wrapText="1"/>
    </xf>
    <xf numFmtId="167" fontId="148" fillId="0" borderId="8" xfId="1" applyFont="1" applyBorder="1" applyAlignment="1" applyProtection="1">
      <alignment horizontal="left" vertical="center" wrapText="1"/>
    </xf>
    <xf numFmtId="167" fontId="148" fillId="0" borderId="10" xfId="1" applyFont="1" applyBorder="1" applyAlignment="1" applyProtection="1">
      <alignment horizontal="left" vertical="center" wrapText="1"/>
    </xf>
    <xf numFmtId="1" fontId="147" fillId="0" borderId="9" xfId="1" applyNumberFormat="1" applyFont="1" applyBorder="1" applyAlignment="1" applyProtection="1">
      <alignment horizontal="center" vertical="center"/>
    </xf>
    <xf numFmtId="1" fontId="147" fillId="0" borderId="8" xfId="1" applyNumberFormat="1" applyFont="1" applyBorder="1" applyAlignment="1" applyProtection="1">
      <alignment horizontal="center" vertical="center"/>
    </xf>
    <xf numFmtId="1" fontId="147" fillId="0" borderId="10" xfId="1" applyNumberFormat="1" applyFont="1" applyBorder="1" applyAlignment="1" applyProtection="1">
      <alignment horizontal="center" vertical="center"/>
    </xf>
    <xf numFmtId="3" fontId="147" fillId="0" borderId="9" xfId="1" applyNumberFormat="1" applyFont="1" applyFill="1" applyBorder="1" applyAlignment="1" applyProtection="1">
      <alignment horizontal="right" vertical="center"/>
    </xf>
    <xf numFmtId="3" fontId="147" fillId="0" borderId="8" xfId="1" applyNumberFormat="1" applyFont="1" applyFill="1" applyBorder="1" applyAlignment="1" applyProtection="1">
      <alignment horizontal="right" vertical="center"/>
    </xf>
    <xf numFmtId="3" fontId="147" fillId="0" borderId="10" xfId="1" applyNumberFormat="1" applyFont="1" applyFill="1" applyBorder="1" applyAlignment="1" applyProtection="1">
      <alignment horizontal="right" vertical="center"/>
    </xf>
    <xf numFmtId="167" fontId="148" fillId="0" borderId="9" xfId="1" applyFont="1" applyBorder="1" applyAlignment="1" applyProtection="1">
      <alignment horizontal="left" vertical="center"/>
    </xf>
    <xf numFmtId="167" fontId="148" fillId="0" borderId="8" xfId="1" applyFont="1" applyBorder="1" applyAlignment="1" applyProtection="1">
      <alignment horizontal="left" vertical="center"/>
    </xf>
    <xf numFmtId="167" fontId="148" fillId="0" borderId="10" xfId="1" applyFont="1" applyBorder="1" applyAlignment="1" applyProtection="1">
      <alignment horizontal="left" vertical="center"/>
    </xf>
    <xf numFmtId="3" fontId="146" fillId="0" borderId="4" xfId="1" applyNumberFormat="1" applyFont="1" applyFill="1" applyBorder="1" applyAlignment="1" applyProtection="1">
      <alignment horizontal="right" vertical="center"/>
      <protection locked="0"/>
    </xf>
    <xf numFmtId="167" fontId="122" fillId="0" borderId="9" xfId="1" applyFont="1" applyBorder="1" applyAlignment="1" applyProtection="1">
      <alignment horizontal="left" vertical="center" wrapText="1"/>
    </xf>
    <xf numFmtId="167" fontId="122" fillId="0" borderId="8" xfId="1" applyFont="1" applyBorder="1" applyAlignment="1" applyProtection="1">
      <alignment horizontal="left" vertical="center" wrapText="1"/>
    </xf>
    <xf numFmtId="167" fontId="122" fillId="0" borderId="10" xfId="1" applyFont="1" applyBorder="1" applyAlignment="1" applyProtection="1">
      <alignment horizontal="left" vertical="center" wrapText="1"/>
    </xf>
    <xf numFmtId="1" fontId="147" fillId="0" borderId="4" xfId="1" applyNumberFormat="1" applyFont="1" applyBorder="1" applyAlignment="1" applyProtection="1">
      <alignment horizontal="center" vertical="center"/>
    </xf>
    <xf numFmtId="0" fontId="36" fillId="0" borderId="4" xfId="0" applyFont="1" applyBorder="1" applyAlignment="1" applyProtection="1">
      <alignment horizontal="center" vertical="center"/>
    </xf>
    <xf numFmtId="0" fontId="150" fillId="0" borderId="9" xfId="0" applyFont="1" applyBorder="1" applyAlignment="1" applyProtection="1">
      <alignment horizontal="left" vertical="center" wrapText="1"/>
    </xf>
    <xf numFmtId="0" fontId="150" fillId="0" borderId="8" xfId="0" applyFont="1" applyBorder="1" applyAlignment="1" applyProtection="1">
      <alignment horizontal="left" vertical="center" wrapText="1"/>
    </xf>
    <xf numFmtId="0" fontId="150" fillId="0" borderId="10" xfId="0" applyFont="1" applyBorder="1" applyAlignment="1" applyProtection="1">
      <alignment horizontal="left" vertical="center" wrapText="1"/>
    </xf>
    <xf numFmtId="0" fontId="39" fillId="0" borderId="4" xfId="0" applyFont="1" applyBorder="1" applyAlignment="1" applyProtection="1">
      <alignment horizontal="center" vertical="center" wrapText="1"/>
    </xf>
    <xf numFmtId="1" fontId="25" fillId="0" borderId="0" xfId="0" applyNumberFormat="1" applyFont="1" applyBorder="1" applyAlignment="1" applyProtection="1">
      <alignment horizontal="center" textRotation="90"/>
    </xf>
    <xf numFmtId="0" fontId="51" fillId="0" borderId="9" xfId="0" applyFont="1" applyBorder="1" applyAlignment="1" applyProtection="1">
      <alignment vertical="center"/>
    </xf>
    <xf numFmtId="0" fontId="51" fillId="0" borderId="8" xfId="0" applyFont="1" applyBorder="1" applyAlignment="1" applyProtection="1">
      <alignment vertical="center"/>
    </xf>
    <xf numFmtId="0" fontId="51" fillId="0" borderId="10" xfId="0" applyFont="1" applyBorder="1" applyAlignment="1" applyProtection="1">
      <alignment vertical="center"/>
    </xf>
    <xf numFmtId="0" fontId="148" fillId="0" borderId="9" xfId="0" applyFont="1" applyBorder="1" applyAlignment="1" applyProtection="1">
      <alignment vertical="center"/>
    </xf>
    <xf numFmtId="0" fontId="148" fillId="0" borderId="8" xfId="0" applyFont="1" applyBorder="1" applyAlignment="1" applyProtection="1">
      <alignment vertical="center"/>
    </xf>
    <xf numFmtId="0" fontId="148" fillId="0" borderId="10" xfId="0" applyFont="1" applyBorder="1" applyAlignment="1" applyProtection="1">
      <alignment vertical="center"/>
    </xf>
    <xf numFmtId="0" fontId="51" fillId="0" borderId="9" xfId="0" applyFont="1" applyBorder="1" applyAlignment="1" applyProtection="1">
      <alignment horizontal="left" vertical="center" indent="1"/>
    </xf>
    <xf numFmtId="0" fontId="51" fillId="0" borderId="8" xfId="0" applyFont="1" applyBorder="1" applyAlignment="1" applyProtection="1">
      <alignment horizontal="left" vertical="center" indent="1"/>
    </xf>
    <xf numFmtId="0" fontId="51" fillId="0" borderId="10" xfId="0" applyFont="1" applyBorder="1" applyAlignment="1" applyProtection="1">
      <alignment horizontal="left" vertical="center" indent="1"/>
    </xf>
    <xf numFmtId="3" fontId="146" fillId="0" borderId="4" xfId="1" applyNumberFormat="1" applyFont="1" applyBorder="1" applyAlignment="1" applyProtection="1">
      <alignment horizontal="right" vertical="center"/>
    </xf>
    <xf numFmtId="1" fontId="149" fillId="0" borderId="0" xfId="0" applyNumberFormat="1" applyFont="1" applyBorder="1" applyAlignment="1" applyProtection="1">
      <alignment horizontal="left"/>
    </xf>
    <xf numFmtId="0" fontId="149" fillId="0" borderId="0" xfId="0" applyNumberFormat="1" applyFont="1" applyBorder="1" applyAlignment="1" applyProtection="1">
      <alignment horizontal="left"/>
    </xf>
    <xf numFmtId="0" fontId="148" fillId="0" borderId="0" xfId="1" applyNumberFormat="1" applyFont="1" applyBorder="1" applyAlignment="1" applyProtection="1">
      <alignment horizontal="left" wrapText="1"/>
    </xf>
    <xf numFmtId="0" fontId="5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36" fillId="0" borderId="4" xfId="0" applyFont="1" applyBorder="1" applyAlignment="1" applyProtection="1">
      <alignment horizontal="center" vertical="center" wrapText="1"/>
    </xf>
    <xf numFmtId="0" fontId="36" fillId="0" borderId="4" xfId="0" applyFont="1" applyBorder="1" applyAlignment="1" applyProtection="1">
      <alignment horizontal="center" vertical="center" textRotation="90"/>
    </xf>
    <xf numFmtId="0" fontId="296" fillId="0" borderId="4" xfId="0" applyFont="1" applyBorder="1" applyAlignment="1" applyProtection="1">
      <alignment horizontal="center" vertical="center" wrapText="1"/>
    </xf>
    <xf numFmtId="0" fontId="19" fillId="0" borderId="0" xfId="0" applyFont="1" applyBorder="1" applyAlignment="1" applyProtection="1">
      <alignment horizontal="center" vertical="center"/>
    </xf>
    <xf numFmtId="0" fontId="81" fillId="0" borderId="4" xfId="0" applyFont="1" applyBorder="1" applyAlignment="1" applyProtection="1">
      <alignment horizontal="center" vertical="center"/>
    </xf>
    <xf numFmtId="3" fontId="81" fillId="0" borderId="9" xfId="1" applyNumberFormat="1" applyFont="1" applyFill="1" applyBorder="1" applyAlignment="1" applyProtection="1">
      <alignment horizontal="right" vertical="center"/>
      <protection locked="0"/>
    </xf>
    <xf numFmtId="3" fontId="81" fillId="0" borderId="8" xfId="1" applyNumberFormat="1" applyFont="1" applyFill="1" applyBorder="1" applyAlignment="1" applyProtection="1">
      <alignment horizontal="right" vertical="center"/>
      <protection locked="0"/>
    </xf>
    <xf numFmtId="3" fontId="81" fillId="0" borderId="10" xfId="1" applyNumberFormat="1" applyFont="1" applyFill="1" applyBorder="1" applyAlignment="1" applyProtection="1">
      <alignment horizontal="right" vertical="center"/>
      <protection locked="0"/>
    </xf>
    <xf numFmtId="0" fontId="252" fillId="0" borderId="0" xfId="0" applyFont="1" applyFill="1" applyBorder="1" applyAlignment="1" applyProtection="1">
      <alignment horizontal="right" vertical="top"/>
    </xf>
    <xf numFmtId="174" fontId="171" fillId="0" borderId="0" xfId="0" applyNumberFormat="1" applyFont="1" applyBorder="1" applyAlignment="1">
      <alignment horizontal="left"/>
    </xf>
    <xf numFmtId="0" fontId="81" fillId="0" borderId="9" xfId="0" applyFont="1" applyBorder="1" applyAlignment="1" applyProtection="1">
      <alignment vertical="top" wrapText="1"/>
    </xf>
    <xf numFmtId="0" fontId="81" fillId="0" borderId="8" xfId="0" applyFont="1" applyBorder="1" applyAlignment="1" applyProtection="1">
      <alignment vertical="top" wrapText="1"/>
    </xf>
    <xf numFmtId="0" fontId="81" fillId="0" borderId="10" xfId="0" applyFont="1" applyBorder="1" applyAlignment="1" applyProtection="1">
      <alignment vertical="top" wrapText="1"/>
    </xf>
    <xf numFmtId="0" fontId="184" fillId="0" borderId="4" xfId="0" applyFont="1" applyBorder="1" applyAlignment="1" applyProtection="1">
      <alignment horizontal="center" vertical="center"/>
    </xf>
    <xf numFmtId="3" fontId="184" fillId="0" borderId="9" xfId="1" applyNumberFormat="1" applyFont="1" applyFill="1" applyBorder="1" applyAlignment="1" applyProtection="1">
      <alignment horizontal="right" vertical="center"/>
      <protection locked="0"/>
    </xf>
    <xf numFmtId="3" fontId="184" fillId="0" borderId="8" xfId="1" applyNumberFormat="1" applyFont="1" applyFill="1" applyBorder="1" applyAlignment="1" applyProtection="1">
      <alignment horizontal="right" vertical="center"/>
      <protection locked="0"/>
    </xf>
    <xf numFmtId="3" fontId="184" fillId="0" borderId="10" xfId="1" applyNumberFormat="1" applyFont="1" applyFill="1" applyBorder="1" applyAlignment="1" applyProtection="1">
      <alignment horizontal="right" vertical="center"/>
      <protection locked="0"/>
    </xf>
    <xf numFmtId="0" fontId="184" fillId="0" borderId="9" xfId="0" applyFont="1" applyBorder="1" applyAlignment="1" applyProtection="1">
      <alignment vertical="top" wrapText="1"/>
    </xf>
    <xf numFmtId="0" fontId="184" fillId="0" borderId="8" xfId="0" applyFont="1" applyBorder="1" applyAlignment="1" applyProtection="1">
      <alignment vertical="top" wrapText="1"/>
    </xf>
    <xf numFmtId="0" fontId="184" fillId="0" borderId="10" xfId="0" applyFont="1" applyBorder="1" applyAlignment="1" applyProtection="1">
      <alignment vertical="top" wrapText="1"/>
    </xf>
    <xf numFmtId="0" fontId="80" fillId="0" borderId="4" xfId="0" applyFont="1" applyBorder="1" applyAlignment="1" applyProtection="1">
      <alignment horizontal="center" vertical="center"/>
    </xf>
    <xf numFmtId="0" fontId="80" fillId="0" borderId="9" xfId="0" applyFont="1" applyBorder="1" applyAlignment="1" applyProtection="1">
      <alignment horizontal="center" vertical="center"/>
    </xf>
    <xf numFmtId="0" fontId="80" fillId="0" borderId="8" xfId="0" applyFont="1" applyBorder="1" applyAlignment="1" applyProtection="1">
      <alignment horizontal="center" vertical="center"/>
    </xf>
    <xf numFmtId="0" fontId="80" fillId="0" borderId="10" xfId="0" applyFont="1" applyBorder="1" applyAlignment="1" applyProtection="1">
      <alignment horizontal="center" vertical="center"/>
    </xf>
    <xf numFmtId="1" fontId="234" fillId="0" borderId="0" xfId="0" applyNumberFormat="1" applyFont="1" applyBorder="1" applyAlignment="1" applyProtection="1">
      <alignment horizontal="center" vertical="top" textRotation="90"/>
    </xf>
    <xf numFmtId="3" fontId="81" fillId="0" borderId="9" xfId="1" applyNumberFormat="1" applyFont="1" applyBorder="1" applyAlignment="1" applyProtection="1">
      <alignment horizontal="right" vertical="center"/>
    </xf>
    <xf numFmtId="3" fontId="81" fillId="0" borderId="8" xfId="1" applyNumberFormat="1" applyFont="1" applyBorder="1" applyAlignment="1" applyProtection="1">
      <alignment horizontal="right" vertical="center"/>
    </xf>
    <xf numFmtId="3" fontId="81" fillId="0" borderId="10" xfId="1" applyNumberFormat="1" applyFont="1" applyBorder="1" applyAlignment="1" applyProtection="1">
      <alignment horizontal="right" vertical="center"/>
    </xf>
    <xf numFmtId="3" fontId="81" fillId="0" borderId="4" xfId="1" applyNumberFormat="1" applyFont="1" applyBorder="1" applyAlignment="1" applyProtection="1">
      <alignment horizontal="right" vertical="center"/>
    </xf>
    <xf numFmtId="3" fontId="184" fillId="0" borderId="4" xfId="1" applyNumberFormat="1" applyFont="1" applyFill="1" applyBorder="1" applyAlignment="1" applyProtection="1">
      <alignment horizontal="right" vertical="center"/>
      <protection locked="0"/>
    </xf>
    <xf numFmtId="0" fontId="21" fillId="0" borderId="0" xfId="1" applyNumberFormat="1" applyFont="1" applyBorder="1" applyAlignment="1" applyProtection="1">
      <alignment horizontal="left"/>
    </xf>
    <xf numFmtId="0" fontId="56" fillId="0" borderId="0" xfId="0" applyFont="1" applyBorder="1" applyAlignment="1" applyProtection="1">
      <alignment horizontal="right"/>
    </xf>
    <xf numFmtId="0" fontId="151" fillId="0" borderId="0" xfId="0" applyFont="1" applyBorder="1" applyAlignment="1" applyProtection="1">
      <alignment horizontal="center" vertical="center"/>
    </xf>
    <xf numFmtId="0" fontId="50" fillId="0" borderId="0" xfId="0" applyFont="1" applyBorder="1" applyAlignment="1" applyProtection="1">
      <alignment horizontal="center"/>
    </xf>
    <xf numFmtId="0" fontId="14" fillId="0" borderId="0" xfId="0" applyFont="1" applyBorder="1" applyAlignment="1" applyProtection="1">
      <alignment horizontal="center" vertical="center"/>
    </xf>
    <xf numFmtId="0" fontId="24" fillId="0" borderId="0" xfId="0" applyFont="1" applyBorder="1" applyAlignment="1" applyProtection="1">
      <alignment horizontal="right" vertical="center"/>
    </xf>
    <xf numFmtId="0" fontId="13" fillId="0" borderId="0" xfId="0" applyFont="1" applyBorder="1" applyAlignment="1" applyProtection="1">
      <alignment horizontal="center" vertical="center"/>
    </xf>
    <xf numFmtId="1" fontId="56" fillId="0" borderId="0" xfId="0" applyNumberFormat="1" applyFont="1" applyBorder="1" applyAlignment="1" applyProtection="1">
      <alignment horizontal="left"/>
    </xf>
    <xf numFmtId="0" fontId="184" fillId="0" borderId="4" xfId="0" applyFont="1" applyBorder="1" applyAlignment="1" applyProtection="1">
      <alignment horizontal="center" vertical="center" wrapText="1"/>
    </xf>
    <xf numFmtId="0" fontId="184" fillId="0" borderId="4" xfId="0" applyFont="1" applyBorder="1" applyAlignment="1" applyProtection="1">
      <alignment horizontal="center" vertical="center" textRotation="90"/>
    </xf>
    <xf numFmtId="0" fontId="184" fillId="0" borderId="43" xfId="0" applyFont="1" applyBorder="1" applyAlignment="1" applyProtection="1">
      <alignment horizontal="center" vertical="center"/>
    </xf>
    <xf numFmtId="0" fontId="184" fillId="0" borderId="23" xfId="0" applyFont="1" applyBorder="1" applyAlignment="1" applyProtection="1">
      <alignment horizontal="center" vertical="center"/>
    </xf>
    <xf numFmtId="0" fontId="184" fillId="0" borderId="44" xfId="0" applyFont="1" applyBorder="1" applyAlignment="1" applyProtection="1">
      <alignment horizontal="center" vertical="center"/>
    </xf>
    <xf numFmtId="0" fontId="184" fillId="0" borderId="39" xfId="0" applyFont="1" applyBorder="1" applyAlignment="1" applyProtection="1">
      <alignment horizontal="center" vertical="center"/>
    </xf>
    <xf numFmtId="0" fontId="184" fillId="0" borderId="18" xfId="0" applyFont="1" applyBorder="1" applyAlignment="1" applyProtection="1">
      <alignment horizontal="center" vertical="center"/>
    </xf>
    <xf numFmtId="0" fontId="184" fillId="0" borderId="40" xfId="0" applyFont="1" applyBorder="1" applyAlignment="1" applyProtection="1">
      <alignment horizontal="center" vertical="center"/>
    </xf>
    <xf numFmtId="0" fontId="125" fillId="0" borderId="4" xfId="0" applyFont="1" applyBorder="1" applyAlignment="1" applyProtection="1">
      <alignment vertical="top" wrapText="1"/>
    </xf>
    <xf numFmtId="0" fontId="167" fillId="0" borderId="4" xfId="0" applyFont="1" applyBorder="1" applyAlignment="1" applyProtection="1">
      <alignment vertical="top" wrapText="1"/>
    </xf>
    <xf numFmtId="0" fontId="253" fillId="0" borderId="0" xfId="0" applyFont="1" applyBorder="1" applyAlignment="1" applyProtection="1">
      <alignment horizontal="left" vertical="top"/>
    </xf>
    <xf numFmtId="0" fontId="125" fillId="0" borderId="4" xfId="0" applyFont="1" applyBorder="1" applyAlignment="1" applyProtection="1">
      <alignment horizontal="center" vertical="center"/>
    </xf>
    <xf numFmtId="0" fontId="167" fillId="0" borderId="4" xfId="0" applyFont="1" applyBorder="1" applyAlignment="1" applyProtection="1">
      <alignment horizontal="center" vertical="center"/>
    </xf>
    <xf numFmtId="3" fontId="125" fillId="0" borderId="9" xfId="1" applyNumberFormat="1" applyFont="1" applyFill="1" applyBorder="1" applyAlignment="1" applyProtection="1">
      <alignment horizontal="right" vertical="center"/>
      <protection locked="0"/>
    </xf>
    <xf numFmtId="3" fontId="125" fillId="0" borderId="10" xfId="1" applyNumberFormat="1" applyFont="1" applyFill="1" applyBorder="1" applyAlignment="1" applyProtection="1">
      <alignment horizontal="right" vertical="center"/>
      <protection locked="0"/>
    </xf>
    <xf numFmtId="0" fontId="167" fillId="0" borderId="9" xfId="0" applyFont="1" applyBorder="1" applyAlignment="1" applyProtection="1">
      <alignment horizontal="center" vertical="center"/>
    </xf>
    <xf numFmtId="0" fontId="167" fillId="0" borderId="10" xfId="0" applyFont="1" applyBorder="1" applyAlignment="1" applyProtection="1">
      <alignment horizontal="center" vertical="center"/>
    </xf>
    <xf numFmtId="0" fontId="125" fillId="0" borderId="9" xfId="0" applyFont="1" applyBorder="1" applyAlignment="1" applyProtection="1">
      <alignment vertical="center"/>
    </xf>
    <xf numFmtId="0" fontId="125" fillId="0" borderId="8" xfId="0" applyFont="1" applyBorder="1" applyAlignment="1" applyProtection="1">
      <alignment vertical="center"/>
    </xf>
    <xf numFmtId="0" fontId="125" fillId="0" borderId="10" xfId="0" applyFont="1" applyBorder="1" applyAlignment="1" applyProtection="1">
      <alignment vertical="center"/>
    </xf>
    <xf numFmtId="0" fontId="167" fillId="0" borderId="9" xfId="0" applyFont="1" applyBorder="1" applyAlignment="1" applyProtection="1">
      <alignment vertical="center"/>
    </xf>
    <xf numFmtId="0" fontId="167" fillId="0" borderId="8" xfId="0" applyFont="1" applyBorder="1" applyAlignment="1" applyProtection="1">
      <alignment vertical="center"/>
    </xf>
    <xf numFmtId="0" fontId="167" fillId="0" borderId="10" xfId="0" applyFont="1" applyBorder="1" applyAlignment="1" applyProtection="1">
      <alignment vertical="center"/>
    </xf>
    <xf numFmtId="3" fontId="167" fillId="0" borderId="9" xfId="1" applyNumberFormat="1" applyFont="1" applyFill="1" applyBorder="1" applyAlignment="1" applyProtection="1">
      <alignment horizontal="right" vertical="center"/>
      <protection locked="0"/>
    </xf>
    <xf numFmtId="3" fontId="167" fillId="0" borderId="10" xfId="1" applyNumberFormat="1" applyFont="1" applyFill="1" applyBorder="1" applyAlignment="1" applyProtection="1">
      <alignment horizontal="right" vertical="center"/>
      <protection locked="0"/>
    </xf>
    <xf numFmtId="3" fontId="167" fillId="0" borderId="4" xfId="1" applyNumberFormat="1" applyFont="1" applyFill="1" applyBorder="1" applyAlignment="1" applyProtection="1">
      <alignment horizontal="right" vertical="center"/>
      <protection locked="0"/>
    </xf>
    <xf numFmtId="3" fontId="125" fillId="0" borderId="4" xfId="1" applyNumberFormat="1" applyFont="1" applyFill="1" applyBorder="1" applyAlignment="1" applyProtection="1">
      <alignment horizontal="right" vertical="center"/>
      <protection locked="0"/>
    </xf>
    <xf numFmtId="3" fontId="125" fillId="0" borderId="9" xfId="1" applyNumberFormat="1" applyFont="1" applyBorder="1" applyAlignment="1" applyProtection="1">
      <alignment horizontal="right" vertical="center"/>
    </xf>
    <xf numFmtId="3" fontId="125" fillId="0" borderId="10" xfId="1" applyNumberFormat="1" applyFont="1" applyBorder="1" applyAlignment="1" applyProtection="1">
      <alignment horizontal="right" vertical="center"/>
    </xf>
    <xf numFmtId="1" fontId="84" fillId="0" borderId="0" xfId="0" applyNumberFormat="1" applyFont="1" applyBorder="1" applyAlignment="1" applyProtection="1">
      <alignment horizontal="center" textRotation="90"/>
    </xf>
    <xf numFmtId="3" fontId="125" fillId="0" borderId="4" xfId="1" applyNumberFormat="1" applyFont="1" applyBorder="1" applyAlignment="1" applyProtection="1">
      <alignment horizontal="right" vertical="center"/>
    </xf>
    <xf numFmtId="1" fontId="124" fillId="0" borderId="0" xfId="0" applyNumberFormat="1" applyFont="1" applyBorder="1" applyAlignment="1" applyProtection="1">
      <alignment horizontal="center" vertical="top" textRotation="90"/>
    </xf>
    <xf numFmtId="0" fontId="183" fillId="0" borderId="4" xfId="0" applyFont="1" applyBorder="1" applyAlignment="1" applyProtection="1">
      <alignment vertical="top" wrapText="1"/>
    </xf>
    <xf numFmtId="0" fontId="125" fillId="0" borderId="4" xfId="0" applyFont="1" applyBorder="1" applyAlignment="1" applyProtection="1">
      <alignment horizontal="justify" vertical="top" wrapText="1"/>
    </xf>
    <xf numFmtId="0" fontId="169" fillId="0" borderId="0" xfId="0" applyFont="1" applyFill="1" applyBorder="1" applyAlignment="1" applyProtection="1">
      <alignment horizontal="center" vertical="center"/>
    </xf>
    <xf numFmtId="0" fontId="186" fillId="0" borderId="0" xfId="0" applyFont="1" applyBorder="1" applyAlignment="1" applyProtection="1">
      <alignment horizontal="center" vertical="center"/>
    </xf>
    <xf numFmtId="0" fontId="50" fillId="0" borderId="0" xfId="0" applyFont="1" applyBorder="1" applyAlignment="1" applyProtection="1">
      <alignment horizontal="center" vertical="center"/>
    </xf>
    <xf numFmtId="1" fontId="182" fillId="0" borderId="0" xfId="0" applyNumberFormat="1" applyFont="1" applyBorder="1" applyAlignment="1" applyProtection="1">
      <alignment horizontal="left"/>
    </xf>
    <xf numFmtId="0" fontId="171" fillId="0" borderId="0" xfId="1" applyNumberFormat="1" applyFont="1" applyBorder="1" applyAlignment="1" applyProtection="1">
      <alignment horizontal="left"/>
    </xf>
    <xf numFmtId="0" fontId="28" fillId="0" borderId="4" xfId="0" applyFont="1" applyBorder="1" applyAlignment="1" applyProtection="1">
      <alignment horizontal="center" vertical="center" wrapText="1"/>
    </xf>
    <xf numFmtId="0" fontId="28" fillId="0" borderId="4" xfId="0" applyFont="1" applyBorder="1" applyAlignment="1" applyProtection="1">
      <alignment horizontal="center" vertical="center"/>
    </xf>
    <xf numFmtId="0" fontId="28" fillId="0" borderId="4" xfId="0" applyFont="1" applyBorder="1" applyAlignment="1" applyProtection="1">
      <alignment horizontal="center" vertical="center" textRotation="90"/>
    </xf>
    <xf numFmtId="0" fontId="13" fillId="0" borderId="4" xfId="0" applyFont="1" applyBorder="1" applyAlignment="1" applyProtection="1">
      <alignment horizontal="center" vertical="center"/>
    </xf>
    <xf numFmtId="0" fontId="118" fillId="0" borderId="9" xfId="0" applyFont="1" applyBorder="1" applyAlignment="1" applyProtection="1">
      <alignment horizontal="left" vertical="center"/>
    </xf>
    <xf numFmtId="0" fontId="118" fillId="0" borderId="8" xfId="0" applyFont="1" applyBorder="1" applyAlignment="1" applyProtection="1">
      <alignment horizontal="left" vertical="center"/>
    </xf>
    <xf numFmtId="0" fontId="118" fillId="0" borderId="10" xfId="0" applyFont="1" applyBorder="1" applyAlignment="1" applyProtection="1">
      <alignment horizontal="left" vertical="center"/>
    </xf>
    <xf numFmtId="0" fontId="171" fillId="0" borderId="9" xfId="0" applyFont="1" applyBorder="1" applyAlignment="1" applyProtection="1">
      <alignment horizontal="left" vertical="center"/>
    </xf>
    <xf numFmtId="0" fontId="171" fillId="0" borderId="8" xfId="0" applyFont="1" applyBorder="1" applyAlignment="1" applyProtection="1">
      <alignment horizontal="left" vertical="center"/>
    </xf>
    <xf numFmtId="0" fontId="171" fillId="0" borderId="10" xfId="0" applyFont="1" applyBorder="1" applyAlignment="1" applyProtection="1">
      <alignment horizontal="left" vertical="center"/>
    </xf>
    <xf numFmtId="0" fontId="171" fillId="0" borderId="9" xfId="0" applyFont="1" applyBorder="1" applyAlignment="1" applyProtection="1">
      <alignment horizontal="left" vertical="center" wrapText="1"/>
    </xf>
    <xf numFmtId="0" fontId="171" fillId="0" borderId="8" xfId="0" applyFont="1" applyBorder="1" applyAlignment="1" applyProtection="1">
      <alignment horizontal="left" vertical="center" wrapText="1"/>
    </xf>
    <xf numFmtId="0" fontId="171" fillId="0" borderId="10" xfId="0" applyFont="1" applyBorder="1" applyAlignment="1" applyProtection="1">
      <alignment horizontal="left" vertical="center" wrapText="1"/>
    </xf>
    <xf numFmtId="0" fontId="146" fillId="0" borderId="4" xfId="0" applyFont="1" applyBorder="1" applyAlignment="1" applyProtection="1">
      <alignment horizontal="center" vertical="center"/>
    </xf>
    <xf numFmtId="3" fontId="146" fillId="0" borderId="9" xfId="1" applyNumberFormat="1" applyFont="1" applyFill="1" applyBorder="1" applyAlignment="1" applyProtection="1">
      <alignment horizontal="right" vertical="center" wrapText="1"/>
      <protection locked="0"/>
    </xf>
    <xf numFmtId="3" fontId="146" fillId="0" borderId="8" xfId="1" applyNumberFormat="1" applyFont="1" applyFill="1" applyBorder="1" applyAlignment="1" applyProtection="1">
      <alignment horizontal="right" vertical="center" wrapText="1"/>
      <protection locked="0"/>
    </xf>
    <xf numFmtId="3" fontId="146" fillId="0" borderId="10" xfId="1" applyNumberFormat="1" applyFont="1" applyFill="1" applyBorder="1" applyAlignment="1" applyProtection="1">
      <alignment horizontal="right" vertical="center" wrapText="1"/>
      <protection locked="0"/>
    </xf>
    <xf numFmtId="0" fontId="200" fillId="0" borderId="4" xfId="0" applyFont="1" applyBorder="1" applyAlignment="1" applyProtection="1">
      <alignment horizontal="center" vertical="center"/>
    </xf>
    <xf numFmtId="3" fontId="200" fillId="0" borderId="9" xfId="1" applyNumberFormat="1" applyFont="1" applyFill="1" applyBorder="1" applyAlignment="1" applyProtection="1">
      <alignment horizontal="right" vertical="center" wrapText="1"/>
      <protection locked="0"/>
    </xf>
    <xf numFmtId="3" fontId="200" fillId="0" borderId="8" xfId="1" applyNumberFormat="1" applyFont="1" applyFill="1" applyBorder="1" applyAlignment="1" applyProtection="1">
      <alignment horizontal="right" vertical="center" wrapText="1"/>
      <protection locked="0"/>
    </xf>
    <xf numFmtId="3" fontId="200" fillId="0" borderId="10" xfId="1" applyNumberFormat="1" applyFont="1" applyFill="1" applyBorder="1" applyAlignment="1" applyProtection="1">
      <alignment horizontal="right" vertical="center" wrapText="1"/>
      <protection locked="0"/>
    </xf>
    <xf numFmtId="0" fontId="21" fillId="0" borderId="4" xfId="0" applyFont="1" applyBorder="1" applyAlignment="1" applyProtection="1">
      <alignment horizontal="center" vertical="center"/>
    </xf>
    <xf numFmtId="3" fontId="146" fillId="0" borderId="4" xfId="1" applyNumberFormat="1" applyFont="1" applyFill="1" applyBorder="1" applyAlignment="1" applyProtection="1">
      <alignment horizontal="right" vertical="center" wrapText="1"/>
      <protection locked="0"/>
    </xf>
    <xf numFmtId="0" fontId="254" fillId="0" borderId="0" xfId="0" applyFont="1" applyBorder="1" applyAlignment="1" applyProtection="1">
      <alignment horizontal="left" vertical="top"/>
    </xf>
    <xf numFmtId="0" fontId="139" fillId="0" borderId="0" xfId="0" applyFont="1" applyBorder="1" applyAlignment="1" applyProtection="1">
      <alignment horizontal="center" vertical="center"/>
    </xf>
    <xf numFmtId="0" fontId="15" fillId="0" borderId="0" xfId="0" applyFont="1" applyBorder="1" applyAlignment="1" applyProtection="1">
      <alignment horizontal="center" vertical="center"/>
    </xf>
    <xf numFmtId="0" fontId="185" fillId="0" borderId="0" xfId="0" applyFont="1" applyBorder="1" applyAlignment="1" applyProtection="1">
      <alignment horizontal="right" vertical="center"/>
    </xf>
    <xf numFmtId="0" fontId="171" fillId="0" borderId="4" xfId="0" applyFont="1" applyBorder="1" applyAlignment="1" applyProtection="1">
      <alignment horizontal="center" vertical="center" textRotation="90"/>
    </xf>
    <xf numFmtId="0" fontId="171" fillId="0" borderId="4" xfId="0" applyFont="1" applyBorder="1" applyAlignment="1" applyProtection="1">
      <alignment horizontal="center" vertical="center"/>
    </xf>
    <xf numFmtId="0" fontId="171" fillId="0" borderId="4" xfId="0" applyFont="1" applyBorder="1" applyAlignment="1" applyProtection="1">
      <alignment horizontal="center" vertical="center" textRotation="90" wrapText="1"/>
    </xf>
    <xf numFmtId="174" fontId="189" fillId="0" borderId="0" xfId="0" applyNumberFormat="1" applyFont="1" applyBorder="1" applyAlignment="1">
      <alignment horizontal="left"/>
    </xf>
    <xf numFmtId="49" fontId="190" fillId="0" borderId="0" xfId="0" applyNumberFormat="1" applyFont="1" applyBorder="1" applyAlignment="1" applyProtection="1">
      <alignment horizontal="right"/>
    </xf>
    <xf numFmtId="0" fontId="190" fillId="0" borderId="0" xfId="0" applyFont="1" applyBorder="1" applyAlignment="1" applyProtection="1">
      <alignment horizontal="right"/>
    </xf>
    <xf numFmtId="0" fontId="202" fillId="0" borderId="0" xfId="0" applyFont="1" applyBorder="1" applyAlignment="1" applyProtection="1">
      <alignment horizontal="center" vertical="center"/>
    </xf>
    <xf numFmtId="0" fontId="116" fillId="0" borderId="0" xfId="0" applyFont="1" applyBorder="1" applyAlignment="1" applyProtection="1">
      <alignment horizontal="center" vertical="center"/>
    </xf>
    <xf numFmtId="0" fontId="254" fillId="0" borderId="0" xfId="0" applyFont="1" applyBorder="1" applyAlignment="1" applyProtection="1">
      <alignment horizontal="left" vertical="center"/>
    </xf>
    <xf numFmtId="0" fontId="254" fillId="0" borderId="0" xfId="0" applyFont="1" applyFill="1" applyBorder="1" applyAlignment="1" applyProtection="1">
      <alignment horizontal="right" vertical="center"/>
    </xf>
    <xf numFmtId="0" fontId="137" fillId="0" borderId="0" xfId="0" applyFont="1" applyBorder="1" applyAlignment="1" applyProtection="1">
      <alignment horizontal="center" vertical="center"/>
    </xf>
    <xf numFmtId="1" fontId="190" fillId="0" borderId="0" xfId="0" applyNumberFormat="1" applyFont="1" applyBorder="1" applyAlignment="1" applyProtection="1">
      <alignment horizontal="left"/>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7" xfId="0" applyFont="1" applyBorder="1" applyAlignment="1" applyProtection="1">
      <alignment horizontal="center" vertical="center"/>
    </xf>
    <xf numFmtId="0" fontId="46" fillId="0" borderId="5" xfId="0" applyFont="1" applyBorder="1" applyAlignment="1" applyProtection="1">
      <alignment horizontal="center" vertical="center"/>
    </xf>
    <xf numFmtId="0" fontId="46" fillId="0" borderId="6" xfId="0" applyFont="1" applyBorder="1" applyAlignment="1" applyProtection="1">
      <alignment horizontal="center" vertical="center"/>
    </xf>
    <xf numFmtId="0" fontId="46" fillId="0" borderId="27" xfId="0" applyFont="1" applyBorder="1" applyAlignment="1" applyProtection="1">
      <alignment horizontal="center" vertical="center"/>
    </xf>
    <xf numFmtId="3" fontId="18" fillId="0" borderId="9" xfId="1" applyNumberFormat="1" applyFont="1" applyFill="1" applyBorder="1" applyAlignment="1" applyProtection="1">
      <alignment horizontal="right" vertical="center"/>
      <protection locked="0"/>
    </xf>
    <xf numFmtId="3" fontId="18" fillId="0" borderId="8" xfId="1" applyNumberFormat="1" applyFont="1" applyFill="1" applyBorder="1" applyAlignment="1" applyProtection="1">
      <alignment horizontal="right" vertical="center"/>
      <protection locked="0"/>
    </xf>
    <xf numFmtId="3" fontId="18" fillId="0" borderId="10" xfId="1" applyNumberFormat="1" applyFont="1" applyFill="1" applyBorder="1" applyAlignment="1" applyProtection="1">
      <alignment horizontal="right" vertical="center"/>
      <protection locked="0"/>
    </xf>
    <xf numFmtId="0" fontId="256" fillId="0" borderId="0" xfId="0" applyFont="1" applyBorder="1" applyAlignment="1" applyProtection="1">
      <alignment horizontal="left" vertical="top"/>
    </xf>
    <xf numFmtId="0" fontId="256" fillId="0" borderId="0" xfId="0" applyFont="1" applyFill="1" applyBorder="1" applyAlignment="1" applyProtection="1">
      <alignment horizontal="right" vertical="top"/>
    </xf>
    <xf numFmtId="174" fontId="30" fillId="0" borderId="0" xfId="0" applyNumberFormat="1" applyFont="1" applyBorder="1" applyAlignment="1">
      <alignment horizontal="left"/>
    </xf>
    <xf numFmtId="0" fontId="18" fillId="0" borderId="4" xfId="0" applyFont="1" applyBorder="1" applyAlignment="1" applyProtection="1">
      <alignment horizontal="center" vertical="center"/>
    </xf>
    <xf numFmtId="0" fontId="18" fillId="0" borderId="4" xfId="0" applyFont="1" applyBorder="1" applyAlignment="1" applyProtection="1">
      <alignment horizontal="left" vertical="top" wrapText="1"/>
    </xf>
    <xf numFmtId="0" fontId="46" fillId="0" borderId="4" xfId="0" applyFont="1" applyBorder="1" applyAlignment="1" applyProtection="1">
      <alignment horizontal="center" vertical="center"/>
    </xf>
    <xf numFmtId="0" fontId="5" fillId="0" borderId="45" xfId="0" applyFont="1" applyBorder="1" applyAlignment="1" applyProtection="1">
      <alignment horizontal="center" vertical="center"/>
    </xf>
    <xf numFmtId="0" fontId="5" fillId="0" borderId="46"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8"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7"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24" xfId="0" applyFont="1" applyBorder="1" applyAlignment="1" applyProtection="1">
      <alignment horizontal="center" vertical="center"/>
    </xf>
    <xf numFmtId="0" fontId="5" fillId="0" borderId="44" xfId="0" applyFont="1" applyBorder="1" applyAlignment="1" applyProtection="1">
      <alignment horizontal="center" vertical="center"/>
    </xf>
    <xf numFmtId="0" fontId="18" fillId="0" borderId="4" xfId="0" applyFont="1" applyBorder="1" applyAlignment="1" applyProtection="1">
      <alignment horizontal="left" vertical="center" wrapText="1"/>
    </xf>
    <xf numFmtId="3" fontId="18" fillId="0" borderId="4" xfId="1" applyNumberFormat="1" applyFont="1" applyFill="1" applyBorder="1" applyAlignment="1" applyProtection="1">
      <alignment horizontal="right" vertical="center"/>
      <protection locked="0"/>
    </xf>
    <xf numFmtId="0" fontId="18" fillId="0" borderId="9" xfId="0"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9" xfId="0" applyFont="1" applyBorder="1" applyAlignment="1" applyProtection="1">
      <alignment horizontal="left" vertical="center" wrapText="1"/>
    </xf>
    <xf numFmtId="0" fontId="18" fillId="0" borderId="8" xfId="0" applyFont="1" applyBorder="1" applyAlignment="1" applyProtection="1">
      <alignment horizontal="left" vertical="center" wrapText="1"/>
    </xf>
    <xf numFmtId="0" fontId="18" fillId="0" borderId="10" xfId="0" applyFont="1" applyBorder="1" applyAlignment="1" applyProtection="1">
      <alignment horizontal="left" vertical="center" wrapText="1"/>
    </xf>
    <xf numFmtId="0" fontId="46" fillId="0" borderId="9"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10" xfId="0" applyFont="1" applyBorder="1" applyAlignment="1" applyProtection="1">
      <alignment horizontal="center" vertical="center"/>
    </xf>
    <xf numFmtId="0" fontId="18" fillId="0" borderId="9"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10" xfId="0" applyFont="1" applyFill="1" applyBorder="1" applyAlignment="1" applyProtection="1">
      <alignment horizontal="center" vertical="center"/>
    </xf>
    <xf numFmtId="0" fontId="46" fillId="0" borderId="9" xfId="0" applyFont="1" applyFill="1" applyBorder="1" applyAlignment="1" applyProtection="1">
      <alignment horizontal="center" vertical="center"/>
    </xf>
    <xf numFmtId="0" fontId="46" fillId="0" borderId="8"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1" fontId="127" fillId="0" borderId="0" xfId="0" applyNumberFormat="1" applyFont="1" applyBorder="1" applyAlignment="1" applyProtection="1">
      <alignment horizontal="center" vertical="top" textRotation="90"/>
    </xf>
    <xf numFmtId="0" fontId="18" fillId="0" borderId="5" xfId="0" applyFont="1" applyBorder="1" applyAlignment="1" applyProtection="1">
      <alignment horizontal="left" vertical="center" wrapText="1"/>
    </xf>
    <xf numFmtId="0" fontId="18" fillId="0" borderId="6" xfId="0" applyFont="1" applyBorder="1" applyAlignment="1" applyProtection="1">
      <alignment horizontal="left" vertical="center" wrapText="1"/>
    </xf>
    <xf numFmtId="0" fontId="18" fillId="0" borderId="27" xfId="0" applyFont="1" applyBorder="1" applyAlignment="1" applyProtection="1">
      <alignment horizontal="left" vertical="center" wrapText="1"/>
    </xf>
    <xf numFmtId="0" fontId="46" fillId="0" borderId="7" xfId="0" applyFont="1" applyBorder="1" applyAlignment="1" applyProtection="1">
      <alignment horizontal="center" vertical="center"/>
    </xf>
    <xf numFmtId="0" fontId="18" fillId="0" borderId="9"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10" xfId="0" applyFont="1" applyFill="1" applyBorder="1" applyAlignment="1" applyProtection="1">
      <alignment horizontal="left" vertical="center" wrapText="1"/>
    </xf>
    <xf numFmtId="0" fontId="46" fillId="0" borderId="5" xfId="0" applyFont="1" applyBorder="1" applyAlignment="1" applyProtection="1">
      <alignment horizontal="left" vertical="center"/>
    </xf>
    <xf numFmtId="0" fontId="46" fillId="0" borderId="6" xfId="0" applyFont="1" applyBorder="1" applyAlignment="1" applyProtection="1">
      <alignment horizontal="left" vertical="center"/>
    </xf>
    <xf numFmtId="0" fontId="46" fillId="0" borderId="7" xfId="0" applyFont="1" applyBorder="1" applyAlignment="1" applyProtection="1">
      <alignment horizontal="left"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27" xfId="0" applyFont="1" applyBorder="1" applyAlignment="1" applyProtection="1">
      <alignment horizontal="center" vertical="center"/>
    </xf>
    <xf numFmtId="3" fontId="18" fillId="0" borderId="21" xfId="1" applyNumberFormat="1" applyFont="1" applyFill="1" applyBorder="1" applyAlignment="1" applyProtection="1">
      <alignment horizontal="right" vertical="center"/>
      <protection locked="0"/>
    </xf>
    <xf numFmtId="3" fontId="18" fillId="0" borderId="6" xfId="1" applyNumberFormat="1" applyFont="1" applyFill="1" applyBorder="1" applyAlignment="1" applyProtection="1">
      <alignment horizontal="right" vertical="center"/>
      <protection locked="0"/>
    </xf>
    <xf numFmtId="3" fontId="18" fillId="0" borderId="7" xfId="1" applyNumberFormat="1" applyFont="1" applyFill="1" applyBorder="1" applyAlignment="1" applyProtection="1">
      <alignment horizontal="right" vertical="center"/>
      <protection locked="0"/>
    </xf>
    <xf numFmtId="3" fontId="18" fillId="0" borderId="5" xfId="1" applyNumberFormat="1" applyFont="1" applyFill="1" applyBorder="1" applyAlignment="1" applyProtection="1">
      <alignment horizontal="right" vertical="center"/>
      <protection locked="0"/>
    </xf>
    <xf numFmtId="3" fontId="18" fillId="0" borderId="27" xfId="1" applyNumberFormat="1" applyFont="1" applyFill="1" applyBorder="1" applyAlignment="1" applyProtection="1">
      <alignment horizontal="right" vertical="center"/>
      <protection locked="0"/>
    </xf>
    <xf numFmtId="49" fontId="29" fillId="0" borderId="0" xfId="0" applyNumberFormat="1" applyFont="1" applyBorder="1" applyAlignment="1" applyProtection="1">
      <alignment horizontal="right"/>
    </xf>
    <xf numFmtId="0" fontId="29" fillId="0" borderId="0" xfId="0" applyFont="1" applyBorder="1" applyAlignment="1" applyProtection="1">
      <alignment horizontal="right"/>
    </xf>
    <xf numFmtId="0" fontId="34" fillId="0" borderId="0" xfId="0" applyFont="1" applyBorder="1" applyAlignment="1" applyProtection="1">
      <alignment horizontal="right" vertical="center"/>
    </xf>
    <xf numFmtId="0" fontId="19" fillId="0" borderId="5"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5" xfId="0" applyFont="1" applyBorder="1" applyAlignment="1" applyProtection="1">
      <alignment horizontal="center" vertical="center"/>
    </xf>
    <xf numFmtId="0" fontId="19" fillId="0" borderId="21" xfId="0" applyFont="1" applyBorder="1" applyAlignment="1" applyProtection="1">
      <alignment horizontal="center" vertical="center"/>
    </xf>
    <xf numFmtId="0" fontId="19" fillId="0" borderId="10" xfId="0" applyFont="1" applyBorder="1" applyAlignment="1" applyProtection="1">
      <alignment horizontal="center" vertical="center"/>
    </xf>
    <xf numFmtId="0" fontId="19" fillId="0" borderId="27" xfId="0" applyFont="1" applyBorder="1" applyAlignment="1" applyProtection="1">
      <alignment horizontal="center" vertical="center" wrapText="1"/>
    </xf>
    <xf numFmtId="0" fontId="19" fillId="0" borderId="6" xfId="0" applyFont="1" applyBorder="1" applyAlignment="1" applyProtection="1">
      <alignment horizontal="center" vertical="center"/>
    </xf>
    <xf numFmtId="0" fontId="19" fillId="0" borderId="27" xfId="0" applyFont="1" applyBorder="1" applyAlignment="1" applyProtection="1">
      <alignment horizontal="center" vertical="center"/>
    </xf>
    <xf numFmtId="0" fontId="19" fillId="0" borderId="7" xfId="0" applyFont="1" applyBorder="1" applyAlignment="1" applyProtection="1">
      <alignment horizontal="center" vertical="center"/>
    </xf>
    <xf numFmtId="1" fontId="29" fillId="0" borderId="0" xfId="0" applyNumberFormat="1" applyFont="1" applyBorder="1" applyAlignment="1" applyProtection="1">
      <alignment horizontal="left"/>
    </xf>
    <xf numFmtId="0" fontId="29" fillId="0" borderId="0" xfId="0" applyNumberFormat="1" applyFont="1" applyBorder="1" applyAlignment="1" applyProtection="1">
      <alignment horizontal="left"/>
    </xf>
    <xf numFmtId="0" fontId="203" fillId="0" borderId="43" xfId="0" applyFont="1" applyBorder="1" applyAlignment="1" applyProtection="1">
      <alignment horizontal="center" vertical="center" wrapText="1"/>
    </xf>
    <xf numFmtId="0" fontId="203" fillId="0" borderId="23" xfId="0" applyFont="1" applyBorder="1" applyAlignment="1" applyProtection="1">
      <alignment horizontal="center" vertical="center" wrapText="1"/>
    </xf>
    <xf numFmtId="0" fontId="203" fillId="0" borderId="44" xfId="0" applyFont="1" applyBorder="1" applyAlignment="1" applyProtection="1">
      <alignment horizontal="center" vertical="center" wrapText="1"/>
    </xf>
    <xf numFmtId="0" fontId="203" fillId="0" borderId="47" xfId="0" applyFont="1" applyBorder="1" applyAlignment="1" applyProtection="1">
      <alignment horizontal="center" vertical="center" wrapText="1"/>
    </xf>
    <xf numFmtId="0" fontId="203" fillId="0" borderId="0" xfId="0" applyFont="1" applyBorder="1" applyAlignment="1" applyProtection="1">
      <alignment horizontal="center" vertical="center" wrapText="1"/>
    </xf>
    <xf numFmtId="0" fontId="203" fillId="0" borderId="48" xfId="0" applyFont="1" applyBorder="1" applyAlignment="1" applyProtection="1">
      <alignment horizontal="center" vertical="center" wrapText="1"/>
    </xf>
    <xf numFmtId="0" fontId="203" fillId="0" borderId="39" xfId="0" applyFont="1" applyBorder="1" applyAlignment="1" applyProtection="1">
      <alignment horizontal="center" vertical="center" wrapText="1"/>
    </xf>
    <xf numFmtId="0" fontId="203" fillId="0" borderId="18" xfId="0" applyFont="1" applyBorder="1" applyAlignment="1" applyProtection="1">
      <alignment horizontal="center" vertical="center" wrapText="1"/>
    </xf>
    <xf numFmtId="0" fontId="203" fillId="0" borderId="40" xfId="0" applyFont="1" applyBorder="1" applyAlignment="1" applyProtection="1">
      <alignment horizontal="center" vertical="center" wrapText="1"/>
    </xf>
    <xf numFmtId="0" fontId="45" fillId="0" borderId="0" xfId="0" applyFont="1" applyBorder="1" applyAlignment="1" applyProtection="1">
      <alignment horizontal="center" vertical="center" textRotation="90" wrapText="1"/>
    </xf>
    <xf numFmtId="1" fontId="25" fillId="0" borderId="0" xfId="0" applyNumberFormat="1" applyFont="1" applyBorder="1" applyAlignment="1" applyProtection="1">
      <alignment horizontal="left" vertical="center"/>
    </xf>
    <xf numFmtId="1" fontId="244" fillId="0" borderId="0" xfId="0" applyNumberFormat="1" applyFont="1" applyBorder="1" applyAlignment="1" applyProtection="1">
      <alignment horizontal="center" vertical="top" textRotation="90"/>
    </xf>
    <xf numFmtId="0" fontId="186" fillId="0" borderId="5" xfId="0" applyFont="1" applyBorder="1" applyAlignment="1" applyProtection="1">
      <alignment horizontal="center" vertical="center"/>
    </xf>
    <xf numFmtId="0" fontId="186" fillId="0" borderId="6" xfId="0" applyFont="1" applyBorder="1" applyAlignment="1" applyProtection="1">
      <alignment horizontal="center" vertical="center"/>
    </xf>
    <xf numFmtId="0" fontId="186" fillId="0" borderId="7" xfId="0" applyFont="1" applyBorder="1" applyAlignment="1" applyProtection="1">
      <alignment horizontal="center" vertical="center"/>
    </xf>
    <xf numFmtId="3" fontId="186" fillId="0" borderId="9" xfId="1" applyNumberFormat="1" applyFont="1" applyFill="1" applyBorder="1" applyAlignment="1" applyProtection="1">
      <alignment horizontal="right" vertical="center"/>
      <protection locked="0"/>
    </xf>
    <xf numFmtId="3" fontId="186" fillId="0" borderId="8" xfId="1" applyNumberFormat="1" applyFont="1" applyFill="1" applyBorder="1" applyAlignment="1" applyProtection="1">
      <alignment horizontal="right" vertical="center"/>
      <protection locked="0"/>
    </xf>
    <xf numFmtId="3" fontId="186" fillId="0" borderId="10" xfId="1" applyNumberFormat="1" applyFont="1" applyFill="1" applyBorder="1" applyAlignment="1" applyProtection="1">
      <alignment horizontal="right" vertical="center"/>
      <protection locked="0"/>
    </xf>
    <xf numFmtId="3" fontId="194" fillId="0" borderId="9" xfId="1" applyNumberFormat="1" applyFont="1" applyFill="1" applyBorder="1" applyAlignment="1" applyProtection="1">
      <alignment horizontal="right" vertical="center"/>
      <protection locked="0"/>
    </xf>
    <xf numFmtId="3" fontId="194" fillId="0" borderId="8" xfId="1" applyNumberFormat="1" applyFont="1" applyFill="1" applyBorder="1" applyAlignment="1" applyProtection="1">
      <alignment horizontal="right" vertical="center"/>
      <protection locked="0"/>
    </xf>
    <xf numFmtId="3" fontId="194" fillId="0" borderId="10" xfId="1" applyNumberFormat="1" applyFont="1" applyFill="1" applyBorder="1" applyAlignment="1" applyProtection="1">
      <alignment horizontal="right" vertical="center"/>
      <protection locked="0"/>
    </xf>
    <xf numFmtId="0" fontId="50" fillId="0" borderId="5"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0" borderId="7" xfId="0" applyFont="1" applyBorder="1" applyAlignment="1" applyProtection="1">
      <alignment horizontal="center" vertical="center"/>
    </xf>
    <xf numFmtId="0" fontId="50" fillId="0" borderId="5" xfId="0" applyFont="1" applyFill="1" applyBorder="1" applyAlignment="1" applyProtection="1">
      <alignment horizontal="center" vertical="center"/>
    </xf>
    <xf numFmtId="0" fontId="50" fillId="0" borderId="6" xfId="0" applyFont="1" applyFill="1" applyBorder="1" applyAlignment="1" applyProtection="1">
      <alignment horizontal="center" vertical="center"/>
    </xf>
    <xf numFmtId="0" fontId="50" fillId="0" borderId="7" xfId="0" applyFont="1" applyFill="1" applyBorder="1" applyAlignment="1" applyProtection="1">
      <alignment horizontal="center" vertical="center"/>
    </xf>
    <xf numFmtId="0" fontId="13" fillId="0" borderId="5"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0" xfId="0" applyFont="1" applyBorder="1" applyAlignment="1" applyProtection="1">
      <alignment horizontal="center" vertical="center"/>
    </xf>
    <xf numFmtId="3" fontId="186" fillId="0" borderId="5" xfId="1" applyNumberFormat="1" applyFont="1" applyFill="1" applyBorder="1" applyAlignment="1" applyProtection="1">
      <alignment horizontal="right" vertical="center"/>
      <protection locked="0"/>
    </xf>
    <xf numFmtId="3" fontId="186" fillId="0" borderId="6" xfId="1" applyNumberFormat="1" applyFont="1" applyFill="1" applyBorder="1" applyAlignment="1" applyProtection="1">
      <alignment horizontal="right" vertical="center"/>
      <protection locked="0"/>
    </xf>
    <xf numFmtId="3" fontId="186" fillId="0" borderId="7" xfId="1" applyNumberFormat="1" applyFont="1" applyFill="1" applyBorder="1" applyAlignment="1" applyProtection="1">
      <alignment horizontal="right" vertical="center"/>
      <protection locked="0"/>
    </xf>
    <xf numFmtId="3" fontId="186" fillId="0" borderId="27" xfId="1" applyNumberFormat="1" applyFont="1" applyFill="1" applyBorder="1" applyAlignment="1" applyProtection="1">
      <alignment horizontal="right" vertical="center"/>
      <protection locked="0"/>
    </xf>
    <xf numFmtId="0" fontId="187" fillId="0" borderId="43" xfId="0" applyFont="1" applyBorder="1" applyAlignment="1" applyProtection="1">
      <alignment horizontal="center" vertical="center" wrapText="1"/>
    </xf>
    <xf numFmtId="0" fontId="187" fillId="0" borderId="23" xfId="0" applyFont="1" applyBorder="1" applyAlignment="1" applyProtection="1">
      <alignment horizontal="center" vertical="center" wrapText="1"/>
    </xf>
    <xf numFmtId="0" fontId="187" fillId="0" borderId="44" xfId="0" applyFont="1" applyBorder="1" applyAlignment="1" applyProtection="1">
      <alignment horizontal="center" vertical="center" wrapText="1"/>
    </xf>
    <xf numFmtId="0" fontId="187" fillId="0" borderId="47" xfId="0" applyFont="1" applyBorder="1" applyAlignment="1" applyProtection="1">
      <alignment horizontal="center" vertical="center" wrapText="1"/>
    </xf>
    <xf numFmtId="0" fontId="187" fillId="0" borderId="0" xfId="0" applyFont="1" applyBorder="1" applyAlignment="1" applyProtection="1">
      <alignment horizontal="center" vertical="center" wrapText="1"/>
    </xf>
    <xf numFmtId="0" fontId="187" fillId="0" borderId="48" xfId="0" applyFont="1" applyBorder="1" applyAlignment="1" applyProtection="1">
      <alignment horizontal="center" vertical="center" wrapText="1"/>
    </xf>
    <xf numFmtId="0" fontId="187" fillId="0" borderId="39" xfId="0" applyFont="1" applyBorder="1" applyAlignment="1" applyProtection="1">
      <alignment horizontal="center" vertical="center" wrapText="1"/>
    </xf>
    <xf numFmtId="0" fontId="187" fillId="0" borderId="18" xfId="0" applyFont="1" applyBorder="1" applyAlignment="1" applyProtection="1">
      <alignment horizontal="center" vertical="center" wrapText="1"/>
    </xf>
    <xf numFmtId="0" fontId="187" fillId="0" borderId="40" xfId="0" applyFont="1" applyBorder="1" applyAlignment="1" applyProtection="1">
      <alignment horizontal="center" vertical="center" wrapText="1"/>
    </xf>
    <xf numFmtId="0" fontId="169" fillId="0" borderId="0" xfId="0" applyFont="1" applyBorder="1" applyAlignment="1" applyProtection="1">
      <alignment horizontal="center" vertical="center"/>
    </xf>
    <xf numFmtId="0" fontId="16" fillId="0" borderId="0" xfId="0" applyFont="1" applyBorder="1" applyAlignment="1" applyProtection="1">
      <alignment horizontal="center" vertical="center"/>
    </xf>
    <xf numFmtId="0" fontId="50" fillId="0" borderId="5"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21" xfId="0" applyFont="1" applyBorder="1" applyAlignment="1" applyProtection="1">
      <alignment horizontal="center" vertical="center"/>
    </xf>
    <xf numFmtId="0" fontId="50" fillId="0" borderId="8" xfId="0" applyFont="1" applyBorder="1" applyAlignment="1" applyProtection="1">
      <alignment horizontal="center" vertical="center"/>
    </xf>
    <xf numFmtId="0" fontId="194" fillId="0" borderId="9" xfId="0" applyFont="1" applyBorder="1" applyAlignment="1" applyProtection="1">
      <alignment horizontal="center" vertical="center" wrapText="1"/>
    </xf>
    <xf numFmtId="0" fontId="50" fillId="0" borderId="27" xfId="0" applyFont="1" applyBorder="1" applyAlignment="1" applyProtection="1">
      <alignment horizontal="center" vertical="center"/>
    </xf>
    <xf numFmtId="0" fontId="20" fillId="0" borderId="9"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89" fillId="0" borderId="0" xfId="1" applyNumberFormat="1" applyFont="1" applyBorder="1" applyAlignment="1" applyProtection="1">
      <alignment horizontal="left"/>
    </xf>
    <xf numFmtId="0" fontId="190" fillId="0" borderId="0" xfId="0" applyNumberFormat="1" applyFont="1" applyBorder="1" applyAlignment="1" applyProtection="1">
      <alignment horizontal="left"/>
    </xf>
    <xf numFmtId="0" fontId="76" fillId="0" borderId="171" xfId="0" applyFont="1" applyBorder="1" applyAlignment="1">
      <alignment horizontal="center" vertical="center"/>
    </xf>
    <xf numFmtId="0" fontId="76" fillId="0" borderId="173" xfId="0" applyFont="1" applyBorder="1" applyAlignment="1">
      <alignment horizontal="center" vertical="center"/>
    </xf>
    <xf numFmtId="0" fontId="76" fillId="0" borderId="174" xfId="0" applyFont="1" applyBorder="1" applyAlignment="1">
      <alignment horizontal="center" vertical="center"/>
    </xf>
    <xf numFmtId="0" fontId="76" fillId="0" borderId="189" xfId="0" applyFont="1" applyBorder="1" applyAlignment="1">
      <alignment horizontal="center" vertical="center"/>
    </xf>
    <xf numFmtId="0" fontId="76" fillId="0" borderId="194" xfId="0" applyFont="1" applyBorder="1" applyAlignment="1">
      <alignment horizontal="center" vertical="center"/>
    </xf>
    <xf numFmtId="0" fontId="76" fillId="0" borderId="181" xfId="0" applyFont="1" applyBorder="1" applyAlignment="1">
      <alignment horizontal="center" vertical="center" wrapText="1"/>
    </xf>
    <xf numFmtId="0" fontId="76" fillId="0" borderId="182" xfId="0" applyFont="1" applyBorder="1" applyAlignment="1">
      <alignment horizontal="center" vertical="center" wrapText="1"/>
    </xf>
    <xf numFmtId="0" fontId="76" fillId="0" borderId="198" xfId="0" applyFont="1" applyBorder="1" applyAlignment="1">
      <alignment horizontal="center" vertical="center" wrapText="1"/>
    </xf>
    <xf numFmtId="0" fontId="76" fillId="0" borderId="196" xfId="0" applyFont="1" applyBorder="1" applyAlignment="1">
      <alignment horizontal="center" vertical="center" wrapText="1"/>
    </xf>
    <xf numFmtId="0" fontId="76" fillId="0" borderId="192" xfId="0" applyFont="1" applyBorder="1" applyAlignment="1">
      <alignment horizontal="center" vertical="center" wrapText="1"/>
    </xf>
    <xf numFmtId="0" fontId="76" fillId="0" borderId="208" xfId="0" applyFont="1" applyBorder="1" applyAlignment="1">
      <alignment horizontal="center" vertical="center" wrapText="1"/>
    </xf>
    <xf numFmtId="0" fontId="341" fillId="0" borderId="0" xfId="0" applyFont="1" applyBorder="1" applyAlignment="1">
      <alignment horizontal="center" vertical="top"/>
    </xf>
    <xf numFmtId="0" fontId="88" fillId="0" borderId="0" xfId="0" applyFont="1" applyAlignment="1">
      <alignment horizontal="center" vertical="center"/>
    </xf>
    <xf numFmtId="0" fontId="76" fillId="0" borderId="189" xfId="0" applyFont="1" applyBorder="1" applyAlignment="1">
      <alignment horizontal="center"/>
    </xf>
    <xf numFmtId="0" fontId="76" fillId="0" borderId="194" xfId="0" applyFont="1" applyBorder="1" applyAlignment="1">
      <alignment horizontal="center"/>
    </xf>
    <xf numFmtId="0" fontId="76" fillId="0" borderId="187" xfId="0" applyFont="1" applyBorder="1" applyAlignment="1">
      <alignment horizontal="center"/>
    </xf>
    <xf numFmtId="0" fontId="76" fillId="0" borderId="188" xfId="0" applyFont="1" applyBorder="1" applyAlignment="1">
      <alignment horizontal="center"/>
    </xf>
    <xf numFmtId="0" fontId="76" fillId="0" borderId="187" xfId="0" applyFont="1" applyBorder="1" applyAlignment="1">
      <alignment horizontal="center" vertical="center"/>
    </xf>
    <xf numFmtId="0" fontId="76" fillId="0" borderId="188" xfId="0" applyFont="1" applyBorder="1" applyAlignment="1">
      <alignment horizontal="center" vertical="center"/>
    </xf>
    <xf numFmtId="174" fontId="88" fillId="0" borderId="0" xfId="0" applyNumberFormat="1" applyFont="1" applyBorder="1" applyAlignment="1">
      <alignment horizontal="left"/>
    </xf>
    <xf numFmtId="0" fontId="76" fillId="0" borderId="182" xfId="0" applyFont="1" applyBorder="1" applyAlignment="1">
      <alignment horizontal="center" vertical="center"/>
    </xf>
    <xf numFmtId="0" fontId="76" fillId="0" borderId="198" xfId="0" applyFont="1" applyBorder="1" applyAlignment="1">
      <alignment horizontal="center" vertical="center"/>
    </xf>
    <xf numFmtId="0" fontId="76" fillId="0" borderId="192" xfId="0" applyFont="1" applyBorder="1" applyAlignment="1">
      <alignment horizontal="center" vertical="center"/>
    </xf>
    <xf numFmtId="0" fontId="76" fillId="0" borderId="208" xfId="0" applyFont="1" applyBorder="1" applyAlignment="1">
      <alignment horizontal="center" vertical="center"/>
    </xf>
    <xf numFmtId="0" fontId="76" fillId="0" borderId="203" xfId="0" applyFont="1" applyBorder="1" applyAlignment="1">
      <alignment horizontal="center" vertical="center"/>
    </xf>
    <xf numFmtId="0" fontId="76" fillId="0" borderId="204" xfId="0" applyFont="1" applyBorder="1" applyAlignment="1">
      <alignment horizontal="center" vertical="center"/>
    </xf>
    <xf numFmtId="0" fontId="76" fillId="0" borderId="173" xfId="0" applyFont="1" applyBorder="1" applyAlignment="1">
      <alignment horizontal="center"/>
    </xf>
    <xf numFmtId="0" fontId="76" fillId="0" borderId="174" xfId="0" applyFont="1" applyBorder="1" applyAlignment="1">
      <alignment horizontal="center"/>
    </xf>
    <xf numFmtId="0" fontId="76" fillId="0" borderId="201" xfId="0" applyFont="1" applyBorder="1" applyAlignment="1">
      <alignment horizontal="center"/>
    </xf>
    <xf numFmtId="3" fontId="86" fillId="0" borderId="179" xfId="1" applyNumberFormat="1" applyFont="1" applyBorder="1" applyAlignment="1">
      <alignment horizontal="right" vertical="center"/>
    </xf>
    <xf numFmtId="3" fontId="86" fillId="0" borderId="189" xfId="1" applyNumberFormat="1" applyFont="1" applyBorder="1" applyAlignment="1">
      <alignment horizontal="right" vertical="center"/>
    </xf>
    <xf numFmtId="3" fontId="86" fillId="0" borderId="194" xfId="1" applyNumberFormat="1" applyFont="1" applyBorder="1" applyAlignment="1">
      <alignment horizontal="right" vertical="center"/>
    </xf>
    <xf numFmtId="3" fontId="86" fillId="0" borderId="187" xfId="1" applyNumberFormat="1" applyFont="1" applyBorder="1" applyAlignment="1">
      <alignment horizontal="right" vertical="center"/>
    </xf>
    <xf numFmtId="3" fontId="86" fillId="0" borderId="188" xfId="1" applyNumberFormat="1" applyFont="1" applyBorder="1" applyAlignment="1">
      <alignment horizontal="right" vertical="center"/>
    </xf>
    <xf numFmtId="0" fontId="76" fillId="0" borderId="199" xfId="0" applyFont="1" applyBorder="1" applyAlignment="1">
      <alignment horizontal="center" vertical="center"/>
    </xf>
    <xf numFmtId="0" fontId="76" fillId="0" borderId="212" xfId="0" applyFont="1" applyBorder="1" applyAlignment="1">
      <alignment horizontal="center" vertical="center"/>
    </xf>
    <xf numFmtId="3" fontId="86" fillId="0" borderId="170" xfId="1" applyNumberFormat="1" applyFont="1" applyBorder="1" applyAlignment="1">
      <alignment horizontal="right" vertical="center"/>
    </xf>
    <xf numFmtId="3" fontId="86" fillId="0" borderId="173" xfId="1" applyNumberFormat="1" applyFont="1" applyBorder="1" applyAlignment="1">
      <alignment horizontal="right" vertical="center"/>
    </xf>
    <xf numFmtId="3" fontId="86" fillId="0" borderId="174" xfId="1" applyNumberFormat="1" applyFont="1" applyBorder="1" applyAlignment="1">
      <alignment horizontal="right" vertical="center"/>
    </xf>
    <xf numFmtId="3" fontId="86" fillId="0" borderId="201" xfId="1" applyNumberFormat="1" applyFont="1" applyBorder="1" applyAlignment="1">
      <alignment horizontal="right" vertical="center"/>
    </xf>
    <xf numFmtId="0" fontId="76" fillId="0" borderId="170" xfId="0" applyFont="1" applyBorder="1" applyAlignment="1">
      <alignment horizontal="center" vertical="center"/>
    </xf>
    <xf numFmtId="0" fontId="87" fillId="0" borderId="0" xfId="0" applyFont="1" applyAlignment="1">
      <alignment horizontal="center"/>
    </xf>
    <xf numFmtId="0" fontId="76" fillId="0" borderId="180" xfId="0" applyFont="1" applyBorder="1" applyAlignment="1">
      <alignment horizontal="center" vertical="center"/>
    </xf>
    <xf numFmtId="0" fontId="76" fillId="0" borderId="207" xfId="0" applyFont="1" applyBorder="1" applyAlignment="1">
      <alignment horizontal="center" vertical="center"/>
    </xf>
    <xf numFmtId="0" fontId="76" fillId="0" borderId="193" xfId="0" applyFont="1" applyBorder="1" applyAlignment="1">
      <alignment horizontal="center" vertical="center"/>
    </xf>
    <xf numFmtId="0" fontId="76" fillId="0" borderId="202" xfId="0" applyFont="1" applyBorder="1" applyAlignment="1">
      <alignment horizontal="center" vertical="center"/>
    </xf>
    <xf numFmtId="0" fontId="75" fillId="0" borderId="0" xfId="0" applyFont="1" applyBorder="1" applyAlignment="1">
      <alignment horizontal="center" vertical="center"/>
    </xf>
    <xf numFmtId="0" fontId="75" fillId="0" borderId="1" xfId="0" applyFont="1" applyBorder="1" applyAlignment="1">
      <alignment horizontal="center" vertical="center"/>
    </xf>
    <xf numFmtId="0" fontId="76" fillId="0" borderId="0" xfId="0" applyFont="1" applyBorder="1" applyAlignment="1">
      <alignment horizontal="center" vertical="center"/>
    </xf>
    <xf numFmtId="0" fontId="76" fillId="0" borderId="1" xfId="0" applyFont="1" applyBorder="1" applyAlignment="1">
      <alignment horizontal="center" vertical="center"/>
    </xf>
    <xf numFmtId="0" fontId="87" fillId="0" borderId="166" xfId="0" applyFont="1" applyBorder="1" applyAlignment="1">
      <alignment horizontal="center" vertical="center"/>
    </xf>
    <xf numFmtId="0" fontId="76" fillId="0" borderId="0" xfId="0" applyFont="1" applyBorder="1" applyAlignment="1">
      <alignment vertical="center"/>
    </xf>
    <xf numFmtId="0" fontId="88" fillId="0" borderId="0" xfId="0" applyNumberFormat="1" applyFont="1" applyBorder="1" applyAlignment="1">
      <alignment horizontal="left" wrapText="1"/>
    </xf>
    <xf numFmtId="0" fontId="76" fillId="0" borderId="179" xfId="0" applyFont="1" applyBorder="1" applyAlignment="1">
      <alignment horizontal="center" vertical="center"/>
    </xf>
    <xf numFmtId="0" fontId="87" fillId="0" borderId="0" xfId="0" applyNumberFormat="1" applyFont="1" applyBorder="1" applyAlignment="1">
      <alignment horizontal="center"/>
    </xf>
    <xf numFmtId="0" fontId="76" fillId="0" borderId="0" xfId="0" applyFont="1" applyAlignment="1">
      <alignment horizontal="left" vertical="center" wrapText="1"/>
    </xf>
    <xf numFmtId="0" fontId="76" fillId="0" borderId="183" xfId="0" applyFont="1" applyBorder="1" applyAlignment="1">
      <alignment horizontal="center" vertical="center"/>
    </xf>
    <xf numFmtId="0" fontId="76" fillId="0" borderId="197" xfId="0" applyFont="1" applyBorder="1" applyAlignment="1">
      <alignment horizontal="center" vertical="center"/>
    </xf>
    <xf numFmtId="0" fontId="76" fillId="0" borderId="205" xfId="0" applyFont="1" applyBorder="1" applyAlignment="1">
      <alignment horizontal="center" vertical="center"/>
    </xf>
    <xf numFmtId="0" fontId="76" fillId="0" borderId="206" xfId="0" applyFont="1" applyBorder="1" applyAlignment="1">
      <alignment horizontal="center" vertical="center"/>
    </xf>
    <xf numFmtId="0" fontId="87" fillId="0" borderId="0" xfId="0" applyFont="1" applyBorder="1" applyAlignment="1">
      <alignment horizontal="center"/>
    </xf>
    <xf numFmtId="0" fontId="76" fillId="0" borderId="168" xfId="0" applyFont="1" applyBorder="1" applyAlignment="1">
      <alignment horizontal="center" vertical="center"/>
    </xf>
    <xf numFmtId="0" fontId="76" fillId="0" borderId="169" xfId="0" applyFont="1" applyBorder="1" applyAlignment="1">
      <alignment horizontal="center" vertical="center"/>
    </xf>
    <xf numFmtId="0" fontId="76" fillId="0" borderId="213" xfId="0" applyFont="1" applyBorder="1" applyAlignment="1">
      <alignment horizontal="center" vertical="center"/>
    </xf>
    <xf numFmtId="0" fontId="76" fillId="0" borderId="190" xfId="0" applyFont="1" applyBorder="1" applyAlignment="1">
      <alignment horizontal="center" vertical="center"/>
    </xf>
    <xf numFmtId="0" fontId="76" fillId="0" borderId="191" xfId="0" applyFont="1" applyBorder="1" applyAlignment="1">
      <alignment horizontal="center" vertical="center"/>
    </xf>
    <xf numFmtId="0" fontId="76" fillId="0" borderId="196" xfId="0" applyFont="1" applyBorder="1" applyAlignment="1">
      <alignment horizontal="center" vertical="center"/>
    </xf>
    <xf numFmtId="0" fontId="75" fillId="0" borderId="18" xfId="0" applyFont="1" applyBorder="1" applyAlignment="1">
      <alignment horizontal="center" vertical="center"/>
    </xf>
    <xf numFmtId="0" fontId="75" fillId="0" borderId="87" xfId="0" applyFont="1" applyBorder="1" applyAlignment="1">
      <alignment horizontal="center" vertical="center"/>
    </xf>
    <xf numFmtId="0" fontId="75" fillId="0" borderId="23" xfId="0" applyFont="1" applyBorder="1" applyAlignment="1">
      <alignment horizontal="center" vertical="center"/>
    </xf>
    <xf numFmtId="0" fontId="75" fillId="0" borderId="24" xfId="0" applyFont="1" applyBorder="1" applyAlignment="1">
      <alignment horizontal="center" vertical="center"/>
    </xf>
    <xf numFmtId="0" fontId="76" fillId="0" borderId="218" xfId="0" applyFont="1" applyBorder="1" applyAlignment="1">
      <alignment horizontal="center" vertical="center"/>
    </xf>
    <xf numFmtId="0" fontId="76" fillId="0" borderId="219" xfId="0" applyFont="1" applyBorder="1" applyAlignment="1">
      <alignment horizontal="center" vertical="center"/>
    </xf>
    <xf numFmtId="0" fontId="76" fillId="0" borderId="220" xfId="0" applyFont="1" applyBorder="1" applyAlignment="1">
      <alignment horizontal="center" vertical="center"/>
    </xf>
    <xf numFmtId="0" fontId="76" fillId="0" borderId="186" xfId="0" applyFont="1" applyBorder="1" applyAlignment="1">
      <alignment horizontal="center" vertical="center"/>
    </xf>
    <xf numFmtId="0" fontId="76" fillId="0" borderId="209" xfId="0" applyFont="1" applyBorder="1" applyAlignment="1">
      <alignment horizontal="left" vertical="center"/>
    </xf>
    <xf numFmtId="0" fontId="76" fillId="0" borderId="0" xfId="0" applyFont="1" applyBorder="1" applyAlignment="1">
      <alignment horizontal="left" vertical="center"/>
    </xf>
    <xf numFmtId="0" fontId="76" fillId="0" borderId="1" xfId="0" applyFont="1" applyBorder="1" applyAlignment="1">
      <alignment horizontal="left" vertical="center"/>
    </xf>
    <xf numFmtId="0" fontId="75" fillId="0" borderId="190" xfId="0" applyFont="1" applyBorder="1" applyAlignment="1">
      <alignment horizontal="center" vertical="center"/>
    </xf>
    <xf numFmtId="0" fontId="75" fillId="0" borderId="191" xfId="0" applyFont="1" applyBorder="1" applyAlignment="1">
      <alignment horizontal="center" vertical="center"/>
    </xf>
    <xf numFmtId="0" fontId="75" fillId="0" borderId="192" xfId="0" applyFont="1" applyBorder="1" applyAlignment="1">
      <alignment horizontal="center" vertical="center"/>
    </xf>
    <xf numFmtId="0" fontId="75" fillId="0" borderId="208" xfId="0" applyFont="1" applyBorder="1" applyAlignment="1">
      <alignment horizontal="center" vertical="center"/>
    </xf>
    <xf numFmtId="0" fontId="76" fillId="0" borderId="195" xfId="0" applyFont="1" applyBorder="1" applyAlignment="1">
      <alignment horizontal="center" vertical="center"/>
    </xf>
    <xf numFmtId="0" fontId="76" fillId="0" borderId="18" xfId="0" applyFont="1" applyBorder="1" applyAlignment="1">
      <alignment horizontal="center" vertical="center"/>
    </xf>
    <xf numFmtId="0" fontId="76" fillId="0" borderId="87" xfId="0" applyFont="1" applyBorder="1" applyAlignment="1">
      <alignment horizontal="center" vertical="center"/>
    </xf>
    <xf numFmtId="0" fontId="76" fillId="0" borderId="23" xfId="0" applyFont="1" applyBorder="1" applyAlignment="1">
      <alignment horizontal="center" vertical="center"/>
    </xf>
    <xf numFmtId="0" fontId="76" fillId="0" borderId="24" xfId="0" applyFont="1" applyBorder="1" applyAlignment="1">
      <alignment horizontal="center" vertical="center"/>
    </xf>
    <xf numFmtId="0" fontId="76" fillId="0" borderId="0" xfId="0" applyFont="1" applyBorder="1" applyAlignment="1">
      <alignment horizontal="center" vertical="center" wrapText="1"/>
    </xf>
    <xf numFmtId="0" fontId="76" fillId="0" borderId="1" xfId="0" applyFont="1" applyBorder="1" applyAlignment="1">
      <alignment horizontal="center" vertical="center" wrapText="1"/>
    </xf>
    <xf numFmtId="0" fontId="75" fillId="0" borderId="173" xfId="0" applyFont="1" applyBorder="1" applyAlignment="1">
      <alignment horizontal="center" vertical="center"/>
    </xf>
    <xf numFmtId="0" fontId="75" fillId="0" borderId="174" xfId="0" applyFont="1" applyBorder="1" applyAlignment="1">
      <alignment horizontal="center" vertical="center"/>
    </xf>
    <xf numFmtId="0" fontId="76" fillId="0" borderId="181" xfId="0" applyFont="1" applyBorder="1" applyAlignment="1">
      <alignment horizontal="center" vertical="center"/>
    </xf>
    <xf numFmtId="0" fontId="76" fillId="0" borderId="40" xfId="0" applyFont="1" applyBorder="1" applyAlignment="1">
      <alignment horizontal="center" vertical="center"/>
    </xf>
    <xf numFmtId="0" fontId="76" fillId="0" borderId="44" xfId="0" applyFont="1" applyBorder="1" applyAlignment="1">
      <alignment horizontal="center" vertical="center"/>
    </xf>
    <xf numFmtId="0" fontId="87" fillId="0" borderId="165" xfId="0" applyFont="1" applyBorder="1" applyAlignment="1">
      <alignment horizontal="center" vertical="top"/>
    </xf>
    <xf numFmtId="0" fontId="76" fillId="0" borderId="175" xfId="0" applyFont="1" applyBorder="1" applyAlignment="1">
      <alignment horizontal="center" vertical="center" wrapText="1"/>
    </xf>
    <xf numFmtId="0" fontId="76" fillId="0" borderId="176" xfId="0" applyFont="1" applyBorder="1" applyAlignment="1">
      <alignment horizontal="center" vertical="center" wrapText="1"/>
    </xf>
    <xf numFmtId="0" fontId="76" fillId="0" borderId="210" xfId="0" applyFont="1" applyBorder="1" applyAlignment="1">
      <alignment horizontal="center" vertical="center" wrapText="1"/>
    </xf>
    <xf numFmtId="0" fontId="76" fillId="0" borderId="169" xfId="0" applyFont="1" applyBorder="1" applyAlignment="1">
      <alignment horizontal="center" vertical="center" wrapText="1"/>
    </xf>
    <xf numFmtId="0" fontId="76" fillId="0" borderId="199" xfId="0" applyFont="1" applyBorder="1" applyAlignment="1">
      <alignment horizontal="center" vertical="center" wrapText="1"/>
    </xf>
    <xf numFmtId="0" fontId="76" fillId="0" borderId="212" xfId="0" applyFont="1" applyBorder="1" applyAlignment="1">
      <alignment horizontal="center" vertical="center" wrapText="1"/>
    </xf>
    <xf numFmtId="0" fontId="76" fillId="0" borderId="176" xfId="0" applyFont="1" applyBorder="1" applyAlignment="1">
      <alignment horizontal="center" vertical="center"/>
    </xf>
    <xf numFmtId="0" fontId="76" fillId="0" borderId="210" xfId="0" applyFont="1" applyBorder="1" applyAlignment="1">
      <alignment horizontal="center" vertical="center"/>
    </xf>
    <xf numFmtId="0" fontId="76" fillId="0" borderId="211" xfId="0" applyFont="1" applyBorder="1" applyAlignment="1">
      <alignment horizontal="center" vertical="center"/>
    </xf>
    <xf numFmtId="0" fontId="76" fillId="0" borderId="177" xfId="0" applyFont="1" applyBorder="1" applyAlignment="1">
      <alignment horizontal="center" vertical="center"/>
    </xf>
    <xf numFmtId="0" fontId="76" fillId="0" borderId="200" xfId="0" applyFont="1" applyBorder="1" applyAlignment="1">
      <alignment horizontal="center" vertical="center"/>
    </xf>
    <xf numFmtId="0" fontId="75" fillId="0" borderId="187" xfId="0" applyFont="1" applyBorder="1" applyAlignment="1">
      <alignment horizontal="center" vertical="center"/>
    </xf>
    <xf numFmtId="0" fontId="75" fillId="0" borderId="195" xfId="0" applyFont="1" applyBorder="1" applyAlignment="1">
      <alignment horizontal="center" vertical="center"/>
    </xf>
    <xf numFmtId="1" fontId="245" fillId="0" borderId="0" xfId="0" applyNumberFormat="1" applyFont="1" applyAlignment="1">
      <alignment horizontal="center" vertical="top" textRotation="90"/>
    </xf>
    <xf numFmtId="1" fontId="114" fillId="0" borderId="0" xfId="0" applyNumberFormat="1" applyFont="1" applyAlignment="1">
      <alignment horizontal="center" textRotation="90"/>
    </xf>
    <xf numFmtId="0" fontId="76" fillId="0" borderId="184" xfId="0" applyFont="1" applyBorder="1" applyAlignment="1">
      <alignment horizontal="center" vertical="center"/>
    </xf>
    <xf numFmtId="0" fontId="76" fillId="0" borderId="48" xfId="0" applyFont="1" applyBorder="1" applyAlignment="1">
      <alignment horizontal="center" vertical="center"/>
    </xf>
    <xf numFmtId="0" fontId="75" fillId="0" borderId="40" xfId="0" applyFont="1" applyBorder="1" applyAlignment="1">
      <alignment horizontal="center" vertical="center"/>
    </xf>
    <xf numFmtId="0" fontId="76" fillId="0" borderId="199" xfId="0" applyFont="1" applyBorder="1" applyAlignment="1">
      <alignment horizontal="left" vertical="center"/>
    </xf>
    <xf numFmtId="0" fontId="76" fillId="0" borderId="185" xfId="0" applyFont="1" applyBorder="1" applyAlignment="1">
      <alignment horizontal="center" vertical="center"/>
    </xf>
    <xf numFmtId="0" fontId="349" fillId="0" borderId="18" xfId="0" applyFont="1" applyBorder="1" applyAlignment="1">
      <alignment horizontal="center" vertical="center"/>
    </xf>
    <xf numFmtId="0" fontId="349" fillId="0" borderId="40" xfId="0" applyFont="1" applyBorder="1" applyAlignment="1">
      <alignment horizontal="center" vertical="center"/>
    </xf>
    <xf numFmtId="0" fontId="349" fillId="0" borderId="23" xfId="0" applyFont="1" applyBorder="1" applyAlignment="1">
      <alignment horizontal="center" vertical="center"/>
    </xf>
    <xf numFmtId="0" fontId="349" fillId="0" borderId="44" xfId="0" applyFont="1" applyBorder="1" applyAlignment="1">
      <alignment horizontal="center" vertical="center"/>
    </xf>
    <xf numFmtId="3" fontId="76" fillId="0" borderId="202" xfId="1" applyNumberFormat="1" applyFont="1" applyBorder="1" applyAlignment="1">
      <alignment horizontal="right" vertical="center"/>
    </xf>
    <xf numFmtId="3" fontId="76" fillId="0" borderId="203" xfId="1" applyNumberFormat="1" applyFont="1" applyBorder="1" applyAlignment="1">
      <alignment horizontal="right" vertical="center"/>
    </xf>
    <xf numFmtId="3" fontId="76" fillId="0" borderId="193" xfId="1" applyNumberFormat="1" applyFont="1" applyBorder="1" applyAlignment="1">
      <alignment horizontal="right" vertical="center"/>
    </xf>
    <xf numFmtId="3" fontId="76" fillId="0" borderId="204" xfId="1" applyNumberFormat="1" applyFont="1" applyBorder="1" applyAlignment="1">
      <alignment horizontal="right" vertical="center"/>
    </xf>
    <xf numFmtId="0" fontId="343" fillId="0" borderId="0" xfId="0" applyFont="1" applyBorder="1" applyAlignment="1">
      <alignment horizontal="center"/>
    </xf>
    <xf numFmtId="0" fontId="87" fillId="0" borderId="175" xfId="0" applyFont="1" applyBorder="1" applyAlignment="1">
      <alignment horizontal="center"/>
    </xf>
    <xf numFmtId="0" fontId="87" fillId="0" borderId="176" xfId="0" applyFont="1" applyBorder="1" applyAlignment="1">
      <alignment horizontal="center"/>
    </xf>
    <xf numFmtId="0" fontId="87" fillId="0" borderId="177" xfId="0" applyFont="1" applyBorder="1" applyAlignment="1">
      <alignment horizontal="center"/>
    </xf>
    <xf numFmtId="0" fontId="87" fillId="0" borderId="186" xfId="0" applyFont="1" applyBorder="1" applyAlignment="1">
      <alignment horizontal="center"/>
    </xf>
    <xf numFmtId="0" fontId="87" fillId="0" borderId="187" xfId="0" applyFont="1" applyBorder="1" applyAlignment="1">
      <alignment horizontal="center"/>
    </xf>
    <xf numFmtId="0" fontId="87" fillId="0" borderId="188" xfId="0" applyFont="1" applyBorder="1" applyAlignment="1">
      <alignment horizontal="center"/>
    </xf>
    <xf numFmtId="0" fontId="75" fillId="0" borderId="0" xfId="0" applyFont="1" applyAlignment="1">
      <alignment horizontal="center" vertical="center"/>
    </xf>
    <xf numFmtId="0" fontId="110" fillId="0" borderId="0" xfId="0" applyFont="1" applyAlignment="1">
      <alignment horizontal="center" vertical="center"/>
    </xf>
    <xf numFmtId="0" fontId="301" fillId="0" borderId="170" xfId="0" applyFont="1" applyBorder="1" applyAlignment="1">
      <alignment horizontal="center" vertical="center" wrapText="1"/>
    </xf>
    <xf numFmtId="0" fontId="301" fillId="0" borderId="173" xfId="0" applyFont="1" applyBorder="1" applyAlignment="1">
      <alignment horizontal="center" vertical="center" wrapText="1"/>
    </xf>
    <xf numFmtId="0" fontId="301" fillId="0" borderId="174" xfId="0" applyFont="1" applyBorder="1" applyAlignment="1">
      <alignment horizontal="center" vertical="center" wrapText="1"/>
    </xf>
    <xf numFmtId="0" fontId="96" fillId="0" borderId="0" xfId="0" applyFont="1" applyBorder="1" applyAlignment="1">
      <alignment horizontal="left" vertical="center"/>
    </xf>
    <xf numFmtId="0" fontId="75" fillId="0" borderId="48" xfId="0" applyFont="1" applyBorder="1" applyAlignment="1">
      <alignment horizontal="center" vertical="center"/>
    </xf>
    <xf numFmtId="0" fontId="76" fillId="0" borderId="178" xfId="0" applyFont="1" applyBorder="1" applyAlignment="1">
      <alignment horizontal="center" vertical="center"/>
    </xf>
    <xf numFmtId="0" fontId="75" fillId="0" borderId="44" xfId="0" applyFont="1" applyBorder="1" applyAlignment="1">
      <alignment horizontal="center" vertical="center"/>
    </xf>
    <xf numFmtId="0" fontId="75" fillId="0" borderId="85" xfId="0" applyFont="1" applyBorder="1" applyAlignment="1">
      <alignment horizontal="center" vertical="center"/>
    </xf>
    <xf numFmtId="0" fontId="75" fillId="0" borderId="91" xfId="0" applyFont="1" applyBorder="1" applyAlignment="1">
      <alignment horizontal="center" vertical="center"/>
    </xf>
    <xf numFmtId="0" fontId="75" fillId="0" borderId="46" xfId="0" applyFont="1" applyBorder="1" applyAlignment="1">
      <alignment horizontal="center" vertical="center"/>
    </xf>
    <xf numFmtId="0" fontId="75" fillId="0" borderId="216" xfId="0" applyFont="1" applyBorder="1" applyAlignment="1">
      <alignment horizontal="center" vertical="center"/>
    </xf>
    <xf numFmtId="4" fontId="76" fillId="0" borderId="0" xfId="1" applyNumberFormat="1" applyFont="1" applyBorder="1" applyAlignment="1">
      <alignment horizontal="right" vertical="center"/>
    </xf>
    <xf numFmtId="0" fontId="109" fillId="0" borderId="0" xfId="0" applyFont="1" applyAlignment="1">
      <alignment horizontal="center" vertical="top"/>
    </xf>
    <xf numFmtId="0" fontId="92" fillId="0" borderId="76" xfId="0" applyFont="1" applyBorder="1" applyAlignment="1">
      <alignment horizontal="center" vertical="center" wrapText="1"/>
    </xf>
    <xf numFmtId="0" fontId="92" fillId="0" borderId="77" xfId="0" applyFont="1" applyBorder="1" applyAlignment="1">
      <alignment horizontal="center" vertical="center" wrapText="1"/>
    </xf>
    <xf numFmtId="0" fontId="92" fillId="0" borderId="78" xfId="0" applyFont="1" applyBorder="1" applyAlignment="1">
      <alignment horizontal="center" vertical="center" wrapText="1"/>
    </xf>
    <xf numFmtId="0" fontId="76" fillId="0" borderId="28" xfId="0" applyFont="1" applyBorder="1" applyAlignment="1">
      <alignment horizontal="center" vertical="center" wrapText="1"/>
    </xf>
    <xf numFmtId="0" fontId="76" fillId="0" borderId="20" xfId="0" applyFont="1" applyBorder="1" applyAlignment="1">
      <alignment horizontal="center" vertical="center" wrapText="1"/>
    </xf>
    <xf numFmtId="0" fontId="76" fillId="0" borderId="30" xfId="0" applyFont="1" applyBorder="1" applyAlignment="1">
      <alignment horizontal="center" vertical="center" wrapText="1"/>
    </xf>
    <xf numFmtId="0" fontId="76" fillId="0" borderId="8" xfId="0" applyFont="1" applyBorder="1" applyAlignment="1">
      <alignment horizontal="center" vertical="center" wrapText="1"/>
    </xf>
    <xf numFmtId="0" fontId="75" fillId="0" borderId="25" xfId="0" applyFont="1" applyBorder="1" applyAlignment="1">
      <alignment horizontal="center" vertical="center"/>
    </xf>
    <xf numFmtId="0" fontId="75" fillId="0" borderId="20" xfId="0" applyFont="1" applyBorder="1" applyAlignment="1">
      <alignment horizontal="center" vertical="center"/>
    </xf>
    <xf numFmtId="0" fontId="75" fillId="0" borderId="29" xfId="0" applyFont="1" applyBorder="1" applyAlignment="1">
      <alignment horizontal="center" vertical="center"/>
    </xf>
    <xf numFmtId="0" fontId="75" fillId="0" borderId="9" xfId="0" applyFont="1" applyBorder="1" applyAlignment="1">
      <alignment horizontal="center" vertical="center"/>
    </xf>
    <xf numFmtId="0" fontId="75" fillId="0" borderId="8" xfId="0" applyFont="1" applyBorder="1" applyAlignment="1">
      <alignment horizontal="center" vertical="center"/>
    </xf>
    <xf numFmtId="0" fontId="75" fillId="0" borderId="31" xfId="0" applyFont="1" applyBorder="1" applyAlignment="1">
      <alignment horizontal="center" vertical="center"/>
    </xf>
    <xf numFmtId="3" fontId="90" fillId="0" borderId="9" xfId="1" applyNumberFormat="1" applyFont="1" applyBorder="1" applyAlignment="1">
      <alignment horizontal="right" vertical="center"/>
    </xf>
    <xf numFmtId="3" fontId="90" fillId="0" borderId="8" xfId="1" applyNumberFormat="1" applyFont="1" applyBorder="1" applyAlignment="1">
      <alignment horizontal="right" vertical="center"/>
    </xf>
    <xf numFmtId="3" fontId="90" fillId="0" borderId="31" xfId="1" applyNumberFormat="1" applyFont="1" applyBorder="1" applyAlignment="1">
      <alignment horizontal="right" vertical="center"/>
    </xf>
    <xf numFmtId="0" fontId="75" fillId="0" borderId="30" xfId="0" applyFont="1" applyBorder="1" applyAlignment="1">
      <alignment horizontal="left" vertical="center"/>
    </xf>
    <xf numFmtId="0" fontId="75" fillId="0" borderId="8" xfId="0" applyFont="1" applyBorder="1" applyAlignment="1">
      <alignment horizontal="left" vertical="center"/>
    </xf>
    <xf numFmtId="3" fontId="103" fillId="0" borderId="9" xfId="1" applyNumberFormat="1" applyFont="1" applyBorder="1" applyAlignment="1">
      <alignment horizontal="right" vertical="center"/>
    </xf>
    <xf numFmtId="3" fontId="103" fillId="0" borderId="8" xfId="1" applyNumberFormat="1" applyFont="1" applyBorder="1" applyAlignment="1">
      <alignment horizontal="right" vertical="center"/>
    </xf>
    <xf numFmtId="3" fontId="103" fillId="0" borderId="31" xfId="1" applyNumberFormat="1" applyFont="1" applyBorder="1" applyAlignment="1">
      <alignment horizontal="right" vertical="center"/>
    </xf>
    <xf numFmtId="3" fontId="103" fillId="0" borderId="35" xfId="1" applyNumberFormat="1" applyFont="1" applyBorder="1" applyAlignment="1">
      <alignment horizontal="right" vertical="center"/>
    </xf>
    <xf numFmtId="3" fontId="103" fillId="0" borderId="33" xfId="1" applyNumberFormat="1" applyFont="1" applyBorder="1" applyAlignment="1">
      <alignment horizontal="right" vertical="center"/>
    </xf>
    <xf numFmtId="3" fontId="103" fillId="0" borderId="36" xfId="1" applyNumberFormat="1" applyFont="1" applyBorder="1" applyAlignment="1">
      <alignment horizontal="right" vertical="center"/>
    </xf>
    <xf numFmtId="49" fontId="76" fillId="0" borderId="11" xfId="0" applyNumberFormat="1" applyFont="1" applyBorder="1" applyAlignment="1">
      <alignment horizontal="center" vertical="center" wrapText="1"/>
    </xf>
    <xf numFmtId="49" fontId="76" fillId="0" borderId="12" xfId="0" applyNumberFormat="1" applyFont="1" applyBorder="1" applyAlignment="1">
      <alignment horizontal="center" vertical="center" wrapText="1"/>
    </xf>
    <xf numFmtId="49" fontId="76" fillId="0" borderId="17" xfId="0" applyNumberFormat="1" applyFont="1" applyBorder="1" applyAlignment="1">
      <alignment horizontal="center" vertical="center" wrapText="1"/>
    </xf>
    <xf numFmtId="49" fontId="76" fillId="0" borderId="18" xfId="0" applyNumberFormat="1" applyFont="1" applyBorder="1" applyAlignment="1">
      <alignment horizontal="center" vertical="center" wrapText="1"/>
    </xf>
    <xf numFmtId="0" fontId="75" fillId="0" borderId="37" xfId="0" applyFont="1" applyBorder="1" applyAlignment="1">
      <alignment horizontal="center" vertical="center"/>
    </xf>
    <xf numFmtId="0" fontId="75" fillId="0" borderId="12"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xf>
    <xf numFmtId="0" fontId="75" fillId="0" borderId="19" xfId="0" applyFont="1" applyBorder="1" applyAlignment="1">
      <alignment horizontal="center" vertical="center"/>
    </xf>
    <xf numFmtId="0" fontId="75" fillId="0" borderId="62" xfId="0" applyFont="1" applyBorder="1" applyAlignment="1">
      <alignment horizontal="left" vertical="center"/>
    </xf>
    <xf numFmtId="0" fontId="75" fillId="0" borderId="0" xfId="0" applyFont="1" applyBorder="1" applyAlignment="1">
      <alignment horizontal="left" vertical="center"/>
    </xf>
    <xf numFmtId="0" fontId="75" fillId="0" borderId="17" xfId="0" applyFont="1" applyBorder="1" applyAlignment="1">
      <alignment horizontal="left" vertical="center"/>
    </xf>
    <xf numFmtId="0" fontId="75" fillId="0" borderId="18" xfId="0" applyFont="1" applyBorder="1" applyAlignment="1">
      <alignment horizontal="left" vertical="center"/>
    </xf>
    <xf numFmtId="3" fontId="90" fillId="0" borderId="47" xfId="1" applyNumberFormat="1" applyFont="1" applyBorder="1" applyAlignment="1">
      <alignment horizontal="right" vertical="center"/>
    </xf>
    <xf numFmtId="3" fontId="90" fillId="0" borderId="0" xfId="1" applyNumberFormat="1" applyFont="1" applyBorder="1" applyAlignment="1">
      <alignment horizontal="right" vertical="center"/>
    </xf>
    <xf numFmtId="3" fontId="90" fillId="0" borderId="59" xfId="1" applyNumberFormat="1" applyFont="1" applyBorder="1" applyAlignment="1">
      <alignment horizontal="right" vertical="center"/>
    </xf>
    <xf numFmtId="3" fontId="90" fillId="0" borderId="39" xfId="1" applyNumberFormat="1" applyFont="1" applyBorder="1" applyAlignment="1">
      <alignment horizontal="right" vertical="center"/>
    </xf>
    <xf numFmtId="3" fontId="90" fillId="0" borderId="18" xfId="1" applyNumberFormat="1" applyFont="1" applyBorder="1" applyAlignment="1">
      <alignment horizontal="right" vertical="center"/>
    </xf>
    <xf numFmtId="3" fontId="90" fillId="0" borderId="19" xfId="1" applyNumberFormat="1" applyFont="1" applyBorder="1" applyAlignment="1">
      <alignment horizontal="right" vertical="center"/>
    </xf>
    <xf numFmtId="1" fontId="288" fillId="0" borderId="0" xfId="0" applyNumberFormat="1" applyFont="1" applyBorder="1" applyAlignment="1" applyProtection="1">
      <alignment horizontal="center" vertical="top" textRotation="90"/>
    </xf>
    <xf numFmtId="0" fontId="89" fillId="0" borderId="74" xfId="0" applyFont="1" applyBorder="1" applyAlignment="1">
      <alignment horizontal="center" vertical="center"/>
    </xf>
    <xf numFmtId="0" fontId="89" fillId="0" borderId="49" xfId="0" applyFont="1" applyBorder="1" applyAlignment="1">
      <alignment horizontal="center" vertical="center"/>
    </xf>
    <xf numFmtId="0" fontId="89" fillId="0" borderId="75" xfId="0" applyFont="1" applyBorder="1" applyAlignment="1">
      <alignment horizontal="center" vertical="center"/>
    </xf>
    <xf numFmtId="0" fontId="89" fillId="0" borderId="23" xfId="0" applyFont="1" applyBorder="1" applyAlignment="1">
      <alignment horizontal="center" vertical="top"/>
    </xf>
    <xf numFmtId="0" fontId="264" fillId="0" borderId="49" xfId="0" applyFont="1" applyBorder="1" applyAlignment="1">
      <alignment horizontal="left" vertical="center"/>
    </xf>
    <xf numFmtId="3" fontId="103" fillId="0" borderId="39" xfId="1" applyNumberFormat="1" applyFont="1" applyBorder="1" applyAlignment="1">
      <alignment horizontal="right" vertical="center"/>
    </xf>
    <xf numFmtId="3" fontId="103" fillId="0" borderId="18" xfId="1" applyNumberFormat="1" applyFont="1" applyBorder="1" applyAlignment="1">
      <alignment horizontal="right" vertical="center"/>
    </xf>
    <xf numFmtId="3" fontId="103" fillId="0" borderId="19" xfId="1" applyNumberFormat="1" applyFont="1" applyBorder="1" applyAlignment="1">
      <alignment horizontal="right" vertical="center"/>
    </xf>
    <xf numFmtId="0" fontId="76" fillId="0" borderId="62" xfId="0" applyFont="1" applyBorder="1" applyAlignment="1">
      <alignment horizontal="left" vertical="center"/>
    </xf>
    <xf numFmtId="0" fontId="76" fillId="0" borderId="17" xfId="0" applyFont="1" applyBorder="1" applyAlignment="1">
      <alignment horizontal="left" vertical="center"/>
    </xf>
    <xf numFmtId="0" fontId="76" fillId="0" borderId="18" xfId="0" applyFont="1" applyBorder="1" applyAlignment="1">
      <alignment horizontal="left" vertical="center"/>
    </xf>
    <xf numFmtId="3" fontId="103" fillId="0" borderId="47" xfId="1" applyNumberFormat="1" applyFont="1" applyBorder="1" applyAlignment="1">
      <alignment horizontal="right" vertical="center"/>
    </xf>
    <xf numFmtId="3" fontId="103" fillId="0" borderId="0" xfId="1" applyNumberFormat="1" applyFont="1" applyBorder="1" applyAlignment="1">
      <alignment horizontal="right" vertical="center"/>
    </xf>
    <xf numFmtId="3" fontId="103" fillId="0" borderId="59" xfId="1" applyNumberFormat="1" applyFont="1" applyBorder="1" applyAlignment="1">
      <alignment horizontal="right" vertical="center"/>
    </xf>
    <xf numFmtId="3" fontId="90" fillId="0" borderId="41" xfId="1" applyNumberFormat="1" applyFont="1" applyBorder="1" applyAlignment="1">
      <alignment horizontal="right" vertical="center"/>
    </xf>
    <xf numFmtId="3" fontId="90" fillId="0" borderId="15" xfId="1" applyNumberFormat="1" applyFont="1" applyBorder="1" applyAlignment="1">
      <alignment horizontal="right" vertical="center"/>
    </xf>
    <xf numFmtId="3" fontId="90" fillId="0" borderId="16" xfId="1" applyNumberFormat="1" applyFont="1" applyBorder="1" applyAlignment="1">
      <alignment horizontal="right" vertical="center"/>
    </xf>
    <xf numFmtId="0" fontId="75" fillId="0" borderId="30" xfId="0" quotePrefix="1" applyFont="1" applyBorder="1" applyAlignment="1">
      <alignment horizontal="left" vertical="center"/>
    </xf>
    <xf numFmtId="0" fontId="102" fillId="0" borderId="47" xfId="0" applyFont="1" applyBorder="1" applyAlignment="1">
      <alignment vertical="center"/>
    </xf>
    <xf numFmtId="0" fontId="102" fillId="0" borderId="48" xfId="0" applyFont="1" applyBorder="1" applyAlignment="1">
      <alignment vertical="center"/>
    </xf>
    <xf numFmtId="3" fontId="278" fillId="0" borderId="9" xfId="1" applyNumberFormat="1" applyFont="1" applyBorder="1" applyAlignment="1">
      <alignment horizontal="right" vertical="center"/>
    </xf>
    <xf numFmtId="3" fontId="278" fillId="0" borderId="8" xfId="1" applyNumberFormat="1" applyFont="1" applyBorder="1" applyAlignment="1">
      <alignment horizontal="right" vertical="center"/>
    </xf>
    <xf numFmtId="3" fontId="278" fillId="0" borderId="31" xfId="1" applyNumberFormat="1" applyFont="1" applyBorder="1" applyAlignment="1">
      <alignment horizontal="right" vertical="center"/>
    </xf>
    <xf numFmtId="3" fontId="278" fillId="0" borderId="35" xfId="1" applyNumberFormat="1" applyFont="1" applyBorder="1" applyAlignment="1">
      <alignment horizontal="right" vertical="center"/>
    </xf>
    <xf numFmtId="3" fontId="278" fillId="0" borderId="33" xfId="1" applyNumberFormat="1" applyFont="1" applyBorder="1" applyAlignment="1">
      <alignment horizontal="right" vertical="center"/>
    </xf>
    <xf numFmtId="3" fontId="278" fillId="0" borderId="34" xfId="1" applyNumberFormat="1" applyFont="1" applyBorder="1" applyAlignment="1">
      <alignment horizontal="right" vertical="center"/>
    </xf>
    <xf numFmtId="3" fontId="278" fillId="0" borderId="36" xfId="1" applyNumberFormat="1" applyFont="1" applyBorder="1" applyAlignment="1">
      <alignment horizontal="right" vertical="center"/>
    </xf>
    <xf numFmtId="3" fontId="278" fillId="0" borderId="10" xfId="1" applyNumberFormat="1" applyFont="1" applyBorder="1" applyAlignment="1">
      <alignment horizontal="right" vertical="center"/>
    </xf>
    <xf numFmtId="0" fontId="102" fillId="0" borderId="0" xfId="0" applyFont="1" applyBorder="1" applyAlignment="1">
      <alignment vertical="center"/>
    </xf>
    <xf numFmtId="3" fontId="278" fillId="0" borderId="0" xfId="1" applyNumberFormat="1" applyFont="1" applyBorder="1" applyAlignment="1">
      <alignment horizontal="right" vertical="center"/>
    </xf>
    <xf numFmtId="0" fontId="102" fillId="0" borderId="39" xfId="0" applyFont="1" applyBorder="1" applyAlignment="1">
      <alignment horizontal="center" vertical="center"/>
    </xf>
    <xf numFmtId="0" fontId="102" fillId="0" borderId="18" xfId="0" applyFont="1" applyBorder="1" applyAlignment="1">
      <alignment horizontal="center" vertical="center"/>
    </xf>
    <xf numFmtId="0" fontId="102" fillId="0" borderId="69" xfId="0" applyFont="1" applyBorder="1" applyAlignment="1">
      <alignment horizontal="center" vertical="center"/>
    </xf>
    <xf numFmtId="0" fontId="102" fillId="0" borderId="47" xfId="0" applyFont="1" applyBorder="1" applyAlignment="1">
      <alignment horizontal="center" vertical="center"/>
    </xf>
    <xf numFmtId="0" fontId="102" fillId="0" borderId="0" xfId="0" applyFont="1" applyBorder="1" applyAlignment="1">
      <alignment horizontal="center" vertical="center"/>
    </xf>
    <xf numFmtId="0" fontId="102" fillId="0" borderId="50" xfId="0" applyFont="1" applyBorder="1" applyAlignment="1">
      <alignment horizontal="center" vertical="center"/>
    </xf>
    <xf numFmtId="0" fontId="102" fillId="0" borderId="43" xfId="0" applyFont="1" applyBorder="1" applyAlignment="1">
      <alignment horizontal="center" vertical="center"/>
    </xf>
    <xf numFmtId="0" fontId="102" fillId="0" borderId="23" xfId="0" applyFont="1" applyBorder="1" applyAlignment="1">
      <alignment horizontal="center" vertical="center"/>
    </xf>
    <xf numFmtId="0" fontId="102" fillId="0" borderId="70" xfId="0" applyFont="1" applyBorder="1" applyAlignment="1">
      <alignment horizontal="center" vertical="center"/>
    </xf>
    <xf numFmtId="0" fontId="102" fillId="0" borderId="39" xfId="0" applyFont="1" applyBorder="1" applyAlignment="1">
      <alignment horizontal="left" vertical="center" wrapText="1"/>
    </xf>
    <xf numFmtId="0" fontId="102" fillId="0" borderId="18" xfId="0" applyFont="1" applyBorder="1" applyAlignment="1">
      <alignment horizontal="left" vertical="center" wrapText="1"/>
    </xf>
    <xf numFmtId="49" fontId="96" fillId="0" borderId="9" xfId="0" applyNumberFormat="1" applyFont="1" applyBorder="1" applyAlignment="1">
      <alignment horizontal="center" vertical="center"/>
    </xf>
    <xf numFmtId="49" fontId="96" fillId="0" borderId="10" xfId="0" applyNumberFormat="1" applyFont="1" applyBorder="1" applyAlignment="1">
      <alignment horizontal="center" vertical="center"/>
    </xf>
    <xf numFmtId="0" fontId="102" fillId="0" borderId="47" xfId="0" applyFont="1" applyBorder="1" applyAlignment="1">
      <alignment horizontal="center" vertical="center" wrapText="1"/>
    </xf>
    <xf numFmtId="0" fontId="102" fillId="0" borderId="0" xfId="0" applyFont="1" applyBorder="1" applyAlignment="1">
      <alignment horizontal="center" vertical="center" wrapText="1"/>
    </xf>
    <xf numFmtId="0" fontId="102" fillId="0" borderId="48" xfId="0" applyFont="1" applyBorder="1" applyAlignment="1">
      <alignment horizontal="center" vertical="center" wrapText="1"/>
    </xf>
    <xf numFmtId="0" fontId="102" fillId="0" borderId="39" xfId="0" applyFont="1" applyBorder="1" applyAlignment="1">
      <alignment horizontal="center" vertical="center" wrapText="1"/>
    </xf>
    <xf numFmtId="0" fontId="102" fillId="0" borderId="18" xfId="0" applyFont="1" applyBorder="1" applyAlignment="1">
      <alignment horizontal="center" vertical="center" wrapText="1"/>
    </xf>
    <xf numFmtId="0" fontId="102" fillId="0" borderId="40" xfId="0" applyFont="1" applyBorder="1" applyAlignment="1">
      <alignment horizontal="center" vertical="center" wrapText="1"/>
    </xf>
    <xf numFmtId="0" fontId="276" fillId="0" borderId="43" xfId="0" applyFont="1" applyBorder="1" applyAlignment="1">
      <alignment horizontal="center" vertical="center" wrapText="1"/>
    </xf>
    <xf numFmtId="0" fontId="276" fillId="0" borderId="23" xfId="0" applyFont="1" applyBorder="1" applyAlignment="1">
      <alignment horizontal="center" vertical="center" wrapText="1"/>
    </xf>
    <xf numFmtId="0" fontId="276" fillId="0" borderId="44" xfId="0" applyFont="1" applyBorder="1" applyAlignment="1">
      <alignment horizontal="center" vertical="center" wrapText="1"/>
    </xf>
    <xf numFmtId="0" fontId="264" fillId="0" borderId="43" xfId="0" applyFont="1" applyBorder="1" applyAlignment="1">
      <alignment horizontal="center" vertical="center"/>
    </xf>
    <xf numFmtId="0" fontId="264" fillId="0" borderId="23" xfId="0" applyFont="1" applyBorder="1" applyAlignment="1">
      <alignment horizontal="center" vertical="center"/>
    </xf>
    <xf numFmtId="0" fontId="264" fillId="0" borderId="44" xfId="0" applyFont="1" applyBorder="1" applyAlignment="1">
      <alignment horizontal="center" vertical="center"/>
    </xf>
    <xf numFmtId="0" fontId="264" fillId="0" borderId="9" xfId="0" applyFont="1" applyBorder="1" applyAlignment="1">
      <alignment horizontal="center" vertical="center"/>
    </xf>
    <xf numFmtId="0" fontId="264" fillId="0" borderId="8" xfId="0" applyFont="1" applyBorder="1" applyAlignment="1">
      <alignment horizontal="center" vertical="center"/>
    </xf>
    <xf numFmtId="0" fontId="264" fillId="0" borderId="10" xfId="0" applyFont="1" applyBorder="1" applyAlignment="1">
      <alignment horizontal="center" vertical="center"/>
    </xf>
    <xf numFmtId="0" fontId="264" fillId="0" borderId="31" xfId="0" applyFont="1" applyBorder="1" applyAlignment="1">
      <alignment horizontal="center" vertical="center"/>
    </xf>
    <xf numFmtId="0" fontId="107" fillId="0" borderId="63" xfId="0" applyNumberFormat="1" applyFont="1" applyBorder="1" applyAlignment="1">
      <alignment horizontal="right" vertical="center"/>
    </xf>
    <xf numFmtId="0" fontId="107" fillId="0" borderId="65" xfId="0" applyNumberFormat="1" applyFont="1" applyBorder="1" applyAlignment="1">
      <alignment horizontal="right" vertical="center"/>
    </xf>
    <xf numFmtId="0" fontId="107" fillId="0" borderId="64" xfId="0" applyNumberFormat="1" applyFont="1" applyBorder="1" applyAlignment="1">
      <alignment horizontal="right" vertical="center"/>
    </xf>
    <xf numFmtId="49" fontId="107" fillId="0" borderId="63" xfId="0" quotePrefix="1" applyNumberFormat="1" applyFont="1" applyBorder="1" applyAlignment="1">
      <alignment horizontal="center" vertical="center"/>
    </xf>
    <xf numFmtId="49" fontId="107" fillId="0" borderId="64" xfId="0" applyNumberFormat="1" applyFont="1" applyBorder="1" applyAlignment="1">
      <alignment horizontal="center" vertical="center"/>
    </xf>
    <xf numFmtId="0" fontId="107" fillId="0" borderId="63" xfId="0" applyFont="1" applyBorder="1" applyAlignment="1">
      <alignment horizontal="right" vertical="center"/>
    </xf>
    <xf numFmtId="0" fontId="107" fillId="0" borderId="65" xfId="0" applyFont="1" applyBorder="1" applyAlignment="1">
      <alignment horizontal="right" vertical="center"/>
    </xf>
    <xf numFmtId="0" fontId="107" fillId="0" borderId="64" xfId="0" applyFont="1" applyBorder="1" applyAlignment="1">
      <alignment horizontal="right" vertical="center"/>
    </xf>
    <xf numFmtId="49" fontId="107" fillId="0" borderId="11" xfId="0" applyNumberFormat="1" applyFont="1" applyBorder="1" applyAlignment="1">
      <alignment horizontal="center" vertical="center" wrapText="1"/>
    </xf>
    <xf numFmtId="49" fontId="107" fillId="0" borderId="62" xfId="0" applyNumberFormat="1" applyFont="1" applyBorder="1" applyAlignment="1">
      <alignment horizontal="center" vertical="center" wrapText="1"/>
    </xf>
    <xf numFmtId="0" fontId="276" fillId="0" borderId="25" xfId="0" applyFont="1" applyBorder="1" applyAlignment="1">
      <alignment horizontal="center" vertical="center"/>
    </xf>
    <xf numFmtId="0" fontId="276" fillId="0" borderId="20" xfId="0" applyFont="1" applyBorder="1" applyAlignment="1">
      <alignment horizontal="center" vertical="center"/>
    </xf>
    <xf numFmtId="0" fontId="276" fillId="0" borderId="26" xfId="0" applyFont="1" applyBorder="1" applyAlignment="1">
      <alignment horizontal="center" vertical="center"/>
    </xf>
    <xf numFmtId="0" fontId="86" fillId="0" borderId="20" xfId="0" applyFont="1" applyBorder="1" applyAlignment="1">
      <alignment horizontal="center" vertical="center"/>
    </xf>
    <xf numFmtId="0" fontId="86" fillId="0" borderId="29" xfId="0" applyFont="1" applyBorder="1" applyAlignment="1">
      <alignment horizontal="center" vertical="center"/>
    </xf>
    <xf numFmtId="0" fontId="276" fillId="0" borderId="47" xfId="0" applyFont="1" applyBorder="1" applyAlignment="1">
      <alignment horizontal="left" vertical="center" wrapText="1"/>
    </xf>
    <xf numFmtId="0" fontId="276" fillId="0" borderId="0" xfId="0" applyFont="1" applyBorder="1" applyAlignment="1">
      <alignment horizontal="left" vertical="center" wrapText="1"/>
    </xf>
    <xf numFmtId="0" fontId="276" fillId="0" borderId="18" xfId="0" applyFont="1" applyBorder="1" applyAlignment="1">
      <alignment horizontal="left" vertical="center" wrapText="1"/>
    </xf>
    <xf numFmtId="0" fontId="276" fillId="6" borderId="8" xfId="0" applyFont="1" applyFill="1" applyBorder="1" applyAlignment="1">
      <alignment horizontal="left" vertical="center"/>
    </xf>
    <xf numFmtId="0" fontId="276" fillId="0" borderId="8" xfId="0" applyFont="1" applyBorder="1" applyAlignment="1">
      <alignment horizontal="left" vertical="center"/>
    </xf>
    <xf numFmtId="0" fontId="107" fillId="0" borderId="63" xfId="0" applyFont="1" applyBorder="1" applyAlignment="1">
      <alignment horizontal="center" vertical="center"/>
    </xf>
    <xf numFmtId="0" fontId="107" fillId="0" borderId="64" xfId="0" applyFont="1" applyBorder="1" applyAlignment="1">
      <alignment horizontal="center" vertical="center"/>
    </xf>
    <xf numFmtId="0" fontId="101" fillId="0" borderId="35" xfId="0" applyFont="1" applyBorder="1" applyAlignment="1">
      <alignment horizontal="justify" vertical="center"/>
    </xf>
    <xf numFmtId="0" fontId="101" fillId="0" borderId="33" xfId="0" applyFont="1" applyBorder="1" applyAlignment="1">
      <alignment horizontal="justify" vertical="center"/>
    </xf>
    <xf numFmtId="0" fontId="101" fillId="0" borderId="34" xfId="0" applyFont="1" applyBorder="1" applyAlignment="1">
      <alignment horizontal="justify" vertical="center"/>
    </xf>
    <xf numFmtId="3" fontId="101" fillId="0" borderId="35" xfId="1" applyNumberFormat="1" applyFont="1" applyBorder="1" applyAlignment="1">
      <alignment horizontal="right" vertical="center"/>
    </xf>
    <xf numFmtId="3" fontId="101" fillId="0" borderId="33" xfId="1" applyNumberFormat="1" applyFont="1" applyBorder="1" applyAlignment="1">
      <alignment horizontal="right" vertical="center"/>
    </xf>
    <xf numFmtId="3" fontId="101" fillId="0" borderId="56" xfId="1" applyNumberFormat="1" applyFont="1" applyBorder="1" applyAlignment="1">
      <alignment horizontal="right" vertical="center"/>
    </xf>
    <xf numFmtId="3" fontId="101" fillId="0" borderId="55" xfId="1" applyNumberFormat="1" applyFont="1" applyBorder="1" applyAlignment="1">
      <alignment horizontal="right" vertical="center"/>
    </xf>
    <xf numFmtId="3" fontId="101" fillId="0" borderId="36" xfId="1" applyNumberFormat="1" applyFont="1" applyBorder="1" applyAlignment="1">
      <alignment horizontal="right" vertical="center"/>
    </xf>
    <xf numFmtId="0" fontId="101" fillId="0" borderId="25" xfId="0" applyFont="1" applyBorder="1" applyAlignment="1">
      <alignment horizontal="justify" vertical="center"/>
    </xf>
    <xf numFmtId="0" fontId="101" fillId="0" borderId="20" xfId="0" applyFont="1" applyBorder="1" applyAlignment="1">
      <alignment horizontal="justify" vertical="center"/>
    </xf>
    <xf numFmtId="0" fontId="101" fillId="0" borderId="26" xfId="0" applyFont="1" applyBorder="1" applyAlignment="1">
      <alignment horizontal="justify" vertical="center"/>
    </xf>
    <xf numFmtId="3" fontId="101" fillId="0" borderId="25" xfId="1" applyNumberFormat="1" applyFont="1" applyBorder="1" applyAlignment="1">
      <alignment horizontal="right" vertical="center"/>
    </xf>
    <xf numFmtId="3" fontId="101" fillId="0" borderId="20" xfId="1" applyNumberFormat="1" applyFont="1" applyBorder="1" applyAlignment="1">
      <alignment horizontal="right" vertical="center"/>
    </xf>
    <xf numFmtId="3" fontId="101" fillId="0" borderId="60" xfId="1" applyNumberFormat="1" applyFont="1" applyBorder="1" applyAlignment="1">
      <alignment horizontal="right" vertical="center"/>
    </xf>
    <xf numFmtId="3" fontId="101" fillId="0" borderId="57" xfId="1" applyNumberFormat="1" applyFont="1" applyBorder="1" applyAlignment="1">
      <alignment horizontal="right" vertical="center"/>
    </xf>
    <xf numFmtId="3" fontId="101" fillId="0" borderId="29" xfId="1" applyNumberFormat="1" applyFont="1" applyBorder="1" applyAlignment="1">
      <alignment horizontal="right" vertical="center"/>
    </xf>
    <xf numFmtId="0" fontId="101" fillId="0" borderId="9" xfId="0" applyFont="1" applyBorder="1" applyAlignment="1">
      <alignment horizontal="justify" vertical="center"/>
    </xf>
    <xf numFmtId="0" fontId="101" fillId="0" borderId="8" xfId="0" applyFont="1" applyBorder="1" applyAlignment="1">
      <alignment horizontal="justify" vertical="center"/>
    </xf>
    <xf numFmtId="0" fontId="101" fillId="0" borderId="10" xfId="0" applyFont="1" applyBorder="1" applyAlignment="1">
      <alignment horizontal="justify" vertical="center"/>
    </xf>
    <xf numFmtId="3" fontId="101" fillId="0" borderId="9" xfId="1" applyNumberFormat="1" applyFont="1" applyBorder="1" applyAlignment="1">
      <alignment horizontal="right" vertical="center"/>
    </xf>
    <xf numFmtId="3" fontId="101" fillId="0" borderId="8" xfId="1" applyNumberFormat="1" applyFont="1" applyBorder="1" applyAlignment="1">
      <alignment horizontal="right" vertical="center"/>
    </xf>
    <xf numFmtId="3" fontId="101" fillId="0" borderId="61" xfId="1" applyNumberFormat="1" applyFont="1" applyBorder="1" applyAlignment="1">
      <alignment horizontal="right" vertical="center"/>
    </xf>
    <xf numFmtId="3" fontId="101" fillId="0" borderId="58" xfId="1" applyNumberFormat="1" applyFont="1" applyBorder="1" applyAlignment="1">
      <alignment horizontal="right" vertical="center"/>
    </xf>
    <xf numFmtId="3" fontId="101" fillId="0" borderId="31" xfId="1" applyNumberFormat="1" applyFont="1" applyBorder="1" applyAlignment="1">
      <alignment horizontal="right" vertical="center"/>
    </xf>
    <xf numFmtId="0" fontId="102" fillId="0" borderId="8" xfId="0" applyFont="1" applyBorder="1" applyAlignment="1">
      <alignment horizontal="justify" vertical="center"/>
    </xf>
    <xf numFmtId="0" fontId="102" fillId="0" borderId="10" xfId="0" applyFont="1" applyBorder="1" applyAlignment="1">
      <alignment horizontal="justify" vertical="center"/>
    </xf>
    <xf numFmtId="3" fontId="102" fillId="0" borderId="9" xfId="1" applyNumberFormat="1" applyFont="1" applyBorder="1" applyAlignment="1">
      <alignment horizontal="right" vertical="center"/>
    </xf>
    <xf numFmtId="3" fontId="102" fillId="0" borderId="8" xfId="1" applyNumberFormat="1" applyFont="1" applyBorder="1" applyAlignment="1">
      <alignment horizontal="right" vertical="center"/>
    </xf>
    <xf numFmtId="3" fontId="102" fillId="0" borderId="61" xfId="1" applyNumberFormat="1" applyFont="1" applyBorder="1" applyAlignment="1">
      <alignment horizontal="right" vertical="center"/>
    </xf>
    <xf numFmtId="3" fontId="102" fillId="0" borderId="58" xfId="1" applyNumberFormat="1" applyFont="1" applyBorder="1" applyAlignment="1">
      <alignment horizontal="right" vertical="center"/>
    </xf>
    <xf numFmtId="3" fontId="102" fillId="0" borderId="31" xfId="1" applyNumberFormat="1" applyFont="1" applyBorder="1" applyAlignment="1">
      <alignment horizontal="right" vertical="center"/>
    </xf>
    <xf numFmtId="3" fontId="101" fillId="0" borderId="55" xfId="1" applyNumberFormat="1" applyFont="1" applyBorder="1" applyAlignment="1">
      <alignment horizontal="center" vertical="center"/>
    </xf>
    <xf numFmtId="3" fontId="101" fillId="0" borderId="33" xfId="1" applyNumberFormat="1" applyFont="1" applyBorder="1" applyAlignment="1">
      <alignment horizontal="center" vertical="center"/>
    </xf>
    <xf numFmtId="3" fontId="101" fillId="0" borderId="56" xfId="1" applyNumberFormat="1" applyFont="1" applyBorder="1" applyAlignment="1">
      <alignment horizontal="center" vertical="center"/>
    </xf>
    <xf numFmtId="3" fontId="101" fillId="0" borderId="36" xfId="1" applyNumberFormat="1" applyFont="1" applyBorder="1" applyAlignment="1">
      <alignment horizontal="center" vertical="center"/>
    </xf>
    <xf numFmtId="3" fontId="101" fillId="0" borderId="58" xfId="1" applyNumberFormat="1" applyFont="1" applyBorder="1" applyAlignment="1">
      <alignment horizontal="center" vertical="center"/>
    </xf>
    <xf numFmtId="3" fontId="101" fillId="0" borderId="8" xfId="1" applyNumberFormat="1" applyFont="1" applyBorder="1" applyAlignment="1">
      <alignment horizontal="center" vertical="center"/>
    </xf>
    <xf numFmtId="3" fontId="101" fillId="0" borderId="61" xfId="1" applyNumberFormat="1" applyFont="1" applyBorder="1" applyAlignment="1">
      <alignment horizontal="center" vertical="center"/>
    </xf>
    <xf numFmtId="3" fontId="101" fillId="0" borderId="31" xfId="1" applyNumberFormat="1" applyFont="1" applyBorder="1" applyAlignment="1">
      <alignment horizontal="center" vertical="center"/>
    </xf>
    <xf numFmtId="0" fontId="101" fillId="0" borderId="9" xfId="0" applyFont="1" applyBorder="1" applyAlignment="1">
      <alignment horizontal="left" vertical="center"/>
    </xf>
    <xf numFmtId="0" fontId="101" fillId="0" borderId="8" xfId="0" applyFont="1" applyBorder="1" applyAlignment="1">
      <alignment horizontal="left" vertical="center"/>
    </xf>
    <xf numFmtId="0" fontId="101" fillId="0" borderId="10" xfId="0" applyFont="1" applyBorder="1" applyAlignment="1">
      <alignment horizontal="left" vertical="center"/>
    </xf>
    <xf numFmtId="3" fontId="102" fillId="0" borderId="58" xfId="1" applyNumberFormat="1" applyFont="1" applyBorder="1" applyAlignment="1">
      <alignment horizontal="center" vertical="center"/>
    </xf>
    <xf numFmtId="3" fontId="102" fillId="0" borderId="8" xfId="1" applyNumberFormat="1" applyFont="1" applyBorder="1" applyAlignment="1">
      <alignment horizontal="center" vertical="center"/>
    </xf>
    <xf numFmtId="3" fontId="102" fillId="0" borderId="61" xfId="1" applyNumberFormat="1" applyFont="1" applyBorder="1" applyAlignment="1">
      <alignment horizontal="center" vertical="center"/>
    </xf>
    <xf numFmtId="3" fontId="102" fillId="0" borderId="31" xfId="1" applyNumberFormat="1" applyFont="1" applyBorder="1" applyAlignment="1">
      <alignment horizontal="center" vertical="center"/>
    </xf>
    <xf numFmtId="0" fontId="102" fillId="0" borderId="8" xfId="0" applyFont="1" applyBorder="1" applyAlignment="1">
      <alignment horizontal="left" vertical="center"/>
    </xf>
    <xf numFmtId="0" fontId="102" fillId="0" borderId="10" xfId="0" applyFont="1" applyBorder="1" applyAlignment="1">
      <alignment horizontal="left" vertical="center"/>
    </xf>
    <xf numFmtId="0" fontId="66" fillId="0" borderId="0" xfId="0" applyFont="1" applyAlignment="1">
      <alignment horizontal="right" vertical="center"/>
    </xf>
    <xf numFmtId="0" fontId="65" fillId="0" borderId="0" xfId="0" applyNumberFormat="1" applyFont="1" applyBorder="1" applyAlignment="1">
      <alignment horizontal="left" wrapText="1"/>
    </xf>
    <xf numFmtId="174" fontId="65" fillId="0" borderId="0" xfId="0" applyNumberFormat="1" applyFont="1" applyBorder="1" applyAlignment="1">
      <alignment horizontal="left"/>
    </xf>
    <xf numFmtId="3" fontId="278" fillId="0" borderId="59" xfId="1" applyNumberFormat="1" applyFont="1" applyBorder="1" applyAlignment="1">
      <alignment horizontal="right" vertical="center"/>
    </xf>
    <xf numFmtId="49" fontId="102" fillId="0" borderId="11" xfId="0" applyNumberFormat="1" applyFont="1" applyBorder="1" applyAlignment="1">
      <alignment horizontal="center" vertical="center" wrapText="1"/>
    </xf>
    <xf numFmtId="49" fontId="102" fillId="0" borderId="17" xfId="0" applyNumberFormat="1" applyFont="1" applyBorder="1" applyAlignment="1">
      <alignment horizontal="center" vertical="center" wrapText="1"/>
    </xf>
    <xf numFmtId="0" fontId="102" fillId="0" borderId="37" xfId="0" applyFont="1" applyBorder="1" applyAlignment="1">
      <alignment horizontal="center" vertical="center"/>
    </xf>
    <xf numFmtId="0" fontId="102" fillId="0" borderId="12" xfId="0" applyFont="1" applyBorder="1" applyAlignment="1">
      <alignment horizontal="center" vertical="center"/>
    </xf>
    <xf numFmtId="0" fontId="102" fillId="0" borderId="38" xfId="0" applyFont="1" applyBorder="1" applyAlignment="1">
      <alignment horizontal="center" vertical="center"/>
    </xf>
    <xf numFmtId="0" fontId="75" fillId="0" borderId="37" xfId="0" applyFont="1" applyBorder="1" applyAlignment="1">
      <alignment horizontal="center" vertical="center" wrapText="1"/>
    </xf>
    <xf numFmtId="0" fontId="75" fillId="0" borderId="12" xfId="0" applyFont="1" applyBorder="1" applyAlignment="1">
      <alignment horizontal="center" vertical="center" wrapText="1"/>
    </xf>
    <xf numFmtId="0" fontId="75" fillId="0" borderId="39"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51" xfId="0" applyFont="1" applyBorder="1" applyAlignment="1">
      <alignment horizontal="center" vertical="center" wrapText="1"/>
    </xf>
    <xf numFmtId="0" fontId="75" fillId="0" borderId="53" xfId="0" applyFont="1" applyBorder="1" applyAlignment="1">
      <alignment horizontal="center" vertical="center" wrapText="1"/>
    </xf>
    <xf numFmtId="0" fontId="75" fillId="0" borderId="52" xfId="0" applyFont="1" applyBorder="1" applyAlignment="1">
      <alignment horizontal="center" vertical="center" wrapText="1"/>
    </xf>
    <xf numFmtId="0" fontId="75" fillId="0" borderId="54" xfId="0" applyFont="1" applyBorder="1" applyAlignment="1">
      <alignment horizontal="center" vertical="center" wrapText="1"/>
    </xf>
    <xf numFmtId="0" fontId="75" fillId="0" borderId="13" xfId="0" applyFont="1" applyBorder="1" applyAlignment="1">
      <alignment horizontal="center" vertical="center" wrapText="1"/>
    </xf>
    <xf numFmtId="0" fontId="75" fillId="0" borderId="19" xfId="0" applyFont="1" applyBorder="1" applyAlignment="1">
      <alignment horizontal="center" vertical="center" wrapText="1"/>
    </xf>
    <xf numFmtId="0" fontId="102" fillId="0" borderId="40" xfId="0" applyFont="1" applyBorder="1" applyAlignment="1">
      <alignment horizontal="center" vertical="center"/>
    </xf>
    <xf numFmtId="0" fontId="75" fillId="0" borderId="35" xfId="0" applyFont="1" applyBorder="1" applyAlignment="1">
      <alignment horizontal="center" vertical="center"/>
    </xf>
    <xf numFmtId="0" fontId="75" fillId="0" borderId="33" xfId="0" applyFont="1" applyBorder="1" applyAlignment="1">
      <alignment horizontal="center" vertical="center"/>
    </xf>
    <xf numFmtId="0" fontId="75" fillId="0" borderId="34" xfId="0" applyFont="1" applyBorder="1" applyAlignment="1">
      <alignment horizontal="center" vertical="center"/>
    </xf>
    <xf numFmtId="0" fontId="75" fillId="0" borderId="55" xfId="0" applyFont="1" applyBorder="1" applyAlignment="1">
      <alignment horizontal="center" vertical="center"/>
    </xf>
    <xf numFmtId="0" fontId="75" fillId="0" borderId="56" xfId="0" applyFont="1" applyBorder="1" applyAlignment="1">
      <alignment horizontal="center" vertical="center"/>
    </xf>
    <xf numFmtId="0" fontId="75" fillId="0" borderId="36" xfId="0" applyFont="1" applyBorder="1" applyAlignment="1">
      <alignment horizontal="center" vertical="center"/>
    </xf>
    <xf numFmtId="174" fontId="109" fillId="0" borderId="0" xfId="0" applyNumberFormat="1" applyFont="1" applyBorder="1" applyAlignment="1">
      <alignment horizontal="left"/>
    </xf>
    <xf numFmtId="3" fontId="121" fillId="0" borderId="149" xfId="6" applyNumberFormat="1" applyFont="1" applyFill="1" applyBorder="1" applyAlignment="1">
      <alignment horizontal="right" vertical="center"/>
    </xf>
    <xf numFmtId="0" fontId="121" fillId="0" borderId="149" xfId="6" applyNumberFormat="1" applyFont="1" applyFill="1" applyBorder="1" applyAlignment="1">
      <alignment horizontal="right" vertical="center"/>
    </xf>
    <xf numFmtId="0" fontId="121" fillId="0" borderId="149" xfId="5" applyFont="1" applyBorder="1" applyAlignment="1">
      <alignment horizontal="center" vertical="center"/>
    </xf>
    <xf numFmtId="9" fontId="121" fillId="0" borderId="149" xfId="5" applyNumberFormat="1" applyFont="1" applyBorder="1" applyAlignment="1">
      <alignment horizontal="center" vertical="center"/>
    </xf>
    <xf numFmtId="0" fontId="121" fillId="0" borderId="128" xfId="5" applyFont="1" applyBorder="1" applyAlignment="1">
      <alignment horizontal="center" vertical="center"/>
    </xf>
    <xf numFmtId="0" fontId="121" fillId="0" borderId="81" xfId="5" applyFont="1" applyBorder="1" applyAlignment="1">
      <alignment horizontal="center" vertical="center"/>
    </xf>
    <xf numFmtId="0" fontId="121" fillId="0" borderId="125" xfId="5" applyFont="1" applyBorder="1" applyAlignment="1">
      <alignment horizontal="center" vertical="center"/>
    </xf>
    <xf numFmtId="0" fontId="121" fillId="0" borderId="80" xfId="5" applyFont="1" applyBorder="1" applyAlignment="1">
      <alignment horizontal="center" vertical="center"/>
    </xf>
    <xf numFmtId="0" fontId="121" fillId="0" borderId="126" xfId="5" applyFont="1" applyBorder="1" applyAlignment="1">
      <alignment horizontal="center" vertical="center"/>
    </xf>
    <xf numFmtId="0" fontId="121" fillId="0" borderId="127" xfId="5" applyFont="1" applyBorder="1" applyAlignment="1">
      <alignment horizontal="center" vertical="center"/>
    </xf>
    <xf numFmtId="0" fontId="121" fillId="0" borderId="133" xfId="5" applyFont="1" applyBorder="1" applyAlignment="1">
      <alignment horizontal="left" vertical="center"/>
    </xf>
    <xf numFmtId="0" fontId="121" fillId="0" borderId="129" xfId="5" applyFont="1" applyBorder="1" applyAlignment="1">
      <alignment horizontal="left" vertical="center"/>
    </xf>
    <xf numFmtId="0" fontId="121" fillId="0" borderId="134" xfId="5" applyFont="1" applyBorder="1" applyAlignment="1">
      <alignment horizontal="left" vertical="center"/>
    </xf>
    <xf numFmtId="0" fontId="121" fillId="0" borderId="5" xfId="5" applyFont="1" applyBorder="1" applyAlignment="1">
      <alignment horizontal="left" vertical="center"/>
    </xf>
    <xf numFmtId="0" fontId="121" fillId="0" borderId="6" xfId="5" applyFont="1" applyBorder="1" applyAlignment="1">
      <alignment horizontal="left" vertical="center"/>
    </xf>
    <xf numFmtId="0" fontId="121" fillId="0" borderId="7" xfId="5" applyFont="1" applyBorder="1" applyAlignment="1">
      <alignment horizontal="left" vertical="center"/>
    </xf>
    <xf numFmtId="0" fontId="121" fillId="0" borderId="4" xfId="5" applyFont="1" applyBorder="1" applyAlignment="1">
      <alignment horizontal="center" vertical="center"/>
    </xf>
    <xf numFmtId="9" fontId="121" fillId="0" borderId="4" xfId="5" applyNumberFormat="1" applyFont="1" applyBorder="1" applyAlignment="1">
      <alignment horizontal="center" vertical="center"/>
    </xf>
    <xf numFmtId="0" fontId="121" fillId="0" borderId="4" xfId="6" applyNumberFormat="1" applyFont="1" applyFill="1" applyBorder="1" applyAlignment="1">
      <alignment horizontal="right" vertical="center"/>
    </xf>
    <xf numFmtId="3" fontId="121" fillId="0" borderId="4" xfId="6" applyNumberFormat="1" applyFont="1" applyFill="1" applyBorder="1" applyAlignment="1">
      <alignment horizontal="right" vertical="center"/>
    </xf>
    <xf numFmtId="3" fontId="121" fillId="0" borderId="153" xfId="6" applyNumberFormat="1" applyFont="1" applyFill="1" applyBorder="1" applyAlignment="1">
      <alignment horizontal="right" vertical="center"/>
    </xf>
    <xf numFmtId="0" fontId="121" fillId="0" borderId="147" xfId="5" applyFont="1" applyBorder="1" applyAlignment="1">
      <alignment horizontal="left" vertical="center"/>
    </xf>
    <xf numFmtId="0" fontId="121" fillId="0" borderId="146" xfId="5" applyFont="1" applyBorder="1" applyAlignment="1">
      <alignment horizontal="left" vertical="center"/>
    </xf>
    <xf numFmtId="0" fontId="121" fillId="0" borderId="148" xfId="5" applyFont="1" applyBorder="1" applyAlignment="1">
      <alignment horizontal="left" vertical="center"/>
    </xf>
    <xf numFmtId="3" fontId="121" fillId="0" borderId="154" xfId="6" applyNumberFormat="1" applyFont="1" applyFill="1" applyBorder="1" applyAlignment="1">
      <alignment horizontal="right" vertical="center"/>
    </xf>
    <xf numFmtId="0" fontId="109" fillId="0" borderId="109" xfId="5" applyFont="1" applyBorder="1" applyAlignment="1">
      <alignment horizontal="center" vertical="center"/>
    </xf>
    <xf numFmtId="0" fontId="109" fillId="0" borderId="124" xfId="5" applyFont="1" applyBorder="1" applyAlignment="1">
      <alignment horizontal="center" vertical="center"/>
    </xf>
    <xf numFmtId="0" fontId="121" fillId="0" borderId="130" xfId="5" applyFont="1" applyBorder="1" applyAlignment="1">
      <alignment horizontal="left" vertical="center"/>
    </xf>
    <xf numFmtId="0" fontId="121" fillId="0" borderId="131" xfId="5" applyFont="1" applyBorder="1" applyAlignment="1">
      <alignment horizontal="left" vertical="center"/>
    </xf>
    <xf numFmtId="0" fontId="121" fillId="0" borderId="137" xfId="5" applyFont="1" applyBorder="1" applyAlignment="1">
      <alignment horizontal="left" vertical="center"/>
    </xf>
    <xf numFmtId="0" fontId="121" fillId="0" borderId="159" xfId="5" applyFont="1" applyBorder="1" applyAlignment="1">
      <alignment horizontal="left" vertical="center"/>
    </xf>
    <xf numFmtId="0" fontId="121" fillId="0" borderId="160" xfId="5" applyFont="1" applyBorder="1" applyAlignment="1">
      <alignment horizontal="left" vertical="center"/>
    </xf>
    <xf numFmtId="0" fontId="121" fillId="0" borderId="66" xfId="5" applyFont="1" applyBorder="1" applyAlignment="1">
      <alignment horizontal="left" vertical="center"/>
    </xf>
    <xf numFmtId="0" fontId="334" fillId="0" borderId="0" xfId="5" applyFont="1" applyBorder="1" applyAlignment="1">
      <alignment horizontal="left"/>
    </xf>
    <xf numFmtId="0" fontId="109" fillId="0" borderId="37" xfId="5" applyFont="1" applyBorder="1" applyAlignment="1">
      <alignment horizontal="center" vertical="center" wrapText="1"/>
    </xf>
    <xf numFmtId="0" fontId="109" fillId="0" borderId="12" xfId="5" applyFont="1" applyBorder="1" applyAlignment="1">
      <alignment horizontal="center" vertical="center" wrapText="1"/>
    </xf>
    <xf numFmtId="0" fontId="109" fillId="0" borderId="47" xfId="5" applyFont="1" applyBorder="1" applyAlignment="1">
      <alignment horizontal="center" vertical="center" wrapText="1"/>
    </xf>
    <xf numFmtId="0" fontId="109" fillId="0" borderId="0" xfId="5" applyFont="1" applyBorder="1" applyAlignment="1">
      <alignment horizontal="center" vertical="center" wrapText="1"/>
    </xf>
    <xf numFmtId="0" fontId="109" fillId="0" borderId="92" xfId="5" applyFont="1" applyBorder="1" applyAlignment="1">
      <alignment horizontal="center" vertical="center" wrapText="1"/>
    </xf>
    <xf numFmtId="0" fontId="109" fillId="0" borderId="88" xfId="5" applyFont="1" applyBorder="1" applyAlignment="1">
      <alignment horizontal="center" vertical="center" wrapText="1"/>
    </xf>
    <xf numFmtId="0" fontId="109" fillId="0" borderId="11" xfId="5" applyFont="1" applyBorder="1" applyAlignment="1">
      <alignment horizontal="center" vertical="center" wrapText="1"/>
    </xf>
    <xf numFmtId="0" fontId="109" fillId="0" borderId="62" xfId="5" applyFont="1" applyBorder="1" applyAlignment="1">
      <alignment horizontal="center" vertical="center" wrapText="1"/>
    </xf>
    <xf numFmtId="0" fontId="80" fillId="0" borderId="0" xfId="5" applyFont="1" applyAlignment="1">
      <alignment horizontal="center"/>
    </xf>
    <xf numFmtId="0" fontId="74" fillId="0" borderId="0" xfId="5" applyFont="1" applyAlignment="1">
      <alignment horizontal="center"/>
    </xf>
    <xf numFmtId="0" fontId="109" fillId="0" borderId="13" xfId="5" applyFont="1" applyBorder="1" applyAlignment="1">
      <alignment horizontal="center" vertical="center" wrapText="1"/>
    </xf>
    <xf numFmtId="0" fontId="109" fillId="0" borderId="59" xfId="5" applyFont="1" applyBorder="1" applyAlignment="1">
      <alignment horizontal="center" vertical="center" wrapText="1"/>
    </xf>
    <xf numFmtId="0" fontId="109" fillId="0" borderId="88" xfId="5" applyFont="1" applyBorder="1" applyAlignment="1">
      <alignment horizontal="center"/>
    </xf>
    <xf numFmtId="0" fontId="109" fillId="0" borderId="130" xfId="5" applyFont="1" applyBorder="1" applyAlignment="1">
      <alignment horizontal="center"/>
    </xf>
    <xf numFmtId="0" fontId="109" fillId="0" borderId="131" xfId="5" applyFont="1" applyBorder="1" applyAlignment="1">
      <alignment horizontal="center"/>
    </xf>
    <xf numFmtId="0" fontId="109" fillId="0" borderId="132" xfId="5" applyFont="1" applyBorder="1" applyAlignment="1">
      <alignment horizontal="center"/>
    </xf>
    <xf numFmtId="0" fontId="109" fillId="0" borderId="104" xfId="5" applyFont="1" applyBorder="1" applyAlignment="1">
      <alignment horizontal="center" vertical="center"/>
    </xf>
    <xf numFmtId="0" fontId="109" fillId="0" borderId="108" xfId="5" applyFont="1" applyBorder="1" applyAlignment="1">
      <alignment horizontal="center" vertical="center"/>
    </xf>
    <xf numFmtId="0" fontId="109" fillId="0" borderId="82" xfId="5" applyFont="1" applyBorder="1" applyAlignment="1">
      <alignment horizontal="center"/>
    </xf>
    <xf numFmtId="0" fontId="121" fillId="0" borderId="135" xfId="5" applyFont="1" applyBorder="1" applyAlignment="1">
      <alignment horizontal="center" vertical="center"/>
    </xf>
    <xf numFmtId="0" fontId="121" fillId="0" borderId="136" xfId="5" applyFont="1" applyBorder="1" applyAlignment="1">
      <alignment horizontal="center" vertical="center"/>
    </xf>
    <xf numFmtId="1" fontId="114" fillId="0" borderId="0" xfId="5" applyNumberFormat="1" applyFont="1" applyAlignment="1">
      <alignment horizontal="left" vertical="center"/>
    </xf>
    <xf numFmtId="0" fontId="121" fillId="0" borderId="161" xfId="5" applyFont="1" applyBorder="1" applyAlignment="1">
      <alignment horizontal="left" vertical="center"/>
    </xf>
    <xf numFmtId="0" fontId="121" fillId="0" borderId="162" xfId="5" applyFont="1" applyBorder="1" applyAlignment="1">
      <alignment horizontal="left" vertical="center"/>
    </xf>
    <xf numFmtId="0" fontId="121" fillId="0" borderId="163" xfId="5" applyFont="1" applyBorder="1" applyAlignment="1">
      <alignment horizontal="left" vertical="center"/>
    </xf>
    <xf numFmtId="0" fontId="78" fillId="0" borderId="119" xfId="5" applyFont="1" applyBorder="1" applyAlignment="1">
      <alignment horizontal="center"/>
    </xf>
    <xf numFmtId="0" fontId="78" fillId="0" borderId="92" xfId="5" applyFont="1" applyBorder="1" applyAlignment="1">
      <alignment horizontal="center"/>
    </xf>
    <xf numFmtId="0" fontId="78" fillId="0" borderId="121" xfId="5" applyFont="1" applyBorder="1" applyAlignment="1">
      <alignment horizontal="center"/>
    </xf>
    <xf numFmtId="0" fontId="78" fillId="0" borderId="88" xfId="5" applyFont="1" applyBorder="1" applyAlignment="1">
      <alignment horizontal="center"/>
    </xf>
    <xf numFmtId="0" fontId="78" fillId="0" borderId="92" xfId="5" applyFont="1" applyBorder="1" applyAlignment="1">
      <alignment horizontal="center" vertical="center"/>
    </xf>
    <xf numFmtId="0" fontId="78" fillId="0" borderId="88" xfId="5" applyFont="1" applyBorder="1" applyAlignment="1">
      <alignment horizontal="center" vertical="center"/>
    </xf>
    <xf numFmtId="1" fontId="115" fillId="0" borderId="0" xfId="5" applyNumberFormat="1" applyFont="1" applyFill="1" applyAlignment="1">
      <alignment horizontal="center" vertical="top" textRotation="90"/>
    </xf>
    <xf numFmtId="0" fontId="170" fillId="0" borderId="0" xfId="1" applyNumberFormat="1" applyFont="1" applyBorder="1" applyAlignment="1" applyProtection="1">
      <alignment horizontal="left" wrapText="1"/>
    </xf>
    <xf numFmtId="0" fontId="78" fillId="0" borderId="120" xfId="5" applyFont="1" applyBorder="1" applyAlignment="1">
      <alignment horizontal="center" vertical="center"/>
    </xf>
    <xf numFmtId="0" fontId="78" fillId="0" borderId="122" xfId="5" applyFont="1" applyBorder="1" applyAlignment="1">
      <alignment horizontal="center" vertical="center"/>
    </xf>
    <xf numFmtId="4" fontId="74" fillId="0" borderId="142" xfId="6" applyNumberFormat="1" applyFont="1" applyFill="1" applyBorder="1" applyAlignment="1">
      <alignment horizontal="right" vertical="center"/>
    </xf>
    <xf numFmtId="4" fontId="74" fillId="0" borderId="152" xfId="6" applyNumberFormat="1" applyFont="1" applyFill="1" applyBorder="1" applyAlignment="1">
      <alignment horizontal="right" vertical="center"/>
    </xf>
    <xf numFmtId="0" fontId="184" fillId="0" borderId="0" xfId="5" applyFont="1" applyAlignment="1">
      <alignment horizontal="center"/>
    </xf>
    <xf numFmtId="0" fontId="78" fillId="0" borderId="0" xfId="5" applyFont="1" applyAlignment="1">
      <alignment horizontal="center"/>
    </xf>
    <xf numFmtId="0" fontId="333" fillId="0" borderId="0" xfId="0" applyFont="1" applyBorder="1" applyAlignment="1" applyProtection="1">
      <alignment vertical="center"/>
    </xf>
    <xf numFmtId="174" fontId="315" fillId="0" borderId="0" xfId="0" applyNumberFormat="1" applyFont="1" applyBorder="1" applyAlignment="1">
      <alignment horizontal="left"/>
    </xf>
    <xf numFmtId="4" fontId="74" fillId="0" borderId="149" xfId="6" applyNumberFormat="1" applyFont="1" applyFill="1" applyBorder="1" applyAlignment="1">
      <alignment horizontal="right" vertical="center"/>
    </xf>
    <xf numFmtId="4" fontId="74" fillId="0" borderId="154" xfId="6" applyNumberFormat="1" applyFont="1" applyFill="1" applyBorder="1" applyAlignment="1">
      <alignment horizontal="right" vertical="center"/>
    </xf>
    <xf numFmtId="49" fontId="78" fillId="0" borderId="4" xfId="5" applyNumberFormat="1" applyFont="1" applyBorder="1" applyAlignment="1">
      <alignment horizontal="center" vertical="center"/>
    </xf>
    <xf numFmtId="4" fontId="74" fillId="0" borderId="4" xfId="6" applyNumberFormat="1" applyFont="1" applyFill="1" applyBorder="1" applyAlignment="1">
      <alignment horizontal="right" vertical="center"/>
    </xf>
    <xf numFmtId="4" fontId="74" fillId="0" borderId="153" xfId="6" applyNumberFormat="1" applyFont="1" applyFill="1" applyBorder="1" applyAlignment="1">
      <alignment horizontal="right" vertical="center"/>
    </xf>
    <xf numFmtId="49" fontId="78" fillId="0" borderId="149" xfId="5" applyNumberFormat="1" applyFont="1" applyBorder="1" applyAlignment="1">
      <alignment horizontal="center" vertical="center"/>
    </xf>
    <xf numFmtId="0" fontId="340" fillId="0" borderId="43" xfId="5" applyFont="1" applyBorder="1" applyAlignment="1">
      <alignment horizontal="left" vertical="top"/>
    </xf>
    <xf numFmtId="0" fontId="340" fillId="0" borderId="23" xfId="5" applyFont="1" applyBorder="1" applyAlignment="1">
      <alignment horizontal="left" vertical="top"/>
    </xf>
    <xf numFmtId="0" fontId="340" fillId="0" borderId="44" xfId="5" applyFont="1" applyBorder="1" applyAlignment="1">
      <alignment horizontal="left" vertical="top"/>
    </xf>
    <xf numFmtId="0" fontId="340" fillId="0" borderId="39" xfId="5" applyFont="1" applyBorder="1" applyAlignment="1">
      <alignment horizontal="left" vertical="top"/>
    </xf>
    <xf numFmtId="0" fontId="340" fillId="0" borderId="18" xfId="5" applyFont="1" applyBorder="1" applyAlignment="1">
      <alignment horizontal="left" vertical="top"/>
    </xf>
    <xf numFmtId="0" fontId="340" fillId="0" borderId="40" xfId="5" applyFont="1" applyBorder="1" applyAlignment="1">
      <alignment horizontal="left" vertical="top"/>
    </xf>
    <xf numFmtId="0" fontId="340" fillId="0" borderId="43" xfId="5" applyFont="1" applyBorder="1" applyAlignment="1">
      <alignment horizontal="center" vertical="top"/>
    </xf>
    <xf numFmtId="0" fontId="340" fillId="0" borderId="23" xfId="5" applyFont="1" applyBorder="1" applyAlignment="1">
      <alignment horizontal="center" vertical="top"/>
    </xf>
    <xf numFmtId="0" fontId="340" fillId="0" borderId="44" xfId="5" applyFont="1" applyBorder="1" applyAlignment="1">
      <alignment horizontal="center" vertical="top"/>
    </xf>
    <xf numFmtId="0" fontId="74" fillId="0" borderId="68" xfId="5" applyFont="1" applyBorder="1" applyAlignment="1">
      <alignment horizontal="center" vertical="center"/>
    </xf>
    <xf numFmtId="0" fontId="74" fillId="0" borderId="4" xfId="5" applyFont="1" applyBorder="1" applyAlignment="1">
      <alignment horizontal="center" vertical="center"/>
    </xf>
    <xf numFmtId="0" fontId="74" fillId="0" borderId="4" xfId="5" applyFont="1" applyBorder="1" applyAlignment="1">
      <alignment horizontal="left" vertical="center"/>
    </xf>
    <xf numFmtId="10" fontId="74" fillId="0" borderId="4" xfId="7" applyNumberFormat="1" applyFont="1" applyFill="1" applyBorder="1" applyAlignment="1">
      <alignment horizontal="right" vertical="center"/>
    </xf>
    <xf numFmtId="10" fontId="74" fillId="0" borderId="153" xfId="7" applyNumberFormat="1" applyFont="1" applyFill="1" applyBorder="1" applyAlignment="1">
      <alignment horizontal="right" vertical="center"/>
    </xf>
    <xf numFmtId="0" fontId="315" fillId="0" borderId="109" xfId="5" applyFont="1" applyBorder="1" applyAlignment="1">
      <alignment horizontal="center" vertical="center"/>
    </xf>
    <xf numFmtId="0" fontId="315" fillId="0" borderId="124" xfId="5" applyFont="1" applyBorder="1" applyAlignment="1">
      <alignment horizontal="center" vertical="center"/>
    </xf>
    <xf numFmtId="0" fontId="74" fillId="0" borderId="67" xfId="5" applyFont="1" applyBorder="1" applyAlignment="1">
      <alignment horizontal="center" vertical="center"/>
    </xf>
    <xf numFmtId="0" fontId="74" fillId="0" borderId="149" xfId="5" applyFont="1" applyBorder="1" applyAlignment="1">
      <alignment horizontal="center" vertical="center"/>
    </xf>
    <xf numFmtId="0" fontId="78" fillId="0" borderId="142" xfId="5" applyFont="1" applyBorder="1" applyAlignment="1">
      <alignment horizontal="center" vertical="center"/>
    </xf>
    <xf numFmtId="0" fontId="74" fillId="0" borderId="149" xfId="5" applyFont="1" applyBorder="1" applyAlignment="1">
      <alignment horizontal="left" vertical="center"/>
    </xf>
    <xf numFmtId="0" fontId="74" fillId="0" borderId="142" xfId="5" applyFont="1" applyBorder="1" applyAlignment="1">
      <alignment horizontal="left" vertical="center"/>
    </xf>
    <xf numFmtId="0" fontId="315" fillId="0" borderId="123" xfId="5" applyFont="1" applyBorder="1" applyAlignment="1">
      <alignment horizontal="center" vertical="center"/>
    </xf>
    <xf numFmtId="0" fontId="74" fillId="0" borderId="151" xfId="5" applyFont="1" applyBorder="1" applyAlignment="1">
      <alignment horizontal="center" vertical="center"/>
    </xf>
    <xf numFmtId="0" fontId="74" fillId="0" borderId="142" xfId="5" applyFont="1" applyBorder="1" applyAlignment="1">
      <alignment horizontal="center" vertical="center"/>
    </xf>
    <xf numFmtId="0" fontId="184" fillId="0" borderId="0" xfId="5" applyFont="1" applyAlignment="1">
      <alignment horizontal="center" vertical="center"/>
    </xf>
    <xf numFmtId="0" fontId="78" fillId="0" borderId="92" xfId="5" applyFont="1" applyBorder="1" applyAlignment="1">
      <alignment horizontal="center" vertical="center" wrapText="1"/>
    </xf>
    <xf numFmtId="0" fontId="78" fillId="0" borderId="88" xfId="5" applyFont="1" applyBorder="1" applyAlignment="1">
      <alignment horizontal="center" vertical="center" wrapText="1"/>
    </xf>
    <xf numFmtId="0" fontId="78" fillId="0" borderId="102" xfId="5" applyFont="1" applyBorder="1" applyAlignment="1">
      <alignment horizontal="center" vertical="center" wrapText="1"/>
    </xf>
    <xf numFmtId="0" fontId="78" fillId="0" borderId="37" xfId="5" applyFont="1" applyBorder="1" applyAlignment="1">
      <alignment horizontal="center" vertical="center" wrapText="1"/>
    </xf>
    <xf numFmtId="0" fontId="78" fillId="0" borderId="12" xfId="5" applyFont="1" applyBorder="1" applyAlignment="1">
      <alignment horizontal="center" vertical="center" wrapText="1"/>
    </xf>
    <xf numFmtId="0" fontId="78" fillId="0" borderId="47" xfId="5" applyFont="1" applyBorder="1" applyAlignment="1">
      <alignment horizontal="center" vertical="center" wrapText="1"/>
    </xf>
    <xf numFmtId="0" fontId="78" fillId="0" borderId="0" xfId="5" applyFont="1" applyBorder="1" applyAlignment="1">
      <alignment horizontal="center" vertical="center" wrapText="1"/>
    </xf>
    <xf numFmtId="0" fontId="78" fillId="0" borderId="41" xfId="5" applyFont="1" applyBorder="1" applyAlignment="1">
      <alignment horizontal="center" vertical="center" wrapText="1"/>
    </xf>
    <xf numFmtId="0" fontId="78" fillId="0" borderId="15" xfId="5" applyFont="1" applyBorder="1" applyAlignment="1">
      <alignment horizontal="center" vertical="center" wrapText="1"/>
    </xf>
    <xf numFmtId="0" fontId="78" fillId="0" borderId="102" xfId="5" applyFont="1" applyBorder="1" applyAlignment="1">
      <alignment horizontal="center" vertical="center"/>
    </xf>
    <xf numFmtId="0" fontId="78" fillId="0" borderId="37" xfId="5" applyFont="1" applyBorder="1" applyAlignment="1">
      <alignment horizontal="center" vertical="center"/>
    </xf>
    <xf numFmtId="0" fontId="78" fillId="0" borderId="12" xfId="5" applyFont="1" applyBorder="1" applyAlignment="1">
      <alignment horizontal="center" vertical="center"/>
    </xf>
    <xf numFmtId="0" fontId="78" fillId="0" borderId="38" xfId="5" applyFont="1" applyBorder="1" applyAlignment="1">
      <alignment horizontal="center" vertical="center"/>
    </xf>
    <xf numFmtId="0" fontId="78" fillId="0" borderId="47" xfId="5" applyFont="1" applyBorder="1" applyAlignment="1">
      <alignment horizontal="center" vertical="center"/>
    </xf>
    <xf numFmtId="0" fontId="78" fillId="0" borderId="0" xfId="5" applyFont="1" applyBorder="1" applyAlignment="1">
      <alignment horizontal="center" vertical="center"/>
    </xf>
    <xf numFmtId="0" fontId="78" fillId="0" borderId="48" xfId="5" applyFont="1" applyBorder="1" applyAlignment="1">
      <alignment horizontal="center" vertical="center"/>
    </xf>
    <xf numFmtId="0" fontId="78" fillId="0" borderId="41" xfId="5" applyFont="1" applyBorder="1" applyAlignment="1">
      <alignment horizontal="center" vertical="center"/>
    </xf>
    <xf numFmtId="0" fontId="78" fillId="0" borderId="15" xfId="5" applyFont="1" applyBorder="1" applyAlignment="1">
      <alignment horizontal="center" vertical="center"/>
    </xf>
    <xf numFmtId="0" fontId="78" fillId="0" borderId="42" xfId="5" applyFont="1" applyBorder="1" applyAlignment="1">
      <alignment horizontal="center" vertical="center"/>
    </xf>
    <xf numFmtId="4" fontId="74" fillId="0" borderId="33" xfId="6" applyNumberFormat="1" applyFont="1" applyFill="1" applyBorder="1" applyAlignment="1" applyProtection="1">
      <alignment horizontal="right" vertical="center"/>
    </xf>
    <xf numFmtId="4" fontId="74" fillId="0" borderId="36" xfId="6" applyNumberFormat="1" applyFont="1" applyFill="1" applyBorder="1" applyAlignment="1" applyProtection="1">
      <alignment horizontal="right" vertical="center"/>
    </xf>
    <xf numFmtId="4" fontId="74" fillId="0" borderId="83" xfId="6" applyNumberFormat="1" applyFont="1" applyFill="1" applyBorder="1" applyAlignment="1" applyProtection="1">
      <alignment horizontal="right" vertical="center"/>
    </xf>
    <xf numFmtId="176" fontId="74" fillId="0" borderId="142" xfId="6" applyNumberFormat="1" applyFont="1" applyFill="1" applyBorder="1" applyAlignment="1" applyProtection="1">
      <alignment horizontal="right" vertical="center"/>
    </xf>
    <xf numFmtId="176" fontId="74" fillId="0" borderId="25" xfId="6" applyNumberFormat="1" applyFont="1" applyFill="1" applyBorder="1" applyAlignment="1" applyProtection="1">
      <alignment horizontal="right" vertical="center"/>
    </xf>
    <xf numFmtId="176" fontId="74" fillId="0" borderId="4" xfId="6" applyNumberFormat="1" applyFont="1" applyFill="1" applyBorder="1" applyAlignment="1" applyProtection="1">
      <alignment horizontal="right" vertical="center"/>
    </xf>
    <xf numFmtId="176" fontId="74" fillId="0" borderId="9" xfId="6" applyNumberFormat="1" applyFont="1" applyFill="1" applyBorder="1" applyAlignment="1" applyProtection="1">
      <alignment horizontal="right" vertical="center"/>
    </xf>
    <xf numFmtId="176" fontId="74" fillId="0" borderId="149" xfId="6" applyNumberFormat="1" applyFont="1" applyFill="1" applyBorder="1" applyAlignment="1" applyProtection="1">
      <alignment horizontal="right" vertical="center"/>
    </xf>
    <xf numFmtId="176" fontId="74" fillId="0" borderId="35" xfId="6" applyNumberFormat="1" applyFont="1" applyFill="1" applyBorder="1" applyAlignment="1" applyProtection="1">
      <alignment horizontal="right" vertical="center"/>
    </xf>
    <xf numFmtId="4" fontId="74" fillId="0" borderId="4" xfId="6" applyNumberFormat="1" applyFont="1" applyFill="1" applyBorder="1" applyAlignment="1" applyProtection="1">
      <alignment horizontal="right" vertical="center"/>
      <protection locked="0"/>
    </xf>
    <xf numFmtId="4" fontId="74" fillId="0" borderId="8" xfId="6" applyNumberFormat="1" applyFont="1" applyFill="1" applyBorder="1" applyAlignment="1" applyProtection="1">
      <alignment horizontal="right" vertical="center"/>
    </xf>
    <xf numFmtId="4" fontId="74" fillId="0" borderId="31" xfId="6" applyNumberFormat="1" applyFont="1" applyFill="1" applyBorder="1" applyAlignment="1" applyProtection="1">
      <alignment horizontal="right" vertical="center"/>
    </xf>
    <xf numFmtId="0" fontId="74" fillId="0" borderId="145" xfId="5" applyFont="1" applyBorder="1" applyAlignment="1">
      <alignment horizontal="left" vertical="center"/>
    </xf>
    <xf numFmtId="0" fontId="74" fillId="0" borderId="146" xfId="5" applyFont="1" applyBorder="1" applyAlignment="1">
      <alignment horizontal="left" vertical="center"/>
    </xf>
    <xf numFmtId="0" fontId="74" fillId="0" borderId="98" xfId="5" applyFont="1" applyBorder="1" applyAlignment="1">
      <alignment horizontal="left" vertical="center"/>
    </xf>
    <xf numFmtId="0" fontId="74" fillId="0" borderId="147" xfId="5" applyFont="1" applyBorder="1" applyAlignment="1">
      <alignment horizontal="center" vertical="center"/>
    </xf>
    <xf numFmtId="0" fontId="74" fillId="0" borderId="146" xfId="5" applyFont="1" applyBorder="1" applyAlignment="1">
      <alignment horizontal="center" vertical="center"/>
    </xf>
    <xf numFmtId="0" fontId="74" fillId="0" borderId="148" xfId="5" applyFont="1" applyBorder="1" applyAlignment="1">
      <alignment horizontal="center" vertical="center"/>
    </xf>
    <xf numFmtId="3" fontId="74" fillId="0" borderId="149" xfId="6" applyNumberFormat="1" applyFont="1" applyFill="1" applyBorder="1" applyAlignment="1" applyProtection="1">
      <alignment horizontal="right" vertical="center"/>
      <protection locked="0"/>
    </xf>
    <xf numFmtId="0" fontId="74" fillId="0" borderId="34" xfId="5" applyFont="1" applyBorder="1" applyAlignment="1">
      <alignment horizontal="left" vertical="center"/>
    </xf>
    <xf numFmtId="4" fontId="74" fillId="0" borderId="149" xfId="6" applyNumberFormat="1" applyFont="1" applyFill="1" applyBorder="1" applyAlignment="1" applyProtection="1">
      <alignment horizontal="right" vertical="center"/>
    </xf>
    <xf numFmtId="3" fontId="74" fillId="0" borderId="4" xfId="6" applyNumberFormat="1" applyFont="1" applyFill="1" applyBorder="1" applyAlignment="1" applyProtection="1">
      <alignment horizontal="right" vertical="center"/>
      <protection locked="0"/>
    </xf>
    <xf numFmtId="0" fontId="74" fillId="0" borderId="104" xfId="5" applyFont="1" applyBorder="1" applyAlignment="1">
      <alignment horizontal="center" vertical="center"/>
    </xf>
    <xf numFmtId="0" fontId="74" fillId="0" borderId="105" xfId="5" applyFont="1" applyBorder="1" applyAlignment="1">
      <alignment horizontal="center" vertical="center"/>
    </xf>
    <xf numFmtId="0" fontId="78" fillId="0" borderId="106" xfId="5" applyFont="1" applyBorder="1" applyAlignment="1">
      <alignment horizontal="right" vertical="center"/>
    </xf>
    <xf numFmtId="0" fontId="78" fillId="0" borderId="107" xfId="5" applyFont="1" applyBorder="1" applyAlignment="1">
      <alignment horizontal="right" vertical="center"/>
    </xf>
    <xf numFmtId="0" fontId="78" fillId="0" borderId="108" xfId="5" applyFont="1" applyBorder="1" applyAlignment="1">
      <alignment horizontal="right" vertical="center"/>
    </xf>
    <xf numFmtId="4" fontId="78" fillId="0" borderId="109" xfId="6" applyNumberFormat="1" applyFont="1" applyFill="1" applyBorder="1" applyAlignment="1" applyProtection="1">
      <alignment horizontal="right" vertical="center"/>
    </xf>
    <xf numFmtId="4" fontId="78" fillId="0" borderId="110" xfId="6" applyNumberFormat="1" applyFont="1" applyFill="1" applyBorder="1" applyAlignment="1" applyProtection="1">
      <alignment horizontal="right" vertical="center"/>
    </xf>
    <xf numFmtId="4" fontId="78" fillId="0" borderId="111" xfId="6" applyNumberFormat="1" applyFont="1" applyFill="1" applyBorder="1" applyAlignment="1" applyProtection="1">
      <alignment horizontal="right" vertical="center"/>
    </xf>
    <xf numFmtId="176" fontId="74" fillId="0" borderId="83" xfId="6" applyNumberFormat="1" applyFont="1" applyFill="1" applyBorder="1" applyAlignment="1" applyProtection="1">
      <alignment horizontal="right" vertical="center"/>
    </xf>
    <xf numFmtId="176" fontId="74" fillId="0" borderId="39" xfId="6" applyNumberFormat="1" applyFont="1" applyFill="1" applyBorder="1" applyAlignment="1" applyProtection="1">
      <alignment horizontal="right" vertical="center"/>
    </xf>
    <xf numFmtId="0" fontId="74" fillId="0" borderId="10" xfId="5" applyFont="1" applyBorder="1" applyAlignment="1">
      <alignment horizontal="left" vertical="center"/>
    </xf>
    <xf numFmtId="4" fontId="74" fillId="0" borderId="4" xfId="6" applyNumberFormat="1" applyFont="1" applyFill="1" applyBorder="1" applyAlignment="1" applyProtection="1">
      <alignment horizontal="right" vertical="center"/>
    </xf>
    <xf numFmtId="4" fontId="74" fillId="0" borderId="83" xfId="6" applyNumberFormat="1" applyFont="1" applyFill="1" applyBorder="1" applyAlignment="1" applyProtection="1">
      <alignment horizontal="right" vertical="center"/>
      <protection locked="0"/>
    </xf>
    <xf numFmtId="4" fontId="74" fillId="0" borderId="18" xfId="6" applyNumberFormat="1" applyFont="1" applyFill="1" applyBorder="1" applyAlignment="1" applyProtection="1">
      <alignment horizontal="right" vertical="center"/>
    </xf>
    <xf numFmtId="4" fontId="74" fillId="0" borderId="19" xfId="6" applyNumberFormat="1" applyFont="1" applyFill="1" applyBorder="1" applyAlignment="1" applyProtection="1">
      <alignment horizontal="right" vertical="center"/>
    </xf>
    <xf numFmtId="0" fontId="78" fillId="0" borderId="47" xfId="5" applyFont="1" applyBorder="1" applyAlignment="1">
      <alignment horizontal="center" vertical="center" textRotation="90"/>
    </xf>
    <xf numFmtId="0" fontId="74" fillId="0" borderId="47" xfId="5" applyFont="1" applyBorder="1" applyAlignment="1">
      <alignment horizontal="center" vertical="center" textRotation="90"/>
    </xf>
    <xf numFmtId="0" fontId="74" fillId="0" borderId="138" xfId="5" applyFont="1" applyBorder="1" applyAlignment="1">
      <alignment horizontal="left" vertical="center"/>
    </xf>
    <xf numFmtId="0" fontId="74" fillId="0" borderId="139" xfId="5" applyFont="1" applyBorder="1" applyAlignment="1">
      <alignment horizontal="left" vertical="center"/>
    </xf>
    <xf numFmtId="0" fontId="74" fillId="0" borderId="117" xfId="5" applyFont="1" applyBorder="1" applyAlignment="1">
      <alignment horizontal="left" vertical="center"/>
    </xf>
    <xf numFmtId="0" fontId="74" fillId="0" borderId="140" xfId="5" applyFont="1" applyBorder="1" applyAlignment="1">
      <alignment horizontal="center" vertical="center"/>
    </xf>
    <xf numFmtId="0" fontId="74" fillId="0" borderId="139" xfId="5" applyFont="1" applyBorder="1" applyAlignment="1">
      <alignment horizontal="center" vertical="center"/>
    </xf>
    <xf numFmtId="0" fontId="74" fillId="0" borderId="141" xfId="5" applyFont="1" applyBorder="1" applyAlignment="1">
      <alignment horizontal="center" vertical="center"/>
    </xf>
    <xf numFmtId="4" fontId="74" fillId="0" borderId="149" xfId="6" applyNumberFormat="1" applyFont="1" applyFill="1" applyBorder="1" applyAlignment="1" applyProtection="1">
      <alignment horizontal="right" vertical="center"/>
      <protection locked="0"/>
    </xf>
    <xf numFmtId="0" fontId="74" fillId="0" borderId="90" xfId="5" applyFont="1" applyBorder="1" applyAlignment="1">
      <alignment horizontal="justify" vertical="center"/>
    </xf>
    <xf numFmtId="0" fontId="74" fillId="0" borderId="85" xfId="5" applyFont="1" applyBorder="1" applyAlignment="1">
      <alignment horizontal="justify" vertical="center"/>
    </xf>
    <xf numFmtId="0" fontId="74" fillId="0" borderId="91" xfId="5" applyFont="1" applyBorder="1" applyAlignment="1">
      <alignment horizontal="justify" vertical="center"/>
    </xf>
    <xf numFmtId="3" fontId="74" fillId="0" borderId="83" xfId="6" applyNumberFormat="1" applyFont="1" applyFill="1" applyBorder="1" applyAlignment="1" applyProtection="1">
      <alignment horizontal="right" vertical="center"/>
      <protection locked="0"/>
    </xf>
    <xf numFmtId="0" fontId="74" fillId="0" borderId="84" xfId="5" applyFont="1" applyBorder="1" applyAlignment="1">
      <alignment horizontal="center" vertical="center"/>
    </xf>
    <xf numFmtId="0" fontId="74" fillId="0" borderId="85" xfId="5" applyFont="1" applyBorder="1" applyAlignment="1">
      <alignment horizontal="center" vertical="center"/>
    </xf>
    <xf numFmtId="0" fontId="74" fillId="0" borderId="86" xfId="5" applyFont="1" applyBorder="1" applyAlignment="1">
      <alignment horizontal="center" vertical="center"/>
    </xf>
    <xf numFmtId="4" fontId="74" fillId="0" borderId="142" xfId="6" applyNumberFormat="1" applyFont="1" applyFill="1" applyBorder="1" applyAlignment="1" applyProtection="1">
      <alignment horizontal="right" vertical="center"/>
    </xf>
    <xf numFmtId="4" fontId="74" fillId="0" borderId="142" xfId="6" applyNumberFormat="1" applyFont="1" applyFill="1" applyBorder="1" applyAlignment="1" applyProtection="1">
      <alignment horizontal="right" vertical="center"/>
      <protection locked="0"/>
    </xf>
    <xf numFmtId="4" fontId="74" fillId="0" borderId="20" xfId="6" applyNumberFormat="1" applyFont="1" applyFill="1" applyBorder="1" applyAlignment="1" applyProtection="1">
      <alignment horizontal="right" vertical="center"/>
    </xf>
    <xf numFmtId="4" fontId="74" fillId="0" borderId="29" xfId="6" applyNumberFormat="1" applyFont="1" applyFill="1" applyBorder="1" applyAlignment="1" applyProtection="1">
      <alignment horizontal="right" vertical="center"/>
    </xf>
    <xf numFmtId="0" fontId="74" fillId="0" borderId="5" xfId="5" applyFont="1" applyBorder="1" applyAlignment="1">
      <alignment horizontal="center" vertical="center"/>
    </xf>
    <xf numFmtId="0" fontId="74" fillId="0" borderId="6" xfId="5" applyFont="1" applyBorder="1" applyAlignment="1">
      <alignment horizontal="center" vertical="center"/>
    </xf>
    <xf numFmtId="0" fontId="74" fillId="0" borderId="7" xfId="5" applyFont="1" applyBorder="1" applyAlignment="1">
      <alignment horizontal="center" vertical="center"/>
    </xf>
    <xf numFmtId="3" fontId="74" fillId="0" borderId="142" xfId="6" applyNumberFormat="1" applyFont="1" applyFill="1" applyBorder="1" applyAlignment="1" applyProtection="1">
      <alignment horizontal="right" vertical="center"/>
      <protection locked="0"/>
    </xf>
    <xf numFmtId="0" fontId="74" fillId="0" borderId="26" xfId="5" applyFont="1" applyBorder="1" applyAlignment="1">
      <alignment horizontal="left" vertical="center"/>
    </xf>
    <xf numFmtId="0" fontId="74" fillId="0" borderId="116" xfId="5" applyFont="1" applyBorder="1" applyAlignment="1">
      <alignment horizontal="center" vertical="center"/>
    </xf>
    <xf numFmtId="0" fontId="74" fillId="0" borderId="117" xfId="5" applyFont="1" applyBorder="1" applyAlignment="1">
      <alignment horizontal="center" vertical="center"/>
    </xf>
    <xf numFmtId="0" fontId="74" fillId="0" borderId="97" xfId="5" applyFont="1" applyBorder="1" applyAlignment="1">
      <alignment horizontal="center" vertical="center"/>
    </xf>
    <xf numFmtId="0" fontId="74" fillId="0" borderId="98" xfId="5" applyFont="1" applyBorder="1" applyAlignment="1">
      <alignment horizontal="center" vertical="center"/>
    </xf>
    <xf numFmtId="0" fontId="74" fillId="0" borderId="150" xfId="5" applyFont="1" applyBorder="1" applyAlignment="1">
      <alignment horizontal="left" vertical="center"/>
    </xf>
    <xf numFmtId="0" fontId="74" fillId="0" borderId="6" xfId="5" applyFont="1" applyBorder="1" applyAlignment="1">
      <alignment horizontal="left" vertical="center"/>
    </xf>
    <xf numFmtId="0" fontId="74" fillId="0" borderId="27" xfId="5" applyFont="1" applyBorder="1" applyAlignment="1">
      <alignment horizontal="left" vertical="center"/>
    </xf>
    <xf numFmtId="0" fontId="74" fillId="0" borderId="40" xfId="5" applyFont="1" applyBorder="1" applyAlignment="1">
      <alignment horizontal="left" vertical="center"/>
    </xf>
    <xf numFmtId="0" fontId="74" fillId="0" borderId="83" xfId="5" applyFont="1" applyBorder="1" applyAlignment="1">
      <alignment horizontal="left" vertical="center"/>
    </xf>
    <xf numFmtId="0" fontId="74" fillId="0" borderId="101" xfId="5" applyFont="1" applyBorder="1" applyAlignment="1">
      <alignment horizontal="center" vertical="center"/>
    </xf>
    <xf numFmtId="0" fontId="74" fillId="0" borderId="91" xfId="5" applyFont="1" applyBorder="1" applyAlignment="1">
      <alignment horizontal="center" vertical="center"/>
    </xf>
    <xf numFmtId="0" fontId="74" fillId="0" borderId="90" xfId="5" applyFont="1" applyBorder="1" applyAlignment="1">
      <alignment horizontal="left" vertical="center"/>
    </xf>
    <xf numFmtId="0" fontId="74" fillId="0" borderId="87" xfId="5" applyFont="1" applyBorder="1" applyAlignment="1">
      <alignment horizontal="left" vertical="center"/>
    </xf>
    <xf numFmtId="0" fontId="74" fillId="0" borderId="85" xfId="5" applyFont="1" applyBorder="1" applyAlignment="1">
      <alignment horizontal="left" vertical="center"/>
    </xf>
    <xf numFmtId="0" fontId="74" fillId="0" borderId="91" xfId="5" applyFont="1" applyBorder="1" applyAlignment="1">
      <alignment horizontal="left" vertical="center"/>
    </xf>
    <xf numFmtId="0" fontId="78" fillId="0" borderId="109" xfId="5" applyFont="1" applyBorder="1" applyAlignment="1">
      <alignment horizontal="center" vertical="center"/>
    </xf>
    <xf numFmtId="0" fontId="78" fillId="0" borderId="106" xfId="5" applyFont="1" applyBorder="1" applyAlignment="1">
      <alignment horizontal="center" vertical="center"/>
    </xf>
    <xf numFmtId="0" fontId="78" fillId="0" borderId="107" xfId="5" applyFont="1" applyBorder="1" applyAlignment="1">
      <alignment horizontal="center" vertical="center"/>
    </xf>
    <xf numFmtId="0" fontId="78" fillId="0" borderId="115" xfId="5" applyFont="1" applyBorder="1" applyAlignment="1">
      <alignment horizontal="center" vertical="center"/>
    </xf>
    <xf numFmtId="0" fontId="78" fillId="0" borderId="93" xfId="5" applyFont="1" applyBorder="1" applyAlignment="1">
      <alignment horizontal="center" vertical="center"/>
    </xf>
    <xf numFmtId="0" fontId="78" fillId="0" borderId="94" xfId="5" applyFont="1" applyBorder="1" applyAlignment="1">
      <alignment horizontal="center" vertical="center"/>
    </xf>
    <xf numFmtId="0" fontId="78" fillId="0" borderId="95" xfId="5" applyFont="1" applyBorder="1" applyAlignment="1">
      <alignment horizontal="center" vertical="center"/>
    </xf>
    <xf numFmtId="0" fontId="74" fillId="0" borderId="118" xfId="5" applyFont="1" applyBorder="1" applyAlignment="1">
      <alignment horizontal="center" vertical="center"/>
    </xf>
    <xf numFmtId="0" fontId="74" fillId="0" borderId="44" xfId="5" applyFont="1" applyBorder="1" applyAlignment="1">
      <alignment horizontal="center" vertical="center"/>
    </xf>
    <xf numFmtId="0" fontId="74" fillId="0" borderId="14" xfId="5" applyFont="1" applyBorder="1" applyAlignment="1">
      <alignment horizontal="center" vertical="center"/>
    </xf>
    <xf numFmtId="0" fontId="74" fillId="0" borderId="42" xfId="5" applyFont="1" applyBorder="1" applyAlignment="1">
      <alignment horizontal="center" vertical="center"/>
    </xf>
    <xf numFmtId="0" fontId="74" fillId="0" borderId="17" xfId="5" applyFont="1" applyBorder="1" applyAlignment="1">
      <alignment horizontal="center" vertical="center"/>
    </xf>
    <xf numFmtId="0" fontId="74" fillId="0" borderId="40" xfId="5" applyFont="1" applyBorder="1" applyAlignment="1">
      <alignment horizontal="center" vertical="center"/>
    </xf>
    <xf numFmtId="0" fontId="74" fillId="0" borderId="30" xfId="5" applyFont="1" applyBorder="1" applyAlignment="1">
      <alignment horizontal="center" vertical="center"/>
    </xf>
    <xf numFmtId="0" fontId="74" fillId="0" borderId="10" xfId="5" applyFont="1" applyBorder="1" applyAlignment="1">
      <alignment horizontal="center" vertical="center"/>
    </xf>
    <xf numFmtId="0" fontId="74" fillId="0" borderId="32" xfId="5" applyFont="1" applyBorder="1" applyAlignment="1">
      <alignment horizontal="center" vertical="center"/>
    </xf>
    <xf numFmtId="0" fontId="74" fillId="0" borderId="34" xfId="5" applyFont="1" applyBorder="1" applyAlignment="1">
      <alignment horizontal="center" vertical="center"/>
    </xf>
    <xf numFmtId="0" fontId="74" fillId="0" borderId="28" xfId="5" applyFont="1" applyBorder="1" applyAlignment="1">
      <alignment horizontal="center" vertical="center"/>
    </xf>
    <xf numFmtId="0" fontId="74" fillId="0" borderId="26" xfId="5" applyFont="1" applyBorder="1" applyAlignment="1">
      <alignment horizontal="center" vertical="center"/>
    </xf>
    <xf numFmtId="4" fontId="74" fillId="0" borderId="143" xfId="6" applyNumberFormat="1" applyFont="1" applyFill="1" applyBorder="1" applyAlignment="1" applyProtection="1">
      <alignment horizontal="right" vertical="center"/>
    </xf>
    <xf numFmtId="4" fontId="74" fillId="0" borderId="139" xfId="6" applyNumberFormat="1" applyFont="1" applyFill="1" applyBorder="1" applyAlignment="1" applyProtection="1">
      <alignment horizontal="right" vertical="center"/>
    </xf>
    <xf numFmtId="4" fontId="74" fillId="0" borderId="144" xfId="6" applyNumberFormat="1" applyFont="1" applyFill="1" applyBorder="1" applyAlignment="1" applyProtection="1">
      <alignment horizontal="right" vertical="center"/>
    </xf>
    <xf numFmtId="0" fontId="78" fillId="0" borderId="99" xfId="5" applyFont="1" applyBorder="1" applyAlignment="1">
      <alignment horizontal="center" vertical="center"/>
    </xf>
    <xf numFmtId="0" fontId="78" fillId="0" borderId="100" xfId="5" applyFont="1" applyBorder="1" applyAlignment="1">
      <alignment horizontal="center" vertical="center"/>
    </xf>
    <xf numFmtId="0" fontId="78" fillId="0" borderId="103" xfId="5" applyFont="1" applyBorder="1" applyAlignment="1">
      <alignment horizontal="center" vertical="center"/>
    </xf>
    <xf numFmtId="0" fontId="325" fillId="0" borderId="0" xfId="0" applyNumberFormat="1" applyFont="1" applyBorder="1" applyAlignment="1" applyProtection="1">
      <alignment horizontal="right"/>
    </xf>
    <xf numFmtId="0" fontId="74" fillId="0" borderId="89" xfId="5" applyFont="1" applyBorder="1" applyAlignment="1">
      <alignment horizontal="center" vertical="center" wrapText="1"/>
    </xf>
    <xf numFmtId="0" fontId="74" fillId="0" borderId="0" xfId="5" applyFont="1" applyBorder="1" applyAlignment="1">
      <alignment horizontal="center" vertical="center" wrapText="1"/>
    </xf>
    <xf numFmtId="0" fontId="74" fillId="0" borderId="113" xfId="5" applyFont="1" applyBorder="1" applyAlignment="1">
      <alignment horizontal="center" vertical="center" wrapText="1"/>
    </xf>
    <xf numFmtId="0" fontId="74" fillId="0" borderId="15" xfId="5" applyFont="1" applyBorder="1" applyAlignment="1">
      <alignment horizontal="center" vertical="center" wrapText="1"/>
    </xf>
    <xf numFmtId="0" fontId="74" fillId="0" borderId="112" xfId="5" applyFont="1" applyBorder="1" applyAlignment="1">
      <alignment horizontal="center" vertical="center" wrapText="1"/>
    </xf>
    <xf numFmtId="0" fontId="74" fillId="0" borderId="12" xfId="5" applyFont="1" applyBorder="1" applyAlignment="1">
      <alignment horizontal="center" vertical="center" wrapText="1"/>
    </xf>
    <xf numFmtId="174" fontId="321" fillId="0" borderId="0" xfId="0" applyNumberFormat="1" applyFont="1" applyBorder="1" applyAlignment="1">
      <alignment horizontal="left"/>
    </xf>
    <xf numFmtId="0" fontId="74" fillId="0" borderId="0" xfId="5" applyFont="1" applyAlignment="1">
      <alignment horizontal="center" vertical="center"/>
    </xf>
    <xf numFmtId="0" fontId="78" fillId="0" borderId="1" xfId="5" applyFont="1" applyBorder="1" applyAlignment="1">
      <alignment horizontal="center" vertical="center"/>
    </xf>
    <xf numFmtId="0" fontId="78" fillId="0" borderId="79" xfId="5" applyFont="1" applyBorder="1" applyAlignment="1">
      <alignment horizontal="center" vertical="center"/>
    </xf>
    <xf numFmtId="0" fontId="78" fillId="0" borderId="96" xfId="5" applyFont="1" applyBorder="1" applyAlignment="1">
      <alignment horizontal="center" vertical="center"/>
    </xf>
    <xf numFmtId="0" fontId="78" fillId="0" borderId="11" xfId="5" applyFont="1" applyBorder="1" applyAlignment="1">
      <alignment horizontal="center" vertical="center" wrapText="1"/>
    </xf>
    <xf numFmtId="0" fontId="78" fillId="0" borderId="62" xfId="5" applyFont="1" applyBorder="1" applyAlignment="1">
      <alignment horizontal="center" vertical="center" wrapText="1"/>
    </xf>
    <xf numFmtId="0" fontId="78" fillId="0" borderId="14" xfId="5" applyFont="1" applyBorder="1" applyAlignment="1">
      <alignment horizontal="center" vertical="center" wrapText="1"/>
    </xf>
    <xf numFmtId="0" fontId="78" fillId="0" borderId="104" xfId="5" applyFont="1" applyBorder="1" applyAlignment="1">
      <alignment horizontal="center" vertical="center"/>
    </xf>
    <xf numFmtId="0" fontId="78" fillId="0" borderId="105" xfId="5" applyFont="1" applyBorder="1" applyAlignment="1">
      <alignment horizontal="center" vertical="center"/>
    </xf>
    <xf numFmtId="0" fontId="78" fillId="0" borderId="108" xfId="5" applyFont="1" applyBorder="1" applyAlignment="1">
      <alignment horizontal="center" vertical="center"/>
    </xf>
    <xf numFmtId="0" fontId="78" fillId="0" borderId="114" xfId="5" applyFont="1" applyBorder="1" applyAlignment="1">
      <alignment horizontal="center" vertical="center"/>
    </xf>
    <xf numFmtId="10" fontId="74" fillId="0" borderId="4" xfId="7" applyNumberFormat="1" applyFont="1" applyBorder="1" applyAlignment="1">
      <alignment horizontal="right" vertical="center"/>
    </xf>
    <xf numFmtId="10" fontId="74" fillId="0" borderId="153" xfId="7" applyNumberFormat="1" applyFont="1" applyBorder="1" applyAlignment="1">
      <alignment horizontal="right" vertical="center"/>
    </xf>
    <xf numFmtId="0" fontId="78" fillId="0" borderId="119" xfId="5" applyFont="1" applyBorder="1" applyAlignment="1">
      <alignment horizontal="center" vertical="center"/>
    </xf>
    <xf numFmtId="0" fontId="78" fillId="0" borderId="121" xfId="5" applyFont="1" applyBorder="1" applyAlignment="1">
      <alignment horizontal="center" vertical="center"/>
    </xf>
    <xf numFmtId="0" fontId="78" fillId="0" borderId="152" xfId="5" applyFont="1" applyBorder="1" applyAlignment="1">
      <alignment horizontal="center" vertical="center"/>
    </xf>
    <xf numFmtId="0" fontId="78" fillId="0" borderId="82" xfId="5" applyFont="1" applyBorder="1" applyAlignment="1">
      <alignment horizontal="center" vertical="center"/>
    </xf>
    <xf numFmtId="0" fontId="78" fillId="0" borderId="155" xfId="5" applyFont="1" applyBorder="1" applyAlignment="1">
      <alignment horizontal="center" vertical="center"/>
    </xf>
    <xf numFmtId="0" fontId="78" fillId="0" borderId="123" xfId="5" applyFont="1" applyBorder="1" applyAlignment="1">
      <alignment horizontal="center" vertical="center"/>
    </xf>
    <xf numFmtId="0" fontId="74" fillId="0" borderId="9" xfId="5" applyFont="1" applyBorder="1" applyAlignment="1">
      <alignment horizontal="left" vertical="center"/>
    </xf>
    <xf numFmtId="0" fontId="74" fillId="0" borderId="8" xfId="5" applyFont="1" applyBorder="1" applyAlignment="1">
      <alignment horizontal="left" vertical="center"/>
    </xf>
    <xf numFmtId="0" fontId="74" fillId="0" borderId="35" xfId="5" applyFont="1" applyBorder="1" applyAlignment="1">
      <alignment horizontal="left" vertical="center"/>
    </xf>
    <xf numFmtId="0" fontId="74" fillId="0" borderId="33" xfId="5" applyFont="1" applyBorder="1" applyAlignment="1">
      <alignment horizontal="left" vertical="center"/>
    </xf>
    <xf numFmtId="0" fontId="167" fillId="0" borderId="0" xfId="5" applyFont="1" applyAlignment="1">
      <alignment horizontal="center"/>
    </xf>
    <xf numFmtId="0" fontId="78" fillId="0" borderId="157" xfId="5" applyFont="1" applyBorder="1" applyAlignment="1">
      <alignment horizontal="center" vertical="center"/>
    </xf>
    <xf numFmtId="0" fontId="78" fillId="0" borderId="110" xfId="5" applyFont="1" applyBorder="1" applyAlignment="1">
      <alignment horizontal="center" vertical="center"/>
    </xf>
    <xf numFmtId="0" fontId="78" fillId="0" borderId="158" xfId="5" applyFont="1" applyBorder="1" applyAlignment="1">
      <alignment horizontal="center" vertical="center"/>
    </xf>
    <xf numFmtId="0" fontId="74" fillId="0" borderId="47" xfId="5" applyFont="1" applyBorder="1" applyAlignment="1">
      <alignment horizontal="left" vertical="center" wrapText="1"/>
    </xf>
    <xf numFmtId="0" fontId="74" fillId="0" borderId="0" xfId="5" applyFont="1" applyBorder="1" applyAlignment="1">
      <alignment horizontal="left" vertical="center" wrapText="1"/>
    </xf>
    <xf numFmtId="0" fontId="74" fillId="0" borderId="48" xfId="5" applyFont="1" applyBorder="1" applyAlignment="1">
      <alignment horizontal="left" vertical="center" wrapText="1"/>
    </xf>
    <xf numFmtId="0" fontId="74" fillId="0" borderId="39" xfId="5" applyFont="1" applyBorder="1" applyAlignment="1">
      <alignment horizontal="left" vertical="center" wrapText="1"/>
    </xf>
    <xf numFmtId="0" fontId="74" fillId="0" borderId="18" xfId="5" applyFont="1" applyBorder="1" applyAlignment="1">
      <alignment horizontal="left" vertical="center" wrapText="1"/>
    </xf>
    <xf numFmtId="0" fontId="74" fillId="0" borderId="40" xfId="5" applyFont="1" applyBorder="1" applyAlignment="1">
      <alignment horizontal="left" vertical="center" wrapText="1"/>
    </xf>
    <xf numFmtId="0" fontId="74" fillId="0" borderId="62" xfId="5" applyFont="1" applyBorder="1" applyAlignment="1">
      <alignment horizontal="center" vertical="center"/>
    </xf>
    <xf numFmtId="0" fontId="74" fillId="0" borderId="48" xfId="5" applyFont="1" applyBorder="1" applyAlignment="1">
      <alignment horizontal="center" vertical="center"/>
    </xf>
    <xf numFmtId="0" fontId="78" fillId="0" borderId="124" xfId="5" applyFont="1" applyBorder="1" applyAlignment="1">
      <alignment horizontal="center" vertical="center"/>
    </xf>
    <xf numFmtId="0" fontId="74" fillId="0" borderId="83" xfId="5" applyFont="1" applyBorder="1" applyAlignment="1">
      <alignment horizontal="center" vertical="center"/>
    </xf>
    <xf numFmtId="4" fontId="74" fillId="0" borderId="83" xfId="6" applyNumberFormat="1" applyFont="1" applyFill="1" applyBorder="1" applyAlignment="1">
      <alignment horizontal="right" vertical="center"/>
    </xf>
    <xf numFmtId="4" fontId="74" fillId="0" borderId="156" xfId="6" applyNumberFormat="1" applyFont="1" applyFill="1" applyBorder="1" applyAlignment="1">
      <alignment horizontal="right" vertical="center"/>
    </xf>
    <xf numFmtId="0" fontId="132" fillId="0" borderId="0" xfId="0" applyFont="1" applyBorder="1" applyAlignment="1" applyProtection="1">
      <alignment horizontal="justify" vertical="center"/>
    </xf>
    <xf numFmtId="1" fontId="129" fillId="0" borderId="0" xfId="0" applyNumberFormat="1" applyFont="1" applyBorder="1" applyAlignment="1" applyProtection="1">
      <alignment horizontal="center" textRotation="90"/>
    </xf>
    <xf numFmtId="0" fontId="132" fillId="0" borderId="0" xfId="0" applyFont="1" applyBorder="1" applyAlignment="1" applyProtection="1">
      <alignment horizontal="justify" vertical="top"/>
      <protection locked="0"/>
    </xf>
    <xf numFmtId="0" fontId="126" fillId="0" borderId="0" xfId="0" applyFont="1" applyBorder="1" applyAlignment="1" applyProtection="1">
      <alignment horizontal="center"/>
    </xf>
    <xf numFmtId="0" fontId="109" fillId="0" borderId="0" xfId="0" applyFont="1" applyBorder="1" applyAlignment="1" applyProtection="1">
      <alignment horizontal="center"/>
    </xf>
    <xf numFmtId="0" fontId="132" fillId="0" borderId="0" xfId="0" applyFont="1" applyFill="1" applyBorder="1" applyAlignment="1" applyProtection="1">
      <alignment horizontal="left" vertical="center" wrapText="1"/>
    </xf>
    <xf numFmtId="0" fontId="176" fillId="0" borderId="0" xfId="0" applyNumberFormat="1" applyFont="1" applyBorder="1" applyAlignment="1" applyProtection="1">
      <alignment horizontal="center" vertical="top" textRotation="90"/>
    </xf>
    <xf numFmtId="174" fontId="38" fillId="0" borderId="0" xfId="0" applyNumberFormat="1" applyFont="1" applyBorder="1" applyAlignment="1">
      <alignment horizontal="left"/>
    </xf>
    <xf numFmtId="0" fontId="258" fillId="0" borderId="0" xfId="0" applyFont="1" applyBorder="1" applyAlignment="1" applyProtection="1">
      <alignment horizontal="right" vertical="top"/>
    </xf>
    <xf numFmtId="1" fontId="154" fillId="0" borderId="0" xfId="0" applyNumberFormat="1" applyFont="1" applyBorder="1" applyAlignment="1" applyProtection="1">
      <alignment horizontal="center" textRotation="90"/>
    </xf>
    <xf numFmtId="174" fontId="5" fillId="0" borderId="0" xfId="0" applyNumberFormat="1" applyFont="1" applyBorder="1" applyAlignment="1">
      <alignment horizontal="left"/>
    </xf>
    <xf numFmtId="0" fontId="259" fillId="0" borderId="0" xfId="0" applyFont="1" applyBorder="1" applyAlignment="1" applyProtection="1">
      <alignment horizontal="right" vertical="top"/>
    </xf>
    <xf numFmtId="3" fontId="4" fillId="5" borderId="9" xfId="1" applyNumberFormat="1" applyFont="1" applyFill="1" applyBorder="1" applyAlignment="1" applyProtection="1">
      <alignment horizontal="right" vertical="center"/>
      <protection locked="0"/>
    </xf>
    <xf numFmtId="3" fontId="4" fillId="5" borderId="10" xfId="1" applyNumberFormat="1" applyFont="1" applyFill="1" applyBorder="1" applyAlignment="1" applyProtection="1">
      <alignment horizontal="right" vertical="center"/>
      <protection locked="0"/>
    </xf>
    <xf numFmtId="0" fontId="152" fillId="0" borderId="0" xfId="0" applyFont="1" applyBorder="1" applyAlignment="1" applyProtection="1">
      <alignment horizontal="left" vertical="center"/>
    </xf>
    <xf numFmtId="0" fontId="13" fillId="0" borderId="0" xfId="0" applyFont="1" applyBorder="1" applyAlignment="1" applyProtection="1">
      <alignment horizontal="center"/>
    </xf>
    <xf numFmtId="0" fontId="19" fillId="0" borderId="0" xfId="0" applyFont="1" applyAlignment="1" applyProtection="1">
      <alignment horizontal="center" vertical="center"/>
    </xf>
    <xf numFmtId="1" fontId="130" fillId="0" borderId="0" xfId="0" applyNumberFormat="1" applyFont="1" applyBorder="1" applyAlignment="1" applyProtection="1">
      <alignment horizontal="center" vertical="top" textRotation="90"/>
    </xf>
    <xf numFmtId="4" fontId="132" fillId="0" borderId="5" xfId="1" applyNumberFormat="1" applyFont="1" applyFill="1" applyBorder="1" applyAlignment="1" applyProtection="1">
      <alignment horizontal="right"/>
      <protection locked="0"/>
    </xf>
    <xf numFmtId="4" fontId="132" fillId="0" borderId="6" xfId="1" applyNumberFormat="1" applyFont="1" applyFill="1" applyBorder="1" applyAlignment="1" applyProtection="1">
      <alignment horizontal="right"/>
      <protection locked="0"/>
    </xf>
    <xf numFmtId="4" fontId="132" fillId="0" borderId="27" xfId="1" applyNumberFormat="1" applyFont="1" applyFill="1" applyBorder="1" applyAlignment="1" applyProtection="1">
      <alignment horizontal="right"/>
      <protection locked="0"/>
    </xf>
    <xf numFmtId="0" fontId="132" fillId="0" borderId="0" xfId="0" applyFont="1" applyAlignment="1" applyProtection="1">
      <alignment horizontal="left" vertical="top" wrapText="1"/>
    </xf>
    <xf numFmtId="0" fontId="170" fillId="0" borderId="0" xfId="0" applyFont="1" applyBorder="1" applyAlignment="1" applyProtection="1">
      <alignment horizontal="center"/>
    </xf>
    <xf numFmtId="0" fontId="170" fillId="0" borderId="0" xfId="0" applyFont="1" applyFill="1" applyBorder="1" applyAlignment="1" applyProtection="1">
      <alignment horizontal="center"/>
    </xf>
    <xf numFmtId="0" fontId="132" fillId="0" borderId="0" xfId="0" quotePrefix="1" applyFont="1" applyFill="1" applyBorder="1" applyAlignment="1" applyProtection="1">
      <alignment horizontal="justify" vertical="top"/>
    </xf>
    <xf numFmtId="0" fontId="132" fillId="0" borderId="0" xfId="0" applyFont="1" applyFill="1" applyBorder="1" applyAlignment="1" applyProtection="1">
      <alignment horizontal="justify" vertical="top"/>
    </xf>
    <xf numFmtId="1" fontId="131" fillId="0" borderId="0" xfId="0" applyNumberFormat="1" applyFont="1" applyAlignment="1">
      <alignment horizontal="center" vertical="top" textRotation="90"/>
    </xf>
    <xf numFmtId="0" fontId="38" fillId="0" borderId="0" xfId="0" applyFont="1" applyBorder="1" applyAlignment="1" applyProtection="1">
      <alignment horizontal="left"/>
    </xf>
    <xf numFmtId="174" fontId="90" fillId="0" borderId="0" xfId="0" applyNumberFormat="1" applyFont="1" applyBorder="1" applyAlignment="1">
      <alignment horizontal="left"/>
    </xf>
    <xf numFmtId="0" fontId="260" fillId="0" borderId="0" xfId="0" applyFont="1" applyBorder="1" applyAlignment="1" applyProtection="1">
      <alignment horizontal="right" vertical="top"/>
    </xf>
    <xf numFmtId="0" fontId="30" fillId="0" borderId="0" xfId="0" applyFont="1" applyBorder="1" applyAlignment="1" applyProtection="1">
      <alignment horizontal="center"/>
    </xf>
    <xf numFmtId="0" fontId="132" fillId="0" borderId="0" xfId="0" applyFont="1" applyBorder="1" applyAlignment="1" applyProtection="1">
      <alignment horizontal="center"/>
    </xf>
    <xf numFmtId="1" fontId="115" fillId="0" borderId="0" xfId="0" applyNumberFormat="1" applyFont="1" applyBorder="1" applyAlignment="1" applyProtection="1">
      <alignment horizontal="center" vertical="top" textRotation="90"/>
    </xf>
    <xf numFmtId="174" fontId="28" fillId="0" borderId="0" xfId="0" applyNumberFormat="1" applyFont="1" applyBorder="1" applyAlignment="1">
      <alignment horizontal="left"/>
    </xf>
    <xf numFmtId="0" fontId="174" fillId="0" borderId="0" xfId="0" applyFont="1" applyBorder="1" applyAlignment="1" applyProtection="1">
      <alignment horizontal="center" vertical="center"/>
    </xf>
    <xf numFmtId="0" fontId="174" fillId="0" borderId="0" xfId="0" applyFont="1" applyAlignment="1" applyProtection="1">
      <alignment horizontal="center" vertical="center"/>
    </xf>
    <xf numFmtId="0" fontId="168" fillId="0" borderId="0" xfId="0" applyFont="1" applyBorder="1" applyAlignment="1" applyProtection="1">
      <alignment horizontal="center" vertical="center"/>
    </xf>
    <xf numFmtId="1" fontId="236" fillId="0" borderId="0" xfId="0" applyNumberFormat="1" applyFont="1" applyBorder="1" applyAlignment="1" applyProtection="1">
      <alignment horizontal="center" vertical="top" textRotation="90"/>
    </xf>
  </cellXfs>
  <cellStyles count="8">
    <cellStyle name="Comma" xfId="1" builtinId="3"/>
    <cellStyle name="Comma 2" xfId="6"/>
    <cellStyle name="Hyperlink" xfId="2" builtinId="8"/>
    <cellStyle name="Normal" xfId="0" builtinId="0"/>
    <cellStyle name="Normal 2" xfId="3"/>
    <cellStyle name="Normal 3" xfId="4"/>
    <cellStyle name="Normal 4" xfId="5"/>
    <cellStyle name="Percent 2" xfId="7"/>
  </cellStyles>
  <dxfs count="32">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ont>
        <color theme="0"/>
      </font>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FBE5D6"/>
      <rgbColor rgb="FF9C0006"/>
      <rgbColor rgb="FF008000"/>
      <rgbColor rgb="FF000080"/>
      <rgbColor rgb="FF548235"/>
      <rgbColor rgb="FF800080"/>
      <rgbColor rgb="FF0070C0"/>
      <rgbColor rgb="FFBFBFBF"/>
      <rgbColor rgb="FF808080"/>
      <rgbColor rgb="FF8FAADC"/>
      <rgbColor rgb="FF993366"/>
      <rgbColor rgb="FFFFF2CC"/>
      <rgbColor rgb="FFDEEBF7"/>
      <rgbColor rgb="FF660066"/>
      <rgbColor rgb="FFAFABAB"/>
      <rgbColor rgb="FF0563C1"/>
      <rgbColor rgb="FFBDD7EE"/>
      <rgbColor rgb="FF000080"/>
      <rgbColor rgb="FFFF00FF"/>
      <rgbColor rgb="FFFFD966"/>
      <rgbColor rgb="FF00FFFF"/>
      <rgbColor rgb="FF800080"/>
      <rgbColor rgb="FFC00000"/>
      <rgbColor rgb="FF008080"/>
      <rgbColor rgb="FF0000FF"/>
      <rgbColor rgb="FFD9D9D9"/>
      <rgbColor rgb="FFF2F2F2"/>
      <rgbColor rgb="FFC5E0B4"/>
      <rgbColor rgb="FFFFE699"/>
      <rgbColor rgb="FFB4C7E7"/>
      <rgbColor rgb="FFF4B183"/>
      <rgbColor rgb="FFADB9CA"/>
      <rgbColor rgb="FFF8CBAD"/>
      <rgbColor rgb="FF3366FF"/>
      <rgbColor rgb="FFD6DCE5"/>
      <rgbColor rgb="FF92D050"/>
      <rgbColor rgb="FFFFC000"/>
      <rgbColor rgb="FFFFC7CE"/>
      <rgbColor rgb="FFED7D31"/>
      <rgbColor rgb="FF7F7F7F"/>
      <rgbColor rgb="FFA6A6A6"/>
      <rgbColor rgb="FF003366"/>
      <rgbColor rgb="FF00B050"/>
      <rgbColor rgb="FF003300"/>
      <rgbColor rgb="FF33330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11A735"/>
      <color rgb="FFBDD7EE"/>
      <color rgb="FF229396"/>
      <color rgb="FF297C8F"/>
      <color rgb="FF268892"/>
      <color rgb="FF2C8C83"/>
      <color rgb="FF2E8A6B"/>
      <color rgb="FF516DC7"/>
      <color rgb="FF7F76A2"/>
      <color rgb="FF8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78206</xdr:colOff>
      <xdr:row>4</xdr:row>
      <xdr:rowOff>66292</xdr:rowOff>
    </xdr:to>
    <xdr:pic>
      <xdr:nvPicPr>
        <xdr:cNvPr id="5" name="Picture 4">
          <a:extLst>
            <a:ext uri="{FF2B5EF4-FFF2-40B4-BE49-F238E27FC236}">
              <a16:creationId xmlns:a16="http://schemas.microsoft.com/office/drawing/2014/main" id="{DD1CB247-09D4-43C0-ABAE-26137CAF4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19226" cy="626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65704</xdr:colOff>
      <xdr:row>3</xdr:row>
      <xdr:rowOff>107506</xdr:rowOff>
    </xdr:to>
    <xdr:pic>
      <xdr:nvPicPr>
        <xdr:cNvPr id="3" name="Picture 2">
          <a:extLst>
            <a:ext uri="{FF2B5EF4-FFF2-40B4-BE49-F238E27FC236}">
              <a16:creationId xmlns:a16="http://schemas.microsoft.com/office/drawing/2014/main" id="{59F157A2-0678-4DB0-985F-4DB48B64E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6225"/>
          <a:ext cx="609600" cy="698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ia.ba/Upload/Fonts/BarCode39.tt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6"/>
  <sheetViews>
    <sheetView workbookViewId="0">
      <selection activeCell="AJ17" sqref="AJ17"/>
    </sheetView>
  </sheetViews>
  <sheetFormatPr defaultColWidth="9.140625" defaultRowHeight="15"/>
  <cols>
    <col min="1" max="1" width="8.7109375" bestFit="1" customWidth="1"/>
    <col min="2" max="2" width="55.28515625" customWidth="1"/>
    <col min="3" max="3" width="8.7109375" bestFit="1" customWidth="1"/>
    <col min="4" max="4" width="13.7109375" customWidth="1"/>
  </cols>
  <sheetData>
    <row r="1" spans="1:4">
      <c r="A1" t="s">
        <v>2808</v>
      </c>
      <c r="B1" t="s">
        <v>2823</v>
      </c>
      <c r="C1" t="s">
        <v>2824</v>
      </c>
      <c r="D1" t="s">
        <v>2324</v>
      </c>
    </row>
    <row r="2" spans="1:4">
      <c r="A2">
        <v>1</v>
      </c>
      <c r="B2" t="s">
        <v>3731</v>
      </c>
      <c r="C2" t="s">
        <v>3732</v>
      </c>
      <c r="D2">
        <f>IF(ZS!AI26="","",ZS!AI26)</f>
        <v>10002</v>
      </c>
    </row>
    <row r="3" spans="1:4">
      <c r="C3" t="s">
        <v>3733</v>
      </c>
      <c r="D3">
        <f>IF(ZS!AI27="","",ZS!AI27)</f>
        <v>500</v>
      </c>
    </row>
    <row r="4" spans="1:4">
      <c r="A4">
        <v>2</v>
      </c>
      <c r="B4" t="s">
        <v>3734</v>
      </c>
      <c r="C4" t="s">
        <v>2221</v>
      </c>
      <c r="D4">
        <f>IF(ZS!AI28="","",ZS!AI28)</f>
        <v>5.0000000000000001E-3</v>
      </c>
    </row>
    <row r="5" spans="1:4">
      <c r="A5">
        <v>3</v>
      </c>
      <c r="B5" t="s">
        <v>3735</v>
      </c>
      <c r="C5" t="s">
        <v>3732</v>
      </c>
      <c r="D5">
        <f>IF(ZS!AI29="","",ZS!AI29)</f>
        <v>50.01</v>
      </c>
    </row>
    <row r="6" spans="1:4">
      <c r="C6" t="s">
        <v>3733</v>
      </c>
      <c r="D6">
        <f>IF(ZS!AI30="","",ZS!AI30)</f>
        <v>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69"/>
  <sheetViews>
    <sheetView zoomScaleNormal="100" zoomScaleSheetLayoutView="100" workbookViewId="0">
      <selection sqref="A1:XFD1048576"/>
    </sheetView>
  </sheetViews>
  <sheetFormatPr defaultColWidth="9.140625" defaultRowHeight="15"/>
  <cols>
    <col min="1" max="1" width="8.7109375" customWidth="1"/>
    <col min="2" max="2" width="13.7109375" customWidth="1"/>
    <col min="3" max="3" width="14.42578125" customWidth="1"/>
  </cols>
  <sheetData>
    <row r="1" spans="1:3">
      <c r="A1" t="s">
        <v>2324</v>
      </c>
      <c r="B1" t="s">
        <v>2325</v>
      </c>
      <c r="C1" t="s">
        <v>2326</v>
      </c>
    </row>
    <row r="2" spans="1:3">
      <c r="A2" t="s">
        <v>2329</v>
      </c>
      <c r="B2">
        <f>IF(ISBLANK(BS!T98),"",BS!T98)</f>
        <v>501</v>
      </c>
      <c r="C2">
        <f>IF(ISBLANK(BS!W98),"",BS!W98)</f>
        <v>601</v>
      </c>
    </row>
    <row r="3" spans="1:3">
      <c r="A3" t="s">
        <v>560</v>
      </c>
      <c r="B3">
        <f>IF(ISBLANK(BS!T99),"",BS!T99)</f>
        <v>502</v>
      </c>
      <c r="C3">
        <f>IF(ISBLANK(BS!W99),"",BS!W99)</f>
        <v>602</v>
      </c>
    </row>
    <row r="4" spans="1:3">
      <c r="A4" t="s">
        <v>566</v>
      </c>
      <c r="B4">
        <f>IF(ISBLANK(BS!T100),"",BS!T100)</f>
        <v>503</v>
      </c>
      <c r="C4">
        <f>IF(ISBLANK(BS!W100),"",BS!W100)</f>
        <v>603</v>
      </c>
    </row>
    <row r="5" spans="1:3">
      <c r="A5" t="s">
        <v>2330</v>
      </c>
      <c r="B5">
        <f>IF(ISBLANK(BS!T101),"",BS!T101)</f>
        <v>504</v>
      </c>
      <c r="C5">
        <f>IF(ISBLANK(BS!W101),"",BS!W101)</f>
        <v>604</v>
      </c>
    </row>
    <row r="6" spans="1:3">
      <c r="A6" t="s">
        <v>570</v>
      </c>
      <c r="B6">
        <f>IF(ISBLANK(BS!T102),"",BS!T102)</f>
        <v>505</v>
      </c>
      <c r="C6">
        <f>IF(ISBLANK(BS!W102),"",BS!W102)</f>
        <v>605</v>
      </c>
    </row>
    <row r="7" spans="1:3">
      <c r="A7" t="s">
        <v>575</v>
      </c>
      <c r="B7">
        <f>IF(ISBLANK(BS!T103),"",BS!T103)</f>
        <v>506</v>
      </c>
      <c r="C7">
        <f>IF(ISBLANK(BS!W103),"",BS!W103)</f>
        <v>606</v>
      </c>
    </row>
    <row r="8" spans="1:3">
      <c r="A8" t="s">
        <v>396</v>
      </c>
      <c r="B8">
        <f>IF(ISBLANK(BS!T104),"",BS!T104)</f>
        <v>507</v>
      </c>
      <c r="C8">
        <f>IF(ISBLANK(BS!W104),"",BS!W104)</f>
        <v>607</v>
      </c>
    </row>
    <row r="9" spans="1:3">
      <c r="A9" t="s">
        <v>462</v>
      </c>
      <c r="B9">
        <f>IF(ISBLANK(BS!T105),"",BS!T105)</f>
        <v>508</v>
      </c>
      <c r="C9">
        <f>IF(ISBLANK(BS!W105),"",BS!W105)</f>
        <v>608</v>
      </c>
    </row>
    <row r="10" spans="1:3">
      <c r="A10" t="s">
        <v>473</v>
      </c>
      <c r="B10">
        <f>IF(ISBLANK(BS!T106),"",BS!T106)</f>
        <v>509</v>
      </c>
      <c r="C10">
        <f>IF(ISBLANK(BS!W106),"",BS!W106)</f>
        <v>609</v>
      </c>
    </row>
    <row r="11" spans="1:3">
      <c r="A11" t="s">
        <v>2331</v>
      </c>
      <c r="B11">
        <f>IF(ISBLANK(BS!T107),"",BS!T107)</f>
        <v>510</v>
      </c>
      <c r="C11">
        <f>IF(ISBLANK(BS!W107),"",BS!W107)</f>
        <v>610</v>
      </c>
    </row>
    <row r="12" spans="1:3">
      <c r="A12" t="s">
        <v>2332</v>
      </c>
      <c r="B12">
        <f>IF(ISBLANK(BS!T108),"",BS!T108)</f>
        <v>511</v>
      </c>
      <c r="C12">
        <f>IF(ISBLANK(BS!W108),"",BS!W108)</f>
        <v>611</v>
      </c>
    </row>
    <row r="13" spans="1:3">
      <c r="A13" t="s">
        <v>2333</v>
      </c>
      <c r="B13">
        <f>IF(ISBLANK(BS!T109),"",BS!T109)</f>
        <v>512</v>
      </c>
      <c r="C13">
        <f>IF(ISBLANK(BS!W109),"",BS!W109)</f>
        <v>612</v>
      </c>
    </row>
    <row r="14" spans="1:3">
      <c r="A14" t="s">
        <v>2334</v>
      </c>
      <c r="B14">
        <f>IF(ISBLANK(BS!T110),"",BS!T110)</f>
        <v>513</v>
      </c>
      <c r="C14">
        <f>IF(ISBLANK(BS!W110),"",BS!W110)</f>
        <v>613</v>
      </c>
    </row>
    <row r="15" spans="1:3">
      <c r="A15" t="s">
        <v>2335</v>
      </c>
      <c r="B15">
        <f>IF(ISBLANK(BS!T111),"",BS!T111)</f>
        <v>514</v>
      </c>
      <c r="C15">
        <f>IF(ISBLANK(BS!W111),"",BS!W111)</f>
        <v>614</v>
      </c>
    </row>
    <row r="16" spans="1:3">
      <c r="A16" t="s">
        <v>2336</v>
      </c>
      <c r="B16">
        <f>IF(ISBLANK(BS!T112),"",BS!T112)</f>
        <v>515</v>
      </c>
      <c r="C16">
        <f>IF(ISBLANK(BS!W112),"",BS!W112)</f>
        <v>615</v>
      </c>
    </row>
    <row r="17" spans="1:3">
      <c r="A17" t="s">
        <v>2337</v>
      </c>
      <c r="B17">
        <f>IF(ISBLANK(BS!T113),"",BS!T113)</f>
        <v>516</v>
      </c>
      <c r="C17">
        <f>IF(ISBLANK(BS!W113),"",BS!W113)</f>
        <v>616</v>
      </c>
    </row>
    <row r="18" spans="1:3">
      <c r="A18" t="s">
        <v>2338</v>
      </c>
      <c r="B18">
        <f>IF(ISBLANK(BS!T114),"",BS!T114)</f>
        <v>517</v>
      </c>
      <c r="C18">
        <f>IF(ISBLANK(BS!W114),"",BS!W114)</f>
        <v>617</v>
      </c>
    </row>
    <row r="19" spans="1:3">
      <c r="A19" t="s">
        <v>2339</v>
      </c>
      <c r="B19">
        <f>IF(ISBLANK(BS!T115),"",BS!T115)</f>
        <v>518</v>
      </c>
      <c r="C19">
        <f>IF(ISBLANK(BS!W115),"",BS!W115)</f>
        <v>618</v>
      </c>
    </row>
    <row r="20" spans="1:3">
      <c r="A20" t="s">
        <v>2340</v>
      </c>
      <c r="B20">
        <f>IF(ISBLANK(BS!T116),"",BS!T116)</f>
        <v>519</v>
      </c>
      <c r="C20">
        <f>IF(ISBLANK(BS!W116),"",BS!W116)</f>
        <v>619</v>
      </c>
    </row>
    <row r="21" spans="1:3">
      <c r="A21" t="s">
        <v>2341</v>
      </c>
      <c r="B21">
        <f>IF(ISBLANK(BS!T117),"",BS!T117)</f>
        <v>520</v>
      </c>
      <c r="C21">
        <f>IF(ISBLANK(BS!W117),"",BS!W117)</f>
        <v>620</v>
      </c>
    </row>
    <row r="22" spans="1:3">
      <c r="A22" t="s">
        <v>2342</v>
      </c>
      <c r="B22">
        <f>IF(ISBLANK(BS!T118),"",BS!T118)</f>
        <v>521</v>
      </c>
      <c r="C22">
        <f>IF(ISBLANK(BS!W118),"",BS!W118)</f>
        <v>621</v>
      </c>
    </row>
    <row r="23" spans="1:3">
      <c r="A23" t="s">
        <v>2343</v>
      </c>
      <c r="B23">
        <f>IF(ISBLANK(BS!T119),"",BS!T119)</f>
        <v>522</v>
      </c>
      <c r="C23">
        <f>IF(ISBLANK(BS!W119),"",BS!W119)</f>
        <v>622</v>
      </c>
    </row>
    <row r="24" spans="1:3">
      <c r="A24" t="s">
        <v>2344</v>
      </c>
      <c r="B24">
        <f>IF(ISBLANK(BS!T120),"",BS!T120)</f>
        <v>523</v>
      </c>
      <c r="C24">
        <f>IF(ISBLANK(BS!W120),"",BS!W120)</f>
        <v>623</v>
      </c>
    </row>
    <row r="25" spans="1:3">
      <c r="A25" t="s">
        <v>129</v>
      </c>
      <c r="B25">
        <f>IF(ISBLANK(BS!T121),"",BS!T121)</f>
        <v>524</v>
      </c>
      <c r="C25">
        <f>IF(ISBLANK(BS!W121),"",BS!W121)</f>
        <v>624</v>
      </c>
    </row>
    <row r="26" spans="1:3">
      <c r="A26" t="s">
        <v>2345</v>
      </c>
      <c r="B26">
        <f>IF(ISBLANK(BS!T122),"",BS!T122)</f>
        <v>525</v>
      </c>
      <c r="C26">
        <f>IF(ISBLANK(BS!W122),"",BS!W122)</f>
        <v>625</v>
      </c>
    </row>
    <row r="27" spans="1:3">
      <c r="A27" t="s">
        <v>2346</v>
      </c>
      <c r="B27">
        <f>IF(ISBLANK(BS!T123),"",BS!T123)</f>
        <v>526</v>
      </c>
      <c r="C27">
        <f>IF(ISBLANK(BS!W123),"",BS!W123)</f>
        <v>626</v>
      </c>
    </row>
    <row r="28" spans="1:3">
      <c r="A28" t="s">
        <v>2347</v>
      </c>
      <c r="B28">
        <f>IF(ISBLANK(BS!T124),"",BS!T124)</f>
        <v>527</v>
      </c>
      <c r="C28">
        <f>IF(ISBLANK(BS!W124),"",BS!W124)</f>
        <v>627</v>
      </c>
    </row>
    <row r="29" spans="1:3">
      <c r="A29" t="s">
        <v>184</v>
      </c>
      <c r="B29">
        <f>IF(ISBLANK(BS!T125),"",BS!T125)</f>
        <v>528</v>
      </c>
      <c r="C29">
        <f>IF(ISBLANK(BS!W125),"",BS!W125)</f>
        <v>628</v>
      </c>
    </row>
    <row r="30" spans="1:3">
      <c r="A30" t="s">
        <v>2348</v>
      </c>
      <c r="B30">
        <f>IF(ISBLANK(BS!T126),"",BS!T126)</f>
        <v>529</v>
      </c>
      <c r="C30">
        <f>IF(ISBLANK(BS!W126),"",BS!W126)</f>
        <v>629</v>
      </c>
    </row>
    <row r="31" spans="1:3">
      <c r="A31" t="s">
        <v>2349</v>
      </c>
      <c r="B31">
        <f>IF(ISBLANK(BS!T127),"",BS!T127)</f>
        <v>530</v>
      </c>
      <c r="C31">
        <f>IF(ISBLANK(BS!W127),"",BS!W127)</f>
        <v>630</v>
      </c>
    </row>
    <row r="32" spans="1:3">
      <c r="A32" t="s">
        <v>2350</v>
      </c>
      <c r="B32">
        <f>IF(ISBLANK(BS!T128),"",BS!T128)</f>
        <v>531</v>
      </c>
      <c r="C32">
        <f>IF(ISBLANK(BS!W128),"",BS!W128)</f>
        <v>631</v>
      </c>
    </row>
    <row r="33" spans="1:3">
      <c r="A33" t="s">
        <v>195</v>
      </c>
      <c r="B33">
        <f>IF(ISBLANK(BS!T129),"",BS!T129)</f>
        <v>532</v>
      </c>
      <c r="C33">
        <f>IF(ISBLANK(BS!W129),"",BS!W129)</f>
        <v>632</v>
      </c>
    </row>
    <row r="34" spans="1:3">
      <c r="A34" t="s">
        <v>2351</v>
      </c>
      <c r="B34">
        <f>IF(ISBLANK(BS!T130),"",BS!T130)</f>
        <v>533</v>
      </c>
      <c r="C34">
        <f>IF(ISBLANK(BS!W130),"",BS!W130)</f>
        <v>633</v>
      </c>
    </row>
    <row r="35" spans="1:3">
      <c r="A35" t="s">
        <v>234</v>
      </c>
      <c r="B35">
        <f>IF(ISBLANK(BS!T131),"",BS!T131)</f>
        <v>534</v>
      </c>
      <c r="C35">
        <f>IF(ISBLANK(BS!W131),"",BS!W131)</f>
        <v>634</v>
      </c>
    </row>
    <row r="36" spans="1:3">
      <c r="A36" t="s">
        <v>2352</v>
      </c>
      <c r="B36">
        <f>IF(ISBLANK(BS!T132),"",BS!T132)</f>
        <v>535</v>
      </c>
      <c r="C36">
        <f>IF(ISBLANK(BS!W132),"",BS!W132)</f>
        <v>635</v>
      </c>
    </row>
    <row r="37" spans="1:3">
      <c r="A37" t="s">
        <v>422</v>
      </c>
      <c r="B37">
        <f>IF(ISBLANK(BS!T133),"",BS!T133)</f>
        <v>536</v>
      </c>
      <c r="C37">
        <f>IF(ISBLANK(BS!W133),"",BS!W133)</f>
        <v>636</v>
      </c>
    </row>
    <row r="38" spans="1:3">
      <c r="A38" t="s">
        <v>2353</v>
      </c>
      <c r="B38">
        <f>IF(ISBLANK(BS!T134),"",BS!T134)</f>
        <v>537</v>
      </c>
      <c r="C38">
        <f>IF(ISBLANK(BS!W134),"",BS!W134)</f>
        <v>637</v>
      </c>
    </row>
    <row r="39" spans="1:3">
      <c r="A39" t="s">
        <v>450</v>
      </c>
      <c r="B39">
        <f>IF(ISBLANK(BS!T135),"",BS!T135)</f>
        <v>538</v>
      </c>
      <c r="C39">
        <f>IF(ISBLANK(BS!W135),"",BS!W135)</f>
        <v>638</v>
      </c>
    </row>
    <row r="40" spans="1:3">
      <c r="A40" t="s">
        <v>2354</v>
      </c>
      <c r="B40">
        <f>IF(ISBLANK(BS!T140),"",BS!T140)</f>
        <v>539</v>
      </c>
      <c r="C40">
        <f>IF(ISBLANK(BS!W140),"",BS!W140)</f>
        <v>639</v>
      </c>
    </row>
    <row r="41" spans="1:3">
      <c r="A41" t="s">
        <v>2355</v>
      </c>
      <c r="B41">
        <f>IF(ISBLANK(BS!T141),"",BS!T141)</f>
        <v>540</v>
      </c>
      <c r="C41">
        <f>IF(ISBLANK(BS!W141),"",BS!W141)</f>
        <v>640</v>
      </c>
    </row>
    <row r="42" spans="1:3">
      <c r="A42" t="s">
        <v>2356</v>
      </c>
      <c r="B42">
        <f>IF(ISBLANK(BS!T142),"",BS!T142)</f>
        <v>541</v>
      </c>
      <c r="C42">
        <f>IF(ISBLANK(BS!W142),"",BS!W142)</f>
        <v>641</v>
      </c>
    </row>
    <row r="43" spans="1:3">
      <c r="A43" t="s">
        <v>495</v>
      </c>
      <c r="B43">
        <f>IF(ISBLANK(BS!T143),"",BS!T143)</f>
        <v>542</v>
      </c>
      <c r="C43">
        <f>IF(ISBLANK(BS!W143),"",BS!W143)</f>
        <v>642</v>
      </c>
    </row>
    <row r="44" spans="1:3">
      <c r="A44" t="s">
        <v>2357</v>
      </c>
      <c r="B44">
        <f>IF(ISBLANK(BS!T144),"",BS!T144)</f>
        <v>543</v>
      </c>
      <c r="C44">
        <f>IF(ISBLANK(BS!W144),"",BS!W144)</f>
        <v>643</v>
      </c>
    </row>
    <row r="45" spans="1:3">
      <c r="A45" t="s">
        <v>2358</v>
      </c>
      <c r="B45">
        <f>IF(ISBLANK(BS!T145),"",BS!T145)</f>
        <v>544</v>
      </c>
      <c r="C45">
        <f>IF(ISBLANK(BS!W145),"",BS!W145)</f>
        <v>644</v>
      </c>
    </row>
    <row r="46" spans="1:3">
      <c r="A46" t="s">
        <v>2359</v>
      </c>
      <c r="B46">
        <f>IF(ISBLANK(BS!T146),"",BS!T146)</f>
        <v>545</v>
      </c>
      <c r="C46">
        <f>IF(ISBLANK(BS!W146),"",BS!W146)</f>
        <v>645</v>
      </c>
    </row>
    <row r="47" spans="1:3">
      <c r="A47" t="s">
        <v>2360</v>
      </c>
      <c r="B47">
        <f>IF(ISBLANK(BS!T147),"",BS!T147)</f>
        <v>546</v>
      </c>
      <c r="C47">
        <f>IF(ISBLANK(BS!W147),"",BS!W147)</f>
        <v>646</v>
      </c>
    </row>
    <row r="48" spans="1:3">
      <c r="A48" t="s">
        <v>2361</v>
      </c>
      <c r="B48">
        <f>IF(ISBLANK(BS!T148),"",BS!T148)</f>
        <v>547</v>
      </c>
      <c r="C48">
        <f>IF(ISBLANK(BS!W148),"",BS!W148)</f>
        <v>647</v>
      </c>
    </row>
    <row r="49" spans="1:3">
      <c r="A49" t="s">
        <v>2362</v>
      </c>
      <c r="B49">
        <f>IF(ISBLANK(BS!T149),"",BS!T149)</f>
        <v>548</v>
      </c>
      <c r="C49">
        <f>IF(ISBLANK(BS!W149),"",BS!W149)</f>
        <v>648</v>
      </c>
    </row>
    <row r="50" spans="1:3">
      <c r="A50" t="s">
        <v>2363</v>
      </c>
      <c r="B50">
        <f>IF(ISBLANK(BS!T150),"",BS!T150)</f>
        <v>549</v>
      </c>
      <c r="C50">
        <f>IF(ISBLANK(BS!W150),"",BS!W150)</f>
        <v>649</v>
      </c>
    </row>
    <row r="51" spans="1:3">
      <c r="A51" t="s">
        <v>2364</v>
      </c>
      <c r="B51">
        <f>IF(ISBLANK(BS!T151),"",BS!T151)</f>
        <v>550</v>
      </c>
      <c r="C51">
        <f>IF(ISBLANK(BS!W151),"",BS!W151)</f>
        <v>650</v>
      </c>
    </row>
    <row r="52" spans="1:3">
      <c r="A52" t="s">
        <v>2365</v>
      </c>
      <c r="B52">
        <f>IF(ISBLANK(BS!T152),"",BS!T152)</f>
        <v>551</v>
      </c>
      <c r="C52">
        <f>IF(ISBLANK(BS!W152),"",BS!W152)</f>
        <v>651</v>
      </c>
    </row>
    <row r="53" spans="1:3">
      <c r="A53" t="s">
        <v>2366</v>
      </c>
      <c r="B53">
        <f>IF(ISBLANK(BS!T153),"",BS!T153)</f>
        <v>552</v>
      </c>
      <c r="C53">
        <f>IF(ISBLANK(BS!W153),"",BS!W153)</f>
        <v>652</v>
      </c>
    </row>
    <row r="54" spans="1:3">
      <c r="A54" t="s">
        <v>2367</v>
      </c>
      <c r="B54">
        <f>IF(ISBLANK(BS!T154),"",BS!T154)</f>
        <v>553</v>
      </c>
      <c r="C54">
        <f>IF(ISBLANK(BS!W154),"",BS!W154)</f>
        <v>653</v>
      </c>
    </row>
    <row r="55" spans="1:3">
      <c r="A55" t="s">
        <v>2368</v>
      </c>
      <c r="B55">
        <f>IF(ISBLANK(BS!T155),"",BS!T155)</f>
        <v>554</v>
      </c>
      <c r="C55">
        <f>IF(ISBLANK(BS!W155),"",BS!W155)</f>
        <v>654</v>
      </c>
    </row>
    <row r="56" spans="1:3">
      <c r="A56" t="s">
        <v>2369</v>
      </c>
      <c r="B56">
        <f>IF(ISBLANK(BS!T156),"",BS!T156)</f>
        <v>555</v>
      </c>
      <c r="C56">
        <f>IF(ISBLANK(BS!W156),"",BS!W156)</f>
        <v>655</v>
      </c>
    </row>
    <row r="57" spans="1:3">
      <c r="A57" t="s">
        <v>2370</v>
      </c>
      <c r="B57">
        <f>IF(ISBLANK(BS!T157),"",BS!T157)</f>
        <v>556</v>
      </c>
      <c r="C57">
        <f>IF(ISBLANK(BS!W157),"",BS!W157)</f>
        <v>656</v>
      </c>
    </row>
    <row r="58" spans="1:3">
      <c r="A58" t="s">
        <v>2371</v>
      </c>
      <c r="B58">
        <f>IF(ISBLANK(BS!T158),"",BS!T158)</f>
        <v>557</v>
      </c>
      <c r="C58">
        <f>IF(ISBLANK(BS!W158),"",BS!W158)</f>
        <v>657</v>
      </c>
    </row>
    <row r="59" spans="1:3">
      <c r="A59" t="s">
        <v>2372</v>
      </c>
      <c r="B59">
        <f>IF(ISBLANK(BS!T159),"",BS!T159)</f>
        <v>558</v>
      </c>
      <c r="C59">
        <f>IF(ISBLANK(BS!W159),"",BS!W159)</f>
        <v>658</v>
      </c>
    </row>
    <row r="60" spans="1:3">
      <c r="A60" t="s">
        <v>2373</v>
      </c>
      <c r="B60">
        <f>IF(ISBLANK(BS!T160),"",BS!T160)</f>
        <v>559</v>
      </c>
      <c r="C60">
        <f>IF(ISBLANK(BS!W160),"",BS!W160)</f>
        <v>659</v>
      </c>
    </row>
    <row r="61" spans="1:3">
      <c r="A61" t="s">
        <v>2374</v>
      </c>
      <c r="B61">
        <f>IF(ISBLANK(BS!T161),"",BS!T161)</f>
        <v>560</v>
      </c>
      <c r="C61">
        <f>IF(ISBLANK(BS!W161),"",BS!W161)</f>
        <v>660</v>
      </c>
    </row>
    <row r="62" spans="1:3">
      <c r="A62" t="s">
        <v>2375</v>
      </c>
      <c r="B62">
        <f>IF(ISBLANK(BS!T162),"",BS!T162)</f>
        <v>561</v>
      </c>
      <c r="C62">
        <f>IF(ISBLANK(BS!W162),"",BS!W162)</f>
        <v>661</v>
      </c>
    </row>
    <row r="63" spans="1:3">
      <c r="A63" t="s">
        <v>2376</v>
      </c>
      <c r="B63">
        <f>IF(ISBLANK(BS!T163),"",BS!T163)</f>
        <v>562</v>
      </c>
      <c r="C63">
        <f>IF(ISBLANK(BS!W163),"",BS!W163)</f>
        <v>662</v>
      </c>
    </row>
    <row r="64" spans="1:3">
      <c r="A64" t="s">
        <v>2377</v>
      </c>
      <c r="B64">
        <f>IF(ISBLANK(BS!T164),"",BS!T164)</f>
        <v>563</v>
      </c>
      <c r="C64">
        <f>IF(ISBLANK(BS!W164),"",BS!W164)</f>
        <v>663</v>
      </c>
    </row>
    <row r="65" spans="1:3">
      <c r="A65" t="s">
        <v>2378</v>
      </c>
      <c r="B65">
        <f>IF(ISBLANK(BS!T165),"",BS!T165)</f>
        <v>564</v>
      </c>
      <c r="C65">
        <f>IF(ISBLANK(BS!W165),"",BS!W165)</f>
        <v>664</v>
      </c>
    </row>
    <row r="66" spans="1:3">
      <c r="A66" t="s">
        <v>2379</v>
      </c>
      <c r="B66">
        <f>IF(ISBLANK(BS!T166),"",BS!T166)</f>
        <v>565</v>
      </c>
      <c r="C66">
        <f>IF(ISBLANK(BS!W166),"",BS!W166)</f>
        <v>665</v>
      </c>
    </row>
    <row r="67" spans="1:3">
      <c r="A67" t="s">
        <v>2380</v>
      </c>
      <c r="B67">
        <f>IF(ISBLANK(BS!T167),"",BS!T167)</f>
        <v>566</v>
      </c>
      <c r="C67">
        <f>IF(ISBLANK(BS!W167),"",BS!W167)</f>
        <v>666</v>
      </c>
    </row>
    <row r="68" spans="1:3">
      <c r="A68" t="s">
        <v>2381</v>
      </c>
      <c r="B68">
        <f>IF(ISBLANK(BS!T168),"",BS!T168)</f>
        <v>567</v>
      </c>
      <c r="C68">
        <f>IF(ISBLANK(BS!W168),"",BS!W168)</f>
        <v>667</v>
      </c>
    </row>
    <row r="69" spans="1:3">
      <c r="A69" t="s">
        <v>2382</v>
      </c>
      <c r="B69">
        <f>IF(ISBLANK(BS!T169),"",BS!T169)</f>
        <v>568</v>
      </c>
      <c r="C69">
        <f>IF(ISBLANK(BS!W169),"",BS!W169)</f>
        <v>668</v>
      </c>
    </row>
  </sheetData>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1A735"/>
    <pageSetUpPr fitToPage="1"/>
  </sheetPr>
  <dimension ref="A1:AKD181"/>
  <sheetViews>
    <sheetView showGridLines="0" view="pageLayout" topLeftCell="J1" zoomScale="40" zoomScaleNormal="40" zoomScaleSheetLayoutView="55" zoomScalePageLayoutView="40" workbookViewId="0">
      <selection activeCell="J3" sqref="J3"/>
    </sheetView>
  </sheetViews>
  <sheetFormatPr defaultColWidth="2.5703125" defaultRowHeight="20.25"/>
  <cols>
    <col min="1" max="4" width="10.140625" style="158" hidden="1" customWidth="1"/>
    <col min="5" max="8" width="36.42578125" style="158" hidden="1" customWidth="1"/>
    <col min="9" max="9" width="10.140625" style="158" hidden="1" customWidth="1"/>
    <col min="10" max="12" width="4" style="159" customWidth="1"/>
    <col min="13" max="13" width="7" style="159" customWidth="1"/>
    <col min="14" max="14" width="48.5703125" style="160" customWidth="1"/>
    <col min="15" max="15" width="77.140625" style="160" customWidth="1"/>
    <col min="16" max="16" width="25.28515625" style="159" customWidth="1"/>
    <col min="17" max="17" width="7.42578125" style="159" customWidth="1"/>
    <col min="18" max="18" width="9.5703125" style="159" customWidth="1"/>
    <col min="19" max="19" width="17.85546875" style="158" customWidth="1"/>
    <col min="20" max="20" width="30" style="159" customWidth="1"/>
    <col min="21" max="21" width="3.28515625" style="159" customWidth="1"/>
    <col min="22" max="22" width="24.28515625" style="159" customWidth="1"/>
    <col min="23" max="23" width="3" style="159" customWidth="1"/>
    <col min="24" max="24" width="24.28515625" style="159" customWidth="1"/>
    <col min="25" max="25" width="2.85546875" style="159" customWidth="1"/>
    <col min="26" max="26" width="24.5703125" style="159" customWidth="1"/>
    <col min="27" max="27" width="3.7109375" style="159" customWidth="1"/>
    <col min="28" max="28" width="5.140625" style="159" customWidth="1"/>
    <col min="29" max="966" width="2.5703125" style="159"/>
  </cols>
  <sheetData>
    <row r="1" spans="1:966" s="417" customFormat="1" ht="29.25" customHeight="1">
      <c r="A1" s="416"/>
      <c r="B1" s="416"/>
      <c r="C1" s="416"/>
      <c r="D1" s="416"/>
      <c r="E1" s="416"/>
      <c r="F1" s="416"/>
      <c r="G1" s="416"/>
      <c r="H1" s="416"/>
      <c r="I1" s="416"/>
      <c r="J1" s="442" t="e">
        <f>#REF!</f>
        <v>#REF!</v>
      </c>
      <c r="K1" s="443"/>
      <c r="L1" s="443"/>
      <c r="M1" s="443"/>
      <c r="N1" s="443"/>
      <c r="O1" s="443"/>
      <c r="P1" s="443"/>
      <c r="Q1" s="444"/>
      <c r="R1" s="444"/>
      <c r="S1" s="444"/>
      <c r="T1" s="444"/>
      <c r="U1" s="444"/>
      <c r="V1" s="444"/>
      <c r="W1" s="444"/>
      <c r="X1" s="444"/>
      <c r="Y1" s="444"/>
      <c r="Z1" s="749" t="e">
        <f>#REF!</f>
        <v>#REF!</v>
      </c>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16"/>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c r="IT1" s="416"/>
      <c r="IU1" s="416"/>
      <c r="IV1" s="416"/>
      <c r="IW1" s="416"/>
      <c r="IX1" s="416"/>
      <c r="IY1" s="416"/>
      <c r="IZ1" s="416"/>
      <c r="JA1" s="416"/>
      <c r="JB1" s="416"/>
      <c r="JC1" s="416"/>
      <c r="JD1" s="416"/>
      <c r="JE1" s="416"/>
      <c r="JF1" s="416"/>
      <c r="JG1" s="416"/>
      <c r="JH1" s="416"/>
      <c r="JI1" s="416"/>
      <c r="JJ1" s="416"/>
      <c r="JK1" s="416"/>
      <c r="JL1" s="416"/>
      <c r="JM1" s="416"/>
      <c r="JN1" s="416"/>
      <c r="JO1" s="416"/>
      <c r="JP1" s="416"/>
      <c r="JQ1" s="416"/>
      <c r="JR1" s="416"/>
      <c r="JS1" s="416"/>
      <c r="JT1" s="416"/>
      <c r="JU1" s="416"/>
      <c r="JV1" s="416"/>
      <c r="JW1" s="416"/>
      <c r="JX1" s="416"/>
      <c r="JY1" s="416"/>
      <c r="JZ1" s="416"/>
      <c r="KA1" s="416"/>
      <c r="KB1" s="416"/>
      <c r="KC1" s="416"/>
      <c r="KD1" s="416"/>
      <c r="KE1" s="416"/>
      <c r="KF1" s="416"/>
      <c r="KG1" s="416"/>
      <c r="KH1" s="416"/>
      <c r="KI1" s="416"/>
      <c r="KJ1" s="416"/>
      <c r="KK1" s="416"/>
      <c r="KL1" s="416"/>
      <c r="KM1" s="416"/>
      <c r="KN1" s="416"/>
      <c r="KO1" s="416"/>
      <c r="KP1" s="416"/>
      <c r="KQ1" s="416"/>
      <c r="KR1" s="416"/>
      <c r="KS1" s="416"/>
      <c r="KT1" s="416"/>
      <c r="KU1" s="416"/>
      <c r="KV1" s="416"/>
      <c r="KW1" s="416"/>
      <c r="KX1" s="416"/>
      <c r="KY1" s="416"/>
      <c r="KZ1" s="416"/>
      <c r="LA1" s="416"/>
      <c r="LB1" s="416"/>
      <c r="LC1" s="416"/>
      <c r="LD1" s="416"/>
      <c r="LE1" s="416"/>
      <c r="LF1" s="416"/>
      <c r="LG1" s="416"/>
      <c r="LH1" s="416"/>
      <c r="LI1" s="416"/>
      <c r="LJ1" s="416"/>
      <c r="LK1" s="416"/>
      <c r="LL1" s="416"/>
      <c r="LM1" s="416"/>
      <c r="LN1" s="416"/>
      <c r="LO1" s="416"/>
      <c r="LP1" s="416"/>
      <c r="LQ1" s="416"/>
      <c r="LR1" s="416"/>
      <c r="LS1" s="416"/>
      <c r="LT1" s="416"/>
      <c r="LU1" s="416"/>
      <c r="LV1" s="416"/>
      <c r="LW1" s="416"/>
      <c r="LX1" s="416"/>
      <c r="LY1" s="416"/>
      <c r="LZ1" s="416"/>
      <c r="MA1" s="416"/>
      <c r="MB1" s="416"/>
      <c r="MC1" s="416"/>
      <c r="MD1" s="416"/>
      <c r="ME1" s="416"/>
      <c r="MF1" s="416"/>
      <c r="MG1" s="416"/>
      <c r="MH1" s="416"/>
      <c r="MI1" s="416"/>
      <c r="MJ1" s="416"/>
      <c r="MK1" s="416"/>
      <c r="ML1" s="416"/>
      <c r="MM1" s="416"/>
      <c r="MN1" s="416"/>
      <c r="MO1" s="416"/>
      <c r="MP1" s="416"/>
      <c r="MQ1" s="416"/>
      <c r="MR1" s="416"/>
      <c r="MS1" s="416"/>
      <c r="MT1" s="416"/>
      <c r="MU1" s="416"/>
      <c r="MV1" s="416"/>
      <c r="MW1" s="416"/>
      <c r="MX1" s="416"/>
      <c r="MY1" s="416"/>
      <c r="MZ1" s="416"/>
      <c r="NA1" s="416"/>
      <c r="NB1" s="416"/>
      <c r="NC1" s="416"/>
      <c r="ND1" s="416"/>
      <c r="NE1" s="416"/>
      <c r="NF1" s="416"/>
      <c r="NG1" s="416"/>
      <c r="NH1" s="416"/>
      <c r="NI1" s="416"/>
      <c r="NJ1" s="416"/>
      <c r="NK1" s="416"/>
      <c r="NL1" s="416"/>
      <c r="NM1" s="416"/>
      <c r="NN1" s="416"/>
      <c r="NO1" s="416"/>
      <c r="NP1" s="416"/>
      <c r="NQ1" s="416"/>
      <c r="NR1" s="416"/>
      <c r="NS1" s="416"/>
      <c r="NT1" s="416"/>
      <c r="NU1" s="416"/>
      <c r="NV1" s="416"/>
      <c r="NW1" s="416"/>
      <c r="NX1" s="416"/>
      <c r="NY1" s="416"/>
      <c r="NZ1" s="416"/>
      <c r="OA1" s="416"/>
      <c r="OB1" s="416"/>
      <c r="OC1" s="416"/>
      <c r="OD1" s="416"/>
      <c r="OE1" s="416"/>
      <c r="OF1" s="416"/>
      <c r="OG1" s="416"/>
      <c r="OH1" s="416"/>
      <c r="OI1" s="416"/>
      <c r="OJ1" s="416"/>
      <c r="OK1" s="416"/>
      <c r="OL1" s="416"/>
      <c r="OM1" s="416"/>
      <c r="ON1" s="416"/>
      <c r="OO1" s="416"/>
      <c r="OP1" s="416"/>
      <c r="OQ1" s="416"/>
      <c r="OR1" s="416"/>
      <c r="OS1" s="416"/>
      <c r="OT1" s="416"/>
      <c r="OU1" s="416"/>
      <c r="OV1" s="416"/>
      <c r="OW1" s="416"/>
      <c r="OX1" s="416"/>
      <c r="OY1" s="416"/>
      <c r="OZ1" s="416"/>
      <c r="PA1" s="416"/>
      <c r="PB1" s="416"/>
      <c r="PC1" s="416"/>
      <c r="PD1" s="416"/>
      <c r="PE1" s="416"/>
      <c r="PF1" s="416"/>
      <c r="PG1" s="416"/>
      <c r="PH1" s="416"/>
      <c r="PI1" s="416"/>
      <c r="PJ1" s="416"/>
      <c r="PK1" s="416"/>
      <c r="PL1" s="416"/>
      <c r="PM1" s="416"/>
      <c r="PN1" s="416"/>
      <c r="PO1" s="416"/>
      <c r="PP1" s="416"/>
      <c r="PQ1" s="416"/>
      <c r="PR1" s="416"/>
      <c r="PS1" s="416"/>
      <c r="PT1" s="416"/>
      <c r="PU1" s="416"/>
      <c r="PV1" s="416"/>
      <c r="PW1" s="416"/>
      <c r="PX1" s="416"/>
      <c r="PY1" s="416"/>
      <c r="PZ1" s="416"/>
      <c r="QA1" s="416"/>
      <c r="QB1" s="416"/>
      <c r="QC1" s="416"/>
      <c r="QD1" s="416"/>
      <c r="QE1" s="416"/>
      <c r="QF1" s="416"/>
      <c r="QG1" s="416"/>
      <c r="QH1" s="416"/>
      <c r="QI1" s="416"/>
      <c r="QJ1" s="416"/>
      <c r="QK1" s="416"/>
      <c r="QL1" s="416"/>
      <c r="QM1" s="416"/>
      <c r="QN1" s="416"/>
      <c r="QO1" s="416"/>
      <c r="QP1" s="416"/>
      <c r="QQ1" s="416"/>
      <c r="QR1" s="416"/>
      <c r="QS1" s="416"/>
      <c r="QT1" s="416"/>
      <c r="QU1" s="416"/>
      <c r="QV1" s="416"/>
      <c r="QW1" s="416"/>
      <c r="QX1" s="416"/>
      <c r="QY1" s="416"/>
      <c r="QZ1" s="416"/>
      <c r="RA1" s="416"/>
      <c r="RB1" s="416"/>
      <c r="RC1" s="416"/>
      <c r="RD1" s="416"/>
      <c r="RE1" s="416"/>
      <c r="RF1" s="416"/>
      <c r="RG1" s="416"/>
      <c r="RH1" s="416"/>
      <c r="RI1" s="416"/>
      <c r="RJ1" s="416"/>
      <c r="RK1" s="416"/>
      <c r="RL1" s="416"/>
      <c r="RM1" s="416"/>
      <c r="RN1" s="416"/>
      <c r="RO1" s="416"/>
      <c r="RP1" s="416"/>
      <c r="RQ1" s="416"/>
      <c r="RR1" s="416"/>
      <c r="RS1" s="416"/>
      <c r="RT1" s="416"/>
      <c r="RU1" s="416"/>
      <c r="RV1" s="416"/>
      <c r="RW1" s="416"/>
      <c r="RX1" s="416"/>
      <c r="RY1" s="416"/>
      <c r="RZ1" s="416"/>
      <c r="SA1" s="416"/>
      <c r="SB1" s="416"/>
      <c r="SC1" s="416"/>
      <c r="SD1" s="416"/>
      <c r="SE1" s="416"/>
      <c r="SF1" s="416"/>
      <c r="SG1" s="416"/>
      <c r="SH1" s="416"/>
      <c r="SI1" s="416"/>
      <c r="SJ1" s="416"/>
      <c r="SK1" s="416"/>
      <c r="SL1" s="416"/>
      <c r="SM1" s="416"/>
      <c r="SN1" s="416"/>
      <c r="SO1" s="416"/>
      <c r="SP1" s="416"/>
      <c r="SQ1" s="416"/>
      <c r="SR1" s="416"/>
      <c r="SS1" s="416"/>
      <c r="ST1" s="416"/>
      <c r="SU1" s="416"/>
      <c r="SV1" s="416"/>
      <c r="SW1" s="416"/>
      <c r="SX1" s="416"/>
      <c r="SY1" s="416"/>
      <c r="SZ1" s="416"/>
      <c r="TA1" s="416"/>
      <c r="TB1" s="416"/>
      <c r="TC1" s="416"/>
      <c r="TD1" s="416"/>
      <c r="TE1" s="416"/>
      <c r="TF1" s="416"/>
      <c r="TG1" s="416"/>
      <c r="TH1" s="416"/>
      <c r="TI1" s="416"/>
      <c r="TJ1" s="416"/>
      <c r="TK1" s="416"/>
      <c r="TL1" s="416"/>
      <c r="TM1" s="416"/>
      <c r="TN1" s="416"/>
      <c r="TO1" s="416"/>
      <c r="TP1" s="416"/>
      <c r="TQ1" s="416"/>
      <c r="TR1" s="416"/>
      <c r="TS1" s="416"/>
      <c r="TT1" s="416"/>
      <c r="TU1" s="416"/>
      <c r="TV1" s="416"/>
      <c r="TW1" s="416"/>
      <c r="TX1" s="416"/>
      <c r="TY1" s="416"/>
      <c r="TZ1" s="416"/>
      <c r="UA1" s="416"/>
      <c r="UB1" s="416"/>
      <c r="UC1" s="416"/>
      <c r="UD1" s="416"/>
      <c r="UE1" s="416"/>
      <c r="UF1" s="416"/>
      <c r="UG1" s="416"/>
      <c r="UH1" s="416"/>
      <c r="UI1" s="416"/>
      <c r="UJ1" s="416"/>
      <c r="UK1" s="416"/>
      <c r="UL1" s="416"/>
      <c r="UM1" s="416"/>
      <c r="UN1" s="416"/>
      <c r="UO1" s="416"/>
      <c r="UP1" s="416"/>
      <c r="UQ1" s="416"/>
      <c r="UR1" s="416"/>
      <c r="US1" s="416"/>
      <c r="UT1" s="416"/>
      <c r="UU1" s="416"/>
      <c r="UV1" s="416"/>
      <c r="UW1" s="416"/>
      <c r="UX1" s="416"/>
      <c r="UY1" s="416"/>
      <c r="UZ1" s="416"/>
      <c r="VA1" s="416"/>
      <c r="VB1" s="416"/>
      <c r="VC1" s="416"/>
      <c r="VD1" s="416"/>
      <c r="VE1" s="416"/>
      <c r="VF1" s="416"/>
      <c r="VG1" s="416"/>
      <c r="VH1" s="416"/>
      <c r="VI1" s="416"/>
      <c r="VJ1" s="416"/>
      <c r="VK1" s="416"/>
      <c r="VL1" s="416"/>
      <c r="VM1" s="416"/>
      <c r="VN1" s="416"/>
      <c r="VO1" s="416"/>
      <c r="VP1" s="416"/>
      <c r="VQ1" s="416"/>
      <c r="VR1" s="416"/>
      <c r="VS1" s="416"/>
      <c r="VT1" s="416"/>
      <c r="VU1" s="416"/>
      <c r="VV1" s="416"/>
      <c r="VW1" s="416"/>
      <c r="VX1" s="416"/>
      <c r="VY1" s="416"/>
      <c r="VZ1" s="416"/>
      <c r="WA1" s="416"/>
      <c r="WB1" s="416"/>
      <c r="WC1" s="416"/>
      <c r="WD1" s="416"/>
      <c r="WE1" s="416"/>
      <c r="WF1" s="416"/>
      <c r="WG1" s="416"/>
      <c r="WH1" s="416"/>
      <c r="WI1" s="416"/>
      <c r="WJ1" s="416"/>
      <c r="WK1" s="416"/>
      <c r="WL1" s="416"/>
      <c r="WM1" s="416"/>
      <c r="WN1" s="416"/>
      <c r="WO1" s="416"/>
      <c r="WP1" s="416"/>
      <c r="WQ1" s="416"/>
      <c r="WR1" s="416"/>
      <c r="WS1" s="416"/>
      <c r="WT1" s="416"/>
      <c r="WU1" s="416"/>
      <c r="WV1" s="416"/>
      <c r="WW1" s="416"/>
      <c r="WX1" s="416"/>
      <c r="WY1" s="416"/>
      <c r="WZ1" s="416"/>
      <c r="XA1" s="416"/>
      <c r="XB1" s="416"/>
      <c r="XC1" s="416"/>
      <c r="XD1" s="416"/>
      <c r="XE1" s="416"/>
      <c r="XF1" s="416"/>
      <c r="XG1" s="416"/>
      <c r="XH1" s="416"/>
      <c r="XI1" s="416"/>
      <c r="XJ1" s="416"/>
      <c r="XK1" s="416"/>
      <c r="XL1" s="416"/>
      <c r="XM1" s="416"/>
      <c r="XN1" s="416"/>
      <c r="XO1" s="416"/>
      <c r="XP1" s="416"/>
      <c r="XQ1" s="416"/>
      <c r="XR1" s="416"/>
      <c r="XS1" s="416"/>
      <c r="XT1" s="416"/>
      <c r="XU1" s="416"/>
      <c r="XV1" s="416"/>
      <c r="XW1" s="416"/>
      <c r="XX1" s="416"/>
      <c r="XY1" s="416"/>
      <c r="XZ1" s="416"/>
      <c r="YA1" s="416"/>
      <c r="YB1" s="416"/>
      <c r="YC1" s="416"/>
      <c r="YD1" s="416"/>
      <c r="YE1" s="416"/>
      <c r="YF1" s="416"/>
      <c r="YG1" s="416"/>
      <c r="YH1" s="416"/>
      <c r="YI1" s="416"/>
      <c r="YJ1" s="416"/>
      <c r="YK1" s="416"/>
      <c r="YL1" s="416"/>
      <c r="YM1" s="416"/>
      <c r="YN1" s="416"/>
      <c r="YO1" s="416"/>
      <c r="YP1" s="416"/>
      <c r="YQ1" s="416"/>
      <c r="YR1" s="416"/>
      <c r="YS1" s="416"/>
      <c r="YT1" s="416"/>
      <c r="YU1" s="416"/>
      <c r="YV1" s="416"/>
      <c r="YW1" s="416"/>
      <c r="YX1" s="416"/>
      <c r="YY1" s="416"/>
      <c r="YZ1" s="416"/>
      <c r="ZA1" s="416"/>
      <c r="ZB1" s="416"/>
      <c r="ZC1" s="416"/>
      <c r="ZD1" s="416"/>
      <c r="ZE1" s="416"/>
      <c r="ZF1" s="416"/>
      <c r="ZG1" s="416"/>
      <c r="ZH1" s="416"/>
      <c r="ZI1" s="416"/>
      <c r="ZJ1" s="416"/>
      <c r="ZK1" s="416"/>
      <c r="ZL1" s="416"/>
      <c r="ZM1" s="416"/>
      <c r="ZN1" s="416"/>
      <c r="ZO1" s="416"/>
      <c r="ZP1" s="416"/>
      <c r="ZQ1" s="416"/>
      <c r="ZR1" s="416"/>
      <c r="ZS1" s="416"/>
      <c r="ZT1" s="416"/>
      <c r="ZU1" s="416"/>
      <c r="ZV1" s="416"/>
      <c r="ZW1" s="416"/>
      <c r="ZX1" s="416"/>
      <c r="ZY1" s="416"/>
      <c r="ZZ1" s="416"/>
      <c r="AAA1" s="416"/>
      <c r="AAB1" s="416"/>
      <c r="AAC1" s="416"/>
      <c r="AAD1" s="416"/>
      <c r="AAE1" s="416"/>
      <c r="AAF1" s="416"/>
      <c r="AAG1" s="416"/>
      <c r="AAH1" s="416"/>
      <c r="AAI1" s="416"/>
      <c r="AAJ1" s="416"/>
      <c r="AAK1" s="416"/>
      <c r="AAL1" s="416"/>
      <c r="AAM1" s="416"/>
      <c r="AAN1" s="416"/>
      <c r="AAO1" s="416"/>
      <c r="AAP1" s="416"/>
      <c r="AAQ1" s="416"/>
      <c r="AAR1" s="416"/>
      <c r="AAS1" s="416"/>
      <c r="AAT1" s="416"/>
      <c r="AAU1" s="416"/>
      <c r="AAV1" s="416"/>
      <c r="AAW1" s="416"/>
      <c r="AAX1" s="416"/>
      <c r="AAY1" s="416"/>
      <c r="AAZ1" s="416"/>
      <c r="ABA1" s="416"/>
      <c r="ABB1" s="416"/>
      <c r="ABC1" s="416"/>
      <c r="ABD1" s="416"/>
      <c r="ABE1" s="416"/>
      <c r="ABF1" s="416"/>
      <c r="ABG1" s="416"/>
      <c r="ABH1" s="416"/>
      <c r="ABI1" s="416"/>
      <c r="ABJ1" s="416"/>
      <c r="ABK1" s="416"/>
      <c r="ABL1" s="416"/>
      <c r="ABM1" s="416"/>
      <c r="ABN1" s="416"/>
      <c r="ABO1" s="416"/>
      <c r="ABP1" s="416"/>
      <c r="ABQ1" s="416"/>
      <c r="ABR1" s="416"/>
      <c r="ABS1" s="416"/>
      <c r="ABT1" s="416"/>
      <c r="ABU1" s="416"/>
      <c r="ABV1" s="416"/>
      <c r="ABW1" s="416"/>
      <c r="ABX1" s="416"/>
      <c r="ABY1" s="416"/>
      <c r="ABZ1" s="416"/>
      <c r="ACA1" s="416"/>
      <c r="ACB1" s="416"/>
      <c r="ACC1" s="416"/>
      <c r="ACD1" s="416"/>
      <c r="ACE1" s="416"/>
      <c r="ACF1" s="416"/>
      <c r="ACG1" s="416"/>
      <c r="ACH1" s="416"/>
      <c r="ACI1" s="416"/>
      <c r="ACJ1" s="416"/>
      <c r="ACK1" s="416"/>
      <c r="ACL1" s="416"/>
      <c r="ACM1" s="416"/>
      <c r="ACN1" s="416"/>
      <c r="ACO1" s="416"/>
      <c r="ACP1" s="416"/>
      <c r="ACQ1" s="416"/>
      <c r="ACR1" s="416"/>
      <c r="ACS1" s="416"/>
      <c r="ACT1" s="416"/>
      <c r="ACU1" s="416"/>
      <c r="ACV1" s="416"/>
      <c r="ACW1" s="416"/>
      <c r="ACX1" s="416"/>
      <c r="ACY1" s="416"/>
      <c r="ACZ1" s="416"/>
      <c r="ADA1" s="416"/>
      <c r="ADB1" s="416"/>
      <c r="ADC1" s="416"/>
      <c r="ADD1" s="416"/>
      <c r="ADE1" s="416"/>
      <c r="ADF1" s="416"/>
      <c r="ADG1" s="416"/>
      <c r="ADH1" s="416"/>
      <c r="ADI1" s="416"/>
      <c r="ADJ1" s="416"/>
      <c r="ADK1" s="416"/>
      <c r="ADL1" s="416"/>
      <c r="ADM1" s="416"/>
      <c r="ADN1" s="416"/>
      <c r="ADO1" s="416"/>
      <c r="ADP1" s="416"/>
      <c r="ADQ1" s="416"/>
      <c r="ADR1" s="416"/>
      <c r="ADS1" s="416"/>
      <c r="ADT1" s="416"/>
      <c r="ADU1" s="416"/>
      <c r="ADV1" s="416"/>
      <c r="ADW1" s="416"/>
      <c r="ADX1" s="416"/>
      <c r="ADY1" s="416"/>
      <c r="ADZ1" s="416"/>
      <c r="AEA1" s="416"/>
      <c r="AEB1" s="416"/>
      <c r="AEC1" s="416"/>
      <c r="AED1" s="416"/>
      <c r="AEE1" s="416"/>
      <c r="AEF1" s="416"/>
      <c r="AEG1" s="416"/>
      <c r="AEH1" s="416"/>
      <c r="AEI1" s="416"/>
      <c r="AEJ1" s="416"/>
      <c r="AEK1" s="416"/>
      <c r="AEL1" s="416"/>
      <c r="AEM1" s="416"/>
      <c r="AEN1" s="416"/>
      <c r="AEO1" s="416"/>
      <c r="AEP1" s="416"/>
      <c r="AEQ1" s="416"/>
      <c r="AER1" s="416"/>
      <c r="AES1" s="416"/>
      <c r="AET1" s="416"/>
      <c r="AEU1" s="416"/>
      <c r="AEV1" s="416"/>
      <c r="AEW1" s="416"/>
      <c r="AEX1" s="416"/>
      <c r="AEY1" s="416"/>
      <c r="AEZ1" s="416"/>
      <c r="AFA1" s="416"/>
      <c r="AFB1" s="416"/>
      <c r="AFC1" s="416"/>
      <c r="AFD1" s="416"/>
      <c r="AFE1" s="416"/>
      <c r="AFF1" s="416"/>
      <c r="AFG1" s="416"/>
      <c r="AFH1" s="416"/>
      <c r="AFI1" s="416"/>
      <c r="AFJ1" s="416"/>
      <c r="AFK1" s="416"/>
      <c r="AFL1" s="416"/>
      <c r="AFM1" s="416"/>
      <c r="AFN1" s="416"/>
      <c r="AFO1" s="416"/>
      <c r="AFP1" s="416"/>
      <c r="AFQ1" s="416"/>
      <c r="AFR1" s="416"/>
      <c r="AFS1" s="416"/>
      <c r="AFT1" s="416"/>
      <c r="AFU1" s="416"/>
      <c r="AFV1" s="416"/>
      <c r="AFW1" s="416"/>
      <c r="AFX1" s="416"/>
      <c r="AFY1" s="416"/>
      <c r="AFZ1" s="416"/>
      <c r="AGA1" s="416"/>
      <c r="AGB1" s="416"/>
      <c r="AGC1" s="416"/>
      <c r="AGD1" s="416"/>
      <c r="AGE1" s="416"/>
      <c r="AGF1" s="416"/>
      <c r="AGG1" s="416"/>
      <c r="AGH1" s="416"/>
      <c r="AGI1" s="416"/>
      <c r="AGJ1" s="416"/>
      <c r="AGK1" s="416"/>
      <c r="AGL1" s="416"/>
      <c r="AGM1" s="416"/>
      <c r="AGN1" s="416"/>
      <c r="AGO1" s="416"/>
      <c r="AGP1" s="416"/>
      <c r="AGQ1" s="416"/>
      <c r="AGR1" s="416"/>
      <c r="AGS1" s="416"/>
      <c r="AGT1" s="416"/>
      <c r="AGU1" s="416"/>
      <c r="AGV1" s="416"/>
      <c r="AGW1" s="416"/>
      <c r="AGX1" s="416"/>
      <c r="AGY1" s="416"/>
      <c r="AGZ1" s="416"/>
      <c r="AHA1" s="416"/>
      <c r="AHB1" s="416"/>
      <c r="AHC1" s="416"/>
      <c r="AHD1" s="416"/>
      <c r="AHE1" s="416"/>
      <c r="AHF1" s="416"/>
      <c r="AHG1" s="416"/>
      <c r="AHH1" s="416"/>
      <c r="AHI1" s="416"/>
      <c r="AHJ1" s="416"/>
      <c r="AHK1" s="416"/>
      <c r="AHL1" s="416"/>
      <c r="AHM1" s="416"/>
      <c r="AHN1" s="416"/>
      <c r="AHO1" s="416"/>
      <c r="AHP1" s="416"/>
      <c r="AHQ1" s="416"/>
      <c r="AHR1" s="416"/>
      <c r="AHS1" s="416"/>
      <c r="AHT1" s="416"/>
      <c r="AHU1" s="416"/>
      <c r="AHV1" s="416"/>
      <c r="AHW1" s="416"/>
      <c r="AHX1" s="416"/>
      <c r="AHY1" s="416"/>
      <c r="AHZ1" s="416"/>
      <c r="AIA1" s="416"/>
      <c r="AIB1" s="416"/>
      <c r="AIC1" s="416"/>
      <c r="AID1" s="416"/>
      <c r="AIE1" s="416"/>
      <c r="AIF1" s="416"/>
      <c r="AIG1" s="416"/>
      <c r="AIH1" s="416"/>
      <c r="AII1" s="416"/>
      <c r="AIJ1" s="416"/>
      <c r="AIK1" s="416"/>
      <c r="AIL1" s="416"/>
      <c r="AIM1" s="416"/>
      <c r="AIN1" s="416"/>
      <c r="AIO1" s="416"/>
      <c r="AIP1" s="416"/>
      <c r="AIQ1" s="416"/>
      <c r="AIR1" s="416"/>
      <c r="AIS1" s="416"/>
      <c r="AIT1" s="416"/>
      <c r="AIU1" s="416"/>
      <c r="AIV1" s="416"/>
      <c r="AIW1" s="416"/>
      <c r="AIX1" s="416"/>
      <c r="AIY1" s="416"/>
      <c r="AIZ1" s="416"/>
      <c r="AJA1" s="416"/>
      <c r="AJB1" s="416"/>
      <c r="AJC1" s="416"/>
      <c r="AJD1" s="416"/>
      <c r="AJE1" s="416"/>
      <c r="AJF1" s="416"/>
      <c r="AJG1" s="416"/>
      <c r="AJH1" s="416"/>
      <c r="AJI1" s="416"/>
      <c r="AJJ1" s="416"/>
      <c r="AJK1" s="416"/>
      <c r="AJL1" s="416"/>
      <c r="AJM1" s="416"/>
      <c r="AJN1" s="416"/>
      <c r="AJO1" s="416"/>
      <c r="AJP1" s="416"/>
      <c r="AJQ1" s="416"/>
      <c r="AJR1" s="416"/>
      <c r="AJS1" s="416"/>
      <c r="AJT1" s="416"/>
      <c r="AJU1" s="416"/>
      <c r="AJV1" s="416"/>
      <c r="AJW1" s="416"/>
      <c r="AJX1" s="416"/>
      <c r="AJY1" s="416"/>
      <c r="AJZ1" s="416"/>
      <c r="AKA1" s="416"/>
      <c r="AKB1" s="416"/>
      <c r="AKC1" s="416"/>
      <c r="AKD1" s="416"/>
    </row>
    <row r="2" spans="1:966" s="416" customFormat="1" ht="29.25" customHeight="1">
      <c r="J2" s="758" t="s">
        <v>2206</v>
      </c>
      <c r="K2" s="750"/>
      <c r="L2" s="750"/>
      <c r="M2" s="750"/>
      <c r="N2" s="750"/>
      <c r="O2" s="751"/>
      <c r="P2" s="444"/>
      <c r="Q2" s="444"/>
      <c r="R2" s="444"/>
      <c r="S2" s="444"/>
      <c r="T2" s="444"/>
      <c r="U2" s="444"/>
      <c r="V2" s="444"/>
      <c r="W2" s="444"/>
      <c r="X2" s="444"/>
      <c r="Y2" s="444"/>
      <c r="Z2" s="760" t="s">
        <v>2260</v>
      </c>
    </row>
    <row r="3" spans="1:966" s="417" customFormat="1" ht="29.25" customHeight="1">
      <c r="A3" s="416"/>
      <c r="B3" s="416"/>
      <c r="C3" s="416"/>
      <c r="D3" s="416"/>
      <c r="E3" s="416"/>
      <c r="F3" s="416"/>
      <c r="G3" s="416"/>
      <c r="H3" s="416"/>
      <c r="I3" s="416"/>
      <c r="J3" s="442" t="e">
        <f>CONCATENATE(#REF!,", ",#REF!)</f>
        <v>#REF!</v>
      </c>
      <c r="K3" s="752"/>
      <c r="L3" s="752"/>
      <c r="M3" s="752"/>
      <c r="N3" s="450"/>
      <c r="O3" s="450"/>
      <c r="P3" s="446"/>
      <c r="Q3" s="444"/>
      <c r="R3" s="444"/>
      <c r="S3" s="444"/>
      <c r="T3" s="444"/>
      <c r="U3" s="444"/>
      <c r="V3" s="444"/>
      <c r="W3" s="444"/>
      <c r="X3" s="444"/>
      <c r="Y3" s="444"/>
      <c r="Z3" s="753" t="e">
        <f>IF(AND(#REF!="DA",LEN(#REF!)=12),#REF!,"-")</f>
        <v>#REF!</v>
      </c>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c r="CL3" s="416"/>
      <c r="CM3" s="416"/>
      <c r="CN3" s="416"/>
      <c r="CO3" s="416"/>
      <c r="CP3" s="416"/>
      <c r="CQ3" s="416"/>
      <c r="CR3" s="416"/>
      <c r="CS3" s="416"/>
      <c r="CT3" s="416"/>
      <c r="CU3" s="416"/>
      <c r="CV3" s="416"/>
      <c r="CW3" s="416"/>
      <c r="CX3" s="416"/>
      <c r="CY3" s="416"/>
      <c r="CZ3" s="416"/>
      <c r="DA3" s="416"/>
      <c r="DB3" s="416"/>
      <c r="DC3" s="416"/>
      <c r="DD3" s="416"/>
      <c r="DE3" s="416"/>
      <c r="DF3" s="416"/>
      <c r="DG3" s="416"/>
      <c r="DH3" s="416"/>
      <c r="DI3" s="416"/>
      <c r="DJ3" s="416"/>
      <c r="DK3" s="416"/>
      <c r="DL3" s="416"/>
      <c r="DM3" s="416"/>
      <c r="DN3" s="416"/>
      <c r="DO3" s="416"/>
      <c r="DP3" s="416"/>
      <c r="DQ3" s="416"/>
      <c r="DR3" s="416"/>
      <c r="DS3" s="416"/>
      <c r="DT3" s="416"/>
      <c r="DU3" s="416"/>
      <c r="DV3" s="416"/>
      <c r="DW3" s="416"/>
      <c r="DX3" s="416"/>
      <c r="DY3" s="416"/>
      <c r="DZ3" s="416"/>
      <c r="EA3" s="416"/>
      <c r="EB3" s="416"/>
      <c r="EC3" s="416"/>
      <c r="ED3" s="416"/>
      <c r="EE3" s="416"/>
      <c r="EF3" s="416"/>
      <c r="EG3" s="416"/>
      <c r="EH3" s="416"/>
      <c r="EI3" s="416"/>
      <c r="EJ3" s="416"/>
      <c r="EK3" s="416"/>
      <c r="EL3" s="416"/>
      <c r="EM3" s="416"/>
      <c r="EN3" s="416"/>
      <c r="EO3" s="416"/>
      <c r="EP3" s="416"/>
      <c r="EQ3" s="416"/>
      <c r="ER3" s="416"/>
      <c r="ES3" s="416"/>
      <c r="ET3" s="416"/>
      <c r="EU3" s="416"/>
      <c r="EV3" s="416"/>
      <c r="EW3" s="416"/>
      <c r="EX3" s="416"/>
      <c r="EY3" s="416"/>
      <c r="EZ3" s="416"/>
      <c r="FA3" s="416"/>
      <c r="FB3" s="416"/>
      <c r="FC3" s="416"/>
      <c r="FD3" s="416"/>
      <c r="FE3" s="416"/>
      <c r="FF3" s="416"/>
      <c r="FG3" s="416"/>
      <c r="FH3" s="416"/>
      <c r="FI3" s="416"/>
      <c r="FJ3" s="416"/>
      <c r="FK3" s="416"/>
      <c r="FL3" s="416"/>
      <c r="FM3" s="416"/>
      <c r="FN3" s="416"/>
      <c r="FO3" s="416"/>
      <c r="FP3" s="416"/>
      <c r="FQ3" s="416"/>
      <c r="FR3" s="416"/>
      <c r="FS3" s="416"/>
      <c r="FT3" s="416"/>
      <c r="FU3" s="416"/>
      <c r="FV3" s="416"/>
      <c r="FW3" s="416"/>
      <c r="FX3" s="416"/>
      <c r="FY3" s="416"/>
      <c r="FZ3" s="416"/>
      <c r="GA3" s="416"/>
      <c r="GB3" s="416"/>
      <c r="GC3" s="416"/>
      <c r="GD3" s="416"/>
      <c r="GE3" s="416"/>
      <c r="GF3" s="416"/>
      <c r="GG3" s="416"/>
      <c r="GH3" s="416"/>
      <c r="GI3" s="416"/>
      <c r="GJ3" s="416"/>
      <c r="GK3" s="416"/>
      <c r="GL3" s="416"/>
      <c r="GM3" s="416"/>
      <c r="GN3" s="416"/>
      <c r="GO3" s="416"/>
      <c r="GP3" s="416"/>
      <c r="GQ3" s="416"/>
      <c r="GR3" s="416"/>
      <c r="GS3" s="416"/>
      <c r="GT3" s="416"/>
      <c r="GU3" s="416"/>
      <c r="GV3" s="416"/>
      <c r="GW3" s="416"/>
      <c r="GX3" s="416"/>
      <c r="GY3" s="416"/>
      <c r="GZ3" s="416"/>
      <c r="HA3" s="416"/>
      <c r="HB3" s="416"/>
      <c r="HC3" s="416"/>
      <c r="HD3" s="416"/>
      <c r="HE3" s="416"/>
      <c r="HF3" s="416"/>
      <c r="HG3" s="416"/>
      <c r="HH3" s="416"/>
      <c r="HI3" s="416"/>
      <c r="HJ3" s="416"/>
      <c r="HK3" s="416"/>
      <c r="HL3" s="416"/>
      <c r="HM3" s="416"/>
      <c r="HN3" s="416"/>
      <c r="HO3" s="416"/>
      <c r="HP3" s="416"/>
      <c r="HQ3" s="416"/>
      <c r="HR3" s="416"/>
      <c r="HS3" s="416"/>
      <c r="HT3" s="416"/>
      <c r="HU3" s="416"/>
      <c r="HV3" s="416"/>
      <c r="HW3" s="416"/>
      <c r="HX3" s="416"/>
      <c r="HY3" s="416"/>
      <c r="HZ3" s="416"/>
      <c r="IA3" s="416"/>
      <c r="IB3" s="416"/>
      <c r="IC3" s="416"/>
      <c r="ID3" s="416"/>
      <c r="IE3" s="416"/>
      <c r="IF3" s="416"/>
      <c r="IG3" s="416"/>
      <c r="IH3" s="416"/>
      <c r="II3" s="416"/>
      <c r="IJ3" s="416"/>
      <c r="IK3" s="416"/>
      <c r="IL3" s="416"/>
      <c r="IM3" s="416"/>
      <c r="IN3" s="416"/>
      <c r="IO3" s="416"/>
      <c r="IP3" s="416"/>
      <c r="IQ3" s="416"/>
      <c r="IR3" s="416"/>
      <c r="IS3" s="416"/>
      <c r="IT3" s="416"/>
      <c r="IU3" s="416"/>
      <c r="IV3" s="416"/>
      <c r="IW3" s="416"/>
      <c r="IX3" s="416"/>
      <c r="IY3" s="416"/>
      <c r="IZ3" s="416"/>
      <c r="JA3" s="416"/>
      <c r="JB3" s="416"/>
      <c r="JC3" s="416"/>
      <c r="JD3" s="416"/>
      <c r="JE3" s="416"/>
      <c r="JF3" s="416"/>
      <c r="JG3" s="416"/>
      <c r="JH3" s="416"/>
      <c r="JI3" s="416"/>
      <c r="JJ3" s="416"/>
      <c r="JK3" s="416"/>
      <c r="JL3" s="416"/>
      <c r="JM3" s="416"/>
      <c r="JN3" s="416"/>
      <c r="JO3" s="416"/>
      <c r="JP3" s="416"/>
      <c r="JQ3" s="416"/>
      <c r="JR3" s="416"/>
      <c r="JS3" s="416"/>
      <c r="JT3" s="416"/>
      <c r="JU3" s="416"/>
      <c r="JV3" s="416"/>
      <c r="JW3" s="416"/>
      <c r="JX3" s="416"/>
      <c r="JY3" s="416"/>
      <c r="JZ3" s="416"/>
      <c r="KA3" s="416"/>
      <c r="KB3" s="416"/>
      <c r="KC3" s="416"/>
      <c r="KD3" s="416"/>
      <c r="KE3" s="416"/>
      <c r="KF3" s="416"/>
      <c r="KG3" s="416"/>
      <c r="KH3" s="416"/>
      <c r="KI3" s="416"/>
      <c r="KJ3" s="416"/>
      <c r="KK3" s="416"/>
      <c r="KL3" s="416"/>
      <c r="KM3" s="416"/>
      <c r="KN3" s="416"/>
      <c r="KO3" s="416"/>
      <c r="KP3" s="416"/>
      <c r="KQ3" s="416"/>
      <c r="KR3" s="416"/>
      <c r="KS3" s="416"/>
      <c r="KT3" s="416"/>
      <c r="KU3" s="416"/>
      <c r="KV3" s="416"/>
      <c r="KW3" s="416"/>
      <c r="KX3" s="416"/>
      <c r="KY3" s="416"/>
      <c r="KZ3" s="416"/>
      <c r="LA3" s="416"/>
      <c r="LB3" s="416"/>
      <c r="LC3" s="416"/>
      <c r="LD3" s="416"/>
      <c r="LE3" s="416"/>
      <c r="LF3" s="416"/>
      <c r="LG3" s="416"/>
      <c r="LH3" s="416"/>
      <c r="LI3" s="416"/>
      <c r="LJ3" s="416"/>
      <c r="LK3" s="416"/>
      <c r="LL3" s="416"/>
      <c r="LM3" s="416"/>
      <c r="LN3" s="416"/>
      <c r="LO3" s="416"/>
      <c r="LP3" s="416"/>
      <c r="LQ3" s="416"/>
      <c r="LR3" s="416"/>
      <c r="LS3" s="416"/>
      <c r="LT3" s="416"/>
      <c r="LU3" s="416"/>
      <c r="LV3" s="416"/>
      <c r="LW3" s="416"/>
      <c r="LX3" s="416"/>
      <c r="LY3" s="416"/>
      <c r="LZ3" s="416"/>
      <c r="MA3" s="416"/>
      <c r="MB3" s="416"/>
      <c r="MC3" s="416"/>
      <c r="MD3" s="416"/>
      <c r="ME3" s="416"/>
      <c r="MF3" s="416"/>
      <c r="MG3" s="416"/>
      <c r="MH3" s="416"/>
      <c r="MI3" s="416"/>
      <c r="MJ3" s="416"/>
      <c r="MK3" s="416"/>
      <c r="ML3" s="416"/>
      <c r="MM3" s="416"/>
      <c r="MN3" s="416"/>
      <c r="MO3" s="416"/>
      <c r="MP3" s="416"/>
      <c r="MQ3" s="416"/>
      <c r="MR3" s="416"/>
      <c r="MS3" s="416"/>
      <c r="MT3" s="416"/>
      <c r="MU3" s="416"/>
      <c r="MV3" s="416"/>
      <c r="MW3" s="416"/>
      <c r="MX3" s="416"/>
      <c r="MY3" s="416"/>
      <c r="MZ3" s="416"/>
      <c r="NA3" s="416"/>
      <c r="NB3" s="416"/>
      <c r="NC3" s="416"/>
      <c r="ND3" s="416"/>
      <c r="NE3" s="416"/>
      <c r="NF3" s="416"/>
      <c r="NG3" s="416"/>
      <c r="NH3" s="416"/>
      <c r="NI3" s="416"/>
      <c r="NJ3" s="416"/>
      <c r="NK3" s="416"/>
      <c r="NL3" s="416"/>
      <c r="NM3" s="416"/>
      <c r="NN3" s="416"/>
      <c r="NO3" s="416"/>
      <c r="NP3" s="416"/>
      <c r="NQ3" s="416"/>
      <c r="NR3" s="416"/>
      <c r="NS3" s="416"/>
      <c r="NT3" s="416"/>
      <c r="NU3" s="416"/>
      <c r="NV3" s="416"/>
      <c r="NW3" s="416"/>
      <c r="NX3" s="416"/>
      <c r="NY3" s="416"/>
      <c r="NZ3" s="416"/>
      <c r="OA3" s="416"/>
      <c r="OB3" s="416"/>
      <c r="OC3" s="416"/>
      <c r="OD3" s="416"/>
      <c r="OE3" s="416"/>
      <c r="OF3" s="416"/>
      <c r="OG3" s="416"/>
      <c r="OH3" s="416"/>
      <c r="OI3" s="416"/>
      <c r="OJ3" s="416"/>
      <c r="OK3" s="416"/>
      <c r="OL3" s="416"/>
      <c r="OM3" s="416"/>
      <c r="ON3" s="416"/>
      <c r="OO3" s="416"/>
      <c r="OP3" s="416"/>
      <c r="OQ3" s="416"/>
      <c r="OR3" s="416"/>
      <c r="OS3" s="416"/>
      <c r="OT3" s="416"/>
      <c r="OU3" s="416"/>
      <c r="OV3" s="416"/>
      <c r="OW3" s="416"/>
      <c r="OX3" s="416"/>
      <c r="OY3" s="416"/>
      <c r="OZ3" s="416"/>
      <c r="PA3" s="416"/>
      <c r="PB3" s="416"/>
      <c r="PC3" s="416"/>
      <c r="PD3" s="416"/>
      <c r="PE3" s="416"/>
      <c r="PF3" s="416"/>
      <c r="PG3" s="416"/>
      <c r="PH3" s="416"/>
      <c r="PI3" s="416"/>
      <c r="PJ3" s="416"/>
      <c r="PK3" s="416"/>
      <c r="PL3" s="416"/>
      <c r="PM3" s="416"/>
      <c r="PN3" s="416"/>
      <c r="PO3" s="416"/>
      <c r="PP3" s="416"/>
      <c r="PQ3" s="416"/>
      <c r="PR3" s="416"/>
      <c r="PS3" s="416"/>
      <c r="PT3" s="416"/>
      <c r="PU3" s="416"/>
      <c r="PV3" s="416"/>
      <c r="PW3" s="416"/>
      <c r="PX3" s="416"/>
      <c r="PY3" s="416"/>
      <c r="PZ3" s="416"/>
      <c r="QA3" s="416"/>
      <c r="QB3" s="416"/>
      <c r="QC3" s="416"/>
      <c r="QD3" s="416"/>
      <c r="QE3" s="416"/>
      <c r="QF3" s="416"/>
      <c r="QG3" s="416"/>
      <c r="QH3" s="416"/>
      <c r="QI3" s="416"/>
      <c r="QJ3" s="416"/>
      <c r="QK3" s="416"/>
      <c r="QL3" s="416"/>
      <c r="QM3" s="416"/>
      <c r="QN3" s="416"/>
      <c r="QO3" s="416"/>
      <c r="QP3" s="416"/>
      <c r="QQ3" s="416"/>
      <c r="QR3" s="416"/>
      <c r="QS3" s="416"/>
      <c r="QT3" s="416"/>
      <c r="QU3" s="416"/>
      <c r="QV3" s="416"/>
      <c r="QW3" s="416"/>
      <c r="QX3" s="416"/>
      <c r="QY3" s="416"/>
      <c r="QZ3" s="416"/>
      <c r="RA3" s="416"/>
      <c r="RB3" s="416"/>
      <c r="RC3" s="416"/>
      <c r="RD3" s="416"/>
      <c r="RE3" s="416"/>
      <c r="RF3" s="416"/>
      <c r="RG3" s="416"/>
      <c r="RH3" s="416"/>
      <c r="RI3" s="416"/>
      <c r="RJ3" s="416"/>
      <c r="RK3" s="416"/>
      <c r="RL3" s="416"/>
      <c r="RM3" s="416"/>
      <c r="RN3" s="416"/>
      <c r="RO3" s="416"/>
      <c r="RP3" s="416"/>
      <c r="RQ3" s="416"/>
      <c r="RR3" s="416"/>
      <c r="RS3" s="416"/>
      <c r="RT3" s="416"/>
      <c r="RU3" s="416"/>
      <c r="RV3" s="416"/>
      <c r="RW3" s="416"/>
      <c r="RX3" s="416"/>
      <c r="RY3" s="416"/>
      <c r="RZ3" s="416"/>
      <c r="SA3" s="416"/>
      <c r="SB3" s="416"/>
      <c r="SC3" s="416"/>
      <c r="SD3" s="416"/>
      <c r="SE3" s="416"/>
      <c r="SF3" s="416"/>
      <c r="SG3" s="416"/>
      <c r="SH3" s="416"/>
      <c r="SI3" s="416"/>
      <c r="SJ3" s="416"/>
      <c r="SK3" s="416"/>
      <c r="SL3" s="416"/>
      <c r="SM3" s="416"/>
      <c r="SN3" s="416"/>
      <c r="SO3" s="416"/>
      <c r="SP3" s="416"/>
      <c r="SQ3" s="416"/>
      <c r="SR3" s="416"/>
      <c r="SS3" s="416"/>
      <c r="ST3" s="416"/>
      <c r="SU3" s="416"/>
      <c r="SV3" s="416"/>
      <c r="SW3" s="416"/>
      <c r="SX3" s="416"/>
      <c r="SY3" s="416"/>
      <c r="SZ3" s="416"/>
      <c r="TA3" s="416"/>
      <c r="TB3" s="416"/>
      <c r="TC3" s="416"/>
      <c r="TD3" s="416"/>
      <c r="TE3" s="416"/>
      <c r="TF3" s="416"/>
      <c r="TG3" s="416"/>
      <c r="TH3" s="416"/>
      <c r="TI3" s="416"/>
      <c r="TJ3" s="416"/>
      <c r="TK3" s="416"/>
      <c r="TL3" s="416"/>
      <c r="TM3" s="416"/>
      <c r="TN3" s="416"/>
      <c r="TO3" s="416"/>
      <c r="TP3" s="416"/>
      <c r="TQ3" s="416"/>
      <c r="TR3" s="416"/>
      <c r="TS3" s="416"/>
      <c r="TT3" s="416"/>
      <c r="TU3" s="416"/>
      <c r="TV3" s="416"/>
      <c r="TW3" s="416"/>
      <c r="TX3" s="416"/>
      <c r="TY3" s="416"/>
      <c r="TZ3" s="416"/>
      <c r="UA3" s="416"/>
      <c r="UB3" s="416"/>
      <c r="UC3" s="416"/>
      <c r="UD3" s="416"/>
      <c r="UE3" s="416"/>
      <c r="UF3" s="416"/>
      <c r="UG3" s="416"/>
      <c r="UH3" s="416"/>
      <c r="UI3" s="416"/>
      <c r="UJ3" s="416"/>
      <c r="UK3" s="416"/>
      <c r="UL3" s="416"/>
      <c r="UM3" s="416"/>
      <c r="UN3" s="416"/>
      <c r="UO3" s="416"/>
      <c r="UP3" s="416"/>
      <c r="UQ3" s="416"/>
      <c r="UR3" s="416"/>
      <c r="US3" s="416"/>
      <c r="UT3" s="416"/>
      <c r="UU3" s="416"/>
      <c r="UV3" s="416"/>
      <c r="UW3" s="416"/>
      <c r="UX3" s="416"/>
      <c r="UY3" s="416"/>
      <c r="UZ3" s="416"/>
      <c r="VA3" s="416"/>
      <c r="VB3" s="416"/>
      <c r="VC3" s="416"/>
      <c r="VD3" s="416"/>
      <c r="VE3" s="416"/>
      <c r="VF3" s="416"/>
      <c r="VG3" s="416"/>
      <c r="VH3" s="416"/>
      <c r="VI3" s="416"/>
      <c r="VJ3" s="416"/>
      <c r="VK3" s="416"/>
      <c r="VL3" s="416"/>
      <c r="VM3" s="416"/>
      <c r="VN3" s="416"/>
      <c r="VO3" s="416"/>
      <c r="VP3" s="416"/>
      <c r="VQ3" s="416"/>
      <c r="VR3" s="416"/>
      <c r="VS3" s="416"/>
      <c r="VT3" s="416"/>
      <c r="VU3" s="416"/>
      <c r="VV3" s="416"/>
      <c r="VW3" s="416"/>
      <c r="VX3" s="416"/>
      <c r="VY3" s="416"/>
      <c r="VZ3" s="416"/>
      <c r="WA3" s="416"/>
      <c r="WB3" s="416"/>
      <c r="WC3" s="416"/>
      <c r="WD3" s="416"/>
      <c r="WE3" s="416"/>
      <c r="WF3" s="416"/>
      <c r="WG3" s="416"/>
      <c r="WH3" s="416"/>
      <c r="WI3" s="416"/>
      <c r="WJ3" s="416"/>
      <c r="WK3" s="416"/>
      <c r="WL3" s="416"/>
      <c r="WM3" s="416"/>
      <c r="WN3" s="416"/>
      <c r="WO3" s="416"/>
      <c r="WP3" s="416"/>
      <c r="WQ3" s="416"/>
      <c r="WR3" s="416"/>
      <c r="WS3" s="416"/>
      <c r="WT3" s="416"/>
      <c r="WU3" s="416"/>
      <c r="WV3" s="416"/>
      <c r="WW3" s="416"/>
      <c r="WX3" s="416"/>
      <c r="WY3" s="416"/>
      <c r="WZ3" s="416"/>
      <c r="XA3" s="416"/>
      <c r="XB3" s="416"/>
      <c r="XC3" s="416"/>
      <c r="XD3" s="416"/>
      <c r="XE3" s="416"/>
      <c r="XF3" s="416"/>
      <c r="XG3" s="416"/>
      <c r="XH3" s="416"/>
      <c r="XI3" s="416"/>
      <c r="XJ3" s="416"/>
      <c r="XK3" s="416"/>
      <c r="XL3" s="416"/>
      <c r="XM3" s="416"/>
      <c r="XN3" s="416"/>
      <c r="XO3" s="416"/>
      <c r="XP3" s="416"/>
      <c r="XQ3" s="416"/>
      <c r="XR3" s="416"/>
      <c r="XS3" s="416"/>
      <c r="XT3" s="416"/>
      <c r="XU3" s="416"/>
      <c r="XV3" s="416"/>
      <c r="XW3" s="416"/>
      <c r="XX3" s="416"/>
      <c r="XY3" s="416"/>
      <c r="XZ3" s="416"/>
      <c r="YA3" s="416"/>
      <c r="YB3" s="416"/>
      <c r="YC3" s="416"/>
      <c r="YD3" s="416"/>
      <c r="YE3" s="416"/>
      <c r="YF3" s="416"/>
      <c r="YG3" s="416"/>
      <c r="YH3" s="416"/>
      <c r="YI3" s="416"/>
      <c r="YJ3" s="416"/>
      <c r="YK3" s="416"/>
      <c r="YL3" s="416"/>
      <c r="YM3" s="416"/>
      <c r="YN3" s="416"/>
      <c r="YO3" s="416"/>
      <c r="YP3" s="416"/>
      <c r="YQ3" s="416"/>
      <c r="YR3" s="416"/>
      <c r="YS3" s="416"/>
      <c r="YT3" s="416"/>
      <c r="YU3" s="416"/>
      <c r="YV3" s="416"/>
      <c r="YW3" s="416"/>
      <c r="YX3" s="416"/>
      <c r="YY3" s="416"/>
      <c r="YZ3" s="416"/>
      <c r="ZA3" s="416"/>
      <c r="ZB3" s="416"/>
      <c r="ZC3" s="416"/>
      <c r="ZD3" s="416"/>
      <c r="ZE3" s="416"/>
      <c r="ZF3" s="416"/>
      <c r="ZG3" s="416"/>
      <c r="ZH3" s="416"/>
      <c r="ZI3" s="416"/>
      <c r="ZJ3" s="416"/>
      <c r="ZK3" s="416"/>
      <c r="ZL3" s="416"/>
      <c r="ZM3" s="416"/>
      <c r="ZN3" s="416"/>
      <c r="ZO3" s="416"/>
      <c r="ZP3" s="416"/>
      <c r="ZQ3" s="416"/>
      <c r="ZR3" s="416"/>
      <c r="ZS3" s="416"/>
      <c r="ZT3" s="416"/>
      <c r="ZU3" s="416"/>
      <c r="ZV3" s="416"/>
      <c r="ZW3" s="416"/>
      <c r="ZX3" s="416"/>
      <c r="ZY3" s="416"/>
      <c r="ZZ3" s="416"/>
      <c r="AAA3" s="416"/>
      <c r="AAB3" s="416"/>
      <c r="AAC3" s="416"/>
      <c r="AAD3" s="416"/>
      <c r="AAE3" s="416"/>
      <c r="AAF3" s="416"/>
      <c r="AAG3" s="416"/>
      <c r="AAH3" s="416"/>
      <c r="AAI3" s="416"/>
      <c r="AAJ3" s="416"/>
      <c r="AAK3" s="416"/>
      <c r="AAL3" s="416"/>
      <c r="AAM3" s="416"/>
      <c r="AAN3" s="416"/>
      <c r="AAO3" s="416"/>
      <c r="AAP3" s="416"/>
      <c r="AAQ3" s="416"/>
      <c r="AAR3" s="416"/>
      <c r="AAS3" s="416"/>
      <c r="AAT3" s="416"/>
      <c r="AAU3" s="416"/>
      <c r="AAV3" s="416"/>
      <c r="AAW3" s="416"/>
      <c r="AAX3" s="416"/>
      <c r="AAY3" s="416"/>
      <c r="AAZ3" s="416"/>
      <c r="ABA3" s="416"/>
      <c r="ABB3" s="416"/>
      <c r="ABC3" s="416"/>
      <c r="ABD3" s="416"/>
      <c r="ABE3" s="416"/>
      <c r="ABF3" s="416"/>
      <c r="ABG3" s="416"/>
      <c r="ABH3" s="416"/>
      <c r="ABI3" s="416"/>
      <c r="ABJ3" s="416"/>
      <c r="ABK3" s="416"/>
      <c r="ABL3" s="416"/>
      <c r="ABM3" s="416"/>
      <c r="ABN3" s="416"/>
      <c r="ABO3" s="416"/>
      <c r="ABP3" s="416"/>
      <c r="ABQ3" s="416"/>
      <c r="ABR3" s="416"/>
      <c r="ABS3" s="416"/>
      <c r="ABT3" s="416"/>
      <c r="ABU3" s="416"/>
      <c r="ABV3" s="416"/>
      <c r="ABW3" s="416"/>
      <c r="ABX3" s="416"/>
      <c r="ABY3" s="416"/>
      <c r="ABZ3" s="416"/>
      <c r="ACA3" s="416"/>
      <c r="ACB3" s="416"/>
      <c r="ACC3" s="416"/>
      <c r="ACD3" s="416"/>
      <c r="ACE3" s="416"/>
      <c r="ACF3" s="416"/>
      <c r="ACG3" s="416"/>
      <c r="ACH3" s="416"/>
      <c r="ACI3" s="416"/>
      <c r="ACJ3" s="416"/>
      <c r="ACK3" s="416"/>
      <c r="ACL3" s="416"/>
      <c r="ACM3" s="416"/>
      <c r="ACN3" s="416"/>
      <c r="ACO3" s="416"/>
      <c r="ACP3" s="416"/>
      <c r="ACQ3" s="416"/>
      <c r="ACR3" s="416"/>
      <c r="ACS3" s="416"/>
      <c r="ACT3" s="416"/>
      <c r="ACU3" s="416"/>
      <c r="ACV3" s="416"/>
      <c r="ACW3" s="416"/>
      <c r="ACX3" s="416"/>
      <c r="ACY3" s="416"/>
      <c r="ACZ3" s="416"/>
      <c r="ADA3" s="416"/>
      <c r="ADB3" s="416"/>
      <c r="ADC3" s="416"/>
      <c r="ADD3" s="416"/>
      <c r="ADE3" s="416"/>
      <c r="ADF3" s="416"/>
      <c r="ADG3" s="416"/>
      <c r="ADH3" s="416"/>
      <c r="ADI3" s="416"/>
      <c r="ADJ3" s="416"/>
      <c r="ADK3" s="416"/>
      <c r="ADL3" s="416"/>
      <c r="ADM3" s="416"/>
      <c r="ADN3" s="416"/>
      <c r="ADO3" s="416"/>
      <c r="ADP3" s="416"/>
      <c r="ADQ3" s="416"/>
      <c r="ADR3" s="416"/>
      <c r="ADS3" s="416"/>
      <c r="ADT3" s="416"/>
      <c r="ADU3" s="416"/>
      <c r="ADV3" s="416"/>
      <c r="ADW3" s="416"/>
      <c r="ADX3" s="416"/>
      <c r="ADY3" s="416"/>
      <c r="ADZ3" s="416"/>
      <c r="AEA3" s="416"/>
      <c r="AEB3" s="416"/>
      <c r="AEC3" s="416"/>
      <c r="AED3" s="416"/>
      <c r="AEE3" s="416"/>
      <c r="AEF3" s="416"/>
      <c r="AEG3" s="416"/>
      <c r="AEH3" s="416"/>
      <c r="AEI3" s="416"/>
      <c r="AEJ3" s="416"/>
      <c r="AEK3" s="416"/>
      <c r="AEL3" s="416"/>
      <c r="AEM3" s="416"/>
      <c r="AEN3" s="416"/>
      <c r="AEO3" s="416"/>
      <c r="AEP3" s="416"/>
      <c r="AEQ3" s="416"/>
      <c r="AER3" s="416"/>
      <c r="AES3" s="416"/>
      <c r="AET3" s="416"/>
      <c r="AEU3" s="416"/>
      <c r="AEV3" s="416"/>
      <c r="AEW3" s="416"/>
      <c r="AEX3" s="416"/>
      <c r="AEY3" s="416"/>
      <c r="AEZ3" s="416"/>
      <c r="AFA3" s="416"/>
      <c r="AFB3" s="416"/>
      <c r="AFC3" s="416"/>
      <c r="AFD3" s="416"/>
      <c r="AFE3" s="416"/>
      <c r="AFF3" s="416"/>
      <c r="AFG3" s="416"/>
      <c r="AFH3" s="416"/>
      <c r="AFI3" s="416"/>
      <c r="AFJ3" s="416"/>
      <c r="AFK3" s="416"/>
      <c r="AFL3" s="416"/>
      <c r="AFM3" s="416"/>
      <c r="AFN3" s="416"/>
      <c r="AFO3" s="416"/>
      <c r="AFP3" s="416"/>
      <c r="AFQ3" s="416"/>
      <c r="AFR3" s="416"/>
      <c r="AFS3" s="416"/>
      <c r="AFT3" s="416"/>
      <c r="AFU3" s="416"/>
      <c r="AFV3" s="416"/>
      <c r="AFW3" s="416"/>
      <c r="AFX3" s="416"/>
      <c r="AFY3" s="416"/>
      <c r="AFZ3" s="416"/>
      <c r="AGA3" s="416"/>
      <c r="AGB3" s="416"/>
      <c r="AGC3" s="416"/>
      <c r="AGD3" s="416"/>
      <c r="AGE3" s="416"/>
      <c r="AGF3" s="416"/>
      <c r="AGG3" s="416"/>
      <c r="AGH3" s="416"/>
      <c r="AGI3" s="416"/>
      <c r="AGJ3" s="416"/>
      <c r="AGK3" s="416"/>
      <c r="AGL3" s="416"/>
      <c r="AGM3" s="416"/>
      <c r="AGN3" s="416"/>
      <c r="AGO3" s="416"/>
      <c r="AGP3" s="416"/>
      <c r="AGQ3" s="416"/>
      <c r="AGR3" s="416"/>
      <c r="AGS3" s="416"/>
      <c r="AGT3" s="416"/>
      <c r="AGU3" s="416"/>
      <c r="AGV3" s="416"/>
      <c r="AGW3" s="416"/>
      <c r="AGX3" s="416"/>
      <c r="AGY3" s="416"/>
      <c r="AGZ3" s="416"/>
      <c r="AHA3" s="416"/>
      <c r="AHB3" s="416"/>
      <c r="AHC3" s="416"/>
      <c r="AHD3" s="416"/>
      <c r="AHE3" s="416"/>
      <c r="AHF3" s="416"/>
      <c r="AHG3" s="416"/>
      <c r="AHH3" s="416"/>
      <c r="AHI3" s="416"/>
      <c r="AHJ3" s="416"/>
      <c r="AHK3" s="416"/>
      <c r="AHL3" s="416"/>
      <c r="AHM3" s="416"/>
      <c r="AHN3" s="416"/>
      <c r="AHO3" s="416"/>
      <c r="AHP3" s="416"/>
      <c r="AHQ3" s="416"/>
      <c r="AHR3" s="416"/>
      <c r="AHS3" s="416"/>
      <c r="AHT3" s="416"/>
      <c r="AHU3" s="416"/>
      <c r="AHV3" s="416"/>
      <c r="AHW3" s="416"/>
      <c r="AHX3" s="416"/>
      <c r="AHY3" s="416"/>
      <c r="AHZ3" s="416"/>
      <c r="AIA3" s="416"/>
      <c r="AIB3" s="416"/>
      <c r="AIC3" s="416"/>
      <c r="AID3" s="416"/>
      <c r="AIE3" s="416"/>
      <c r="AIF3" s="416"/>
      <c r="AIG3" s="416"/>
      <c r="AIH3" s="416"/>
      <c r="AII3" s="416"/>
      <c r="AIJ3" s="416"/>
      <c r="AIK3" s="416"/>
      <c r="AIL3" s="416"/>
      <c r="AIM3" s="416"/>
      <c r="AIN3" s="416"/>
      <c r="AIO3" s="416"/>
      <c r="AIP3" s="416"/>
      <c r="AIQ3" s="416"/>
      <c r="AIR3" s="416"/>
      <c r="AIS3" s="416"/>
      <c r="AIT3" s="416"/>
      <c r="AIU3" s="416"/>
      <c r="AIV3" s="416"/>
      <c r="AIW3" s="416"/>
      <c r="AIX3" s="416"/>
      <c r="AIY3" s="416"/>
      <c r="AIZ3" s="416"/>
      <c r="AJA3" s="416"/>
      <c r="AJB3" s="416"/>
      <c r="AJC3" s="416"/>
      <c r="AJD3" s="416"/>
      <c r="AJE3" s="416"/>
      <c r="AJF3" s="416"/>
      <c r="AJG3" s="416"/>
      <c r="AJH3" s="416"/>
      <c r="AJI3" s="416"/>
      <c r="AJJ3" s="416"/>
      <c r="AJK3" s="416"/>
      <c r="AJL3" s="416"/>
      <c r="AJM3" s="416"/>
      <c r="AJN3" s="416"/>
      <c r="AJO3" s="416"/>
      <c r="AJP3" s="416"/>
      <c r="AJQ3" s="416"/>
      <c r="AJR3" s="416"/>
      <c r="AJS3" s="416"/>
      <c r="AJT3" s="416"/>
      <c r="AJU3" s="416"/>
      <c r="AJV3" s="416"/>
      <c r="AJW3" s="416"/>
      <c r="AJX3" s="416"/>
      <c r="AJY3" s="416"/>
      <c r="AJZ3" s="416"/>
      <c r="AKA3" s="416"/>
      <c r="AKB3" s="416"/>
      <c r="AKC3" s="416"/>
      <c r="AKD3" s="416"/>
    </row>
    <row r="4" spans="1:966" s="416" customFormat="1" ht="29.25" customHeight="1">
      <c r="J4" s="758" t="s">
        <v>2262</v>
      </c>
      <c r="K4" s="750"/>
      <c r="L4" s="750"/>
      <c r="M4" s="750"/>
      <c r="N4" s="750"/>
      <c r="O4" s="751"/>
      <c r="P4" s="444"/>
      <c r="Q4" s="444"/>
      <c r="R4" s="444"/>
      <c r="S4" s="444"/>
      <c r="T4" s="444"/>
      <c r="U4" s="444"/>
      <c r="V4" s="418"/>
      <c r="W4" s="444"/>
      <c r="X4" s="444"/>
      <c r="Y4" s="444"/>
      <c r="Z4" s="760" t="s">
        <v>2261</v>
      </c>
    </row>
    <row r="5" spans="1:966" s="416" customFormat="1" ht="29.25" customHeight="1">
      <c r="J5" s="442" t="e">
        <f>#REF!</f>
        <v>#REF!</v>
      </c>
      <c r="K5" s="442"/>
      <c r="L5" s="442"/>
      <c r="M5" s="442"/>
      <c r="N5" s="442"/>
      <c r="O5" s="442"/>
      <c r="P5" s="442"/>
      <c r="Q5" s="444"/>
      <c r="R5" s="444"/>
      <c r="S5" s="444"/>
      <c r="T5" s="444"/>
      <c r="U5" s="444"/>
      <c r="V5" s="418"/>
      <c r="W5" s="444"/>
      <c r="X5" s="444"/>
      <c r="Y5" s="444"/>
      <c r="Z5" s="749" t="e">
        <f>#REF!</f>
        <v>#REF!</v>
      </c>
    </row>
    <row r="6" spans="1:966" s="417" customFormat="1" ht="29.25" customHeight="1">
      <c r="A6" s="416"/>
      <c r="B6" s="416"/>
      <c r="C6" s="416"/>
      <c r="D6" s="416"/>
      <c r="E6" s="416"/>
      <c r="F6" s="416"/>
      <c r="G6" s="416"/>
      <c r="H6" s="416"/>
      <c r="I6" s="416"/>
      <c r="J6" s="758" t="s">
        <v>2213</v>
      </c>
      <c r="K6" s="750"/>
      <c r="L6" s="750"/>
      <c r="M6" s="750"/>
      <c r="N6" s="750"/>
      <c r="O6" s="751"/>
      <c r="P6" s="444"/>
      <c r="Q6" s="444"/>
      <c r="R6" s="444"/>
      <c r="S6" s="444"/>
      <c r="T6" s="444"/>
      <c r="U6" s="444"/>
      <c r="V6" s="444"/>
      <c r="W6" s="444"/>
      <c r="X6" s="418"/>
      <c r="Y6" s="754"/>
      <c r="Z6" s="761" t="s">
        <v>2263</v>
      </c>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c r="CM6" s="416"/>
      <c r="CN6" s="416"/>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c r="DQ6" s="416"/>
      <c r="DR6" s="416"/>
      <c r="DS6" s="416"/>
      <c r="DT6" s="416"/>
      <c r="DU6" s="416"/>
      <c r="DV6" s="416"/>
      <c r="DW6" s="416"/>
      <c r="DX6" s="416"/>
      <c r="DY6" s="416"/>
      <c r="DZ6" s="416"/>
      <c r="EA6" s="416"/>
      <c r="EB6" s="416"/>
      <c r="EC6" s="416"/>
      <c r="ED6" s="416"/>
      <c r="EE6" s="416"/>
      <c r="EF6" s="416"/>
      <c r="EG6" s="416"/>
      <c r="EH6" s="416"/>
      <c r="EI6" s="416"/>
      <c r="EJ6" s="416"/>
      <c r="EK6" s="416"/>
      <c r="EL6" s="416"/>
      <c r="EM6" s="416"/>
      <c r="EN6" s="416"/>
      <c r="EO6" s="416"/>
      <c r="EP6" s="416"/>
      <c r="EQ6" s="416"/>
      <c r="ER6" s="416"/>
      <c r="ES6" s="416"/>
      <c r="ET6" s="416"/>
      <c r="EU6" s="416"/>
      <c r="EV6" s="416"/>
      <c r="EW6" s="416"/>
      <c r="EX6" s="416"/>
      <c r="EY6" s="416"/>
      <c r="EZ6" s="416"/>
      <c r="FA6" s="416"/>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c r="GO6" s="416"/>
      <c r="GP6" s="416"/>
      <c r="GQ6" s="416"/>
      <c r="GR6" s="416"/>
      <c r="GS6" s="416"/>
      <c r="GT6" s="416"/>
      <c r="GU6" s="416"/>
      <c r="GV6" s="416"/>
      <c r="GW6" s="416"/>
      <c r="GX6" s="416"/>
      <c r="GY6" s="416"/>
      <c r="GZ6" s="416"/>
      <c r="HA6" s="416"/>
      <c r="HB6" s="416"/>
      <c r="HC6" s="416"/>
      <c r="HD6" s="416"/>
      <c r="HE6" s="416"/>
      <c r="HF6" s="416"/>
      <c r="HG6" s="416"/>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c r="LY6" s="416"/>
      <c r="LZ6" s="416"/>
      <c r="MA6" s="416"/>
      <c r="MB6" s="416"/>
      <c r="MC6" s="416"/>
      <c r="MD6" s="416"/>
      <c r="ME6" s="416"/>
      <c r="MF6" s="416"/>
      <c r="MG6" s="416"/>
      <c r="MH6" s="416"/>
      <c r="MI6" s="416"/>
      <c r="MJ6" s="416"/>
      <c r="MK6" s="416"/>
      <c r="ML6" s="416"/>
      <c r="MM6" s="416"/>
      <c r="MN6" s="416"/>
      <c r="MO6" s="416"/>
      <c r="MP6" s="416"/>
      <c r="MQ6" s="416"/>
      <c r="MR6" s="416"/>
      <c r="MS6" s="416"/>
      <c r="MT6" s="416"/>
      <c r="MU6" s="416"/>
      <c r="MV6" s="416"/>
      <c r="MW6" s="416"/>
      <c r="MX6" s="416"/>
      <c r="MY6" s="416"/>
      <c r="MZ6" s="416"/>
      <c r="NA6" s="416"/>
      <c r="NB6" s="416"/>
      <c r="NC6" s="416"/>
      <c r="ND6" s="416"/>
      <c r="NE6" s="416"/>
      <c r="NF6" s="416"/>
      <c r="NG6" s="416"/>
      <c r="NH6" s="416"/>
      <c r="NI6" s="416"/>
      <c r="NJ6" s="416"/>
      <c r="NK6" s="416"/>
      <c r="NL6" s="416"/>
      <c r="NM6" s="416"/>
      <c r="NN6" s="416"/>
      <c r="NO6" s="416"/>
      <c r="NP6" s="416"/>
      <c r="NQ6" s="416"/>
      <c r="NR6" s="416"/>
      <c r="NS6" s="416"/>
      <c r="NT6" s="416"/>
      <c r="NU6" s="416"/>
      <c r="NV6" s="416"/>
      <c r="NW6" s="416"/>
      <c r="NX6" s="416"/>
      <c r="NY6" s="416"/>
      <c r="NZ6" s="416"/>
      <c r="OA6" s="416"/>
      <c r="OB6" s="416"/>
      <c r="OC6" s="416"/>
      <c r="OD6" s="416"/>
      <c r="OE6" s="416"/>
      <c r="OF6" s="416"/>
      <c r="OG6" s="416"/>
      <c r="OH6" s="416"/>
      <c r="OI6" s="416"/>
      <c r="OJ6" s="416"/>
      <c r="OK6" s="416"/>
      <c r="OL6" s="416"/>
      <c r="OM6" s="416"/>
      <c r="ON6" s="416"/>
      <c r="OO6" s="416"/>
      <c r="OP6" s="416"/>
      <c r="OQ6" s="416"/>
      <c r="OR6" s="416"/>
      <c r="OS6" s="416"/>
      <c r="OT6" s="416"/>
      <c r="OU6" s="416"/>
      <c r="OV6" s="416"/>
      <c r="OW6" s="416"/>
      <c r="OX6" s="416"/>
      <c r="OY6" s="416"/>
      <c r="OZ6" s="416"/>
      <c r="PA6" s="416"/>
      <c r="PB6" s="416"/>
      <c r="PC6" s="416"/>
      <c r="PD6" s="416"/>
      <c r="PE6" s="416"/>
      <c r="PF6" s="416"/>
      <c r="PG6" s="416"/>
      <c r="PH6" s="416"/>
      <c r="PI6" s="416"/>
      <c r="PJ6" s="416"/>
      <c r="PK6" s="416"/>
      <c r="PL6" s="416"/>
      <c r="PM6" s="416"/>
      <c r="PN6" s="416"/>
      <c r="PO6" s="416"/>
      <c r="PP6" s="416"/>
      <c r="PQ6" s="416"/>
      <c r="PR6" s="416"/>
      <c r="PS6" s="416"/>
      <c r="PT6" s="416"/>
      <c r="PU6" s="416"/>
      <c r="PV6" s="416"/>
      <c r="PW6" s="416"/>
      <c r="PX6" s="416"/>
      <c r="PY6" s="416"/>
      <c r="PZ6" s="416"/>
      <c r="QA6" s="416"/>
      <c r="QB6" s="416"/>
      <c r="QC6" s="416"/>
      <c r="QD6" s="416"/>
      <c r="QE6" s="416"/>
      <c r="QF6" s="416"/>
      <c r="QG6" s="416"/>
      <c r="QH6" s="416"/>
      <c r="QI6" s="416"/>
      <c r="QJ6" s="416"/>
      <c r="QK6" s="416"/>
      <c r="QL6" s="416"/>
      <c r="QM6" s="416"/>
      <c r="QN6" s="416"/>
      <c r="QO6" s="416"/>
      <c r="QP6" s="416"/>
      <c r="QQ6" s="416"/>
      <c r="QR6" s="416"/>
      <c r="QS6" s="416"/>
      <c r="QT6" s="416"/>
      <c r="QU6" s="416"/>
      <c r="QV6" s="416"/>
      <c r="QW6" s="416"/>
      <c r="QX6" s="416"/>
      <c r="QY6" s="416"/>
      <c r="QZ6" s="416"/>
      <c r="RA6" s="416"/>
      <c r="RB6" s="416"/>
      <c r="RC6" s="416"/>
      <c r="RD6" s="416"/>
      <c r="RE6" s="416"/>
      <c r="RF6" s="416"/>
      <c r="RG6" s="416"/>
      <c r="RH6" s="416"/>
      <c r="RI6" s="416"/>
      <c r="RJ6" s="416"/>
      <c r="RK6" s="416"/>
      <c r="RL6" s="416"/>
      <c r="RM6" s="416"/>
      <c r="RN6" s="416"/>
      <c r="RO6" s="416"/>
      <c r="RP6" s="416"/>
      <c r="RQ6" s="416"/>
      <c r="RR6" s="416"/>
      <c r="RS6" s="416"/>
      <c r="RT6" s="416"/>
      <c r="RU6" s="416"/>
      <c r="RV6" s="416"/>
      <c r="RW6" s="416"/>
      <c r="RX6" s="416"/>
      <c r="RY6" s="416"/>
      <c r="RZ6" s="416"/>
      <c r="SA6" s="416"/>
      <c r="SB6" s="416"/>
      <c r="SC6" s="416"/>
      <c r="SD6" s="416"/>
      <c r="SE6" s="416"/>
      <c r="SF6" s="416"/>
      <c r="SG6" s="416"/>
      <c r="SH6" s="416"/>
      <c r="SI6" s="416"/>
      <c r="SJ6" s="416"/>
      <c r="SK6" s="416"/>
      <c r="SL6" s="416"/>
      <c r="SM6" s="416"/>
      <c r="SN6" s="416"/>
      <c r="SO6" s="416"/>
      <c r="SP6" s="416"/>
      <c r="SQ6" s="416"/>
      <c r="SR6" s="416"/>
      <c r="SS6" s="416"/>
      <c r="ST6" s="416"/>
      <c r="SU6" s="416"/>
      <c r="SV6" s="416"/>
      <c r="SW6" s="416"/>
      <c r="SX6" s="416"/>
      <c r="SY6" s="416"/>
      <c r="SZ6" s="416"/>
      <c r="TA6" s="416"/>
      <c r="TB6" s="416"/>
      <c r="TC6" s="416"/>
      <c r="TD6" s="416"/>
      <c r="TE6" s="416"/>
      <c r="TF6" s="416"/>
      <c r="TG6" s="416"/>
      <c r="TH6" s="416"/>
      <c r="TI6" s="416"/>
      <c r="TJ6" s="416"/>
      <c r="TK6" s="416"/>
      <c r="TL6" s="416"/>
      <c r="TM6" s="416"/>
      <c r="TN6" s="416"/>
      <c r="TO6" s="416"/>
      <c r="TP6" s="416"/>
      <c r="TQ6" s="416"/>
      <c r="TR6" s="416"/>
      <c r="TS6" s="416"/>
      <c r="TT6" s="416"/>
      <c r="TU6" s="416"/>
      <c r="TV6" s="416"/>
      <c r="TW6" s="416"/>
      <c r="TX6" s="416"/>
      <c r="TY6" s="416"/>
      <c r="TZ6" s="416"/>
      <c r="UA6" s="416"/>
      <c r="UB6" s="416"/>
      <c r="UC6" s="416"/>
      <c r="UD6" s="416"/>
      <c r="UE6" s="416"/>
      <c r="UF6" s="416"/>
      <c r="UG6" s="416"/>
      <c r="UH6" s="416"/>
      <c r="UI6" s="416"/>
      <c r="UJ6" s="416"/>
      <c r="UK6" s="416"/>
      <c r="UL6" s="416"/>
      <c r="UM6" s="416"/>
      <c r="UN6" s="416"/>
      <c r="UO6" s="416"/>
      <c r="UP6" s="416"/>
      <c r="UQ6" s="416"/>
      <c r="UR6" s="416"/>
      <c r="US6" s="416"/>
      <c r="UT6" s="416"/>
      <c r="UU6" s="416"/>
      <c r="UV6" s="416"/>
      <c r="UW6" s="416"/>
      <c r="UX6" s="416"/>
      <c r="UY6" s="416"/>
      <c r="UZ6" s="416"/>
      <c r="VA6" s="416"/>
      <c r="VB6" s="416"/>
      <c r="VC6" s="416"/>
      <c r="VD6" s="416"/>
      <c r="VE6" s="416"/>
      <c r="VF6" s="416"/>
      <c r="VG6" s="416"/>
      <c r="VH6" s="416"/>
      <c r="VI6" s="416"/>
      <c r="VJ6" s="416"/>
      <c r="VK6" s="416"/>
      <c r="VL6" s="416"/>
      <c r="VM6" s="416"/>
      <c r="VN6" s="416"/>
      <c r="VO6" s="416"/>
      <c r="VP6" s="416"/>
      <c r="VQ6" s="416"/>
      <c r="VR6" s="416"/>
      <c r="VS6" s="416"/>
      <c r="VT6" s="416"/>
      <c r="VU6" s="416"/>
      <c r="VV6" s="416"/>
      <c r="VW6" s="416"/>
      <c r="VX6" s="416"/>
      <c r="VY6" s="416"/>
      <c r="VZ6" s="416"/>
      <c r="WA6" s="416"/>
      <c r="WB6" s="416"/>
      <c r="WC6" s="416"/>
      <c r="WD6" s="416"/>
      <c r="WE6" s="416"/>
      <c r="WF6" s="416"/>
      <c r="WG6" s="416"/>
      <c r="WH6" s="416"/>
      <c r="WI6" s="416"/>
      <c r="WJ6" s="416"/>
      <c r="WK6" s="416"/>
      <c r="WL6" s="416"/>
      <c r="WM6" s="416"/>
      <c r="WN6" s="416"/>
      <c r="WO6" s="416"/>
      <c r="WP6" s="416"/>
      <c r="WQ6" s="416"/>
      <c r="WR6" s="416"/>
      <c r="WS6" s="416"/>
      <c r="WT6" s="416"/>
      <c r="WU6" s="416"/>
      <c r="WV6" s="416"/>
      <c r="WW6" s="416"/>
      <c r="WX6" s="416"/>
      <c r="WY6" s="416"/>
      <c r="WZ6" s="416"/>
      <c r="XA6" s="416"/>
      <c r="XB6" s="416"/>
      <c r="XC6" s="416"/>
      <c r="XD6" s="416"/>
      <c r="XE6" s="416"/>
      <c r="XF6" s="416"/>
      <c r="XG6" s="416"/>
      <c r="XH6" s="416"/>
      <c r="XI6" s="416"/>
      <c r="XJ6" s="416"/>
      <c r="XK6" s="416"/>
      <c r="XL6" s="416"/>
      <c r="XM6" s="416"/>
      <c r="XN6" s="416"/>
      <c r="XO6" s="416"/>
      <c r="XP6" s="416"/>
      <c r="XQ6" s="416"/>
      <c r="XR6" s="416"/>
      <c r="XS6" s="416"/>
      <c r="XT6" s="416"/>
      <c r="XU6" s="416"/>
      <c r="XV6" s="416"/>
      <c r="XW6" s="416"/>
      <c r="XX6" s="416"/>
      <c r="XY6" s="416"/>
      <c r="XZ6" s="416"/>
      <c r="YA6" s="416"/>
      <c r="YB6" s="416"/>
      <c r="YC6" s="416"/>
      <c r="YD6" s="416"/>
      <c r="YE6" s="416"/>
      <c r="YF6" s="416"/>
      <c r="YG6" s="416"/>
      <c r="YH6" s="416"/>
      <c r="YI6" s="416"/>
      <c r="YJ6" s="416"/>
      <c r="YK6" s="416"/>
      <c r="YL6" s="416"/>
      <c r="YM6" s="416"/>
      <c r="YN6" s="416"/>
      <c r="YO6" s="416"/>
      <c r="YP6" s="416"/>
      <c r="YQ6" s="416"/>
      <c r="YR6" s="416"/>
      <c r="YS6" s="416"/>
      <c r="YT6" s="416"/>
      <c r="YU6" s="416"/>
      <c r="YV6" s="416"/>
      <c r="YW6" s="416"/>
      <c r="YX6" s="416"/>
      <c r="YY6" s="416"/>
      <c r="YZ6" s="416"/>
      <c r="ZA6" s="416"/>
      <c r="ZB6" s="416"/>
      <c r="ZC6" s="416"/>
      <c r="ZD6" s="416"/>
      <c r="ZE6" s="416"/>
      <c r="ZF6" s="416"/>
      <c r="ZG6" s="416"/>
      <c r="ZH6" s="416"/>
      <c r="ZI6" s="416"/>
      <c r="ZJ6" s="416"/>
      <c r="ZK6" s="416"/>
      <c r="ZL6" s="416"/>
      <c r="ZM6" s="416"/>
      <c r="ZN6" s="416"/>
      <c r="ZO6" s="416"/>
      <c r="ZP6" s="416"/>
      <c r="ZQ6" s="416"/>
      <c r="ZR6" s="416"/>
      <c r="ZS6" s="416"/>
      <c r="ZT6" s="416"/>
      <c r="ZU6" s="416"/>
      <c r="ZV6" s="416"/>
      <c r="ZW6" s="416"/>
      <c r="ZX6" s="416"/>
      <c r="ZY6" s="416"/>
      <c r="ZZ6" s="416"/>
      <c r="AAA6" s="416"/>
      <c r="AAB6" s="416"/>
      <c r="AAC6" s="416"/>
      <c r="AAD6" s="416"/>
      <c r="AAE6" s="416"/>
      <c r="AAF6" s="416"/>
      <c r="AAG6" s="416"/>
      <c r="AAH6" s="416"/>
      <c r="AAI6" s="416"/>
      <c r="AAJ6" s="416"/>
      <c r="AAK6" s="416"/>
      <c r="AAL6" s="416"/>
      <c r="AAM6" s="416"/>
      <c r="AAN6" s="416"/>
      <c r="AAO6" s="416"/>
      <c r="AAP6" s="416"/>
      <c r="AAQ6" s="416"/>
      <c r="AAR6" s="416"/>
      <c r="AAS6" s="416"/>
      <c r="AAT6" s="416"/>
      <c r="AAU6" s="416"/>
      <c r="AAV6" s="416"/>
      <c r="AAW6" s="416"/>
      <c r="AAX6" s="416"/>
      <c r="AAY6" s="416"/>
      <c r="AAZ6" s="416"/>
      <c r="ABA6" s="416"/>
      <c r="ABB6" s="416"/>
      <c r="ABC6" s="416"/>
      <c r="ABD6" s="416"/>
      <c r="ABE6" s="416"/>
      <c r="ABF6" s="416"/>
      <c r="ABG6" s="416"/>
      <c r="ABH6" s="416"/>
      <c r="ABI6" s="416"/>
      <c r="ABJ6" s="416"/>
      <c r="ABK6" s="416"/>
      <c r="ABL6" s="416"/>
      <c r="ABM6" s="416"/>
      <c r="ABN6" s="416"/>
      <c r="ABO6" s="416"/>
      <c r="ABP6" s="416"/>
      <c r="ABQ6" s="416"/>
      <c r="ABR6" s="416"/>
      <c r="ABS6" s="416"/>
      <c r="ABT6" s="416"/>
      <c r="ABU6" s="416"/>
      <c r="ABV6" s="416"/>
      <c r="ABW6" s="416"/>
      <c r="ABX6" s="416"/>
      <c r="ABY6" s="416"/>
      <c r="ABZ6" s="416"/>
      <c r="ACA6" s="416"/>
      <c r="ACB6" s="416"/>
      <c r="ACC6" s="416"/>
      <c r="ACD6" s="416"/>
      <c r="ACE6" s="416"/>
      <c r="ACF6" s="416"/>
      <c r="ACG6" s="416"/>
      <c r="ACH6" s="416"/>
      <c r="ACI6" s="416"/>
      <c r="ACJ6" s="416"/>
      <c r="ACK6" s="416"/>
      <c r="ACL6" s="416"/>
      <c r="ACM6" s="416"/>
      <c r="ACN6" s="416"/>
      <c r="ACO6" s="416"/>
      <c r="ACP6" s="416"/>
      <c r="ACQ6" s="416"/>
      <c r="ACR6" s="416"/>
      <c r="ACS6" s="416"/>
      <c r="ACT6" s="416"/>
      <c r="ACU6" s="416"/>
      <c r="ACV6" s="416"/>
      <c r="ACW6" s="416"/>
      <c r="ACX6" s="416"/>
      <c r="ACY6" s="416"/>
      <c r="ACZ6" s="416"/>
      <c r="ADA6" s="416"/>
      <c r="ADB6" s="416"/>
      <c r="ADC6" s="416"/>
      <c r="ADD6" s="416"/>
      <c r="ADE6" s="416"/>
      <c r="ADF6" s="416"/>
      <c r="ADG6" s="416"/>
      <c r="ADH6" s="416"/>
      <c r="ADI6" s="416"/>
      <c r="ADJ6" s="416"/>
      <c r="ADK6" s="416"/>
      <c r="ADL6" s="416"/>
      <c r="ADM6" s="416"/>
      <c r="ADN6" s="416"/>
      <c r="ADO6" s="416"/>
      <c r="ADP6" s="416"/>
      <c r="ADQ6" s="416"/>
      <c r="ADR6" s="416"/>
      <c r="ADS6" s="416"/>
      <c r="ADT6" s="416"/>
      <c r="ADU6" s="416"/>
      <c r="ADV6" s="416"/>
      <c r="ADW6" s="416"/>
      <c r="ADX6" s="416"/>
      <c r="ADY6" s="416"/>
      <c r="ADZ6" s="416"/>
      <c r="AEA6" s="416"/>
      <c r="AEB6" s="416"/>
      <c r="AEC6" s="416"/>
      <c r="AED6" s="416"/>
      <c r="AEE6" s="416"/>
      <c r="AEF6" s="416"/>
      <c r="AEG6" s="416"/>
      <c r="AEH6" s="416"/>
      <c r="AEI6" s="416"/>
      <c r="AEJ6" s="416"/>
      <c r="AEK6" s="416"/>
      <c r="AEL6" s="416"/>
      <c r="AEM6" s="416"/>
      <c r="AEN6" s="416"/>
      <c r="AEO6" s="416"/>
      <c r="AEP6" s="416"/>
      <c r="AEQ6" s="416"/>
      <c r="AER6" s="416"/>
      <c r="AES6" s="416"/>
      <c r="AET6" s="416"/>
      <c r="AEU6" s="416"/>
      <c r="AEV6" s="416"/>
      <c r="AEW6" s="416"/>
      <c r="AEX6" s="416"/>
      <c r="AEY6" s="416"/>
      <c r="AEZ6" s="416"/>
      <c r="AFA6" s="416"/>
      <c r="AFB6" s="416"/>
      <c r="AFC6" s="416"/>
      <c r="AFD6" s="416"/>
      <c r="AFE6" s="416"/>
      <c r="AFF6" s="416"/>
      <c r="AFG6" s="416"/>
      <c r="AFH6" s="416"/>
      <c r="AFI6" s="416"/>
      <c r="AFJ6" s="416"/>
      <c r="AFK6" s="416"/>
      <c r="AFL6" s="416"/>
      <c r="AFM6" s="416"/>
      <c r="AFN6" s="416"/>
      <c r="AFO6" s="416"/>
      <c r="AFP6" s="416"/>
      <c r="AFQ6" s="416"/>
      <c r="AFR6" s="416"/>
      <c r="AFS6" s="416"/>
      <c r="AFT6" s="416"/>
      <c r="AFU6" s="416"/>
      <c r="AFV6" s="416"/>
      <c r="AFW6" s="416"/>
      <c r="AFX6" s="416"/>
      <c r="AFY6" s="416"/>
      <c r="AFZ6" s="416"/>
      <c r="AGA6" s="416"/>
      <c r="AGB6" s="416"/>
      <c r="AGC6" s="416"/>
      <c r="AGD6" s="416"/>
      <c r="AGE6" s="416"/>
      <c r="AGF6" s="416"/>
      <c r="AGG6" s="416"/>
      <c r="AGH6" s="416"/>
      <c r="AGI6" s="416"/>
      <c r="AGJ6" s="416"/>
      <c r="AGK6" s="416"/>
      <c r="AGL6" s="416"/>
      <c r="AGM6" s="416"/>
      <c r="AGN6" s="416"/>
      <c r="AGO6" s="416"/>
      <c r="AGP6" s="416"/>
      <c r="AGQ6" s="416"/>
      <c r="AGR6" s="416"/>
      <c r="AGS6" s="416"/>
      <c r="AGT6" s="416"/>
      <c r="AGU6" s="416"/>
      <c r="AGV6" s="416"/>
      <c r="AGW6" s="416"/>
      <c r="AGX6" s="416"/>
      <c r="AGY6" s="416"/>
      <c r="AGZ6" s="416"/>
      <c r="AHA6" s="416"/>
      <c r="AHB6" s="416"/>
      <c r="AHC6" s="416"/>
      <c r="AHD6" s="416"/>
      <c r="AHE6" s="416"/>
      <c r="AHF6" s="416"/>
      <c r="AHG6" s="416"/>
      <c r="AHH6" s="416"/>
      <c r="AHI6" s="416"/>
      <c r="AHJ6" s="416"/>
      <c r="AHK6" s="416"/>
      <c r="AHL6" s="416"/>
      <c r="AHM6" s="416"/>
      <c r="AHN6" s="416"/>
      <c r="AHO6" s="416"/>
      <c r="AHP6" s="416"/>
      <c r="AHQ6" s="416"/>
      <c r="AHR6" s="416"/>
      <c r="AHS6" s="416"/>
      <c r="AHT6" s="416"/>
      <c r="AHU6" s="416"/>
      <c r="AHV6" s="416"/>
      <c r="AHW6" s="416"/>
      <c r="AHX6" s="416"/>
      <c r="AHY6" s="416"/>
      <c r="AHZ6" s="416"/>
      <c r="AIA6" s="416"/>
      <c r="AIB6" s="416"/>
      <c r="AIC6" s="416"/>
      <c r="AID6" s="416"/>
      <c r="AIE6" s="416"/>
      <c r="AIF6" s="416"/>
      <c r="AIG6" s="416"/>
      <c r="AIH6" s="416"/>
      <c r="AII6" s="416"/>
      <c r="AIJ6" s="416"/>
      <c r="AIK6" s="416"/>
      <c r="AIL6" s="416"/>
      <c r="AIM6" s="416"/>
      <c r="AIN6" s="416"/>
      <c r="AIO6" s="416"/>
      <c r="AIP6" s="416"/>
      <c r="AIQ6" s="416"/>
      <c r="AIR6" s="416"/>
      <c r="AIS6" s="416"/>
      <c r="AIT6" s="416"/>
      <c r="AIU6" s="416"/>
      <c r="AIV6" s="416"/>
      <c r="AIW6" s="416"/>
      <c r="AIX6" s="416"/>
      <c r="AIY6" s="416"/>
      <c r="AIZ6" s="416"/>
      <c r="AJA6" s="416"/>
      <c r="AJB6" s="416"/>
      <c r="AJC6" s="416"/>
      <c r="AJD6" s="416"/>
      <c r="AJE6" s="416"/>
      <c r="AJF6" s="416"/>
      <c r="AJG6" s="416"/>
      <c r="AJH6" s="416"/>
      <c r="AJI6" s="416"/>
      <c r="AJJ6" s="416"/>
      <c r="AJK6" s="416"/>
      <c r="AJL6" s="416"/>
      <c r="AJM6" s="416"/>
      <c r="AJN6" s="416"/>
      <c r="AJO6" s="416"/>
      <c r="AJP6" s="416"/>
      <c r="AJQ6" s="416"/>
      <c r="AJR6" s="416"/>
      <c r="AJS6" s="416"/>
      <c r="AJT6" s="416"/>
      <c r="AJU6" s="416"/>
      <c r="AJV6" s="416"/>
      <c r="AJW6" s="416"/>
      <c r="AJX6" s="416"/>
      <c r="AJY6" s="416"/>
      <c r="AJZ6" s="416"/>
      <c r="AKA6" s="416"/>
      <c r="AKB6" s="416"/>
      <c r="AKC6" s="416"/>
      <c r="AKD6" s="416"/>
    </row>
    <row r="7" spans="1:966" s="416" customFormat="1" ht="29.25" customHeight="1">
      <c r="J7" s="442" t="e">
        <f>#REF!</f>
        <v>#REF!</v>
      </c>
      <c r="K7" s="442"/>
      <c r="L7" s="442"/>
      <c r="M7" s="442"/>
      <c r="N7" s="442"/>
      <c r="O7" s="442"/>
      <c r="P7" s="446"/>
      <c r="Q7" s="444"/>
      <c r="R7" s="444"/>
      <c r="S7" s="444"/>
      <c r="T7" s="444"/>
      <c r="U7" s="444"/>
      <c r="V7" s="444"/>
      <c r="W7" s="444"/>
      <c r="X7" s="418"/>
      <c r="Y7" s="755"/>
      <c r="Z7" s="756" t="s">
        <v>2221</v>
      </c>
    </row>
    <row r="8" spans="1:966" s="417" customFormat="1" ht="29.25" customHeight="1">
      <c r="A8" s="416"/>
      <c r="B8" s="416"/>
      <c r="C8" s="416"/>
      <c r="D8" s="416"/>
      <c r="E8" s="416"/>
      <c r="F8" s="416"/>
      <c r="G8" s="416"/>
      <c r="H8" s="416"/>
      <c r="I8" s="416"/>
      <c r="J8" s="758" t="s">
        <v>17</v>
      </c>
      <c r="K8" s="750"/>
      <c r="L8" s="750"/>
      <c r="M8" s="750"/>
      <c r="N8" s="750"/>
      <c r="O8" s="751"/>
      <c r="P8" s="444"/>
      <c r="Q8" s="444"/>
      <c r="R8" s="444"/>
      <c r="S8" s="444"/>
      <c r="T8" s="444"/>
      <c r="U8" s="444"/>
      <c r="V8" s="751"/>
      <c r="W8" s="444"/>
      <c r="X8" s="444"/>
      <c r="Y8" s="755"/>
      <c r="Z8" s="761" t="s">
        <v>2214</v>
      </c>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c r="CI8" s="416"/>
      <c r="CJ8" s="416"/>
      <c r="CK8" s="416"/>
      <c r="CL8" s="416"/>
      <c r="CM8" s="416"/>
      <c r="CN8" s="416"/>
      <c r="CO8" s="416"/>
      <c r="CP8" s="416"/>
      <c r="CQ8" s="416"/>
      <c r="CR8" s="416"/>
      <c r="CS8" s="416"/>
      <c r="CT8" s="416"/>
      <c r="CU8" s="416"/>
      <c r="CV8" s="416"/>
      <c r="CW8" s="416"/>
      <c r="CX8" s="416"/>
      <c r="CY8" s="416"/>
      <c r="CZ8" s="416"/>
      <c r="DA8" s="416"/>
      <c r="DB8" s="416"/>
      <c r="DC8" s="416"/>
      <c r="DD8" s="416"/>
      <c r="DE8" s="416"/>
      <c r="DF8" s="416"/>
      <c r="DG8" s="416"/>
      <c r="DH8" s="416"/>
      <c r="DI8" s="416"/>
      <c r="DJ8" s="416"/>
      <c r="DK8" s="416"/>
      <c r="DL8" s="416"/>
      <c r="DM8" s="416"/>
      <c r="DN8" s="416"/>
      <c r="DO8" s="416"/>
      <c r="DP8" s="416"/>
      <c r="DQ8" s="416"/>
      <c r="DR8" s="416"/>
      <c r="DS8" s="416"/>
      <c r="DT8" s="416"/>
      <c r="DU8" s="416"/>
      <c r="DV8" s="416"/>
      <c r="DW8" s="416"/>
      <c r="DX8" s="416"/>
      <c r="DY8" s="416"/>
      <c r="DZ8" s="416"/>
      <c r="EA8" s="416"/>
      <c r="EB8" s="416"/>
      <c r="EC8" s="416"/>
      <c r="ED8" s="416"/>
      <c r="EE8" s="416"/>
      <c r="EF8" s="416"/>
      <c r="EG8" s="416"/>
      <c r="EH8" s="416"/>
      <c r="EI8" s="416"/>
      <c r="EJ8" s="416"/>
      <c r="EK8" s="416"/>
      <c r="EL8" s="416"/>
      <c r="EM8" s="416"/>
      <c r="EN8" s="416"/>
      <c r="EO8" s="416"/>
      <c r="EP8" s="416"/>
      <c r="EQ8" s="416"/>
      <c r="ER8" s="416"/>
      <c r="ES8" s="416"/>
      <c r="ET8" s="416"/>
      <c r="EU8" s="416"/>
      <c r="EV8" s="416"/>
      <c r="EW8" s="416"/>
      <c r="EX8" s="416"/>
      <c r="EY8" s="416"/>
      <c r="EZ8" s="416"/>
      <c r="FA8" s="416"/>
      <c r="FB8" s="416"/>
      <c r="FC8" s="416"/>
      <c r="FD8" s="416"/>
      <c r="FE8" s="416"/>
      <c r="FF8" s="416"/>
      <c r="FG8" s="416"/>
      <c r="FH8" s="416"/>
      <c r="FI8" s="416"/>
      <c r="FJ8" s="416"/>
      <c r="FK8" s="416"/>
      <c r="FL8" s="416"/>
      <c r="FM8" s="416"/>
      <c r="FN8" s="416"/>
      <c r="FO8" s="416"/>
      <c r="FP8" s="416"/>
      <c r="FQ8" s="416"/>
      <c r="FR8" s="416"/>
      <c r="FS8" s="416"/>
      <c r="FT8" s="416"/>
      <c r="FU8" s="416"/>
      <c r="FV8" s="416"/>
      <c r="FW8" s="416"/>
      <c r="FX8" s="416"/>
      <c r="FY8" s="416"/>
      <c r="FZ8" s="416"/>
      <c r="GA8" s="416"/>
      <c r="GB8" s="416"/>
      <c r="GC8" s="416"/>
      <c r="GD8" s="416"/>
      <c r="GE8" s="416"/>
      <c r="GF8" s="416"/>
      <c r="GG8" s="416"/>
      <c r="GH8" s="416"/>
      <c r="GI8" s="416"/>
      <c r="GJ8" s="416"/>
      <c r="GK8" s="416"/>
      <c r="GL8" s="416"/>
      <c r="GM8" s="416"/>
      <c r="GN8" s="416"/>
      <c r="GO8" s="416"/>
      <c r="GP8" s="416"/>
      <c r="GQ8" s="416"/>
      <c r="GR8" s="416"/>
      <c r="GS8" s="416"/>
      <c r="GT8" s="416"/>
      <c r="GU8" s="416"/>
      <c r="GV8" s="416"/>
      <c r="GW8" s="416"/>
      <c r="GX8" s="416"/>
      <c r="GY8" s="416"/>
      <c r="GZ8" s="416"/>
      <c r="HA8" s="416"/>
      <c r="HB8" s="416"/>
      <c r="HC8" s="416"/>
      <c r="HD8" s="416"/>
      <c r="HE8" s="416"/>
      <c r="HF8" s="416"/>
      <c r="HG8" s="416"/>
      <c r="HH8" s="416"/>
      <c r="HI8" s="416"/>
      <c r="HJ8" s="416"/>
      <c r="HK8" s="416"/>
      <c r="HL8" s="416"/>
      <c r="HM8" s="416"/>
      <c r="HN8" s="416"/>
      <c r="HO8" s="416"/>
      <c r="HP8" s="416"/>
      <c r="HQ8" s="416"/>
      <c r="HR8" s="416"/>
      <c r="HS8" s="416"/>
      <c r="HT8" s="416"/>
      <c r="HU8" s="416"/>
      <c r="HV8" s="416"/>
      <c r="HW8" s="416"/>
      <c r="HX8" s="416"/>
      <c r="HY8" s="416"/>
      <c r="HZ8" s="416"/>
      <c r="IA8" s="416"/>
      <c r="IB8" s="416"/>
      <c r="IC8" s="416"/>
      <c r="ID8" s="416"/>
      <c r="IE8" s="416"/>
      <c r="IF8" s="416"/>
      <c r="IG8" s="416"/>
      <c r="IH8" s="416"/>
      <c r="II8" s="416"/>
      <c r="IJ8" s="416"/>
      <c r="IK8" s="416"/>
      <c r="IL8" s="416"/>
      <c r="IM8" s="416"/>
      <c r="IN8" s="416"/>
      <c r="IO8" s="416"/>
      <c r="IP8" s="416"/>
      <c r="IQ8" s="416"/>
      <c r="IR8" s="416"/>
      <c r="IS8" s="416"/>
      <c r="IT8" s="416"/>
      <c r="IU8" s="416"/>
      <c r="IV8" s="416"/>
      <c r="IW8" s="416"/>
      <c r="IX8" s="416"/>
      <c r="IY8" s="416"/>
      <c r="IZ8" s="416"/>
      <c r="JA8" s="416"/>
      <c r="JB8" s="416"/>
      <c r="JC8" s="416"/>
      <c r="JD8" s="416"/>
      <c r="JE8" s="416"/>
      <c r="JF8" s="416"/>
      <c r="JG8" s="416"/>
      <c r="JH8" s="416"/>
      <c r="JI8" s="416"/>
      <c r="JJ8" s="416"/>
      <c r="JK8" s="416"/>
      <c r="JL8" s="416"/>
      <c r="JM8" s="416"/>
      <c r="JN8" s="416"/>
      <c r="JO8" s="416"/>
      <c r="JP8" s="416"/>
      <c r="JQ8" s="416"/>
      <c r="JR8" s="416"/>
      <c r="JS8" s="416"/>
      <c r="JT8" s="416"/>
      <c r="JU8" s="416"/>
      <c r="JV8" s="416"/>
      <c r="JW8" s="416"/>
      <c r="JX8" s="416"/>
      <c r="JY8" s="416"/>
      <c r="JZ8" s="416"/>
      <c r="KA8" s="416"/>
      <c r="KB8" s="416"/>
      <c r="KC8" s="416"/>
      <c r="KD8" s="416"/>
      <c r="KE8" s="416"/>
      <c r="KF8" s="416"/>
      <c r="KG8" s="416"/>
      <c r="KH8" s="416"/>
      <c r="KI8" s="416"/>
      <c r="KJ8" s="416"/>
      <c r="KK8" s="416"/>
      <c r="KL8" s="416"/>
      <c r="KM8" s="416"/>
      <c r="KN8" s="416"/>
      <c r="KO8" s="416"/>
      <c r="KP8" s="416"/>
      <c r="KQ8" s="416"/>
      <c r="KR8" s="416"/>
      <c r="KS8" s="416"/>
      <c r="KT8" s="416"/>
      <c r="KU8" s="416"/>
      <c r="KV8" s="416"/>
      <c r="KW8" s="416"/>
      <c r="KX8" s="416"/>
      <c r="KY8" s="416"/>
      <c r="KZ8" s="416"/>
      <c r="LA8" s="416"/>
      <c r="LB8" s="416"/>
      <c r="LC8" s="416"/>
      <c r="LD8" s="416"/>
      <c r="LE8" s="416"/>
      <c r="LF8" s="416"/>
      <c r="LG8" s="416"/>
      <c r="LH8" s="416"/>
      <c r="LI8" s="416"/>
      <c r="LJ8" s="416"/>
      <c r="LK8" s="416"/>
      <c r="LL8" s="416"/>
      <c r="LM8" s="416"/>
      <c r="LN8" s="416"/>
      <c r="LO8" s="416"/>
      <c r="LP8" s="416"/>
      <c r="LQ8" s="416"/>
      <c r="LR8" s="416"/>
      <c r="LS8" s="416"/>
      <c r="LT8" s="416"/>
      <c r="LU8" s="416"/>
      <c r="LV8" s="416"/>
      <c r="LW8" s="416"/>
      <c r="LX8" s="416"/>
      <c r="LY8" s="416"/>
      <c r="LZ8" s="416"/>
      <c r="MA8" s="416"/>
      <c r="MB8" s="416"/>
      <c r="MC8" s="416"/>
      <c r="MD8" s="416"/>
      <c r="ME8" s="416"/>
      <c r="MF8" s="416"/>
      <c r="MG8" s="416"/>
      <c r="MH8" s="416"/>
      <c r="MI8" s="416"/>
      <c r="MJ8" s="416"/>
      <c r="MK8" s="416"/>
      <c r="ML8" s="416"/>
      <c r="MM8" s="416"/>
      <c r="MN8" s="416"/>
      <c r="MO8" s="416"/>
      <c r="MP8" s="416"/>
      <c r="MQ8" s="416"/>
      <c r="MR8" s="416"/>
      <c r="MS8" s="416"/>
      <c r="MT8" s="416"/>
      <c r="MU8" s="416"/>
      <c r="MV8" s="416"/>
      <c r="MW8" s="416"/>
      <c r="MX8" s="416"/>
      <c r="MY8" s="416"/>
      <c r="MZ8" s="416"/>
      <c r="NA8" s="416"/>
      <c r="NB8" s="416"/>
      <c r="NC8" s="416"/>
      <c r="ND8" s="416"/>
      <c r="NE8" s="416"/>
      <c r="NF8" s="416"/>
      <c r="NG8" s="416"/>
      <c r="NH8" s="416"/>
      <c r="NI8" s="416"/>
      <c r="NJ8" s="416"/>
      <c r="NK8" s="416"/>
      <c r="NL8" s="416"/>
      <c r="NM8" s="416"/>
      <c r="NN8" s="416"/>
      <c r="NO8" s="416"/>
      <c r="NP8" s="416"/>
      <c r="NQ8" s="416"/>
      <c r="NR8" s="416"/>
      <c r="NS8" s="416"/>
      <c r="NT8" s="416"/>
      <c r="NU8" s="416"/>
      <c r="NV8" s="416"/>
      <c r="NW8" s="416"/>
      <c r="NX8" s="416"/>
      <c r="NY8" s="416"/>
      <c r="NZ8" s="416"/>
      <c r="OA8" s="416"/>
      <c r="OB8" s="416"/>
      <c r="OC8" s="416"/>
      <c r="OD8" s="416"/>
      <c r="OE8" s="416"/>
      <c r="OF8" s="416"/>
      <c r="OG8" s="416"/>
      <c r="OH8" s="416"/>
      <c r="OI8" s="416"/>
      <c r="OJ8" s="416"/>
      <c r="OK8" s="416"/>
      <c r="OL8" s="416"/>
      <c r="OM8" s="416"/>
      <c r="ON8" s="416"/>
      <c r="OO8" s="416"/>
      <c r="OP8" s="416"/>
      <c r="OQ8" s="416"/>
      <c r="OR8" s="416"/>
      <c r="OS8" s="416"/>
      <c r="OT8" s="416"/>
      <c r="OU8" s="416"/>
      <c r="OV8" s="416"/>
      <c r="OW8" s="416"/>
      <c r="OX8" s="416"/>
      <c r="OY8" s="416"/>
      <c r="OZ8" s="416"/>
      <c r="PA8" s="416"/>
      <c r="PB8" s="416"/>
      <c r="PC8" s="416"/>
      <c r="PD8" s="416"/>
      <c r="PE8" s="416"/>
      <c r="PF8" s="416"/>
      <c r="PG8" s="416"/>
      <c r="PH8" s="416"/>
      <c r="PI8" s="416"/>
      <c r="PJ8" s="416"/>
      <c r="PK8" s="416"/>
      <c r="PL8" s="416"/>
      <c r="PM8" s="416"/>
      <c r="PN8" s="416"/>
      <c r="PO8" s="416"/>
      <c r="PP8" s="416"/>
      <c r="PQ8" s="416"/>
      <c r="PR8" s="416"/>
      <c r="PS8" s="416"/>
      <c r="PT8" s="416"/>
      <c r="PU8" s="416"/>
      <c r="PV8" s="416"/>
      <c r="PW8" s="416"/>
      <c r="PX8" s="416"/>
      <c r="PY8" s="416"/>
      <c r="PZ8" s="416"/>
      <c r="QA8" s="416"/>
      <c r="QB8" s="416"/>
      <c r="QC8" s="416"/>
      <c r="QD8" s="416"/>
      <c r="QE8" s="416"/>
      <c r="QF8" s="416"/>
      <c r="QG8" s="416"/>
      <c r="QH8" s="416"/>
      <c r="QI8" s="416"/>
      <c r="QJ8" s="416"/>
      <c r="QK8" s="416"/>
      <c r="QL8" s="416"/>
      <c r="QM8" s="416"/>
      <c r="QN8" s="416"/>
      <c r="QO8" s="416"/>
      <c r="QP8" s="416"/>
      <c r="QQ8" s="416"/>
      <c r="QR8" s="416"/>
      <c r="QS8" s="416"/>
      <c r="QT8" s="416"/>
      <c r="QU8" s="416"/>
      <c r="QV8" s="416"/>
      <c r="QW8" s="416"/>
      <c r="QX8" s="416"/>
      <c r="QY8" s="416"/>
      <c r="QZ8" s="416"/>
      <c r="RA8" s="416"/>
      <c r="RB8" s="416"/>
      <c r="RC8" s="416"/>
      <c r="RD8" s="416"/>
      <c r="RE8" s="416"/>
      <c r="RF8" s="416"/>
      <c r="RG8" s="416"/>
      <c r="RH8" s="416"/>
      <c r="RI8" s="416"/>
      <c r="RJ8" s="416"/>
      <c r="RK8" s="416"/>
      <c r="RL8" s="416"/>
      <c r="RM8" s="416"/>
      <c r="RN8" s="416"/>
      <c r="RO8" s="416"/>
      <c r="RP8" s="416"/>
      <c r="RQ8" s="416"/>
      <c r="RR8" s="416"/>
      <c r="RS8" s="416"/>
      <c r="RT8" s="416"/>
      <c r="RU8" s="416"/>
      <c r="RV8" s="416"/>
      <c r="RW8" s="416"/>
      <c r="RX8" s="416"/>
      <c r="RY8" s="416"/>
      <c r="RZ8" s="416"/>
      <c r="SA8" s="416"/>
      <c r="SB8" s="416"/>
      <c r="SC8" s="416"/>
      <c r="SD8" s="416"/>
      <c r="SE8" s="416"/>
      <c r="SF8" s="416"/>
      <c r="SG8" s="416"/>
      <c r="SH8" s="416"/>
      <c r="SI8" s="416"/>
      <c r="SJ8" s="416"/>
      <c r="SK8" s="416"/>
      <c r="SL8" s="416"/>
      <c r="SM8" s="416"/>
      <c r="SN8" s="416"/>
      <c r="SO8" s="416"/>
      <c r="SP8" s="416"/>
      <c r="SQ8" s="416"/>
      <c r="SR8" s="416"/>
      <c r="SS8" s="416"/>
      <c r="ST8" s="416"/>
      <c r="SU8" s="416"/>
      <c r="SV8" s="416"/>
      <c r="SW8" s="416"/>
      <c r="SX8" s="416"/>
      <c r="SY8" s="416"/>
      <c r="SZ8" s="416"/>
      <c r="TA8" s="416"/>
      <c r="TB8" s="416"/>
      <c r="TC8" s="416"/>
      <c r="TD8" s="416"/>
      <c r="TE8" s="416"/>
      <c r="TF8" s="416"/>
      <c r="TG8" s="416"/>
      <c r="TH8" s="416"/>
      <c r="TI8" s="416"/>
      <c r="TJ8" s="416"/>
      <c r="TK8" s="416"/>
      <c r="TL8" s="416"/>
      <c r="TM8" s="416"/>
      <c r="TN8" s="416"/>
      <c r="TO8" s="416"/>
      <c r="TP8" s="416"/>
      <c r="TQ8" s="416"/>
      <c r="TR8" s="416"/>
      <c r="TS8" s="416"/>
      <c r="TT8" s="416"/>
      <c r="TU8" s="416"/>
      <c r="TV8" s="416"/>
      <c r="TW8" s="416"/>
      <c r="TX8" s="416"/>
      <c r="TY8" s="416"/>
      <c r="TZ8" s="416"/>
      <c r="UA8" s="416"/>
      <c r="UB8" s="416"/>
      <c r="UC8" s="416"/>
      <c r="UD8" s="416"/>
      <c r="UE8" s="416"/>
      <c r="UF8" s="416"/>
      <c r="UG8" s="416"/>
      <c r="UH8" s="416"/>
      <c r="UI8" s="416"/>
      <c r="UJ8" s="416"/>
      <c r="UK8" s="416"/>
      <c r="UL8" s="416"/>
      <c r="UM8" s="416"/>
      <c r="UN8" s="416"/>
      <c r="UO8" s="416"/>
      <c r="UP8" s="416"/>
      <c r="UQ8" s="416"/>
      <c r="UR8" s="416"/>
      <c r="US8" s="416"/>
      <c r="UT8" s="416"/>
      <c r="UU8" s="416"/>
      <c r="UV8" s="416"/>
      <c r="UW8" s="416"/>
      <c r="UX8" s="416"/>
      <c r="UY8" s="416"/>
      <c r="UZ8" s="416"/>
      <c r="VA8" s="416"/>
      <c r="VB8" s="416"/>
      <c r="VC8" s="416"/>
      <c r="VD8" s="416"/>
      <c r="VE8" s="416"/>
      <c r="VF8" s="416"/>
      <c r="VG8" s="416"/>
      <c r="VH8" s="416"/>
      <c r="VI8" s="416"/>
      <c r="VJ8" s="416"/>
      <c r="VK8" s="416"/>
      <c r="VL8" s="416"/>
      <c r="VM8" s="416"/>
      <c r="VN8" s="416"/>
      <c r="VO8" s="416"/>
      <c r="VP8" s="416"/>
      <c r="VQ8" s="416"/>
      <c r="VR8" s="416"/>
      <c r="VS8" s="416"/>
      <c r="VT8" s="416"/>
      <c r="VU8" s="416"/>
      <c r="VV8" s="416"/>
      <c r="VW8" s="416"/>
      <c r="VX8" s="416"/>
      <c r="VY8" s="416"/>
      <c r="VZ8" s="416"/>
      <c r="WA8" s="416"/>
      <c r="WB8" s="416"/>
      <c r="WC8" s="416"/>
      <c r="WD8" s="416"/>
      <c r="WE8" s="416"/>
      <c r="WF8" s="416"/>
      <c r="WG8" s="416"/>
      <c r="WH8" s="416"/>
      <c r="WI8" s="416"/>
      <c r="WJ8" s="416"/>
      <c r="WK8" s="416"/>
      <c r="WL8" s="416"/>
      <c r="WM8" s="416"/>
      <c r="WN8" s="416"/>
      <c r="WO8" s="416"/>
      <c r="WP8" s="416"/>
      <c r="WQ8" s="416"/>
      <c r="WR8" s="416"/>
      <c r="WS8" s="416"/>
      <c r="WT8" s="416"/>
      <c r="WU8" s="416"/>
      <c r="WV8" s="416"/>
      <c r="WW8" s="416"/>
      <c r="WX8" s="416"/>
      <c r="WY8" s="416"/>
      <c r="WZ8" s="416"/>
      <c r="XA8" s="416"/>
      <c r="XB8" s="416"/>
      <c r="XC8" s="416"/>
      <c r="XD8" s="416"/>
      <c r="XE8" s="416"/>
      <c r="XF8" s="416"/>
      <c r="XG8" s="416"/>
      <c r="XH8" s="416"/>
      <c r="XI8" s="416"/>
      <c r="XJ8" s="416"/>
      <c r="XK8" s="416"/>
      <c r="XL8" s="416"/>
      <c r="XM8" s="416"/>
      <c r="XN8" s="416"/>
      <c r="XO8" s="416"/>
      <c r="XP8" s="416"/>
      <c r="XQ8" s="416"/>
      <c r="XR8" s="416"/>
      <c r="XS8" s="416"/>
      <c r="XT8" s="416"/>
      <c r="XU8" s="416"/>
      <c r="XV8" s="416"/>
      <c r="XW8" s="416"/>
      <c r="XX8" s="416"/>
      <c r="XY8" s="416"/>
      <c r="XZ8" s="416"/>
      <c r="YA8" s="416"/>
      <c r="YB8" s="416"/>
      <c r="YC8" s="416"/>
      <c r="YD8" s="416"/>
      <c r="YE8" s="416"/>
      <c r="YF8" s="416"/>
      <c r="YG8" s="416"/>
      <c r="YH8" s="416"/>
      <c r="YI8" s="416"/>
      <c r="YJ8" s="416"/>
      <c r="YK8" s="416"/>
      <c r="YL8" s="416"/>
      <c r="YM8" s="416"/>
      <c r="YN8" s="416"/>
      <c r="YO8" s="416"/>
      <c r="YP8" s="416"/>
      <c r="YQ8" s="416"/>
      <c r="YR8" s="416"/>
      <c r="YS8" s="416"/>
      <c r="YT8" s="416"/>
      <c r="YU8" s="416"/>
      <c r="YV8" s="416"/>
      <c r="YW8" s="416"/>
      <c r="YX8" s="416"/>
      <c r="YY8" s="416"/>
      <c r="YZ8" s="416"/>
      <c r="ZA8" s="416"/>
      <c r="ZB8" s="416"/>
      <c r="ZC8" s="416"/>
      <c r="ZD8" s="416"/>
      <c r="ZE8" s="416"/>
      <c r="ZF8" s="416"/>
      <c r="ZG8" s="416"/>
      <c r="ZH8" s="416"/>
      <c r="ZI8" s="416"/>
      <c r="ZJ8" s="416"/>
      <c r="ZK8" s="416"/>
      <c r="ZL8" s="416"/>
      <c r="ZM8" s="416"/>
      <c r="ZN8" s="416"/>
      <c r="ZO8" s="416"/>
      <c r="ZP8" s="416"/>
      <c r="ZQ8" s="416"/>
      <c r="ZR8" s="416"/>
      <c r="ZS8" s="416"/>
      <c r="ZT8" s="416"/>
      <c r="ZU8" s="416"/>
      <c r="ZV8" s="416"/>
      <c r="ZW8" s="416"/>
      <c r="ZX8" s="416"/>
      <c r="ZY8" s="416"/>
      <c r="ZZ8" s="416"/>
      <c r="AAA8" s="416"/>
      <c r="AAB8" s="416"/>
      <c r="AAC8" s="416"/>
      <c r="AAD8" s="416"/>
      <c r="AAE8" s="416"/>
      <c r="AAF8" s="416"/>
      <c r="AAG8" s="416"/>
      <c r="AAH8" s="416"/>
      <c r="AAI8" s="416"/>
      <c r="AAJ8" s="416"/>
      <c r="AAK8" s="416"/>
      <c r="AAL8" s="416"/>
      <c r="AAM8" s="416"/>
      <c r="AAN8" s="416"/>
      <c r="AAO8" s="416"/>
      <c r="AAP8" s="416"/>
      <c r="AAQ8" s="416"/>
      <c r="AAR8" s="416"/>
      <c r="AAS8" s="416"/>
      <c r="AAT8" s="416"/>
      <c r="AAU8" s="416"/>
      <c r="AAV8" s="416"/>
      <c r="AAW8" s="416"/>
      <c r="AAX8" s="416"/>
      <c r="AAY8" s="416"/>
      <c r="AAZ8" s="416"/>
      <c r="ABA8" s="416"/>
      <c r="ABB8" s="416"/>
      <c r="ABC8" s="416"/>
      <c r="ABD8" s="416"/>
      <c r="ABE8" s="416"/>
      <c r="ABF8" s="416"/>
      <c r="ABG8" s="416"/>
      <c r="ABH8" s="416"/>
      <c r="ABI8" s="416"/>
      <c r="ABJ8" s="416"/>
      <c r="ABK8" s="416"/>
      <c r="ABL8" s="416"/>
      <c r="ABM8" s="416"/>
      <c r="ABN8" s="416"/>
      <c r="ABO8" s="416"/>
      <c r="ABP8" s="416"/>
      <c r="ABQ8" s="416"/>
      <c r="ABR8" s="416"/>
      <c r="ABS8" s="416"/>
      <c r="ABT8" s="416"/>
      <c r="ABU8" s="416"/>
      <c r="ABV8" s="416"/>
      <c r="ABW8" s="416"/>
      <c r="ABX8" s="416"/>
      <c r="ABY8" s="416"/>
      <c r="ABZ8" s="416"/>
      <c r="ACA8" s="416"/>
      <c r="ACB8" s="416"/>
      <c r="ACC8" s="416"/>
      <c r="ACD8" s="416"/>
      <c r="ACE8" s="416"/>
      <c r="ACF8" s="416"/>
      <c r="ACG8" s="416"/>
      <c r="ACH8" s="416"/>
      <c r="ACI8" s="416"/>
      <c r="ACJ8" s="416"/>
      <c r="ACK8" s="416"/>
      <c r="ACL8" s="416"/>
      <c r="ACM8" s="416"/>
      <c r="ACN8" s="416"/>
      <c r="ACO8" s="416"/>
      <c r="ACP8" s="416"/>
      <c r="ACQ8" s="416"/>
      <c r="ACR8" s="416"/>
      <c r="ACS8" s="416"/>
      <c r="ACT8" s="416"/>
      <c r="ACU8" s="416"/>
      <c r="ACV8" s="416"/>
      <c r="ACW8" s="416"/>
      <c r="ACX8" s="416"/>
      <c r="ACY8" s="416"/>
      <c r="ACZ8" s="416"/>
      <c r="ADA8" s="416"/>
      <c r="ADB8" s="416"/>
      <c r="ADC8" s="416"/>
      <c r="ADD8" s="416"/>
      <c r="ADE8" s="416"/>
      <c r="ADF8" s="416"/>
      <c r="ADG8" s="416"/>
      <c r="ADH8" s="416"/>
      <c r="ADI8" s="416"/>
      <c r="ADJ8" s="416"/>
      <c r="ADK8" s="416"/>
      <c r="ADL8" s="416"/>
      <c r="ADM8" s="416"/>
      <c r="ADN8" s="416"/>
      <c r="ADO8" s="416"/>
      <c r="ADP8" s="416"/>
      <c r="ADQ8" s="416"/>
      <c r="ADR8" s="416"/>
      <c r="ADS8" s="416"/>
      <c r="ADT8" s="416"/>
      <c r="ADU8" s="416"/>
      <c r="ADV8" s="416"/>
      <c r="ADW8" s="416"/>
      <c r="ADX8" s="416"/>
      <c r="ADY8" s="416"/>
      <c r="ADZ8" s="416"/>
      <c r="AEA8" s="416"/>
      <c r="AEB8" s="416"/>
      <c r="AEC8" s="416"/>
      <c r="AED8" s="416"/>
      <c r="AEE8" s="416"/>
      <c r="AEF8" s="416"/>
      <c r="AEG8" s="416"/>
      <c r="AEH8" s="416"/>
      <c r="AEI8" s="416"/>
      <c r="AEJ8" s="416"/>
      <c r="AEK8" s="416"/>
      <c r="AEL8" s="416"/>
      <c r="AEM8" s="416"/>
      <c r="AEN8" s="416"/>
      <c r="AEO8" s="416"/>
      <c r="AEP8" s="416"/>
      <c r="AEQ8" s="416"/>
      <c r="AER8" s="416"/>
      <c r="AES8" s="416"/>
      <c r="AET8" s="416"/>
      <c r="AEU8" s="416"/>
      <c r="AEV8" s="416"/>
      <c r="AEW8" s="416"/>
      <c r="AEX8" s="416"/>
      <c r="AEY8" s="416"/>
      <c r="AEZ8" s="416"/>
      <c r="AFA8" s="416"/>
      <c r="AFB8" s="416"/>
      <c r="AFC8" s="416"/>
      <c r="AFD8" s="416"/>
      <c r="AFE8" s="416"/>
      <c r="AFF8" s="416"/>
      <c r="AFG8" s="416"/>
      <c r="AFH8" s="416"/>
      <c r="AFI8" s="416"/>
      <c r="AFJ8" s="416"/>
      <c r="AFK8" s="416"/>
      <c r="AFL8" s="416"/>
      <c r="AFM8" s="416"/>
      <c r="AFN8" s="416"/>
      <c r="AFO8" s="416"/>
      <c r="AFP8" s="416"/>
      <c r="AFQ8" s="416"/>
      <c r="AFR8" s="416"/>
      <c r="AFS8" s="416"/>
      <c r="AFT8" s="416"/>
      <c r="AFU8" s="416"/>
      <c r="AFV8" s="416"/>
      <c r="AFW8" s="416"/>
      <c r="AFX8" s="416"/>
      <c r="AFY8" s="416"/>
      <c r="AFZ8" s="416"/>
      <c r="AGA8" s="416"/>
      <c r="AGB8" s="416"/>
      <c r="AGC8" s="416"/>
      <c r="AGD8" s="416"/>
      <c r="AGE8" s="416"/>
      <c r="AGF8" s="416"/>
      <c r="AGG8" s="416"/>
      <c r="AGH8" s="416"/>
      <c r="AGI8" s="416"/>
      <c r="AGJ8" s="416"/>
      <c r="AGK8" s="416"/>
      <c r="AGL8" s="416"/>
      <c r="AGM8" s="416"/>
      <c r="AGN8" s="416"/>
      <c r="AGO8" s="416"/>
      <c r="AGP8" s="416"/>
      <c r="AGQ8" s="416"/>
      <c r="AGR8" s="416"/>
      <c r="AGS8" s="416"/>
      <c r="AGT8" s="416"/>
      <c r="AGU8" s="416"/>
      <c r="AGV8" s="416"/>
      <c r="AGW8" s="416"/>
      <c r="AGX8" s="416"/>
      <c r="AGY8" s="416"/>
      <c r="AGZ8" s="416"/>
      <c r="AHA8" s="416"/>
      <c r="AHB8" s="416"/>
      <c r="AHC8" s="416"/>
      <c r="AHD8" s="416"/>
      <c r="AHE8" s="416"/>
      <c r="AHF8" s="416"/>
      <c r="AHG8" s="416"/>
      <c r="AHH8" s="416"/>
      <c r="AHI8" s="416"/>
      <c r="AHJ8" s="416"/>
      <c r="AHK8" s="416"/>
      <c r="AHL8" s="416"/>
      <c r="AHM8" s="416"/>
      <c r="AHN8" s="416"/>
      <c r="AHO8" s="416"/>
      <c r="AHP8" s="416"/>
      <c r="AHQ8" s="416"/>
      <c r="AHR8" s="416"/>
      <c r="AHS8" s="416"/>
      <c r="AHT8" s="416"/>
      <c r="AHU8" s="416"/>
      <c r="AHV8" s="416"/>
      <c r="AHW8" s="416"/>
      <c r="AHX8" s="416"/>
      <c r="AHY8" s="416"/>
      <c r="AHZ8" s="416"/>
      <c r="AIA8" s="416"/>
      <c r="AIB8" s="416"/>
      <c r="AIC8" s="416"/>
      <c r="AID8" s="416"/>
      <c r="AIE8" s="416"/>
      <c r="AIF8" s="416"/>
      <c r="AIG8" s="416"/>
      <c r="AIH8" s="416"/>
      <c r="AII8" s="416"/>
      <c r="AIJ8" s="416"/>
      <c r="AIK8" s="416"/>
      <c r="AIL8" s="416"/>
      <c r="AIM8" s="416"/>
      <c r="AIN8" s="416"/>
      <c r="AIO8" s="416"/>
      <c r="AIP8" s="416"/>
      <c r="AIQ8" s="416"/>
      <c r="AIR8" s="416"/>
      <c r="AIS8" s="416"/>
      <c r="AIT8" s="416"/>
      <c r="AIU8" s="416"/>
      <c r="AIV8" s="416"/>
      <c r="AIW8" s="416"/>
      <c r="AIX8" s="416"/>
      <c r="AIY8" s="416"/>
      <c r="AIZ8" s="416"/>
      <c r="AJA8" s="416"/>
      <c r="AJB8" s="416"/>
      <c r="AJC8" s="416"/>
      <c r="AJD8" s="416"/>
      <c r="AJE8" s="416"/>
      <c r="AJF8" s="416"/>
      <c r="AJG8" s="416"/>
      <c r="AJH8" s="416"/>
      <c r="AJI8" s="416"/>
      <c r="AJJ8" s="416"/>
      <c r="AJK8" s="416"/>
      <c r="AJL8" s="416"/>
      <c r="AJM8" s="416"/>
      <c r="AJN8" s="416"/>
      <c r="AJO8" s="416"/>
      <c r="AJP8" s="416"/>
      <c r="AJQ8" s="416"/>
      <c r="AJR8" s="416"/>
      <c r="AJS8" s="416"/>
      <c r="AJT8" s="416"/>
      <c r="AJU8" s="416"/>
      <c r="AJV8" s="416"/>
      <c r="AJW8" s="416"/>
      <c r="AJX8" s="416"/>
      <c r="AJY8" s="416"/>
      <c r="AJZ8" s="416"/>
      <c r="AKA8" s="416"/>
      <c r="AKB8" s="416"/>
      <c r="AKC8" s="416"/>
      <c r="AKD8" s="416"/>
    </row>
    <row r="9" spans="1:966" s="416" customFormat="1" ht="29.25" customHeight="1">
      <c r="J9" s="1475" t="e">
        <f>#REF!</f>
        <v>#REF!</v>
      </c>
      <c r="K9" s="1476"/>
      <c r="L9" s="1476"/>
      <c r="M9" s="1476"/>
      <c r="N9" s="1476"/>
      <c r="O9" s="451"/>
      <c r="P9" s="445"/>
      <c r="Q9" s="444"/>
      <c r="R9" s="444"/>
      <c r="S9" s="444"/>
      <c r="T9" s="444"/>
      <c r="U9" s="444"/>
      <c r="V9" s="751"/>
      <c r="W9" s="444"/>
      <c r="X9" s="444"/>
      <c r="Y9" s="757"/>
      <c r="Z9" s="756" t="e">
        <f>#REF!</f>
        <v>#REF!</v>
      </c>
    </row>
    <row r="10" spans="1:966" s="417" customFormat="1" ht="29.25" customHeight="1">
      <c r="A10" s="416"/>
      <c r="B10" s="416"/>
      <c r="C10" s="416"/>
      <c r="D10" s="416"/>
      <c r="E10" s="416"/>
      <c r="F10" s="416"/>
      <c r="G10" s="416"/>
      <c r="H10" s="416"/>
      <c r="I10" s="416"/>
      <c r="J10" s="759" t="s">
        <v>2215</v>
      </c>
      <c r="K10" s="751"/>
      <c r="L10" s="751"/>
      <c r="M10" s="751"/>
      <c r="N10" s="751"/>
      <c r="O10" s="751"/>
      <c r="P10" s="751"/>
      <c r="Q10" s="442"/>
      <c r="R10" s="419"/>
      <c r="S10" s="1123"/>
      <c r="T10" s="419"/>
      <c r="U10" s="444"/>
      <c r="V10" s="419"/>
      <c r="W10" s="419"/>
      <c r="X10" s="751"/>
      <c r="Y10" s="755"/>
      <c r="Z10" s="761" t="s">
        <v>12</v>
      </c>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c r="CE10" s="416"/>
      <c r="CF10" s="416"/>
      <c r="CG10" s="416"/>
      <c r="CH10" s="416"/>
      <c r="CI10" s="416"/>
      <c r="CJ10" s="416"/>
      <c r="CK10" s="416"/>
      <c r="CL10" s="416"/>
      <c r="CM10" s="416"/>
      <c r="CN10" s="416"/>
      <c r="CO10" s="416"/>
      <c r="CP10" s="416"/>
      <c r="CQ10" s="416"/>
      <c r="CR10" s="416"/>
      <c r="CS10" s="416"/>
      <c r="CT10" s="416"/>
      <c r="CU10" s="416"/>
      <c r="CV10" s="416"/>
      <c r="CW10" s="416"/>
      <c r="CX10" s="416"/>
      <c r="CY10" s="416"/>
      <c r="CZ10" s="416"/>
      <c r="DA10" s="416"/>
      <c r="DB10" s="416"/>
      <c r="DC10" s="416"/>
      <c r="DD10" s="416"/>
      <c r="DE10" s="416"/>
      <c r="DF10" s="416"/>
      <c r="DG10" s="416"/>
      <c r="DH10" s="416"/>
      <c r="DI10" s="416"/>
      <c r="DJ10" s="416"/>
      <c r="DK10" s="416"/>
      <c r="DL10" s="416"/>
      <c r="DM10" s="416"/>
      <c r="DN10" s="416"/>
      <c r="DO10" s="416"/>
      <c r="DP10" s="416"/>
      <c r="DQ10" s="416"/>
      <c r="DR10" s="416"/>
      <c r="DS10" s="416"/>
      <c r="DT10" s="416"/>
      <c r="DU10" s="416"/>
      <c r="DV10" s="416"/>
      <c r="DW10" s="416"/>
      <c r="DX10" s="416"/>
      <c r="DY10" s="416"/>
      <c r="DZ10" s="416"/>
      <c r="EA10" s="416"/>
      <c r="EB10" s="416"/>
      <c r="EC10" s="416"/>
      <c r="ED10" s="416"/>
      <c r="EE10" s="416"/>
      <c r="EF10" s="416"/>
      <c r="EG10" s="416"/>
      <c r="EH10" s="416"/>
      <c r="EI10" s="416"/>
      <c r="EJ10" s="416"/>
      <c r="EK10" s="416"/>
      <c r="EL10" s="416"/>
      <c r="EM10" s="416"/>
      <c r="EN10" s="416"/>
      <c r="EO10" s="416"/>
      <c r="EP10" s="416"/>
      <c r="EQ10" s="416"/>
      <c r="ER10" s="416"/>
      <c r="ES10" s="416"/>
      <c r="ET10" s="416"/>
      <c r="EU10" s="416"/>
      <c r="EV10" s="416"/>
      <c r="EW10" s="416"/>
      <c r="EX10" s="416"/>
      <c r="EY10" s="416"/>
      <c r="EZ10" s="416"/>
      <c r="FA10" s="416"/>
      <c r="FB10" s="416"/>
      <c r="FC10" s="416"/>
      <c r="FD10" s="416"/>
      <c r="FE10" s="416"/>
      <c r="FF10" s="416"/>
      <c r="FG10" s="416"/>
      <c r="FH10" s="416"/>
      <c r="FI10" s="416"/>
      <c r="FJ10" s="416"/>
      <c r="FK10" s="416"/>
      <c r="FL10" s="416"/>
      <c r="FM10" s="416"/>
      <c r="FN10" s="416"/>
      <c r="FO10" s="416"/>
      <c r="FP10" s="416"/>
      <c r="FQ10" s="416"/>
      <c r="FR10" s="416"/>
      <c r="FS10" s="416"/>
      <c r="FT10" s="416"/>
      <c r="FU10" s="416"/>
      <c r="FV10" s="416"/>
      <c r="FW10" s="416"/>
      <c r="FX10" s="416"/>
      <c r="FY10" s="416"/>
      <c r="FZ10" s="416"/>
      <c r="GA10" s="416"/>
      <c r="GB10" s="416"/>
      <c r="GC10" s="416"/>
      <c r="GD10" s="416"/>
      <c r="GE10" s="416"/>
      <c r="GF10" s="416"/>
      <c r="GG10" s="416"/>
      <c r="GH10" s="416"/>
      <c r="GI10" s="416"/>
      <c r="GJ10" s="416"/>
      <c r="GK10" s="416"/>
      <c r="GL10" s="416"/>
      <c r="GM10" s="416"/>
      <c r="GN10" s="416"/>
      <c r="GO10" s="416"/>
      <c r="GP10" s="416"/>
      <c r="GQ10" s="416"/>
      <c r="GR10" s="416"/>
      <c r="GS10" s="416"/>
      <c r="GT10" s="416"/>
      <c r="GU10" s="416"/>
      <c r="GV10" s="416"/>
      <c r="GW10" s="416"/>
      <c r="GX10" s="416"/>
      <c r="GY10" s="416"/>
      <c r="GZ10" s="416"/>
      <c r="HA10" s="416"/>
      <c r="HB10" s="416"/>
      <c r="HC10" s="416"/>
      <c r="HD10" s="416"/>
      <c r="HE10" s="416"/>
      <c r="HF10" s="416"/>
      <c r="HG10" s="416"/>
      <c r="HH10" s="416"/>
      <c r="HI10" s="416"/>
      <c r="HJ10" s="416"/>
      <c r="HK10" s="416"/>
      <c r="HL10" s="416"/>
      <c r="HM10" s="416"/>
      <c r="HN10" s="416"/>
      <c r="HO10" s="416"/>
      <c r="HP10" s="416"/>
      <c r="HQ10" s="416"/>
      <c r="HR10" s="416"/>
      <c r="HS10" s="416"/>
      <c r="HT10" s="416"/>
      <c r="HU10" s="416"/>
      <c r="HV10" s="416"/>
      <c r="HW10" s="416"/>
      <c r="HX10" s="416"/>
      <c r="HY10" s="416"/>
      <c r="HZ10" s="416"/>
      <c r="IA10" s="416"/>
      <c r="IB10" s="416"/>
      <c r="IC10" s="416"/>
      <c r="ID10" s="416"/>
      <c r="IE10" s="416"/>
      <c r="IF10" s="416"/>
      <c r="IG10" s="416"/>
      <c r="IH10" s="416"/>
      <c r="II10" s="416"/>
      <c r="IJ10" s="416"/>
      <c r="IK10" s="416"/>
      <c r="IL10" s="416"/>
      <c r="IM10" s="416"/>
      <c r="IN10" s="416"/>
      <c r="IO10" s="416"/>
      <c r="IP10" s="416"/>
      <c r="IQ10" s="416"/>
      <c r="IR10" s="416"/>
      <c r="IS10" s="416"/>
      <c r="IT10" s="416"/>
      <c r="IU10" s="416"/>
      <c r="IV10" s="416"/>
      <c r="IW10" s="416"/>
      <c r="IX10" s="416"/>
      <c r="IY10" s="416"/>
      <c r="IZ10" s="416"/>
      <c r="JA10" s="416"/>
      <c r="JB10" s="416"/>
      <c r="JC10" s="416"/>
      <c r="JD10" s="416"/>
      <c r="JE10" s="416"/>
      <c r="JF10" s="416"/>
      <c r="JG10" s="416"/>
      <c r="JH10" s="416"/>
      <c r="JI10" s="416"/>
      <c r="JJ10" s="416"/>
      <c r="JK10" s="416"/>
      <c r="JL10" s="416"/>
      <c r="JM10" s="416"/>
      <c r="JN10" s="416"/>
      <c r="JO10" s="416"/>
      <c r="JP10" s="416"/>
      <c r="JQ10" s="416"/>
      <c r="JR10" s="416"/>
      <c r="JS10" s="416"/>
      <c r="JT10" s="416"/>
      <c r="JU10" s="416"/>
      <c r="JV10" s="416"/>
      <c r="JW10" s="416"/>
      <c r="JX10" s="416"/>
      <c r="JY10" s="416"/>
      <c r="JZ10" s="416"/>
      <c r="KA10" s="416"/>
      <c r="KB10" s="416"/>
      <c r="KC10" s="416"/>
      <c r="KD10" s="416"/>
      <c r="KE10" s="416"/>
      <c r="KF10" s="416"/>
      <c r="KG10" s="416"/>
      <c r="KH10" s="416"/>
      <c r="KI10" s="416"/>
      <c r="KJ10" s="416"/>
      <c r="KK10" s="416"/>
      <c r="KL10" s="416"/>
      <c r="KM10" s="416"/>
      <c r="KN10" s="416"/>
      <c r="KO10" s="416"/>
      <c r="KP10" s="416"/>
      <c r="KQ10" s="416"/>
      <c r="KR10" s="416"/>
      <c r="KS10" s="416"/>
      <c r="KT10" s="416"/>
      <c r="KU10" s="416"/>
      <c r="KV10" s="416"/>
      <c r="KW10" s="416"/>
      <c r="KX10" s="416"/>
      <c r="KY10" s="416"/>
      <c r="KZ10" s="416"/>
      <c r="LA10" s="416"/>
      <c r="LB10" s="416"/>
      <c r="LC10" s="416"/>
      <c r="LD10" s="416"/>
      <c r="LE10" s="416"/>
      <c r="LF10" s="416"/>
      <c r="LG10" s="416"/>
      <c r="LH10" s="416"/>
      <c r="LI10" s="416"/>
      <c r="LJ10" s="416"/>
      <c r="LK10" s="416"/>
      <c r="LL10" s="416"/>
      <c r="LM10" s="416"/>
      <c r="LN10" s="416"/>
      <c r="LO10" s="416"/>
      <c r="LP10" s="416"/>
      <c r="LQ10" s="416"/>
      <c r="LR10" s="416"/>
      <c r="LS10" s="416"/>
      <c r="LT10" s="416"/>
      <c r="LU10" s="416"/>
      <c r="LV10" s="416"/>
      <c r="LW10" s="416"/>
      <c r="LX10" s="416"/>
      <c r="LY10" s="416"/>
      <c r="LZ10" s="416"/>
      <c r="MA10" s="416"/>
      <c r="MB10" s="416"/>
      <c r="MC10" s="416"/>
      <c r="MD10" s="416"/>
      <c r="ME10" s="416"/>
      <c r="MF10" s="416"/>
      <c r="MG10" s="416"/>
      <c r="MH10" s="416"/>
      <c r="MI10" s="416"/>
      <c r="MJ10" s="416"/>
      <c r="MK10" s="416"/>
      <c r="ML10" s="416"/>
      <c r="MM10" s="416"/>
      <c r="MN10" s="416"/>
      <c r="MO10" s="416"/>
      <c r="MP10" s="416"/>
      <c r="MQ10" s="416"/>
      <c r="MR10" s="416"/>
      <c r="MS10" s="416"/>
      <c r="MT10" s="416"/>
      <c r="MU10" s="416"/>
      <c r="MV10" s="416"/>
      <c r="MW10" s="416"/>
      <c r="MX10" s="416"/>
      <c r="MY10" s="416"/>
      <c r="MZ10" s="416"/>
      <c r="NA10" s="416"/>
      <c r="NB10" s="416"/>
      <c r="NC10" s="416"/>
      <c r="ND10" s="416"/>
      <c r="NE10" s="416"/>
      <c r="NF10" s="416"/>
      <c r="NG10" s="416"/>
      <c r="NH10" s="416"/>
      <c r="NI10" s="416"/>
      <c r="NJ10" s="416"/>
      <c r="NK10" s="416"/>
      <c r="NL10" s="416"/>
      <c r="NM10" s="416"/>
      <c r="NN10" s="416"/>
      <c r="NO10" s="416"/>
      <c r="NP10" s="416"/>
      <c r="NQ10" s="416"/>
      <c r="NR10" s="416"/>
      <c r="NS10" s="416"/>
      <c r="NT10" s="416"/>
      <c r="NU10" s="416"/>
      <c r="NV10" s="416"/>
      <c r="NW10" s="416"/>
      <c r="NX10" s="416"/>
      <c r="NY10" s="416"/>
      <c r="NZ10" s="416"/>
      <c r="OA10" s="416"/>
      <c r="OB10" s="416"/>
      <c r="OC10" s="416"/>
      <c r="OD10" s="416"/>
      <c r="OE10" s="416"/>
      <c r="OF10" s="416"/>
      <c r="OG10" s="416"/>
      <c r="OH10" s="416"/>
      <c r="OI10" s="416"/>
      <c r="OJ10" s="416"/>
      <c r="OK10" s="416"/>
      <c r="OL10" s="416"/>
      <c r="OM10" s="416"/>
      <c r="ON10" s="416"/>
      <c r="OO10" s="416"/>
      <c r="OP10" s="416"/>
      <c r="OQ10" s="416"/>
      <c r="OR10" s="416"/>
      <c r="OS10" s="416"/>
      <c r="OT10" s="416"/>
      <c r="OU10" s="416"/>
      <c r="OV10" s="416"/>
      <c r="OW10" s="416"/>
      <c r="OX10" s="416"/>
      <c r="OY10" s="416"/>
      <c r="OZ10" s="416"/>
      <c r="PA10" s="416"/>
      <c r="PB10" s="416"/>
      <c r="PC10" s="416"/>
      <c r="PD10" s="416"/>
      <c r="PE10" s="416"/>
      <c r="PF10" s="416"/>
      <c r="PG10" s="416"/>
      <c r="PH10" s="416"/>
      <c r="PI10" s="416"/>
      <c r="PJ10" s="416"/>
      <c r="PK10" s="416"/>
      <c r="PL10" s="416"/>
      <c r="PM10" s="416"/>
      <c r="PN10" s="416"/>
      <c r="PO10" s="416"/>
      <c r="PP10" s="416"/>
      <c r="PQ10" s="416"/>
      <c r="PR10" s="416"/>
      <c r="PS10" s="416"/>
      <c r="PT10" s="416"/>
      <c r="PU10" s="416"/>
      <c r="PV10" s="416"/>
      <c r="PW10" s="416"/>
      <c r="PX10" s="416"/>
      <c r="PY10" s="416"/>
      <c r="PZ10" s="416"/>
      <c r="QA10" s="416"/>
      <c r="QB10" s="416"/>
      <c r="QC10" s="416"/>
      <c r="QD10" s="416"/>
      <c r="QE10" s="416"/>
      <c r="QF10" s="416"/>
      <c r="QG10" s="416"/>
      <c r="QH10" s="416"/>
      <c r="QI10" s="416"/>
      <c r="QJ10" s="416"/>
      <c r="QK10" s="416"/>
      <c r="QL10" s="416"/>
      <c r="QM10" s="416"/>
      <c r="QN10" s="416"/>
      <c r="QO10" s="416"/>
      <c r="QP10" s="416"/>
      <c r="QQ10" s="416"/>
      <c r="QR10" s="416"/>
      <c r="QS10" s="416"/>
      <c r="QT10" s="416"/>
      <c r="QU10" s="416"/>
      <c r="QV10" s="416"/>
      <c r="QW10" s="416"/>
      <c r="QX10" s="416"/>
      <c r="QY10" s="416"/>
      <c r="QZ10" s="416"/>
      <c r="RA10" s="416"/>
      <c r="RB10" s="416"/>
      <c r="RC10" s="416"/>
      <c r="RD10" s="416"/>
      <c r="RE10" s="416"/>
      <c r="RF10" s="416"/>
      <c r="RG10" s="416"/>
      <c r="RH10" s="416"/>
      <c r="RI10" s="416"/>
      <c r="RJ10" s="416"/>
      <c r="RK10" s="416"/>
      <c r="RL10" s="416"/>
      <c r="RM10" s="416"/>
      <c r="RN10" s="416"/>
      <c r="RO10" s="416"/>
      <c r="RP10" s="416"/>
      <c r="RQ10" s="416"/>
      <c r="RR10" s="416"/>
      <c r="RS10" s="416"/>
      <c r="RT10" s="416"/>
      <c r="RU10" s="416"/>
      <c r="RV10" s="416"/>
      <c r="RW10" s="416"/>
      <c r="RX10" s="416"/>
      <c r="RY10" s="416"/>
      <c r="RZ10" s="416"/>
      <c r="SA10" s="416"/>
      <c r="SB10" s="416"/>
      <c r="SC10" s="416"/>
      <c r="SD10" s="416"/>
      <c r="SE10" s="416"/>
      <c r="SF10" s="416"/>
      <c r="SG10" s="416"/>
      <c r="SH10" s="416"/>
      <c r="SI10" s="416"/>
      <c r="SJ10" s="416"/>
      <c r="SK10" s="416"/>
      <c r="SL10" s="416"/>
      <c r="SM10" s="416"/>
      <c r="SN10" s="416"/>
      <c r="SO10" s="416"/>
      <c r="SP10" s="416"/>
      <c r="SQ10" s="416"/>
      <c r="SR10" s="416"/>
      <c r="SS10" s="416"/>
      <c r="ST10" s="416"/>
      <c r="SU10" s="416"/>
      <c r="SV10" s="416"/>
      <c r="SW10" s="416"/>
      <c r="SX10" s="416"/>
      <c r="SY10" s="416"/>
      <c r="SZ10" s="416"/>
      <c r="TA10" s="416"/>
      <c r="TB10" s="416"/>
      <c r="TC10" s="416"/>
      <c r="TD10" s="416"/>
      <c r="TE10" s="416"/>
      <c r="TF10" s="416"/>
      <c r="TG10" s="416"/>
      <c r="TH10" s="416"/>
      <c r="TI10" s="416"/>
      <c r="TJ10" s="416"/>
      <c r="TK10" s="416"/>
      <c r="TL10" s="416"/>
      <c r="TM10" s="416"/>
      <c r="TN10" s="416"/>
      <c r="TO10" s="416"/>
      <c r="TP10" s="416"/>
      <c r="TQ10" s="416"/>
      <c r="TR10" s="416"/>
      <c r="TS10" s="416"/>
      <c r="TT10" s="416"/>
      <c r="TU10" s="416"/>
      <c r="TV10" s="416"/>
      <c r="TW10" s="416"/>
      <c r="TX10" s="416"/>
      <c r="TY10" s="416"/>
      <c r="TZ10" s="416"/>
      <c r="UA10" s="416"/>
      <c r="UB10" s="416"/>
      <c r="UC10" s="416"/>
      <c r="UD10" s="416"/>
      <c r="UE10" s="416"/>
      <c r="UF10" s="416"/>
      <c r="UG10" s="416"/>
      <c r="UH10" s="416"/>
      <c r="UI10" s="416"/>
      <c r="UJ10" s="416"/>
      <c r="UK10" s="416"/>
      <c r="UL10" s="416"/>
      <c r="UM10" s="416"/>
      <c r="UN10" s="416"/>
      <c r="UO10" s="416"/>
      <c r="UP10" s="416"/>
      <c r="UQ10" s="416"/>
      <c r="UR10" s="416"/>
      <c r="US10" s="416"/>
      <c r="UT10" s="416"/>
      <c r="UU10" s="416"/>
      <c r="UV10" s="416"/>
      <c r="UW10" s="416"/>
      <c r="UX10" s="416"/>
      <c r="UY10" s="416"/>
      <c r="UZ10" s="416"/>
      <c r="VA10" s="416"/>
      <c r="VB10" s="416"/>
      <c r="VC10" s="416"/>
      <c r="VD10" s="416"/>
      <c r="VE10" s="416"/>
      <c r="VF10" s="416"/>
      <c r="VG10" s="416"/>
      <c r="VH10" s="416"/>
      <c r="VI10" s="416"/>
      <c r="VJ10" s="416"/>
      <c r="VK10" s="416"/>
      <c r="VL10" s="416"/>
      <c r="VM10" s="416"/>
      <c r="VN10" s="416"/>
      <c r="VO10" s="416"/>
      <c r="VP10" s="416"/>
      <c r="VQ10" s="416"/>
      <c r="VR10" s="416"/>
      <c r="VS10" s="416"/>
      <c r="VT10" s="416"/>
      <c r="VU10" s="416"/>
      <c r="VV10" s="416"/>
      <c r="VW10" s="416"/>
      <c r="VX10" s="416"/>
      <c r="VY10" s="416"/>
      <c r="VZ10" s="416"/>
      <c r="WA10" s="416"/>
      <c r="WB10" s="416"/>
      <c r="WC10" s="416"/>
      <c r="WD10" s="416"/>
      <c r="WE10" s="416"/>
      <c r="WF10" s="416"/>
      <c r="WG10" s="416"/>
      <c r="WH10" s="416"/>
      <c r="WI10" s="416"/>
      <c r="WJ10" s="416"/>
      <c r="WK10" s="416"/>
      <c r="WL10" s="416"/>
      <c r="WM10" s="416"/>
      <c r="WN10" s="416"/>
      <c r="WO10" s="416"/>
      <c r="WP10" s="416"/>
      <c r="WQ10" s="416"/>
      <c r="WR10" s="416"/>
      <c r="WS10" s="416"/>
      <c r="WT10" s="416"/>
      <c r="WU10" s="416"/>
      <c r="WV10" s="416"/>
      <c r="WW10" s="416"/>
      <c r="WX10" s="416"/>
      <c r="WY10" s="416"/>
      <c r="WZ10" s="416"/>
      <c r="XA10" s="416"/>
      <c r="XB10" s="416"/>
      <c r="XC10" s="416"/>
      <c r="XD10" s="416"/>
      <c r="XE10" s="416"/>
      <c r="XF10" s="416"/>
      <c r="XG10" s="416"/>
      <c r="XH10" s="416"/>
      <c r="XI10" s="416"/>
      <c r="XJ10" s="416"/>
      <c r="XK10" s="416"/>
      <c r="XL10" s="416"/>
      <c r="XM10" s="416"/>
      <c r="XN10" s="416"/>
      <c r="XO10" s="416"/>
      <c r="XP10" s="416"/>
      <c r="XQ10" s="416"/>
      <c r="XR10" s="416"/>
      <c r="XS10" s="416"/>
      <c r="XT10" s="416"/>
      <c r="XU10" s="416"/>
      <c r="XV10" s="416"/>
      <c r="XW10" s="416"/>
      <c r="XX10" s="416"/>
      <c r="XY10" s="416"/>
      <c r="XZ10" s="416"/>
      <c r="YA10" s="416"/>
      <c r="YB10" s="416"/>
      <c r="YC10" s="416"/>
      <c r="YD10" s="416"/>
      <c r="YE10" s="416"/>
      <c r="YF10" s="416"/>
      <c r="YG10" s="416"/>
      <c r="YH10" s="416"/>
      <c r="YI10" s="416"/>
      <c r="YJ10" s="416"/>
      <c r="YK10" s="416"/>
      <c r="YL10" s="416"/>
      <c r="YM10" s="416"/>
      <c r="YN10" s="416"/>
      <c r="YO10" s="416"/>
      <c r="YP10" s="416"/>
      <c r="YQ10" s="416"/>
      <c r="YR10" s="416"/>
      <c r="YS10" s="416"/>
      <c r="YT10" s="416"/>
      <c r="YU10" s="416"/>
      <c r="YV10" s="416"/>
      <c r="YW10" s="416"/>
      <c r="YX10" s="416"/>
      <c r="YY10" s="416"/>
      <c r="YZ10" s="416"/>
      <c r="ZA10" s="416"/>
      <c r="ZB10" s="416"/>
      <c r="ZC10" s="416"/>
      <c r="ZD10" s="416"/>
      <c r="ZE10" s="416"/>
      <c r="ZF10" s="416"/>
      <c r="ZG10" s="416"/>
      <c r="ZH10" s="416"/>
      <c r="ZI10" s="416"/>
      <c r="ZJ10" s="416"/>
      <c r="ZK10" s="416"/>
      <c r="ZL10" s="416"/>
      <c r="ZM10" s="416"/>
      <c r="ZN10" s="416"/>
      <c r="ZO10" s="416"/>
      <c r="ZP10" s="416"/>
      <c r="ZQ10" s="416"/>
      <c r="ZR10" s="416"/>
      <c r="ZS10" s="416"/>
      <c r="ZT10" s="416"/>
      <c r="ZU10" s="416"/>
      <c r="ZV10" s="416"/>
      <c r="ZW10" s="416"/>
      <c r="ZX10" s="416"/>
      <c r="ZY10" s="416"/>
      <c r="ZZ10" s="416"/>
      <c r="AAA10" s="416"/>
      <c r="AAB10" s="416"/>
      <c r="AAC10" s="416"/>
      <c r="AAD10" s="416"/>
      <c r="AAE10" s="416"/>
      <c r="AAF10" s="416"/>
      <c r="AAG10" s="416"/>
      <c r="AAH10" s="416"/>
      <c r="AAI10" s="416"/>
      <c r="AAJ10" s="416"/>
      <c r="AAK10" s="416"/>
      <c r="AAL10" s="416"/>
      <c r="AAM10" s="416"/>
      <c r="AAN10" s="416"/>
      <c r="AAO10" s="416"/>
      <c r="AAP10" s="416"/>
      <c r="AAQ10" s="416"/>
      <c r="AAR10" s="416"/>
      <c r="AAS10" s="416"/>
      <c r="AAT10" s="416"/>
      <c r="AAU10" s="416"/>
      <c r="AAV10" s="416"/>
      <c r="AAW10" s="416"/>
      <c r="AAX10" s="416"/>
      <c r="AAY10" s="416"/>
      <c r="AAZ10" s="416"/>
      <c r="ABA10" s="416"/>
      <c r="ABB10" s="416"/>
      <c r="ABC10" s="416"/>
      <c r="ABD10" s="416"/>
      <c r="ABE10" s="416"/>
      <c r="ABF10" s="416"/>
      <c r="ABG10" s="416"/>
      <c r="ABH10" s="416"/>
      <c r="ABI10" s="416"/>
      <c r="ABJ10" s="416"/>
      <c r="ABK10" s="416"/>
      <c r="ABL10" s="416"/>
      <c r="ABM10" s="416"/>
      <c r="ABN10" s="416"/>
      <c r="ABO10" s="416"/>
      <c r="ABP10" s="416"/>
      <c r="ABQ10" s="416"/>
      <c r="ABR10" s="416"/>
      <c r="ABS10" s="416"/>
      <c r="ABT10" s="416"/>
      <c r="ABU10" s="416"/>
      <c r="ABV10" s="416"/>
      <c r="ABW10" s="416"/>
      <c r="ABX10" s="416"/>
      <c r="ABY10" s="416"/>
      <c r="ABZ10" s="416"/>
      <c r="ACA10" s="416"/>
      <c r="ACB10" s="416"/>
      <c r="ACC10" s="416"/>
      <c r="ACD10" s="416"/>
      <c r="ACE10" s="416"/>
      <c r="ACF10" s="416"/>
      <c r="ACG10" s="416"/>
      <c r="ACH10" s="416"/>
      <c r="ACI10" s="416"/>
      <c r="ACJ10" s="416"/>
      <c r="ACK10" s="416"/>
      <c r="ACL10" s="416"/>
      <c r="ACM10" s="416"/>
      <c r="ACN10" s="416"/>
      <c r="ACO10" s="416"/>
      <c r="ACP10" s="416"/>
      <c r="ACQ10" s="416"/>
      <c r="ACR10" s="416"/>
      <c r="ACS10" s="416"/>
      <c r="ACT10" s="416"/>
      <c r="ACU10" s="416"/>
      <c r="ACV10" s="416"/>
      <c r="ACW10" s="416"/>
      <c r="ACX10" s="416"/>
      <c r="ACY10" s="416"/>
      <c r="ACZ10" s="416"/>
      <c r="ADA10" s="416"/>
      <c r="ADB10" s="416"/>
      <c r="ADC10" s="416"/>
      <c r="ADD10" s="416"/>
      <c r="ADE10" s="416"/>
      <c r="ADF10" s="416"/>
      <c r="ADG10" s="416"/>
      <c r="ADH10" s="416"/>
      <c r="ADI10" s="416"/>
      <c r="ADJ10" s="416"/>
      <c r="ADK10" s="416"/>
      <c r="ADL10" s="416"/>
      <c r="ADM10" s="416"/>
      <c r="ADN10" s="416"/>
      <c r="ADO10" s="416"/>
      <c r="ADP10" s="416"/>
      <c r="ADQ10" s="416"/>
      <c r="ADR10" s="416"/>
      <c r="ADS10" s="416"/>
      <c r="ADT10" s="416"/>
      <c r="ADU10" s="416"/>
      <c r="ADV10" s="416"/>
      <c r="ADW10" s="416"/>
      <c r="ADX10" s="416"/>
      <c r="ADY10" s="416"/>
      <c r="ADZ10" s="416"/>
      <c r="AEA10" s="416"/>
      <c r="AEB10" s="416"/>
      <c r="AEC10" s="416"/>
      <c r="AED10" s="416"/>
      <c r="AEE10" s="416"/>
      <c r="AEF10" s="416"/>
      <c r="AEG10" s="416"/>
      <c r="AEH10" s="416"/>
      <c r="AEI10" s="416"/>
      <c r="AEJ10" s="416"/>
      <c r="AEK10" s="416"/>
      <c r="AEL10" s="416"/>
      <c r="AEM10" s="416"/>
      <c r="AEN10" s="416"/>
      <c r="AEO10" s="416"/>
      <c r="AEP10" s="416"/>
      <c r="AEQ10" s="416"/>
      <c r="AER10" s="416"/>
      <c r="AES10" s="416"/>
      <c r="AET10" s="416"/>
      <c r="AEU10" s="416"/>
      <c r="AEV10" s="416"/>
      <c r="AEW10" s="416"/>
      <c r="AEX10" s="416"/>
      <c r="AEY10" s="416"/>
      <c r="AEZ10" s="416"/>
      <c r="AFA10" s="416"/>
      <c r="AFB10" s="416"/>
      <c r="AFC10" s="416"/>
      <c r="AFD10" s="416"/>
      <c r="AFE10" s="416"/>
      <c r="AFF10" s="416"/>
      <c r="AFG10" s="416"/>
      <c r="AFH10" s="416"/>
      <c r="AFI10" s="416"/>
      <c r="AFJ10" s="416"/>
      <c r="AFK10" s="416"/>
      <c r="AFL10" s="416"/>
      <c r="AFM10" s="416"/>
      <c r="AFN10" s="416"/>
      <c r="AFO10" s="416"/>
      <c r="AFP10" s="416"/>
      <c r="AFQ10" s="416"/>
      <c r="AFR10" s="416"/>
      <c r="AFS10" s="416"/>
      <c r="AFT10" s="416"/>
      <c r="AFU10" s="416"/>
      <c r="AFV10" s="416"/>
      <c r="AFW10" s="416"/>
      <c r="AFX10" s="416"/>
      <c r="AFY10" s="416"/>
      <c r="AFZ10" s="416"/>
      <c r="AGA10" s="416"/>
      <c r="AGB10" s="416"/>
      <c r="AGC10" s="416"/>
      <c r="AGD10" s="416"/>
      <c r="AGE10" s="416"/>
      <c r="AGF10" s="416"/>
      <c r="AGG10" s="416"/>
      <c r="AGH10" s="416"/>
      <c r="AGI10" s="416"/>
      <c r="AGJ10" s="416"/>
      <c r="AGK10" s="416"/>
      <c r="AGL10" s="416"/>
      <c r="AGM10" s="416"/>
      <c r="AGN10" s="416"/>
      <c r="AGO10" s="416"/>
      <c r="AGP10" s="416"/>
      <c r="AGQ10" s="416"/>
      <c r="AGR10" s="416"/>
      <c r="AGS10" s="416"/>
      <c r="AGT10" s="416"/>
      <c r="AGU10" s="416"/>
      <c r="AGV10" s="416"/>
      <c r="AGW10" s="416"/>
      <c r="AGX10" s="416"/>
      <c r="AGY10" s="416"/>
      <c r="AGZ10" s="416"/>
      <c r="AHA10" s="416"/>
      <c r="AHB10" s="416"/>
      <c r="AHC10" s="416"/>
      <c r="AHD10" s="416"/>
      <c r="AHE10" s="416"/>
      <c r="AHF10" s="416"/>
      <c r="AHG10" s="416"/>
      <c r="AHH10" s="416"/>
      <c r="AHI10" s="416"/>
      <c r="AHJ10" s="416"/>
      <c r="AHK10" s="416"/>
      <c r="AHL10" s="416"/>
      <c r="AHM10" s="416"/>
      <c r="AHN10" s="416"/>
      <c r="AHO10" s="416"/>
      <c r="AHP10" s="416"/>
      <c r="AHQ10" s="416"/>
      <c r="AHR10" s="416"/>
      <c r="AHS10" s="416"/>
      <c r="AHT10" s="416"/>
      <c r="AHU10" s="416"/>
      <c r="AHV10" s="416"/>
      <c r="AHW10" s="416"/>
      <c r="AHX10" s="416"/>
      <c r="AHY10" s="416"/>
      <c r="AHZ10" s="416"/>
      <c r="AIA10" s="416"/>
      <c r="AIB10" s="416"/>
      <c r="AIC10" s="416"/>
      <c r="AID10" s="416"/>
      <c r="AIE10" s="416"/>
      <c r="AIF10" s="416"/>
      <c r="AIG10" s="416"/>
      <c r="AIH10" s="416"/>
      <c r="AII10" s="416"/>
      <c r="AIJ10" s="416"/>
      <c r="AIK10" s="416"/>
      <c r="AIL10" s="416"/>
      <c r="AIM10" s="416"/>
      <c r="AIN10" s="416"/>
      <c r="AIO10" s="416"/>
      <c r="AIP10" s="416"/>
      <c r="AIQ10" s="416"/>
      <c r="AIR10" s="416"/>
      <c r="AIS10" s="416"/>
      <c r="AIT10" s="416"/>
      <c r="AIU10" s="416"/>
      <c r="AIV10" s="416"/>
      <c r="AIW10" s="416"/>
      <c r="AIX10" s="416"/>
      <c r="AIY10" s="416"/>
      <c r="AIZ10" s="416"/>
      <c r="AJA10" s="416"/>
      <c r="AJB10" s="416"/>
      <c r="AJC10" s="416"/>
      <c r="AJD10" s="416"/>
      <c r="AJE10" s="416"/>
      <c r="AJF10" s="416"/>
      <c r="AJG10" s="416"/>
      <c r="AJH10" s="416"/>
      <c r="AJI10" s="416"/>
      <c r="AJJ10" s="416"/>
      <c r="AJK10" s="416"/>
      <c r="AJL10" s="416"/>
      <c r="AJM10" s="416"/>
      <c r="AJN10" s="416"/>
      <c r="AJO10" s="416"/>
      <c r="AJP10" s="416"/>
      <c r="AJQ10" s="416"/>
      <c r="AJR10" s="416"/>
      <c r="AJS10" s="416"/>
      <c r="AJT10" s="416"/>
      <c r="AJU10" s="416"/>
      <c r="AJV10" s="416"/>
      <c r="AJW10" s="416"/>
      <c r="AJX10" s="416"/>
      <c r="AJY10" s="416"/>
      <c r="AJZ10" s="416"/>
      <c r="AKA10" s="416"/>
      <c r="AKB10" s="416"/>
      <c r="AKC10" s="416"/>
      <c r="AKD10" s="416"/>
    </row>
    <row r="11" spans="1:966" s="161" customFormat="1" ht="32.25" customHeight="1">
      <c r="A11" s="158"/>
      <c r="B11" s="158"/>
      <c r="C11" s="158"/>
      <c r="D11" s="158"/>
      <c r="E11" s="158"/>
      <c r="F11" s="158"/>
      <c r="G11" s="158"/>
      <c r="H11" s="158"/>
      <c r="I11" s="181"/>
      <c r="J11" s="1465" t="s">
        <v>3162</v>
      </c>
      <c r="K11" s="1465"/>
      <c r="L11" s="1465"/>
      <c r="M11" s="1465"/>
      <c r="N11" s="1465"/>
      <c r="O11" s="1465"/>
      <c r="P11" s="1465"/>
      <c r="Q11" s="1465"/>
      <c r="R11" s="1465"/>
      <c r="S11" s="1465"/>
      <c r="T11" s="1465"/>
      <c r="U11" s="1465"/>
      <c r="V11" s="1465"/>
      <c r="W11" s="1465"/>
      <c r="X11" s="1465"/>
      <c r="Y11" s="1465"/>
      <c r="Z11" s="1465"/>
    </row>
    <row r="12" spans="1:966" s="161" customFormat="1" ht="27.75" customHeight="1">
      <c r="A12" s="158"/>
      <c r="B12" s="158"/>
      <c r="C12" s="158"/>
      <c r="D12" s="158"/>
      <c r="E12" s="158"/>
      <c r="F12" s="158"/>
      <c r="G12" s="158"/>
      <c r="H12" s="158"/>
      <c r="I12" s="181"/>
      <c r="J12" s="1466" t="s">
        <v>3372</v>
      </c>
      <c r="K12" s="1466"/>
      <c r="L12" s="1466"/>
      <c r="M12" s="1466"/>
      <c r="N12" s="1466"/>
      <c r="O12" s="1466"/>
      <c r="P12" s="1466"/>
      <c r="Q12" s="1466"/>
      <c r="R12" s="1466"/>
      <c r="S12" s="1466"/>
      <c r="T12" s="1466"/>
      <c r="U12" s="1466"/>
      <c r="V12" s="1466"/>
      <c r="W12" s="1466"/>
      <c r="X12" s="1466"/>
      <c r="Y12" s="1466"/>
      <c r="Z12" s="1466"/>
    </row>
    <row r="13" spans="1:966" ht="30.75" customHeight="1">
      <c r="J13" s="1467" t="e">
        <f>CONCATENATE("na dan ",DAY(#REF!),".",MONTH(#REF!),".",YEAR(#REF!),". godine")</f>
        <v>#REF!</v>
      </c>
      <c r="K13" s="1467"/>
      <c r="L13" s="1467"/>
      <c r="M13" s="1467"/>
      <c r="N13" s="1467"/>
      <c r="O13" s="1467"/>
      <c r="P13" s="1467"/>
      <c r="Q13" s="1467"/>
      <c r="R13" s="1467"/>
      <c r="S13" s="1467"/>
      <c r="T13" s="1467"/>
      <c r="U13" s="1467"/>
      <c r="V13" s="1467"/>
      <c r="W13" s="1467"/>
      <c r="X13" s="1467"/>
      <c r="Y13" s="1467"/>
      <c r="Z13" s="1467"/>
    </row>
    <row r="14" spans="1:966" ht="12.75" customHeight="1">
      <c r="J14" s="1468"/>
      <c r="K14" s="1468"/>
      <c r="L14" s="1468"/>
      <c r="M14" s="1468"/>
      <c r="N14" s="1468"/>
      <c r="O14" s="1468"/>
      <c r="P14" s="1468"/>
      <c r="Q14" s="162"/>
      <c r="R14" s="162"/>
      <c r="S14" s="1124"/>
      <c r="T14" s="162"/>
      <c r="U14" s="162"/>
      <c r="V14" s="162"/>
      <c r="W14" s="162"/>
      <c r="X14" s="162"/>
      <c r="Y14" s="162"/>
      <c r="Z14" s="435"/>
    </row>
    <row r="15" spans="1:966" s="163" customFormat="1" ht="30.75" customHeight="1">
      <c r="A15" s="158"/>
      <c r="B15" s="158"/>
      <c r="C15" s="158"/>
      <c r="D15" s="158"/>
      <c r="E15" s="158"/>
      <c r="F15" s="158"/>
      <c r="G15" s="158"/>
      <c r="H15" s="158"/>
      <c r="I15" s="182"/>
      <c r="J15" s="1469" t="s">
        <v>2266</v>
      </c>
      <c r="K15" s="1469"/>
      <c r="L15" s="1469"/>
      <c r="M15" s="1469"/>
      <c r="N15" s="1470" t="s">
        <v>2267</v>
      </c>
      <c r="O15" s="1470"/>
      <c r="P15" s="1470"/>
      <c r="Q15" s="1469" t="s">
        <v>2268</v>
      </c>
      <c r="R15" s="1469"/>
      <c r="S15" s="1471" t="s">
        <v>2269</v>
      </c>
      <c r="T15" s="1470" t="s">
        <v>3163</v>
      </c>
      <c r="U15" s="1470"/>
      <c r="V15" s="1470"/>
      <c r="W15" s="1470"/>
      <c r="X15" s="1470"/>
      <c r="Y15" s="1469" t="s">
        <v>3164</v>
      </c>
      <c r="Z15" s="1469"/>
    </row>
    <row r="16" spans="1:966" s="163" customFormat="1" ht="67.5" customHeight="1">
      <c r="A16" s="158"/>
      <c r="B16" s="158"/>
      <c r="C16" s="158"/>
      <c r="D16" s="158"/>
      <c r="E16" s="158"/>
      <c r="F16" s="158"/>
      <c r="G16" s="158"/>
      <c r="H16" s="158"/>
      <c r="I16" s="182"/>
      <c r="J16" s="1469"/>
      <c r="K16" s="1469"/>
      <c r="L16" s="1469"/>
      <c r="M16" s="1469"/>
      <c r="N16" s="1470"/>
      <c r="O16" s="1470"/>
      <c r="P16" s="1470"/>
      <c r="Q16" s="1469"/>
      <c r="R16" s="1469"/>
      <c r="S16" s="1471"/>
      <c r="T16" s="447" t="s">
        <v>3165</v>
      </c>
      <c r="U16" s="1472" t="s">
        <v>3166</v>
      </c>
      <c r="V16" s="1473"/>
      <c r="W16" s="1470" t="s">
        <v>3167</v>
      </c>
      <c r="X16" s="1470"/>
      <c r="Y16" s="1469"/>
      <c r="Z16" s="1469"/>
    </row>
    <row r="17" spans="1:26" s="165" customFormat="1" ht="29.25">
      <c r="A17" s="158"/>
      <c r="B17" s="158"/>
      <c r="C17" s="158"/>
      <c r="D17" s="158"/>
      <c r="E17" s="158"/>
      <c r="F17" s="158"/>
      <c r="G17" s="158"/>
      <c r="H17" s="158"/>
      <c r="I17" s="183"/>
      <c r="J17" s="1483">
        <v>1</v>
      </c>
      <c r="K17" s="1483"/>
      <c r="L17" s="1483"/>
      <c r="M17" s="1483"/>
      <c r="N17" s="1483">
        <v>2</v>
      </c>
      <c r="O17" s="1483"/>
      <c r="P17" s="1483"/>
      <c r="Q17" s="1483">
        <v>3</v>
      </c>
      <c r="R17" s="1483"/>
      <c r="S17" s="1125">
        <v>4</v>
      </c>
      <c r="T17" s="448">
        <v>5</v>
      </c>
      <c r="U17" s="1490">
        <v>6</v>
      </c>
      <c r="V17" s="1491"/>
      <c r="W17" s="1483">
        <v>7</v>
      </c>
      <c r="X17" s="1483"/>
      <c r="Y17" s="1483">
        <v>8</v>
      </c>
      <c r="Z17" s="1483"/>
    </row>
    <row r="18" spans="1:26" s="166" customFormat="1" ht="30" customHeight="1">
      <c r="A18" s="1136"/>
      <c r="B18" s="1136"/>
      <c r="C18" s="1136"/>
      <c r="D18" s="1136"/>
      <c r="E18" s="1136"/>
      <c r="F18" s="1136"/>
      <c r="G18" s="1136"/>
      <c r="H18" s="1136"/>
      <c r="J18" s="1484"/>
      <c r="K18" s="1485"/>
      <c r="L18" s="1485"/>
      <c r="M18" s="1486"/>
      <c r="N18" s="1478" t="s">
        <v>3168</v>
      </c>
      <c r="O18" s="1478"/>
      <c r="P18" s="1478"/>
      <c r="Q18" s="1479"/>
      <c r="R18" s="1479"/>
      <c r="S18" s="1138"/>
      <c r="T18" s="1142"/>
      <c r="U18" s="1487"/>
      <c r="V18" s="1488"/>
      <c r="W18" s="1489"/>
      <c r="X18" s="1489"/>
      <c r="Y18" s="1489"/>
      <c r="Z18" s="1489"/>
    </row>
    <row r="19" spans="1:26" s="166" customFormat="1" ht="30" customHeight="1">
      <c r="A19" s="1141">
        <v>0.01</v>
      </c>
      <c r="B19" s="1141">
        <v>0.25</v>
      </c>
      <c r="C19" s="1141">
        <v>0.49</v>
      </c>
      <c r="D19" s="1141">
        <v>0.73</v>
      </c>
      <c r="E19" s="1137">
        <f t="shared" ref="E19:E42" si="0">IF(LEN(T19)=0,"",1+ABS((T19*A19)/LEN(T19))+A19)</f>
        <v>1.3466666666666667</v>
      </c>
      <c r="F19" s="1137">
        <f t="shared" ref="F19:F42" si="1">IF(LEN(U19)=0,"",1+ABS((U19*B19)/LEN(U19))+B19)</f>
        <v>18</v>
      </c>
      <c r="G19" s="1137">
        <f t="shared" ref="G19:G42" si="2">IF(LEN(W19)=0,"",1+ABS((W19*C19)/LEN(W19))+C19)</f>
        <v>50.653333333333336</v>
      </c>
      <c r="H19" s="1137">
        <f t="shared" ref="H19:H42" si="3">IF(LEN(Y19)=0,"",1+ABS((Y19*D19)/LEN(Y19))+D19)</f>
        <v>99.306666666666672</v>
      </c>
      <c r="J19" s="1477"/>
      <c r="K19" s="1477"/>
      <c r="L19" s="1477"/>
      <c r="M19" s="1477"/>
      <c r="N19" s="1482" t="s">
        <v>3169</v>
      </c>
      <c r="O19" s="1482"/>
      <c r="P19" s="1482"/>
      <c r="Q19" s="1479"/>
      <c r="R19" s="1479"/>
      <c r="S19" s="1138" t="s">
        <v>29</v>
      </c>
      <c r="T19" s="1140">
        <v>101</v>
      </c>
      <c r="U19" s="1480">
        <v>201</v>
      </c>
      <c r="V19" s="1481"/>
      <c r="W19" s="1474">
        <v>301</v>
      </c>
      <c r="X19" s="1474"/>
      <c r="Y19" s="1474">
        <v>401</v>
      </c>
      <c r="Z19" s="1474"/>
    </row>
    <row r="20" spans="1:26" s="166" customFormat="1" ht="30" customHeight="1">
      <c r="A20" s="1141">
        <v>0.02</v>
      </c>
      <c r="B20" s="1141">
        <v>0.26</v>
      </c>
      <c r="C20" s="1141">
        <v>0.5</v>
      </c>
      <c r="D20" s="1141">
        <v>0.74</v>
      </c>
      <c r="E20" s="1137">
        <f t="shared" si="0"/>
        <v>1.7000000000000002</v>
      </c>
      <c r="F20" s="1137">
        <f t="shared" si="1"/>
        <v>18.766666666666669</v>
      </c>
      <c r="G20" s="1137">
        <f t="shared" si="2"/>
        <v>51.833333333333336</v>
      </c>
      <c r="H20" s="1137">
        <f t="shared" si="3"/>
        <v>100.9</v>
      </c>
      <c r="J20" s="1477" t="s">
        <v>43</v>
      </c>
      <c r="K20" s="1477"/>
      <c r="L20" s="1477"/>
      <c r="M20" s="1477"/>
      <c r="N20" s="1478" t="s">
        <v>3170</v>
      </c>
      <c r="O20" s="1478"/>
      <c r="P20" s="1478"/>
      <c r="Q20" s="1479"/>
      <c r="R20" s="1479"/>
      <c r="S20" s="1138" t="s">
        <v>2270</v>
      </c>
      <c r="T20" s="1140">
        <v>102</v>
      </c>
      <c r="U20" s="1480">
        <v>202</v>
      </c>
      <c r="V20" s="1481"/>
      <c r="W20" s="1480">
        <v>302</v>
      </c>
      <c r="X20" s="1481"/>
      <c r="Y20" s="1480">
        <v>402</v>
      </c>
      <c r="Z20" s="1481"/>
    </row>
    <row r="21" spans="1:26" s="163" customFormat="1" ht="30" customHeight="1">
      <c r="A21" s="187">
        <v>0.03</v>
      </c>
      <c r="B21" s="187">
        <v>0.27</v>
      </c>
      <c r="C21" s="187">
        <v>0.51</v>
      </c>
      <c r="D21" s="187">
        <v>0.75</v>
      </c>
      <c r="E21" s="188">
        <f t="shared" si="0"/>
        <v>2.06</v>
      </c>
      <c r="F21" s="188">
        <f t="shared" si="1"/>
        <v>19.54</v>
      </c>
      <c r="G21" s="188">
        <f t="shared" si="2"/>
        <v>53.019999999999996</v>
      </c>
      <c r="H21" s="188">
        <f t="shared" si="3"/>
        <v>102.5</v>
      </c>
      <c r="I21" s="182"/>
      <c r="J21" s="1494" t="s">
        <v>2271</v>
      </c>
      <c r="K21" s="1494"/>
      <c r="L21" s="1494"/>
      <c r="M21" s="1494"/>
      <c r="N21" s="1495" t="s">
        <v>3171</v>
      </c>
      <c r="O21" s="1495"/>
      <c r="P21" s="1495"/>
      <c r="Q21" s="1496"/>
      <c r="R21" s="1496"/>
      <c r="S21" s="1126" t="s">
        <v>48</v>
      </c>
      <c r="T21" s="436">
        <v>103</v>
      </c>
      <c r="U21" s="1492">
        <v>203</v>
      </c>
      <c r="V21" s="1493"/>
      <c r="W21" s="1492">
        <v>303</v>
      </c>
      <c r="X21" s="1493"/>
      <c r="Y21" s="1492">
        <v>403</v>
      </c>
      <c r="Z21" s="1493"/>
    </row>
    <row r="22" spans="1:26" s="163" customFormat="1" ht="30" customHeight="1">
      <c r="A22" s="187">
        <v>0.04</v>
      </c>
      <c r="B22" s="187">
        <v>0.28000000000000003</v>
      </c>
      <c r="C22" s="187">
        <v>0.52</v>
      </c>
      <c r="D22" s="187">
        <v>0.76</v>
      </c>
      <c r="E22" s="188">
        <f t="shared" si="0"/>
        <v>2.4266666666666667</v>
      </c>
      <c r="F22" s="188">
        <f t="shared" si="1"/>
        <v>20.320000000000004</v>
      </c>
      <c r="G22" s="188">
        <f t="shared" si="2"/>
        <v>54.213333333333338</v>
      </c>
      <c r="H22" s="188">
        <f t="shared" si="3"/>
        <v>104.10666666666668</v>
      </c>
      <c r="I22" s="182"/>
      <c r="J22" s="1494" t="s">
        <v>77</v>
      </c>
      <c r="K22" s="1494"/>
      <c r="L22" s="1494"/>
      <c r="M22" s="1494"/>
      <c r="N22" s="1495" t="s">
        <v>3172</v>
      </c>
      <c r="O22" s="1495"/>
      <c r="P22" s="1495"/>
      <c r="Q22" s="1496"/>
      <c r="R22" s="1496"/>
      <c r="S22" s="1126" t="s">
        <v>2272</v>
      </c>
      <c r="T22" s="436">
        <v>104</v>
      </c>
      <c r="U22" s="1492">
        <v>204</v>
      </c>
      <c r="V22" s="1493"/>
      <c r="W22" s="1492">
        <v>304</v>
      </c>
      <c r="X22" s="1493"/>
      <c r="Y22" s="1492">
        <v>404</v>
      </c>
      <c r="Z22" s="1493"/>
    </row>
    <row r="23" spans="1:26" s="163" customFormat="1" ht="30" customHeight="1">
      <c r="A23" s="187">
        <v>0.05</v>
      </c>
      <c r="B23" s="187">
        <v>0.28999999999999998</v>
      </c>
      <c r="C23" s="187">
        <v>0.53</v>
      </c>
      <c r="D23" s="187">
        <v>0.77</v>
      </c>
      <c r="E23" s="188">
        <f t="shared" si="0"/>
        <v>2.8</v>
      </c>
      <c r="F23" s="188">
        <f t="shared" si="1"/>
        <v>21.106666666666666</v>
      </c>
      <c r="G23" s="188">
        <f t="shared" si="2"/>
        <v>55.413333333333334</v>
      </c>
      <c r="H23" s="188">
        <f t="shared" si="3"/>
        <v>105.72</v>
      </c>
      <c r="I23" s="182"/>
      <c r="J23" s="1494" t="s">
        <v>214</v>
      </c>
      <c r="K23" s="1494"/>
      <c r="L23" s="1494"/>
      <c r="M23" s="1494"/>
      <c r="N23" s="1495" t="s">
        <v>3173</v>
      </c>
      <c r="O23" s="1495"/>
      <c r="P23" s="1495"/>
      <c r="Q23" s="1496"/>
      <c r="R23" s="1496"/>
      <c r="S23" s="1126" t="s">
        <v>2273</v>
      </c>
      <c r="T23" s="436">
        <v>105</v>
      </c>
      <c r="U23" s="1492">
        <v>205</v>
      </c>
      <c r="V23" s="1493"/>
      <c r="W23" s="1492">
        <v>305</v>
      </c>
      <c r="X23" s="1493"/>
      <c r="Y23" s="1492">
        <v>405</v>
      </c>
      <c r="Z23" s="1493"/>
    </row>
    <row r="24" spans="1:26" s="163" customFormat="1" ht="30" customHeight="1">
      <c r="A24" s="187">
        <v>0.06</v>
      </c>
      <c r="B24" s="187">
        <v>0.3</v>
      </c>
      <c r="C24" s="187">
        <v>0.54</v>
      </c>
      <c r="D24" s="187">
        <v>0.78</v>
      </c>
      <c r="E24" s="188">
        <f t="shared" si="0"/>
        <v>3.1799999999999997</v>
      </c>
      <c r="F24" s="188">
        <f t="shared" si="1"/>
        <v>21.9</v>
      </c>
      <c r="G24" s="188">
        <f t="shared" si="2"/>
        <v>56.620000000000005</v>
      </c>
      <c r="H24" s="188">
        <f t="shared" si="3"/>
        <v>107.34</v>
      </c>
      <c r="I24" s="182"/>
      <c r="J24" s="1494" t="s">
        <v>3174</v>
      </c>
      <c r="K24" s="1494"/>
      <c r="L24" s="1494"/>
      <c r="M24" s="1494"/>
      <c r="N24" s="1495" t="s">
        <v>3175</v>
      </c>
      <c r="O24" s="1495"/>
      <c r="P24" s="1495"/>
      <c r="Q24" s="1496"/>
      <c r="R24" s="1496"/>
      <c r="S24" s="1126" t="s">
        <v>2274</v>
      </c>
      <c r="T24" s="436">
        <v>106</v>
      </c>
      <c r="U24" s="1492">
        <v>206</v>
      </c>
      <c r="V24" s="1493"/>
      <c r="W24" s="1492">
        <v>306</v>
      </c>
      <c r="X24" s="1493"/>
      <c r="Y24" s="1492">
        <v>406</v>
      </c>
      <c r="Z24" s="1493"/>
    </row>
    <row r="25" spans="1:26" s="163" customFormat="1" ht="30" customHeight="1">
      <c r="A25" s="187">
        <v>7.0000000000000007E-2</v>
      </c>
      <c r="B25" s="187">
        <v>0.31</v>
      </c>
      <c r="C25" s="187">
        <v>0.55000000000000004</v>
      </c>
      <c r="D25" s="187">
        <v>0.79</v>
      </c>
      <c r="E25" s="188">
        <f t="shared" si="0"/>
        <v>3.5666666666666669</v>
      </c>
      <c r="F25" s="188">
        <f t="shared" si="1"/>
        <v>22.7</v>
      </c>
      <c r="G25" s="188">
        <f t="shared" si="2"/>
        <v>57.833333333333336</v>
      </c>
      <c r="H25" s="188">
        <f t="shared" si="3"/>
        <v>108.96666666666668</v>
      </c>
      <c r="I25" s="182"/>
      <c r="J25" s="1494" t="s">
        <v>3176</v>
      </c>
      <c r="K25" s="1494"/>
      <c r="L25" s="1494"/>
      <c r="M25" s="1494"/>
      <c r="N25" s="1495" t="s">
        <v>3177</v>
      </c>
      <c r="O25" s="1495"/>
      <c r="P25" s="1495"/>
      <c r="Q25" s="1496"/>
      <c r="R25" s="1496"/>
      <c r="S25" s="1126" t="s">
        <v>2275</v>
      </c>
      <c r="T25" s="436">
        <v>107</v>
      </c>
      <c r="U25" s="1492">
        <v>207</v>
      </c>
      <c r="V25" s="1493"/>
      <c r="W25" s="1492">
        <v>307</v>
      </c>
      <c r="X25" s="1493"/>
      <c r="Y25" s="1492">
        <v>407</v>
      </c>
      <c r="Z25" s="1493"/>
    </row>
    <row r="26" spans="1:26" s="166" customFormat="1" ht="30" customHeight="1">
      <c r="A26" s="1141">
        <v>0.08</v>
      </c>
      <c r="B26" s="1141">
        <v>0.32</v>
      </c>
      <c r="C26" s="1141">
        <v>0.56000000000000005</v>
      </c>
      <c r="D26" s="1141">
        <v>0.8</v>
      </c>
      <c r="E26" s="1137">
        <f t="shared" si="0"/>
        <v>3.9600000000000004</v>
      </c>
      <c r="F26" s="1137">
        <f t="shared" si="1"/>
        <v>23.506666666666668</v>
      </c>
      <c r="G26" s="1137">
        <f t="shared" si="2"/>
        <v>59.053333333333342</v>
      </c>
      <c r="H26" s="1137">
        <f t="shared" si="3"/>
        <v>110.60000000000001</v>
      </c>
      <c r="J26" s="1477" t="s">
        <v>58</v>
      </c>
      <c r="K26" s="1477"/>
      <c r="L26" s="1477"/>
      <c r="M26" s="1477"/>
      <c r="N26" s="1478" t="s">
        <v>3178</v>
      </c>
      <c r="O26" s="1478"/>
      <c r="P26" s="1478"/>
      <c r="Q26" s="1479"/>
      <c r="R26" s="1479"/>
      <c r="S26" s="1138" t="s">
        <v>63</v>
      </c>
      <c r="T26" s="1140">
        <v>108</v>
      </c>
      <c r="U26" s="1480">
        <v>208</v>
      </c>
      <c r="V26" s="1481"/>
      <c r="W26" s="1480">
        <v>308</v>
      </c>
      <c r="X26" s="1481"/>
      <c r="Y26" s="1480">
        <v>408</v>
      </c>
      <c r="Z26" s="1481"/>
    </row>
    <row r="27" spans="1:26" s="163" customFormat="1" ht="30" customHeight="1">
      <c r="A27" s="187">
        <v>0.09</v>
      </c>
      <c r="B27" s="187">
        <v>0.33</v>
      </c>
      <c r="C27" s="187">
        <v>0.56999999999999995</v>
      </c>
      <c r="D27" s="187">
        <v>0.81</v>
      </c>
      <c r="E27" s="188">
        <f t="shared" si="0"/>
        <v>4.3599999999999994</v>
      </c>
      <c r="F27" s="188">
        <f t="shared" si="1"/>
        <v>24.319999999999997</v>
      </c>
      <c r="G27" s="188">
        <f t="shared" si="2"/>
        <v>60.28</v>
      </c>
      <c r="H27" s="188">
        <f t="shared" si="3"/>
        <v>112.24000000000001</v>
      </c>
      <c r="I27" s="182"/>
      <c r="J27" s="1494" t="s">
        <v>2276</v>
      </c>
      <c r="K27" s="1494"/>
      <c r="L27" s="1494"/>
      <c r="M27" s="1494"/>
      <c r="N27" s="1495" t="s">
        <v>3179</v>
      </c>
      <c r="O27" s="1495"/>
      <c r="P27" s="1495"/>
      <c r="Q27" s="1496"/>
      <c r="R27" s="1496"/>
      <c r="S27" s="1126" t="s">
        <v>2277</v>
      </c>
      <c r="T27" s="436">
        <v>109</v>
      </c>
      <c r="U27" s="1492">
        <v>209</v>
      </c>
      <c r="V27" s="1493"/>
      <c r="W27" s="1492">
        <v>309</v>
      </c>
      <c r="X27" s="1493"/>
      <c r="Y27" s="1492">
        <v>409</v>
      </c>
      <c r="Z27" s="1493"/>
    </row>
    <row r="28" spans="1:26" s="163" customFormat="1" ht="30" customHeight="1">
      <c r="A28" s="187">
        <v>0.1</v>
      </c>
      <c r="B28" s="187">
        <v>0.34</v>
      </c>
      <c r="C28" s="187">
        <v>0.57999999999999996</v>
      </c>
      <c r="D28" s="187">
        <v>0.82</v>
      </c>
      <c r="E28" s="188">
        <f t="shared" si="0"/>
        <v>4.7666666666666657</v>
      </c>
      <c r="F28" s="188">
        <f t="shared" si="1"/>
        <v>25.14</v>
      </c>
      <c r="G28" s="188">
        <f t="shared" si="2"/>
        <v>61.513333333333328</v>
      </c>
      <c r="H28" s="188">
        <f t="shared" si="3"/>
        <v>113.88666666666666</v>
      </c>
      <c r="I28" s="182"/>
      <c r="J28" s="1494" t="s">
        <v>151</v>
      </c>
      <c r="K28" s="1494"/>
      <c r="L28" s="1494"/>
      <c r="M28" s="1494"/>
      <c r="N28" s="1495" t="s">
        <v>3180</v>
      </c>
      <c r="O28" s="1495"/>
      <c r="P28" s="1495"/>
      <c r="Q28" s="1496"/>
      <c r="R28" s="1496"/>
      <c r="S28" s="1126" t="s">
        <v>2271</v>
      </c>
      <c r="T28" s="436">
        <v>110</v>
      </c>
      <c r="U28" s="1492">
        <v>210</v>
      </c>
      <c r="V28" s="1493"/>
      <c r="W28" s="1492">
        <v>310</v>
      </c>
      <c r="X28" s="1493"/>
      <c r="Y28" s="1492">
        <v>410</v>
      </c>
      <c r="Z28" s="1493"/>
    </row>
    <row r="29" spans="1:26" s="163" customFormat="1" ht="30" customHeight="1">
      <c r="A29" s="187">
        <v>0.11</v>
      </c>
      <c r="B29" s="187">
        <v>0.35</v>
      </c>
      <c r="C29" s="187">
        <v>0.59</v>
      </c>
      <c r="D29" s="187">
        <v>0.83</v>
      </c>
      <c r="E29" s="188">
        <f t="shared" si="0"/>
        <v>5.1800000000000006</v>
      </c>
      <c r="F29" s="188">
        <f t="shared" si="1"/>
        <v>25.966666666666665</v>
      </c>
      <c r="G29" s="188">
        <f t="shared" si="2"/>
        <v>62.75333333333333</v>
      </c>
      <c r="H29" s="188">
        <f t="shared" si="3"/>
        <v>115.53999999999999</v>
      </c>
      <c r="I29" s="182"/>
      <c r="J29" s="1494" t="s">
        <v>3181</v>
      </c>
      <c r="K29" s="1494"/>
      <c r="L29" s="1494"/>
      <c r="M29" s="1494"/>
      <c r="N29" s="1495" t="s">
        <v>3182</v>
      </c>
      <c r="O29" s="1495"/>
      <c r="P29" s="1495"/>
      <c r="Q29" s="1496"/>
      <c r="R29" s="1496"/>
      <c r="S29" s="1126" t="s">
        <v>77</v>
      </c>
      <c r="T29" s="436">
        <v>111</v>
      </c>
      <c r="U29" s="1492">
        <v>211</v>
      </c>
      <c r="V29" s="1493"/>
      <c r="W29" s="1492">
        <v>311</v>
      </c>
      <c r="X29" s="1493"/>
      <c r="Y29" s="1492">
        <v>411</v>
      </c>
      <c r="Z29" s="1493"/>
    </row>
    <row r="30" spans="1:26" s="163" customFormat="1" ht="30" customHeight="1">
      <c r="A30" s="187">
        <v>0.12</v>
      </c>
      <c r="B30" s="187">
        <v>0.36</v>
      </c>
      <c r="C30" s="187">
        <v>0.6</v>
      </c>
      <c r="D30" s="187">
        <v>0.84</v>
      </c>
      <c r="E30" s="188">
        <f t="shared" si="0"/>
        <v>5.6</v>
      </c>
      <c r="F30" s="188">
        <f t="shared" si="1"/>
        <v>26.799999999999997</v>
      </c>
      <c r="G30" s="188">
        <f t="shared" si="2"/>
        <v>64</v>
      </c>
      <c r="H30" s="188">
        <f t="shared" si="3"/>
        <v>117.2</v>
      </c>
      <c r="I30" s="182"/>
      <c r="J30" s="1494" t="s">
        <v>221</v>
      </c>
      <c r="K30" s="1494"/>
      <c r="L30" s="1494"/>
      <c r="M30" s="1494"/>
      <c r="N30" s="1495" t="s">
        <v>3183</v>
      </c>
      <c r="O30" s="1495"/>
      <c r="P30" s="1495"/>
      <c r="Q30" s="1496"/>
      <c r="R30" s="1496"/>
      <c r="S30" s="1126" t="s">
        <v>214</v>
      </c>
      <c r="T30" s="436">
        <v>112</v>
      </c>
      <c r="U30" s="1492">
        <v>212</v>
      </c>
      <c r="V30" s="1493"/>
      <c r="W30" s="1492">
        <v>312</v>
      </c>
      <c r="X30" s="1493"/>
      <c r="Y30" s="1492">
        <v>412</v>
      </c>
      <c r="Z30" s="1493"/>
    </row>
    <row r="31" spans="1:26" s="163" customFormat="1" ht="30" customHeight="1">
      <c r="A31" s="187">
        <v>0.13</v>
      </c>
      <c r="B31" s="187">
        <v>0.37</v>
      </c>
      <c r="C31" s="187">
        <v>0.61</v>
      </c>
      <c r="D31" s="187">
        <v>0.85</v>
      </c>
      <c r="E31" s="188">
        <f t="shared" si="0"/>
        <v>6.0266666666666673</v>
      </c>
      <c r="F31" s="188">
        <f t="shared" si="1"/>
        <v>27.64</v>
      </c>
      <c r="G31" s="188">
        <f t="shared" si="2"/>
        <v>65.253333333333345</v>
      </c>
      <c r="H31" s="188">
        <f t="shared" si="3"/>
        <v>118.86666666666666</v>
      </c>
      <c r="I31" s="182"/>
      <c r="J31" s="1494" t="s">
        <v>3184</v>
      </c>
      <c r="K31" s="1494"/>
      <c r="L31" s="1494"/>
      <c r="M31" s="1494"/>
      <c r="N31" s="1495" t="s">
        <v>3185</v>
      </c>
      <c r="O31" s="1495"/>
      <c r="P31" s="1495"/>
      <c r="Q31" s="1496"/>
      <c r="R31" s="1496"/>
      <c r="S31" s="1126" t="s">
        <v>86</v>
      </c>
      <c r="T31" s="436">
        <v>113</v>
      </c>
      <c r="U31" s="1492">
        <v>213</v>
      </c>
      <c r="V31" s="1493"/>
      <c r="W31" s="1492">
        <v>313</v>
      </c>
      <c r="X31" s="1493"/>
      <c r="Y31" s="1492">
        <v>413</v>
      </c>
      <c r="Z31" s="1493"/>
    </row>
    <row r="32" spans="1:26" s="166" customFormat="1" ht="30" customHeight="1">
      <c r="A32" s="1141">
        <v>0.14000000000000001</v>
      </c>
      <c r="B32" s="1141">
        <v>0.38</v>
      </c>
      <c r="C32" s="1141">
        <v>0.62</v>
      </c>
      <c r="D32" s="1141">
        <v>0.86</v>
      </c>
      <c r="E32" s="1137">
        <f t="shared" si="0"/>
        <v>6.46</v>
      </c>
      <c r="F32" s="1137">
        <f t="shared" si="1"/>
        <v>28.486666666666668</v>
      </c>
      <c r="G32" s="1137">
        <f t="shared" si="2"/>
        <v>66.513333333333335</v>
      </c>
      <c r="H32" s="1137">
        <f t="shared" si="3"/>
        <v>120.54</v>
      </c>
      <c r="J32" s="1477" t="s">
        <v>158</v>
      </c>
      <c r="K32" s="1477"/>
      <c r="L32" s="1477"/>
      <c r="M32" s="1477"/>
      <c r="N32" s="1478" t="s">
        <v>3186</v>
      </c>
      <c r="O32" s="1478"/>
      <c r="P32" s="1478"/>
      <c r="Q32" s="1479"/>
      <c r="R32" s="1479"/>
      <c r="S32" s="1138" t="s">
        <v>2278</v>
      </c>
      <c r="T32" s="1140">
        <v>114</v>
      </c>
      <c r="U32" s="1480">
        <v>214</v>
      </c>
      <c r="V32" s="1481"/>
      <c r="W32" s="1480">
        <v>314</v>
      </c>
      <c r="X32" s="1481"/>
      <c r="Y32" s="1480">
        <v>414</v>
      </c>
      <c r="Z32" s="1481"/>
    </row>
    <row r="33" spans="1:26" s="166" customFormat="1" ht="30" customHeight="1">
      <c r="A33" s="1141">
        <v>0.15</v>
      </c>
      <c r="B33" s="1141">
        <v>0.39</v>
      </c>
      <c r="C33" s="1141">
        <v>0.63</v>
      </c>
      <c r="D33" s="1141">
        <v>0.87</v>
      </c>
      <c r="E33" s="1137">
        <f t="shared" si="0"/>
        <v>6.9</v>
      </c>
      <c r="F33" s="1137">
        <f t="shared" si="1"/>
        <v>29.340000000000003</v>
      </c>
      <c r="G33" s="1137">
        <f t="shared" si="2"/>
        <v>67.779999999999987</v>
      </c>
      <c r="H33" s="1137">
        <f t="shared" si="3"/>
        <v>122.22000000000001</v>
      </c>
      <c r="J33" s="1477" t="s">
        <v>287</v>
      </c>
      <c r="K33" s="1477"/>
      <c r="L33" s="1477"/>
      <c r="M33" s="1477"/>
      <c r="N33" s="1478" t="s">
        <v>3187</v>
      </c>
      <c r="O33" s="1478"/>
      <c r="P33" s="1478"/>
      <c r="Q33" s="1479"/>
      <c r="R33" s="1479"/>
      <c r="S33" s="1138" t="s">
        <v>2279</v>
      </c>
      <c r="T33" s="1140">
        <v>115</v>
      </c>
      <c r="U33" s="1480">
        <v>215</v>
      </c>
      <c r="V33" s="1481"/>
      <c r="W33" s="1480">
        <v>315</v>
      </c>
      <c r="X33" s="1481"/>
      <c r="Y33" s="1480">
        <v>415</v>
      </c>
      <c r="Z33" s="1481"/>
    </row>
    <row r="34" spans="1:26" s="163" customFormat="1" ht="30" customHeight="1">
      <c r="A34" s="187">
        <v>0.16</v>
      </c>
      <c r="B34" s="187">
        <v>0.4</v>
      </c>
      <c r="C34" s="187">
        <v>0.64</v>
      </c>
      <c r="D34" s="187">
        <v>0.88</v>
      </c>
      <c r="E34" s="188">
        <f t="shared" si="0"/>
        <v>7.3466666666666667</v>
      </c>
      <c r="F34" s="188">
        <f t="shared" si="1"/>
        <v>30.2</v>
      </c>
      <c r="G34" s="188">
        <f t="shared" si="2"/>
        <v>69.053333333333342</v>
      </c>
      <c r="H34" s="188">
        <f t="shared" si="3"/>
        <v>123.90666666666665</v>
      </c>
      <c r="I34" s="182"/>
      <c r="J34" s="1494" t="s">
        <v>307</v>
      </c>
      <c r="K34" s="1494"/>
      <c r="L34" s="1494"/>
      <c r="M34" s="1494"/>
      <c r="N34" s="1495" t="s">
        <v>3188</v>
      </c>
      <c r="O34" s="1495"/>
      <c r="P34" s="1495"/>
      <c r="Q34" s="1496"/>
      <c r="R34" s="1496"/>
      <c r="S34" s="1126" t="s">
        <v>98</v>
      </c>
      <c r="T34" s="436">
        <v>116</v>
      </c>
      <c r="U34" s="1492">
        <v>216</v>
      </c>
      <c r="V34" s="1493"/>
      <c r="W34" s="1492">
        <v>316</v>
      </c>
      <c r="X34" s="1493"/>
      <c r="Y34" s="1492">
        <v>416</v>
      </c>
      <c r="Z34" s="1493"/>
    </row>
    <row r="35" spans="1:26" s="163" customFormat="1" ht="30" customHeight="1">
      <c r="A35" s="187">
        <v>0.17</v>
      </c>
      <c r="B35" s="187">
        <v>0.41</v>
      </c>
      <c r="C35" s="187">
        <v>0.65</v>
      </c>
      <c r="D35" s="187">
        <v>0.89</v>
      </c>
      <c r="E35" s="188">
        <f t="shared" si="0"/>
        <v>7.8</v>
      </c>
      <c r="F35" s="188">
        <f t="shared" si="1"/>
        <v>31.066666666666666</v>
      </c>
      <c r="G35" s="188">
        <f t="shared" si="2"/>
        <v>70.333333333333343</v>
      </c>
      <c r="H35" s="188">
        <f t="shared" si="3"/>
        <v>125.6</v>
      </c>
      <c r="I35" s="182"/>
      <c r="J35" s="1494" t="s">
        <v>312</v>
      </c>
      <c r="K35" s="1494"/>
      <c r="L35" s="1494"/>
      <c r="M35" s="1494"/>
      <c r="N35" s="1495" t="s">
        <v>3189</v>
      </c>
      <c r="O35" s="1495"/>
      <c r="P35" s="1495"/>
      <c r="Q35" s="1496"/>
      <c r="R35" s="1496"/>
      <c r="S35" s="1126" t="s">
        <v>108</v>
      </c>
      <c r="T35" s="436">
        <v>117</v>
      </c>
      <c r="U35" s="1492">
        <v>217</v>
      </c>
      <c r="V35" s="1493"/>
      <c r="W35" s="1492">
        <v>317</v>
      </c>
      <c r="X35" s="1493"/>
      <c r="Y35" s="1492">
        <v>417</v>
      </c>
      <c r="Z35" s="1493"/>
    </row>
    <row r="36" spans="1:26" s="163" customFormat="1" ht="30" customHeight="1">
      <c r="A36" s="187">
        <v>0.18</v>
      </c>
      <c r="B36" s="187">
        <v>0.42</v>
      </c>
      <c r="C36" s="187">
        <v>0.66</v>
      </c>
      <c r="D36" s="187">
        <v>0.9</v>
      </c>
      <c r="E36" s="188">
        <f t="shared" si="0"/>
        <v>8.259999999999998</v>
      </c>
      <c r="F36" s="188">
        <f t="shared" si="1"/>
        <v>31.94</v>
      </c>
      <c r="G36" s="188">
        <f t="shared" si="2"/>
        <v>71.62</v>
      </c>
      <c r="H36" s="188">
        <f t="shared" si="3"/>
        <v>127.3</v>
      </c>
      <c r="I36" s="182"/>
      <c r="J36" s="1494" t="s">
        <v>318</v>
      </c>
      <c r="K36" s="1494"/>
      <c r="L36" s="1494"/>
      <c r="M36" s="1494"/>
      <c r="N36" s="1495" t="s">
        <v>3190</v>
      </c>
      <c r="O36" s="1495"/>
      <c r="P36" s="1495"/>
      <c r="Q36" s="1496"/>
      <c r="R36" s="1496"/>
      <c r="S36" s="1126" t="s">
        <v>119</v>
      </c>
      <c r="T36" s="436">
        <v>118</v>
      </c>
      <c r="U36" s="1492">
        <v>218</v>
      </c>
      <c r="V36" s="1493"/>
      <c r="W36" s="1492">
        <v>318</v>
      </c>
      <c r="X36" s="1493"/>
      <c r="Y36" s="1492">
        <v>418</v>
      </c>
      <c r="Z36" s="1493"/>
    </row>
    <row r="37" spans="1:26" s="163" customFormat="1" ht="30" customHeight="1">
      <c r="A37" s="187">
        <v>0.19</v>
      </c>
      <c r="B37" s="187">
        <v>0.43</v>
      </c>
      <c r="C37" s="187">
        <v>0.67</v>
      </c>
      <c r="D37" s="187">
        <v>0.91</v>
      </c>
      <c r="E37" s="188">
        <f t="shared" si="0"/>
        <v>8.7266666666666648</v>
      </c>
      <c r="F37" s="188">
        <f t="shared" si="1"/>
        <v>32.82</v>
      </c>
      <c r="G37" s="188">
        <f t="shared" si="2"/>
        <v>72.913333333333341</v>
      </c>
      <c r="H37" s="188">
        <f t="shared" si="3"/>
        <v>129.00666666666669</v>
      </c>
      <c r="I37" s="182"/>
      <c r="J37" s="1494" t="s">
        <v>3191</v>
      </c>
      <c r="K37" s="1494"/>
      <c r="L37" s="1494"/>
      <c r="M37" s="1494"/>
      <c r="N37" s="1495" t="s">
        <v>3192</v>
      </c>
      <c r="O37" s="1495"/>
      <c r="P37" s="1495"/>
      <c r="Q37" s="1496"/>
      <c r="R37" s="1496"/>
      <c r="S37" s="1126" t="s">
        <v>140</v>
      </c>
      <c r="T37" s="436">
        <v>119</v>
      </c>
      <c r="U37" s="1492">
        <v>219</v>
      </c>
      <c r="V37" s="1493"/>
      <c r="W37" s="1492">
        <v>319</v>
      </c>
      <c r="X37" s="1493"/>
      <c r="Y37" s="1492">
        <v>419</v>
      </c>
      <c r="Z37" s="1493"/>
    </row>
    <row r="38" spans="1:26" s="166" customFormat="1" ht="30" customHeight="1">
      <c r="A38" s="1141">
        <v>0.2</v>
      </c>
      <c r="B38" s="1141">
        <v>0.44</v>
      </c>
      <c r="C38" s="1141">
        <v>0.68</v>
      </c>
      <c r="D38" s="1141">
        <v>0.92</v>
      </c>
      <c r="E38" s="1137">
        <f t="shared" si="0"/>
        <v>9.1999999999999993</v>
      </c>
      <c r="F38" s="1137">
        <f t="shared" si="1"/>
        <v>33.706666666666663</v>
      </c>
      <c r="G38" s="1137">
        <f t="shared" si="2"/>
        <v>74.213333333333352</v>
      </c>
      <c r="H38" s="1137">
        <f t="shared" si="3"/>
        <v>130.72</v>
      </c>
      <c r="J38" s="1477" t="s">
        <v>225</v>
      </c>
      <c r="K38" s="1477"/>
      <c r="L38" s="1477"/>
      <c r="M38" s="1477"/>
      <c r="N38" s="1478" t="s">
        <v>3193</v>
      </c>
      <c r="O38" s="1478"/>
      <c r="P38" s="1478"/>
      <c r="Q38" s="1479"/>
      <c r="R38" s="1479"/>
      <c r="S38" s="1138" t="s">
        <v>2276</v>
      </c>
      <c r="T38" s="1140">
        <v>120</v>
      </c>
      <c r="U38" s="1480">
        <v>220</v>
      </c>
      <c r="V38" s="1481"/>
      <c r="W38" s="1480">
        <v>320</v>
      </c>
      <c r="X38" s="1481"/>
      <c r="Y38" s="1480">
        <v>420</v>
      </c>
      <c r="Z38" s="1481"/>
    </row>
    <row r="39" spans="1:26" s="166" customFormat="1" ht="30" customHeight="1">
      <c r="A39" s="1141">
        <v>0.21</v>
      </c>
      <c r="B39" s="1141">
        <v>0.45</v>
      </c>
      <c r="C39" s="1141">
        <v>0.69</v>
      </c>
      <c r="D39" s="1141">
        <v>0.93</v>
      </c>
      <c r="E39" s="1137">
        <f t="shared" si="0"/>
        <v>9.6800000000000015</v>
      </c>
      <c r="F39" s="1137">
        <f t="shared" si="1"/>
        <v>34.6</v>
      </c>
      <c r="G39" s="1137">
        <f t="shared" si="2"/>
        <v>75.52</v>
      </c>
      <c r="H39" s="1137">
        <f t="shared" si="3"/>
        <v>132.44000000000003</v>
      </c>
      <c r="J39" s="1477" t="s">
        <v>261</v>
      </c>
      <c r="K39" s="1477"/>
      <c r="L39" s="1477"/>
      <c r="M39" s="1477"/>
      <c r="N39" s="1478" t="s">
        <v>3194</v>
      </c>
      <c r="O39" s="1478"/>
      <c r="P39" s="1478"/>
      <c r="Q39" s="1479"/>
      <c r="R39" s="1479"/>
      <c r="S39" s="1138" t="s">
        <v>151</v>
      </c>
      <c r="T39" s="1140">
        <v>121</v>
      </c>
      <c r="U39" s="1480">
        <v>221</v>
      </c>
      <c r="V39" s="1481"/>
      <c r="W39" s="1480">
        <v>321</v>
      </c>
      <c r="X39" s="1481"/>
      <c r="Y39" s="1480">
        <v>421</v>
      </c>
      <c r="Z39" s="1481"/>
    </row>
    <row r="40" spans="1:26" s="163" customFormat="1" ht="30" customHeight="1">
      <c r="A40" s="187">
        <v>0.22</v>
      </c>
      <c r="B40" s="187">
        <v>0.46</v>
      </c>
      <c r="C40" s="187">
        <v>0.7</v>
      </c>
      <c r="D40" s="187">
        <v>0.94</v>
      </c>
      <c r="E40" s="188">
        <f t="shared" si="0"/>
        <v>10.166666666666668</v>
      </c>
      <c r="F40" s="188">
        <f t="shared" si="1"/>
        <v>35.5</v>
      </c>
      <c r="G40" s="188">
        <f t="shared" si="2"/>
        <v>76.833333333333329</v>
      </c>
      <c r="H40" s="188">
        <f t="shared" si="3"/>
        <v>134.16666666666666</v>
      </c>
      <c r="I40" s="182"/>
      <c r="J40" s="1494" t="s">
        <v>384</v>
      </c>
      <c r="K40" s="1494"/>
      <c r="L40" s="1494"/>
      <c r="M40" s="1494"/>
      <c r="N40" s="1495" t="s">
        <v>3195</v>
      </c>
      <c r="O40" s="1495"/>
      <c r="P40" s="1495"/>
      <c r="Q40" s="1496"/>
      <c r="R40" s="1496"/>
      <c r="S40" s="1126" t="s">
        <v>2280</v>
      </c>
      <c r="T40" s="436">
        <v>122</v>
      </c>
      <c r="U40" s="1492">
        <v>222</v>
      </c>
      <c r="V40" s="1493"/>
      <c r="W40" s="1492">
        <v>322</v>
      </c>
      <c r="X40" s="1493"/>
      <c r="Y40" s="1492">
        <v>422</v>
      </c>
      <c r="Z40" s="1493"/>
    </row>
    <row r="41" spans="1:26" s="163" customFormat="1" ht="30" customHeight="1">
      <c r="A41" s="187">
        <v>0.23</v>
      </c>
      <c r="B41" s="187">
        <v>0.47</v>
      </c>
      <c r="C41" s="187">
        <v>0.71</v>
      </c>
      <c r="D41" s="187">
        <v>0.95</v>
      </c>
      <c r="E41" s="188">
        <f t="shared" si="0"/>
        <v>10.660000000000002</v>
      </c>
      <c r="F41" s="188">
        <f t="shared" si="1"/>
        <v>36.406666666666659</v>
      </c>
      <c r="G41" s="188">
        <f t="shared" si="2"/>
        <v>78.153333333333322</v>
      </c>
      <c r="H41" s="188">
        <f t="shared" si="3"/>
        <v>135.89999999999998</v>
      </c>
      <c r="I41" s="182"/>
      <c r="J41" s="1494" t="s">
        <v>2281</v>
      </c>
      <c r="K41" s="1494"/>
      <c r="L41" s="1494"/>
      <c r="M41" s="1494"/>
      <c r="N41" s="1495" t="s">
        <v>3196</v>
      </c>
      <c r="O41" s="1495"/>
      <c r="P41" s="1495"/>
      <c r="Q41" s="1496"/>
      <c r="R41" s="1496"/>
      <c r="S41" s="1126" t="s">
        <v>172</v>
      </c>
      <c r="T41" s="436">
        <v>123</v>
      </c>
      <c r="U41" s="1492">
        <v>223</v>
      </c>
      <c r="V41" s="1493"/>
      <c r="W41" s="1492">
        <v>323</v>
      </c>
      <c r="X41" s="1493"/>
      <c r="Y41" s="1492">
        <v>423</v>
      </c>
      <c r="Z41" s="1493"/>
    </row>
    <row r="42" spans="1:26" s="163" customFormat="1" ht="30" customHeight="1">
      <c r="A42" s="187">
        <v>0.24</v>
      </c>
      <c r="B42" s="187">
        <v>0.48</v>
      </c>
      <c r="C42" s="187">
        <v>0.72</v>
      </c>
      <c r="D42" s="187">
        <v>0.96</v>
      </c>
      <c r="E42" s="188">
        <f t="shared" si="0"/>
        <v>11.16</v>
      </c>
      <c r="F42" s="188">
        <f t="shared" si="1"/>
        <v>37.319999999999993</v>
      </c>
      <c r="G42" s="188">
        <f t="shared" si="2"/>
        <v>79.48</v>
      </c>
      <c r="H42" s="188">
        <f t="shared" si="3"/>
        <v>137.63999999999999</v>
      </c>
      <c r="I42" s="182"/>
      <c r="J42" s="1494" t="s">
        <v>2282</v>
      </c>
      <c r="K42" s="1494"/>
      <c r="L42" s="1494"/>
      <c r="M42" s="1494"/>
      <c r="N42" s="1495" t="s">
        <v>3197</v>
      </c>
      <c r="O42" s="1495"/>
      <c r="P42" s="1495"/>
      <c r="Q42" s="1496"/>
      <c r="R42" s="1496"/>
      <c r="S42" s="1126" t="s">
        <v>2283</v>
      </c>
      <c r="T42" s="436">
        <v>124</v>
      </c>
      <c r="U42" s="1492">
        <v>224</v>
      </c>
      <c r="V42" s="1493"/>
      <c r="W42" s="1492">
        <v>324</v>
      </c>
      <c r="X42" s="1493"/>
      <c r="Y42" s="1492">
        <v>424</v>
      </c>
      <c r="Z42" s="1493"/>
    </row>
    <row r="43" spans="1:26" s="163" customFormat="1" ht="6" customHeight="1">
      <c r="A43" s="158"/>
      <c r="B43" s="158"/>
      <c r="C43" s="158"/>
      <c r="D43" s="158"/>
      <c r="E43" s="158"/>
      <c r="F43" s="158"/>
      <c r="G43" s="158"/>
      <c r="H43" s="158"/>
      <c r="I43" s="182"/>
      <c r="J43" s="167"/>
      <c r="K43" s="167"/>
      <c r="L43" s="167"/>
      <c r="M43" s="167"/>
      <c r="N43" s="168"/>
      <c r="O43" s="168"/>
      <c r="P43" s="168"/>
      <c r="Q43" s="167"/>
      <c r="R43" s="167"/>
      <c r="S43" s="1127"/>
      <c r="T43" s="17"/>
      <c r="U43" s="17"/>
      <c r="V43" s="17"/>
      <c r="W43" s="17"/>
      <c r="X43" s="17"/>
      <c r="Y43" s="17"/>
      <c r="Z43" s="17"/>
    </row>
    <row r="44" spans="1:26" s="163" customFormat="1" ht="33.75" customHeight="1">
      <c r="A44" s="158"/>
      <c r="B44" s="158"/>
      <c r="C44" s="158"/>
      <c r="D44" s="158"/>
      <c r="E44" s="158"/>
      <c r="F44" s="158"/>
      <c r="G44" s="158"/>
      <c r="H44" s="158"/>
      <c r="I44" s="182"/>
      <c r="J44" s="643" t="str">
        <f>CONCATENATE("Kontrolni broj: ",MID(Z44,2,LEN(Z44)-2))</f>
        <v>Kontrolni broj: 101092506750673563</v>
      </c>
      <c r="K44" s="169"/>
      <c r="M44" s="170"/>
      <c r="N44" s="170"/>
      <c r="O44" s="170"/>
      <c r="P44" s="171"/>
      <c r="R44" s="172"/>
      <c r="S44" s="1128"/>
      <c r="T44" s="17"/>
      <c r="U44" s="17"/>
      <c r="V44" s="17"/>
      <c r="W44" s="17"/>
      <c r="X44" s="17"/>
      <c r="Y44" s="17"/>
      <c r="Z44" s="721" t="str">
        <f>CONCATENATE("*",'#Konverter'!AJ2,E171,F171,G171,H171,"*")</f>
        <v>*101092506750673563*</v>
      </c>
    </row>
    <row r="45" spans="1:26" s="163" customFormat="1" ht="25.5" customHeight="1">
      <c r="A45" s="158"/>
      <c r="B45" s="158"/>
      <c r="C45" s="158"/>
      <c r="D45" s="158"/>
      <c r="E45" s="158"/>
      <c r="F45" s="158"/>
      <c r="G45" s="158"/>
      <c r="H45" s="158"/>
      <c r="I45" s="182"/>
      <c r="K45" s="169"/>
      <c r="M45" s="170"/>
      <c r="N45" s="170"/>
      <c r="O45" s="170"/>
      <c r="R45" s="167"/>
      <c r="S45" s="1127"/>
      <c r="T45" s="17"/>
      <c r="U45" s="17"/>
      <c r="V45" s="17"/>
      <c r="W45" s="17"/>
      <c r="X45" s="17"/>
      <c r="Y45" s="17"/>
      <c r="Z45" s="644" t="s">
        <v>2284</v>
      </c>
    </row>
    <row r="46" spans="1:26" s="165" customFormat="1" ht="25.5" customHeight="1">
      <c r="A46" s="158"/>
      <c r="B46" s="158"/>
      <c r="C46" s="158"/>
      <c r="D46" s="158"/>
      <c r="E46" s="158"/>
      <c r="F46" s="158"/>
      <c r="G46" s="158"/>
      <c r="H46" s="158"/>
      <c r="I46" s="183"/>
      <c r="J46" s="1483">
        <v>1</v>
      </c>
      <c r="K46" s="1483"/>
      <c r="L46" s="1483"/>
      <c r="M46" s="1483"/>
      <c r="N46" s="1483">
        <v>2</v>
      </c>
      <c r="O46" s="1483"/>
      <c r="P46" s="1483"/>
      <c r="Q46" s="1483">
        <v>3</v>
      </c>
      <c r="R46" s="1483"/>
      <c r="S46" s="1125">
        <v>4</v>
      </c>
      <c r="T46" s="448">
        <v>5</v>
      </c>
      <c r="U46" s="1490">
        <v>6</v>
      </c>
      <c r="V46" s="1491"/>
      <c r="W46" s="1483">
        <v>7</v>
      </c>
      <c r="X46" s="1483"/>
      <c r="Y46" s="1483">
        <v>8</v>
      </c>
      <c r="Z46" s="1483"/>
    </row>
    <row r="47" spans="1:26" s="163" customFormat="1" ht="30" customHeight="1">
      <c r="A47" s="158">
        <v>0.97</v>
      </c>
      <c r="B47" s="158">
        <f>A89+0.01</f>
        <v>1.4100000000000004</v>
      </c>
      <c r="C47" s="158">
        <f>B89+0.01</f>
        <v>1.8400000000000007</v>
      </c>
      <c r="D47" s="158">
        <f>C89+0.01</f>
        <v>2.2699999999999951</v>
      </c>
      <c r="E47" s="188">
        <f t="shared" ref="E47:E89" si="4">IF(LEN(T47)=0,"",1+ABS((T47*A47)/LEN(T47))+A47)</f>
        <v>42.386666666666663</v>
      </c>
      <c r="F47" s="188">
        <f t="shared" ref="F47:F89" si="5">IF(LEN(U47)=0,"",1+ABS((U47*B47)/LEN(U47))+B47)</f>
        <v>108.16000000000001</v>
      </c>
      <c r="G47" s="188">
        <f t="shared" ref="G47:G89" si="6">IF(LEN(W47)=0,"",1+ABS((W47*C47)/LEN(W47))+C47)</f>
        <v>202.1733333333334</v>
      </c>
      <c r="H47" s="188">
        <f t="shared" ref="H47:H89" si="7">IF(LEN(Y47)=0,"",1+ABS((Y47*D47)/LEN(Y47))+D47)</f>
        <v>324.85333333333261</v>
      </c>
      <c r="I47" s="182"/>
      <c r="J47" s="1494" t="s">
        <v>3198</v>
      </c>
      <c r="K47" s="1494"/>
      <c r="L47" s="1494"/>
      <c r="M47" s="1494"/>
      <c r="N47" s="1495" t="s">
        <v>3199</v>
      </c>
      <c r="O47" s="1495"/>
      <c r="P47" s="1495"/>
      <c r="Q47" s="1496"/>
      <c r="R47" s="1496"/>
      <c r="S47" s="1126" t="s">
        <v>529</v>
      </c>
      <c r="T47" s="1105">
        <v>125</v>
      </c>
      <c r="U47" s="1492">
        <v>225</v>
      </c>
      <c r="V47" s="1493"/>
      <c r="W47" s="1492">
        <v>325</v>
      </c>
      <c r="X47" s="1493"/>
      <c r="Y47" s="1492">
        <v>425</v>
      </c>
      <c r="Z47" s="1493"/>
    </row>
    <row r="48" spans="1:26" s="163" customFormat="1" ht="30" customHeight="1">
      <c r="A48" s="158">
        <v>0.98</v>
      </c>
      <c r="B48" s="158">
        <f t="shared" ref="B48:D49" si="8">B47+0.01</f>
        <v>1.4200000000000004</v>
      </c>
      <c r="C48" s="158">
        <f t="shared" si="8"/>
        <v>1.8500000000000008</v>
      </c>
      <c r="D48" s="158">
        <f t="shared" si="8"/>
        <v>2.2799999999999949</v>
      </c>
      <c r="E48" s="188">
        <f t="shared" si="4"/>
        <v>43.14</v>
      </c>
      <c r="F48" s="188">
        <f t="shared" si="5"/>
        <v>109.39333333333336</v>
      </c>
      <c r="G48" s="188">
        <f t="shared" si="6"/>
        <v>203.88333333333341</v>
      </c>
      <c r="H48" s="188">
        <f t="shared" si="7"/>
        <v>327.03999999999922</v>
      </c>
      <c r="I48" s="182"/>
      <c r="J48" s="1494" t="s">
        <v>3200</v>
      </c>
      <c r="K48" s="1494"/>
      <c r="L48" s="1494"/>
      <c r="M48" s="1494"/>
      <c r="N48" s="1495" t="s">
        <v>3201</v>
      </c>
      <c r="O48" s="1495"/>
      <c r="P48" s="1495"/>
      <c r="Q48" s="1496"/>
      <c r="R48" s="1496"/>
      <c r="S48" s="1126" t="s">
        <v>221</v>
      </c>
      <c r="T48" s="436">
        <v>126</v>
      </c>
      <c r="U48" s="1492">
        <v>226</v>
      </c>
      <c r="V48" s="1493"/>
      <c r="W48" s="1492">
        <v>326</v>
      </c>
      <c r="X48" s="1493"/>
      <c r="Y48" s="1492">
        <v>426</v>
      </c>
      <c r="Z48" s="1493"/>
    </row>
    <row r="49" spans="1:26" s="163" customFormat="1" ht="30" customHeight="1">
      <c r="A49" s="158">
        <v>0.99</v>
      </c>
      <c r="B49" s="158">
        <f t="shared" si="8"/>
        <v>1.4300000000000004</v>
      </c>
      <c r="C49" s="158">
        <f t="shared" si="8"/>
        <v>1.8600000000000008</v>
      </c>
      <c r="D49" s="158">
        <f t="shared" si="8"/>
        <v>2.2899999999999947</v>
      </c>
      <c r="E49" s="188">
        <f t="shared" si="4"/>
        <v>43.900000000000006</v>
      </c>
      <c r="F49" s="188">
        <f t="shared" si="5"/>
        <v>110.63333333333337</v>
      </c>
      <c r="G49" s="188">
        <f t="shared" si="6"/>
        <v>205.60000000000011</v>
      </c>
      <c r="H49" s="188">
        <f t="shared" si="7"/>
        <v>329.23333333333261</v>
      </c>
      <c r="I49" s="182"/>
      <c r="J49" s="1494" t="s">
        <v>400</v>
      </c>
      <c r="K49" s="1494"/>
      <c r="L49" s="1494"/>
      <c r="M49" s="1494"/>
      <c r="N49" s="1495" t="s">
        <v>3202</v>
      </c>
      <c r="O49" s="1495"/>
      <c r="P49" s="1495"/>
      <c r="Q49" s="1497"/>
      <c r="R49" s="1498"/>
      <c r="S49" s="1126" t="s">
        <v>227</v>
      </c>
      <c r="T49" s="436">
        <v>127</v>
      </c>
      <c r="U49" s="1492">
        <v>227</v>
      </c>
      <c r="V49" s="1493"/>
      <c r="W49" s="1492">
        <v>327</v>
      </c>
      <c r="X49" s="1493"/>
      <c r="Y49" s="1492">
        <v>427</v>
      </c>
      <c r="Z49" s="1493"/>
    </row>
    <row r="50" spans="1:26" s="163" customFormat="1" ht="30" customHeight="1">
      <c r="A50" s="158">
        <v>1.01</v>
      </c>
      <c r="B50" s="158">
        <f t="shared" ref="B50:D65" si="9">B49+0.01</f>
        <v>1.4400000000000004</v>
      </c>
      <c r="C50" s="158">
        <f t="shared" si="9"/>
        <v>1.8700000000000008</v>
      </c>
      <c r="D50" s="158">
        <f t="shared" si="9"/>
        <v>2.2999999999999945</v>
      </c>
      <c r="E50" s="188">
        <f t="shared" si="4"/>
        <v>45.103333333333332</v>
      </c>
      <c r="F50" s="188">
        <f t="shared" si="5"/>
        <v>111.88000000000004</v>
      </c>
      <c r="G50" s="188">
        <f t="shared" si="6"/>
        <v>207.32333333333341</v>
      </c>
      <c r="H50" s="188">
        <f t="shared" si="7"/>
        <v>331.43333333333254</v>
      </c>
      <c r="I50" s="182"/>
      <c r="J50" s="1494" t="s">
        <v>406</v>
      </c>
      <c r="K50" s="1494"/>
      <c r="L50" s="1494"/>
      <c r="M50" s="1494"/>
      <c r="N50" s="1495" t="s">
        <v>3203</v>
      </c>
      <c r="O50" s="1495"/>
      <c r="P50" s="1495"/>
      <c r="Q50" s="1497"/>
      <c r="R50" s="1498"/>
      <c r="S50" s="1126" t="s">
        <v>507</v>
      </c>
      <c r="T50" s="436">
        <v>128</v>
      </c>
      <c r="U50" s="1492">
        <v>228</v>
      </c>
      <c r="V50" s="1493"/>
      <c r="W50" s="1492">
        <v>328</v>
      </c>
      <c r="X50" s="1493"/>
      <c r="Y50" s="1492">
        <v>428</v>
      </c>
      <c r="Z50" s="1493"/>
    </row>
    <row r="51" spans="1:26" s="163" customFormat="1" ht="30" customHeight="1">
      <c r="A51" s="158">
        <f t="shared" ref="A51:A66" si="10">A50+0.01</f>
        <v>1.02</v>
      </c>
      <c r="B51" s="158">
        <f t="shared" si="9"/>
        <v>1.4500000000000004</v>
      </c>
      <c r="C51" s="158">
        <f t="shared" si="9"/>
        <v>1.8800000000000008</v>
      </c>
      <c r="D51" s="158">
        <f t="shared" si="9"/>
        <v>2.3099999999999943</v>
      </c>
      <c r="E51" s="188">
        <f t="shared" si="4"/>
        <v>45.88000000000001</v>
      </c>
      <c r="F51" s="188">
        <f t="shared" si="5"/>
        <v>113.13333333333335</v>
      </c>
      <c r="G51" s="188">
        <f t="shared" si="6"/>
        <v>209.0533333333334</v>
      </c>
      <c r="H51" s="188">
        <f t="shared" si="7"/>
        <v>333.63999999999919</v>
      </c>
      <c r="I51" s="182"/>
      <c r="J51" s="1494" t="s">
        <v>415</v>
      </c>
      <c r="K51" s="1494"/>
      <c r="L51" s="1494"/>
      <c r="M51" s="1494"/>
      <c r="N51" s="1495" t="s">
        <v>3204</v>
      </c>
      <c r="O51" s="1495"/>
      <c r="P51" s="1495"/>
      <c r="Q51" s="1497"/>
      <c r="R51" s="1498"/>
      <c r="S51" s="1126" t="s">
        <v>2285</v>
      </c>
      <c r="T51" s="436">
        <v>129</v>
      </c>
      <c r="U51" s="1492">
        <v>229</v>
      </c>
      <c r="V51" s="1493"/>
      <c r="W51" s="1492">
        <v>329</v>
      </c>
      <c r="X51" s="1493"/>
      <c r="Y51" s="1492">
        <v>429</v>
      </c>
      <c r="Z51" s="1493"/>
    </row>
    <row r="52" spans="1:26" s="166" customFormat="1" ht="30" customHeight="1">
      <c r="A52" s="1136">
        <f t="shared" si="10"/>
        <v>1.03</v>
      </c>
      <c r="B52" s="1136">
        <f t="shared" si="9"/>
        <v>1.4600000000000004</v>
      </c>
      <c r="C52" s="1136">
        <f t="shared" si="9"/>
        <v>1.8900000000000008</v>
      </c>
      <c r="D52" s="1136">
        <f t="shared" si="9"/>
        <v>2.3199999999999941</v>
      </c>
      <c r="E52" s="1137">
        <f t="shared" si="4"/>
        <v>46.663333333333334</v>
      </c>
      <c r="F52" s="1137">
        <f t="shared" si="5"/>
        <v>114.39333333333335</v>
      </c>
      <c r="G52" s="1137">
        <f t="shared" si="6"/>
        <v>210.79000000000011</v>
      </c>
      <c r="H52" s="1137">
        <f t="shared" si="7"/>
        <v>335.85333333333244</v>
      </c>
      <c r="J52" s="1477" t="s">
        <v>180</v>
      </c>
      <c r="K52" s="1477"/>
      <c r="L52" s="1477"/>
      <c r="M52" s="1477"/>
      <c r="N52" s="1478" t="s">
        <v>3205</v>
      </c>
      <c r="O52" s="1478"/>
      <c r="P52" s="1478"/>
      <c r="Q52" s="1499"/>
      <c r="R52" s="1500"/>
      <c r="S52" s="1138" t="s">
        <v>243</v>
      </c>
      <c r="T52" s="1140">
        <v>130</v>
      </c>
      <c r="U52" s="1480">
        <v>230</v>
      </c>
      <c r="V52" s="1481"/>
      <c r="W52" s="1480">
        <v>330</v>
      </c>
      <c r="X52" s="1481"/>
      <c r="Y52" s="1480">
        <v>430</v>
      </c>
      <c r="Z52" s="1481"/>
    </row>
    <row r="53" spans="1:26" s="163" customFormat="1" ht="30" customHeight="1">
      <c r="A53" s="158">
        <f t="shared" si="10"/>
        <v>1.04</v>
      </c>
      <c r="B53" s="158">
        <f t="shared" si="9"/>
        <v>1.4700000000000004</v>
      </c>
      <c r="C53" s="158">
        <f t="shared" si="9"/>
        <v>1.9000000000000008</v>
      </c>
      <c r="D53" s="158">
        <f t="shared" si="9"/>
        <v>2.3299999999999939</v>
      </c>
      <c r="E53" s="188">
        <f t="shared" si="4"/>
        <v>47.453333333333333</v>
      </c>
      <c r="F53" s="188">
        <f t="shared" si="5"/>
        <v>115.66000000000004</v>
      </c>
      <c r="G53" s="188">
        <f t="shared" si="6"/>
        <v>212.53333333333345</v>
      </c>
      <c r="H53" s="188">
        <f t="shared" si="7"/>
        <v>338.07333333333247</v>
      </c>
      <c r="I53" s="182"/>
      <c r="J53" s="1494" t="s">
        <v>426</v>
      </c>
      <c r="K53" s="1494"/>
      <c r="L53" s="1494"/>
      <c r="M53" s="1494"/>
      <c r="N53" s="1495" t="s">
        <v>3206</v>
      </c>
      <c r="O53" s="1495"/>
      <c r="P53" s="1495"/>
      <c r="Q53" s="1497"/>
      <c r="R53" s="1498"/>
      <c r="S53" s="1126" t="s">
        <v>2286</v>
      </c>
      <c r="T53" s="436">
        <v>131</v>
      </c>
      <c r="U53" s="1492">
        <v>231</v>
      </c>
      <c r="V53" s="1493"/>
      <c r="W53" s="1492">
        <v>331</v>
      </c>
      <c r="X53" s="1493"/>
      <c r="Y53" s="1492">
        <v>431</v>
      </c>
      <c r="Z53" s="1493"/>
    </row>
    <row r="54" spans="1:26" s="163" customFormat="1" ht="30" customHeight="1">
      <c r="A54" s="158">
        <f t="shared" si="10"/>
        <v>1.05</v>
      </c>
      <c r="B54" s="158">
        <f t="shared" si="9"/>
        <v>1.4800000000000004</v>
      </c>
      <c r="C54" s="158">
        <f t="shared" si="9"/>
        <v>1.9100000000000008</v>
      </c>
      <c r="D54" s="158">
        <f t="shared" si="9"/>
        <v>2.3399999999999936</v>
      </c>
      <c r="E54" s="188">
        <f t="shared" si="4"/>
        <v>48.249999999999993</v>
      </c>
      <c r="F54" s="188">
        <f t="shared" si="5"/>
        <v>116.93333333333338</v>
      </c>
      <c r="G54" s="188">
        <f t="shared" si="6"/>
        <v>214.28333333333342</v>
      </c>
      <c r="H54" s="188">
        <f t="shared" si="7"/>
        <v>340.29999999999905</v>
      </c>
      <c r="I54" s="182"/>
      <c r="J54" s="1494" t="s">
        <v>3207</v>
      </c>
      <c r="K54" s="1494"/>
      <c r="L54" s="1494"/>
      <c r="M54" s="1494"/>
      <c r="N54" s="1495" t="s">
        <v>3208</v>
      </c>
      <c r="O54" s="1495"/>
      <c r="P54" s="1495"/>
      <c r="Q54" s="1497"/>
      <c r="R54" s="1498"/>
      <c r="S54" s="1126" t="s">
        <v>249</v>
      </c>
      <c r="T54" s="436">
        <v>132</v>
      </c>
      <c r="U54" s="1492">
        <v>232</v>
      </c>
      <c r="V54" s="1493"/>
      <c r="W54" s="1492">
        <v>332</v>
      </c>
      <c r="X54" s="1493"/>
      <c r="Y54" s="1492">
        <v>432</v>
      </c>
      <c r="Z54" s="1493"/>
    </row>
    <row r="55" spans="1:26" s="166" customFormat="1" ht="30" customHeight="1">
      <c r="A55" s="1136">
        <f t="shared" si="10"/>
        <v>1.06</v>
      </c>
      <c r="B55" s="1136">
        <f t="shared" si="9"/>
        <v>1.4900000000000004</v>
      </c>
      <c r="C55" s="1136">
        <f t="shared" si="9"/>
        <v>1.9200000000000008</v>
      </c>
      <c r="D55" s="1136">
        <f t="shared" si="9"/>
        <v>2.3499999999999934</v>
      </c>
      <c r="E55" s="1137">
        <f t="shared" si="4"/>
        <v>49.053333333333342</v>
      </c>
      <c r="F55" s="1137">
        <f t="shared" si="5"/>
        <v>118.21333333333337</v>
      </c>
      <c r="G55" s="1137">
        <f t="shared" si="6"/>
        <v>216.04000000000008</v>
      </c>
      <c r="H55" s="1137">
        <f t="shared" si="7"/>
        <v>342.53333333333234</v>
      </c>
      <c r="J55" s="1477" t="s">
        <v>3209</v>
      </c>
      <c r="K55" s="1477"/>
      <c r="L55" s="1477"/>
      <c r="M55" s="1477"/>
      <c r="N55" s="1478" t="s">
        <v>3210</v>
      </c>
      <c r="O55" s="1478"/>
      <c r="P55" s="1478"/>
      <c r="Q55" s="1499"/>
      <c r="R55" s="1500"/>
      <c r="S55" s="1138" t="s">
        <v>256</v>
      </c>
      <c r="T55" s="1140">
        <v>133</v>
      </c>
      <c r="U55" s="1480">
        <v>233</v>
      </c>
      <c r="V55" s="1481"/>
      <c r="W55" s="1480">
        <v>333</v>
      </c>
      <c r="X55" s="1481"/>
      <c r="Y55" s="1480">
        <v>433</v>
      </c>
      <c r="Z55" s="1481"/>
    </row>
    <row r="56" spans="1:26" s="166" customFormat="1" ht="30" customHeight="1">
      <c r="A56" s="1136">
        <f t="shared" si="10"/>
        <v>1.07</v>
      </c>
      <c r="B56" s="1136">
        <f t="shared" si="9"/>
        <v>1.5000000000000004</v>
      </c>
      <c r="C56" s="1136">
        <f t="shared" si="9"/>
        <v>1.9300000000000008</v>
      </c>
      <c r="D56" s="1136">
        <f t="shared" si="9"/>
        <v>2.3599999999999932</v>
      </c>
      <c r="E56" s="1137">
        <f t="shared" si="4"/>
        <v>49.86333333333333</v>
      </c>
      <c r="F56" s="1137">
        <f t="shared" si="5"/>
        <v>119.50000000000004</v>
      </c>
      <c r="G56" s="1137">
        <f t="shared" si="6"/>
        <v>217.80333333333343</v>
      </c>
      <c r="H56" s="1137">
        <f t="shared" si="7"/>
        <v>344.77333333333235</v>
      </c>
      <c r="J56" s="1477" t="s">
        <v>501</v>
      </c>
      <c r="K56" s="1477"/>
      <c r="L56" s="1477"/>
      <c r="M56" s="1477"/>
      <c r="N56" s="1478" t="s">
        <v>3211</v>
      </c>
      <c r="O56" s="1478"/>
      <c r="P56" s="1478"/>
      <c r="Q56" s="1499"/>
      <c r="R56" s="1500"/>
      <c r="S56" s="1138" t="s">
        <v>264</v>
      </c>
      <c r="T56" s="1140">
        <v>134</v>
      </c>
      <c r="U56" s="1480">
        <v>234</v>
      </c>
      <c r="V56" s="1481"/>
      <c r="W56" s="1480">
        <v>334</v>
      </c>
      <c r="X56" s="1481"/>
      <c r="Y56" s="1480">
        <v>434</v>
      </c>
      <c r="Z56" s="1481"/>
    </row>
    <row r="57" spans="1:26" s="166" customFormat="1" ht="30" customHeight="1">
      <c r="A57" s="1136">
        <f t="shared" si="10"/>
        <v>1.08</v>
      </c>
      <c r="B57" s="1136">
        <f t="shared" si="9"/>
        <v>1.5100000000000005</v>
      </c>
      <c r="C57" s="1136">
        <f t="shared" si="9"/>
        <v>1.9400000000000008</v>
      </c>
      <c r="D57" s="1136">
        <f t="shared" si="9"/>
        <v>2.369999999999993</v>
      </c>
      <c r="E57" s="1137">
        <f t="shared" si="4"/>
        <v>50.68</v>
      </c>
      <c r="F57" s="1137">
        <f t="shared" si="5"/>
        <v>120.79333333333336</v>
      </c>
      <c r="G57" s="1137">
        <f t="shared" si="6"/>
        <v>219.57333333333344</v>
      </c>
      <c r="H57" s="1137">
        <f t="shared" si="7"/>
        <v>347.01999999999896</v>
      </c>
      <c r="J57" s="1477"/>
      <c r="K57" s="1477"/>
      <c r="L57" s="1477"/>
      <c r="M57" s="1477"/>
      <c r="N57" s="1478" t="s">
        <v>3212</v>
      </c>
      <c r="O57" s="1478"/>
      <c r="P57" s="1478"/>
      <c r="Q57" s="1499"/>
      <c r="R57" s="1500"/>
      <c r="S57" s="1138" t="s">
        <v>274</v>
      </c>
      <c r="T57" s="1140">
        <v>135</v>
      </c>
      <c r="U57" s="1480">
        <v>235</v>
      </c>
      <c r="V57" s="1481"/>
      <c r="W57" s="1480">
        <v>335</v>
      </c>
      <c r="X57" s="1481"/>
      <c r="Y57" s="1480">
        <v>435</v>
      </c>
      <c r="Z57" s="1481"/>
    </row>
    <row r="58" spans="1:26" s="166" customFormat="1" ht="30" customHeight="1">
      <c r="A58" s="1136">
        <f t="shared" si="10"/>
        <v>1.0900000000000001</v>
      </c>
      <c r="B58" s="1136">
        <f t="shared" si="9"/>
        <v>1.5200000000000005</v>
      </c>
      <c r="C58" s="1136">
        <f t="shared" si="9"/>
        <v>1.9500000000000008</v>
      </c>
      <c r="D58" s="1136">
        <f t="shared" si="9"/>
        <v>2.3799999999999928</v>
      </c>
      <c r="E58" s="1137">
        <f t="shared" si="4"/>
        <v>51.503333333333337</v>
      </c>
      <c r="F58" s="1137">
        <f t="shared" si="5"/>
        <v>122.09333333333336</v>
      </c>
      <c r="G58" s="1137">
        <f t="shared" si="6"/>
        <v>221.35000000000008</v>
      </c>
      <c r="H58" s="1137">
        <f t="shared" si="7"/>
        <v>349.27333333333229</v>
      </c>
      <c r="J58" s="1477" t="s">
        <v>3213</v>
      </c>
      <c r="K58" s="1477"/>
      <c r="L58" s="1477"/>
      <c r="M58" s="1477"/>
      <c r="N58" s="1478" t="s">
        <v>3214</v>
      </c>
      <c r="O58" s="1478"/>
      <c r="P58" s="1478"/>
      <c r="Q58" s="1499"/>
      <c r="R58" s="1500"/>
      <c r="S58" s="1138" t="s">
        <v>282</v>
      </c>
      <c r="T58" s="1140">
        <v>136</v>
      </c>
      <c r="U58" s="1480">
        <v>236</v>
      </c>
      <c r="V58" s="1481"/>
      <c r="W58" s="1480">
        <v>336</v>
      </c>
      <c r="X58" s="1481"/>
      <c r="Y58" s="1480">
        <v>436</v>
      </c>
      <c r="Z58" s="1481"/>
    </row>
    <row r="59" spans="1:26" s="163" customFormat="1" ht="30" customHeight="1">
      <c r="A59" s="158">
        <f t="shared" si="10"/>
        <v>1.1000000000000001</v>
      </c>
      <c r="B59" s="158">
        <f t="shared" si="9"/>
        <v>1.5300000000000005</v>
      </c>
      <c r="C59" s="158">
        <f t="shared" si="9"/>
        <v>1.9600000000000009</v>
      </c>
      <c r="D59" s="158">
        <f t="shared" si="9"/>
        <v>2.3899999999999926</v>
      </c>
      <c r="E59" s="188">
        <f t="shared" si="4"/>
        <v>52.333333333333343</v>
      </c>
      <c r="F59" s="188">
        <f t="shared" si="5"/>
        <v>123.40000000000005</v>
      </c>
      <c r="G59" s="188">
        <f t="shared" si="6"/>
        <v>223.13333333333344</v>
      </c>
      <c r="H59" s="188">
        <f t="shared" si="7"/>
        <v>351.53333333333222</v>
      </c>
      <c r="I59" s="182"/>
      <c r="J59" s="1494">
        <v>10</v>
      </c>
      <c r="K59" s="1494"/>
      <c r="L59" s="1494"/>
      <c r="M59" s="1494"/>
      <c r="N59" s="1495" t="s">
        <v>3215</v>
      </c>
      <c r="O59" s="1495"/>
      <c r="P59" s="1495"/>
      <c r="Q59" s="1497"/>
      <c r="R59" s="1498"/>
      <c r="S59" s="1126" t="s">
        <v>289</v>
      </c>
      <c r="T59" s="436">
        <v>137</v>
      </c>
      <c r="U59" s="1492">
        <v>237</v>
      </c>
      <c r="V59" s="1493"/>
      <c r="W59" s="1492">
        <v>337</v>
      </c>
      <c r="X59" s="1493"/>
      <c r="Y59" s="1492">
        <v>437</v>
      </c>
      <c r="Z59" s="1493"/>
    </row>
    <row r="60" spans="1:26" s="163" customFormat="1" ht="30" customHeight="1">
      <c r="A60" s="158">
        <f t="shared" si="10"/>
        <v>1.1100000000000001</v>
      </c>
      <c r="B60" s="158">
        <f t="shared" si="9"/>
        <v>1.5400000000000005</v>
      </c>
      <c r="C60" s="158">
        <f t="shared" si="9"/>
        <v>1.9700000000000009</v>
      </c>
      <c r="D60" s="158">
        <f t="shared" si="9"/>
        <v>2.3999999999999924</v>
      </c>
      <c r="E60" s="188">
        <f t="shared" si="4"/>
        <v>53.17</v>
      </c>
      <c r="F60" s="188">
        <f t="shared" si="5"/>
        <v>124.71333333333337</v>
      </c>
      <c r="G60" s="188">
        <f t="shared" si="6"/>
        <v>224.9233333333334</v>
      </c>
      <c r="H60" s="188">
        <f t="shared" si="7"/>
        <v>353.79999999999887</v>
      </c>
      <c r="I60" s="182"/>
      <c r="J60" s="1494">
        <v>11</v>
      </c>
      <c r="K60" s="1494"/>
      <c r="L60" s="1494"/>
      <c r="M60" s="1494"/>
      <c r="N60" s="1495" t="s">
        <v>3216</v>
      </c>
      <c r="O60" s="1495"/>
      <c r="P60" s="1495"/>
      <c r="Q60" s="1497"/>
      <c r="R60" s="1498"/>
      <c r="S60" s="1126" t="s">
        <v>296</v>
      </c>
      <c r="T60" s="436">
        <v>138</v>
      </c>
      <c r="U60" s="1492">
        <v>238</v>
      </c>
      <c r="V60" s="1493"/>
      <c r="W60" s="1492">
        <v>338</v>
      </c>
      <c r="X60" s="1493"/>
      <c r="Y60" s="1492">
        <v>438</v>
      </c>
      <c r="Z60" s="1493"/>
    </row>
    <row r="61" spans="1:26" s="163" customFormat="1" ht="30" customHeight="1">
      <c r="A61" s="158">
        <f t="shared" si="10"/>
        <v>1.1200000000000001</v>
      </c>
      <c r="B61" s="158">
        <f t="shared" si="9"/>
        <v>1.5500000000000005</v>
      </c>
      <c r="C61" s="158">
        <f t="shared" si="9"/>
        <v>1.9800000000000009</v>
      </c>
      <c r="D61" s="158">
        <f t="shared" si="9"/>
        <v>2.4099999999999921</v>
      </c>
      <c r="E61" s="188">
        <f t="shared" si="4"/>
        <v>54.013333333333335</v>
      </c>
      <c r="F61" s="188">
        <f t="shared" si="5"/>
        <v>126.03333333333336</v>
      </c>
      <c r="G61" s="188">
        <f t="shared" si="6"/>
        <v>226.72000000000008</v>
      </c>
      <c r="H61" s="188">
        <f t="shared" si="7"/>
        <v>356.07333333333219</v>
      </c>
      <c r="I61" s="182"/>
      <c r="J61" s="1494">
        <v>12</v>
      </c>
      <c r="K61" s="1494"/>
      <c r="L61" s="1494"/>
      <c r="M61" s="1494"/>
      <c r="N61" s="1495" t="s">
        <v>3217</v>
      </c>
      <c r="O61" s="1495"/>
      <c r="P61" s="1495"/>
      <c r="Q61" s="1497"/>
      <c r="R61" s="1498"/>
      <c r="S61" s="1126" t="s">
        <v>2287</v>
      </c>
      <c r="T61" s="436">
        <v>139</v>
      </c>
      <c r="U61" s="1492">
        <v>239</v>
      </c>
      <c r="V61" s="1493"/>
      <c r="W61" s="1492">
        <v>339</v>
      </c>
      <c r="X61" s="1493"/>
      <c r="Y61" s="1492">
        <v>439</v>
      </c>
      <c r="Z61" s="1493"/>
    </row>
    <row r="62" spans="1:26" s="163" customFormat="1" ht="30" customHeight="1">
      <c r="A62" s="158">
        <f t="shared" si="10"/>
        <v>1.1300000000000001</v>
      </c>
      <c r="B62" s="158">
        <f t="shared" si="9"/>
        <v>1.5600000000000005</v>
      </c>
      <c r="C62" s="158">
        <f t="shared" si="9"/>
        <v>1.9900000000000009</v>
      </c>
      <c r="D62" s="158">
        <f t="shared" si="9"/>
        <v>2.4199999999999919</v>
      </c>
      <c r="E62" s="188">
        <f t="shared" si="4"/>
        <v>54.863333333333344</v>
      </c>
      <c r="F62" s="188">
        <f t="shared" si="5"/>
        <v>127.36000000000003</v>
      </c>
      <c r="G62" s="188">
        <f t="shared" si="6"/>
        <v>228.52333333333343</v>
      </c>
      <c r="H62" s="188">
        <f t="shared" si="7"/>
        <v>358.35333333333222</v>
      </c>
      <c r="I62" s="182"/>
      <c r="J62" s="1494">
        <v>13</v>
      </c>
      <c r="K62" s="1494"/>
      <c r="L62" s="1494"/>
      <c r="M62" s="1494"/>
      <c r="N62" s="1495" t="s">
        <v>3218</v>
      </c>
      <c r="O62" s="1495"/>
      <c r="P62" s="1495"/>
      <c r="Q62" s="1497"/>
      <c r="R62" s="1498"/>
      <c r="S62" s="1126" t="s">
        <v>307</v>
      </c>
      <c r="T62" s="436">
        <v>140</v>
      </c>
      <c r="U62" s="1492">
        <v>240</v>
      </c>
      <c r="V62" s="1493"/>
      <c r="W62" s="1492">
        <v>340</v>
      </c>
      <c r="X62" s="1493"/>
      <c r="Y62" s="1492">
        <v>440</v>
      </c>
      <c r="Z62" s="1493"/>
    </row>
    <row r="63" spans="1:26" s="163" customFormat="1" ht="30" customHeight="1">
      <c r="A63" s="158">
        <f t="shared" si="10"/>
        <v>1.1400000000000001</v>
      </c>
      <c r="B63" s="158">
        <f t="shared" si="9"/>
        <v>1.5700000000000005</v>
      </c>
      <c r="C63" s="158">
        <f t="shared" si="9"/>
        <v>2.0000000000000009</v>
      </c>
      <c r="D63" s="158">
        <f t="shared" si="9"/>
        <v>2.4299999999999917</v>
      </c>
      <c r="E63" s="188">
        <f t="shared" si="4"/>
        <v>55.720000000000006</v>
      </c>
      <c r="F63" s="188">
        <f t="shared" si="5"/>
        <v>128.69333333333338</v>
      </c>
      <c r="G63" s="188">
        <f t="shared" si="6"/>
        <v>230.33333333333346</v>
      </c>
      <c r="H63" s="188">
        <f t="shared" si="7"/>
        <v>360.63999999999874</v>
      </c>
      <c r="I63" s="182"/>
      <c r="J63" s="1494">
        <v>14</v>
      </c>
      <c r="K63" s="1494"/>
      <c r="L63" s="1494"/>
      <c r="M63" s="1494"/>
      <c r="N63" s="1495" t="s">
        <v>3219</v>
      </c>
      <c r="O63" s="1495"/>
      <c r="P63" s="1495"/>
      <c r="Q63" s="1497"/>
      <c r="R63" s="1498"/>
      <c r="S63" s="1126" t="s">
        <v>312</v>
      </c>
      <c r="T63" s="436">
        <v>141</v>
      </c>
      <c r="U63" s="1492">
        <v>241</v>
      </c>
      <c r="V63" s="1493"/>
      <c r="W63" s="1492">
        <v>341</v>
      </c>
      <c r="X63" s="1493"/>
      <c r="Y63" s="1492">
        <v>441</v>
      </c>
      <c r="Z63" s="1493"/>
    </row>
    <row r="64" spans="1:26" s="163" customFormat="1" ht="30" customHeight="1">
      <c r="A64" s="158">
        <f t="shared" si="10"/>
        <v>1.1500000000000001</v>
      </c>
      <c r="B64" s="158">
        <f t="shared" si="9"/>
        <v>1.5800000000000005</v>
      </c>
      <c r="C64" s="158">
        <f t="shared" si="9"/>
        <v>2.0100000000000007</v>
      </c>
      <c r="D64" s="158">
        <f t="shared" si="9"/>
        <v>2.4399999999999915</v>
      </c>
      <c r="E64" s="188">
        <f t="shared" si="4"/>
        <v>56.583333333333336</v>
      </c>
      <c r="F64" s="188">
        <f t="shared" si="5"/>
        <v>130.03333333333339</v>
      </c>
      <c r="G64" s="188">
        <f t="shared" si="6"/>
        <v>232.15000000000006</v>
      </c>
      <c r="H64" s="188">
        <f t="shared" si="7"/>
        <v>362.93333333333203</v>
      </c>
      <c r="I64" s="182"/>
      <c r="J64" s="1494">
        <v>15</v>
      </c>
      <c r="K64" s="1494"/>
      <c r="L64" s="1494"/>
      <c r="M64" s="1494"/>
      <c r="N64" s="1495" t="s">
        <v>3220</v>
      </c>
      <c r="O64" s="1495"/>
      <c r="P64" s="1495"/>
      <c r="Q64" s="1497"/>
      <c r="R64" s="1498"/>
      <c r="S64" s="1126" t="s">
        <v>318</v>
      </c>
      <c r="T64" s="436">
        <v>142</v>
      </c>
      <c r="U64" s="1492">
        <v>242</v>
      </c>
      <c r="V64" s="1493"/>
      <c r="W64" s="1492">
        <v>342</v>
      </c>
      <c r="X64" s="1493"/>
      <c r="Y64" s="1492">
        <v>442</v>
      </c>
      <c r="Z64" s="1493"/>
    </row>
    <row r="65" spans="1:26" s="166" customFormat="1" ht="30" customHeight="1">
      <c r="A65" s="1136">
        <f t="shared" si="10"/>
        <v>1.1600000000000001</v>
      </c>
      <c r="B65" s="1136">
        <f t="shared" si="9"/>
        <v>1.5900000000000005</v>
      </c>
      <c r="C65" s="1136">
        <f t="shared" si="9"/>
        <v>2.0200000000000005</v>
      </c>
      <c r="D65" s="1136">
        <f t="shared" si="9"/>
        <v>2.4499999999999913</v>
      </c>
      <c r="E65" s="1137">
        <f t="shared" si="4"/>
        <v>57.453333333333347</v>
      </c>
      <c r="F65" s="1137">
        <f t="shared" si="5"/>
        <v>131.38000000000005</v>
      </c>
      <c r="G65" s="1137">
        <f t="shared" si="6"/>
        <v>233.97333333333339</v>
      </c>
      <c r="H65" s="1137">
        <f t="shared" si="7"/>
        <v>365.23333333333198</v>
      </c>
      <c r="J65" s="1477"/>
      <c r="K65" s="1477"/>
      <c r="L65" s="1477"/>
      <c r="M65" s="1477"/>
      <c r="N65" s="1478" t="s">
        <v>3221</v>
      </c>
      <c r="O65" s="1478"/>
      <c r="P65" s="1478"/>
      <c r="Q65" s="1499"/>
      <c r="R65" s="1500"/>
      <c r="S65" s="1138" t="s">
        <v>322</v>
      </c>
      <c r="T65" s="1140">
        <v>143</v>
      </c>
      <c r="U65" s="1480">
        <v>243</v>
      </c>
      <c r="V65" s="1481"/>
      <c r="W65" s="1480">
        <v>343</v>
      </c>
      <c r="X65" s="1481"/>
      <c r="Y65" s="1480">
        <v>443</v>
      </c>
      <c r="Z65" s="1481"/>
    </row>
    <row r="66" spans="1:26" s="163" customFormat="1" ht="30" customHeight="1">
      <c r="A66" s="158">
        <f t="shared" si="10"/>
        <v>1.1700000000000002</v>
      </c>
      <c r="B66" s="158">
        <f>B65+0.01</f>
        <v>1.6000000000000005</v>
      </c>
      <c r="C66" s="158">
        <f>C65+0.01</f>
        <v>2.0300000000000002</v>
      </c>
      <c r="D66" s="158">
        <f>D65+0.01</f>
        <v>2.4599999999999911</v>
      </c>
      <c r="E66" s="188">
        <f t="shared" si="4"/>
        <v>58.330000000000005</v>
      </c>
      <c r="F66" s="188">
        <f t="shared" si="5"/>
        <v>132.73333333333338</v>
      </c>
      <c r="G66" s="188">
        <f t="shared" si="6"/>
        <v>235.80333333333334</v>
      </c>
      <c r="H66" s="188">
        <f t="shared" si="7"/>
        <v>367.53999999999871</v>
      </c>
      <c r="I66" s="182"/>
      <c r="J66" s="1494">
        <v>20</v>
      </c>
      <c r="K66" s="1494"/>
      <c r="L66" s="1494"/>
      <c r="M66" s="1494"/>
      <c r="N66" s="1495" t="s">
        <v>3222</v>
      </c>
      <c r="O66" s="1495"/>
      <c r="P66" s="1495"/>
      <c r="Q66" s="1497"/>
      <c r="R66" s="1498"/>
      <c r="S66" s="1126" t="s">
        <v>329</v>
      </c>
      <c r="T66" s="436">
        <v>144</v>
      </c>
      <c r="U66" s="1492">
        <v>244</v>
      </c>
      <c r="V66" s="1493"/>
      <c r="W66" s="1492">
        <v>344</v>
      </c>
      <c r="X66" s="1493"/>
      <c r="Y66" s="1492">
        <v>444</v>
      </c>
      <c r="Z66" s="1493"/>
    </row>
    <row r="67" spans="1:26" s="163" customFormat="1" ht="30" customHeight="1">
      <c r="A67" s="158">
        <f t="shared" ref="A67:D82" si="11">A66+0.01</f>
        <v>1.1800000000000002</v>
      </c>
      <c r="B67" s="158">
        <f t="shared" si="11"/>
        <v>1.6100000000000005</v>
      </c>
      <c r="C67" s="158">
        <f t="shared" si="11"/>
        <v>2.04</v>
      </c>
      <c r="D67" s="158">
        <f t="shared" si="11"/>
        <v>2.4699999999999909</v>
      </c>
      <c r="E67" s="188">
        <f t="shared" si="4"/>
        <v>59.213333333333338</v>
      </c>
      <c r="F67" s="188">
        <f t="shared" si="5"/>
        <v>134.09333333333339</v>
      </c>
      <c r="G67" s="188">
        <f t="shared" si="6"/>
        <v>237.64000000000001</v>
      </c>
      <c r="H67" s="188">
        <f t="shared" si="7"/>
        <v>369.85333333333199</v>
      </c>
      <c r="I67" s="182"/>
      <c r="J67" s="1494" t="s">
        <v>3223</v>
      </c>
      <c r="K67" s="1494"/>
      <c r="L67" s="1494"/>
      <c r="M67" s="1494"/>
      <c r="N67" s="1501" t="s">
        <v>3224</v>
      </c>
      <c r="O67" s="1501"/>
      <c r="P67" s="1501"/>
      <c r="Q67" s="1497"/>
      <c r="R67" s="1498"/>
      <c r="S67" s="1126" t="s">
        <v>2288</v>
      </c>
      <c r="T67" s="436">
        <v>145</v>
      </c>
      <c r="U67" s="1492">
        <v>245</v>
      </c>
      <c r="V67" s="1493"/>
      <c r="W67" s="1492">
        <v>345</v>
      </c>
      <c r="X67" s="1493"/>
      <c r="Y67" s="1492">
        <v>445</v>
      </c>
      <c r="Z67" s="1493"/>
    </row>
    <row r="68" spans="1:26" s="163" customFormat="1" ht="30" customHeight="1">
      <c r="A68" s="158">
        <f t="shared" si="11"/>
        <v>1.1900000000000002</v>
      </c>
      <c r="B68" s="158">
        <f t="shared" si="11"/>
        <v>1.6200000000000006</v>
      </c>
      <c r="C68" s="158">
        <f t="shared" si="11"/>
        <v>2.0499999999999998</v>
      </c>
      <c r="D68" s="158">
        <f t="shared" si="11"/>
        <v>2.4799999999999907</v>
      </c>
      <c r="E68" s="188">
        <f t="shared" si="4"/>
        <v>60.103333333333346</v>
      </c>
      <c r="F68" s="188">
        <f t="shared" si="5"/>
        <v>135.46000000000006</v>
      </c>
      <c r="G68" s="188">
        <f t="shared" si="6"/>
        <v>239.48333333333332</v>
      </c>
      <c r="H68" s="188">
        <f t="shared" si="7"/>
        <v>372.17333333333198</v>
      </c>
      <c r="I68" s="182"/>
      <c r="J68" s="1494">
        <v>207</v>
      </c>
      <c r="K68" s="1494"/>
      <c r="L68" s="1494"/>
      <c r="M68" s="1494"/>
      <c r="N68" s="1501" t="s">
        <v>3225</v>
      </c>
      <c r="O68" s="1501"/>
      <c r="P68" s="1501"/>
      <c r="Q68" s="1497"/>
      <c r="R68" s="1498"/>
      <c r="S68" s="1126" t="s">
        <v>333</v>
      </c>
      <c r="T68" s="436">
        <v>146</v>
      </c>
      <c r="U68" s="1492">
        <v>246</v>
      </c>
      <c r="V68" s="1493"/>
      <c r="W68" s="1492">
        <v>346</v>
      </c>
      <c r="X68" s="1493"/>
      <c r="Y68" s="1492">
        <v>446</v>
      </c>
      <c r="Z68" s="1493"/>
    </row>
    <row r="69" spans="1:26" s="163" customFormat="1" ht="30" customHeight="1">
      <c r="A69" s="158">
        <f t="shared" si="11"/>
        <v>1.2000000000000002</v>
      </c>
      <c r="B69" s="158">
        <f t="shared" si="11"/>
        <v>1.6300000000000006</v>
      </c>
      <c r="C69" s="158">
        <f t="shared" si="11"/>
        <v>2.0599999999999996</v>
      </c>
      <c r="D69" s="158">
        <f t="shared" si="11"/>
        <v>2.4899999999999904</v>
      </c>
      <c r="E69" s="188">
        <f t="shared" si="4"/>
        <v>61.000000000000014</v>
      </c>
      <c r="F69" s="188">
        <f t="shared" si="5"/>
        <v>136.83333333333337</v>
      </c>
      <c r="G69" s="188">
        <f t="shared" si="6"/>
        <v>241.33333333333329</v>
      </c>
      <c r="H69" s="188">
        <f t="shared" si="7"/>
        <v>374.49999999999858</v>
      </c>
      <c r="I69" s="182"/>
      <c r="J69" s="1494" t="s">
        <v>3226</v>
      </c>
      <c r="K69" s="1494"/>
      <c r="L69" s="1494"/>
      <c r="M69" s="1494"/>
      <c r="N69" s="1495" t="s">
        <v>3227</v>
      </c>
      <c r="O69" s="1495"/>
      <c r="P69" s="1495"/>
      <c r="Q69" s="1497"/>
      <c r="R69" s="1498"/>
      <c r="S69" s="1126" t="s">
        <v>339</v>
      </c>
      <c r="T69" s="436">
        <v>147</v>
      </c>
      <c r="U69" s="1492">
        <v>247</v>
      </c>
      <c r="V69" s="1493"/>
      <c r="W69" s="1492">
        <v>347</v>
      </c>
      <c r="X69" s="1493"/>
      <c r="Y69" s="1492">
        <v>447</v>
      </c>
      <c r="Z69" s="1493"/>
    </row>
    <row r="70" spans="1:26" s="163" customFormat="1" ht="30" customHeight="1">
      <c r="A70" s="158">
        <f t="shared" si="11"/>
        <v>1.2100000000000002</v>
      </c>
      <c r="B70" s="158">
        <f t="shared" si="11"/>
        <v>1.6400000000000006</v>
      </c>
      <c r="C70" s="158">
        <f t="shared" si="11"/>
        <v>2.0699999999999994</v>
      </c>
      <c r="D70" s="158">
        <f t="shared" si="11"/>
        <v>2.4999999999999902</v>
      </c>
      <c r="E70" s="188">
        <f t="shared" si="4"/>
        <v>61.90333333333335</v>
      </c>
      <c r="F70" s="188">
        <f t="shared" si="5"/>
        <v>138.21333333333337</v>
      </c>
      <c r="G70" s="188">
        <f t="shared" si="6"/>
        <v>243.18999999999991</v>
      </c>
      <c r="H70" s="188">
        <f t="shared" si="7"/>
        <v>376.83333333333189</v>
      </c>
      <c r="I70" s="182"/>
      <c r="J70" s="1494">
        <v>210</v>
      </c>
      <c r="K70" s="1494"/>
      <c r="L70" s="1494"/>
      <c r="M70" s="1494"/>
      <c r="N70" s="1501" t="s">
        <v>3228</v>
      </c>
      <c r="O70" s="1501"/>
      <c r="P70" s="1501"/>
      <c r="Q70" s="1497"/>
      <c r="R70" s="1498"/>
      <c r="S70" s="1126" t="s">
        <v>344</v>
      </c>
      <c r="T70" s="436">
        <v>148</v>
      </c>
      <c r="U70" s="1492">
        <v>248</v>
      </c>
      <c r="V70" s="1493"/>
      <c r="W70" s="1492">
        <v>348</v>
      </c>
      <c r="X70" s="1493"/>
      <c r="Y70" s="1492">
        <v>448</v>
      </c>
      <c r="Z70" s="1493"/>
    </row>
    <row r="71" spans="1:26" s="163" customFormat="1" ht="30" customHeight="1">
      <c r="A71" s="158">
        <f t="shared" si="11"/>
        <v>1.2200000000000002</v>
      </c>
      <c r="B71" s="158">
        <f t="shared" si="11"/>
        <v>1.6500000000000006</v>
      </c>
      <c r="C71" s="158">
        <f t="shared" si="11"/>
        <v>2.0799999999999992</v>
      </c>
      <c r="D71" s="158">
        <f t="shared" si="11"/>
        <v>2.50999999999999</v>
      </c>
      <c r="E71" s="188">
        <f t="shared" si="4"/>
        <v>62.81333333333334</v>
      </c>
      <c r="F71" s="188">
        <f t="shared" si="5"/>
        <v>139.60000000000005</v>
      </c>
      <c r="G71" s="188">
        <f t="shared" si="6"/>
        <v>245.05333333333326</v>
      </c>
      <c r="H71" s="188">
        <f t="shared" si="7"/>
        <v>379.17333333333181</v>
      </c>
      <c r="I71" s="182"/>
      <c r="J71" s="1494">
        <v>211</v>
      </c>
      <c r="K71" s="1494"/>
      <c r="L71" s="1494"/>
      <c r="M71" s="1494"/>
      <c r="N71" s="1501" t="s">
        <v>3229</v>
      </c>
      <c r="O71" s="1501"/>
      <c r="P71" s="1501"/>
      <c r="Q71" s="1497"/>
      <c r="R71" s="1498"/>
      <c r="S71" s="1126" t="s">
        <v>350</v>
      </c>
      <c r="T71" s="436">
        <v>149</v>
      </c>
      <c r="U71" s="1492">
        <v>249</v>
      </c>
      <c r="V71" s="1493"/>
      <c r="W71" s="1492">
        <v>349</v>
      </c>
      <c r="X71" s="1493"/>
      <c r="Y71" s="1492">
        <v>449</v>
      </c>
      <c r="Z71" s="1493"/>
    </row>
    <row r="72" spans="1:26" s="163" customFormat="1" ht="30" customHeight="1">
      <c r="A72" s="158">
        <f t="shared" si="11"/>
        <v>1.2300000000000002</v>
      </c>
      <c r="B72" s="158">
        <f t="shared" si="11"/>
        <v>1.6600000000000006</v>
      </c>
      <c r="C72" s="158">
        <f t="shared" si="11"/>
        <v>2.089999999999999</v>
      </c>
      <c r="D72" s="158">
        <f t="shared" si="11"/>
        <v>2.5199999999999898</v>
      </c>
      <c r="E72" s="188">
        <f t="shared" si="4"/>
        <v>63.730000000000004</v>
      </c>
      <c r="F72" s="188">
        <f t="shared" si="5"/>
        <v>140.9933333333334</v>
      </c>
      <c r="G72" s="188">
        <f t="shared" si="6"/>
        <v>246.92333333333323</v>
      </c>
      <c r="H72" s="188">
        <f t="shared" si="7"/>
        <v>381.51999999999845</v>
      </c>
      <c r="I72" s="182"/>
      <c r="J72" s="1494">
        <v>212</v>
      </c>
      <c r="K72" s="1494"/>
      <c r="L72" s="1494"/>
      <c r="M72" s="1494"/>
      <c r="N72" s="1501" t="s">
        <v>3230</v>
      </c>
      <c r="O72" s="1501"/>
      <c r="P72" s="1501"/>
      <c r="Q72" s="1497"/>
      <c r="R72" s="1498"/>
      <c r="S72" s="1126" t="s">
        <v>206</v>
      </c>
      <c r="T72" s="436">
        <v>150</v>
      </c>
      <c r="U72" s="1492">
        <v>250</v>
      </c>
      <c r="V72" s="1493"/>
      <c r="W72" s="1492">
        <v>350</v>
      </c>
      <c r="X72" s="1493"/>
      <c r="Y72" s="1492">
        <v>450</v>
      </c>
      <c r="Z72" s="1493"/>
    </row>
    <row r="73" spans="1:26" s="163" customFormat="1" ht="30" customHeight="1">
      <c r="A73" s="158">
        <f t="shared" si="11"/>
        <v>1.2400000000000002</v>
      </c>
      <c r="B73" s="158">
        <f t="shared" si="11"/>
        <v>1.6700000000000006</v>
      </c>
      <c r="C73" s="158">
        <f t="shared" si="11"/>
        <v>2.0999999999999988</v>
      </c>
      <c r="D73" s="158">
        <f t="shared" si="11"/>
        <v>2.5299999999999896</v>
      </c>
      <c r="E73" s="188">
        <f t="shared" si="4"/>
        <v>64.65333333333335</v>
      </c>
      <c r="F73" s="188">
        <f t="shared" si="5"/>
        <v>142.39333333333337</v>
      </c>
      <c r="G73" s="188">
        <f t="shared" si="6"/>
        <v>248.79999999999984</v>
      </c>
      <c r="H73" s="188">
        <f t="shared" si="7"/>
        <v>383.87333333333169</v>
      </c>
      <c r="I73" s="182"/>
      <c r="J73" s="1494">
        <v>22</v>
      </c>
      <c r="K73" s="1494"/>
      <c r="L73" s="1494"/>
      <c r="M73" s="1494"/>
      <c r="N73" s="1501" t="s">
        <v>3231</v>
      </c>
      <c r="O73" s="1501"/>
      <c r="P73" s="1501"/>
      <c r="Q73" s="1497"/>
      <c r="R73" s="1498"/>
      <c r="S73" s="1126" t="s">
        <v>356</v>
      </c>
      <c r="T73" s="436">
        <v>151</v>
      </c>
      <c r="U73" s="1492">
        <v>251</v>
      </c>
      <c r="V73" s="1493"/>
      <c r="W73" s="1492">
        <v>351</v>
      </c>
      <c r="X73" s="1493"/>
      <c r="Y73" s="1492">
        <v>451</v>
      </c>
      <c r="Z73" s="1493"/>
    </row>
    <row r="74" spans="1:26" s="163" customFormat="1" ht="30" customHeight="1">
      <c r="A74" s="158">
        <f t="shared" si="11"/>
        <v>1.2500000000000002</v>
      </c>
      <c r="B74" s="158">
        <f t="shared" si="11"/>
        <v>1.6800000000000006</v>
      </c>
      <c r="C74" s="158">
        <f t="shared" si="11"/>
        <v>2.1099999999999985</v>
      </c>
      <c r="D74" s="158">
        <f t="shared" si="11"/>
        <v>2.5399999999999894</v>
      </c>
      <c r="E74" s="188">
        <f t="shared" si="4"/>
        <v>65.583333333333343</v>
      </c>
      <c r="F74" s="188">
        <f t="shared" si="5"/>
        <v>143.80000000000004</v>
      </c>
      <c r="G74" s="188">
        <f t="shared" si="6"/>
        <v>250.68333333333314</v>
      </c>
      <c r="H74" s="188">
        <f t="shared" si="7"/>
        <v>386.2333333333317</v>
      </c>
      <c r="I74" s="182"/>
      <c r="J74" s="1494">
        <v>23</v>
      </c>
      <c r="K74" s="1494"/>
      <c r="L74" s="1494"/>
      <c r="M74" s="1494"/>
      <c r="N74" s="1501" t="s">
        <v>3232</v>
      </c>
      <c r="O74" s="1501"/>
      <c r="P74" s="1501"/>
      <c r="Q74" s="1497"/>
      <c r="R74" s="1498"/>
      <c r="S74" s="1126" t="s">
        <v>361</v>
      </c>
      <c r="T74" s="436">
        <v>152</v>
      </c>
      <c r="U74" s="1492">
        <v>252</v>
      </c>
      <c r="V74" s="1493"/>
      <c r="W74" s="1492">
        <v>352</v>
      </c>
      <c r="X74" s="1493"/>
      <c r="Y74" s="1492">
        <v>452</v>
      </c>
      <c r="Z74" s="1493"/>
    </row>
    <row r="75" spans="1:26" s="163" customFormat="1" ht="30" customHeight="1">
      <c r="A75" s="158">
        <f t="shared" si="11"/>
        <v>1.2600000000000002</v>
      </c>
      <c r="B75" s="158">
        <f t="shared" si="11"/>
        <v>1.6900000000000006</v>
      </c>
      <c r="C75" s="158">
        <f t="shared" si="11"/>
        <v>2.1199999999999983</v>
      </c>
      <c r="D75" s="158">
        <f t="shared" si="11"/>
        <v>2.5499999999999892</v>
      </c>
      <c r="E75" s="188">
        <f t="shared" si="4"/>
        <v>66.52000000000001</v>
      </c>
      <c r="F75" s="188">
        <f t="shared" si="5"/>
        <v>145.2133333333334</v>
      </c>
      <c r="G75" s="188">
        <f t="shared" si="6"/>
        <v>252.57333333333315</v>
      </c>
      <c r="H75" s="188">
        <f t="shared" si="7"/>
        <v>388.59999999999837</v>
      </c>
      <c r="I75" s="182"/>
      <c r="J75" s="1494">
        <v>24</v>
      </c>
      <c r="K75" s="1494"/>
      <c r="L75" s="1494"/>
      <c r="M75" s="1494"/>
      <c r="N75" s="1495" t="s">
        <v>3233</v>
      </c>
      <c r="O75" s="1495"/>
      <c r="P75" s="1495"/>
      <c r="Q75" s="1497"/>
      <c r="R75" s="1498"/>
      <c r="S75" s="1126" t="s">
        <v>2292</v>
      </c>
      <c r="T75" s="436">
        <v>153</v>
      </c>
      <c r="U75" s="1492">
        <v>253</v>
      </c>
      <c r="V75" s="1493"/>
      <c r="W75" s="1492">
        <v>353</v>
      </c>
      <c r="X75" s="1493"/>
      <c r="Y75" s="1492">
        <v>453</v>
      </c>
      <c r="Z75" s="1493"/>
    </row>
    <row r="76" spans="1:26" s="163" customFormat="1" ht="30" customHeight="1">
      <c r="A76" s="158">
        <f t="shared" si="11"/>
        <v>1.2700000000000002</v>
      </c>
      <c r="B76" s="158">
        <f t="shared" si="11"/>
        <v>1.7000000000000006</v>
      </c>
      <c r="C76" s="158">
        <f t="shared" si="11"/>
        <v>2.1299999999999981</v>
      </c>
      <c r="D76" s="158">
        <f t="shared" si="11"/>
        <v>2.559999999999989</v>
      </c>
      <c r="E76" s="188">
        <f t="shared" si="4"/>
        <v>67.463333333333338</v>
      </c>
      <c r="F76" s="188">
        <f t="shared" si="5"/>
        <v>146.63333333333338</v>
      </c>
      <c r="G76" s="188">
        <f t="shared" si="6"/>
        <v>254.46999999999977</v>
      </c>
      <c r="H76" s="188">
        <f t="shared" si="7"/>
        <v>390.97333333333165</v>
      </c>
      <c r="I76" s="182"/>
      <c r="J76" s="1494">
        <v>240</v>
      </c>
      <c r="K76" s="1494"/>
      <c r="L76" s="1494"/>
      <c r="M76" s="1494"/>
      <c r="N76" s="1501" t="s">
        <v>3234</v>
      </c>
      <c r="O76" s="1501"/>
      <c r="P76" s="1501"/>
      <c r="Q76" s="1497"/>
      <c r="R76" s="1498"/>
      <c r="S76" s="1126" t="s">
        <v>489</v>
      </c>
      <c r="T76" s="436">
        <v>154</v>
      </c>
      <c r="U76" s="1492">
        <v>254</v>
      </c>
      <c r="V76" s="1493"/>
      <c r="W76" s="1492">
        <v>354</v>
      </c>
      <c r="X76" s="1493"/>
      <c r="Y76" s="1492">
        <v>454</v>
      </c>
      <c r="Z76" s="1493"/>
    </row>
    <row r="77" spans="1:26" s="163" customFormat="1" ht="30" customHeight="1">
      <c r="A77" s="158">
        <f t="shared" si="11"/>
        <v>1.2800000000000002</v>
      </c>
      <c r="B77" s="158">
        <f t="shared" si="11"/>
        <v>1.7100000000000006</v>
      </c>
      <c r="C77" s="158">
        <f t="shared" si="11"/>
        <v>2.1399999999999979</v>
      </c>
      <c r="D77" s="158">
        <f t="shared" si="11"/>
        <v>2.5699999999999887</v>
      </c>
      <c r="E77" s="188">
        <f t="shared" si="4"/>
        <v>68.413333333333341</v>
      </c>
      <c r="F77" s="188">
        <f t="shared" si="5"/>
        <v>148.06000000000006</v>
      </c>
      <c r="G77" s="188">
        <f t="shared" si="6"/>
        <v>256.37333333333311</v>
      </c>
      <c r="H77" s="188">
        <f t="shared" si="7"/>
        <v>393.35333333333165</v>
      </c>
      <c r="I77" s="182"/>
      <c r="J77" s="1494">
        <v>241</v>
      </c>
      <c r="K77" s="1494"/>
      <c r="L77" s="1494"/>
      <c r="M77" s="1494"/>
      <c r="N77" s="1501" t="s">
        <v>3235</v>
      </c>
      <c r="O77" s="1501"/>
      <c r="P77" s="1501"/>
      <c r="Q77" s="1497"/>
      <c r="R77" s="1498"/>
      <c r="S77" s="1126" t="s">
        <v>367</v>
      </c>
      <c r="T77" s="436">
        <v>155</v>
      </c>
      <c r="U77" s="1492">
        <v>255</v>
      </c>
      <c r="V77" s="1493"/>
      <c r="W77" s="1492">
        <v>355</v>
      </c>
      <c r="X77" s="1493"/>
      <c r="Y77" s="1492">
        <v>455</v>
      </c>
      <c r="Z77" s="1493"/>
    </row>
    <row r="78" spans="1:26" s="163" customFormat="1" ht="30" customHeight="1">
      <c r="A78" s="158">
        <f t="shared" si="11"/>
        <v>1.2900000000000003</v>
      </c>
      <c r="B78" s="158">
        <f t="shared" si="11"/>
        <v>1.7200000000000006</v>
      </c>
      <c r="C78" s="158">
        <f t="shared" si="11"/>
        <v>2.1499999999999977</v>
      </c>
      <c r="D78" s="158">
        <f t="shared" si="11"/>
        <v>2.5799999999999885</v>
      </c>
      <c r="E78" s="188">
        <f t="shared" si="4"/>
        <v>69.370000000000019</v>
      </c>
      <c r="F78" s="188">
        <f t="shared" si="5"/>
        <v>149.4933333333334</v>
      </c>
      <c r="G78" s="188">
        <f t="shared" si="6"/>
        <v>258.28333333333308</v>
      </c>
      <c r="H78" s="188">
        <f t="shared" si="7"/>
        <v>395.73999999999825</v>
      </c>
      <c r="I78" s="182"/>
      <c r="J78" s="1494">
        <v>242</v>
      </c>
      <c r="K78" s="1494"/>
      <c r="L78" s="1494"/>
      <c r="M78" s="1494"/>
      <c r="N78" s="1501" t="s">
        <v>3236</v>
      </c>
      <c r="O78" s="1501"/>
      <c r="P78" s="1501"/>
      <c r="Q78" s="1497"/>
      <c r="R78" s="1498"/>
      <c r="S78" s="1126" t="s">
        <v>161</v>
      </c>
      <c r="T78" s="436">
        <v>156</v>
      </c>
      <c r="U78" s="1492">
        <v>256</v>
      </c>
      <c r="V78" s="1493"/>
      <c r="W78" s="1492">
        <v>356</v>
      </c>
      <c r="X78" s="1493"/>
      <c r="Y78" s="1492">
        <v>456</v>
      </c>
      <c r="Z78" s="1493"/>
    </row>
    <row r="79" spans="1:26" s="163" customFormat="1" ht="30" customHeight="1">
      <c r="A79" s="158">
        <f t="shared" si="11"/>
        <v>1.3000000000000003</v>
      </c>
      <c r="B79" s="158">
        <f t="shared" si="11"/>
        <v>1.7300000000000006</v>
      </c>
      <c r="C79" s="158">
        <f t="shared" si="11"/>
        <v>2.1599999999999975</v>
      </c>
      <c r="D79" s="158">
        <f t="shared" si="11"/>
        <v>2.5899999999999883</v>
      </c>
      <c r="E79" s="188">
        <f t="shared" si="4"/>
        <v>70.333333333333343</v>
      </c>
      <c r="F79" s="188">
        <f t="shared" si="5"/>
        <v>150.93333333333339</v>
      </c>
      <c r="G79" s="188">
        <f t="shared" si="6"/>
        <v>260.1999999999997</v>
      </c>
      <c r="H79" s="188">
        <f t="shared" si="7"/>
        <v>398.13333333333151</v>
      </c>
      <c r="I79" s="182"/>
      <c r="J79" s="1494" t="s">
        <v>3237</v>
      </c>
      <c r="K79" s="1494"/>
      <c r="L79" s="1494"/>
      <c r="M79" s="1494"/>
      <c r="N79" s="1501" t="s">
        <v>3238</v>
      </c>
      <c r="O79" s="1501"/>
      <c r="P79" s="1501"/>
      <c r="Q79" s="1497"/>
      <c r="R79" s="1498"/>
      <c r="S79" s="1126" t="s">
        <v>372</v>
      </c>
      <c r="T79" s="436">
        <v>157</v>
      </c>
      <c r="U79" s="1492">
        <v>257</v>
      </c>
      <c r="V79" s="1493"/>
      <c r="W79" s="1492">
        <v>357</v>
      </c>
      <c r="X79" s="1493"/>
      <c r="Y79" s="1492">
        <v>457</v>
      </c>
      <c r="Z79" s="1493"/>
    </row>
    <row r="80" spans="1:26" s="163" customFormat="1" ht="30" customHeight="1">
      <c r="A80" s="158">
        <f t="shared" si="11"/>
        <v>1.3100000000000003</v>
      </c>
      <c r="B80" s="158">
        <f t="shared" si="11"/>
        <v>1.7400000000000007</v>
      </c>
      <c r="C80" s="158">
        <f t="shared" si="11"/>
        <v>2.1699999999999973</v>
      </c>
      <c r="D80" s="158">
        <f t="shared" si="11"/>
        <v>2.5999999999999881</v>
      </c>
      <c r="E80" s="188">
        <f t="shared" si="4"/>
        <v>71.303333333333356</v>
      </c>
      <c r="F80" s="188">
        <f t="shared" si="5"/>
        <v>152.38000000000008</v>
      </c>
      <c r="G80" s="188">
        <f t="shared" si="6"/>
        <v>262.12333333333299</v>
      </c>
      <c r="H80" s="188">
        <f t="shared" si="7"/>
        <v>400.53333333333148</v>
      </c>
      <c r="I80" s="182"/>
      <c r="J80" s="1494">
        <v>245</v>
      </c>
      <c r="K80" s="1494"/>
      <c r="L80" s="1494"/>
      <c r="M80" s="1494"/>
      <c r="N80" s="1501" t="s">
        <v>3239</v>
      </c>
      <c r="O80" s="1501"/>
      <c r="P80" s="1501"/>
      <c r="Q80" s="1497"/>
      <c r="R80" s="1498"/>
      <c r="S80" s="1126" t="s">
        <v>2297</v>
      </c>
      <c r="T80" s="436">
        <v>158</v>
      </c>
      <c r="U80" s="1492">
        <v>258</v>
      </c>
      <c r="V80" s="1493"/>
      <c r="W80" s="1492">
        <v>358</v>
      </c>
      <c r="X80" s="1493"/>
      <c r="Y80" s="1492">
        <v>458</v>
      </c>
      <c r="Z80" s="1493"/>
    </row>
    <row r="81" spans="1:26" s="163" customFormat="1" ht="30" customHeight="1">
      <c r="A81" s="158">
        <f t="shared" si="11"/>
        <v>1.3200000000000003</v>
      </c>
      <c r="B81" s="158">
        <f t="shared" si="11"/>
        <v>1.7500000000000007</v>
      </c>
      <c r="C81" s="158">
        <f t="shared" si="11"/>
        <v>2.1799999999999971</v>
      </c>
      <c r="D81" s="158">
        <f t="shared" si="11"/>
        <v>2.6099999999999879</v>
      </c>
      <c r="E81" s="188">
        <f t="shared" si="4"/>
        <v>72.28000000000003</v>
      </c>
      <c r="F81" s="188">
        <f t="shared" si="5"/>
        <v>153.8333333333334</v>
      </c>
      <c r="G81" s="188">
        <f t="shared" si="6"/>
        <v>264.053333333333</v>
      </c>
      <c r="H81" s="188">
        <f t="shared" si="7"/>
        <v>402.93999999999818</v>
      </c>
      <c r="I81" s="182"/>
      <c r="J81" s="1494">
        <v>246</v>
      </c>
      <c r="K81" s="1494"/>
      <c r="L81" s="1494"/>
      <c r="M81" s="1494"/>
      <c r="N81" s="1501" t="s">
        <v>3240</v>
      </c>
      <c r="O81" s="1501"/>
      <c r="P81" s="1501"/>
      <c r="Q81" s="1497"/>
      <c r="R81" s="1498"/>
      <c r="S81" s="1126" t="s">
        <v>378</v>
      </c>
      <c r="T81" s="436">
        <v>159</v>
      </c>
      <c r="U81" s="1492">
        <v>259</v>
      </c>
      <c r="V81" s="1493"/>
      <c r="W81" s="1492">
        <v>359</v>
      </c>
      <c r="X81" s="1493"/>
      <c r="Y81" s="1492">
        <v>459</v>
      </c>
      <c r="Z81" s="1493"/>
    </row>
    <row r="82" spans="1:26" s="163" customFormat="1" ht="30" customHeight="1">
      <c r="A82" s="158">
        <f t="shared" si="11"/>
        <v>1.3300000000000003</v>
      </c>
      <c r="B82" s="158">
        <f t="shared" si="11"/>
        <v>1.7600000000000007</v>
      </c>
      <c r="C82" s="158">
        <f t="shared" si="11"/>
        <v>2.1899999999999968</v>
      </c>
      <c r="D82" s="158">
        <f t="shared" si="11"/>
        <v>2.6199999999999877</v>
      </c>
      <c r="E82" s="188">
        <f t="shared" si="4"/>
        <v>73.26333333333335</v>
      </c>
      <c r="F82" s="188">
        <f t="shared" si="5"/>
        <v>155.29333333333338</v>
      </c>
      <c r="G82" s="188">
        <f t="shared" si="6"/>
        <v>265.98999999999961</v>
      </c>
      <c r="H82" s="188">
        <f t="shared" si="7"/>
        <v>405.35333333333148</v>
      </c>
      <c r="I82" s="182"/>
      <c r="J82" s="1494">
        <v>248</v>
      </c>
      <c r="K82" s="1494"/>
      <c r="L82" s="1494"/>
      <c r="M82" s="1494"/>
      <c r="N82" s="1501" t="s">
        <v>3241</v>
      </c>
      <c r="O82" s="1501"/>
      <c r="P82" s="1501"/>
      <c r="Q82" s="1497"/>
      <c r="R82" s="1498"/>
      <c r="S82" s="1126" t="s">
        <v>384</v>
      </c>
      <c r="T82" s="436">
        <v>160</v>
      </c>
      <c r="U82" s="1492">
        <v>260</v>
      </c>
      <c r="V82" s="1493"/>
      <c r="W82" s="1492">
        <v>360</v>
      </c>
      <c r="X82" s="1493"/>
      <c r="Y82" s="1492">
        <v>460</v>
      </c>
      <c r="Z82" s="1493"/>
    </row>
    <row r="83" spans="1:26" s="163" customFormat="1" ht="30" customHeight="1">
      <c r="A83" s="158">
        <f t="shared" ref="A83:D89" si="12">A82+0.01</f>
        <v>1.3400000000000003</v>
      </c>
      <c r="B83" s="158">
        <f t="shared" si="12"/>
        <v>1.7700000000000007</v>
      </c>
      <c r="C83" s="158">
        <f t="shared" si="12"/>
        <v>2.1999999999999966</v>
      </c>
      <c r="D83" s="158">
        <f t="shared" si="12"/>
        <v>2.6299999999999875</v>
      </c>
      <c r="E83" s="188">
        <f t="shared" si="4"/>
        <v>74.253333333333345</v>
      </c>
      <c r="F83" s="188">
        <f t="shared" si="5"/>
        <v>156.76000000000008</v>
      </c>
      <c r="G83" s="188">
        <f t="shared" si="6"/>
        <v>267.93333333333294</v>
      </c>
      <c r="H83" s="188">
        <f t="shared" si="7"/>
        <v>407.77333333333138</v>
      </c>
      <c r="I83" s="182"/>
      <c r="J83" s="1494">
        <v>27</v>
      </c>
      <c r="K83" s="1494"/>
      <c r="L83" s="1494"/>
      <c r="M83" s="1494"/>
      <c r="N83" s="1495" t="s">
        <v>3242</v>
      </c>
      <c r="O83" s="1495"/>
      <c r="P83" s="1495"/>
      <c r="Q83" s="1497"/>
      <c r="R83" s="1498"/>
      <c r="S83" s="1126" t="s">
        <v>2281</v>
      </c>
      <c r="T83" s="436">
        <v>161</v>
      </c>
      <c r="U83" s="1492">
        <v>261</v>
      </c>
      <c r="V83" s="1493"/>
      <c r="W83" s="1492">
        <v>361</v>
      </c>
      <c r="X83" s="1493"/>
      <c r="Y83" s="1492">
        <v>461</v>
      </c>
      <c r="Z83" s="1493"/>
    </row>
    <row r="84" spans="1:26" s="163" customFormat="1" ht="30" customHeight="1">
      <c r="A84" s="158">
        <f t="shared" si="12"/>
        <v>1.3500000000000003</v>
      </c>
      <c r="B84" s="158">
        <f t="shared" si="12"/>
        <v>1.7800000000000007</v>
      </c>
      <c r="C84" s="158">
        <f t="shared" si="12"/>
        <v>2.2099999999999964</v>
      </c>
      <c r="D84" s="158">
        <f t="shared" si="12"/>
        <v>2.6399999999999872</v>
      </c>
      <c r="E84" s="188">
        <f t="shared" si="4"/>
        <v>75.250000000000014</v>
      </c>
      <c r="F84" s="188">
        <f t="shared" si="5"/>
        <v>158.23333333333341</v>
      </c>
      <c r="G84" s="188">
        <f t="shared" si="6"/>
        <v>269.88333333333287</v>
      </c>
      <c r="H84" s="188">
        <f t="shared" si="7"/>
        <v>410.19999999999806</v>
      </c>
      <c r="I84" s="182"/>
      <c r="J84" s="1494" t="s">
        <v>3243</v>
      </c>
      <c r="K84" s="1494"/>
      <c r="L84" s="1494"/>
      <c r="M84" s="1494"/>
      <c r="N84" s="1495" t="s">
        <v>3244</v>
      </c>
      <c r="O84" s="1495"/>
      <c r="P84" s="1495"/>
      <c r="Q84" s="1497"/>
      <c r="R84" s="1498"/>
      <c r="S84" s="1126" t="s">
        <v>2282</v>
      </c>
      <c r="T84" s="436">
        <v>162</v>
      </c>
      <c r="U84" s="1492">
        <v>262</v>
      </c>
      <c r="V84" s="1493"/>
      <c r="W84" s="1492">
        <v>362</v>
      </c>
      <c r="X84" s="1493"/>
      <c r="Y84" s="1492">
        <v>462</v>
      </c>
      <c r="Z84" s="1493"/>
    </row>
    <row r="85" spans="1:26" s="166" customFormat="1" ht="30" customHeight="1">
      <c r="A85" s="1136">
        <f t="shared" si="12"/>
        <v>1.3600000000000003</v>
      </c>
      <c r="B85" s="1136">
        <f t="shared" si="12"/>
        <v>1.7900000000000007</v>
      </c>
      <c r="C85" s="1136">
        <f t="shared" si="12"/>
        <v>2.2199999999999962</v>
      </c>
      <c r="D85" s="1136">
        <f t="shared" si="12"/>
        <v>2.649999999999987</v>
      </c>
      <c r="E85" s="1137">
        <f t="shared" si="4"/>
        <v>76.253333333333359</v>
      </c>
      <c r="F85" s="1137">
        <f t="shared" si="5"/>
        <v>159.7133333333334</v>
      </c>
      <c r="G85" s="1137">
        <f t="shared" si="6"/>
        <v>271.83999999999952</v>
      </c>
      <c r="H85" s="1137">
        <f t="shared" si="7"/>
        <v>412.63333333333128</v>
      </c>
      <c r="J85" s="1477">
        <v>288</v>
      </c>
      <c r="K85" s="1477"/>
      <c r="L85" s="1477"/>
      <c r="M85" s="1477"/>
      <c r="N85" s="1478" t="s">
        <v>3245</v>
      </c>
      <c r="O85" s="1478"/>
      <c r="P85" s="1478"/>
      <c r="Q85" s="1499"/>
      <c r="R85" s="1500"/>
      <c r="S85" s="1138" t="s">
        <v>3198</v>
      </c>
      <c r="T85" s="1140">
        <v>163</v>
      </c>
      <c r="U85" s="1480">
        <v>263</v>
      </c>
      <c r="V85" s="1481"/>
      <c r="W85" s="1480">
        <v>363</v>
      </c>
      <c r="X85" s="1481"/>
      <c r="Y85" s="1480">
        <v>463</v>
      </c>
      <c r="Z85" s="1481"/>
    </row>
    <row r="86" spans="1:26" s="166" customFormat="1" ht="30" customHeight="1">
      <c r="A86" s="1136">
        <f t="shared" si="12"/>
        <v>1.3700000000000003</v>
      </c>
      <c r="B86" s="1136">
        <f t="shared" si="12"/>
        <v>1.8000000000000007</v>
      </c>
      <c r="C86" s="1136">
        <f t="shared" si="12"/>
        <v>2.229999999999996</v>
      </c>
      <c r="D86" s="1136">
        <f t="shared" si="12"/>
        <v>2.6599999999999868</v>
      </c>
      <c r="E86" s="1137">
        <f t="shared" si="4"/>
        <v>77.263333333333364</v>
      </c>
      <c r="F86" s="1137">
        <f t="shared" si="5"/>
        <v>161.20000000000007</v>
      </c>
      <c r="G86" s="1137">
        <f t="shared" si="6"/>
        <v>273.80333333333289</v>
      </c>
      <c r="H86" s="1137">
        <f t="shared" si="7"/>
        <v>415.07333333333128</v>
      </c>
      <c r="J86" s="1477">
        <v>290</v>
      </c>
      <c r="K86" s="1477"/>
      <c r="L86" s="1477"/>
      <c r="M86" s="1477"/>
      <c r="N86" s="1478" t="s">
        <v>3246</v>
      </c>
      <c r="O86" s="1478"/>
      <c r="P86" s="1478"/>
      <c r="Q86" s="1499"/>
      <c r="R86" s="1500"/>
      <c r="S86" s="1138" t="s">
        <v>3200</v>
      </c>
      <c r="T86" s="1140">
        <v>164</v>
      </c>
      <c r="U86" s="1480">
        <v>264</v>
      </c>
      <c r="V86" s="1481"/>
      <c r="W86" s="1480">
        <v>364</v>
      </c>
      <c r="X86" s="1481"/>
      <c r="Y86" s="1480">
        <v>464</v>
      </c>
      <c r="Z86" s="1481"/>
    </row>
    <row r="87" spans="1:26" s="166" customFormat="1" ht="30" customHeight="1">
      <c r="A87" s="1136">
        <f t="shared" si="12"/>
        <v>1.3800000000000003</v>
      </c>
      <c r="B87" s="1136">
        <f t="shared" si="12"/>
        <v>1.8100000000000007</v>
      </c>
      <c r="C87" s="1136">
        <f t="shared" si="12"/>
        <v>2.2399999999999958</v>
      </c>
      <c r="D87" s="1136">
        <f t="shared" si="12"/>
        <v>2.6699999999999866</v>
      </c>
      <c r="E87" s="1137">
        <f t="shared" si="4"/>
        <v>78.280000000000015</v>
      </c>
      <c r="F87" s="1137">
        <f t="shared" si="5"/>
        <v>162.69333333333341</v>
      </c>
      <c r="G87" s="1137">
        <f t="shared" si="6"/>
        <v>275.7733333333328</v>
      </c>
      <c r="H87" s="1137">
        <f t="shared" si="7"/>
        <v>417.51999999999788</v>
      </c>
      <c r="J87" s="1477"/>
      <c r="K87" s="1477"/>
      <c r="L87" s="1477"/>
      <c r="M87" s="1477"/>
      <c r="N87" s="1478" t="s">
        <v>3247</v>
      </c>
      <c r="O87" s="1478"/>
      <c r="P87" s="1478"/>
      <c r="Q87" s="1499"/>
      <c r="R87" s="1500"/>
      <c r="S87" s="1138" t="s">
        <v>400</v>
      </c>
      <c r="T87" s="1140">
        <v>165</v>
      </c>
      <c r="U87" s="1480">
        <v>265</v>
      </c>
      <c r="V87" s="1481"/>
      <c r="W87" s="1480">
        <v>365</v>
      </c>
      <c r="X87" s="1481"/>
      <c r="Y87" s="1480">
        <v>465</v>
      </c>
      <c r="Z87" s="1481"/>
    </row>
    <row r="88" spans="1:26" s="163" customFormat="1" ht="30" customHeight="1">
      <c r="A88" s="158">
        <f t="shared" si="12"/>
        <v>1.3900000000000003</v>
      </c>
      <c r="B88" s="158">
        <f t="shared" si="12"/>
        <v>1.8200000000000007</v>
      </c>
      <c r="C88" s="158">
        <f t="shared" si="12"/>
        <v>2.2499999999999956</v>
      </c>
      <c r="D88" s="158">
        <f t="shared" si="12"/>
        <v>2.6799999999999864</v>
      </c>
      <c r="E88" s="188">
        <f t="shared" si="4"/>
        <v>79.303333333333356</v>
      </c>
      <c r="F88" s="188">
        <f t="shared" si="5"/>
        <v>164.19333333333338</v>
      </c>
      <c r="G88" s="188">
        <f t="shared" si="6"/>
        <v>277.74999999999949</v>
      </c>
      <c r="H88" s="188">
        <f t="shared" si="7"/>
        <v>419.97333333333125</v>
      </c>
      <c r="I88" s="182"/>
      <c r="J88" s="1494">
        <v>88</v>
      </c>
      <c r="K88" s="1494"/>
      <c r="L88" s="1494"/>
      <c r="M88" s="1494"/>
      <c r="N88" s="1504" t="s">
        <v>3248</v>
      </c>
      <c r="O88" s="1504"/>
      <c r="P88" s="1504"/>
      <c r="Q88" s="1497"/>
      <c r="R88" s="1498"/>
      <c r="S88" s="1126" t="s">
        <v>406</v>
      </c>
      <c r="T88" s="436">
        <v>166</v>
      </c>
      <c r="U88" s="1492">
        <v>266</v>
      </c>
      <c r="V88" s="1493"/>
      <c r="W88" s="1492">
        <v>366</v>
      </c>
      <c r="X88" s="1493"/>
      <c r="Y88" s="1492">
        <v>466</v>
      </c>
      <c r="Z88" s="1493"/>
    </row>
    <row r="89" spans="1:26" s="163" customFormat="1" ht="30" customHeight="1">
      <c r="A89" s="158">
        <f t="shared" si="12"/>
        <v>1.4000000000000004</v>
      </c>
      <c r="B89" s="158">
        <f t="shared" si="12"/>
        <v>1.8300000000000007</v>
      </c>
      <c r="C89" s="158">
        <f t="shared" si="12"/>
        <v>2.2599999999999953</v>
      </c>
      <c r="D89" s="158">
        <f t="shared" si="12"/>
        <v>2.6899999999999862</v>
      </c>
      <c r="E89" s="188">
        <f t="shared" si="4"/>
        <v>80.333333333333357</v>
      </c>
      <c r="F89" s="188">
        <f t="shared" si="5"/>
        <v>165.70000000000007</v>
      </c>
      <c r="G89" s="188">
        <f t="shared" si="6"/>
        <v>279.73333333333272</v>
      </c>
      <c r="H89" s="188">
        <f t="shared" si="7"/>
        <v>422.43333333333123</v>
      </c>
      <c r="I89" s="182"/>
      <c r="J89" s="1494"/>
      <c r="K89" s="1494"/>
      <c r="L89" s="1494"/>
      <c r="M89" s="1494"/>
      <c r="N89" s="1504" t="s">
        <v>3249</v>
      </c>
      <c r="O89" s="1504"/>
      <c r="P89" s="1504"/>
      <c r="Q89" s="1497"/>
      <c r="R89" s="1498"/>
      <c r="S89" s="1126" t="s">
        <v>410</v>
      </c>
      <c r="T89" s="436">
        <v>167</v>
      </c>
      <c r="U89" s="1492">
        <v>267</v>
      </c>
      <c r="V89" s="1493"/>
      <c r="W89" s="1492">
        <v>367</v>
      </c>
      <c r="X89" s="1493"/>
      <c r="Y89" s="1492">
        <v>467</v>
      </c>
      <c r="Z89" s="1493"/>
    </row>
    <row r="90" spans="1:26" s="163" customFormat="1" ht="22.5" customHeight="1">
      <c r="A90" s="158"/>
      <c r="B90" s="158"/>
      <c r="C90" s="158"/>
      <c r="D90" s="158"/>
      <c r="E90" s="158"/>
      <c r="F90" s="158"/>
      <c r="G90" s="158"/>
      <c r="H90" s="158"/>
      <c r="I90" s="182"/>
      <c r="J90" s="173"/>
      <c r="K90" s="169"/>
      <c r="M90" s="170"/>
      <c r="N90" s="170"/>
      <c r="O90" s="170"/>
      <c r="P90" s="171"/>
      <c r="Q90" s="172"/>
      <c r="R90" s="172"/>
      <c r="S90" s="1128"/>
      <c r="T90" s="17"/>
      <c r="U90" s="17"/>
      <c r="V90" s="17"/>
      <c r="W90" s="17"/>
      <c r="X90" s="17"/>
      <c r="Y90" s="17"/>
    </row>
    <row r="91" spans="1:26" s="163" customFormat="1" ht="27.75" customHeight="1">
      <c r="A91" s="158"/>
      <c r="B91" s="158"/>
      <c r="C91" s="158"/>
      <c r="D91" s="158"/>
      <c r="E91" s="158"/>
      <c r="F91" s="158"/>
      <c r="G91" s="158"/>
      <c r="H91" s="158"/>
      <c r="I91" s="182"/>
      <c r="J91" s="643" t="str">
        <f>J44</f>
        <v>Kontrolni broj: 101092506750673563</v>
      </c>
      <c r="K91" s="169"/>
      <c r="M91" s="170"/>
      <c r="N91" s="170"/>
      <c r="O91" s="170"/>
      <c r="P91" s="168"/>
      <c r="Q91" s="167"/>
      <c r="R91" s="167"/>
      <c r="S91" s="1127"/>
      <c r="T91" s="17"/>
      <c r="U91" s="17"/>
      <c r="V91" s="17"/>
      <c r="W91" s="17"/>
      <c r="X91" s="17"/>
      <c r="Y91" s="17"/>
      <c r="Z91" s="644" t="s">
        <v>2302</v>
      </c>
    </row>
    <row r="92" spans="1:26" s="163" customFormat="1" ht="25.5" customHeight="1">
      <c r="A92" s="158"/>
      <c r="B92" s="158"/>
      <c r="C92" s="158"/>
      <c r="D92" s="158"/>
      <c r="E92" s="158"/>
      <c r="F92" s="158"/>
      <c r="G92" s="158"/>
      <c r="H92" s="158"/>
      <c r="I92" s="182"/>
      <c r="J92" s="167"/>
      <c r="K92" s="167"/>
      <c r="L92" s="167"/>
      <c r="M92" s="167"/>
      <c r="N92" s="174"/>
      <c r="O92" s="174"/>
      <c r="P92" s="174"/>
      <c r="Q92" s="167"/>
      <c r="R92" s="167"/>
      <c r="S92" s="1127"/>
      <c r="T92" s="18"/>
      <c r="U92" s="18"/>
      <c r="V92" s="18"/>
      <c r="W92" s="18"/>
      <c r="X92" s="18"/>
      <c r="Y92" s="18"/>
      <c r="Z92" s="18"/>
    </row>
    <row r="93" spans="1:26" s="163" customFormat="1" ht="25.5" customHeight="1">
      <c r="A93" s="158"/>
      <c r="B93" s="158"/>
      <c r="C93" s="158"/>
      <c r="D93" s="158"/>
      <c r="E93" s="158"/>
      <c r="F93" s="158"/>
      <c r="G93" s="158"/>
      <c r="H93" s="158"/>
      <c r="I93" s="182"/>
      <c r="J93" s="1469" t="s">
        <v>2266</v>
      </c>
      <c r="K93" s="1469"/>
      <c r="L93" s="1469"/>
      <c r="M93" s="1469"/>
      <c r="N93" s="1470" t="s">
        <v>2267</v>
      </c>
      <c r="O93" s="1470"/>
      <c r="P93" s="1470"/>
      <c r="Q93" s="1503" t="s">
        <v>2268</v>
      </c>
      <c r="R93" s="1503"/>
      <c r="S93" s="1471" t="s">
        <v>2269</v>
      </c>
      <c r="T93" s="1470" t="s">
        <v>3163</v>
      </c>
      <c r="U93" s="1470"/>
      <c r="V93" s="1470"/>
      <c r="W93" s="1470" t="s">
        <v>3250</v>
      </c>
      <c r="X93" s="1470"/>
      <c r="Y93" s="1470"/>
      <c r="Z93" s="1470"/>
    </row>
    <row r="94" spans="1:26" s="164" customFormat="1" ht="37.5" customHeight="1">
      <c r="A94" s="158"/>
      <c r="B94" s="158"/>
      <c r="C94" s="158"/>
      <c r="D94" s="158"/>
      <c r="E94" s="158"/>
      <c r="F94" s="158"/>
      <c r="G94" s="158"/>
      <c r="H94" s="158"/>
      <c r="I94" s="182"/>
      <c r="J94" s="1469"/>
      <c r="K94" s="1469"/>
      <c r="L94" s="1469"/>
      <c r="M94" s="1469"/>
      <c r="N94" s="1470"/>
      <c r="O94" s="1470"/>
      <c r="P94" s="1470"/>
      <c r="Q94" s="1503"/>
      <c r="R94" s="1503"/>
      <c r="S94" s="1471"/>
      <c r="T94" s="1470"/>
      <c r="U94" s="1470"/>
      <c r="V94" s="1470"/>
      <c r="W94" s="1470"/>
      <c r="X94" s="1470"/>
      <c r="Y94" s="1470"/>
      <c r="Z94" s="1470"/>
    </row>
    <row r="95" spans="1:26" s="163" customFormat="1" ht="31.5" customHeight="1">
      <c r="A95" s="158"/>
      <c r="B95" s="158"/>
      <c r="C95" s="158"/>
      <c r="D95" s="158"/>
      <c r="E95" s="158"/>
      <c r="F95" s="158"/>
      <c r="G95" s="158"/>
      <c r="H95" s="158"/>
      <c r="I95" s="182"/>
      <c r="J95" s="1469"/>
      <c r="K95" s="1469"/>
      <c r="L95" s="1469"/>
      <c r="M95" s="1469"/>
      <c r="N95" s="1470"/>
      <c r="O95" s="1470"/>
      <c r="P95" s="1470"/>
      <c r="Q95" s="1503"/>
      <c r="R95" s="1503"/>
      <c r="S95" s="1471"/>
      <c r="T95" s="1470"/>
      <c r="U95" s="1470"/>
      <c r="V95" s="1470"/>
      <c r="W95" s="1470"/>
      <c r="X95" s="1470"/>
      <c r="Y95" s="1470"/>
      <c r="Z95" s="1470"/>
    </row>
    <row r="96" spans="1:26" s="175" customFormat="1" ht="27" customHeight="1">
      <c r="A96" s="158"/>
      <c r="B96" s="158"/>
      <c r="C96" s="158"/>
      <c r="D96" s="158"/>
      <c r="E96" s="158"/>
      <c r="F96" s="158"/>
      <c r="G96" s="158"/>
      <c r="H96" s="158"/>
      <c r="I96" s="183"/>
      <c r="J96" s="1502">
        <v>1</v>
      </c>
      <c r="K96" s="1502"/>
      <c r="L96" s="1502"/>
      <c r="M96" s="1502"/>
      <c r="N96" s="1502">
        <v>2</v>
      </c>
      <c r="O96" s="1502"/>
      <c r="P96" s="1502"/>
      <c r="Q96" s="1502">
        <v>3</v>
      </c>
      <c r="R96" s="1502"/>
      <c r="S96" s="1129">
        <v>4</v>
      </c>
      <c r="T96" s="1502">
        <v>5</v>
      </c>
      <c r="U96" s="1502"/>
      <c r="V96" s="1502"/>
      <c r="W96" s="1502">
        <v>6</v>
      </c>
      <c r="X96" s="1502"/>
      <c r="Y96" s="1502"/>
      <c r="Z96" s="1502"/>
    </row>
    <row r="97" spans="1:26" s="166" customFormat="1" ht="30" customHeight="1">
      <c r="A97" s="1136"/>
      <c r="B97" s="1136"/>
      <c r="C97" s="1136"/>
      <c r="D97" s="1136"/>
      <c r="E97" s="1136"/>
      <c r="F97" s="1136"/>
      <c r="G97" s="1136"/>
      <c r="H97" s="1136"/>
      <c r="J97" s="1477"/>
      <c r="K97" s="1477"/>
      <c r="L97" s="1477"/>
      <c r="M97" s="1477"/>
      <c r="N97" s="1478" t="s">
        <v>3251</v>
      </c>
      <c r="O97" s="1478"/>
      <c r="P97" s="1478"/>
      <c r="Q97" s="1505"/>
      <c r="R97" s="1505"/>
      <c r="S97" s="1139"/>
      <c r="T97" s="1479"/>
      <c r="U97" s="1479"/>
      <c r="V97" s="1479"/>
      <c r="W97" s="1479"/>
      <c r="X97" s="1479"/>
      <c r="Y97" s="1479"/>
      <c r="Z97" s="1479"/>
    </row>
    <row r="98" spans="1:26" s="166" customFormat="1" ht="30" customHeight="1">
      <c r="A98" s="1136">
        <v>0.01</v>
      </c>
      <c r="B98" s="1136">
        <v>0.37</v>
      </c>
      <c r="C98" s="1136"/>
      <c r="D98" s="1136"/>
      <c r="E98" s="1137">
        <f t="shared" ref="E98:E135" si="13">IF(LEN(T98)=0,"",1+ABS((T98*A98)/LEN(T98))+A98)</f>
        <v>2.6799999999999997</v>
      </c>
      <c r="F98" s="1137">
        <f t="shared" ref="F98:F135" si="14">IF(LEN(W98)=0,"",1+ABS((W98*B98)/LEN(W98))+B98)</f>
        <v>75.493333333333339</v>
      </c>
      <c r="G98" s="1136"/>
      <c r="H98" s="1136"/>
      <c r="J98" s="1477"/>
      <c r="K98" s="1477"/>
      <c r="L98" s="1477"/>
      <c r="M98" s="1477"/>
      <c r="N98" s="1478" t="s">
        <v>3252</v>
      </c>
      <c r="O98" s="1478"/>
      <c r="P98" s="1478"/>
      <c r="Q98" s="1505"/>
      <c r="R98" s="1505"/>
      <c r="S98" s="1138">
        <v>101</v>
      </c>
      <c r="T98" s="1509">
        <v>501</v>
      </c>
      <c r="U98" s="1509"/>
      <c r="V98" s="1509"/>
      <c r="W98" s="1509">
        <v>601</v>
      </c>
      <c r="X98" s="1509"/>
      <c r="Y98" s="1509"/>
      <c r="Z98" s="1509"/>
    </row>
    <row r="99" spans="1:26" s="166" customFormat="1" ht="30" customHeight="1">
      <c r="A99" s="1136">
        <v>0.02</v>
      </c>
      <c r="B99" s="1136">
        <v>0.38</v>
      </c>
      <c r="C99" s="1136"/>
      <c r="D99" s="1136"/>
      <c r="E99" s="1137">
        <f t="shared" si="13"/>
        <v>4.3666666666666671</v>
      </c>
      <c r="F99" s="1137">
        <f t="shared" si="14"/>
        <v>77.633333333333326</v>
      </c>
      <c r="G99" s="1136"/>
      <c r="H99" s="1136"/>
      <c r="J99" s="1477">
        <v>30</v>
      </c>
      <c r="K99" s="1477"/>
      <c r="L99" s="1477"/>
      <c r="M99" s="1477"/>
      <c r="N99" s="1478" t="s">
        <v>3253</v>
      </c>
      <c r="O99" s="1478"/>
      <c r="P99" s="1478"/>
      <c r="Q99" s="1505"/>
      <c r="R99" s="1505"/>
      <c r="S99" s="1138">
        <v>102</v>
      </c>
      <c r="T99" s="1510">
        <v>502</v>
      </c>
      <c r="U99" s="1511"/>
      <c r="V99" s="1512"/>
      <c r="W99" s="1510">
        <v>602</v>
      </c>
      <c r="X99" s="1511"/>
      <c r="Y99" s="1511"/>
      <c r="Z99" s="1512"/>
    </row>
    <row r="100" spans="1:26" s="163" customFormat="1" ht="30" customHeight="1">
      <c r="A100" s="158">
        <v>0.03</v>
      </c>
      <c r="B100" s="158">
        <v>0.39</v>
      </c>
      <c r="C100" s="158"/>
      <c r="D100" s="158"/>
      <c r="E100" s="188">
        <f t="shared" si="13"/>
        <v>6.0600000000000005</v>
      </c>
      <c r="F100" s="188">
        <f t="shared" si="14"/>
        <v>79.78</v>
      </c>
      <c r="G100" s="158"/>
      <c r="H100" s="158"/>
      <c r="I100" s="182"/>
      <c r="J100" s="1494">
        <v>300</v>
      </c>
      <c r="K100" s="1494"/>
      <c r="L100" s="1494"/>
      <c r="M100" s="1494"/>
      <c r="N100" s="1495" t="s">
        <v>3254</v>
      </c>
      <c r="O100" s="1495"/>
      <c r="P100" s="1495"/>
      <c r="Q100" s="1505"/>
      <c r="R100" s="1505"/>
      <c r="S100" s="1126">
        <v>103</v>
      </c>
      <c r="T100" s="1506">
        <v>503</v>
      </c>
      <c r="U100" s="1507"/>
      <c r="V100" s="1508"/>
      <c r="W100" s="1506">
        <v>603</v>
      </c>
      <c r="X100" s="1507"/>
      <c r="Y100" s="1507"/>
      <c r="Z100" s="1508"/>
    </row>
    <row r="101" spans="1:26" s="163" customFormat="1" ht="30" customHeight="1">
      <c r="A101" s="158">
        <v>0.04</v>
      </c>
      <c r="B101" s="158">
        <v>0.4</v>
      </c>
      <c r="C101" s="158"/>
      <c r="D101" s="158"/>
      <c r="E101" s="188">
        <f t="shared" si="13"/>
        <v>7.76</v>
      </c>
      <c r="F101" s="188">
        <f t="shared" si="14"/>
        <v>81.933333333333351</v>
      </c>
      <c r="G101" s="158"/>
      <c r="H101" s="158"/>
      <c r="I101" s="182"/>
      <c r="J101" s="1494">
        <v>302</v>
      </c>
      <c r="K101" s="1494"/>
      <c r="L101" s="1494"/>
      <c r="M101" s="1494"/>
      <c r="N101" s="1495" t="s">
        <v>3255</v>
      </c>
      <c r="O101" s="1495"/>
      <c r="P101" s="1495"/>
      <c r="Q101" s="1505"/>
      <c r="R101" s="1505"/>
      <c r="S101" s="1126">
        <v>104</v>
      </c>
      <c r="T101" s="1506">
        <v>504</v>
      </c>
      <c r="U101" s="1507"/>
      <c r="V101" s="1508"/>
      <c r="W101" s="1506">
        <v>604</v>
      </c>
      <c r="X101" s="1507"/>
      <c r="Y101" s="1507"/>
      <c r="Z101" s="1508"/>
    </row>
    <row r="102" spans="1:26" s="163" customFormat="1" ht="30" customHeight="1">
      <c r="A102" s="158">
        <v>0.05</v>
      </c>
      <c r="B102" s="158">
        <v>0.41</v>
      </c>
      <c r="C102" s="158"/>
      <c r="D102" s="158"/>
      <c r="E102" s="188">
        <f t="shared" si="13"/>
        <v>9.4666666666666668</v>
      </c>
      <c r="F102" s="188">
        <f t="shared" si="14"/>
        <v>84.09333333333332</v>
      </c>
      <c r="G102" s="158"/>
      <c r="H102" s="158"/>
      <c r="I102" s="182"/>
      <c r="J102" s="1494">
        <v>303</v>
      </c>
      <c r="K102" s="1494"/>
      <c r="L102" s="1494"/>
      <c r="M102" s="1494"/>
      <c r="N102" s="1495" t="s">
        <v>3256</v>
      </c>
      <c r="O102" s="1495"/>
      <c r="P102" s="1495"/>
      <c r="Q102" s="1505"/>
      <c r="R102" s="1505"/>
      <c r="S102" s="1126">
        <v>105</v>
      </c>
      <c r="T102" s="1506">
        <v>505</v>
      </c>
      <c r="U102" s="1507"/>
      <c r="V102" s="1508"/>
      <c r="W102" s="1506">
        <v>605</v>
      </c>
      <c r="X102" s="1507"/>
      <c r="Y102" s="1507"/>
      <c r="Z102" s="1508"/>
    </row>
    <row r="103" spans="1:26" s="163" customFormat="1" ht="30" customHeight="1">
      <c r="A103" s="158">
        <v>0.06</v>
      </c>
      <c r="B103" s="158">
        <v>0.42</v>
      </c>
      <c r="C103" s="158"/>
      <c r="D103" s="158"/>
      <c r="E103" s="188">
        <f t="shared" si="13"/>
        <v>11.18</v>
      </c>
      <c r="F103" s="188">
        <f t="shared" si="14"/>
        <v>86.259999999999991</v>
      </c>
      <c r="G103" s="158"/>
      <c r="H103" s="158"/>
      <c r="I103" s="182"/>
      <c r="J103" s="1494">
        <v>304</v>
      </c>
      <c r="K103" s="1494"/>
      <c r="L103" s="1494"/>
      <c r="M103" s="1494"/>
      <c r="N103" s="1495" t="s">
        <v>3257</v>
      </c>
      <c r="O103" s="1495"/>
      <c r="P103" s="1495"/>
      <c r="Q103" s="1505"/>
      <c r="R103" s="1505"/>
      <c r="S103" s="1126">
        <v>106</v>
      </c>
      <c r="T103" s="1506">
        <v>506</v>
      </c>
      <c r="U103" s="1507"/>
      <c r="V103" s="1508"/>
      <c r="W103" s="1506">
        <v>606</v>
      </c>
      <c r="X103" s="1507"/>
      <c r="Y103" s="1507"/>
      <c r="Z103" s="1508"/>
    </row>
    <row r="104" spans="1:26" s="163" customFormat="1" ht="30" customHeight="1">
      <c r="A104" s="158">
        <v>7.0000000000000007E-2</v>
      </c>
      <c r="B104" s="158">
        <v>0.43</v>
      </c>
      <c r="C104" s="158"/>
      <c r="D104" s="158"/>
      <c r="E104" s="188">
        <f t="shared" si="13"/>
        <v>12.9</v>
      </c>
      <c r="F104" s="188">
        <f t="shared" si="14"/>
        <v>88.433333333333337</v>
      </c>
      <c r="G104" s="158"/>
      <c r="H104" s="158"/>
      <c r="I104" s="182"/>
      <c r="J104" s="1494">
        <v>305</v>
      </c>
      <c r="K104" s="1494"/>
      <c r="L104" s="1494"/>
      <c r="M104" s="1494"/>
      <c r="N104" s="1495" t="s">
        <v>3258</v>
      </c>
      <c r="O104" s="1495"/>
      <c r="P104" s="1495"/>
      <c r="Q104" s="1505"/>
      <c r="R104" s="1505"/>
      <c r="S104" s="1126">
        <v>107</v>
      </c>
      <c r="T104" s="1506">
        <v>507</v>
      </c>
      <c r="U104" s="1507"/>
      <c r="V104" s="1508"/>
      <c r="W104" s="1506">
        <v>607</v>
      </c>
      <c r="X104" s="1507"/>
      <c r="Y104" s="1507"/>
      <c r="Z104" s="1508"/>
    </row>
    <row r="105" spans="1:26" s="163" customFormat="1" ht="30" customHeight="1">
      <c r="A105" s="158">
        <v>0.08</v>
      </c>
      <c r="B105" s="158">
        <v>0.44</v>
      </c>
      <c r="C105" s="158"/>
      <c r="D105" s="158"/>
      <c r="E105" s="188">
        <f t="shared" si="13"/>
        <v>14.626666666666667</v>
      </c>
      <c r="F105" s="188">
        <f t="shared" si="14"/>
        <v>90.61333333333333</v>
      </c>
      <c r="G105" s="158"/>
      <c r="H105" s="158"/>
      <c r="I105" s="182"/>
      <c r="J105" s="1494">
        <v>309</v>
      </c>
      <c r="K105" s="1494"/>
      <c r="L105" s="1494"/>
      <c r="M105" s="1494"/>
      <c r="N105" s="1495" t="s">
        <v>3259</v>
      </c>
      <c r="O105" s="1495"/>
      <c r="P105" s="1495"/>
      <c r="Q105" s="1505"/>
      <c r="R105" s="1505"/>
      <c r="S105" s="1126">
        <v>108</v>
      </c>
      <c r="T105" s="1506">
        <v>508</v>
      </c>
      <c r="U105" s="1507"/>
      <c r="V105" s="1508"/>
      <c r="W105" s="1506">
        <v>608</v>
      </c>
      <c r="X105" s="1507"/>
      <c r="Y105" s="1507"/>
      <c r="Z105" s="1508"/>
    </row>
    <row r="106" spans="1:26" s="166" customFormat="1" ht="30" customHeight="1">
      <c r="A106" s="1136">
        <v>0.09</v>
      </c>
      <c r="B106" s="1136">
        <v>0.45</v>
      </c>
      <c r="C106" s="1136"/>
      <c r="D106" s="1136"/>
      <c r="E106" s="1137">
        <f t="shared" si="13"/>
        <v>16.359999999999996</v>
      </c>
      <c r="F106" s="1137">
        <f t="shared" si="14"/>
        <v>92.800000000000011</v>
      </c>
      <c r="G106" s="1136"/>
      <c r="H106" s="1136"/>
      <c r="J106" s="1477">
        <v>31</v>
      </c>
      <c r="K106" s="1477"/>
      <c r="L106" s="1477"/>
      <c r="M106" s="1477"/>
      <c r="N106" s="1478" t="s">
        <v>3260</v>
      </c>
      <c r="O106" s="1478"/>
      <c r="P106" s="1478"/>
      <c r="Q106" s="1505"/>
      <c r="R106" s="1505"/>
      <c r="S106" s="1138">
        <v>109</v>
      </c>
      <c r="T106" s="1510">
        <v>509</v>
      </c>
      <c r="U106" s="1511"/>
      <c r="V106" s="1512"/>
      <c r="W106" s="1510">
        <v>609</v>
      </c>
      <c r="X106" s="1511"/>
      <c r="Y106" s="1511"/>
      <c r="Z106" s="1512"/>
    </row>
    <row r="107" spans="1:26" s="166" customFormat="1" ht="30" customHeight="1">
      <c r="A107" s="1136">
        <v>0.1</v>
      </c>
      <c r="B107" s="1136">
        <v>0.46</v>
      </c>
      <c r="C107" s="1136"/>
      <c r="D107" s="1136"/>
      <c r="E107" s="1137">
        <f t="shared" si="13"/>
        <v>18.100000000000001</v>
      </c>
      <c r="F107" s="1137">
        <f t="shared" si="14"/>
        <v>94.993333333333339</v>
      </c>
      <c r="G107" s="1136"/>
      <c r="H107" s="1136"/>
      <c r="J107" s="1477">
        <v>320</v>
      </c>
      <c r="K107" s="1477"/>
      <c r="L107" s="1477"/>
      <c r="M107" s="1477"/>
      <c r="N107" s="1478" t="s">
        <v>3261</v>
      </c>
      <c r="O107" s="1478"/>
      <c r="P107" s="1478"/>
      <c r="Q107" s="1505"/>
      <c r="R107" s="1505"/>
      <c r="S107" s="1138">
        <v>110</v>
      </c>
      <c r="T107" s="1510">
        <v>510</v>
      </c>
      <c r="U107" s="1511"/>
      <c r="V107" s="1512"/>
      <c r="W107" s="1510">
        <v>610</v>
      </c>
      <c r="X107" s="1511"/>
      <c r="Y107" s="1511"/>
      <c r="Z107" s="1512"/>
    </row>
    <row r="108" spans="1:26" s="166" customFormat="1" ht="30" customHeight="1">
      <c r="A108" s="1136">
        <v>0.11</v>
      </c>
      <c r="B108" s="1136">
        <v>0.47</v>
      </c>
      <c r="C108" s="1136"/>
      <c r="D108" s="1136"/>
      <c r="E108" s="1137">
        <f t="shared" si="13"/>
        <v>19.846666666666668</v>
      </c>
      <c r="F108" s="1137">
        <f t="shared" si="14"/>
        <v>97.193333333333314</v>
      </c>
      <c r="G108" s="1136"/>
      <c r="H108" s="1136"/>
      <c r="J108" s="1477"/>
      <c r="K108" s="1477"/>
      <c r="L108" s="1477"/>
      <c r="M108" s="1477"/>
      <c r="N108" s="1478" t="s">
        <v>3262</v>
      </c>
      <c r="O108" s="1478"/>
      <c r="P108" s="1478"/>
      <c r="Q108" s="1505"/>
      <c r="R108" s="1505"/>
      <c r="S108" s="1138">
        <v>111</v>
      </c>
      <c r="T108" s="1510">
        <v>511</v>
      </c>
      <c r="U108" s="1511"/>
      <c r="V108" s="1512"/>
      <c r="W108" s="1510">
        <v>611</v>
      </c>
      <c r="X108" s="1511"/>
      <c r="Y108" s="1511"/>
      <c r="Z108" s="1512"/>
    </row>
    <row r="109" spans="1:26" s="163" customFormat="1" ht="30" customHeight="1">
      <c r="A109" s="158">
        <v>0.12</v>
      </c>
      <c r="B109" s="158">
        <v>0.48</v>
      </c>
      <c r="C109" s="158"/>
      <c r="D109" s="158"/>
      <c r="E109" s="188">
        <f t="shared" si="13"/>
        <v>21.6</v>
      </c>
      <c r="F109" s="188">
        <f t="shared" si="14"/>
        <v>99.4</v>
      </c>
      <c r="G109" s="158"/>
      <c r="H109" s="158"/>
      <c r="I109" s="182"/>
      <c r="J109" s="1494">
        <v>321</v>
      </c>
      <c r="K109" s="1494"/>
      <c r="L109" s="1494"/>
      <c r="M109" s="1494"/>
      <c r="N109" s="1495" t="s">
        <v>3263</v>
      </c>
      <c r="O109" s="1495"/>
      <c r="P109" s="1495"/>
      <c r="Q109" s="1505"/>
      <c r="R109" s="1505"/>
      <c r="S109" s="1126">
        <v>112</v>
      </c>
      <c r="T109" s="1506">
        <v>512</v>
      </c>
      <c r="U109" s="1507"/>
      <c r="V109" s="1508"/>
      <c r="W109" s="1506">
        <v>612</v>
      </c>
      <c r="X109" s="1507"/>
      <c r="Y109" s="1507"/>
      <c r="Z109" s="1508"/>
    </row>
    <row r="110" spans="1:26" s="163" customFormat="1" ht="30" customHeight="1">
      <c r="A110" s="158">
        <v>0.13</v>
      </c>
      <c r="B110" s="158">
        <v>0.49</v>
      </c>
      <c r="C110" s="158"/>
      <c r="D110" s="158"/>
      <c r="E110" s="188">
        <f t="shared" si="13"/>
        <v>23.36</v>
      </c>
      <c r="F110" s="188">
        <f t="shared" si="14"/>
        <v>101.61333333333333</v>
      </c>
      <c r="G110" s="158"/>
      <c r="H110" s="158"/>
      <c r="I110" s="182"/>
      <c r="J110" s="1494">
        <v>322</v>
      </c>
      <c r="K110" s="1494"/>
      <c r="L110" s="1494"/>
      <c r="M110" s="1494"/>
      <c r="N110" s="1495" t="s">
        <v>3264</v>
      </c>
      <c r="O110" s="1495"/>
      <c r="P110" s="1495"/>
      <c r="Q110" s="1505"/>
      <c r="R110" s="1505"/>
      <c r="S110" s="1126">
        <v>113</v>
      </c>
      <c r="T110" s="1506">
        <v>513</v>
      </c>
      <c r="U110" s="1507"/>
      <c r="V110" s="1508"/>
      <c r="W110" s="1506">
        <v>613</v>
      </c>
      <c r="X110" s="1507"/>
      <c r="Y110" s="1507"/>
      <c r="Z110" s="1508"/>
    </row>
    <row r="111" spans="1:26" s="166" customFormat="1" ht="30" customHeight="1">
      <c r="A111" s="1136">
        <v>0.14000000000000001</v>
      </c>
      <c r="B111" s="1136">
        <v>0.5</v>
      </c>
      <c r="C111" s="1136"/>
      <c r="D111" s="1136"/>
      <c r="E111" s="1137">
        <f t="shared" si="13"/>
        <v>25.126666666666669</v>
      </c>
      <c r="F111" s="1137">
        <f t="shared" si="14"/>
        <v>103.83333333333333</v>
      </c>
      <c r="G111" s="1136"/>
      <c r="H111" s="1136"/>
      <c r="J111" s="1477" t="s">
        <v>3265</v>
      </c>
      <c r="K111" s="1477"/>
      <c r="L111" s="1477"/>
      <c r="M111" s="1477"/>
      <c r="N111" s="1478" t="s">
        <v>3266</v>
      </c>
      <c r="O111" s="1478"/>
      <c r="P111" s="1478"/>
      <c r="Q111" s="1505"/>
      <c r="R111" s="1505"/>
      <c r="S111" s="1138">
        <v>114</v>
      </c>
      <c r="T111" s="1510">
        <v>514</v>
      </c>
      <c r="U111" s="1511"/>
      <c r="V111" s="1512"/>
      <c r="W111" s="1510">
        <v>614</v>
      </c>
      <c r="X111" s="1511"/>
      <c r="Y111" s="1511"/>
      <c r="Z111" s="1512"/>
    </row>
    <row r="112" spans="1:26" s="166" customFormat="1" ht="30" customHeight="1">
      <c r="A112" s="1136">
        <v>0.15</v>
      </c>
      <c r="B112" s="1136">
        <v>0.51</v>
      </c>
      <c r="C112" s="1136"/>
      <c r="D112" s="1136"/>
      <c r="E112" s="1137">
        <f t="shared" si="13"/>
        <v>26.9</v>
      </c>
      <c r="F112" s="1137">
        <f t="shared" si="14"/>
        <v>106.06</v>
      </c>
      <c r="G112" s="1136"/>
      <c r="H112" s="1136"/>
      <c r="J112" s="1477" t="s">
        <v>3265</v>
      </c>
      <c r="K112" s="1477"/>
      <c r="L112" s="1477"/>
      <c r="M112" s="1477"/>
      <c r="N112" s="1478" t="s">
        <v>3267</v>
      </c>
      <c r="O112" s="1478"/>
      <c r="P112" s="1478"/>
      <c r="Q112" s="1505"/>
      <c r="R112" s="1505"/>
      <c r="S112" s="1138">
        <v>115</v>
      </c>
      <c r="T112" s="1510">
        <v>515</v>
      </c>
      <c r="U112" s="1511"/>
      <c r="V112" s="1512"/>
      <c r="W112" s="1510">
        <v>615</v>
      </c>
      <c r="X112" s="1511"/>
      <c r="Y112" s="1511"/>
      <c r="Z112" s="1512"/>
    </row>
    <row r="113" spans="1:26" s="166" customFormat="1" ht="30" customHeight="1">
      <c r="A113" s="1136">
        <v>0.16</v>
      </c>
      <c r="B113" s="1136">
        <v>0.52</v>
      </c>
      <c r="C113" s="1136"/>
      <c r="D113" s="1136"/>
      <c r="E113" s="1137">
        <f t="shared" si="13"/>
        <v>28.68</v>
      </c>
      <c r="F113" s="1137">
        <f t="shared" si="14"/>
        <v>108.29333333333332</v>
      </c>
      <c r="G113" s="1136"/>
      <c r="H113" s="1136"/>
      <c r="J113" s="1477" t="s">
        <v>3265</v>
      </c>
      <c r="K113" s="1477"/>
      <c r="L113" s="1477"/>
      <c r="M113" s="1477"/>
      <c r="N113" s="1478" t="s">
        <v>3268</v>
      </c>
      <c r="O113" s="1478"/>
      <c r="P113" s="1478"/>
      <c r="Q113" s="1505"/>
      <c r="R113" s="1505"/>
      <c r="S113" s="1138">
        <v>116</v>
      </c>
      <c r="T113" s="1510">
        <v>516</v>
      </c>
      <c r="U113" s="1511"/>
      <c r="V113" s="1512"/>
      <c r="W113" s="1510">
        <v>616</v>
      </c>
      <c r="X113" s="1511"/>
      <c r="Y113" s="1511"/>
      <c r="Z113" s="1512"/>
    </row>
    <row r="114" spans="1:26" s="166" customFormat="1" ht="30" customHeight="1">
      <c r="A114" s="1136">
        <v>0.17</v>
      </c>
      <c r="B114" s="1136">
        <v>0.53</v>
      </c>
      <c r="C114" s="1136"/>
      <c r="D114" s="1136"/>
      <c r="E114" s="1137">
        <f t="shared" si="13"/>
        <v>30.466666666666669</v>
      </c>
      <c r="F114" s="1137">
        <f t="shared" si="14"/>
        <v>110.53333333333333</v>
      </c>
      <c r="G114" s="1136"/>
      <c r="H114" s="1136"/>
      <c r="J114" s="1477">
        <v>34</v>
      </c>
      <c r="K114" s="1477"/>
      <c r="L114" s="1477"/>
      <c r="M114" s="1477"/>
      <c r="N114" s="1478" t="s">
        <v>3269</v>
      </c>
      <c r="O114" s="1478"/>
      <c r="P114" s="1478"/>
      <c r="Q114" s="1505"/>
      <c r="R114" s="1505"/>
      <c r="S114" s="1138">
        <v>117</v>
      </c>
      <c r="T114" s="1510">
        <v>517</v>
      </c>
      <c r="U114" s="1511"/>
      <c r="V114" s="1512"/>
      <c r="W114" s="1510">
        <v>617</v>
      </c>
      <c r="X114" s="1511"/>
      <c r="Y114" s="1511"/>
      <c r="Z114" s="1512"/>
    </row>
    <row r="115" spans="1:26" s="163" customFormat="1" ht="30" customHeight="1">
      <c r="A115" s="158">
        <v>0.18</v>
      </c>
      <c r="B115" s="158">
        <v>0.54</v>
      </c>
      <c r="C115" s="158"/>
      <c r="D115" s="158"/>
      <c r="E115" s="188">
        <f t="shared" si="13"/>
        <v>32.26</v>
      </c>
      <c r="F115" s="188">
        <f t="shared" si="14"/>
        <v>112.78000000000002</v>
      </c>
      <c r="G115" s="158"/>
      <c r="H115" s="158"/>
      <c r="I115" s="182"/>
      <c r="J115" s="1494">
        <v>340</v>
      </c>
      <c r="K115" s="1494"/>
      <c r="L115" s="1494"/>
      <c r="M115" s="1494"/>
      <c r="N115" s="1495" t="s">
        <v>3270</v>
      </c>
      <c r="O115" s="1495"/>
      <c r="P115" s="1495"/>
      <c r="Q115" s="1505"/>
      <c r="R115" s="1505"/>
      <c r="S115" s="1126">
        <v>118</v>
      </c>
      <c r="T115" s="1506">
        <v>518</v>
      </c>
      <c r="U115" s="1507"/>
      <c r="V115" s="1508"/>
      <c r="W115" s="1506">
        <v>618</v>
      </c>
      <c r="X115" s="1507"/>
      <c r="Y115" s="1507"/>
      <c r="Z115" s="1508"/>
    </row>
    <row r="116" spans="1:26" s="163" customFormat="1" ht="30" customHeight="1">
      <c r="A116" s="158">
        <v>0.19</v>
      </c>
      <c r="B116" s="158">
        <v>0.55000000000000004</v>
      </c>
      <c r="C116" s="158"/>
      <c r="D116" s="158"/>
      <c r="E116" s="188">
        <f t="shared" si="13"/>
        <v>34.059999999999995</v>
      </c>
      <c r="F116" s="188">
        <f t="shared" si="14"/>
        <v>115.03333333333335</v>
      </c>
      <c r="G116" s="158"/>
      <c r="H116" s="158"/>
      <c r="I116" s="182"/>
      <c r="J116" s="1494">
        <v>341</v>
      </c>
      <c r="K116" s="1494"/>
      <c r="L116" s="1494"/>
      <c r="M116" s="1494"/>
      <c r="N116" s="1495" t="s">
        <v>3271</v>
      </c>
      <c r="O116" s="1495"/>
      <c r="P116" s="1495"/>
      <c r="Q116" s="1505"/>
      <c r="R116" s="1505"/>
      <c r="S116" s="1126">
        <v>119</v>
      </c>
      <c r="T116" s="1506">
        <v>519</v>
      </c>
      <c r="U116" s="1507"/>
      <c r="V116" s="1508"/>
      <c r="W116" s="1506">
        <v>619</v>
      </c>
      <c r="X116" s="1507"/>
      <c r="Y116" s="1507"/>
      <c r="Z116" s="1508"/>
    </row>
    <row r="117" spans="1:26" s="163" customFormat="1" ht="30" customHeight="1">
      <c r="A117" s="158">
        <v>0.2</v>
      </c>
      <c r="B117" s="158">
        <v>0.56000000000000005</v>
      </c>
      <c r="C117" s="158"/>
      <c r="D117" s="158"/>
      <c r="E117" s="188">
        <f t="shared" si="13"/>
        <v>35.866666666666667</v>
      </c>
      <c r="F117" s="188">
        <f t="shared" si="14"/>
        <v>117.29333333333335</v>
      </c>
      <c r="G117" s="158"/>
      <c r="H117" s="158"/>
      <c r="I117" s="182"/>
      <c r="J117" s="1494">
        <v>342</v>
      </c>
      <c r="K117" s="1494"/>
      <c r="L117" s="1494"/>
      <c r="M117" s="1494"/>
      <c r="N117" s="1495" t="s">
        <v>3272</v>
      </c>
      <c r="O117" s="1495"/>
      <c r="P117" s="1495"/>
      <c r="Q117" s="1505"/>
      <c r="R117" s="1505"/>
      <c r="S117" s="1126">
        <v>120</v>
      </c>
      <c r="T117" s="1506">
        <v>520</v>
      </c>
      <c r="U117" s="1507"/>
      <c r="V117" s="1508"/>
      <c r="W117" s="1506">
        <v>620</v>
      </c>
      <c r="X117" s="1507"/>
      <c r="Y117" s="1507"/>
      <c r="Z117" s="1508"/>
    </row>
    <row r="118" spans="1:26" s="163" customFormat="1" ht="30" customHeight="1">
      <c r="A118" s="158">
        <v>0.21</v>
      </c>
      <c r="B118" s="158">
        <v>0.56999999999999995</v>
      </c>
      <c r="C118" s="158"/>
      <c r="D118" s="158"/>
      <c r="E118" s="188">
        <f t="shared" si="13"/>
        <v>37.68</v>
      </c>
      <c r="F118" s="188">
        <f t="shared" si="14"/>
        <v>119.55999999999999</v>
      </c>
      <c r="G118" s="158"/>
      <c r="H118" s="158"/>
      <c r="I118" s="182"/>
      <c r="J118" s="1494">
        <v>343</v>
      </c>
      <c r="K118" s="1494"/>
      <c r="L118" s="1494"/>
      <c r="M118" s="1494"/>
      <c r="N118" s="1495" t="s">
        <v>3273</v>
      </c>
      <c r="O118" s="1495"/>
      <c r="P118" s="1495"/>
      <c r="Q118" s="1505"/>
      <c r="R118" s="1505"/>
      <c r="S118" s="1126">
        <v>121</v>
      </c>
      <c r="T118" s="1506">
        <v>521</v>
      </c>
      <c r="U118" s="1507"/>
      <c r="V118" s="1508"/>
      <c r="W118" s="1506">
        <v>621</v>
      </c>
      <c r="X118" s="1507"/>
      <c r="Y118" s="1507"/>
      <c r="Z118" s="1508"/>
    </row>
    <row r="119" spans="1:26" s="166" customFormat="1" ht="30" customHeight="1">
      <c r="A119" s="1136">
        <v>0.22</v>
      </c>
      <c r="B119" s="1136">
        <v>0.57999999999999996</v>
      </c>
      <c r="C119" s="1136"/>
      <c r="D119" s="1136"/>
      <c r="E119" s="1137">
        <f t="shared" si="13"/>
        <v>39.5</v>
      </c>
      <c r="F119" s="1137">
        <f t="shared" si="14"/>
        <v>121.83333333333333</v>
      </c>
      <c r="G119" s="1136"/>
      <c r="H119" s="1136"/>
      <c r="J119" s="1477">
        <v>35</v>
      </c>
      <c r="K119" s="1477"/>
      <c r="L119" s="1477"/>
      <c r="M119" s="1477"/>
      <c r="N119" s="1478" t="s">
        <v>3274</v>
      </c>
      <c r="O119" s="1478"/>
      <c r="P119" s="1478"/>
      <c r="Q119" s="1505"/>
      <c r="R119" s="1505"/>
      <c r="S119" s="1138">
        <v>122</v>
      </c>
      <c r="T119" s="1510">
        <v>522</v>
      </c>
      <c r="U119" s="1511"/>
      <c r="V119" s="1512"/>
      <c r="W119" s="1510">
        <v>622</v>
      </c>
      <c r="X119" s="1511"/>
      <c r="Y119" s="1511"/>
      <c r="Z119" s="1512"/>
    </row>
    <row r="120" spans="1:26" s="163" customFormat="1" ht="30" customHeight="1">
      <c r="A120" s="158">
        <v>0.23</v>
      </c>
      <c r="B120" s="158">
        <v>0.59</v>
      </c>
      <c r="C120" s="158"/>
      <c r="D120" s="158"/>
      <c r="E120" s="188">
        <f t="shared" si="13"/>
        <v>41.326666666666668</v>
      </c>
      <c r="F120" s="188">
        <f t="shared" si="14"/>
        <v>124.11333333333333</v>
      </c>
      <c r="G120" s="158"/>
      <c r="H120" s="158"/>
      <c r="I120" s="182"/>
      <c r="J120" s="1494">
        <v>350</v>
      </c>
      <c r="K120" s="1494"/>
      <c r="L120" s="1494"/>
      <c r="M120" s="1494"/>
      <c r="N120" s="1495" t="s">
        <v>3275</v>
      </c>
      <c r="O120" s="1495"/>
      <c r="P120" s="1495"/>
      <c r="Q120" s="1505"/>
      <c r="R120" s="1505"/>
      <c r="S120" s="1126">
        <v>123</v>
      </c>
      <c r="T120" s="1506">
        <v>523</v>
      </c>
      <c r="U120" s="1507"/>
      <c r="V120" s="1508"/>
      <c r="W120" s="1506">
        <v>623</v>
      </c>
      <c r="X120" s="1507"/>
      <c r="Y120" s="1507"/>
      <c r="Z120" s="1508"/>
    </row>
    <row r="121" spans="1:26" s="163" customFormat="1" ht="30" customHeight="1">
      <c r="A121" s="158">
        <v>0.24</v>
      </c>
      <c r="B121" s="158">
        <v>0.6</v>
      </c>
      <c r="C121" s="158"/>
      <c r="D121" s="158"/>
      <c r="E121" s="188">
        <f t="shared" si="13"/>
        <v>43.16</v>
      </c>
      <c r="F121" s="188">
        <f t="shared" si="14"/>
        <v>126.39999999999999</v>
      </c>
      <c r="G121" s="158"/>
      <c r="H121" s="158"/>
      <c r="I121" s="182"/>
      <c r="J121" s="1494">
        <v>351</v>
      </c>
      <c r="K121" s="1494"/>
      <c r="L121" s="1494"/>
      <c r="M121" s="1494"/>
      <c r="N121" s="1495" t="s">
        <v>3276</v>
      </c>
      <c r="O121" s="1495"/>
      <c r="P121" s="1495"/>
      <c r="Q121" s="1505"/>
      <c r="R121" s="1505"/>
      <c r="S121" s="1126">
        <v>124</v>
      </c>
      <c r="T121" s="1506">
        <v>524</v>
      </c>
      <c r="U121" s="1507"/>
      <c r="V121" s="1508"/>
      <c r="W121" s="1506">
        <v>624</v>
      </c>
      <c r="X121" s="1507"/>
      <c r="Y121" s="1507"/>
      <c r="Z121" s="1508"/>
    </row>
    <row r="122" spans="1:26" s="163" customFormat="1" ht="30" customHeight="1">
      <c r="A122" s="158">
        <v>0.25</v>
      </c>
      <c r="B122" s="158">
        <v>0.61</v>
      </c>
      <c r="C122" s="158"/>
      <c r="D122" s="158"/>
      <c r="E122" s="188">
        <f t="shared" si="13"/>
        <v>45</v>
      </c>
      <c r="F122" s="188">
        <f t="shared" si="14"/>
        <v>128.69333333333333</v>
      </c>
      <c r="G122" s="158"/>
      <c r="H122" s="158"/>
      <c r="I122" s="182"/>
      <c r="J122" s="1494">
        <v>352</v>
      </c>
      <c r="K122" s="1494"/>
      <c r="L122" s="1494"/>
      <c r="M122" s="1494"/>
      <c r="N122" s="1495" t="s">
        <v>3277</v>
      </c>
      <c r="O122" s="1495"/>
      <c r="P122" s="1495"/>
      <c r="Q122" s="1505"/>
      <c r="R122" s="1505"/>
      <c r="S122" s="1126">
        <v>125</v>
      </c>
      <c r="T122" s="1506">
        <v>525</v>
      </c>
      <c r="U122" s="1507"/>
      <c r="V122" s="1508"/>
      <c r="W122" s="1506">
        <v>625</v>
      </c>
      <c r="X122" s="1507"/>
      <c r="Y122" s="1507"/>
      <c r="Z122" s="1508"/>
    </row>
    <row r="123" spans="1:26" s="163" customFormat="1" ht="30" customHeight="1">
      <c r="A123" s="158">
        <v>0.26</v>
      </c>
      <c r="B123" s="158">
        <v>0.62</v>
      </c>
      <c r="C123" s="158"/>
      <c r="D123" s="158"/>
      <c r="E123" s="188">
        <f t="shared" si="13"/>
        <v>46.846666666666664</v>
      </c>
      <c r="F123" s="188">
        <f t="shared" si="14"/>
        <v>130.99333333333334</v>
      </c>
      <c r="G123" s="158"/>
      <c r="H123" s="158"/>
      <c r="I123" s="182"/>
      <c r="J123" s="1494">
        <v>353</v>
      </c>
      <c r="K123" s="1494"/>
      <c r="L123" s="1494"/>
      <c r="M123" s="1494"/>
      <c r="N123" s="1495" t="s">
        <v>3278</v>
      </c>
      <c r="O123" s="1495"/>
      <c r="P123" s="1495"/>
      <c r="Q123" s="1505"/>
      <c r="R123" s="1505"/>
      <c r="S123" s="1126">
        <v>126</v>
      </c>
      <c r="T123" s="1506">
        <v>526</v>
      </c>
      <c r="U123" s="1507"/>
      <c r="V123" s="1508"/>
      <c r="W123" s="1506">
        <v>626</v>
      </c>
      <c r="X123" s="1507"/>
      <c r="Y123" s="1507"/>
      <c r="Z123" s="1508"/>
    </row>
    <row r="124" spans="1:26" s="166" customFormat="1" ht="30" customHeight="1">
      <c r="A124" s="1136">
        <v>0.27</v>
      </c>
      <c r="B124" s="1136">
        <v>0.63</v>
      </c>
      <c r="C124" s="1136"/>
      <c r="D124" s="1136"/>
      <c r="E124" s="1137">
        <f t="shared" si="13"/>
        <v>48.70000000000001</v>
      </c>
      <c r="F124" s="1137">
        <f t="shared" si="14"/>
        <v>133.29999999999998</v>
      </c>
      <c r="G124" s="1136"/>
      <c r="H124" s="1136"/>
      <c r="J124" s="1477">
        <v>360</v>
      </c>
      <c r="K124" s="1477"/>
      <c r="L124" s="1477"/>
      <c r="M124" s="1477"/>
      <c r="N124" s="1478" t="s">
        <v>3279</v>
      </c>
      <c r="O124" s="1478"/>
      <c r="P124" s="1478"/>
      <c r="Q124" s="1505"/>
      <c r="R124" s="1505"/>
      <c r="S124" s="1138">
        <v>127</v>
      </c>
      <c r="T124" s="1510">
        <v>527</v>
      </c>
      <c r="U124" s="1511"/>
      <c r="V124" s="1512"/>
      <c r="W124" s="1510">
        <v>627</v>
      </c>
      <c r="X124" s="1511"/>
      <c r="Y124" s="1511"/>
      <c r="Z124" s="1512"/>
    </row>
    <row r="125" spans="1:26" s="166" customFormat="1" ht="30" customHeight="1">
      <c r="A125" s="1136">
        <v>0.28000000000000003</v>
      </c>
      <c r="B125" s="1136">
        <v>0.64</v>
      </c>
      <c r="C125" s="1136"/>
      <c r="D125" s="1136"/>
      <c r="E125" s="1137">
        <f t="shared" si="13"/>
        <v>50.56</v>
      </c>
      <c r="F125" s="1137">
        <f t="shared" si="14"/>
        <v>135.61333333333332</v>
      </c>
      <c r="G125" s="1136"/>
      <c r="H125" s="1136"/>
      <c r="J125" s="1477" t="s">
        <v>3280</v>
      </c>
      <c r="K125" s="1477"/>
      <c r="L125" s="1477"/>
      <c r="M125" s="1477"/>
      <c r="N125" s="1478" t="s">
        <v>3281</v>
      </c>
      <c r="O125" s="1478"/>
      <c r="P125" s="1478"/>
      <c r="Q125" s="1505"/>
      <c r="R125" s="1505"/>
      <c r="S125" s="1138">
        <v>128</v>
      </c>
      <c r="T125" s="1510">
        <v>528</v>
      </c>
      <c r="U125" s="1511"/>
      <c r="V125" s="1512"/>
      <c r="W125" s="1510">
        <v>628</v>
      </c>
      <c r="X125" s="1511"/>
      <c r="Y125" s="1511"/>
      <c r="Z125" s="1512"/>
    </row>
    <row r="126" spans="1:26" s="163" customFormat="1" ht="30" customHeight="1">
      <c r="A126" s="158">
        <v>0.28999999999999998</v>
      </c>
      <c r="B126" s="158">
        <v>0.65</v>
      </c>
      <c r="C126" s="158"/>
      <c r="D126" s="158"/>
      <c r="E126" s="188">
        <f t="shared" si="13"/>
        <v>52.426666666666662</v>
      </c>
      <c r="F126" s="188">
        <f t="shared" si="14"/>
        <v>137.93333333333334</v>
      </c>
      <c r="G126" s="158"/>
      <c r="H126" s="158"/>
      <c r="I126" s="182"/>
      <c r="J126" s="1494" t="s">
        <v>3280</v>
      </c>
      <c r="K126" s="1494"/>
      <c r="L126" s="1494"/>
      <c r="M126" s="1494"/>
      <c r="N126" s="1495" t="s">
        <v>3282</v>
      </c>
      <c r="O126" s="1495"/>
      <c r="P126" s="1495"/>
      <c r="Q126" s="1505"/>
      <c r="R126" s="1505"/>
      <c r="S126" s="1126">
        <v>129</v>
      </c>
      <c r="T126" s="1506">
        <v>529</v>
      </c>
      <c r="U126" s="1507"/>
      <c r="V126" s="1508"/>
      <c r="W126" s="1506">
        <v>629</v>
      </c>
      <c r="X126" s="1507"/>
      <c r="Y126" s="1507"/>
      <c r="Z126" s="1508"/>
    </row>
    <row r="127" spans="1:26" s="163" customFormat="1" ht="30" customHeight="1">
      <c r="A127" s="158">
        <v>0.3</v>
      </c>
      <c r="B127" s="158">
        <v>0.66</v>
      </c>
      <c r="C127" s="158"/>
      <c r="D127" s="158"/>
      <c r="E127" s="188">
        <f t="shared" si="13"/>
        <v>54.3</v>
      </c>
      <c r="F127" s="188">
        <f t="shared" si="14"/>
        <v>140.26</v>
      </c>
      <c r="G127" s="158"/>
      <c r="H127" s="158"/>
      <c r="I127" s="182"/>
      <c r="J127" s="1494" t="s">
        <v>3280</v>
      </c>
      <c r="K127" s="1494"/>
      <c r="L127" s="1494"/>
      <c r="M127" s="1494"/>
      <c r="N127" s="1495" t="s">
        <v>3283</v>
      </c>
      <c r="O127" s="1495"/>
      <c r="P127" s="1495"/>
      <c r="Q127" s="1505"/>
      <c r="R127" s="1505"/>
      <c r="S127" s="1126">
        <v>130</v>
      </c>
      <c r="T127" s="1506">
        <v>530</v>
      </c>
      <c r="U127" s="1507"/>
      <c r="V127" s="1508"/>
      <c r="W127" s="1506">
        <v>630</v>
      </c>
      <c r="X127" s="1507"/>
      <c r="Y127" s="1507"/>
      <c r="Z127" s="1508"/>
    </row>
    <row r="128" spans="1:26" s="166" customFormat="1" ht="30" customHeight="1">
      <c r="A128" s="158">
        <v>0.31</v>
      </c>
      <c r="B128" s="158">
        <v>0.67</v>
      </c>
      <c r="C128" s="158"/>
      <c r="D128" s="158"/>
      <c r="E128" s="188">
        <f t="shared" si="13"/>
        <v>56.18</v>
      </c>
      <c r="F128" s="188">
        <f t="shared" si="14"/>
        <v>142.59333333333333</v>
      </c>
      <c r="G128" s="158"/>
      <c r="H128" s="158"/>
      <c r="I128" s="182"/>
      <c r="J128" s="1502"/>
      <c r="K128" s="1502"/>
      <c r="L128" s="1502"/>
      <c r="M128" s="1502"/>
      <c r="N128" s="1513" t="s">
        <v>3284</v>
      </c>
      <c r="O128" s="1513"/>
      <c r="P128" s="1513"/>
      <c r="Q128" s="1505"/>
      <c r="R128" s="1505"/>
      <c r="S128" s="1120">
        <v>131</v>
      </c>
      <c r="T128" s="1514">
        <v>531</v>
      </c>
      <c r="U128" s="1515"/>
      <c r="V128" s="1516"/>
      <c r="W128" s="1514">
        <v>631</v>
      </c>
      <c r="X128" s="1515"/>
      <c r="Y128" s="1515"/>
      <c r="Z128" s="1516"/>
    </row>
    <row r="129" spans="1:26" s="163" customFormat="1" ht="30" customHeight="1">
      <c r="A129" s="158">
        <v>0.32</v>
      </c>
      <c r="B129" s="158">
        <v>0.68</v>
      </c>
      <c r="C129" s="158"/>
      <c r="D129" s="158"/>
      <c r="E129" s="188">
        <f t="shared" si="13"/>
        <v>58.06666666666667</v>
      </c>
      <c r="F129" s="188">
        <f t="shared" si="14"/>
        <v>144.93333333333337</v>
      </c>
      <c r="G129" s="158"/>
      <c r="H129" s="158"/>
      <c r="I129" s="182"/>
      <c r="J129" s="1494">
        <v>410</v>
      </c>
      <c r="K129" s="1494"/>
      <c r="L129" s="1494"/>
      <c r="M129" s="1494"/>
      <c r="N129" s="1495" t="s">
        <v>3285</v>
      </c>
      <c r="O129" s="1495"/>
      <c r="P129" s="1495"/>
      <c r="Q129" s="1505"/>
      <c r="R129" s="1505"/>
      <c r="S129" s="1126">
        <v>132</v>
      </c>
      <c r="T129" s="1506">
        <v>532</v>
      </c>
      <c r="U129" s="1507"/>
      <c r="V129" s="1508"/>
      <c r="W129" s="1506">
        <v>632</v>
      </c>
      <c r="X129" s="1507"/>
      <c r="Y129" s="1507"/>
      <c r="Z129" s="1508"/>
    </row>
    <row r="130" spans="1:26" s="163" customFormat="1" ht="30" customHeight="1">
      <c r="A130" s="158">
        <v>0.33</v>
      </c>
      <c r="B130" s="158">
        <v>0.69</v>
      </c>
      <c r="C130" s="158"/>
      <c r="D130" s="158"/>
      <c r="E130" s="188">
        <f t="shared" si="13"/>
        <v>59.96</v>
      </c>
      <c r="F130" s="188">
        <f t="shared" si="14"/>
        <v>147.28</v>
      </c>
      <c r="G130" s="158"/>
      <c r="H130" s="158"/>
      <c r="I130" s="182"/>
      <c r="J130" s="1494">
        <v>411</v>
      </c>
      <c r="K130" s="1494"/>
      <c r="L130" s="1494"/>
      <c r="M130" s="1494"/>
      <c r="N130" s="1495" t="s">
        <v>3286</v>
      </c>
      <c r="O130" s="1495"/>
      <c r="P130" s="1495"/>
      <c r="Q130" s="1505"/>
      <c r="R130" s="1505"/>
      <c r="S130" s="1126">
        <v>133</v>
      </c>
      <c r="T130" s="1506">
        <v>533</v>
      </c>
      <c r="U130" s="1507"/>
      <c r="V130" s="1508"/>
      <c r="W130" s="1506">
        <v>633</v>
      </c>
      <c r="X130" s="1507"/>
      <c r="Y130" s="1507"/>
      <c r="Z130" s="1508"/>
    </row>
    <row r="131" spans="1:26" s="163" customFormat="1" ht="30" customHeight="1">
      <c r="A131" s="158">
        <v>0.34</v>
      </c>
      <c r="B131" s="158">
        <v>0.7</v>
      </c>
      <c r="C131" s="158"/>
      <c r="D131" s="158"/>
      <c r="E131" s="188">
        <f t="shared" si="13"/>
        <v>61.860000000000007</v>
      </c>
      <c r="F131" s="188">
        <f t="shared" si="14"/>
        <v>149.6333333333333</v>
      </c>
      <c r="G131" s="158"/>
      <c r="H131" s="158"/>
      <c r="I131" s="182"/>
      <c r="J131" s="1494">
        <v>412</v>
      </c>
      <c r="K131" s="1494"/>
      <c r="L131" s="1494"/>
      <c r="M131" s="1494"/>
      <c r="N131" s="1495" t="s">
        <v>3287</v>
      </c>
      <c r="O131" s="1495"/>
      <c r="P131" s="1495"/>
      <c r="Q131" s="1505"/>
      <c r="R131" s="1505"/>
      <c r="S131" s="1126">
        <v>134</v>
      </c>
      <c r="T131" s="1506">
        <v>534</v>
      </c>
      <c r="U131" s="1507"/>
      <c r="V131" s="1508"/>
      <c r="W131" s="1506">
        <v>634</v>
      </c>
      <c r="X131" s="1507"/>
      <c r="Y131" s="1507"/>
      <c r="Z131" s="1508"/>
    </row>
    <row r="132" spans="1:26" s="163" customFormat="1" ht="30" customHeight="1">
      <c r="A132" s="158">
        <v>0.35</v>
      </c>
      <c r="B132" s="158">
        <v>0.71</v>
      </c>
      <c r="C132" s="158"/>
      <c r="D132" s="158"/>
      <c r="E132" s="188">
        <f t="shared" si="13"/>
        <v>63.766666666666666</v>
      </c>
      <c r="F132" s="188">
        <f t="shared" si="14"/>
        <v>151.99333333333334</v>
      </c>
      <c r="G132" s="158"/>
      <c r="H132" s="158"/>
      <c r="I132" s="182"/>
      <c r="J132" s="1494" t="s">
        <v>3288</v>
      </c>
      <c r="K132" s="1494"/>
      <c r="L132" s="1494"/>
      <c r="M132" s="1494"/>
      <c r="N132" s="1495" t="s">
        <v>3289</v>
      </c>
      <c r="O132" s="1495"/>
      <c r="P132" s="1495"/>
      <c r="Q132" s="1505"/>
      <c r="R132" s="1505"/>
      <c r="S132" s="1126">
        <v>135</v>
      </c>
      <c r="T132" s="1506">
        <v>535</v>
      </c>
      <c r="U132" s="1507"/>
      <c r="V132" s="1508"/>
      <c r="W132" s="1506">
        <v>635</v>
      </c>
      <c r="X132" s="1507"/>
      <c r="Y132" s="1507"/>
      <c r="Z132" s="1508"/>
    </row>
    <row r="133" spans="1:26" s="163" customFormat="1" ht="30" customHeight="1">
      <c r="A133" s="158">
        <v>0.36</v>
      </c>
      <c r="B133" s="158">
        <v>0.72</v>
      </c>
      <c r="C133" s="158"/>
      <c r="D133" s="158"/>
      <c r="E133" s="188">
        <f t="shared" si="13"/>
        <v>65.679999999999993</v>
      </c>
      <c r="F133" s="188">
        <f t="shared" si="14"/>
        <v>154.35999999999999</v>
      </c>
      <c r="G133" s="158"/>
      <c r="H133" s="158"/>
      <c r="I133" s="182"/>
      <c r="J133" s="1494" t="s">
        <v>3290</v>
      </c>
      <c r="K133" s="1494"/>
      <c r="L133" s="1494"/>
      <c r="M133" s="1494"/>
      <c r="N133" s="1495" t="s">
        <v>3291</v>
      </c>
      <c r="O133" s="1495"/>
      <c r="P133" s="1495"/>
      <c r="Q133" s="1505"/>
      <c r="R133" s="1505"/>
      <c r="S133" s="1126">
        <v>136</v>
      </c>
      <c r="T133" s="1506">
        <v>536</v>
      </c>
      <c r="U133" s="1507"/>
      <c r="V133" s="1508"/>
      <c r="W133" s="1506">
        <v>636</v>
      </c>
      <c r="X133" s="1507"/>
      <c r="Y133" s="1507"/>
      <c r="Z133" s="1508"/>
    </row>
    <row r="134" spans="1:26" s="163" customFormat="1" ht="30" customHeight="1">
      <c r="A134" s="158">
        <v>0.73</v>
      </c>
      <c r="B134" s="158">
        <f>A169+0.01</f>
        <v>1.06</v>
      </c>
      <c r="C134" s="158"/>
      <c r="D134" s="158"/>
      <c r="E134" s="188">
        <f t="shared" si="13"/>
        <v>132.39999999999998</v>
      </c>
      <c r="F134" s="188">
        <f t="shared" si="14"/>
        <v>227.13333333333335</v>
      </c>
      <c r="G134" s="158"/>
      <c r="H134" s="158"/>
      <c r="I134" s="182"/>
      <c r="J134" s="1494">
        <v>417</v>
      </c>
      <c r="K134" s="1494"/>
      <c r="L134" s="1494"/>
      <c r="M134" s="1494"/>
      <c r="N134" s="1495" t="s">
        <v>3292</v>
      </c>
      <c r="O134" s="1495"/>
      <c r="P134" s="1495"/>
      <c r="Q134" s="1505"/>
      <c r="R134" s="1505"/>
      <c r="S134" s="1126">
        <v>137</v>
      </c>
      <c r="T134" s="1506">
        <v>537</v>
      </c>
      <c r="U134" s="1507"/>
      <c r="V134" s="1508"/>
      <c r="W134" s="1506">
        <v>637</v>
      </c>
      <c r="X134" s="1507"/>
      <c r="Y134" s="1507"/>
      <c r="Z134" s="1508"/>
    </row>
    <row r="135" spans="1:26" s="163" customFormat="1" ht="30" customHeight="1">
      <c r="A135" s="158">
        <v>0.74</v>
      </c>
      <c r="B135" s="158">
        <f>B134+0.01</f>
        <v>1.07</v>
      </c>
      <c r="C135" s="158"/>
      <c r="D135" s="158"/>
      <c r="E135" s="188">
        <f t="shared" si="13"/>
        <v>134.44666666666669</v>
      </c>
      <c r="F135" s="188">
        <f t="shared" si="14"/>
        <v>229.62333333333336</v>
      </c>
      <c r="G135" s="158"/>
      <c r="H135" s="158"/>
      <c r="I135" s="182"/>
      <c r="J135" s="1494">
        <v>419</v>
      </c>
      <c r="K135" s="1494"/>
      <c r="L135" s="1494"/>
      <c r="M135" s="1494"/>
      <c r="N135" s="1495" t="s">
        <v>3293</v>
      </c>
      <c r="O135" s="1495"/>
      <c r="P135" s="1495"/>
      <c r="Q135" s="1505"/>
      <c r="R135" s="1505"/>
      <c r="S135" s="1126">
        <v>138</v>
      </c>
      <c r="T135" s="1506">
        <v>538</v>
      </c>
      <c r="U135" s="1507"/>
      <c r="V135" s="1508"/>
      <c r="W135" s="1506">
        <v>638</v>
      </c>
      <c r="X135" s="1507"/>
      <c r="Y135" s="1507"/>
      <c r="Z135" s="1508"/>
    </row>
    <row r="136" spans="1:26" s="163" customFormat="1" ht="26.25" customHeight="1">
      <c r="A136" s="158"/>
      <c r="B136" s="158"/>
      <c r="C136" s="158"/>
      <c r="D136" s="158"/>
      <c r="E136" s="158"/>
      <c r="F136" s="158"/>
      <c r="G136" s="158"/>
      <c r="H136" s="158"/>
      <c r="I136" s="182"/>
      <c r="J136" s="173"/>
      <c r="K136" s="169"/>
      <c r="M136" s="170"/>
      <c r="N136" s="170"/>
      <c r="O136" s="170"/>
      <c r="P136" s="171"/>
      <c r="Q136" s="172"/>
      <c r="R136" s="172"/>
      <c r="S136" s="1128"/>
      <c r="T136" s="17"/>
      <c r="U136" s="17"/>
      <c r="V136" s="17"/>
      <c r="W136" s="17"/>
      <c r="X136" s="17"/>
      <c r="Y136" s="17"/>
    </row>
    <row r="137" spans="1:26" s="645" customFormat="1" ht="37.5" customHeight="1">
      <c r="J137" s="646" t="str">
        <f>J44</f>
        <v>Kontrolni broj: 101092506750673563</v>
      </c>
      <c r="K137" s="647"/>
      <c r="M137" s="648"/>
      <c r="N137" s="648"/>
      <c r="O137" s="648"/>
      <c r="P137" s="649"/>
      <c r="Q137" s="650"/>
      <c r="R137" s="650"/>
      <c r="S137" s="1130"/>
      <c r="T137" s="651"/>
      <c r="U137" s="651"/>
      <c r="V137" s="651"/>
      <c r="W137" s="651"/>
      <c r="X137" s="651"/>
      <c r="Y137" s="651"/>
      <c r="Z137" s="644" t="s">
        <v>2315</v>
      </c>
    </row>
    <row r="138" spans="1:26" s="163" customFormat="1" ht="27.75" customHeight="1">
      <c r="A138" s="158"/>
      <c r="B138" s="158"/>
      <c r="C138" s="158"/>
      <c r="D138" s="158"/>
      <c r="E138" s="158"/>
      <c r="F138" s="158"/>
      <c r="G138" s="158"/>
      <c r="H138" s="158"/>
      <c r="I138" s="182"/>
      <c r="J138" s="170"/>
      <c r="K138" s="170"/>
      <c r="L138" s="170"/>
      <c r="M138" s="170"/>
      <c r="N138" s="170"/>
      <c r="O138" s="170"/>
      <c r="P138" s="168"/>
      <c r="Q138" s="167"/>
      <c r="R138" s="167"/>
      <c r="S138" s="1127"/>
      <c r="T138" s="17"/>
      <c r="U138" s="17"/>
      <c r="V138" s="17"/>
      <c r="W138" s="17"/>
      <c r="X138" s="17"/>
      <c r="Y138" s="17"/>
      <c r="Z138" s="19"/>
    </row>
    <row r="139" spans="1:26" s="275" customFormat="1" ht="26.25" customHeight="1">
      <c r="A139" s="274"/>
      <c r="B139" s="274"/>
      <c r="C139" s="274"/>
      <c r="D139" s="274"/>
      <c r="E139" s="274"/>
      <c r="F139" s="274"/>
      <c r="G139" s="274"/>
      <c r="H139" s="274"/>
      <c r="I139" s="274"/>
      <c r="J139" s="1502">
        <v>1</v>
      </c>
      <c r="K139" s="1502"/>
      <c r="L139" s="1502"/>
      <c r="M139" s="1502"/>
      <c r="N139" s="1502">
        <v>2</v>
      </c>
      <c r="O139" s="1502"/>
      <c r="P139" s="1502"/>
      <c r="Q139" s="1502">
        <v>3</v>
      </c>
      <c r="R139" s="1502"/>
      <c r="S139" s="1129">
        <v>4</v>
      </c>
      <c r="T139" s="1502">
        <v>5</v>
      </c>
      <c r="U139" s="1502"/>
      <c r="V139" s="1502"/>
      <c r="W139" s="1502">
        <v>6</v>
      </c>
      <c r="X139" s="1502"/>
      <c r="Y139" s="1502"/>
      <c r="Z139" s="1502"/>
    </row>
    <row r="140" spans="1:26" s="166" customFormat="1" ht="32.25" customHeight="1">
      <c r="A140" s="158">
        <v>0.75</v>
      </c>
      <c r="B140" s="158">
        <f>B135+0.01</f>
        <v>1.08</v>
      </c>
      <c r="C140" s="158"/>
      <c r="D140" s="158"/>
      <c r="E140" s="188">
        <f t="shared" ref="E140:E169" si="15">IF(LEN(T140)=0,"",1+ABS((T140*A140)/LEN(T140))+A140)</f>
        <v>136.5</v>
      </c>
      <c r="F140" s="188">
        <f t="shared" ref="F140:F169" si="16">IF(LEN(W140)=0,"",1+ABS((W140*B140)/LEN(W140))+B140)</f>
        <v>232.12</v>
      </c>
      <c r="G140" s="158"/>
      <c r="H140" s="158"/>
      <c r="I140" s="182"/>
      <c r="J140" s="1502">
        <v>408</v>
      </c>
      <c r="K140" s="1502"/>
      <c r="L140" s="1502"/>
      <c r="M140" s="1502"/>
      <c r="N140" s="1513" t="s">
        <v>3294</v>
      </c>
      <c r="O140" s="1513"/>
      <c r="P140" s="1513"/>
      <c r="Q140" s="1499"/>
      <c r="R140" s="1500"/>
      <c r="S140" s="1120">
        <v>139</v>
      </c>
      <c r="T140" s="1517">
        <v>539</v>
      </c>
      <c r="U140" s="1517"/>
      <c r="V140" s="1517"/>
      <c r="W140" s="1517">
        <v>639</v>
      </c>
      <c r="X140" s="1517"/>
      <c r="Y140" s="1517"/>
      <c r="Z140" s="1517"/>
    </row>
    <row r="141" spans="1:26" s="166" customFormat="1" ht="32.25" customHeight="1">
      <c r="A141" s="158">
        <v>0.76</v>
      </c>
      <c r="B141" s="158">
        <f t="shared" ref="B141:B169" si="17">B140+0.01</f>
        <v>1.0900000000000001</v>
      </c>
      <c r="C141" s="158"/>
      <c r="D141" s="158"/>
      <c r="E141" s="188">
        <f t="shared" si="15"/>
        <v>138.55999999999997</v>
      </c>
      <c r="F141" s="188">
        <f t="shared" si="16"/>
        <v>234.62333333333333</v>
      </c>
      <c r="G141" s="158"/>
      <c r="H141" s="158"/>
      <c r="I141" s="182"/>
      <c r="J141" s="1502"/>
      <c r="K141" s="1502"/>
      <c r="L141" s="1502"/>
      <c r="M141" s="1502"/>
      <c r="N141" s="1513" t="s">
        <v>3295</v>
      </c>
      <c r="O141" s="1513"/>
      <c r="P141" s="1513"/>
      <c r="Q141" s="1499"/>
      <c r="R141" s="1500"/>
      <c r="S141" s="1120">
        <v>140</v>
      </c>
      <c r="T141" s="1514">
        <v>540</v>
      </c>
      <c r="U141" s="1515"/>
      <c r="V141" s="1516"/>
      <c r="W141" s="1514">
        <v>640</v>
      </c>
      <c r="X141" s="1515"/>
      <c r="Y141" s="1515"/>
      <c r="Z141" s="1516"/>
    </row>
    <row r="142" spans="1:26" s="166" customFormat="1" ht="32.25" customHeight="1">
      <c r="A142" s="158">
        <v>0.77</v>
      </c>
      <c r="B142" s="158">
        <f t="shared" si="17"/>
        <v>1.1000000000000001</v>
      </c>
      <c r="C142" s="158"/>
      <c r="D142" s="158"/>
      <c r="E142" s="188">
        <f t="shared" si="15"/>
        <v>140.62666666666667</v>
      </c>
      <c r="F142" s="188">
        <f t="shared" si="16"/>
        <v>237.13333333333333</v>
      </c>
      <c r="G142" s="158"/>
      <c r="H142" s="158"/>
      <c r="I142" s="182"/>
      <c r="J142" s="1502">
        <v>42</v>
      </c>
      <c r="K142" s="1502"/>
      <c r="L142" s="1502"/>
      <c r="M142" s="1502"/>
      <c r="N142" s="1513" t="s">
        <v>3296</v>
      </c>
      <c r="O142" s="1513"/>
      <c r="P142" s="1513"/>
      <c r="Q142" s="1499"/>
      <c r="R142" s="1500"/>
      <c r="S142" s="1120">
        <v>141</v>
      </c>
      <c r="T142" s="1514">
        <v>541</v>
      </c>
      <c r="U142" s="1515"/>
      <c r="V142" s="1516"/>
      <c r="W142" s="1514">
        <v>641</v>
      </c>
      <c r="X142" s="1515"/>
      <c r="Y142" s="1515"/>
      <c r="Z142" s="1516"/>
    </row>
    <row r="143" spans="1:26" s="163" customFormat="1" ht="32.25" customHeight="1">
      <c r="A143" s="158">
        <v>0.78</v>
      </c>
      <c r="B143" s="158">
        <f t="shared" si="17"/>
        <v>1.1100000000000001</v>
      </c>
      <c r="C143" s="158"/>
      <c r="D143" s="158"/>
      <c r="E143" s="188">
        <f t="shared" si="15"/>
        <v>142.69999999999999</v>
      </c>
      <c r="F143" s="188">
        <f t="shared" si="16"/>
        <v>239.65000000000006</v>
      </c>
      <c r="G143" s="158"/>
      <c r="H143" s="158"/>
      <c r="I143" s="182"/>
      <c r="J143" s="1494">
        <v>420</v>
      </c>
      <c r="K143" s="1494"/>
      <c r="L143" s="1494"/>
      <c r="M143" s="1494"/>
      <c r="N143" s="1495" t="s">
        <v>3297</v>
      </c>
      <c r="O143" s="1495"/>
      <c r="P143" s="1495"/>
      <c r="Q143" s="1499"/>
      <c r="R143" s="1500"/>
      <c r="S143" s="1126">
        <v>142</v>
      </c>
      <c r="T143" s="1506">
        <v>542</v>
      </c>
      <c r="U143" s="1507"/>
      <c r="V143" s="1508"/>
      <c r="W143" s="1506">
        <v>642</v>
      </c>
      <c r="X143" s="1507"/>
      <c r="Y143" s="1507"/>
      <c r="Z143" s="1508"/>
    </row>
    <row r="144" spans="1:26" s="163" customFormat="1" ht="32.25" customHeight="1">
      <c r="A144" s="158">
        <v>0.79</v>
      </c>
      <c r="B144" s="158">
        <f t="shared" si="17"/>
        <v>1.1200000000000001</v>
      </c>
      <c r="C144" s="158"/>
      <c r="D144" s="158"/>
      <c r="E144" s="188">
        <f t="shared" si="15"/>
        <v>144.78</v>
      </c>
      <c r="F144" s="188">
        <f t="shared" si="16"/>
        <v>242.17333333333337</v>
      </c>
      <c r="G144" s="158"/>
      <c r="H144" s="158"/>
      <c r="I144" s="182"/>
      <c r="J144" s="1494">
        <v>421</v>
      </c>
      <c r="K144" s="1494"/>
      <c r="L144" s="1494"/>
      <c r="M144" s="1494"/>
      <c r="N144" s="1495" t="s">
        <v>3298</v>
      </c>
      <c r="O144" s="1495"/>
      <c r="P144" s="1495"/>
      <c r="Q144" s="1499"/>
      <c r="R144" s="1500"/>
      <c r="S144" s="1126">
        <v>143</v>
      </c>
      <c r="T144" s="1506">
        <v>543</v>
      </c>
      <c r="U144" s="1507"/>
      <c r="V144" s="1508"/>
      <c r="W144" s="1506">
        <v>643</v>
      </c>
      <c r="X144" s="1507"/>
      <c r="Y144" s="1507"/>
      <c r="Z144" s="1508"/>
    </row>
    <row r="145" spans="1:26" s="163" customFormat="1" ht="32.25" customHeight="1">
      <c r="A145" s="158">
        <v>0.8</v>
      </c>
      <c r="B145" s="158">
        <f t="shared" si="17"/>
        <v>1.1300000000000001</v>
      </c>
      <c r="C145" s="158"/>
      <c r="D145" s="158"/>
      <c r="E145" s="188">
        <f t="shared" si="15"/>
        <v>146.8666666666667</v>
      </c>
      <c r="F145" s="188">
        <f t="shared" si="16"/>
        <v>244.70333333333335</v>
      </c>
      <c r="G145" s="158"/>
      <c r="H145" s="158"/>
      <c r="I145" s="182"/>
      <c r="J145" s="1494">
        <v>422</v>
      </c>
      <c r="K145" s="1494"/>
      <c r="L145" s="1494"/>
      <c r="M145" s="1494"/>
      <c r="N145" s="1495" t="s">
        <v>3299</v>
      </c>
      <c r="O145" s="1495"/>
      <c r="P145" s="1495"/>
      <c r="Q145" s="1499"/>
      <c r="R145" s="1500"/>
      <c r="S145" s="1126">
        <v>144</v>
      </c>
      <c r="T145" s="1506">
        <v>544</v>
      </c>
      <c r="U145" s="1507"/>
      <c r="V145" s="1508"/>
      <c r="W145" s="1506">
        <v>644</v>
      </c>
      <c r="X145" s="1507"/>
      <c r="Y145" s="1507"/>
      <c r="Z145" s="1508"/>
    </row>
    <row r="146" spans="1:26" s="163" customFormat="1" ht="32.25" customHeight="1">
      <c r="A146" s="158">
        <v>0.81</v>
      </c>
      <c r="B146" s="158">
        <f t="shared" si="17"/>
        <v>1.1400000000000001</v>
      </c>
      <c r="C146" s="158"/>
      <c r="D146" s="158"/>
      <c r="E146" s="188">
        <f t="shared" si="15"/>
        <v>148.96</v>
      </c>
      <c r="F146" s="188">
        <f t="shared" si="16"/>
        <v>247.24</v>
      </c>
      <c r="G146" s="158"/>
      <c r="H146" s="158"/>
      <c r="I146" s="182"/>
      <c r="J146" s="1494">
        <v>423</v>
      </c>
      <c r="K146" s="1494"/>
      <c r="L146" s="1494"/>
      <c r="M146" s="1494"/>
      <c r="N146" s="1495" t="s">
        <v>3300</v>
      </c>
      <c r="O146" s="1495"/>
      <c r="P146" s="1495"/>
      <c r="Q146" s="1499"/>
      <c r="R146" s="1500"/>
      <c r="S146" s="1126">
        <v>145</v>
      </c>
      <c r="T146" s="1506">
        <v>545</v>
      </c>
      <c r="U146" s="1507"/>
      <c r="V146" s="1508"/>
      <c r="W146" s="1506">
        <v>645</v>
      </c>
      <c r="X146" s="1507"/>
      <c r="Y146" s="1507"/>
      <c r="Z146" s="1508"/>
    </row>
    <row r="147" spans="1:26" s="163" customFormat="1" ht="32.25" customHeight="1">
      <c r="A147" s="158">
        <v>0.82</v>
      </c>
      <c r="B147" s="158">
        <f t="shared" si="17"/>
        <v>1.1500000000000001</v>
      </c>
      <c r="C147" s="158"/>
      <c r="D147" s="158"/>
      <c r="E147" s="188">
        <f t="shared" si="15"/>
        <v>151.05999999999997</v>
      </c>
      <c r="F147" s="188">
        <f t="shared" si="16"/>
        <v>249.78333333333336</v>
      </c>
      <c r="G147" s="158"/>
      <c r="H147" s="158"/>
      <c r="I147" s="182"/>
      <c r="J147" s="1494" t="s">
        <v>3301</v>
      </c>
      <c r="K147" s="1494"/>
      <c r="L147" s="1494"/>
      <c r="M147" s="1494"/>
      <c r="N147" s="1495" t="s">
        <v>3302</v>
      </c>
      <c r="O147" s="1495"/>
      <c r="P147" s="1495"/>
      <c r="Q147" s="1499"/>
      <c r="R147" s="1500"/>
      <c r="S147" s="1126">
        <v>146</v>
      </c>
      <c r="T147" s="1506">
        <v>546</v>
      </c>
      <c r="U147" s="1507"/>
      <c r="V147" s="1508"/>
      <c r="W147" s="1506">
        <v>646</v>
      </c>
      <c r="X147" s="1507"/>
      <c r="Y147" s="1507"/>
      <c r="Z147" s="1508"/>
    </row>
    <row r="148" spans="1:26" s="163" customFormat="1" ht="32.25" customHeight="1">
      <c r="A148" s="158">
        <v>0.83</v>
      </c>
      <c r="B148" s="158">
        <f t="shared" si="17"/>
        <v>1.1600000000000001</v>
      </c>
      <c r="C148" s="158"/>
      <c r="D148" s="158"/>
      <c r="E148" s="188">
        <f t="shared" si="15"/>
        <v>153.16666666666669</v>
      </c>
      <c r="F148" s="188">
        <f t="shared" si="16"/>
        <v>252.33333333333337</v>
      </c>
      <c r="G148" s="158"/>
      <c r="H148" s="158"/>
      <c r="I148" s="182"/>
      <c r="J148" s="1494">
        <v>427</v>
      </c>
      <c r="K148" s="1494"/>
      <c r="L148" s="1494"/>
      <c r="M148" s="1494"/>
      <c r="N148" s="1495" t="s">
        <v>3303</v>
      </c>
      <c r="O148" s="1495"/>
      <c r="P148" s="1495"/>
      <c r="Q148" s="1499"/>
      <c r="R148" s="1500"/>
      <c r="S148" s="1126">
        <v>147</v>
      </c>
      <c r="T148" s="1506">
        <v>547</v>
      </c>
      <c r="U148" s="1507"/>
      <c r="V148" s="1508"/>
      <c r="W148" s="1506">
        <v>647</v>
      </c>
      <c r="X148" s="1507"/>
      <c r="Y148" s="1507"/>
      <c r="Z148" s="1508"/>
    </row>
    <row r="149" spans="1:26" s="163" customFormat="1" ht="32.25" customHeight="1">
      <c r="A149" s="158">
        <v>0.84</v>
      </c>
      <c r="B149" s="158">
        <f t="shared" si="17"/>
        <v>1.1700000000000002</v>
      </c>
      <c r="C149" s="158"/>
      <c r="D149" s="158"/>
      <c r="E149" s="188">
        <f t="shared" si="15"/>
        <v>155.28</v>
      </c>
      <c r="F149" s="188">
        <f t="shared" si="16"/>
        <v>254.89000000000001</v>
      </c>
      <c r="G149" s="158"/>
      <c r="H149" s="158"/>
      <c r="I149" s="182"/>
      <c r="J149" s="1494">
        <v>429</v>
      </c>
      <c r="K149" s="1494"/>
      <c r="L149" s="1494"/>
      <c r="M149" s="1494"/>
      <c r="N149" s="1495" t="s">
        <v>3304</v>
      </c>
      <c r="O149" s="1495"/>
      <c r="P149" s="1495"/>
      <c r="Q149" s="1499"/>
      <c r="R149" s="1500"/>
      <c r="S149" s="1126">
        <v>148</v>
      </c>
      <c r="T149" s="1506">
        <v>548</v>
      </c>
      <c r="U149" s="1507"/>
      <c r="V149" s="1508"/>
      <c r="W149" s="1506">
        <v>648</v>
      </c>
      <c r="X149" s="1507"/>
      <c r="Y149" s="1507"/>
      <c r="Z149" s="1508"/>
    </row>
    <row r="150" spans="1:26" s="166" customFormat="1" ht="32.25" customHeight="1">
      <c r="A150" s="158">
        <v>0.85</v>
      </c>
      <c r="B150" s="158">
        <f t="shared" si="17"/>
        <v>1.1800000000000002</v>
      </c>
      <c r="C150" s="158"/>
      <c r="D150" s="158"/>
      <c r="E150" s="188">
        <f t="shared" si="15"/>
        <v>157.39999999999998</v>
      </c>
      <c r="F150" s="188">
        <f t="shared" si="16"/>
        <v>257.45333333333332</v>
      </c>
      <c r="G150" s="158"/>
      <c r="H150" s="158"/>
      <c r="I150" s="182"/>
      <c r="J150" s="1502">
        <v>43</v>
      </c>
      <c r="K150" s="1502"/>
      <c r="L150" s="1502"/>
      <c r="M150" s="1502"/>
      <c r="N150" s="1513" t="s">
        <v>3305</v>
      </c>
      <c r="O150" s="1513"/>
      <c r="P150" s="1513"/>
      <c r="Q150" s="1499"/>
      <c r="R150" s="1500"/>
      <c r="S150" s="1120">
        <v>149</v>
      </c>
      <c r="T150" s="1514">
        <v>549</v>
      </c>
      <c r="U150" s="1515"/>
      <c r="V150" s="1516"/>
      <c r="W150" s="1514">
        <v>649</v>
      </c>
      <c r="X150" s="1515"/>
      <c r="Y150" s="1515"/>
      <c r="Z150" s="1516"/>
    </row>
    <row r="151" spans="1:26" s="163" customFormat="1" ht="32.25" customHeight="1">
      <c r="A151" s="158">
        <v>0.86</v>
      </c>
      <c r="B151" s="158">
        <f t="shared" si="17"/>
        <v>1.1900000000000002</v>
      </c>
      <c r="C151" s="158"/>
      <c r="D151" s="158"/>
      <c r="E151" s="188">
        <f t="shared" si="15"/>
        <v>159.52666666666667</v>
      </c>
      <c r="F151" s="188">
        <f t="shared" si="16"/>
        <v>260.02333333333337</v>
      </c>
      <c r="G151" s="158"/>
      <c r="H151" s="158"/>
      <c r="I151" s="182"/>
      <c r="J151" s="1494">
        <v>430</v>
      </c>
      <c r="K151" s="1494"/>
      <c r="L151" s="1494"/>
      <c r="M151" s="1494"/>
      <c r="N151" s="1495" t="s">
        <v>3306</v>
      </c>
      <c r="O151" s="1495"/>
      <c r="P151" s="1495"/>
      <c r="Q151" s="1499"/>
      <c r="R151" s="1500"/>
      <c r="S151" s="1126">
        <v>150</v>
      </c>
      <c r="T151" s="1506">
        <v>550</v>
      </c>
      <c r="U151" s="1507"/>
      <c r="V151" s="1508"/>
      <c r="W151" s="1506">
        <v>650</v>
      </c>
      <c r="X151" s="1507"/>
      <c r="Y151" s="1507"/>
      <c r="Z151" s="1508"/>
    </row>
    <row r="152" spans="1:26" s="163" customFormat="1" ht="32.25" customHeight="1">
      <c r="A152" s="158">
        <v>0.87</v>
      </c>
      <c r="B152" s="158">
        <f t="shared" si="17"/>
        <v>1.2000000000000002</v>
      </c>
      <c r="C152" s="158"/>
      <c r="D152" s="158"/>
      <c r="E152" s="188">
        <f t="shared" si="15"/>
        <v>161.66</v>
      </c>
      <c r="F152" s="188">
        <f t="shared" si="16"/>
        <v>262.60000000000002</v>
      </c>
      <c r="G152" s="158"/>
      <c r="H152" s="158"/>
      <c r="I152" s="182"/>
      <c r="J152" s="1494">
        <v>431</v>
      </c>
      <c r="K152" s="1494"/>
      <c r="L152" s="1494"/>
      <c r="M152" s="1494"/>
      <c r="N152" s="1495" t="s">
        <v>3307</v>
      </c>
      <c r="O152" s="1495"/>
      <c r="P152" s="1495"/>
      <c r="Q152" s="1499"/>
      <c r="R152" s="1500"/>
      <c r="S152" s="1126">
        <v>151</v>
      </c>
      <c r="T152" s="1506">
        <v>551</v>
      </c>
      <c r="U152" s="1507"/>
      <c r="V152" s="1508"/>
      <c r="W152" s="1506">
        <v>651</v>
      </c>
      <c r="X152" s="1507"/>
      <c r="Y152" s="1507"/>
      <c r="Z152" s="1508"/>
    </row>
    <row r="153" spans="1:26" s="163" customFormat="1" ht="32.25" customHeight="1">
      <c r="A153" s="158">
        <v>0.88</v>
      </c>
      <c r="B153" s="158">
        <f t="shared" si="17"/>
        <v>1.2100000000000002</v>
      </c>
      <c r="C153" s="158"/>
      <c r="D153" s="158"/>
      <c r="E153" s="188">
        <f t="shared" si="15"/>
        <v>163.79999999999998</v>
      </c>
      <c r="F153" s="188">
        <f t="shared" si="16"/>
        <v>265.18333333333334</v>
      </c>
      <c r="G153" s="158"/>
      <c r="H153" s="158"/>
      <c r="I153" s="182"/>
      <c r="J153" s="1494">
        <v>432</v>
      </c>
      <c r="K153" s="1494"/>
      <c r="L153" s="1494"/>
      <c r="M153" s="1494"/>
      <c r="N153" s="1495" t="s">
        <v>3308</v>
      </c>
      <c r="O153" s="1495"/>
      <c r="P153" s="1495"/>
      <c r="Q153" s="1499"/>
      <c r="R153" s="1500"/>
      <c r="S153" s="1126">
        <v>152</v>
      </c>
      <c r="T153" s="1506">
        <v>552</v>
      </c>
      <c r="U153" s="1507"/>
      <c r="V153" s="1508"/>
      <c r="W153" s="1506">
        <v>652</v>
      </c>
      <c r="X153" s="1507"/>
      <c r="Y153" s="1507"/>
      <c r="Z153" s="1508"/>
    </row>
    <row r="154" spans="1:26" s="163" customFormat="1" ht="32.25" customHeight="1">
      <c r="A154" s="158">
        <v>0.89</v>
      </c>
      <c r="B154" s="158">
        <f t="shared" si="17"/>
        <v>1.2200000000000002</v>
      </c>
      <c r="C154" s="158"/>
      <c r="D154" s="158"/>
      <c r="E154" s="188">
        <f t="shared" si="15"/>
        <v>165.94666666666666</v>
      </c>
      <c r="F154" s="188">
        <f t="shared" si="16"/>
        <v>267.77333333333337</v>
      </c>
      <c r="G154" s="158"/>
      <c r="H154" s="158"/>
      <c r="I154" s="182"/>
      <c r="J154" s="1494">
        <v>433</v>
      </c>
      <c r="K154" s="1494"/>
      <c r="L154" s="1494"/>
      <c r="M154" s="1494"/>
      <c r="N154" s="1495" t="s">
        <v>3309</v>
      </c>
      <c r="O154" s="1495"/>
      <c r="P154" s="1495"/>
      <c r="Q154" s="1499"/>
      <c r="R154" s="1500"/>
      <c r="S154" s="1126">
        <v>153</v>
      </c>
      <c r="T154" s="1506">
        <v>553</v>
      </c>
      <c r="U154" s="1507"/>
      <c r="V154" s="1508"/>
      <c r="W154" s="1506">
        <v>653</v>
      </c>
      <c r="X154" s="1507"/>
      <c r="Y154" s="1507"/>
      <c r="Z154" s="1508"/>
    </row>
    <row r="155" spans="1:26" s="163" customFormat="1" ht="32.25" customHeight="1">
      <c r="A155" s="158">
        <v>0.9</v>
      </c>
      <c r="B155" s="158">
        <f t="shared" si="17"/>
        <v>1.2300000000000002</v>
      </c>
      <c r="C155" s="158"/>
      <c r="D155" s="158"/>
      <c r="E155" s="188">
        <f t="shared" si="15"/>
        <v>168.10000000000002</v>
      </c>
      <c r="F155" s="188">
        <f t="shared" si="16"/>
        <v>270.37000000000006</v>
      </c>
      <c r="G155" s="158"/>
      <c r="H155" s="158"/>
      <c r="I155" s="182"/>
      <c r="J155" s="1494">
        <v>439</v>
      </c>
      <c r="K155" s="1494"/>
      <c r="L155" s="1494"/>
      <c r="M155" s="1494"/>
      <c r="N155" s="1495" t="s">
        <v>3310</v>
      </c>
      <c r="O155" s="1495"/>
      <c r="P155" s="1495"/>
      <c r="Q155" s="1499"/>
      <c r="R155" s="1500"/>
      <c r="S155" s="1126">
        <v>154</v>
      </c>
      <c r="T155" s="1506">
        <v>554</v>
      </c>
      <c r="U155" s="1507"/>
      <c r="V155" s="1508"/>
      <c r="W155" s="1506">
        <v>654</v>
      </c>
      <c r="X155" s="1507"/>
      <c r="Y155" s="1507"/>
      <c r="Z155" s="1508"/>
    </row>
    <row r="156" spans="1:26" s="166" customFormat="1" ht="32.25" customHeight="1">
      <c r="A156" s="158">
        <v>0.91</v>
      </c>
      <c r="B156" s="158">
        <f t="shared" si="17"/>
        <v>1.2400000000000002</v>
      </c>
      <c r="C156" s="158"/>
      <c r="D156" s="158"/>
      <c r="E156" s="188">
        <f t="shared" si="15"/>
        <v>170.26</v>
      </c>
      <c r="F156" s="188">
        <f t="shared" si="16"/>
        <v>272.97333333333341</v>
      </c>
      <c r="G156" s="158"/>
      <c r="H156" s="158"/>
      <c r="I156" s="182"/>
      <c r="J156" s="1502">
        <v>44</v>
      </c>
      <c r="K156" s="1502"/>
      <c r="L156" s="1502"/>
      <c r="M156" s="1502"/>
      <c r="N156" s="1513" t="s">
        <v>3311</v>
      </c>
      <c r="O156" s="1513"/>
      <c r="P156" s="1513"/>
      <c r="Q156" s="1499"/>
      <c r="R156" s="1500"/>
      <c r="S156" s="1126">
        <v>155</v>
      </c>
      <c r="T156" s="1514">
        <v>555</v>
      </c>
      <c r="U156" s="1515"/>
      <c r="V156" s="1516"/>
      <c r="W156" s="1514">
        <v>655</v>
      </c>
      <c r="X156" s="1515"/>
      <c r="Y156" s="1515"/>
      <c r="Z156" s="1516"/>
    </row>
    <row r="157" spans="1:26" s="166" customFormat="1" ht="32.25" customHeight="1">
      <c r="A157" s="158">
        <v>0.92</v>
      </c>
      <c r="B157" s="158">
        <f t="shared" si="17"/>
        <v>1.2500000000000002</v>
      </c>
      <c r="C157" s="158"/>
      <c r="D157" s="158"/>
      <c r="E157" s="188">
        <f t="shared" si="15"/>
        <v>172.42666666666668</v>
      </c>
      <c r="F157" s="188">
        <f t="shared" si="16"/>
        <v>275.58333333333337</v>
      </c>
      <c r="G157" s="158"/>
      <c r="H157" s="158"/>
      <c r="I157" s="182"/>
      <c r="J157" s="1502">
        <v>45</v>
      </c>
      <c r="K157" s="1502"/>
      <c r="L157" s="1502"/>
      <c r="M157" s="1502"/>
      <c r="N157" s="1513" t="s">
        <v>3312</v>
      </c>
      <c r="O157" s="1513"/>
      <c r="P157" s="1513"/>
      <c r="Q157" s="1499"/>
      <c r="R157" s="1500"/>
      <c r="S157" s="1120">
        <v>156</v>
      </c>
      <c r="T157" s="1514">
        <v>556</v>
      </c>
      <c r="U157" s="1515"/>
      <c r="V157" s="1516"/>
      <c r="W157" s="1514">
        <v>656</v>
      </c>
      <c r="X157" s="1515"/>
      <c r="Y157" s="1515"/>
      <c r="Z157" s="1516"/>
    </row>
    <row r="158" spans="1:26" s="163" customFormat="1" ht="32.25" customHeight="1">
      <c r="A158" s="158">
        <v>0.93</v>
      </c>
      <c r="B158" s="158">
        <f t="shared" si="17"/>
        <v>1.2600000000000002</v>
      </c>
      <c r="C158" s="158"/>
      <c r="D158" s="158"/>
      <c r="E158" s="188">
        <f t="shared" si="15"/>
        <v>174.6</v>
      </c>
      <c r="F158" s="188">
        <f t="shared" si="16"/>
        <v>278.20000000000005</v>
      </c>
      <c r="G158" s="158"/>
      <c r="H158" s="158"/>
      <c r="I158" s="182"/>
      <c r="J158" s="1494" t="s">
        <v>3313</v>
      </c>
      <c r="K158" s="1494"/>
      <c r="L158" s="1494"/>
      <c r="M158" s="1494"/>
      <c r="N158" s="1495" t="s">
        <v>3314</v>
      </c>
      <c r="O158" s="1495"/>
      <c r="P158" s="1495"/>
      <c r="Q158" s="1499"/>
      <c r="R158" s="1500"/>
      <c r="S158" s="1126">
        <v>157</v>
      </c>
      <c r="T158" s="1506">
        <v>557</v>
      </c>
      <c r="U158" s="1507"/>
      <c r="V158" s="1508"/>
      <c r="W158" s="1506">
        <v>657</v>
      </c>
      <c r="X158" s="1507"/>
      <c r="Y158" s="1507"/>
      <c r="Z158" s="1508"/>
    </row>
    <row r="159" spans="1:26" s="163" customFormat="1" ht="32.25" customHeight="1">
      <c r="A159" s="158">
        <v>0.94</v>
      </c>
      <c r="B159" s="158">
        <f t="shared" si="17"/>
        <v>1.2700000000000002</v>
      </c>
      <c r="C159" s="158"/>
      <c r="D159" s="158"/>
      <c r="E159" s="188">
        <f t="shared" si="15"/>
        <v>176.78</v>
      </c>
      <c r="F159" s="188">
        <f t="shared" si="16"/>
        <v>280.82333333333338</v>
      </c>
      <c r="G159" s="158"/>
      <c r="H159" s="158"/>
      <c r="I159" s="182"/>
      <c r="J159" s="1494" t="s">
        <v>3315</v>
      </c>
      <c r="K159" s="1494"/>
      <c r="L159" s="1494"/>
      <c r="M159" s="1494"/>
      <c r="N159" s="1495" t="s">
        <v>3316</v>
      </c>
      <c r="O159" s="1495"/>
      <c r="P159" s="1495"/>
      <c r="Q159" s="1499"/>
      <c r="R159" s="1500"/>
      <c r="S159" s="1126">
        <v>158</v>
      </c>
      <c r="T159" s="1506">
        <v>558</v>
      </c>
      <c r="U159" s="1507"/>
      <c r="V159" s="1508"/>
      <c r="W159" s="1506">
        <v>658</v>
      </c>
      <c r="X159" s="1507"/>
      <c r="Y159" s="1507"/>
      <c r="Z159" s="1508"/>
    </row>
    <row r="160" spans="1:26" s="163" customFormat="1" ht="32.25" customHeight="1">
      <c r="A160" s="158">
        <v>0.95</v>
      </c>
      <c r="B160" s="158">
        <f t="shared" si="17"/>
        <v>1.2800000000000002</v>
      </c>
      <c r="C160" s="158"/>
      <c r="D160" s="158"/>
      <c r="E160" s="188">
        <f t="shared" si="15"/>
        <v>178.96666666666664</v>
      </c>
      <c r="F160" s="188">
        <f t="shared" si="16"/>
        <v>283.45333333333338</v>
      </c>
      <c r="G160" s="158"/>
      <c r="H160" s="158"/>
      <c r="I160" s="182"/>
      <c r="J160" s="1494" t="s">
        <v>3317</v>
      </c>
      <c r="K160" s="1494"/>
      <c r="L160" s="1494"/>
      <c r="M160" s="1494"/>
      <c r="N160" s="1495" t="s">
        <v>3318</v>
      </c>
      <c r="O160" s="1495"/>
      <c r="P160" s="1495"/>
      <c r="Q160" s="1499"/>
      <c r="R160" s="1500"/>
      <c r="S160" s="1126">
        <v>159</v>
      </c>
      <c r="T160" s="1506">
        <v>559</v>
      </c>
      <c r="U160" s="1507"/>
      <c r="V160" s="1508"/>
      <c r="W160" s="1506">
        <v>659</v>
      </c>
      <c r="X160" s="1507"/>
      <c r="Y160" s="1507"/>
      <c r="Z160" s="1508"/>
    </row>
    <row r="161" spans="1:26" s="166" customFormat="1" ht="32.25" customHeight="1">
      <c r="A161" s="158">
        <v>0.96</v>
      </c>
      <c r="B161" s="158">
        <f t="shared" si="17"/>
        <v>1.2900000000000003</v>
      </c>
      <c r="C161" s="158"/>
      <c r="D161" s="158"/>
      <c r="E161" s="188">
        <f t="shared" si="15"/>
        <v>181.16000000000003</v>
      </c>
      <c r="F161" s="188">
        <f t="shared" si="16"/>
        <v>286.09000000000009</v>
      </c>
      <c r="G161" s="158"/>
      <c r="H161" s="158"/>
      <c r="I161" s="182"/>
      <c r="J161" s="1502">
        <v>46</v>
      </c>
      <c r="K161" s="1502"/>
      <c r="L161" s="1502"/>
      <c r="M161" s="1502"/>
      <c r="N161" s="1513" t="s">
        <v>3319</v>
      </c>
      <c r="O161" s="1513"/>
      <c r="P161" s="1513"/>
      <c r="Q161" s="1499"/>
      <c r="R161" s="1500"/>
      <c r="S161" s="1120">
        <v>160</v>
      </c>
      <c r="T161" s="1514">
        <v>560</v>
      </c>
      <c r="U161" s="1515"/>
      <c r="V161" s="1516"/>
      <c r="W161" s="1514">
        <v>660</v>
      </c>
      <c r="X161" s="1515"/>
      <c r="Y161" s="1515"/>
      <c r="Z161" s="1516"/>
    </row>
    <row r="162" spans="1:26" s="166" customFormat="1" ht="32.25" customHeight="1">
      <c r="A162" s="158">
        <v>0.97</v>
      </c>
      <c r="B162" s="158">
        <f t="shared" si="17"/>
        <v>1.3000000000000003</v>
      </c>
      <c r="C162" s="158"/>
      <c r="D162" s="158"/>
      <c r="E162" s="188">
        <f t="shared" si="15"/>
        <v>183.35999999999999</v>
      </c>
      <c r="F162" s="188">
        <f t="shared" si="16"/>
        <v>288.73333333333341</v>
      </c>
      <c r="G162" s="158"/>
      <c r="H162" s="158"/>
      <c r="I162" s="182"/>
      <c r="J162" s="1502">
        <v>47</v>
      </c>
      <c r="K162" s="1502"/>
      <c r="L162" s="1502"/>
      <c r="M162" s="1502"/>
      <c r="N162" s="1513" t="s">
        <v>3320</v>
      </c>
      <c r="O162" s="1513"/>
      <c r="P162" s="1513"/>
      <c r="Q162" s="1499"/>
      <c r="R162" s="1500"/>
      <c r="S162" s="1120">
        <v>161</v>
      </c>
      <c r="T162" s="1514">
        <v>561</v>
      </c>
      <c r="U162" s="1515"/>
      <c r="V162" s="1516"/>
      <c r="W162" s="1514">
        <v>661</v>
      </c>
      <c r="X162" s="1515"/>
      <c r="Y162" s="1515"/>
      <c r="Z162" s="1516"/>
    </row>
    <row r="163" spans="1:26" s="166" customFormat="1" ht="32.25" customHeight="1">
      <c r="A163" s="158">
        <v>0.98</v>
      </c>
      <c r="B163" s="158">
        <f t="shared" si="17"/>
        <v>1.3100000000000003</v>
      </c>
      <c r="C163" s="158"/>
      <c r="D163" s="158"/>
      <c r="E163" s="188">
        <f t="shared" si="15"/>
        <v>185.56666666666666</v>
      </c>
      <c r="F163" s="188">
        <f t="shared" si="16"/>
        <v>291.38333333333338</v>
      </c>
      <c r="G163" s="158"/>
      <c r="H163" s="158"/>
      <c r="I163" s="182"/>
      <c r="J163" s="1502" t="s">
        <v>3321</v>
      </c>
      <c r="K163" s="1502"/>
      <c r="L163" s="1502"/>
      <c r="M163" s="1502"/>
      <c r="N163" s="1513" t="s">
        <v>3322</v>
      </c>
      <c r="O163" s="1513"/>
      <c r="P163" s="1513"/>
      <c r="Q163" s="1499"/>
      <c r="R163" s="1500"/>
      <c r="S163" s="1120">
        <v>162</v>
      </c>
      <c r="T163" s="1514">
        <v>562</v>
      </c>
      <c r="U163" s="1515"/>
      <c r="V163" s="1516"/>
      <c r="W163" s="1514">
        <v>662</v>
      </c>
      <c r="X163" s="1515"/>
      <c r="Y163" s="1515"/>
      <c r="Z163" s="1516"/>
    </row>
    <row r="164" spans="1:26" s="166" customFormat="1" ht="32.25" customHeight="1">
      <c r="A164" s="158">
        <v>0.99</v>
      </c>
      <c r="B164" s="158">
        <f t="shared" si="17"/>
        <v>1.3200000000000003</v>
      </c>
      <c r="C164" s="158"/>
      <c r="D164" s="158"/>
      <c r="E164" s="188">
        <f t="shared" si="15"/>
        <v>187.78</v>
      </c>
      <c r="F164" s="188">
        <f t="shared" si="16"/>
        <v>294.04000000000008</v>
      </c>
      <c r="G164" s="158"/>
      <c r="H164" s="158"/>
      <c r="I164" s="182"/>
      <c r="J164" s="1502">
        <v>481</v>
      </c>
      <c r="K164" s="1502"/>
      <c r="L164" s="1502"/>
      <c r="M164" s="1502"/>
      <c r="N164" s="1513" t="s">
        <v>3323</v>
      </c>
      <c r="O164" s="1513"/>
      <c r="P164" s="1513"/>
      <c r="Q164" s="1499"/>
      <c r="R164" s="1500"/>
      <c r="S164" s="1120">
        <v>163</v>
      </c>
      <c r="T164" s="1514">
        <v>563</v>
      </c>
      <c r="U164" s="1515"/>
      <c r="V164" s="1516"/>
      <c r="W164" s="1514">
        <v>663</v>
      </c>
      <c r="X164" s="1515"/>
      <c r="Y164" s="1515"/>
      <c r="Z164" s="1516"/>
    </row>
    <row r="165" spans="1:26" s="166" customFormat="1" ht="32.25" customHeight="1">
      <c r="A165" s="158">
        <v>1.01</v>
      </c>
      <c r="B165" s="158">
        <f t="shared" si="17"/>
        <v>1.3300000000000003</v>
      </c>
      <c r="C165" s="158"/>
      <c r="D165" s="158"/>
      <c r="E165" s="188">
        <f t="shared" si="15"/>
        <v>191.89</v>
      </c>
      <c r="F165" s="188">
        <f t="shared" si="16"/>
        <v>296.70333333333338</v>
      </c>
      <c r="G165" s="158"/>
      <c r="H165" s="158"/>
      <c r="I165" s="182"/>
      <c r="J165" s="1502" t="s">
        <v>3324</v>
      </c>
      <c r="K165" s="1502"/>
      <c r="L165" s="1502"/>
      <c r="M165" s="1502"/>
      <c r="N165" s="1513" t="s">
        <v>3325</v>
      </c>
      <c r="O165" s="1513"/>
      <c r="P165" s="1513"/>
      <c r="Q165" s="1499"/>
      <c r="R165" s="1500"/>
      <c r="S165" s="1120">
        <v>164</v>
      </c>
      <c r="T165" s="1514">
        <v>564</v>
      </c>
      <c r="U165" s="1515"/>
      <c r="V165" s="1516"/>
      <c r="W165" s="1514">
        <v>664</v>
      </c>
      <c r="X165" s="1515"/>
      <c r="Y165" s="1515"/>
      <c r="Z165" s="1516"/>
    </row>
    <row r="166" spans="1:26" s="166" customFormat="1" ht="32.25" customHeight="1">
      <c r="A166" s="158">
        <f>A165+0.01</f>
        <v>1.02</v>
      </c>
      <c r="B166" s="158">
        <f t="shared" si="17"/>
        <v>1.3400000000000003</v>
      </c>
      <c r="C166" s="158"/>
      <c r="D166" s="158"/>
      <c r="E166" s="188">
        <f t="shared" si="15"/>
        <v>194.12</v>
      </c>
      <c r="F166" s="188">
        <f t="shared" si="16"/>
        <v>299.37333333333339</v>
      </c>
      <c r="G166" s="158"/>
      <c r="H166" s="158"/>
      <c r="I166" s="182"/>
      <c r="J166" s="1502">
        <v>495</v>
      </c>
      <c r="K166" s="1502"/>
      <c r="L166" s="1502"/>
      <c r="M166" s="1502"/>
      <c r="N166" s="1513" t="s">
        <v>3326</v>
      </c>
      <c r="O166" s="1513"/>
      <c r="P166" s="1513"/>
      <c r="Q166" s="1499"/>
      <c r="R166" s="1500"/>
      <c r="S166" s="1120">
        <v>165</v>
      </c>
      <c r="T166" s="1514">
        <v>565</v>
      </c>
      <c r="U166" s="1515"/>
      <c r="V166" s="1516"/>
      <c r="W166" s="1514">
        <v>665</v>
      </c>
      <c r="X166" s="1515"/>
      <c r="Y166" s="1515"/>
      <c r="Z166" s="1516"/>
    </row>
    <row r="167" spans="1:26" s="166" customFormat="1" ht="32.25" customHeight="1">
      <c r="A167" s="158">
        <f>A166+0.01</f>
        <v>1.03</v>
      </c>
      <c r="B167" s="158">
        <f t="shared" si="17"/>
        <v>1.3500000000000003</v>
      </c>
      <c r="C167" s="158"/>
      <c r="D167" s="158"/>
      <c r="E167" s="188">
        <f t="shared" si="15"/>
        <v>196.35666666666668</v>
      </c>
      <c r="F167" s="188">
        <f t="shared" si="16"/>
        <v>302.05000000000013</v>
      </c>
      <c r="G167" s="158"/>
      <c r="H167" s="158"/>
      <c r="I167" s="182"/>
      <c r="J167" s="1502"/>
      <c r="K167" s="1502"/>
      <c r="L167" s="1502"/>
      <c r="M167" s="1502"/>
      <c r="N167" s="1513" t="s">
        <v>3327</v>
      </c>
      <c r="O167" s="1513"/>
      <c r="P167" s="1513"/>
      <c r="Q167" s="1499"/>
      <c r="R167" s="1500"/>
      <c r="S167" s="1120">
        <v>166</v>
      </c>
      <c r="T167" s="1514">
        <v>566</v>
      </c>
      <c r="U167" s="1515"/>
      <c r="V167" s="1516"/>
      <c r="W167" s="1514">
        <v>666</v>
      </c>
      <c r="X167" s="1515"/>
      <c r="Y167" s="1515"/>
      <c r="Z167" s="1516"/>
    </row>
    <row r="168" spans="1:26" s="163" customFormat="1" ht="32.25" customHeight="1">
      <c r="A168" s="158">
        <f>A167+0.01</f>
        <v>1.04</v>
      </c>
      <c r="B168" s="158">
        <f t="shared" si="17"/>
        <v>1.3600000000000003</v>
      </c>
      <c r="C168" s="158"/>
      <c r="D168" s="158"/>
      <c r="E168" s="188">
        <f t="shared" si="15"/>
        <v>198.60000000000002</v>
      </c>
      <c r="F168" s="188">
        <f t="shared" si="16"/>
        <v>304.73333333333341</v>
      </c>
      <c r="G168" s="158"/>
      <c r="H168" s="158"/>
      <c r="I168" s="182"/>
      <c r="J168" s="1494">
        <v>89</v>
      </c>
      <c r="K168" s="1494"/>
      <c r="L168" s="1494"/>
      <c r="M168" s="1494"/>
      <c r="N168" s="1504" t="s">
        <v>3328</v>
      </c>
      <c r="O168" s="1504"/>
      <c r="P168" s="1504"/>
      <c r="Q168" s="1499"/>
      <c r="R168" s="1500"/>
      <c r="S168" s="1126">
        <v>167</v>
      </c>
      <c r="T168" s="1506">
        <v>567</v>
      </c>
      <c r="U168" s="1507"/>
      <c r="V168" s="1508"/>
      <c r="W168" s="1506">
        <v>667</v>
      </c>
      <c r="X168" s="1507"/>
      <c r="Y168" s="1507"/>
      <c r="Z168" s="1508"/>
    </row>
    <row r="169" spans="1:26" s="163" customFormat="1" ht="32.25" customHeight="1">
      <c r="A169" s="158">
        <f>A168+0.01</f>
        <v>1.05</v>
      </c>
      <c r="B169" s="158">
        <f t="shared" si="17"/>
        <v>1.3700000000000003</v>
      </c>
      <c r="C169" s="158"/>
      <c r="D169" s="158"/>
      <c r="E169" s="188">
        <f t="shared" si="15"/>
        <v>200.85</v>
      </c>
      <c r="F169" s="188">
        <f t="shared" si="16"/>
        <v>307.4233333333334</v>
      </c>
      <c r="G169" s="158"/>
      <c r="H169" s="158"/>
      <c r="I169" s="182"/>
      <c r="J169" s="1494"/>
      <c r="K169" s="1494"/>
      <c r="L169" s="1494"/>
      <c r="M169" s="1494"/>
      <c r="N169" s="1504" t="s">
        <v>3329</v>
      </c>
      <c r="O169" s="1504"/>
      <c r="P169" s="1504"/>
      <c r="Q169" s="1499"/>
      <c r="R169" s="1500"/>
      <c r="S169" s="1126">
        <v>168</v>
      </c>
      <c r="T169" s="1506">
        <v>568</v>
      </c>
      <c r="U169" s="1507"/>
      <c r="V169" s="1508"/>
      <c r="W169" s="1506">
        <v>668</v>
      </c>
      <c r="X169" s="1507"/>
      <c r="Y169" s="1507"/>
      <c r="Z169" s="1508"/>
    </row>
    <row r="170" spans="1:26">
      <c r="E170" s="189">
        <f>IF(ISERROR(ABS(LOG(ABS(SUM(E19:E169)),EXP(3)))),"",ABS(LOG(ABS(SUM(E19:E169)),EXP(3))))</f>
        <v>3.0441167872109229</v>
      </c>
      <c r="F170" s="189">
        <f>IF(ISERROR(ABS(LOG(ABS(SUM(F19:F169)),EXP(3)))),"",ABS(LOG(ABS(SUM(F19:F169)),EXP(3))))</f>
        <v>3.286753528350673</v>
      </c>
      <c r="G170" s="189">
        <f>IF(ISERROR(ABS(LOG(ABS(SUM(G19:G169)),EXP(3)))),"",ABS(LOG(ABS(SUM(G19:G169)),EXP(3))))</f>
        <v>3.1273887358506705</v>
      </c>
      <c r="H170" s="189">
        <f>IF(ISERROR(ABS(LOG(ABS(SUM(H19:H169)),EXP(3)))),"",ABS(LOG(ABS(SUM(H19:H169)),EXP(3))))</f>
        <v>3.281637339135631</v>
      </c>
      <c r="I170" s="184"/>
    </row>
    <row r="171" spans="1:26">
      <c r="E171" s="184" t="str">
        <f>IF(ISERROR(IF(ISERROR(MID(E170,FIND(".",E170,1)+11,13)),MID(E170,FIND(",",E170,1)+11,13),MID(E170,FIND(".",E170,1)+11,13))),0,IF(ISERROR(MID(E170,FIND(".",E170,1)+11,13)),MID(E170,FIND(",",E170,1)+11,13),MID(E170,FIND(".",E170,1)+11,13)))</f>
        <v>1092</v>
      </c>
      <c r="F171" s="184" t="str">
        <f>IF(ISERROR(IF(ISERROR(MID(F170,FIND(".",F170,1)+11,13)),MID(F170,FIND(",",F170,1)+11,13),MID(F170,FIND(".",F170,1)+11,13))),0,IF(ISERROR(MID(F170,FIND(".",F170,1)+11,13)),MID(F170,FIND(",",F170,1)+11,13),MID(F170,FIND(".",F170,1)+11,13)))</f>
        <v>5067</v>
      </c>
      <c r="G171" s="184" t="str">
        <f>IF(ISERROR(IF(ISERROR(MID(G170,FIND(".",G170,1)+11,13)),MID(G170,FIND(",",G170,1)+11,13),MID(G170,FIND(".",G170,1)+11,13))),0,IF(ISERROR(MID(G170,FIND(".",G170,1)+11,13)),MID(G170,FIND(",",G170,1)+11,13),MID(G170,FIND(".",G170,1)+11,13)))</f>
        <v>5067</v>
      </c>
      <c r="H171" s="184" t="str">
        <f>IF(ISERROR(IF(ISERROR(MID(H170,FIND(".",H170,1)+11,13)),MID(H170,FIND(",",H170,1)+11,13),MID(H170,FIND(".",H170,1)+11,13))),0,IF(ISERROR(MID(H170,FIND(".",H170,1)+11,13)),MID(H170,FIND(",",H170,1)+11,13),MID(H170,FIND(".",H170,1)+11,13)))</f>
        <v>3563</v>
      </c>
      <c r="I171" s="185"/>
    </row>
    <row r="172" spans="1:26" s="177" customFormat="1" ht="33.75">
      <c r="A172" s="158"/>
      <c r="B172" s="158"/>
      <c r="C172" s="158"/>
      <c r="D172" s="158"/>
      <c r="E172" s="176"/>
      <c r="F172" s="176"/>
      <c r="G172" s="176"/>
      <c r="H172" s="176"/>
      <c r="I172" s="186"/>
      <c r="J172" s="449" t="e">
        <f>IF(#REF!="","-",#REF!)</f>
        <v>#REF!</v>
      </c>
      <c r="K172" s="449"/>
      <c r="L172" s="449"/>
      <c r="M172" s="449"/>
      <c r="N172" s="449"/>
      <c r="O172" s="449"/>
      <c r="P172" s="762"/>
      <c r="Q172" s="762" t="e">
        <f>IF('#UNOS'!$B$32=1,LEFT(#REF!,FIND(";",#REF!,1)-1),"-")</f>
        <v>#REF!</v>
      </c>
      <c r="R172" s="762"/>
      <c r="S172" s="1131"/>
      <c r="T172" s="763"/>
      <c r="U172" s="763"/>
      <c r="V172" s="763"/>
      <c r="W172" s="763"/>
      <c r="X172" s="763"/>
      <c r="Y172" s="763"/>
      <c r="Z172" s="764"/>
    </row>
    <row r="173" spans="1:26" s="177" customFormat="1" ht="41.25" customHeight="1">
      <c r="A173" s="158"/>
      <c r="B173" s="158"/>
      <c r="C173" s="158"/>
      <c r="D173" s="158"/>
      <c r="E173" s="1518"/>
      <c r="F173" s="1518"/>
      <c r="G173" s="1518"/>
      <c r="H173" s="1518"/>
      <c r="I173" s="186"/>
      <c r="J173" s="1519" t="s">
        <v>2316</v>
      </c>
      <c r="K173" s="1519"/>
      <c r="L173" s="1519"/>
      <c r="M173" s="1519"/>
      <c r="N173" s="1519"/>
      <c r="O173" s="765"/>
      <c r="P173" s="771"/>
      <c r="Q173" s="771" t="s">
        <v>2317</v>
      </c>
      <c r="R173" s="771"/>
      <c r="S173" s="1132"/>
      <c r="T173" s="763"/>
      <c r="U173" s="763"/>
      <c r="V173" s="763"/>
      <c r="W173" s="763"/>
      <c r="X173" s="763"/>
      <c r="Y173" s="763"/>
      <c r="Z173" s="764"/>
    </row>
    <row r="174" spans="1:26" s="163" customFormat="1" ht="14.25" customHeight="1">
      <c r="A174" s="158"/>
      <c r="B174" s="158"/>
      <c r="C174" s="158"/>
      <c r="D174" s="158"/>
      <c r="E174" s="158"/>
      <c r="F174" s="158"/>
      <c r="G174" s="158"/>
      <c r="H174" s="158"/>
      <c r="I174" s="182"/>
      <c r="J174" s="763"/>
      <c r="K174" s="763"/>
      <c r="L174" s="763"/>
      <c r="M174" s="763"/>
      <c r="N174" s="766"/>
      <c r="O174" s="766"/>
      <c r="P174" s="763"/>
      <c r="Q174" s="763"/>
      <c r="R174" s="763"/>
      <c r="S174" s="1133"/>
      <c r="T174" s="763"/>
      <c r="U174" s="763"/>
      <c r="V174" s="763"/>
      <c r="W174" s="763"/>
      <c r="X174" s="763"/>
      <c r="Y174" s="763"/>
      <c r="Z174" s="763"/>
    </row>
    <row r="175" spans="1:26" s="177" customFormat="1" ht="28.5" customHeight="1">
      <c r="A175" s="158"/>
      <c r="B175" s="158"/>
      <c r="C175" s="158"/>
      <c r="D175" s="158"/>
      <c r="E175" s="158"/>
      <c r="F175" s="179"/>
      <c r="G175" s="158"/>
      <c r="H175" s="158"/>
      <c r="I175" s="186"/>
      <c r="J175" s="763"/>
      <c r="K175" s="763"/>
      <c r="L175" s="763"/>
      <c r="M175" s="763"/>
      <c r="N175" s="766"/>
      <c r="O175" s="766"/>
      <c r="P175" s="762"/>
      <c r="Q175" s="762" t="e">
        <f>IF('#UNOS'!$B$32=1,MID(#REF!,FIND("licenca br.",#REF!,1)+11,15),"-")</f>
        <v>#REF!</v>
      </c>
      <c r="R175" s="762"/>
      <c r="S175" s="1131"/>
      <c r="T175" s="763"/>
      <c r="U175" s="763"/>
      <c r="V175" s="449"/>
      <c r="W175" s="763"/>
      <c r="X175" s="763"/>
      <c r="Y175" s="762"/>
      <c r="Z175" s="767" t="e">
        <f>CONCATENATE(#REF!," ",#REF!)</f>
        <v>#REF!</v>
      </c>
    </row>
    <row r="176" spans="1:26" s="177" customFormat="1" ht="41.25" customHeight="1">
      <c r="A176" s="158"/>
      <c r="B176" s="158"/>
      <c r="C176" s="158"/>
      <c r="D176" s="158"/>
      <c r="E176" s="158"/>
      <c r="F176" s="158"/>
      <c r="G176" s="158"/>
      <c r="H176" s="158"/>
      <c r="I176" s="186"/>
      <c r="J176" s="763"/>
      <c r="K176" s="763"/>
      <c r="L176" s="763"/>
      <c r="M176" s="763"/>
      <c r="N176" s="766"/>
      <c r="O176" s="766"/>
      <c r="P176" s="772"/>
      <c r="Q176" s="771" t="s">
        <v>2318</v>
      </c>
      <c r="R176" s="771"/>
      <c r="S176" s="1134"/>
      <c r="T176" s="763"/>
      <c r="U176" s="768" t="s">
        <v>2319</v>
      </c>
      <c r="V176" s="763"/>
      <c r="W176" s="763"/>
      <c r="X176" s="763"/>
      <c r="Y176" s="1520" t="s">
        <v>2320</v>
      </c>
      <c r="Z176" s="1520"/>
    </row>
    <row r="177" spans="1:966" s="163" customFormat="1" ht="25.5" customHeight="1">
      <c r="A177" s="158"/>
      <c r="B177" s="158"/>
      <c r="C177" s="158"/>
      <c r="D177" s="158"/>
      <c r="E177" s="158"/>
      <c r="F177" s="158"/>
      <c r="G177" s="158"/>
      <c r="H177" s="158"/>
      <c r="I177" s="182"/>
      <c r="J177" s="763"/>
      <c r="K177" s="763"/>
      <c r="L177" s="763"/>
      <c r="M177" s="763"/>
      <c r="N177" s="766"/>
      <c r="O177" s="766"/>
      <c r="P177" s="763"/>
      <c r="Q177" s="763"/>
      <c r="R177" s="763"/>
      <c r="S177" s="1133"/>
      <c r="T177" s="763"/>
      <c r="U177" s="763"/>
      <c r="V177" s="763"/>
      <c r="W177" s="763"/>
      <c r="X177" s="763"/>
      <c r="Y177" s="763"/>
      <c r="Z177" s="763"/>
    </row>
    <row r="178" spans="1:966" s="177" customFormat="1" ht="28.5" customHeight="1">
      <c r="A178" s="158"/>
      <c r="B178" s="158"/>
      <c r="C178" s="158"/>
      <c r="D178" s="158"/>
      <c r="E178" s="158"/>
      <c r="F178" s="158"/>
      <c r="G178" s="158"/>
      <c r="H178" s="158"/>
      <c r="I178" s="186"/>
      <c r="J178" s="1521" t="e">
        <f>IF(#REF!="","-",#REF!)</f>
        <v>#REF!</v>
      </c>
      <c r="K178" s="1521"/>
      <c r="L178" s="1521"/>
      <c r="M178" s="1521"/>
      <c r="N178" s="1521"/>
      <c r="O178" s="737"/>
      <c r="P178" s="762"/>
      <c r="Q178" s="769" t="e">
        <f>IF(LEN(#REF!)=8,TEXT(#REF!,"\000\/000-000"),IF(LEN(#REF!)=9,TEXT(#REF!,"\0??\/000-0000"),"-"))</f>
        <v>#REF!</v>
      </c>
      <c r="R178" s="769"/>
      <c r="S178" s="1135"/>
      <c r="T178" s="763"/>
      <c r="U178" s="763"/>
      <c r="V178" s="763"/>
      <c r="W178" s="763"/>
      <c r="X178" s="763"/>
      <c r="Y178" s="763"/>
      <c r="Z178" s="763"/>
    </row>
    <row r="179" spans="1:966" s="163" customFormat="1" ht="36" customHeight="1">
      <c r="A179" s="158"/>
      <c r="B179" s="158"/>
      <c r="C179" s="158"/>
      <c r="D179" s="158"/>
      <c r="E179" s="158"/>
      <c r="F179" s="158"/>
      <c r="G179" s="158"/>
      <c r="H179" s="158"/>
      <c r="I179" s="182"/>
      <c r="J179" s="770" t="s">
        <v>2321</v>
      </c>
      <c r="K179" s="693"/>
      <c r="L179" s="693"/>
      <c r="M179" s="693"/>
      <c r="N179" s="693"/>
      <c r="O179" s="693"/>
      <c r="P179" s="773"/>
      <c r="Q179" s="771" t="s">
        <v>2322</v>
      </c>
      <c r="R179" s="771"/>
      <c r="S179" s="1134"/>
      <c r="T179" s="763"/>
      <c r="U179" s="763"/>
      <c r="V179" s="763"/>
      <c r="W179" s="763"/>
      <c r="X179" s="763"/>
      <c r="Y179" s="763"/>
      <c r="Z179" s="763"/>
    </row>
    <row r="180" spans="1:966" s="163" customFormat="1" ht="20.25" customHeight="1">
      <c r="A180" s="158"/>
      <c r="B180" s="158"/>
      <c r="C180" s="158"/>
      <c r="D180" s="158"/>
      <c r="E180" s="158"/>
      <c r="F180" s="158"/>
      <c r="G180" s="158"/>
      <c r="H180" s="158"/>
      <c r="I180" s="182"/>
      <c r="N180" s="178"/>
      <c r="O180" s="178"/>
      <c r="S180" s="182"/>
    </row>
    <row r="181" spans="1:966" s="652" customFormat="1" ht="26.25" customHeight="1">
      <c r="A181" s="645"/>
      <c r="B181" s="645"/>
      <c r="C181" s="645"/>
      <c r="D181" s="645"/>
      <c r="E181" s="645"/>
      <c r="F181" s="645"/>
      <c r="G181" s="645"/>
      <c r="H181" s="645"/>
      <c r="I181" s="645"/>
      <c r="J181" s="646" t="str">
        <f>J44</f>
        <v>Kontrolni broj: 101092506750673563</v>
      </c>
      <c r="K181" s="647"/>
      <c r="L181" s="645"/>
      <c r="M181" s="648"/>
      <c r="N181" s="648"/>
      <c r="O181" s="648"/>
      <c r="P181" s="649"/>
      <c r="Q181" s="650"/>
      <c r="R181" s="650"/>
      <c r="S181" s="1130"/>
      <c r="T181" s="651"/>
      <c r="U181" s="651"/>
      <c r="V181" s="651"/>
      <c r="W181" s="651"/>
      <c r="X181" s="651"/>
      <c r="Y181" s="651"/>
      <c r="Z181" s="644" t="s">
        <v>2323</v>
      </c>
      <c r="AA181" s="645"/>
      <c r="AB181" s="645"/>
      <c r="AC181" s="645"/>
      <c r="AD181" s="645"/>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5"/>
      <c r="CK181" s="645"/>
      <c r="CL181" s="645"/>
      <c r="CM181" s="645"/>
      <c r="CN181" s="645"/>
      <c r="CO181" s="645"/>
      <c r="CP181" s="645"/>
      <c r="CQ181" s="645"/>
      <c r="CR181" s="645"/>
      <c r="CS181" s="645"/>
      <c r="CT181" s="645"/>
      <c r="CU181" s="645"/>
      <c r="CV181" s="645"/>
      <c r="CW181" s="645"/>
      <c r="CX181" s="645"/>
      <c r="CY181" s="645"/>
      <c r="CZ181" s="645"/>
      <c r="DA181" s="645"/>
      <c r="DB181" s="645"/>
      <c r="DC181" s="645"/>
      <c r="DD181" s="645"/>
      <c r="DE181" s="645"/>
      <c r="DF181" s="645"/>
      <c r="DG181" s="645"/>
      <c r="DH181" s="645"/>
      <c r="DI181" s="645"/>
      <c r="DJ181" s="645"/>
      <c r="DK181" s="645"/>
      <c r="DL181" s="645"/>
      <c r="DM181" s="645"/>
      <c r="DN181" s="645"/>
      <c r="DO181" s="645"/>
      <c r="DP181" s="645"/>
      <c r="DQ181" s="645"/>
      <c r="DR181" s="645"/>
      <c r="DS181" s="645"/>
      <c r="DT181" s="645"/>
      <c r="DU181" s="645"/>
      <c r="DV181" s="645"/>
      <c r="DW181" s="645"/>
      <c r="DX181" s="645"/>
      <c r="DY181" s="645"/>
      <c r="DZ181" s="645"/>
      <c r="EA181" s="645"/>
      <c r="EB181" s="645"/>
      <c r="EC181" s="645"/>
      <c r="ED181" s="645"/>
      <c r="EE181" s="645"/>
      <c r="EF181" s="645"/>
      <c r="EG181" s="645"/>
      <c r="EH181" s="645"/>
      <c r="EI181" s="645"/>
      <c r="EJ181" s="645"/>
      <c r="EK181" s="645"/>
      <c r="EL181" s="645"/>
      <c r="EM181" s="645"/>
      <c r="EN181" s="645"/>
      <c r="EO181" s="645"/>
      <c r="EP181" s="645"/>
      <c r="EQ181" s="645"/>
      <c r="ER181" s="645"/>
      <c r="ES181" s="645"/>
      <c r="ET181" s="645"/>
      <c r="EU181" s="645"/>
      <c r="EV181" s="645"/>
      <c r="EW181" s="645"/>
      <c r="EX181" s="645"/>
      <c r="EY181" s="645"/>
      <c r="EZ181" s="645"/>
      <c r="FA181" s="645"/>
      <c r="FB181" s="645"/>
      <c r="FC181" s="645"/>
      <c r="FD181" s="645"/>
      <c r="FE181" s="645"/>
      <c r="FF181" s="645"/>
      <c r="FG181" s="645"/>
      <c r="FH181" s="645"/>
      <c r="FI181" s="645"/>
      <c r="FJ181" s="645"/>
      <c r="FK181" s="645"/>
      <c r="FL181" s="645"/>
      <c r="FM181" s="645"/>
      <c r="FN181" s="645"/>
      <c r="FO181" s="645"/>
      <c r="FP181" s="645"/>
      <c r="FQ181" s="645"/>
      <c r="FR181" s="645"/>
      <c r="FS181" s="645"/>
      <c r="FT181" s="645"/>
      <c r="FU181" s="645"/>
      <c r="FV181" s="645"/>
      <c r="FW181" s="645"/>
      <c r="FX181" s="645"/>
      <c r="FY181" s="645"/>
      <c r="FZ181" s="645"/>
      <c r="GA181" s="645"/>
      <c r="GB181" s="645"/>
      <c r="GC181" s="645"/>
      <c r="GD181" s="645"/>
      <c r="GE181" s="645"/>
      <c r="GF181" s="645"/>
      <c r="GG181" s="645"/>
      <c r="GH181" s="645"/>
      <c r="GI181" s="645"/>
      <c r="GJ181" s="645"/>
      <c r="GK181" s="645"/>
      <c r="GL181" s="645"/>
      <c r="GM181" s="645"/>
      <c r="GN181" s="645"/>
      <c r="GO181" s="645"/>
      <c r="GP181" s="645"/>
      <c r="GQ181" s="645"/>
      <c r="GR181" s="645"/>
      <c r="GS181" s="645"/>
      <c r="GT181" s="645"/>
      <c r="GU181" s="645"/>
      <c r="GV181" s="645"/>
      <c r="GW181" s="645"/>
      <c r="GX181" s="645"/>
      <c r="GY181" s="645"/>
      <c r="GZ181" s="645"/>
      <c r="HA181" s="645"/>
      <c r="HB181" s="645"/>
      <c r="HC181" s="645"/>
      <c r="HD181" s="645"/>
      <c r="HE181" s="645"/>
      <c r="HF181" s="645"/>
      <c r="HG181" s="645"/>
      <c r="HH181" s="645"/>
      <c r="HI181" s="645"/>
      <c r="HJ181" s="645"/>
      <c r="HK181" s="645"/>
      <c r="HL181" s="645"/>
      <c r="HM181" s="645"/>
      <c r="HN181" s="645"/>
      <c r="HO181" s="645"/>
      <c r="HP181" s="645"/>
      <c r="HQ181" s="645"/>
      <c r="HR181" s="645"/>
      <c r="HS181" s="645"/>
      <c r="HT181" s="645"/>
      <c r="HU181" s="645"/>
      <c r="HV181" s="645"/>
      <c r="HW181" s="645"/>
      <c r="HX181" s="645"/>
      <c r="HY181" s="645"/>
      <c r="HZ181" s="645"/>
      <c r="IA181" s="645"/>
      <c r="IB181" s="645"/>
      <c r="IC181" s="645"/>
      <c r="ID181" s="645"/>
      <c r="IE181" s="645"/>
      <c r="IF181" s="645"/>
      <c r="IG181" s="645"/>
      <c r="IH181" s="645"/>
      <c r="II181" s="645"/>
      <c r="IJ181" s="645"/>
      <c r="IK181" s="645"/>
      <c r="IL181" s="645"/>
      <c r="IM181" s="645"/>
      <c r="IN181" s="645"/>
      <c r="IO181" s="645"/>
      <c r="IP181" s="645"/>
      <c r="IQ181" s="645"/>
      <c r="IR181" s="645"/>
      <c r="IS181" s="645"/>
      <c r="IT181" s="645"/>
      <c r="IU181" s="645"/>
      <c r="IV181" s="645"/>
      <c r="IW181" s="645"/>
      <c r="IX181" s="645"/>
      <c r="IY181" s="645"/>
      <c r="IZ181" s="645"/>
      <c r="JA181" s="645"/>
      <c r="JB181" s="645"/>
      <c r="JC181" s="645"/>
      <c r="JD181" s="645"/>
      <c r="JE181" s="645"/>
      <c r="JF181" s="645"/>
      <c r="JG181" s="645"/>
      <c r="JH181" s="645"/>
      <c r="JI181" s="645"/>
      <c r="JJ181" s="645"/>
      <c r="JK181" s="645"/>
      <c r="JL181" s="645"/>
      <c r="JM181" s="645"/>
      <c r="JN181" s="645"/>
      <c r="JO181" s="645"/>
      <c r="JP181" s="645"/>
      <c r="JQ181" s="645"/>
      <c r="JR181" s="645"/>
      <c r="JS181" s="645"/>
      <c r="JT181" s="645"/>
      <c r="JU181" s="645"/>
      <c r="JV181" s="645"/>
      <c r="JW181" s="645"/>
      <c r="JX181" s="645"/>
      <c r="JY181" s="645"/>
      <c r="JZ181" s="645"/>
      <c r="KA181" s="645"/>
      <c r="KB181" s="645"/>
      <c r="KC181" s="645"/>
      <c r="KD181" s="645"/>
      <c r="KE181" s="645"/>
      <c r="KF181" s="645"/>
      <c r="KG181" s="645"/>
      <c r="KH181" s="645"/>
      <c r="KI181" s="645"/>
      <c r="KJ181" s="645"/>
      <c r="KK181" s="645"/>
      <c r="KL181" s="645"/>
      <c r="KM181" s="645"/>
      <c r="KN181" s="645"/>
      <c r="KO181" s="645"/>
      <c r="KP181" s="645"/>
      <c r="KQ181" s="645"/>
      <c r="KR181" s="645"/>
      <c r="KS181" s="645"/>
      <c r="KT181" s="645"/>
      <c r="KU181" s="645"/>
      <c r="KV181" s="645"/>
      <c r="KW181" s="645"/>
      <c r="KX181" s="645"/>
      <c r="KY181" s="645"/>
      <c r="KZ181" s="645"/>
      <c r="LA181" s="645"/>
      <c r="LB181" s="645"/>
      <c r="LC181" s="645"/>
      <c r="LD181" s="645"/>
      <c r="LE181" s="645"/>
      <c r="LF181" s="645"/>
      <c r="LG181" s="645"/>
      <c r="LH181" s="645"/>
      <c r="LI181" s="645"/>
      <c r="LJ181" s="645"/>
      <c r="LK181" s="645"/>
      <c r="LL181" s="645"/>
      <c r="LM181" s="645"/>
      <c r="LN181" s="645"/>
      <c r="LO181" s="645"/>
      <c r="LP181" s="645"/>
      <c r="LQ181" s="645"/>
      <c r="LR181" s="645"/>
      <c r="LS181" s="645"/>
      <c r="LT181" s="645"/>
      <c r="LU181" s="645"/>
      <c r="LV181" s="645"/>
      <c r="LW181" s="645"/>
      <c r="LX181" s="645"/>
      <c r="LY181" s="645"/>
      <c r="LZ181" s="645"/>
      <c r="MA181" s="645"/>
      <c r="MB181" s="645"/>
      <c r="MC181" s="645"/>
      <c r="MD181" s="645"/>
      <c r="ME181" s="645"/>
      <c r="MF181" s="645"/>
      <c r="MG181" s="645"/>
      <c r="MH181" s="645"/>
      <c r="MI181" s="645"/>
      <c r="MJ181" s="645"/>
      <c r="MK181" s="645"/>
      <c r="ML181" s="645"/>
      <c r="MM181" s="645"/>
      <c r="MN181" s="645"/>
      <c r="MO181" s="645"/>
      <c r="MP181" s="645"/>
      <c r="MQ181" s="645"/>
      <c r="MR181" s="645"/>
      <c r="MS181" s="645"/>
      <c r="MT181" s="645"/>
      <c r="MU181" s="645"/>
      <c r="MV181" s="645"/>
      <c r="MW181" s="645"/>
      <c r="MX181" s="645"/>
      <c r="MY181" s="645"/>
      <c r="MZ181" s="645"/>
      <c r="NA181" s="645"/>
      <c r="NB181" s="645"/>
      <c r="NC181" s="645"/>
      <c r="ND181" s="645"/>
      <c r="NE181" s="645"/>
      <c r="NF181" s="645"/>
      <c r="NG181" s="645"/>
      <c r="NH181" s="645"/>
      <c r="NI181" s="645"/>
      <c r="NJ181" s="645"/>
      <c r="NK181" s="645"/>
      <c r="NL181" s="645"/>
      <c r="NM181" s="645"/>
      <c r="NN181" s="645"/>
      <c r="NO181" s="645"/>
      <c r="NP181" s="645"/>
      <c r="NQ181" s="645"/>
      <c r="NR181" s="645"/>
      <c r="NS181" s="645"/>
      <c r="NT181" s="645"/>
      <c r="NU181" s="645"/>
      <c r="NV181" s="645"/>
      <c r="NW181" s="645"/>
      <c r="NX181" s="645"/>
      <c r="NY181" s="645"/>
      <c r="NZ181" s="645"/>
      <c r="OA181" s="645"/>
      <c r="OB181" s="645"/>
      <c r="OC181" s="645"/>
      <c r="OD181" s="645"/>
      <c r="OE181" s="645"/>
      <c r="OF181" s="645"/>
      <c r="OG181" s="645"/>
      <c r="OH181" s="645"/>
      <c r="OI181" s="645"/>
      <c r="OJ181" s="645"/>
      <c r="OK181" s="645"/>
      <c r="OL181" s="645"/>
      <c r="OM181" s="645"/>
      <c r="ON181" s="645"/>
      <c r="OO181" s="645"/>
      <c r="OP181" s="645"/>
      <c r="OQ181" s="645"/>
      <c r="OR181" s="645"/>
      <c r="OS181" s="645"/>
      <c r="OT181" s="645"/>
      <c r="OU181" s="645"/>
      <c r="OV181" s="645"/>
      <c r="OW181" s="645"/>
      <c r="OX181" s="645"/>
      <c r="OY181" s="645"/>
      <c r="OZ181" s="645"/>
      <c r="PA181" s="645"/>
      <c r="PB181" s="645"/>
      <c r="PC181" s="645"/>
      <c r="PD181" s="645"/>
      <c r="PE181" s="645"/>
      <c r="PF181" s="645"/>
      <c r="PG181" s="645"/>
      <c r="PH181" s="645"/>
      <c r="PI181" s="645"/>
      <c r="PJ181" s="645"/>
      <c r="PK181" s="645"/>
      <c r="PL181" s="645"/>
      <c r="PM181" s="645"/>
      <c r="PN181" s="645"/>
      <c r="PO181" s="645"/>
      <c r="PP181" s="645"/>
      <c r="PQ181" s="645"/>
      <c r="PR181" s="645"/>
      <c r="PS181" s="645"/>
      <c r="PT181" s="645"/>
      <c r="PU181" s="645"/>
      <c r="PV181" s="645"/>
      <c r="PW181" s="645"/>
      <c r="PX181" s="645"/>
      <c r="PY181" s="645"/>
      <c r="PZ181" s="645"/>
      <c r="QA181" s="645"/>
      <c r="QB181" s="645"/>
      <c r="QC181" s="645"/>
      <c r="QD181" s="645"/>
      <c r="QE181" s="645"/>
      <c r="QF181" s="645"/>
      <c r="QG181" s="645"/>
      <c r="QH181" s="645"/>
      <c r="QI181" s="645"/>
      <c r="QJ181" s="645"/>
      <c r="QK181" s="645"/>
      <c r="QL181" s="645"/>
      <c r="QM181" s="645"/>
      <c r="QN181" s="645"/>
      <c r="QO181" s="645"/>
      <c r="QP181" s="645"/>
      <c r="QQ181" s="645"/>
      <c r="QR181" s="645"/>
      <c r="QS181" s="645"/>
      <c r="QT181" s="645"/>
      <c r="QU181" s="645"/>
      <c r="QV181" s="645"/>
      <c r="QW181" s="645"/>
      <c r="QX181" s="645"/>
      <c r="QY181" s="645"/>
      <c r="QZ181" s="645"/>
      <c r="RA181" s="645"/>
      <c r="RB181" s="645"/>
      <c r="RC181" s="645"/>
      <c r="RD181" s="645"/>
      <c r="RE181" s="645"/>
      <c r="RF181" s="645"/>
      <c r="RG181" s="645"/>
      <c r="RH181" s="645"/>
      <c r="RI181" s="645"/>
      <c r="RJ181" s="645"/>
      <c r="RK181" s="645"/>
      <c r="RL181" s="645"/>
      <c r="RM181" s="645"/>
      <c r="RN181" s="645"/>
      <c r="RO181" s="645"/>
      <c r="RP181" s="645"/>
      <c r="RQ181" s="645"/>
      <c r="RR181" s="645"/>
      <c r="RS181" s="645"/>
      <c r="RT181" s="645"/>
      <c r="RU181" s="645"/>
      <c r="RV181" s="645"/>
      <c r="RW181" s="645"/>
      <c r="RX181" s="645"/>
      <c r="RY181" s="645"/>
      <c r="RZ181" s="645"/>
      <c r="SA181" s="645"/>
      <c r="SB181" s="645"/>
      <c r="SC181" s="645"/>
      <c r="SD181" s="645"/>
      <c r="SE181" s="645"/>
      <c r="SF181" s="645"/>
      <c r="SG181" s="645"/>
      <c r="SH181" s="645"/>
      <c r="SI181" s="645"/>
      <c r="SJ181" s="645"/>
      <c r="SK181" s="645"/>
      <c r="SL181" s="645"/>
      <c r="SM181" s="645"/>
      <c r="SN181" s="645"/>
      <c r="SO181" s="645"/>
      <c r="SP181" s="645"/>
      <c r="SQ181" s="645"/>
      <c r="SR181" s="645"/>
      <c r="SS181" s="645"/>
      <c r="ST181" s="645"/>
      <c r="SU181" s="645"/>
      <c r="SV181" s="645"/>
      <c r="SW181" s="645"/>
      <c r="SX181" s="645"/>
      <c r="SY181" s="645"/>
      <c r="SZ181" s="645"/>
      <c r="TA181" s="645"/>
      <c r="TB181" s="645"/>
      <c r="TC181" s="645"/>
      <c r="TD181" s="645"/>
      <c r="TE181" s="645"/>
      <c r="TF181" s="645"/>
      <c r="TG181" s="645"/>
      <c r="TH181" s="645"/>
      <c r="TI181" s="645"/>
      <c r="TJ181" s="645"/>
      <c r="TK181" s="645"/>
      <c r="TL181" s="645"/>
      <c r="TM181" s="645"/>
      <c r="TN181" s="645"/>
      <c r="TO181" s="645"/>
      <c r="TP181" s="645"/>
      <c r="TQ181" s="645"/>
      <c r="TR181" s="645"/>
      <c r="TS181" s="645"/>
      <c r="TT181" s="645"/>
      <c r="TU181" s="645"/>
      <c r="TV181" s="645"/>
      <c r="TW181" s="645"/>
      <c r="TX181" s="645"/>
      <c r="TY181" s="645"/>
      <c r="TZ181" s="645"/>
      <c r="UA181" s="645"/>
      <c r="UB181" s="645"/>
      <c r="UC181" s="645"/>
      <c r="UD181" s="645"/>
      <c r="UE181" s="645"/>
      <c r="UF181" s="645"/>
      <c r="UG181" s="645"/>
      <c r="UH181" s="645"/>
      <c r="UI181" s="645"/>
      <c r="UJ181" s="645"/>
      <c r="UK181" s="645"/>
      <c r="UL181" s="645"/>
      <c r="UM181" s="645"/>
      <c r="UN181" s="645"/>
      <c r="UO181" s="645"/>
      <c r="UP181" s="645"/>
      <c r="UQ181" s="645"/>
      <c r="UR181" s="645"/>
      <c r="US181" s="645"/>
      <c r="UT181" s="645"/>
      <c r="UU181" s="645"/>
      <c r="UV181" s="645"/>
      <c r="UW181" s="645"/>
      <c r="UX181" s="645"/>
      <c r="UY181" s="645"/>
      <c r="UZ181" s="645"/>
      <c r="VA181" s="645"/>
      <c r="VB181" s="645"/>
      <c r="VC181" s="645"/>
      <c r="VD181" s="645"/>
      <c r="VE181" s="645"/>
      <c r="VF181" s="645"/>
      <c r="VG181" s="645"/>
      <c r="VH181" s="645"/>
      <c r="VI181" s="645"/>
      <c r="VJ181" s="645"/>
      <c r="VK181" s="645"/>
      <c r="VL181" s="645"/>
      <c r="VM181" s="645"/>
      <c r="VN181" s="645"/>
      <c r="VO181" s="645"/>
      <c r="VP181" s="645"/>
      <c r="VQ181" s="645"/>
      <c r="VR181" s="645"/>
      <c r="VS181" s="645"/>
      <c r="VT181" s="645"/>
      <c r="VU181" s="645"/>
      <c r="VV181" s="645"/>
      <c r="VW181" s="645"/>
      <c r="VX181" s="645"/>
      <c r="VY181" s="645"/>
      <c r="VZ181" s="645"/>
      <c r="WA181" s="645"/>
      <c r="WB181" s="645"/>
      <c r="WC181" s="645"/>
      <c r="WD181" s="645"/>
      <c r="WE181" s="645"/>
      <c r="WF181" s="645"/>
      <c r="WG181" s="645"/>
      <c r="WH181" s="645"/>
      <c r="WI181" s="645"/>
      <c r="WJ181" s="645"/>
      <c r="WK181" s="645"/>
      <c r="WL181" s="645"/>
      <c r="WM181" s="645"/>
      <c r="WN181" s="645"/>
      <c r="WO181" s="645"/>
      <c r="WP181" s="645"/>
      <c r="WQ181" s="645"/>
      <c r="WR181" s="645"/>
      <c r="WS181" s="645"/>
      <c r="WT181" s="645"/>
      <c r="WU181" s="645"/>
      <c r="WV181" s="645"/>
      <c r="WW181" s="645"/>
      <c r="WX181" s="645"/>
      <c r="WY181" s="645"/>
      <c r="WZ181" s="645"/>
      <c r="XA181" s="645"/>
      <c r="XB181" s="645"/>
      <c r="XC181" s="645"/>
      <c r="XD181" s="645"/>
      <c r="XE181" s="645"/>
      <c r="XF181" s="645"/>
      <c r="XG181" s="645"/>
      <c r="XH181" s="645"/>
      <c r="XI181" s="645"/>
      <c r="XJ181" s="645"/>
      <c r="XK181" s="645"/>
      <c r="XL181" s="645"/>
      <c r="XM181" s="645"/>
      <c r="XN181" s="645"/>
      <c r="XO181" s="645"/>
      <c r="XP181" s="645"/>
      <c r="XQ181" s="645"/>
      <c r="XR181" s="645"/>
      <c r="XS181" s="645"/>
      <c r="XT181" s="645"/>
      <c r="XU181" s="645"/>
      <c r="XV181" s="645"/>
      <c r="XW181" s="645"/>
      <c r="XX181" s="645"/>
      <c r="XY181" s="645"/>
      <c r="XZ181" s="645"/>
      <c r="YA181" s="645"/>
      <c r="YB181" s="645"/>
      <c r="YC181" s="645"/>
      <c r="YD181" s="645"/>
      <c r="YE181" s="645"/>
      <c r="YF181" s="645"/>
      <c r="YG181" s="645"/>
      <c r="YH181" s="645"/>
      <c r="YI181" s="645"/>
      <c r="YJ181" s="645"/>
      <c r="YK181" s="645"/>
      <c r="YL181" s="645"/>
      <c r="YM181" s="645"/>
      <c r="YN181" s="645"/>
      <c r="YO181" s="645"/>
      <c r="YP181" s="645"/>
      <c r="YQ181" s="645"/>
      <c r="YR181" s="645"/>
      <c r="YS181" s="645"/>
      <c r="YT181" s="645"/>
      <c r="YU181" s="645"/>
      <c r="YV181" s="645"/>
      <c r="YW181" s="645"/>
      <c r="YX181" s="645"/>
      <c r="YY181" s="645"/>
      <c r="YZ181" s="645"/>
      <c r="ZA181" s="645"/>
      <c r="ZB181" s="645"/>
      <c r="ZC181" s="645"/>
      <c r="ZD181" s="645"/>
      <c r="ZE181" s="645"/>
      <c r="ZF181" s="645"/>
      <c r="ZG181" s="645"/>
      <c r="ZH181" s="645"/>
      <c r="ZI181" s="645"/>
      <c r="ZJ181" s="645"/>
      <c r="ZK181" s="645"/>
      <c r="ZL181" s="645"/>
      <c r="ZM181" s="645"/>
      <c r="ZN181" s="645"/>
      <c r="ZO181" s="645"/>
      <c r="ZP181" s="645"/>
      <c r="ZQ181" s="645"/>
      <c r="ZR181" s="645"/>
      <c r="ZS181" s="645"/>
      <c r="ZT181" s="645"/>
      <c r="ZU181" s="645"/>
      <c r="ZV181" s="645"/>
      <c r="ZW181" s="645"/>
      <c r="ZX181" s="645"/>
      <c r="ZY181" s="645"/>
      <c r="ZZ181" s="645"/>
      <c r="AAA181" s="645"/>
      <c r="AAB181" s="645"/>
      <c r="AAC181" s="645"/>
      <c r="AAD181" s="645"/>
      <c r="AAE181" s="645"/>
      <c r="AAF181" s="645"/>
      <c r="AAG181" s="645"/>
      <c r="AAH181" s="645"/>
      <c r="AAI181" s="645"/>
      <c r="AAJ181" s="645"/>
      <c r="AAK181" s="645"/>
      <c r="AAL181" s="645"/>
      <c r="AAM181" s="645"/>
      <c r="AAN181" s="645"/>
      <c r="AAO181" s="645"/>
      <c r="AAP181" s="645"/>
      <c r="AAQ181" s="645"/>
      <c r="AAR181" s="645"/>
      <c r="AAS181" s="645"/>
      <c r="AAT181" s="645"/>
      <c r="AAU181" s="645"/>
      <c r="AAV181" s="645"/>
      <c r="AAW181" s="645"/>
      <c r="AAX181" s="645"/>
      <c r="AAY181" s="645"/>
      <c r="AAZ181" s="645"/>
      <c r="ABA181" s="645"/>
      <c r="ABB181" s="645"/>
      <c r="ABC181" s="645"/>
      <c r="ABD181" s="645"/>
      <c r="ABE181" s="645"/>
      <c r="ABF181" s="645"/>
      <c r="ABG181" s="645"/>
      <c r="ABH181" s="645"/>
      <c r="ABI181" s="645"/>
      <c r="ABJ181" s="645"/>
      <c r="ABK181" s="645"/>
      <c r="ABL181" s="645"/>
      <c r="ABM181" s="645"/>
      <c r="ABN181" s="645"/>
      <c r="ABO181" s="645"/>
      <c r="ABP181" s="645"/>
      <c r="ABQ181" s="645"/>
      <c r="ABR181" s="645"/>
      <c r="ABS181" s="645"/>
      <c r="ABT181" s="645"/>
      <c r="ABU181" s="645"/>
      <c r="ABV181" s="645"/>
      <c r="ABW181" s="645"/>
      <c r="ABX181" s="645"/>
      <c r="ABY181" s="645"/>
      <c r="ABZ181" s="645"/>
      <c r="ACA181" s="645"/>
      <c r="ACB181" s="645"/>
      <c r="ACC181" s="645"/>
      <c r="ACD181" s="645"/>
      <c r="ACE181" s="645"/>
      <c r="ACF181" s="645"/>
      <c r="ACG181" s="645"/>
      <c r="ACH181" s="645"/>
      <c r="ACI181" s="645"/>
      <c r="ACJ181" s="645"/>
      <c r="ACK181" s="645"/>
      <c r="ACL181" s="645"/>
      <c r="ACM181" s="645"/>
      <c r="ACN181" s="645"/>
      <c r="ACO181" s="645"/>
      <c r="ACP181" s="645"/>
      <c r="ACQ181" s="645"/>
      <c r="ACR181" s="645"/>
      <c r="ACS181" s="645"/>
      <c r="ACT181" s="645"/>
      <c r="ACU181" s="645"/>
      <c r="ACV181" s="645"/>
      <c r="ACW181" s="645"/>
      <c r="ACX181" s="645"/>
      <c r="ACY181" s="645"/>
      <c r="ACZ181" s="645"/>
      <c r="ADA181" s="645"/>
      <c r="ADB181" s="645"/>
      <c r="ADC181" s="645"/>
      <c r="ADD181" s="645"/>
      <c r="ADE181" s="645"/>
      <c r="ADF181" s="645"/>
      <c r="ADG181" s="645"/>
      <c r="ADH181" s="645"/>
      <c r="ADI181" s="645"/>
      <c r="ADJ181" s="645"/>
      <c r="ADK181" s="645"/>
      <c r="ADL181" s="645"/>
      <c r="ADM181" s="645"/>
      <c r="ADN181" s="645"/>
      <c r="ADO181" s="645"/>
      <c r="ADP181" s="645"/>
      <c r="ADQ181" s="645"/>
      <c r="ADR181" s="645"/>
      <c r="ADS181" s="645"/>
      <c r="ADT181" s="645"/>
      <c r="ADU181" s="645"/>
      <c r="ADV181" s="645"/>
      <c r="ADW181" s="645"/>
      <c r="ADX181" s="645"/>
      <c r="ADY181" s="645"/>
      <c r="ADZ181" s="645"/>
      <c r="AEA181" s="645"/>
      <c r="AEB181" s="645"/>
      <c r="AEC181" s="645"/>
      <c r="AED181" s="645"/>
      <c r="AEE181" s="645"/>
      <c r="AEF181" s="645"/>
      <c r="AEG181" s="645"/>
      <c r="AEH181" s="645"/>
      <c r="AEI181" s="645"/>
      <c r="AEJ181" s="645"/>
      <c r="AEK181" s="645"/>
      <c r="AEL181" s="645"/>
      <c r="AEM181" s="645"/>
      <c r="AEN181" s="645"/>
      <c r="AEO181" s="645"/>
      <c r="AEP181" s="645"/>
      <c r="AEQ181" s="645"/>
      <c r="AER181" s="645"/>
      <c r="AES181" s="645"/>
      <c r="AET181" s="645"/>
      <c r="AEU181" s="645"/>
      <c r="AEV181" s="645"/>
      <c r="AEW181" s="645"/>
      <c r="AEX181" s="645"/>
      <c r="AEY181" s="645"/>
      <c r="AEZ181" s="645"/>
      <c r="AFA181" s="645"/>
      <c r="AFB181" s="645"/>
      <c r="AFC181" s="645"/>
      <c r="AFD181" s="645"/>
      <c r="AFE181" s="645"/>
      <c r="AFF181" s="645"/>
      <c r="AFG181" s="645"/>
      <c r="AFH181" s="645"/>
      <c r="AFI181" s="645"/>
      <c r="AFJ181" s="645"/>
      <c r="AFK181" s="645"/>
      <c r="AFL181" s="645"/>
      <c r="AFM181" s="645"/>
      <c r="AFN181" s="645"/>
      <c r="AFO181" s="645"/>
      <c r="AFP181" s="645"/>
      <c r="AFQ181" s="645"/>
      <c r="AFR181" s="645"/>
      <c r="AFS181" s="645"/>
      <c r="AFT181" s="645"/>
      <c r="AFU181" s="645"/>
      <c r="AFV181" s="645"/>
      <c r="AFW181" s="645"/>
      <c r="AFX181" s="645"/>
      <c r="AFY181" s="645"/>
      <c r="AFZ181" s="645"/>
      <c r="AGA181" s="645"/>
      <c r="AGB181" s="645"/>
      <c r="AGC181" s="645"/>
      <c r="AGD181" s="645"/>
      <c r="AGE181" s="645"/>
      <c r="AGF181" s="645"/>
      <c r="AGG181" s="645"/>
      <c r="AGH181" s="645"/>
      <c r="AGI181" s="645"/>
      <c r="AGJ181" s="645"/>
      <c r="AGK181" s="645"/>
      <c r="AGL181" s="645"/>
      <c r="AGM181" s="645"/>
      <c r="AGN181" s="645"/>
      <c r="AGO181" s="645"/>
      <c r="AGP181" s="645"/>
      <c r="AGQ181" s="645"/>
      <c r="AGR181" s="645"/>
      <c r="AGS181" s="645"/>
      <c r="AGT181" s="645"/>
      <c r="AGU181" s="645"/>
      <c r="AGV181" s="645"/>
      <c r="AGW181" s="645"/>
      <c r="AGX181" s="645"/>
      <c r="AGY181" s="645"/>
      <c r="AGZ181" s="645"/>
      <c r="AHA181" s="645"/>
      <c r="AHB181" s="645"/>
      <c r="AHC181" s="645"/>
      <c r="AHD181" s="645"/>
      <c r="AHE181" s="645"/>
      <c r="AHF181" s="645"/>
      <c r="AHG181" s="645"/>
      <c r="AHH181" s="645"/>
      <c r="AHI181" s="645"/>
      <c r="AHJ181" s="645"/>
      <c r="AHK181" s="645"/>
      <c r="AHL181" s="645"/>
      <c r="AHM181" s="645"/>
      <c r="AHN181" s="645"/>
      <c r="AHO181" s="645"/>
      <c r="AHP181" s="645"/>
      <c r="AHQ181" s="645"/>
      <c r="AHR181" s="645"/>
      <c r="AHS181" s="645"/>
      <c r="AHT181" s="645"/>
      <c r="AHU181" s="645"/>
      <c r="AHV181" s="645"/>
      <c r="AHW181" s="645"/>
      <c r="AHX181" s="645"/>
      <c r="AHY181" s="645"/>
      <c r="AHZ181" s="645"/>
      <c r="AIA181" s="645"/>
      <c r="AIB181" s="645"/>
      <c r="AIC181" s="645"/>
      <c r="AID181" s="645"/>
      <c r="AIE181" s="645"/>
      <c r="AIF181" s="645"/>
      <c r="AIG181" s="645"/>
      <c r="AIH181" s="645"/>
      <c r="AII181" s="645"/>
      <c r="AIJ181" s="645"/>
      <c r="AIK181" s="645"/>
      <c r="AIL181" s="645"/>
      <c r="AIM181" s="645"/>
      <c r="AIN181" s="645"/>
      <c r="AIO181" s="645"/>
      <c r="AIP181" s="645"/>
      <c r="AIQ181" s="645"/>
      <c r="AIR181" s="645"/>
      <c r="AIS181" s="645"/>
      <c r="AIT181" s="645"/>
      <c r="AIU181" s="645"/>
      <c r="AIV181" s="645"/>
      <c r="AIW181" s="645"/>
      <c r="AIX181" s="645"/>
      <c r="AIY181" s="645"/>
      <c r="AIZ181" s="645"/>
      <c r="AJA181" s="645"/>
      <c r="AJB181" s="645"/>
      <c r="AJC181" s="645"/>
      <c r="AJD181" s="645"/>
      <c r="AJE181" s="645"/>
      <c r="AJF181" s="645"/>
      <c r="AJG181" s="645"/>
      <c r="AJH181" s="645"/>
      <c r="AJI181" s="645"/>
      <c r="AJJ181" s="645"/>
      <c r="AJK181" s="645"/>
      <c r="AJL181" s="645"/>
      <c r="AJM181" s="645"/>
      <c r="AJN181" s="645"/>
      <c r="AJO181" s="645"/>
      <c r="AJP181" s="645"/>
      <c r="AJQ181" s="645"/>
      <c r="AJR181" s="645"/>
      <c r="AJS181" s="645"/>
      <c r="AJT181" s="645"/>
      <c r="AJU181" s="645"/>
      <c r="AJV181" s="645"/>
      <c r="AJW181" s="645"/>
      <c r="AJX181" s="645"/>
      <c r="AJY181" s="645"/>
      <c r="AJZ181" s="645"/>
      <c r="AKA181" s="645"/>
      <c r="AKB181" s="645"/>
      <c r="AKC181" s="645"/>
      <c r="AKD181" s="645"/>
    </row>
  </sheetData>
  <mergeCells count="798">
    <mergeCell ref="Q168:R168"/>
    <mergeCell ref="Q169:R169"/>
    <mergeCell ref="E173:H173"/>
    <mergeCell ref="J173:N173"/>
    <mergeCell ref="Y176:Z176"/>
    <mergeCell ref="J178:N178"/>
    <mergeCell ref="J168:M168"/>
    <mergeCell ref="N168:P168"/>
    <mergeCell ref="T168:V168"/>
    <mergeCell ref="W168:Z168"/>
    <mergeCell ref="J169:M169"/>
    <mergeCell ref="N169:P169"/>
    <mergeCell ref="T169:V169"/>
    <mergeCell ref="W169:Z169"/>
    <mergeCell ref="Q167:R167"/>
    <mergeCell ref="J162:M162"/>
    <mergeCell ref="N162:P162"/>
    <mergeCell ref="T162:V162"/>
    <mergeCell ref="W162:Z162"/>
    <mergeCell ref="J163:M163"/>
    <mergeCell ref="N163:P163"/>
    <mergeCell ref="T163:V163"/>
    <mergeCell ref="W163:Z163"/>
    <mergeCell ref="Q162:R162"/>
    <mergeCell ref="Q163:R163"/>
    <mergeCell ref="J166:M166"/>
    <mergeCell ref="N166:P166"/>
    <mergeCell ref="T166:V166"/>
    <mergeCell ref="W166:Z166"/>
    <mergeCell ref="J167:M167"/>
    <mergeCell ref="N167:P167"/>
    <mergeCell ref="T167:V167"/>
    <mergeCell ref="W167:Z167"/>
    <mergeCell ref="J164:M164"/>
    <mergeCell ref="N164:P164"/>
    <mergeCell ref="T164:V164"/>
    <mergeCell ref="W164:Z164"/>
    <mergeCell ref="J165:M165"/>
    <mergeCell ref="N165:P165"/>
    <mergeCell ref="T165:V165"/>
    <mergeCell ref="W165:Z165"/>
    <mergeCell ref="Q164:R164"/>
    <mergeCell ref="Q165:R165"/>
    <mergeCell ref="Q166:R166"/>
    <mergeCell ref="J158:M158"/>
    <mergeCell ref="N158:P158"/>
    <mergeCell ref="T158:V158"/>
    <mergeCell ref="W158:Z158"/>
    <mergeCell ref="J159:M159"/>
    <mergeCell ref="N159:P159"/>
    <mergeCell ref="T159:V159"/>
    <mergeCell ref="W159:Z159"/>
    <mergeCell ref="Q158:R158"/>
    <mergeCell ref="Q159:R159"/>
    <mergeCell ref="J160:M160"/>
    <mergeCell ref="N160:P160"/>
    <mergeCell ref="T160:V160"/>
    <mergeCell ref="W160:Z160"/>
    <mergeCell ref="J161:M161"/>
    <mergeCell ref="N161:P161"/>
    <mergeCell ref="T161:V161"/>
    <mergeCell ref="W161:Z161"/>
    <mergeCell ref="Q160:R160"/>
    <mergeCell ref="Q161:R161"/>
    <mergeCell ref="J154:M154"/>
    <mergeCell ref="N154:P154"/>
    <mergeCell ref="T154:V154"/>
    <mergeCell ref="W154:Z154"/>
    <mergeCell ref="J155:M155"/>
    <mergeCell ref="N155:P155"/>
    <mergeCell ref="T155:V155"/>
    <mergeCell ref="W155:Z155"/>
    <mergeCell ref="Q154:R154"/>
    <mergeCell ref="Q155:R155"/>
    <mergeCell ref="J156:M156"/>
    <mergeCell ref="N156:P156"/>
    <mergeCell ref="T156:V156"/>
    <mergeCell ref="W156:Z156"/>
    <mergeCell ref="J157:M157"/>
    <mergeCell ref="N157:P157"/>
    <mergeCell ref="T157:V157"/>
    <mergeCell ref="W157:Z157"/>
    <mergeCell ref="Q156:R156"/>
    <mergeCell ref="Q157:R157"/>
    <mergeCell ref="J150:M150"/>
    <mergeCell ref="N150:P150"/>
    <mergeCell ref="T150:V150"/>
    <mergeCell ref="W150:Z150"/>
    <mergeCell ref="J151:M151"/>
    <mergeCell ref="N151:P151"/>
    <mergeCell ref="T151:V151"/>
    <mergeCell ref="W151:Z151"/>
    <mergeCell ref="Q150:R150"/>
    <mergeCell ref="Q151:R151"/>
    <mergeCell ref="J152:M152"/>
    <mergeCell ref="N152:P152"/>
    <mergeCell ref="T152:V152"/>
    <mergeCell ref="W152:Z152"/>
    <mergeCell ref="J153:M153"/>
    <mergeCell ref="N153:P153"/>
    <mergeCell ref="T153:V153"/>
    <mergeCell ref="W153:Z153"/>
    <mergeCell ref="Q152:R152"/>
    <mergeCell ref="Q153:R153"/>
    <mergeCell ref="J146:M146"/>
    <mergeCell ref="N146:P146"/>
    <mergeCell ref="T146:V146"/>
    <mergeCell ref="W146:Z146"/>
    <mergeCell ref="J147:M147"/>
    <mergeCell ref="N147:P147"/>
    <mergeCell ref="T147:V147"/>
    <mergeCell ref="W147:Z147"/>
    <mergeCell ref="Q146:R146"/>
    <mergeCell ref="Q147:R147"/>
    <mergeCell ref="J148:M148"/>
    <mergeCell ref="N148:P148"/>
    <mergeCell ref="T148:V148"/>
    <mergeCell ref="W148:Z148"/>
    <mergeCell ref="J149:M149"/>
    <mergeCell ref="N149:P149"/>
    <mergeCell ref="T149:V149"/>
    <mergeCell ref="W149:Z149"/>
    <mergeCell ref="Q148:R148"/>
    <mergeCell ref="Q149:R149"/>
    <mergeCell ref="J145:M145"/>
    <mergeCell ref="N145:P145"/>
    <mergeCell ref="T145:V145"/>
    <mergeCell ref="W145:Z145"/>
    <mergeCell ref="Q144:R144"/>
    <mergeCell ref="Q145:R145"/>
    <mergeCell ref="J142:M142"/>
    <mergeCell ref="N142:P142"/>
    <mergeCell ref="T142:V142"/>
    <mergeCell ref="W142:Z142"/>
    <mergeCell ref="J143:M143"/>
    <mergeCell ref="N143:P143"/>
    <mergeCell ref="T143:V143"/>
    <mergeCell ref="W143:Z143"/>
    <mergeCell ref="Q142:R142"/>
    <mergeCell ref="Q143:R143"/>
    <mergeCell ref="J139:M139"/>
    <mergeCell ref="N139:P139"/>
    <mergeCell ref="Q139:R139"/>
    <mergeCell ref="T139:V139"/>
    <mergeCell ref="W139:Z139"/>
    <mergeCell ref="J144:M144"/>
    <mergeCell ref="N144:P144"/>
    <mergeCell ref="T144:V144"/>
    <mergeCell ref="W144:Z144"/>
    <mergeCell ref="J140:M140"/>
    <mergeCell ref="N140:P140"/>
    <mergeCell ref="T140:V140"/>
    <mergeCell ref="W140:Z140"/>
    <mergeCell ref="J141:M141"/>
    <mergeCell ref="N141:P141"/>
    <mergeCell ref="T141:V141"/>
    <mergeCell ref="W141:Z141"/>
    <mergeCell ref="Q140:R140"/>
    <mergeCell ref="Q141:R141"/>
    <mergeCell ref="J132:M132"/>
    <mergeCell ref="N132:P132"/>
    <mergeCell ref="T132:V132"/>
    <mergeCell ref="W132:Z132"/>
    <mergeCell ref="J133:M133"/>
    <mergeCell ref="N133:P133"/>
    <mergeCell ref="T133:V133"/>
    <mergeCell ref="W133:Z133"/>
    <mergeCell ref="Q132:R132"/>
    <mergeCell ref="Q133:R133"/>
    <mergeCell ref="J134:M134"/>
    <mergeCell ref="N134:P134"/>
    <mergeCell ref="T134:V134"/>
    <mergeCell ref="W134:Z134"/>
    <mergeCell ref="J135:M135"/>
    <mergeCell ref="N135:P135"/>
    <mergeCell ref="T135:V135"/>
    <mergeCell ref="W135:Z135"/>
    <mergeCell ref="Q134:R134"/>
    <mergeCell ref="Q135:R135"/>
    <mergeCell ref="J128:M128"/>
    <mergeCell ref="N128:P128"/>
    <mergeCell ref="T128:V128"/>
    <mergeCell ref="W128:Z128"/>
    <mergeCell ref="J129:M129"/>
    <mergeCell ref="N129:P129"/>
    <mergeCell ref="T129:V129"/>
    <mergeCell ref="W129:Z129"/>
    <mergeCell ref="Q128:R128"/>
    <mergeCell ref="Q129:R129"/>
    <mergeCell ref="J130:M130"/>
    <mergeCell ref="N130:P130"/>
    <mergeCell ref="T130:V130"/>
    <mergeCell ref="W130:Z130"/>
    <mergeCell ref="J131:M131"/>
    <mergeCell ref="N131:P131"/>
    <mergeCell ref="T131:V131"/>
    <mergeCell ref="W131:Z131"/>
    <mergeCell ref="Q130:R130"/>
    <mergeCell ref="Q131:R131"/>
    <mergeCell ref="J124:M124"/>
    <mergeCell ref="N124:P124"/>
    <mergeCell ref="T124:V124"/>
    <mergeCell ref="W124:Z124"/>
    <mergeCell ref="J125:M125"/>
    <mergeCell ref="N125:P125"/>
    <mergeCell ref="T125:V125"/>
    <mergeCell ref="W125:Z125"/>
    <mergeCell ref="Q124:R124"/>
    <mergeCell ref="Q125:R125"/>
    <mergeCell ref="J126:M126"/>
    <mergeCell ref="N126:P126"/>
    <mergeCell ref="T126:V126"/>
    <mergeCell ref="W126:Z126"/>
    <mergeCell ref="J127:M127"/>
    <mergeCell ref="N127:P127"/>
    <mergeCell ref="T127:V127"/>
    <mergeCell ref="W127:Z127"/>
    <mergeCell ref="Q126:R126"/>
    <mergeCell ref="Q127:R127"/>
    <mergeCell ref="J120:M120"/>
    <mergeCell ref="N120:P120"/>
    <mergeCell ref="T120:V120"/>
    <mergeCell ref="W120:Z120"/>
    <mergeCell ref="J121:M121"/>
    <mergeCell ref="N121:P121"/>
    <mergeCell ref="T121:V121"/>
    <mergeCell ref="W121:Z121"/>
    <mergeCell ref="Q120:R120"/>
    <mergeCell ref="Q121:R121"/>
    <mergeCell ref="J122:M122"/>
    <mergeCell ref="N122:P122"/>
    <mergeCell ref="T122:V122"/>
    <mergeCell ref="W122:Z122"/>
    <mergeCell ref="J123:M123"/>
    <mergeCell ref="N123:P123"/>
    <mergeCell ref="T123:V123"/>
    <mergeCell ref="W123:Z123"/>
    <mergeCell ref="Q122:R122"/>
    <mergeCell ref="Q123:R123"/>
    <mergeCell ref="J116:M116"/>
    <mergeCell ref="N116:P116"/>
    <mergeCell ref="T116:V116"/>
    <mergeCell ref="W116:Z116"/>
    <mergeCell ref="J117:M117"/>
    <mergeCell ref="N117:P117"/>
    <mergeCell ref="T117:V117"/>
    <mergeCell ref="W117:Z117"/>
    <mergeCell ref="Q116:R116"/>
    <mergeCell ref="Q117:R117"/>
    <mergeCell ref="J118:M118"/>
    <mergeCell ref="N118:P118"/>
    <mergeCell ref="T118:V118"/>
    <mergeCell ref="W118:Z118"/>
    <mergeCell ref="J119:M119"/>
    <mergeCell ref="N119:P119"/>
    <mergeCell ref="T119:V119"/>
    <mergeCell ref="W119:Z119"/>
    <mergeCell ref="Q118:R118"/>
    <mergeCell ref="Q119:R119"/>
    <mergeCell ref="J112:M112"/>
    <mergeCell ref="N112:P112"/>
    <mergeCell ref="T112:V112"/>
    <mergeCell ref="W112:Z112"/>
    <mergeCell ref="J113:M113"/>
    <mergeCell ref="N113:P113"/>
    <mergeCell ref="T113:V113"/>
    <mergeCell ref="W113:Z113"/>
    <mergeCell ref="Q112:R112"/>
    <mergeCell ref="Q113:R113"/>
    <mergeCell ref="J114:M114"/>
    <mergeCell ref="N114:P114"/>
    <mergeCell ref="T114:V114"/>
    <mergeCell ref="W114:Z114"/>
    <mergeCell ref="J115:M115"/>
    <mergeCell ref="N115:P115"/>
    <mergeCell ref="T115:V115"/>
    <mergeCell ref="W115:Z115"/>
    <mergeCell ref="Q114:R114"/>
    <mergeCell ref="Q115:R115"/>
    <mergeCell ref="J108:M108"/>
    <mergeCell ref="N108:P108"/>
    <mergeCell ref="T108:V108"/>
    <mergeCell ref="W108:Z108"/>
    <mergeCell ref="J109:M109"/>
    <mergeCell ref="N109:P109"/>
    <mergeCell ref="T109:V109"/>
    <mergeCell ref="W109:Z109"/>
    <mergeCell ref="Q108:R108"/>
    <mergeCell ref="Q109:R109"/>
    <mergeCell ref="J110:M110"/>
    <mergeCell ref="N110:P110"/>
    <mergeCell ref="T110:V110"/>
    <mergeCell ref="W110:Z110"/>
    <mergeCell ref="J111:M111"/>
    <mergeCell ref="N111:P111"/>
    <mergeCell ref="T111:V111"/>
    <mergeCell ref="W111:Z111"/>
    <mergeCell ref="Q110:R110"/>
    <mergeCell ref="Q111:R111"/>
    <mergeCell ref="J104:M104"/>
    <mergeCell ref="N104:P104"/>
    <mergeCell ref="T104:V104"/>
    <mergeCell ref="W104:Z104"/>
    <mergeCell ref="J105:M105"/>
    <mergeCell ref="N105:P105"/>
    <mergeCell ref="T105:V105"/>
    <mergeCell ref="W105:Z105"/>
    <mergeCell ref="Q104:R104"/>
    <mergeCell ref="Q105:R105"/>
    <mergeCell ref="J106:M106"/>
    <mergeCell ref="N106:P106"/>
    <mergeCell ref="T106:V106"/>
    <mergeCell ref="W106:Z106"/>
    <mergeCell ref="J107:M107"/>
    <mergeCell ref="N107:P107"/>
    <mergeCell ref="T107:V107"/>
    <mergeCell ref="W107:Z107"/>
    <mergeCell ref="Q106:R106"/>
    <mergeCell ref="Q107:R107"/>
    <mergeCell ref="J103:M103"/>
    <mergeCell ref="N103:P103"/>
    <mergeCell ref="T103:V103"/>
    <mergeCell ref="W103:Z103"/>
    <mergeCell ref="Q102:R102"/>
    <mergeCell ref="Q103:R103"/>
    <mergeCell ref="J100:M100"/>
    <mergeCell ref="N100:P100"/>
    <mergeCell ref="T100:V100"/>
    <mergeCell ref="W100:Z100"/>
    <mergeCell ref="J101:M101"/>
    <mergeCell ref="N101:P101"/>
    <mergeCell ref="T101:V101"/>
    <mergeCell ref="W101:Z101"/>
    <mergeCell ref="Q100:R100"/>
    <mergeCell ref="Q101:R101"/>
    <mergeCell ref="J97:M97"/>
    <mergeCell ref="N97:P97"/>
    <mergeCell ref="Q97:R97"/>
    <mergeCell ref="T97:V97"/>
    <mergeCell ref="W97:Z97"/>
    <mergeCell ref="J102:M102"/>
    <mergeCell ref="N102:P102"/>
    <mergeCell ref="T102:V102"/>
    <mergeCell ref="W102:Z102"/>
    <mergeCell ref="J98:M98"/>
    <mergeCell ref="N98:P98"/>
    <mergeCell ref="T98:V98"/>
    <mergeCell ref="W98:Z98"/>
    <mergeCell ref="J99:M99"/>
    <mergeCell ref="N99:P99"/>
    <mergeCell ref="T99:V99"/>
    <mergeCell ref="W99:Z99"/>
    <mergeCell ref="Q98:R98"/>
    <mergeCell ref="Q99:R99"/>
    <mergeCell ref="Q85:R85"/>
    <mergeCell ref="J96:M96"/>
    <mergeCell ref="N96:P96"/>
    <mergeCell ref="Q96:R96"/>
    <mergeCell ref="T96:V96"/>
    <mergeCell ref="W96:Z96"/>
    <mergeCell ref="J93:M95"/>
    <mergeCell ref="N93:P95"/>
    <mergeCell ref="Q93:R95"/>
    <mergeCell ref="S93:S95"/>
    <mergeCell ref="T93:V95"/>
    <mergeCell ref="W93:Z95"/>
    <mergeCell ref="Y88:Z88"/>
    <mergeCell ref="J89:M89"/>
    <mergeCell ref="N89:P89"/>
    <mergeCell ref="U89:V89"/>
    <mergeCell ref="W89:X89"/>
    <mergeCell ref="Y89:Z89"/>
    <mergeCell ref="J88:M88"/>
    <mergeCell ref="N88:P88"/>
    <mergeCell ref="U88:V88"/>
    <mergeCell ref="W88:X88"/>
    <mergeCell ref="Q88:R88"/>
    <mergeCell ref="Q89:R89"/>
    <mergeCell ref="Q81:R81"/>
    <mergeCell ref="Y86:Z86"/>
    <mergeCell ref="J87:M87"/>
    <mergeCell ref="N87:P87"/>
    <mergeCell ref="U87:V87"/>
    <mergeCell ref="W87:X87"/>
    <mergeCell ref="Y87:Z87"/>
    <mergeCell ref="J86:M86"/>
    <mergeCell ref="N86:P86"/>
    <mergeCell ref="U86:V86"/>
    <mergeCell ref="W86:X86"/>
    <mergeCell ref="Q86:R86"/>
    <mergeCell ref="Q87:R87"/>
    <mergeCell ref="Y84:Z84"/>
    <mergeCell ref="J85:M85"/>
    <mergeCell ref="N85:P85"/>
    <mergeCell ref="U85:V85"/>
    <mergeCell ref="W85:X85"/>
    <mergeCell ref="Y85:Z85"/>
    <mergeCell ref="J84:M84"/>
    <mergeCell ref="N84:P84"/>
    <mergeCell ref="U84:V84"/>
    <mergeCell ref="W84:X84"/>
    <mergeCell ref="Q84:R84"/>
    <mergeCell ref="Q77:R77"/>
    <mergeCell ref="Y82:Z82"/>
    <mergeCell ref="J83:M83"/>
    <mergeCell ref="N83:P83"/>
    <mergeCell ref="U83:V83"/>
    <mergeCell ref="W83:X83"/>
    <mergeCell ref="Y83:Z83"/>
    <mergeCell ref="J82:M82"/>
    <mergeCell ref="N82:P82"/>
    <mergeCell ref="U82:V82"/>
    <mergeCell ref="W82:X82"/>
    <mergeCell ref="Q82:R82"/>
    <mergeCell ref="Q83:R83"/>
    <mergeCell ref="Y80:Z80"/>
    <mergeCell ref="J81:M81"/>
    <mergeCell ref="N81:P81"/>
    <mergeCell ref="U81:V81"/>
    <mergeCell ref="W81:X81"/>
    <mergeCell ref="Y81:Z81"/>
    <mergeCell ref="J80:M80"/>
    <mergeCell ref="N80:P80"/>
    <mergeCell ref="U80:V80"/>
    <mergeCell ref="W80:X80"/>
    <mergeCell ref="Q80:R80"/>
    <mergeCell ref="Q73:R73"/>
    <mergeCell ref="Y78:Z78"/>
    <mergeCell ref="J79:M79"/>
    <mergeCell ref="N79:P79"/>
    <mergeCell ref="U79:V79"/>
    <mergeCell ref="W79:X79"/>
    <mergeCell ref="Y79:Z79"/>
    <mergeCell ref="J78:M78"/>
    <mergeCell ref="N78:P78"/>
    <mergeCell ref="U78:V78"/>
    <mergeCell ref="W78:X78"/>
    <mergeCell ref="Q78:R78"/>
    <mergeCell ref="Q79:R79"/>
    <mergeCell ref="Y76:Z76"/>
    <mergeCell ref="J77:M77"/>
    <mergeCell ref="N77:P77"/>
    <mergeCell ref="U77:V77"/>
    <mergeCell ref="W77:X77"/>
    <mergeCell ref="Y77:Z77"/>
    <mergeCell ref="J76:M76"/>
    <mergeCell ref="N76:P76"/>
    <mergeCell ref="U76:V76"/>
    <mergeCell ref="W76:X76"/>
    <mergeCell ref="Q76:R76"/>
    <mergeCell ref="Q69:R69"/>
    <mergeCell ref="Y74:Z74"/>
    <mergeCell ref="J75:M75"/>
    <mergeCell ref="N75:P75"/>
    <mergeCell ref="U75:V75"/>
    <mergeCell ref="W75:X75"/>
    <mergeCell ref="Y75:Z75"/>
    <mergeCell ref="J74:M74"/>
    <mergeCell ref="N74:P74"/>
    <mergeCell ref="U74:V74"/>
    <mergeCell ref="W74:X74"/>
    <mergeCell ref="Q74:R74"/>
    <mergeCell ref="Q75:R75"/>
    <mergeCell ref="Y72:Z72"/>
    <mergeCell ref="J73:M73"/>
    <mergeCell ref="N73:P73"/>
    <mergeCell ref="U73:V73"/>
    <mergeCell ref="W73:X73"/>
    <mergeCell ref="Y73:Z73"/>
    <mergeCell ref="J72:M72"/>
    <mergeCell ref="N72:P72"/>
    <mergeCell ref="U72:V72"/>
    <mergeCell ref="W72:X72"/>
    <mergeCell ref="Q72:R72"/>
    <mergeCell ref="Q65:R65"/>
    <mergeCell ref="Y70:Z70"/>
    <mergeCell ref="J71:M71"/>
    <mergeCell ref="N71:P71"/>
    <mergeCell ref="U71:V71"/>
    <mergeCell ref="W71:X71"/>
    <mergeCell ref="Y71:Z71"/>
    <mergeCell ref="J70:M70"/>
    <mergeCell ref="N70:P70"/>
    <mergeCell ref="U70:V70"/>
    <mergeCell ref="W70:X70"/>
    <mergeCell ref="Q70:R70"/>
    <mergeCell ref="Q71:R71"/>
    <mergeCell ref="Y68:Z68"/>
    <mergeCell ref="J69:M69"/>
    <mergeCell ref="N69:P69"/>
    <mergeCell ref="U69:V69"/>
    <mergeCell ref="W69:X69"/>
    <mergeCell ref="Y69:Z69"/>
    <mergeCell ref="J68:M68"/>
    <mergeCell ref="N68:P68"/>
    <mergeCell ref="U68:V68"/>
    <mergeCell ref="W68:X68"/>
    <mergeCell ref="Q68:R68"/>
    <mergeCell ref="Q61:R61"/>
    <mergeCell ref="Y66:Z66"/>
    <mergeCell ref="J67:M67"/>
    <mergeCell ref="N67:P67"/>
    <mergeCell ref="U67:V67"/>
    <mergeCell ref="W67:X67"/>
    <mergeCell ref="Y67:Z67"/>
    <mergeCell ref="J66:M66"/>
    <mergeCell ref="N66:P66"/>
    <mergeCell ref="U66:V66"/>
    <mergeCell ref="W66:X66"/>
    <mergeCell ref="Q66:R66"/>
    <mergeCell ref="Q67:R67"/>
    <mergeCell ref="Y64:Z64"/>
    <mergeCell ref="J65:M65"/>
    <mergeCell ref="N65:P65"/>
    <mergeCell ref="U65:V65"/>
    <mergeCell ref="W65:X65"/>
    <mergeCell ref="Y65:Z65"/>
    <mergeCell ref="J64:M64"/>
    <mergeCell ref="N64:P64"/>
    <mergeCell ref="U64:V64"/>
    <mergeCell ref="W64:X64"/>
    <mergeCell ref="Q64:R64"/>
    <mergeCell ref="Q57:R57"/>
    <mergeCell ref="Y62:Z62"/>
    <mergeCell ref="J63:M63"/>
    <mergeCell ref="N63:P63"/>
    <mergeCell ref="U63:V63"/>
    <mergeCell ref="W63:X63"/>
    <mergeCell ref="Y63:Z63"/>
    <mergeCell ref="J62:M62"/>
    <mergeCell ref="N62:P62"/>
    <mergeCell ref="U62:V62"/>
    <mergeCell ref="W62:X62"/>
    <mergeCell ref="Q62:R62"/>
    <mergeCell ref="Q63:R63"/>
    <mergeCell ref="Y60:Z60"/>
    <mergeCell ref="J61:M61"/>
    <mergeCell ref="N61:P61"/>
    <mergeCell ref="U61:V61"/>
    <mergeCell ref="W61:X61"/>
    <mergeCell ref="Y61:Z61"/>
    <mergeCell ref="J60:M60"/>
    <mergeCell ref="N60:P60"/>
    <mergeCell ref="U60:V60"/>
    <mergeCell ref="W60:X60"/>
    <mergeCell ref="Q60:R60"/>
    <mergeCell ref="Q53:R53"/>
    <mergeCell ref="Y58:Z58"/>
    <mergeCell ref="J59:M59"/>
    <mergeCell ref="N59:P59"/>
    <mergeCell ref="U59:V59"/>
    <mergeCell ref="W59:X59"/>
    <mergeCell ref="Y59:Z59"/>
    <mergeCell ref="J58:M58"/>
    <mergeCell ref="N58:P58"/>
    <mergeCell ref="U58:V58"/>
    <mergeCell ref="W58:X58"/>
    <mergeCell ref="Q58:R58"/>
    <mergeCell ref="Q59:R59"/>
    <mergeCell ref="Y56:Z56"/>
    <mergeCell ref="J57:M57"/>
    <mergeCell ref="N57:P57"/>
    <mergeCell ref="U57:V57"/>
    <mergeCell ref="W57:X57"/>
    <mergeCell ref="Y57:Z57"/>
    <mergeCell ref="J56:M56"/>
    <mergeCell ref="N56:P56"/>
    <mergeCell ref="U56:V56"/>
    <mergeCell ref="W56:X56"/>
    <mergeCell ref="Q56:R56"/>
    <mergeCell ref="Q49:R49"/>
    <mergeCell ref="Y54:Z54"/>
    <mergeCell ref="J55:M55"/>
    <mergeCell ref="N55:P55"/>
    <mergeCell ref="U55:V55"/>
    <mergeCell ref="W55:X55"/>
    <mergeCell ref="Y55:Z55"/>
    <mergeCell ref="J54:M54"/>
    <mergeCell ref="N54:P54"/>
    <mergeCell ref="U54:V54"/>
    <mergeCell ref="W54:X54"/>
    <mergeCell ref="Q54:R54"/>
    <mergeCell ref="Q55:R55"/>
    <mergeCell ref="Y52:Z52"/>
    <mergeCell ref="J53:M53"/>
    <mergeCell ref="N53:P53"/>
    <mergeCell ref="U53:V53"/>
    <mergeCell ref="W53:X53"/>
    <mergeCell ref="Y53:Z53"/>
    <mergeCell ref="J52:M52"/>
    <mergeCell ref="N52:P52"/>
    <mergeCell ref="U52:V52"/>
    <mergeCell ref="W52:X52"/>
    <mergeCell ref="Q52:R52"/>
    <mergeCell ref="Q42:R42"/>
    <mergeCell ref="Y50:Z50"/>
    <mergeCell ref="J51:M51"/>
    <mergeCell ref="N51:P51"/>
    <mergeCell ref="U51:V51"/>
    <mergeCell ref="W51:X51"/>
    <mergeCell ref="Y51:Z51"/>
    <mergeCell ref="J50:M50"/>
    <mergeCell ref="N50:P50"/>
    <mergeCell ref="U50:V50"/>
    <mergeCell ref="W50:X50"/>
    <mergeCell ref="Q50:R50"/>
    <mergeCell ref="Q51:R51"/>
    <mergeCell ref="W46:X46"/>
    <mergeCell ref="Y46:Z46"/>
    <mergeCell ref="J49:M49"/>
    <mergeCell ref="N49:P49"/>
    <mergeCell ref="U49:V49"/>
    <mergeCell ref="W49:X49"/>
    <mergeCell ref="Y49:Z49"/>
    <mergeCell ref="J46:M46"/>
    <mergeCell ref="N46:P46"/>
    <mergeCell ref="Q46:R46"/>
    <mergeCell ref="U46:V46"/>
    <mergeCell ref="Q38:R38"/>
    <mergeCell ref="Y47:Z47"/>
    <mergeCell ref="J48:M48"/>
    <mergeCell ref="N48:P48"/>
    <mergeCell ref="U48:V48"/>
    <mergeCell ref="W48:X48"/>
    <mergeCell ref="Y48:Z48"/>
    <mergeCell ref="J47:M47"/>
    <mergeCell ref="N47:P47"/>
    <mergeCell ref="U47:V47"/>
    <mergeCell ref="W47:X47"/>
    <mergeCell ref="Q47:R47"/>
    <mergeCell ref="Q48:R48"/>
    <mergeCell ref="Y41:Z41"/>
    <mergeCell ref="J42:M42"/>
    <mergeCell ref="N42:P42"/>
    <mergeCell ref="U42:V42"/>
    <mergeCell ref="W42:X42"/>
    <mergeCell ref="Y42:Z42"/>
    <mergeCell ref="J41:M41"/>
    <mergeCell ref="N41:P41"/>
    <mergeCell ref="U41:V41"/>
    <mergeCell ref="W41:X41"/>
    <mergeCell ref="Q41:R41"/>
    <mergeCell ref="Q34:R34"/>
    <mergeCell ref="Y39:Z39"/>
    <mergeCell ref="J40:M40"/>
    <mergeCell ref="N40:P40"/>
    <mergeCell ref="U40:V40"/>
    <mergeCell ref="W40:X40"/>
    <mergeCell ref="Y40:Z40"/>
    <mergeCell ref="J39:M39"/>
    <mergeCell ref="N39:P39"/>
    <mergeCell ref="U39:V39"/>
    <mergeCell ref="W39:X39"/>
    <mergeCell ref="Q39:R39"/>
    <mergeCell ref="Q40:R40"/>
    <mergeCell ref="Y37:Z37"/>
    <mergeCell ref="J38:M38"/>
    <mergeCell ref="N38:P38"/>
    <mergeCell ref="U38:V38"/>
    <mergeCell ref="W38:X38"/>
    <mergeCell ref="Y38:Z38"/>
    <mergeCell ref="J37:M37"/>
    <mergeCell ref="N37:P37"/>
    <mergeCell ref="U37:V37"/>
    <mergeCell ref="W37:X37"/>
    <mergeCell ref="Q37:R37"/>
    <mergeCell ref="Q30:R30"/>
    <mergeCell ref="Y35:Z35"/>
    <mergeCell ref="J36:M36"/>
    <mergeCell ref="N36:P36"/>
    <mergeCell ref="U36:V36"/>
    <mergeCell ref="W36:X36"/>
    <mergeCell ref="Y36:Z36"/>
    <mergeCell ref="J35:M35"/>
    <mergeCell ref="N35:P35"/>
    <mergeCell ref="U35:V35"/>
    <mergeCell ref="W35:X35"/>
    <mergeCell ref="Q35:R35"/>
    <mergeCell ref="Q36:R36"/>
    <mergeCell ref="Y33:Z33"/>
    <mergeCell ref="J34:M34"/>
    <mergeCell ref="N34:P34"/>
    <mergeCell ref="U34:V34"/>
    <mergeCell ref="W34:X34"/>
    <mergeCell ref="Y34:Z34"/>
    <mergeCell ref="J33:M33"/>
    <mergeCell ref="N33:P33"/>
    <mergeCell ref="U33:V33"/>
    <mergeCell ref="W33:X33"/>
    <mergeCell ref="Q33:R33"/>
    <mergeCell ref="U25:V25"/>
    <mergeCell ref="Y31:Z31"/>
    <mergeCell ref="J32:M32"/>
    <mergeCell ref="N32:P32"/>
    <mergeCell ref="U32:V32"/>
    <mergeCell ref="W32:X32"/>
    <mergeCell ref="Y32:Z32"/>
    <mergeCell ref="J31:M31"/>
    <mergeCell ref="N31:P31"/>
    <mergeCell ref="U31:V31"/>
    <mergeCell ref="W31:X31"/>
    <mergeCell ref="Q31:R31"/>
    <mergeCell ref="Q32:R32"/>
    <mergeCell ref="Y29:Z29"/>
    <mergeCell ref="J30:M30"/>
    <mergeCell ref="N30:P30"/>
    <mergeCell ref="U30:V30"/>
    <mergeCell ref="W30:X30"/>
    <mergeCell ref="Y30:Z30"/>
    <mergeCell ref="J29:M29"/>
    <mergeCell ref="N29:P29"/>
    <mergeCell ref="U29:V29"/>
    <mergeCell ref="W29:X29"/>
    <mergeCell ref="Q29:R29"/>
    <mergeCell ref="U21:V21"/>
    <mergeCell ref="W27:X27"/>
    <mergeCell ref="Y27:Z27"/>
    <mergeCell ref="J28:M28"/>
    <mergeCell ref="N28:P28"/>
    <mergeCell ref="U28:V28"/>
    <mergeCell ref="W28:X28"/>
    <mergeCell ref="Y28:Z28"/>
    <mergeCell ref="J27:M27"/>
    <mergeCell ref="N27:P27"/>
    <mergeCell ref="Q27:R27"/>
    <mergeCell ref="U27:V27"/>
    <mergeCell ref="Q28:R28"/>
    <mergeCell ref="W25:X25"/>
    <mergeCell ref="Y25:Z25"/>
    <mergeCell ref="J26:M26"/>
    <mergeCell ref="N26:P26"/>
    <mergeCell ref="Q26:R26"/>
    <mergeCell ref="U26:V26"/>
    <mergeCell ref="W26:X26"/>
    <mergeCell ref="Y26:Z26"/>
    <mergeCell ref="J25:M25"/>
    <mergeCell ref="N25:P25"/>
    <mergeCell ref="Q25:R25"/>
    <mergeCell ref="U17:V17"/>
    <mergeCell ref="W23:X23"/>
    <mergeCell ref="Y23:Z23"/>
    <mergeCell ref="J24:M24"/>
    <mergeCell ref="N24:P24"/>
    <mergeCell ref="Q24:R24"/>
    <mergeCell ref="U24:V24"/>
    <mergeCell ref="W24:X24"/>
    <mergeCell ref="Y24:Z24"/>
    <mergeCell ref="J23:M23"/>
    <mergeCell ref="N23:P23"/>
    <mergeCell ref="Q23:R23"/>
    <mergeCell ref="U23:V23"/>
    <mergeCell ref="W21:X21"/>
    <mergeCell ref="Y21:Z21"/>
    <mergeCell ref="J22:M22"/>
    <mergeCell ref="N22:P22"/>
    <mergeCell ref="Q22:R22"/>
    <mergeCell ref="U22:V22"/>
    <mergeCell ref="W22:X22"/>
    <mergeCell ref="Y22:Z22"/>
    <mergeCell ref="J21:M21"/>
    <mergeCell ref="N21:P21"/>
    <mergeCell ref="Q21:R21"/>
    <mergeCell ref="W19:X19"/>
    <mergeCell ref="Y19:Z19"/>
    <mergeCell ref="J9:N9"/>
    <mergeCell ref="J20:M20"/>
    <mergeCell ref="N20:P20"/>
    <mergeCell ref="Q20:R20"/>
    <mergeCell ref="U20:V20"/>
    <mergeCell ref="W20:X20"/>
    <mergeCell ref="Y20:Z20"/>
    <mergeCell ref="J19:M19"/>
    <mergeCell ref="N19:P19"/>
    <mergeCell ref="Q19:R19"/>
    <mergeCell ref="U19:V19"/>
    <mergeCell ref="W17:X17"/>
    <mergeCell ref="Y17:Z17"/>
    <mergeCell ref="J18:M18"/>
    <mergeCell ref="N18:P18"/>
    <mergeCell ref="Q18:R18"/>
    <mergeCell ref="U18:V18"/>
    <mergeCell ref="W18:X18"/>
    <mergeCell ref="Y18:Z18"/>
    <mergeCell ref="J17:M17"/>
    <mergeCell ref="N17:P17"/>
    <mergeCell ref="Q17:R17"/>
    <mergeCell ref="J11:Z11"/>
    <mergeCell ref="J12:Z12"/>
    <mergeCell ref="J13:Z13"/>
    <mergeCell ref="J14:P14"/>
    <mergeCell ref="J15:M16"/>
    <mergeCell ref="N15:P16"/>
    <mergeCell ref="Q15:R16"/>
    <mergeCell ref="S15:S16"/>
    <mergeCell ref="T15:X15"/>
    <mergeCell ref="Y15:Z16"/>
    <mergeCell ref="U16:V16"/>
    <mergeCell ref="W16:X16"/>
  </mergeCells>
  <pageMargins left="0.82708333333333295" right="0.39374999999999999" top="0.24848484848484848" bottom="0.17424242424242425" header="0.51180555555555496" footer="0.51180555555555496"/>
  <pageSetup paperSize="9" scale="42" firstPageNumber="0" fitToHeight="0" orientation="landscape" r:id="rId1"/>
  <rowBreaks count="3" manualBreakCount="3">
    <brk id="45" max="16383" man="1"/>
    <brk id="91" max="16383" man="1"/>
    <brk id="13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145"/>
  <sheetViews>
    <sheetView showGridLines="0" view="pageLayout" zoomScaleNormal="100" zoomScaleSheetLayoutView="115" workbookViewId="0">
      <selection activeCell="B4" sqref="B4"/>
    </sheetView>
  </sheetViews>
  <sheetFormatPr defaultColWidth="9.140625" defaultRowHeight="15"/>
  <cols>
    <col min="1" max="1" width="8.7109375" customWidth="1"/>
    <col min="2" max="3" width="13.7109375" customWidth="1"/>
  </cols>
  <sheetData>
    <row r="1" spans="1:3">
      <c r="A1" t="s">
        <v>2324</v>
      </c>
      <c r="B1" t="s">
        <v>2325</v>
      </c>
      <c r="C1" t="s">
        <v>2326</v>
      </c>
    </row>
    <row r="2" spans="1:3">
      <c r="A2" t="s">
        <v>2546</v>
      </c>
      <c r="B2">
        <f>IF(ISBLANK(BU!AK25),"",BU!AK25)</f>
        <v>101</v>
      </c>
      <c r="C2">
        <f>IF(ISBLANK(BU!AU25),"",BU!AU25)</f>
        <v>201</v>
      </c>
    </row>
    <row r="3" spans="1:3">
      <c r="A3" t="s">
        <v>2547</v>
      </c>
      <c r="B3">
        <f>IF(ISBLANK(BU!AK26),"",BU!AK26)</f>
        <v>102</v>
      </c>
      <c r="C3">
        <f>IF(ISBLANK(BU!AU26),"",BU!AU26)</f>
        <v>202</v>
      </c>
    </row>
    <row r="4" spans="1:3">
      <c r="A4" t="s">
        <v>2548</v>
      </c>
      <c r="B4">
        <f>IF(ISBLANK(BU!AK27),"",BU!AK27)</f>
        <v>103</v>
      </c>
      <c r="C4">
        <f>IF(ISBLANK(BU!AU27),"",BU!AU27)</f>
        <v>203</v>
      </c>
    </row>
    <row r="5" spans="1:3">
      <c r="A5" t="s">
        <v>2549</v>
      </c>
      <c r="B5">
        <f>IF(ISBLANK(BU!AK28),"",BU!AK28)</f>
        <v>104</v>
      </c>
      <c r="C5">
        <f>IF(ISBLANK(BU!AU28),"",BU!AU28)</f>
        <v>204</v>
      </c>
    </row>
    <row r="6" spans="1:3">
      <c r="A6" t="s">
        <v>2550</v>
      </c>
      <c r="B6">
        <f>IF(ISBLANK(BU!AK29),"",BU!AK29)</f>
        <v>105</v>
      </c>
      <c r="C6">
        <f>IF(ISBLANK(BU!AU29),"",BU!AU29)</f>
        <v>205</v>
      </c>
    </row>
    <row r="7" spans="1:3">
      <c r="A7" t="s">
        <v>2551</v>
      </c>
      <c r="B7">
        <f>IF(ISBLANK(BU!AK30),"",BU!AK30)</f>
        <v>106</v>
      </c>
      <c r="C7">
        <f>IF(ISBLANK(BU!AU30),"",BU!AU30)</f>
        <v>206</v>
      </c>
    </row>
    <row r="8" spans="1:3">
      <c r="A8" t="s">
        <v>437</v>
      </c>
      <c r="B8">
        <f>IF(ISBLANK(BU!AK31),"",BU!AK31)</f>
        <v>107</v>
      </c>
      <c r="C8">
        <f>IF(ISBLANK(BU!AU31),"",BU!AU31)</f>
        <v>207</v>
      </c>
    </row>
    <row r="9" spans="1:3">
      <c r="A9" t="s">
        <v>2552</v>
      </c>
      <c r="B9">
        <f>IF(ISBLANK(BU!AK32),"",BU!AK32)</f>
        <v>108</v>
      </c>
      <c r="C9">
        <f>IF(ISBLANK(BU!AU32),"",BU!AU32)</f>
        <v>208</v>
      </c>
    </row>
    <row r="10" spans="1:3">
      <c r="A10" t="s">
        <v>2553</v>
      </c>
      <c r="B10">
        <f>IF(ISBLANK(BU!AK33),"",BU!AK33)</f>
        <v>109</v>
      </c>
      <c r="C10">
        <f>IF(ISBLANK(BU!AU33),"",BU!AU33)</f>
        <v>209</v>
      </c>
    </row>
    <row r="11" spans="1:3">
      <c r="A11" t="s">
        <v>2289</v>
      </c>
      <c r="B11">
        <f>IF(ISBLANK(BU!AK34),"",BU!AK34)</f>
        <v>110</v>
      </c>
      <c r="C11">
        <f>IF(ISBLANK(BU!AU34),"",BU!AU34)</f>
        <v>210</v>
      </c>
    </row>
    <row r="12" spans="1:3">
      <c r="A12" t="s">
        <v>2290</v>
      </c>
      <c r="B12">
        <f>IF(ISBLANK(BU!AK35),"",BU!AK35)</f>
        <v>111</v>
      </c>
      <c r="C12">
        <f>IF(ISBLANK(BU!AU35),"",BU!AU35)</f>
        <v>211</v>
      </c>
    </row>
    <row r="13" spans="1:3">
      <c r="A13" t="s">
        <v>2291</v>
      </c>
      <c r="B13">
        <f>IF(ISBLANK(BU!AK36),"",BU!AK36)</f>
        <v>112</v>
      </c>
      <c r="C13">
        <f>IF(ISBLANK(BU!AU36),"",BU!AU36)</f>
        <v>212</v>
      </c>
    </row>
    <row r="14" spans="1:3">
      <c r="A14" t="s">
        <v>2554</v>
      </c>
      <c r="B14">
        <f>IF(ISBLANK(BU!AK37),"",BU!AK37)</f>
        <v>113</v>
      </c>
      <c r="C14">
        <f>IF(ISBLANK(BU!AU37),"",BU!AU37)</f>
        <v>213</v>
      </c>
    </row>
    <row r="15" spans="1:3">
      <c r="A15" t="s">
        <v>2555</v>
      </c>
      <c r="B15">
        <f>IF(ISBLANK(BU!AK38),"",BU!AK38)</f>
        <v>114</v>
      </c>
      <c r="C15">
        <f>IF(ISBLANK(BU!AU38),"",BU!AU38)</f>
        <v>214</v>
      </c>
    </row>
    <row r="16" spans="1:3">
      <c r="A16" t="s">
        <v>2556</v>
      </c>
      <c r="B16">
        <f>IF(ISBLANK(BU!AK39),"",BU!AK39)</f>
        <v>115</v>
      </c>
      <c r="C16">
        <f>IF(ISBLANK(BU!AU39),"",BU!AU39)</f>
        <v>215</v>
      </c>
    </row>
    <row r="17" spans="1:3">
      <c r="A17" t="s">
        <v>2557</v>
      </c>
      <c r="B17">
        <f>IF(ISBLANK(BU!AK40),"",BU!AK40)</f>
        <v>116</v>
      </c>
      <c r="C17">
        <f>IF(ISBLANK(BU!AU40),"",BU!AU40)</f>
        <v>216</v>
      </c>
    </row>
    <row r="18" spans="1:3">
      <c r="A18" t="s">
        <v>2558</v>
      </c>
      <c r="B18">
        <f>IF(ISBLANK(BU!AK41),"",BU!AK41)</f>
        <v>117</v>
      </c>
      <c r="C18">
        <f>IF(ISBLANK(BU!AU41),"",BU!AU41)</f>
        <v>217</v>
      </c>
    </row>
    <row r="19" spans="1:3">
      <c r="A19" t="s">
        <v>2559</v>
      </c>
      <c r="B19">
        <f>IF(ISBLANK(BU!AK42),"",BU!AK42)</f>
        <v>118</v>
      </c>
      <c r="C19">
        <f>IF(ISBLANK(BU!AU42),"",BU!AU42)</f>
        <v>218</v>
      </c>
    </row>
    <row r="20" spans="1:3">
      <c r="A20" t="s">
        <v>2560</v>
      </c>
      <c r="B20">
        <f>IF(ISBLANK(BU!AK43),"",BU!AK43)</f>
        <v>119</v>
      </c>
      <c r="C20">
        <f>IF(ISBLANK(BU!AU43),"",BU!AU43)</f>
        <v>219</v>
      </c>
    </row>
    <row r="21" spans="1:3">
      <c r="A21" t="s">
        <v>2561</v>
      </c>
      <c r="B21">
        <f>IF(ISBLANK(BU!AK44),"",BU!AK44)</f>
        <v>120</v>
      </c>
      <c r="C21">
        <f>IF(ISBLANK(BU!AU44),"",BU!AU44)</f>
        <v>220</v>
      </c>
    </row>
    <row r="22" spans="1:3">
      <c r="A22" t="s">
        <v>2562</v>
      </c>
      <c r="B22">
        <f>IF(ISBLANK(BU!AK45),"",BU!AK45)</f>
        <v>121</v>
      </c>
      <c r="C22">
        <f>IF(ISBLANK(BU!AU45),"",BU!AU45)</f>
        <v>221</v>
      </c>
    </row>
    <row r="23" spans="1:3">
      <c r="A23" t="s">
        <v>2563</v>
      </c>
      <c r="B23">
        <f>IF(ISBLANK(BU!AK46),"",BU!AK46)</f>
        <v>122</v>
      </c>
      <c r="C23">
        <f>IF(ISBLANK(BU!AU46),"",BU!AU46)</f>
        <v>222</v>
      </c>
    </row>
    <row r="24" spans="1:3">
      <c r="A24" t="s">
        <v>2564</v>
      </c>
      <c r="B24">
        <f>IF(ISBLANK(BU!AK47),"",BU!AK47)</f>
        <v>123</v>
      </c>
      <c r="C24">
        <f>IF(ISBLANK(BU!AU47),"",BU!AU47)</f>
        <v>223</v>
      </c>
    </row>
    <row r="25" spans="1:3">
      <c r="A25" t="s">
        <v>2565</v>
      </c>
      <c r="B25">
        <f>IF(ISBLANK(BU!AK48),"",BU!AK48)</f>
        <v>124</v>
      </c>
      <c r="C25">
        <f>IF(ISBLANK(BU!AU48),"",BU!AU48)</f>
        <v>224</v>
      </c>
    </row>
    <row r="26" spans="1:3">
      <c r="A26" t="s">
        <v>2566</v>
      </c>
      <c r="B26">
        <f>IF(ISBLANK(BU!AK49),"",BU!AK49)</f>
        <v>125</v>
      </c>
      <c r="C26">
        <f>IF(ISBLANK(BU!AU49),"",BU!AU49)</f>
        <v>225</v>
      </c>
    </row>
    <row r="27" spans="1:3">
      <c r="A27" t="s">
        <v>2567</v>
      </c>
      <c r="B27">
        <f>IF(ISBLANK(BU!AK50),"",BU!AK50)</f>
        <v>126</v>
      </c>
      <c r="C27">
        <f>IF(ISBLANK(BU!AU50),"",BU!AU50)</f>
        <v>226</v>
      </c>
    </row>
    <row r="28" spans="1:3">
      <c r="A28" t="s">
        <v>2568</v>
      </c>
      <c r="B28">
        <f>IF(ISBLANK(BU!AK52),"",BU!AK52)</f>
        <v>127</v>
      </c>
      <c r="C28">
        <f>IF(ISBLANK(BU!AU52),"",BU!AU52)</f>
        <v>227</v>
      </c>
    </row>
    <row r="29" spans="1:3">
      <c r="A29" t="s">
        <v>2569</v>
      </c>
      <c r="B29">
        <f>IF(ISBLANK(BU!AK53),"",BU!AK53)</f>
        <v>128</v>
      </c>
      <c r="C29">
        <f>IF(ISBLANK(BU!AU53),"",BU!AU53)</f>
        <v>228</v>
      </c>
    </row>
    <row r="30" spans="1:3">
      <c r="A30" t="s">
        <v>2570</v>
      </c>
      <c r="B30">
        <f>IF(ISBLANK(BU!AK54),"",BU!AK54)</f>
        <v>129</v>
      </c>
      <c r="C30">
        <f>IF(ISBLANK(BU!AU54),"",BU!AU54)</f>
        <v>229</v>
      </c>
    </row>
    <row r="31" spans="1:3">
      <c r="A31" t="s">
        <v>2571</v>
      </c>
      <c r="B31">
        <f>IF(ISBLANK(BU!AK55),"",BU!AK55)</f>
        <v>130</v>
      </c>
      <c r="C31">
        <f>IF(ISBLANK(BU!AU55),"",BU!AU55)</f>
        <v>230</v>
      </c>
    </row>
    <row r="32" spans="1:3">
      <c r="A32" t="s">
        <v>2572</v>
      </c>
      <c r="B32">
        <f>IF(ISBLANK(BU!AK56),"",BU!AK56)</f>
        <v>131</v>
      </c>
      <c r="C32">
        <f>IF(ISBLANK(BU!AU56),"",BU!AU56)</f>
        <v>231</v>
      </c>
    </row>
    <row r="33" spans="1:3">
      <c r="A33" t="s">
        <v>2573</v>
      </c>
      <c r="B33">
        <f>IF(ISBLANK(BU!AK57),"",BU!AK57)</f>
        <v>132</v>
      </c>
      <c r="C33">
        <f>IF(ISBLANK(BU!AU57),"",BU!AU57)</f>
        <v>232</v>
      </c>
    </row>
    <row r="34" spans="1:3">
      <c r="A34" t="s">
        <v>2574</v>
      </c>
      <c r="B34">
        <f>IF(ISBLANK(BU!AK58),"",BU!AK58)</f>
        <v>133</v>
      </c>
      <c r="C34">
        <f>IF(ISBLANK(BU!AU58),"",BU!AU58)</f>
        <v>233</v>
      </c>
    </row>
    <row r="35" spans="1:3">
      <c r="A35" t="s">
        <v>2575</v>
      </c>
      <c r="B35">
        <f>IF(ISBLANK(BU!AK64),"",BU!AK64)</f>
        <v>134</v>
      </c>
      <c r="C35">
        <f>IF(ISBLANK(BU!AU64),"",BU!AU64)</f>
        <v>234</v>
      </c>
    </row>
    <row r="36" spans="1:3">
      <c r="A36" t="s">
        <v>2576</v>
      </c>
      <c r="B36">
        <f>IF(ISBLANK(BU!AK65),"",BU!AK65)</f>
        <v>135</v>
      </c>
      <c r="C36">
        <f>IF(ISBLANK(BU!AU65),"",BU!AU65)</f>
        <v>235</v>
      </c>
    </row>
    <row r="37" spans="1:3">
      <c r="A37" t="s">
        <v>2577</v>
      </c>
      <c r="B37">
        <f>IF(ISBLANK(BU!AK66),"",BU!AK66)</f>
        <v>136</v>
      </c>
      <c r="C37">
        <f>IF(ISBLANK(BU!AU66),"",BU!AU66)</f>
        <v>236</v>
      </c>
    </row>
    <row r="38" spans="1:3">
      <c r="A38" t="s">
        <v>2578</v>
      </c>
      <c r="B38">
        <f>IF(ISBLANK(BU!AK67),"",BU!AK67)</f>
        <v>137</v>
      </c>
      <c r="C38">
        <f>IF(ISBLANK(BU!AU67),"",BU!AU67)</f>
        <v>237</v>
      </c>
    </row>
    <row r="39" spans="1:3">
      <c r="A39" t="s">
        <v>2579</v>
      </c>
      <c r="B39">
        <f>IF(ISBLANK(BU!AK68),"",BU!AK68)</f>
        <v>138</v>
      </c>
      <c r="C39">
        <f>IF(ISBLANK(BU!AU68),"",BU!AU68)</f>
        <v>238</v>
      </c>
    </row>
    <row r="40" spans="1:3">
      <c r="A40" t="s">
        <v>2580</v>
      </c>
      <c r="B40">
        <f>IF(ISBLANK(BU!AK69),"",BU!AK69)</f>
        <v>139</v>
      </c>
      <c r="C40">
        <f>IF(ISBLANK(BU!AU69),"",BU!AU69)</f>
        <v>239</v>
      </c>
    </row>
    <row r="41" spans="1:3">
      <c r="A41" t="s">
        <v>2293</v>
      </c>
      <c r="B41">
        <f>IF(ISBLANK(BU!AK70),"",BU!AK70)</f>
        <v>140</v>
      </c>
      <c r="C41">
        <f>IF(ISBLANK(BU!AU70),"",BU!AU70)</f>
        <v>240</v>
      </c>
    </row>
    <row r="42" spans="1:3">
      <c r="A42" t="s">
        <v>2294</v>
      </c>
      <c r="B42">
        <f>IF(ISBLANK(BU!AK71),"",BU!AK71)</f>
        <v>141</v>
      </c>
      <c r="C42">
        <f>IF(ISBLANK(BU!AU71),"",BU!AU71)</f>
        <v>241</v>
      </c>
    </row>
    <row r="43" spans="1:3">
      <c r="A43" t="s">
        <v>2295</v>
      </c>
      <c r="B43">
        <f>IF(ISBLANK(BU!AK72),"",BU!AK72)</f>
        <v>142</v>
      </c>
      <c r="C43">
        <f>IF(ISBLANK(BU!AU72),"",BU!AU72)</f>
        <v>242</v>
      </c>
    </row>
    <row r="44" spans="1:3">
      <c r="A44" t="s">
        <v>2581</v>
      </c>
      <c r="B44">
        <f>IF(ISBLANK(BU!AK73),"",BU!AK73)</f>
        <v>143</v>
      </c>
      <c r="C44">
        <f>IF(ISBLANK(BU!AU73),"",BU!AU73)</f>
        <v>243</v>
      </c>
    </row>
    <row r="45" spans="1:3">
      <c r="A45" t="s">
        <v>2582</v>
      </c>
      <c r="B45">
        <f>IF(ISBLANK(BU!AK75),"",BU!AK75)</f>
        <v>144</v>
      </c>
      <c r="C45">
        <f>IF(ISBLANK(BU!AU75),"",BU!AU75)</f>
        <v>244</v>
      </c>
    </row>
    <row r="46" spans="1:3">
      <c r="A46" t="s">
        <v>2296</v>
      </c>
      <c r="B46">
        <f>IF(ISBLANK(BU!AK76),"",BU!AK76)</f>
        <v>145</v>
      </c>
      <c r="C46">
        <f>IF(ISBLANK(BU!AU76),"",BU!AU76)</f>
        <v>245</v>
      </c>
    </row>
    <row r="47" spans="1:3">
      <c r="A47" t="s">
        <v>2298</v>
      </c>
      <c r="B47">
        <f>IF(ISBLANK(BU!AK77),"",BU!AK77)</f>
        <v>146</v>
      </c>
      <c r="C47">
        <f>IF(ISBLANK(BU!AU77),"",BU!AU77)</f>
        <v>246</v>
      </c>
    </row>
    <row r="48" spans="1:3">
      <c r="A48" t="s">
        <v>2583</v>
      </c>
      <c r="B48">
        <f>IF(ISBLANK(BU!AK78),"",BU!AK78)</f>
        <v>147</v>
      </c>
      <c r="C48">
        <f>IF(ISBLANK(BU!AU78),"",BU!AU78)</f>
        <v>247</v>
      </c>
    </row>
    <row r="49" spans="1:3">
      <c r="A49" t="s">
        <v>2299</v>
      </c>
      <c r="B49">
        <f>IF(ISBLANK(BU!AK79),"",BU!AK79)</f>
        <v>148</v>
      </c>
      <c r="C49">
        <f>IF(ISBLANK(BU!AU79),"",BU!AU79)</f>
        <v>248</v>
      </c>
    </row>
    <row r="50" spans="1:3">
      <c r="A50" t="s">
        <v>2584</v>
      </c>
      <c r="B50">
        <f>IF(ISBLANK(BU!AK80),"",BU!AK80)</f>
        <v>149</v>
      </c>
      <c r="C50">
        <f>IF(ISBLANK(BU!AU80),"",BU!AU80)</f>
        <v>249</v>
      </c>
    </row>
    <row r="51" spans="1:3">
      <c r="A51" t="s">
        <v>2585</v>
      </c>
      <c r="B51">
        <f>IF(ISBLANK(BU!AK81),"",BU!AK81)</f>
        <v>150</v>
      </c>
      <c r="C51">
        <f>IF(ISBLANK(BU!AU81),"",BU!AU81)</f>
        <v>250</v>
      </c>
    </row>
    <row r="52" spans="1:3">
      <c r="A52" t="s">
        <v>2586</v>
      </c>
      <c r="B52">
        <f>IF(ISBLANK(BU!AK82),"",BU!AK82)</f>
        <v>151</v>
      </c>
      <c r="C52">
        <f>IF(ISBLANK(BU!AU82),"",BU!AU82)</f>
        <v>251</v>
      </c>
    </row>
    <row r="53" spans="1:3">
      <c r="A53" t="s">
        <v>2587</v>
      </c>
      <c r="B53">
        <f>IF(ISBLANK(BU!AK83),"",BU!AK83)</f>
        <v>152</v>
      </c>
      <c r="C53">
        <f>IF(ISBLANK(BU!AU83),"",BU!AU83)</f>
        <v>252</v>
      </c>
    </row>
    <row r="54" spans="1:3">
      <c r="A54" t="s">
        <v>2588</v>
      </c>
      <c r="B54">
        <f>IF(ISBLANK(BU!AK84),"",BU!AK84)</f>
        <v>153</v>
      </c>
      <c r="C54">
        <f>IF(ISBLANK(BU!AU84),"",BU!AU84)</f>
        <v>253</v>
      </c>
    </row>
    <row r="55" spans="1:3">
      <c r="A55" t="s">
        <v>2589</v>
      </c>
      <c r="B55">
        <f>IF(ISBLANK(BU!AK85),"",BU!AK85)</f>
        <v>154</v>
      </c>
      <c r="C55">
        <f>IF(ISBLANK(BU!AU85),"",BU!AU85)</f>
        <v>254</v>
      </c>
    </row>
    <row r="56" spans="1:3">
      <c r="A56" t="s">
        <v>2590</v>
      </c>
      <c r="B56">
        <f>IF(ISBLANK(BU!AK86),"",BU!AK86)</f>
        <v>155</v>
      </c>
      <c r="C56">
        <f>IF(ISBLANK(BU!AU86),"",BU!AU86)</f>
        <v>255</v>
      </c>
    </row>
    <row r="57" spans="1:3">
      <c r="A57" t="s">
        <v>2591</v>
      </c>
      <c r="B57">
        <f>IF(ISBLANK(BU!AK87),"",BU!AK87)</f>
        <v>156</v>
      </c>
      <c r="C57">
        <f>IF(ISBLANK(BU!AU87),"",BU!AU87)</f>
        <v>256</v>
      </c>
    </row>
    <row r="58" spans="1:3">
      <c r="A58" t="s">
        <v>2592</v>
      </c>
      <c r="B58">
        <f>IF(ISBLANK(BU!AK88),"",BU!AK88)</f>
        <v>157</v>
      </c>
      <c r="C58">
        <f>IF(ISBLANK(BU!AU88),"",BU!AU88)</f>
        <v>257</v>
      </c>
    </row>
    <row r="59" spans="1:3">
      <c r="A59" t="s">
        <v>2593</v>
      </c>
      <c r="B59">
        <f>IF(ISBLANK(BU!AK89),"",BU!AK89)</f>
        <v>158</v>
      </c>
      <c r="C59">
        <f>IF(ISBLANK(BU!AU89),"",BU!AU89)</f>
        <v>258</v>
      </c>
    </row>
    <row r="60" spans="1:3">
      <c r="A60" t="s">
        <v>2594</v>
      </c>
      <c r="B60">
        <f>IF(ISBLANK(BU!AK90),"",BU!AK90)</f>
        <v>159</v>
      </c>
      <c r="C60">
        <f>IF(ISBLANK(BU!AU90),"",BU!AU90)</f>
        <v>259</v>
      </c>
    </row>
    <row r="61" spans="1:3">
      <c r="A61" t="s">
        <v>2595</v>
      </c>
      <c r="B61">
        <f>IF(ISBLANK(BU!AK91),"",BU!AK91)</f>
        <v>160</v>
      </c>
      <c r="C61">
        <f>IF(ISBLANK(BU!AU91),"",BU!AU91)</f>
        <v>260</v>
      </c>
    </row>
    <row r="62" spans="1:3">
      <c r="A62" t="s">
        <v>2596</v>
      </c>
      <c r="B62">
        <f>IF(ISBLANK(BU!AK92),"",BU!AK92)</f>
        <v>161</v>
      </c>
      <c r="C62">
        <f>IF(ISBLANK(BU!AU92),"",BU!AU92)</f>
        <v>261</v>
      </c>
    </row>
    <row r="63" spans="1:3">
      <c r="A63" t="s">
        <v>2597</v>
      </c>
      <c r="B63">
        <f>IF(ISBLANK(BU!AK93),"",BU!AK93)</f>
        <v>162</v>
      </c>
      <c r="C63">
        <f>IF(ISBLANK(BU!AU93),"",BU!AU93)</f>
        <v>262</v>
      </c>
    </row>
    <row r="64" spans="1:3">
      <c r="A64" t="s">
        <v>2598</v>
      </c>
      <c r="B64">
        <f>IF(ISBLANK(BU!AK94),"",BU!AK94)</f>
        <v>163</v>
      </c>
      <c r="C64">
        <f>IF(ISBLANK(BU!AU94),"",BU!AU94)</f>
        <v>263</v>
      </c>
    </row>
    <row r="65" spans="1:3">
      <c r="A65" t="s">
        <v>2599</v>
      </c>
      <c r="B65">
        <f>IF(ISBLANK(BU!AK95),"",BU!AK95)</f>
        <v>164</v>
      </c>
      <c r="C65">
        <f>IF(ISBLANK(BU!AU95),"",BU!AU95)</f>
        <v>264</v>
      </c>
    </row>
    <row r="66" spans="1:3">
      <c r="A66" t="s">
        <v>2600</v>
      </c>
      <c r="B66">
        <f>IF(ISBLANK(BU!AK96),"",BU!AK96)</f>
        <v>165</v>
      </c>
      <c r="C66">
        <f>IF(ISBLANK(BU!AU96),"",BU!AU96)</f>
        <v>265</v>
      </c>
    </row>
    <row r="67" spans="1:3">
      <c r="A67" t="s">
        <v>2601</v>
      </c>
      <c r="B67">
        <f>IF(ISBLANK(BU!AK98),"",BU!AK98)</f>
        <v>166</v>
      </c>
      <c r="C67">
        <f>IF(ISBLANK(BU!AU98),"",BU!AU98)</f>
        <v>266</v>
      </c>
    </row>
    <row r="68" spans="1:3">
      <c r="A68" t="s">
        <v>2602</v>
      </c>
      <c r="B68">
        <f>IF(ISBLANK(BU!AK99),"",BU!AK99)</f>
        <v>167</v>
      </c>
      <c r="C68">
        <f>IF(ISBLANK(BU!AU99),"",BU!AU99)</f>
        <v>267</v>
      </c>
    </row>
    <row r="69" spans="1:3">
      <c r="A69" t="s">
        <v>2603</v>
      </c>
      <c r="B69">
        <f>IF(ISBLANK(BU!AK100),"",BU!AK100)</f>
        <v>168</v>
      </c>
      <c r="C69">
        <f>IF(ISBLANK(BU!AU100),"",BU!AU100)</f>
        <v>268</v>
      </c>
    </row>
    <row r="70" spans="1:3">
      <c r="A70" t="s">
        <v>2604</v>
      </c>
      <c r="B70">
        <f>IF(ISBLANK(BU!AK101),"",BU!AK101)</f>
        <v>169</v>
      </c>
      <c r="C70">
        <f>IF(ISBLANK(BU!AU101),"",BU!AU101)</f>
        <v>269</v>
      </c>
    </row>
    <row r="71" spans="1:3">
      <c r="A71" t="s">
        <v>2605</v>
      </c>
      <c r="B71">
        <f>IF(ISBLANK(BU!AK102),"",BU!AK102)</f>
        <v>170</v>
      </c>
      <c r="C71">
        <f>IF(ISBLANK(BU!AU102),"",BU!AU102)</f>
        <v>270</v>
      </c>
    </row>
    <row r="72" spans="1:3">
      <c r="A72" t="s">
        <v>2606</v>
      </c>
      <c r="B72">
        <f>IF(ISBLANK(BU!AK103),"",BU!AK103)</f>
        <v>171</v>
      </c>
      <c r="C72">
        <f>IF(ISBLANK(BU!AU103),"",BU!AU103)</f>
        <v>271</v>
      </c>
    </row>
    <row r="73" spans="1:3">
      <c r="A73" t="s">
        <v>2607</v>
      </c>
      <c r="B73">
        <f>IF(ISBLANK(BU!AK104),"",BU!AK104)</f>
        <v>172</v>
      </c>
      <c r="C73">
        <f>IF(ISBLANK(BU!AU104),"",BU!AU104)</f>
        <v>272</v>
      </c>
    </row>
    <row r="74" spans="1:3">
      <c r="A74" t="s">
        <v>2608</v>
      </c>
      <c r="B74">
        <f>IF(ISBLANK(BU!AK105),"",BU!AK105)</f>
        <v>173</v>
      </c>
      <c r="C74">
        <f>IF(ISBLANK(BU!AU105),"",BU!AU105)</f>
        <v>273</v>
      </c>
    </row>
    <row r="75" spans="1:3">
      <c r="A75" t="s">
        <v>2609</v>
      </c>
      <c r="B75">
        <f>IF(ISBLANK(BU!AK106),"",BU!AK106)</f>
        <v>174</v>
      </c>
      <c r="C75">
        <f>IF(ISBLANK(BU!AU106),"",BU!AU106)</f>
        <v>274</v>
      </c>
    </row>
    <row r="76" spans="1:3">
      <c r="A76" t="s">
        <v>2610</v>
      </c>
      <c r="B76">
        <f>IF(ISBLANK(BU!AK107),"",BU!AK107)</f>
        <v>175</v>
      </c>
      <c r="C76">
        <f>IF(ISBLANK(BU!AU107),"",BU!AU107)</f>
        <v>275</v>
      </c>
    </row>
    <row r="77" spans="1:3">
      <c r="A77" t="s">
        <v>2611</v>
      </c>
      <c r="B77">
        <f>IF(ISBLANK(BU!AK108),"",BU!AK108)</f>
        <v>176</v>
      </c>
      <c r="C77">
        <f>IF(ISBLANK(BU!AU108),"",BU!AU108)</f>
        <v>276</v>
      </c>
    </row>
    <row r="78" spans="1:3">
      <c r="A78" t="s">
        <v>2612</v>
      </c>
      <c r="B78">
        <f>IF(ISBLANK(BU!AK109),"",BU!AK109)</f>
        <v>177</v>
      </c>
      <c r="C78">
        <f>IF(ISBLANK(BU!AU109),"",BU!AU109)</f>
        <v>277</v>
      </c>
    </row>
    <row r="79" spans="1:3">
      <c r="A79" t="s">
        <v>2613</v>
      </c>
      <c r="B79">
        <f>IF(ISBLANK(BU!AK110),"",BU!AK110)</f>
        <v>178</v>
      </c>
      <c r="C79">
        <f>IF(ISBLANK(BU!AU110),"",BU!AU110)</f>
        <v>278</v>
      </c>
    </row>
    <row r="80" spans="1:3">
      <c r="A80" t="s">
        <v>2614</v>
      </c>
      <c r="B80">
        <f>IF(ISBLANK(BU!AK111),"",BU!AK111)</f>
        <v>179</v>
      </c>
      <c r="C80">
        <f>IF(ISBLANK(BU!AU111),"",BU!AU111)</f>
        <v>279</v>
      </c>
    </row>
    <row r="81" spans="1:3">
      <c r="A81" t="s">
        <v>2615</v>
      </c>
      <c r="B81">
        <f>IF(ISBLANK(BU!AK112),"",BU!AK112)</f>
        <v>180</v>
      </c>
      <c r="C81">
        <f>IF(ISBLANK(BU!AU112),"",BU!AU112)</f>
        <v>280</v>
      </c>
    </row>
    <row r="82" spans="1:3">
      <c r="A82" t="s">
        <v>2616</v>
      </c>
      <c r="B82">
        <f>IF(ISBLANK(BU!AK113),"",BU!AK113)</f>
        <v>181</v>
      </c>
      <c r="C82">
        <f>IF(ISBLANK(BU!AU113),"",BU!AU113)</f>
        <v>281</v>
      </c>
    </row>
    <row r="83" spans="1:3">
      <c r="A83" t="s">
        <v>2617</v>
      </c>
      <c r="B83">
        <f>IF(ISBLANK(BU!AK114),"",BU!AK114)</f>
        <v>182</v>
      </c>
      <c r="C83">
        <f>IF(ISBLANK(BU!AU114),"",BU!AU114)</f>
        <v>282</v>
      </c>
    </row>
    <row r="84" spans="1:3">
      <c r="A84" t="s">
        <v>2618</v>
      </c>
      <c r="B84">
        <f>IF(ISBLANK(BU!AK115),"",BU!AK115)</f>
        <v>183</v>
      </c>
      <c r="C84">
        <f>IF(ISBLANK(BU!AU115),"",BU!AU115)</f>
        <v>283</v>
      </c>
    </row>
    <row r="85" spans="1:3">
      <c r="A85" t="s">
        <v>2619</v>
      </c>
      <c r="B85">
        <f>IF(ISBLANK(BU!AK116),"",BU!AK116)</f>
        <v>184</v>
      </c>
      <c r="C85">
        <f>IF(ISBLANK(BU!AU116),"",BU!AU116)</f>
        <v>284</v>
      </c>
    </row>
    <row r="86" spans="1:3">
      <c r="A86" t="s">
        <v>2620</v>
      </c>
      <c r="B86">
        <f>IF(ISBLANK(BU!AK121),"",BU!AK121)</f>
        <v>185</v>
      </c>
      <c r="C86">
        <f>IF(ISBLANK(BU!AU121),"",BU!AU121)</f>
        <v>285</v>
      </c>
    </row>
    <row r="87" spans="1:3">
      <c r="A87" t="s">
        <v>2621</v>
      </c>
      <c r="B87">
        <f>IF(ISBLANK(BU!AK122),"",BU!AK122)</f>
        <v>186</v>
      </c>
      <c r="C87">
        <f>IF(ISBLANK(BU!AU122),"",BU!AU122)</f>
        <v>286</v>
      </c>
    </row>
    <row r="88" spans="1:3">
      <c r="A88" t="s">
        <v>2622</v>
      </c>
      <c r="B88">
        <f>IF(ISBLANK(BU!AK123),"",BU!AK123)</f>
        <v>187</v>
      </c>
      <c r="C88">
        <f>IF(ISBLANK(BU!AU123),"",BU!AU123)</f>
        <v>287</v>
      </c>
    </row>
    <row r="89" spans="1:3">
      <c r="A89" t="s">
        <v>2300</v>
      </c>
      <c r="B89">
        <f>IF(ISBLANK(BU!AK124),"",BU!AK124)</f>
        <v>188</v>
      </c>
      <c r="C89">
        <f>IF(ISBLANK(BU!AU124),"",BU!AU124)</f>
        <v>288</v>
      </c>
    </row>
    <row r="90" spans="1:3">
      <c r="A90" t="s">
        <v>2623</v>
      </c>
      <c r="B90">
        <f>IF(ISBLANK(BU!AK125),"",BU!AK125)</f>
        <v>189</v>
      </c>
      <c r="C90">
        <f>IF(ISBLANK(BU!AU125),"",BU!AU125)</f>
        <v>289</v>
      </c>
    </row>
    <row r="91" spans="1:3">
      <c r="A91" t="s">
        <v>2301</v>
      </c>
      <c r="B91">
        <f>IF(ISBLANK(BU!AK126),"",BU!AK126)</f>
        <v>190</v>
      </c>
      <c r="C91">
        <f>IF(ISBLANK(BU!AU126),"",BU!AU126)</f>
        <v>290</v>
      </c>
    </row>
    <row r="92" spans="1:3">
      <c r="A92" t="s">
        <v>2624</v>
      </c>
      <c r="B92">
        <f>IF(ISBLANK(BU!AK127),"",BU!AK127)</f>
        <v>191</v>
      </c>
      <c r="C92">
        <f>IF(ISBLANK(BU!AU127),"",BU!AU127)</f>
        <v>291</v>
      </c>
    </row>
    <row r="93" spans="1:3">
      <c r="A93" t="s">
        <v>2625</v>
      </c>
      <c r="B93">
        <f>IF(ISBLANK(BU!AK128),"",BU!AK128)</f>
        <v>192</v>
      </c>
      <c r="C93">
        <f>IF(ISBLANK(BU!AU128),"",BU!AU128)</f>
        <v>292</v>
      </c>
    </row>
    <row r="94" spans="1:3">
      <c r="A94" t="s">
        <v>2626</v>
      </c>
      <c r="B94">
        <f>IF(ISBLANK(BU!AK129),"",BU!AK129)</f>
        <v>193</v>
      </c>
      <c r="C94">
        <f>IF(ISBLANK(BU!AU129),"",BU!AU129)</f>
        <v>293</v>
      </c>
    </row>
    <row r="95" spans="1:3">
      <c r="A95" t="s">
        <v>2627</v>
      </c>
      <c r="B95">
        <f>IF(ISBLANK(BU!AK130),"",BU!AK130)</f>
        <v>194</v>
      </c>
      <c r="C95">
        <f>IF(ISBLANK(BU!AU130),"",BU!AU130)</f>
        <v>294</v>
      </c>
    </row>
    <row r="96" spans="1:3">
      <c r="A96" t="s">
        <v>2628</v>
      </c>
      <c r="B96">
        <f>IF(ISBLANK(BU!AK131),"",BU!AK131)</f>
        <v>195</v>
      </c>
      <c r="C96">
        <f>IF(ISBLANK(BU!AU131),"",BU!AU131)</f>
        <v>295</v>
      </c>
    </row>
    <row r="97" spans="1:3">
      <c r="A97" t="s">
        <v>2629</v>
      </c>
      <c r="B97">
        <f>IF(ISBLANK(BU!AK132),"",BU!AK132)</f>
        <v>196</v>
      </c>
      <c r="C97">
        <f>IF(ISBLANK(BU!AU132),"",BU!AU132)</f>
        <v>296</v>
      </c>
    </row>
    <row r="98" spans="1:3">
      <c r="A98" t="s">
        <v>2630</v>
      </c>
      <c r="B98">
        <f>IF(ISBLANK(BU!AK134),"",BU!AK134)</f>
        <v>197</v>
      </c>
      <c r="C98">
        <f>IF(ISBLANK(BU!AU134),"",BU!AU134)</f>
        <v>297</v>
      </c>
    </row>
    <row r="99" spans="1:3">
      <c r="A99">
        <v>298</v>
      </c>
      <c r="B99">
        <f>IF(ISBLANK(BU!AK135),"",BU!AK135)</f>
        <v>198</v>
      </c>
      <c r="C99">
        <f>IF(ISBLANK(BU!AU135),"",BU!AU135)</f>
        <v>298</v>
      </c>
    </row>
    <row r="100" spans="1:3">
      <c r="A100">
        <v>299</v>
      </c>
      <c r="B100">
        <f>IF(ISBLANK(BU!AK137),"",BU!AK137)</f>
        <v>199</v>
      </c>
      <c r="C100">
        <f>IF(ISBLANK(BU!AU137),"",BU!AU137)</f>
        <v>299</v>
      </c>
    </row>
    <row r="101" spans="1:3">
      <c r="A101">
        <v>300</v>
      </c>
      <c r="B101">
        <f>IF(ISBLANK(BU!AK138),"",BU!AK138)</f>
        <v>200</v>
      </c>
      <c r="C101">
        <f>IF(ISBLANK(BU!AU138),"",BU!AU138)</f>
        <v>300</v>
      </c>
    </row>
    <row r="102" spans="1:3">
      <c r="A102">
        <v>301</v>
      </c>
      <c r="B102">
        <f>IF(ISBLANK(BU!AK139),"",BU!AK139)</f>
        <v>201</v>
      </c>
      <c r="C102">
        <f>IF(ISBLANK(BU!AU139),"",BU!AU139)</f>
        <v>301</v>
      </c>
    </row>
    <row r="103" spans="1:3">
      <c r="A103">
        <v>302</v>
      </c>
      <c r="B103">
        <f>IF(ISBLANK(BU!AK141),"",BU!AK141)</f>
        <v>202</v>
      </c>
      <c r="C103">
        <f>IF(ISBLANK(BU!AU141),"",BU!AU141)</f>
        <v>302</v>
      </c>
    </row>
    <row r="104" spans="1:3">
      <c r="A104">
        <v>303</v>
      </c>
      <c r="B104">
        <f>IF(ISBLANK(BU!AK142),"",BU!AK142)</f>
        <v>203</v>
      </c>
      <c r="C104">
        <f>IF(ISBLANK(BU!AU142),"",BU!AU142)</f>
        <v>303</v>
      </c>
    </row>
    <row r="105" spans="1:3">
      <c r="A105">
        <v>304</v>
      </c>
      <c r="B105">
        <f>IF(ISBLANK(BU!AK144),"",BU!AK144)</f>
        <v>204</v>
      </c>
      <c r="C105">
        <f>IF(ISBLANK(BU!AU144),"",BU!AU144)</f>
        <v>304</v>
      </c>
    </row>
    <row r="106" spans="1:3">
      <c r="A106">
        <v>305</v>
      </c>
      <c r="B106">
        <f>IF(ISBLANK(BU!AK145),"",BU!AK145)</f>
        <v>205</v>
      </c>
      <c r="C106">
        <f>IF(ISBLANK(BU!AU145),"",BU!AU145)</f>
        <v>305</v>
      </c>
    </row>
    <row r="107" spans="1:3">
      <c r="A107">
        <v>306</v>
      </c>
      <c r="B107">
        <f>IF(ISBLANK(BU!AK146),"",BU!AK146)</f>
        <v>206</v>
      </c>
      <c r="C107">
        <f>IF(ISBLANK(BU!AU146),"",BU!AU146)</f>
        <v>306</v>
      </c>
    </row>
    <row r="108" spans="1:3">
      <c r="A108">
        <v>307</v>
      </c>
      <c r="B108">
        <f>IF(ISBLANK(BU!AK147),"",BU!AK147)</f>
        <v>207</v>
      </c>
      <c r="C108">
        <f>IF(ISBLANK(BU!AU147),"",BU!AU147)</f>
        <v>307</v>
      </c>
    </row>
    <row r="109" spans="1:3">
      <c r="A109">
        <v>308</v>
      </c>
      <c r="B109">
        <f>IF(ISBLANK(BU!AK148),"",BU!AK148)</f>
        <v>208</v>
      </c>
      <c r="C109">
        <f>IF(ISBLANK(BU!AU148),"",BU!AU148)</f>
        <v>308</v>
      </c>
    </row>
    <row r="110" spans="1:3">
      <c r="A110">
        <v>309</v>
      </c>
      <c r="B110">
        <f>IF(ISBLANK(BU!AK149),"",BU!AK149)</f>
        <v>209</v>
      </c>
      <c r="C110">
        <f>IF(ISBLANK(BU!AU149),"",BU!AU149)</f>
        <v>309</v>
      </c>
    </row>
    <row r="111" spans="1:3">
      <c r="A111">
        <v>310</v>
      </c>
      <c r="B111">
        <f>IF(ISBLANK(BU!AK150),"",BU!AK150)</f>
        <v>210</v>
      </c>
      <c r="C111">
        <f>IF(ISBLANK(BU!AU150),"",BU!AU150)</f>
        <v>310</v>
      </c>
    </row>
    <row r="112" spans="1:3">
      <c r="A112">
        <v>311</v>
      </c>
      <c r="B112">
        <f>IF(ISBLANK(BU!AK152),"",BU!AK152)</f>
        <v>211</v>
      </c>
      <c r="C112">
        <f>IF(ISBLANK(BU!AU152),"",BU!AU152)</f>
        <v>311</v>
      </c>
    </row>
    <row r="113" spans="1:3">
      <c r="A113">
        <v>312</v>
      </c>
      <c r="B113">
        <f>IF(ISBLANK(BU!AK153),"",BU!AK153)</f>
        <v>212</v>
      </c>
      <c r="C113">
        <f>IF(ISBLANK(BU!AU153),"",BU!AU153)</f>
        <v>312</v>
      </c>
    </row>
    <row r="114" spans="1:3">
      <c r="A114">
        <v>313</v>
      </c>
      <c r="B114">
        <f>IF(ISBLANK(BU!AK154),"",BU!AK154)</f>
        <v>213</v>
      </c>
      <c r="C114">
        <f>IF(ISBLANK(BU!AU154),"",BU!AU154)</f>
        <v>313</v>
      </c>
    </row>
    <row r="115" spans="1:3">
      <c r="A115">
        <v>314</v>
      </c>
      <c r="B115">
        <f>IF(ISBLANK(BU!AK156),"",BU!AK156)</f>
        <v>214</v>
      </c>
      <c r="C115">
        <f>IF(ISBLANK(BU!AU156),"",BU!AU156)</f>
        <v>314</v>
      </c>
    </row>
    <row r="116" spans="1:3">
      <c r="A116">
        <v>315</v>
      </c>
      <c r="B116">
        <f>IF(ISBLANK(BU!AK157),"",BU!AK157)</f>
        <v>215</v>
      </c>
      <c r="C116">
        <f>IF(ISBLANK(BU!AU157),"",BU!AU157)</f>
        <v>315</v>
      </c>
    </row>
    <row r="117" spans="1:3">
      <c r="A117">
        <v>316</v>
      </c>
      <c r="B117">
        <f>IF(ISBLANK(BU!AK158),"",BU!AK158)</f>
        <v>216</v>
      </c>
      <c r="C117">
        <f>IF(ISBLANK(BU!AU158),"",BU!AU158)</f>
        <v>316</v>
      </c>
    </row>
    <row r="118" spans="1:3">
      <c r="A118">
        <v>317</v>
      </c>
      <c r="B118">
        <f>IF(ISBLANK(BU!AK159),"",BU!AK159)</f>
        <v>217</v>
      </c>
      <c r="C118">
        <f>IF(ISBLANK(BU!AU159),"",BU!AU159)</f>
        <v>317</v>
      </c>
    </row>
    <row r="119" spans="1:3">
      <c r="A119">
        <v>318</v>
      </c>
      <c r="B119">
        <f>IF(ISBLANK(BU!AK160),"",BU!AK160)</f>
        <v>218</v>
      </c>
      <c r="C119">
        <f>IF(ISBLANK(BU!AU160),"",BU!AU160)</f>
        <v>318</v>
      </c>
    </row>
    <row r="120" spans="1:3">
      <c r="A120">
        <v>319</v>
      </c>
      <c r="B120">
        <f>IF(ISBLANK(BU!AK161),"",BU!AK161)</f>
        <v>219</v>
      </c>
      <c r="C120">
        <f>IF(ISBLANK(BU!AU161),"",BU!AU161)</f>
        <v>319</v>
      </c>
    </row>
    <row r="121" spans="1:3">
      <c r="A121">
        <v>320</v>
      </c>
      <c r="B121">
        <f>IF(ISBLANK(BU!AK162),"",BU!AK162)</f>
        <v>220</v>
      </c>
      <c r="C121">
        <f>IF(ISBLANK(BU!AU162),"",BU!AU162)</f>
        <v>320</v>
      </c>
    </row>
    <row r="122" spans="1:3">
      <c r="A122">
        <v>321</v>
      </c>
      <c r="B122">
        <f>IF(ISBLANK(BU!AK163),"",BU!AK163)</f>
        <v>221</v>
      </c>
      <c r="C122">
        <f>IF(ISBLANK(BU!AU163),"",BU!AU163)</f>
        <v>321</v>
      </c>
    </row>
    <row r="123" spans="1:3">
      <c r="A123">
        <v>322</v>
      </c>
      <c r="B123">
        <f>IF(ISBLANK(BU!AK164),"",BU!AK164)</f>
        <v>222</v>
      </c>
      <c r="C123">
        <f>IF(ISBLANK(BU!AU164),"",BU!AU164)</f>
        <v>322</v>
      </c>
    </row>
    <row r="124" spans="1:3">
      <c r="A124">
        <v>323</v>
      </c>
      <c r="B124">
        <f>IF(ISBLANK(BU!AK165),"",BU!AK165)</f>
        <v>223</v>
      </c>
      <c r="C124">
        <f>IF(ISBLANK(BU!AU165),"",BU!AU165)</f>
        <v>323</v>
      </c>
    </row>
    <row r="125" spans="1:3">
      <c r="A125">
        <v>324</v>
      </c>
      <c r="B125">
        <f>IF(ISBLANK(BU!AK166),"",BU!AK166)</f>
        <v>224</v>
      </c>
      <c r="C125">
        <f>IF(ISBLANK(BU!AU166),"",BU!AU166)</f>
        <v>324</v>
      </c>
    </row>
    <row r="126" spans="1:3">
      <c r="A126">
        <v>325</v>
      </c>
      <c r="B126">
        <f>IF(ISBLANK(BU!AK167),"",BU!AK167)</f>
        <v>225</v>
      </c>
      <c r="C126">
        <f>IF(ISBLANK(BU!AU167),"",BU!AU167)</f>
        <v>325</v>
      </c>
    </row>
    <row r="127" spans="1:3">
      <c r="A127">
        <v>326</v>
      </c>
      <c r="B127">
        <f>IF(ISBLANK(BU!AK168),"",BU!AK168)</f>
        <v>226</v>
      </c>
      <c r="C127">
        <f>IF(ISBLANK(BU!AU168),"",BU!AU168)</f>
        <v>326</v>
      </c>
    </row>
    <row r="128" spans="1:3">
      <c r="A128">
        <v>327</v>
      </c>
      <c r="B128">
        <f>IF(ISBLANK(BU!AK173),"",BU!AK173)</f>
        <v>227</v>
      </c>
      <c r="C128">
        <f>IF(ISBLANK(BU!AU173),"",BU!AU173)</f>
        <v>327</v>
      </c>
    </row>
    <row r="129" spans="1:3">
      <c r="A129">
        <v>328</v>
      </c>
      <c r="B129">
        <f>IF(ISBLANK(BU!AK174),"",BU!AK174)</f>
        <v>228</v>
      </c>
      <c r="C129">
        <f>IF(ISBLANK(BU!AU174),"",BU!AU174)</f>
        <v>328</v>
      </c>
    </row>
    <row r="130" spans="1:3">
      <c r="A130">
        <v>329</v>
      </c>
      <c r="B130">
        <f>IF(ISBLANK(BU!AK175),"",BU!AK175)</f>
        <v>229</v>
      </c>
      <c r="C130">
        <f>IF(ISBLANK(BU!AU175),"",BU!AU175)</f>
        <v>329</v>
      </c>
    </row>
    <row r="131" spans="1:3">
      <c r="A131">
        <v>330</v>
      </c>
      <c r="B131">
        <f>IF(ISBLANK(BU!AK176),"",BU!AK176)</f>
        <v>230</v>
      </c>
      <c r="C131">
        <f>IF(ISBLANK(BU!AU176),"",BU!AU176)</f>
        <v>330</v>
      </c>
    </row>
    <row r="132" spans="1:3">
      <c r="A132">
        <v>331</v>
      </c>
      <c r="B132">
        <f>IF(ISBLANK(BU!AK177),"",BU!AK177)</f>
        <v>231</v>
      </c>
      <c r="C132">
        <f>IF(ISBLANK(BU!AU177),"",BU!AU177)</f>
        <v>331</v>
      </c>
    </row>
    <row r="133" spans="1:3">
      <c r="A133">
        <v>332</v>
      </c>
      <c r="B133">
        <f>IF(ISBLANK(BU!AK179),"",BU!AK179)</f>
        <v>232</v>
      </c>
      <c r="C133">
        <f>IF(ISBLANK(BU!AU179),"",BU!AU179)</f>
        <v>332</v>
      </c>
    </row>
    <row r="134" spans="1:3">
      <c r="A134">
        <v>333</v>
      </c>
      <c r="B134">
        <f>IF(ISBLANK(BU!AK180),"",BU!AK180)</f>
        <v>233</v>
      </c>
      <c r="C134">
        <f>IF(ISBLANK(BU!AU180),"",BU!AU180)</f>
        <v>333</v>
      </c>
    </row>
    <row r="135" spans="1:3">
      <c r="A135">
        <v>334</v>
      </c>
      <c r="B135">
        <f>IF(ISBLANK(BU!AK182),"",BU!AK182)</f>
        <v>234</v>
      </c>
      <c r="C135">
        <f>IF(ISBLANK(BU!AU182),"",BU!AU182)</f>
        <v>334</v>
      </c>
    </row>
    <row r="136" spans="1:3">
      <c r="A136">
        <v>335</v>
      </c>
      <c r="B136">
        <f>IF(ISBLANK(BU!AK183),"",BU!AK183)</f>
        <v>235</v>
      </c>
      <c r="C136">
        <f>IF(ISBLANK(BU!AU183),"",BU!AU183)</f>
        <v>335</v>
      </c>
    </row>
    <row r="137" spans="1:3">
      <c r="A137">
        <v>336</v>
      </c>
      <c r="B137">
        <f>IF(ISBLANK(BU!AK184),"",BU!AK184)</f>
        <v>236</v>
      </c>
      <c r="C137">
        <f>IF(ISBLANK(BU!AU184),"",BU!AU184)</f>
        <v>336</v>
      </c>
    </row>
    <row r="138" spans="1:3">
      <c r="A138">
        <v>337</v>
      </c>
      <c r="B138">
        <f>IF(ISBLANK(BU!AK185),"",BU!AK185)</f>
        <v>237</v>
      </c>
      <c r="C138">
        <f>IF(ISBLANK(BU!AU185),"",BU!AU185)</f>
        <v>337</v>
      </c>
    </row>
    <row r="139" spans="1:3">
      <c r="A139">
        <v>338</v>
      </c>
      <c r="B139">
        <f>IF(ISBLANK(BU!AK186),"",BU!AK186)</f>
        <v>238</v>
      </c>
      <c r="C139">
        <f>IF(ISBLANK(BU!AU186),"",BU!AU186)</f>
        <v>338</v>
      </c>
    </row>
    <row r="140" spans="1:3">
      <c r="A140">
        <v>339</v>
      </c>
      <c r="B140">
        <f>IF(ISBLANK(BU!AK187),"",BU!AK187)</f>
        <v>239</v>
      </c>
      <c r="C140">
        <f>IF(ISBLANK(BU!AU187),"",BU!AU187)</f>
        <v>339</v>
      </c>
    </row>
    <row r="141" spans="1:3">
      <c r="A141">
        <v>340</v>
      </c>
      <c r="B141">
        <f>IF(ISBLANK(BU!AK188),"",BU!AK188)</f>
        <v>240</v>
      </c>
      <c r="C141">
        <f>IF(ISBLANK(BU!AU188),"",BU!AU188)</f>
        <v>340</v>
      </c>
    </row>
    <row r="142" spans="1:3">
      <c r="A142">
        <v>341</v>
      </c>
      <c r="B142">
        <f>IF(ISBLANK(BU!AK189),"",BU!AK189)</f>
        <v>241</v>
      </c>
      <c r="C142">
        <f>IF(ISBLANK(BU!AU189),"",BU!AU189)</f>
        <v>341</v>
      </c>
    </row>
    <row r="143" spans="1:3">
      <c r="A143">
        <v>342</v>
      </c>
      <c r="B143">
        <f>IF(ISBLANK(BU!AK190),"",BU!AK190)</f>
        <v>242</v>
      </c>
      <c r="C143">
        <f>IF(ISBLANK(BU!AU190),"",BU!AU190)</f>
        <v>342</v>
      </c>
    </row>
    <row r="144" spans="1:3">
      <c r="A144">
        <v>343</v>
      </c>
      <c r="B144">
        <f>IF(ISBLANK(BU!AK193),"",BU!AK193)</f>
        <v>243</v>
      </c>
      <c r="C144">
        <f>IF(ISBLANK(BU!AU193),"",BU!AU193)</f>
        <v>343</v>
      </c>
    </row>
    <row r="145" spans="1:3">
      <c r="A145">
        <v>344</v>
      </c>
      <c r="B145">
        <f>IF(ISBLANK(BU!AK194),"",BU!AK194)</f>
        <v>244</v>
      </c>
      <c r="C145">
        <f>IF(ISBLANK(BU!AU194),"",BU!AU194)</f>
        <v>344</v>
      </c>
    </row>
  </sheetData>
  <pageMargins left="0.7" right="0.7" top="0.75" bottom="0.75" header="0.51180555555555496" footer="0.51180555555555496"/>
  <pageSetup paperSize="9"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1A735"/>
  </sheetPr>
  <dimension ref="A1:AMG239"/>
  <sheetViews>
    <sheetView showGridLines="0" showRuler="0" view="pageLayout" topLeftCell="F1" zoomScale="55" zoomScaleNormal="85" zoomScaleSheetLayoutView="85" zoomScalePageLayoutView="55" workbookViewId="0">
      <selection activeCell="J3" sqref="J3"/>
    </sheetView>
  </sheetViews>
  <sheetFormatPr defaultColWidth="2.5703125" defaultRowHeight="20.25"/>
  <cols>
    <col min="1" max="2" width="5.140625" style="197" hidden="1" customWidth="1"/>
    <col min="3" max="4" width="28.5703125" style="197" hidden="1" customWidth="1"/>
    <col min="5" max="5" width="5.140625" style="197" hidden="1" customWidth="1"/>
    <col min="6" max="6" width="3.28515625" style="190" customWidth="1"/>
    <col min="7" max="24" width="3.28515625" style="31" customWidth="1"/>
    <col min="25" max="31" width="5.5703125" style="31" customWidth="1"/>
    <col min="32" max="33" width="3.28515625" style="31" customWidth="1"/>
    <col min="34" max="34" width="3.28515625" style="190" customWidth="1"/>
    <col min="35" max="35" width="4.85546875" style="190" customWidth="1"/>
    <col min="36" max="36" width="3.28515625" style="190" customWidth="1"/>
    <col min="37" max="38" width="2.28515625" style="31" customWidth="1"/>
    <col min="39" max="39" width="2.85546875" style="31" customWidth="1"/>
    <col min="40" max="48" width="2.28515625" style="31" customWidth="1"/>
    <col min="49" max="49" width="2.85546875" style="31" customWidth="1"/>
    <col min="50" max="56" width="2.28515625" style="31" customWidth="1"/>
    <col min="57" max="57" width="2.42578125" style="31" customWidth="1"/>
    <col min="58" max="58" width="5.28515625" style="103" customWidth="1"/>
    <col min="59" max="1021" width="2.5703125" style="31"/>
    <col min="1022" max="16384" width="2.5703125" style="37"/>
  </cols>
  <sheetData>
    <row r="1" spans="1:58" s="422" customFormat="1" ht="27" customHeight="1">
      <c r="F1" s="1613" t="e">
        <f>#REF!</f>
        <v>#REF!</v>
      </c>
      <c r="G1" s="1613"/>
      <c r="H1" s="1613"/>
      <c r="I1" s="1613"/>
      <c r="J1" s="1613"/>
      <c r="K1" s="1613"/>
      <c r="L1" s="1613"/>
      <c r="M1" s="1613"/>
      <c r="N1" s="1613"/>
      <c r="O1" s="1613"/>
      <c r="P1" s="1613"/>
      <c r="Q1" s="1613"/>
      <c r="R1" s="1613"/>
      <c r="S1" s="1613"/>
      <c r="T1" s="1613"/>
      <c r="U1" s="1613"/>
      <c r="V1" s="1613"/>
      <c r="W1" s="1613"/>
      <c r="X1" s="1613"/>
      <c r="Y1" s="1613"/>
      <c r="Z1" s="1613"/>
      <c r="AA1" s="429"/>
      <c r="AB1" s="429"/>
      <c r="AC1" s="429"/>
      <c r="AD1" s="429"/>
      <c r="AE1" s="429"/>
      <c r="AF1" s="774"/>
      <c r="AG1" s="429"/>
      <c r="AH1" s="429"/>
      <c r="AI1" s="429"/>
      <c r="AJ1" s="429"/>
      <c r="AK1" s="421"/>
      <c r="AL1" s="421"/>
      <c r="AM1" s="421"/>
      <c r="AN1" s="421"/>
      <c r="AO1" s="421"/>
      <c r="AP1" s="421"/>
      <c r="AQ1" s="421"/>
      <c r="AR1" s="775"/>
      <c r="AS1" s="775"/>
      <c r="AT1" s="776"/>
      <c r="AU1" s="776"/>
      <c r="AV1" s="776"/>
      <c r="AW1" s="776"/>
      <c r="AX1" s="776"/>
      <c r="AY1" s="776"/>
      <c r="AZ1" s="776"/>
      <c r="BA1" s="776"/>
      <c r="BB1" s="776"/>
      <c r="BC1" s="776"/>
      <c r="BD1" s="777" t="e">
        <f>#REF!</f>
        <v>#REF!</v>
      </c>
      <c r="BE1" s="423"/>
      <c r="BF1" s="1541" t="str">
        <f>CONCATENATE("*",'#Konverter'!AJ3,C196,D196,"*")</f>
        <v>*1152762794039569*</v>
      </c>
    </row>
    <row r="2" spans="1:58" s="420" customFormat="1" ht="25.5" customHeight="1">
      <c r="F2" s="789" t="s">
        <v>2206</v>
      </c>
      <c r="G2" s="778"/>
      <c r="H2" s="778"/>
      <c r="I2" s="778"/>
      <c r="J2" s="778"/>
      <c r="K2" s="778"/>
      <c r="L2" s="778"/>
      <c r="M2" s="778"/>
      <c r="N2" s="778"/>
      <c r="O2" s="778"/>
      <c r="P2" s="452"/>
      <c r="Q2" s="452"/>
      <c r="R2" s="452"/>
      <c r="S2" s="452"/>
      <c r="T2" s="452"/>
      <c r="U2" s="452"/>
      <c r="V2" s="452"/>
      <c r="W2" s="452"/>
      <c r="X2" s="452"/>
      <c r="Y2" s="452"/>
      <c r="Z2" s="452"/>
      <c r="AA2" s="425"/>
      <c r="AB2" s="425"/>
      <c r="AC2" s="425"/>
      <c r="AD2" s="425"/>
      <c r="AE2" s="425"/>
      <c r="AF2" s="779"/>
      <c r="AG2" s="421"/>
      <c r="AH2" s="421"/>
      <c r="AI2" s="421"/>
      <c r="AJ2" s="421"/>
      <c r="AK2" s="429"/>
      <c r="AL2" s="429"/>
      <c r="AM2" s="429"/>
      <c r="AN2" s="429"/>
      <c r="AO2" s="429"/>
      <c r="AP2" s="429"/>
      <c r="AQ2" s="429"/>
      <c r="AR2" s="429"/>
      <c r="AS2" s="429"/>
      <c r="AT2" s="429"/>
      <c r="AU2" s="429"/>
      <c r="AV2" s="429"/>
      <c r="AW2" s="429"/>
      <c r="AX2" s="429"/>
      <c r="AY2" s="429"/>
      <c r="AZ2" s="429"/>
      <c r="BA2" s="429"/>
      <c r="BB2" s="429"/>
      <c r="BC2" s="429"/>
      <c r="BD2" s="791" t="s">
        <v>2260</v>
      </c>
      <c r="BE2" s="426"/>
      <c r="BF2" s="1541"/>
    </row>
    <row r="3" spans="1:58" s="422" customFormat="1" ht="27" customHeight="1">
      <c r="F3" s="780" t="e">
        <f>CONCATENATE(#REF!,", ",#REF!)</f>
        <v>#REF!</v>
      </c>
      <c r="G3" s="781"/>
      <c r="H3" s="781"/>
      <c r="I3" s="781"/>
      <c r="J3" s="781"/>
      <c r="K3" s="781"/>
      <c r="L3" s="781"/>
      <c r="M3" s="781"/>
      <c r="N3" s="781"/>
      <c r="O3" s="781"/>
      <c r="P3" s="781"/>
      <c r="Q3" s="781"/>
      <c r="R3" s="781"/>
      <c r="S3" s="782"/>
      <c r="T3" s="783"/>
      <c r="U3" s="783"/>
      <c r="V3" s="783"/>
      <c r="W3" s="783"/>
      <c r="X3" s="783"/>
      <c r="Y3" s="783"/>
      <c r="Z3" s="783"/>
      <c r="AA3" s="424"/>
      <c r="AB3" s="424"/>
      <c r="AC3" s="424"/>
      <c r="AD3" s="424"/>
      <c r="AE3" s="424"/>
      <c r="AF3" s="774"/>
      <c r="AG3" s="429"/>
      <c r="AH3" s="429"/>
      <c r="AI3" s="429"/>
      <c r="AJ3" s="429"/>
      <c r="AK3" s="421"/>
      <c r="AL3" s="421"/>
      <c r="AM3" s="421"/>
      <c r="AN3" s="421"/>
      <c r="AO3" s="421"/>
      <c r="AP3" s="421"/>
      <c r="AQ3" s="421"/>
      <c r="AR3" s="421"/>
      <c r="AS3" s="421"/>
      <c r="AT3" s="421"/>
      <c r="AU3" s="421"/>
      <c r="AV3" s="426"/>
      <c r="AW3" s="426"/>
      <c r="AX3" s="426"/>
      <c r="AY3" s="426"/>
      <c r="AZ3" s="426"/>
      <c r="BA3" s="426"/>
      <c r="BB3" s="426"/>
      <c r="BC3" s="426"/>
      <c r="BD3" s="776" t="e">
        <f>IF(AND(#REF!="DA",LEN(#REF!)=12),#REF!,"-")</f>
        <v>#REF!</v>
      </c>
      <c r="BE3" s="427"/>
      <c r="BF3" s="1541"/>
    </row>
    <row r="4" spans="1:58" s="420" customFormat="1" ht="27" customHeight="1">
      <c r="F4" s="789" t="s">
        <v>2262</v>
      </c>
      <c r="G4" s="778"/>
      <c r="H4" s="778"/>
      <c r="I4" s="778"/>
      <c r="J4" s="778"/>
      <c r="K4" s="778"/>
      <c r="L4" s="778"/>
      <c r="M4" s="778"/>
      <c r="N4" s="778"/>
      <c r="O4" s="778"/>
      <c r="P4" s="452"/>
      <c r="Q4" s="452"/>
      <c r="R4" s="452"/>
      <c r="S4" s="452"/>
      <c r="T4" s="452"/>
      <c r="U4" s="452"/>
      <c r="V4" s="452"/>
      <c r="W4" s="452"/>
      <c r="X4" s="452"/>
      <c r="Y4" s="452"/>
      <c r="Z4" s="452"/>
      <c r="AA4" s="428"/>
      <c r="AB4" s="428"/>
      <c r="AC4" s="428"/>
      <c r="AD4" s="428"/>
      <c r="AE4" s="428"/>
      <c r="AF4" s="779"/>
      <c r="AG4" s="421"/>
      <c r="AH4" s="421"/>
      <c r="AI4" s="421"/>
      <c r="AJ4" s="421"/>
      <c r="AK4" s="429"/>
      <c r="AL4" s="429"/>
      <c r="AM4" s="429"/>
      <c r="AN4" s="429"/>
      <c r="AO4" s="429"/>
      <c r="AP4" s="429"/>
      <c r="AQ4" s="429"/>
      <c r="AR4" s="429"/>
      <c r="AS4" s="429"/>
      <c r="AT4" s="429"/>
      <c r="AU4" s="429"/>
      <c r="AV4" s="427"/>
      <c r="AW4" s="427"/>
      <c r="AX4" s="427"/>
      <c r="AY4" s="427"/>
      <c r="AZ4" s="427"/>
      <c r="BA4" s="427"/>
      <c r="BB4" s="427"/>
      <c r="BC4" s="427"/>
      <c r="BD4" s="791" t="s">
        <v>2261</v>
      </c>
      <c r="BE4" s="421"/>
      <c r="BF4" s="1541"/>
    </row>
    <row r="5" spans="1:58" s="422" customFormat="1" ht="27" customHeight="1">
      <c r="F5" s="1613" t="e">
        <f>#REF!</f>
        <v>#REF!</v>
      </c>
      <c r="G5" s="1613"/>
      <c r="H5" s="1613"/>
      <c r="I5" s="1613"/>
      <c r="J5" s="1613"/>
      <c r="K5" s="1613"/>
      <c r="L5" s="1613"/>
      <c r="M5" s="1613"/>
      <c r="N5" s="1613"/>
      <c r="O5" s="1613"/>
      <c r="P5" s="1613"/>
      <c r="Q5" s="1613"/>
      <c r="R5" s="1613"/>
      <c r="S5" s="1613"/>
      <c r="T5" s="1613"/>
      <c r="U5" s="1613"/>
      <c r="V5" s="1613"/>
      <c r="W5" s="1613"/>
      <c r="X5" s="1613"/>
      <c r="Y5" s="1613"/>
      <c r="Z5" s="1613"/>
      <c r="AA5" s="424"/>
      <c r="AB5" s="424"/>
      <c r="AC5" s="424"/>
      <c r="AD5" s="424"/>
      <c r="AE5" s="424"/>
      <c r="AF5" s="429"/>
      <c r="AG5" s="429"/>
      <c r="AH5" s="429"/>
      <c r="AI5" s="429"/>
      <c r="AJ5" s="429"/>
      <c r="AK5" s="421"/>
      <c r="AL5" s="421"/>
      <c r="AM5" s="421"/>
      <c r="AN5" s="429"/>
      <c r="AO5" s="429"/>
      <c r="AP5" s="429"/>
      <c r="AQ5" s="429"/>
      <c r="AR5" s="429"/>
      <c r="AS5" s="429"/>
      <c r="AT5" s="421"/>
      <c r="AU5" s="421"/>
      <c r="AV5" s="421"/>
      <c r="AW5" s="784"/>
      <c r="AX5" s="784"/>
      <c r="AY5" s="784"/>
      <c r="AZ5" s="421"/>
      <c r="BA5" s="777"/>
      <c r="BB5" s="777"/>
      <c r="BC5" s="777"/>
      <c r="BD5" s="777" t="e">
        <f>#REF!</f>
        <v>#REF!</v>
      </c>
      <c r="BE5" s="429"/>
      <c r="BF5" s="1541"/>
    </row>
    <row r="6" spans="1:58" s="422" customFormat="1" ht="27" customHeight="1">
      <c r="F6" s="1613"/>
      <c r="G6" s="1613"/>
      <c r="H6" s="1613"/>
      <c r="I6" s="1613"/>
      <c r="J6" s="1613"/>
      <c r="K6" s="1613"/>
      <c r="L6" s="1613"/>
      <c r="M6" s="1613"/>
      <c r="N6" s="1613"/>
      <c r="O6" s="1613"/>
      <c r="P6" s="1613"/>
      <c r="Q6" s="1613"/>
      <c r="R6" s="1613"/>
      <c r="S6" s="1613"/>
      <c r="T6" s="1613"/>
      <c r="U6" s="1613"/>
      <c r="V6" s="1613"/>
      <c r="W6" s="1613"/>
      <c r="X6" s="1613"/>
      <c r="Y6" s="1613"/>
      <c r="Z6" s="1613"/>
      <c r="AA6" s="430"/>
      <c r="AB6" s="430"/>
      <c r="AC6" s="430"/>
      <c r="AD6" s="430"/>
      <c r="AE6" s="430"/>
      <c r="AF6" s="429"/>
      <c r="AG6" s="429"/>
      <c r="AH6" s="429"/>
      <c r="AI6" s="429"/>
      <c r="AJ6" s="429"/>
      <c r="AK6" s="429"/>
      <c r="AL6" s="429"/>
      <c r="AM6" s="429"/>
      <c r="AN6" s="421"/>
      <c r="AO6" s="421"/>
      <c r="AP6" s="421"/>
      <c r="AQ6" s="421"/>
      <c r="AR6" s="421"/>
      <c r="AS6" s="421"/>
      <c r="AT6" s="429"/>
      <c r="AU6" s="429"/>
      <c r="AV6" s="429"/>
      <c r="AW6" s="429"/>
      <c r="AX6" s="429"/>
      <c r="AY6" s="429"/>
      <c r="AZ6" s="427"/>
      <c r="BA6" s="429"/>
      <c r="BB6" s="429"/>
      <c r="BC6" s="429"/>
      <c r="BD6" s="791" t="s">
        <v>2263</v>
      </c>
      <c r="BE6" s="423"/>
      <c r="BF6" s="1541"/>
    </row>
    <row r="7" spans="1:58" s="420" customFormat="1" ht="28.5" customHeight="1">
      <c r="F7" s="789" t="s">
        <v>2213</v>
      </c>
      <c r="G7" s="778"/>
      <c r="H7" s="778"/>
      <c r="I7" s="778"/>
      <c r="J7" s="778"/>
      <c r="K7" s="778"/>
      <c r="L7" s="778"/>
      <c r="M7" s="778"/>
      <c r="N7" s="778"/>
      <c r="O7" s="778"/>
      <c r="P7" s="452"/>
      <c r="Q7" s="452"/>
      <c r="R7" s="452"/>
      <c r="S7" s="452"/>
      <c r="T7" s="452"/>
      <c r="U7" s="452"/>
      <c r="V7" s="452"/>
      <c r="W7" s="452"/>
      <c r="X7" s="452"/>
      <c r="Y7" s="452"/>
      <c r="Z7" s="452"/>
      <c r="AA7" s="430"/>
      <c r="AB7" s="430"/>
      <c r="AC7" s="430"/>
      <c r="AD7" s="430"/>
      <c r="AE7" s="430"/>
      <c r="AF7" s="421"/>
      <c r="AG7" s="421"/>
      <c r="AH7" s="421"/>
      <c r="AI7" s="421"/>
      <c r="AJ7" s="421"/>
      <c r="AK7" s="429"/>
      <c r="AL7" s="429"/>
      <c r="AM7" s="429"/>
      <c r="AN7" s="429"/>
      <c r="AO7" s="429"/>
      <c r="AP7" s="429"/>
      <c r="AQ7" s="429"/>
      <c r="AR7" s="429"/>
      <c r="AS7" s="429"/>
      <c r="AT7" s="785"/>
      <c r="AU7" s="786"/>
      <c r="AV7" s="786"/>
      <c r="AW7" s="786"/>
      <c r="AX7" s="786"/>
      <c r="AY7" s="786"/>
      <c r="AZ7" s="421"/>
      <c r="BA7" s="787"/>
      <c r="BB7" s="787"/>
      <c r="BC7" s="787"/>
      <c r="BD7" s="787" t="s">
        <v>2221</v>
      </c>
      <c r="BE7" s="426"/>
      <c r="BF7" s="1541"/>
    </row>
    <row r="8" spans="1:58" s="422" customFormat="1" ht="27" customHeight="1">
      <c r="F8" s="780" t="e">
        <f>#REF!</f>
        <v>#REF!</v>
      </c>
      <c r="G8" s="781"/>
      <c r="H8" s="781"/>
      <c r="I8" s="781"/>
      <c r="J8" s="781"/>
      <c r="K8" s="781"/>
      <c r="L8" s="781"/>
      <c r="M8" s="781"/>
      <c r="N8" s="781"/>
      <c r="O8" s="781"/>
      <c r="P8" s="781"/>
      <c r="Q8" s="781"/>
      <c r="R8" s="780"/>
      <c r="S8" s="780"/>
      <c r="T8" s="780"/>
      <c r="U8" s="780"/>
      <c r="V8" s="780"/>
      <c r="W8" s="780"/>
      <c r="X8" s="780"/>
      <c r="Y8" s="780"/>
      <c r="Z8" s="780"/>
      <c r="AA8" s="424"/>
      <c r="AB8" s="424"/>
      <c r="AC8" s="424"/>
      <c r="AD8" s="424"/>
      <c r="AE8" s="429"/>
      <c r="AF8" s="429"/>
      <c r="AG8" s="429"/>
      <c r="AH8" s="429"/>
      <c r="AI8" s="429"/>
      <c r="AJ8" s="429"/>
      <c r="AK8" s="421"/>
      <c r="AL8" s="421"/>
      <c r="AM8" s="421"/>
      <c r="AN8" s="421"/>
      <c r="AO8" s="421"/>
      <c r="AP8" s="421"/>
      <c r="AQ8" s="421"/>
      <c r="AR8" s="421"/>
      <c r="AS8" s="421"/>
      <c r="AT8" s="788"/>
      <c r="AU8" s="788"/>
      <c r="AV8" s="788"/>
      <c r="AW8" s="788"/>
      <c r="AX8" s="788"/>
      <c r="AY8" s="788"/>
      <c r="AZ8" s="788"/>
      <c r="BA8" s="788"/>
      <c r="BB8" s="788"/>
      <c r="BC8" s="792"/>
      <c r="BD8" s="793" t="s">
        <v>2214</v>
      </c>
      <c r="BE8" s="423"/>
      <c r="BF8" s="1541"/>
    </row>
    <row r="9" spans="1:58" s="420" customFormat="1" ht="24">
      <c r="F9" s="790" t="s">
        <v>17</v>
      </c>
      <c r="G9" s="429"/>
      <c r="H9" s="429"/>
      <c r="I9" s="429"/>
      <c r="J9" s="429"/>
      <c r="K9" s="429"/>
      <c r="L9" s="429"/>
      <c r="M9" s="429"/>
      <c r="N9" s="429"/>
      <c r="O9" s="429"/>
      <c r="P9" s="424"/>
      <c r="Q9" s="424"/>
      <c r="R9" s="424"/>
      <c r="S9" s="424"/>
      <c r="T9" s="424"/>
      <c r="U9" s="424"/>
      <c r="V9" s="424"/>
      <c r="W9" s="424"/>
      <c r="X9" s="424"/>
      <c r="Y9" s="424"/>
      <c r="Z9" s="424"/>
      <c r="AA9" s="431"/>
      <c r="AB9" s="431"/>
      <c r="AC9" s="431"/>
      <c r="AD9" s="431"/>
      <c r="AE9" s="421"/>
      <c r="AF9" s="421"/>
      <c r="AG9" s="421"/>
      <c r="AH9" s="421"/>
      <c r="AI9" s="421"/>
      <c r="AJ9" s="421"/>
      <c r="AK9" s="429"/>
      <c r="AL9" s="429"/>
      <c r="AM9" s="429"/>
      <c r="AN9" s="429"/>
      <c r="AO9" s="429"/>
      <c r="AP9" s="429"/>
      <c r="AQ9" s="429"/>
      <c r="AR9" s="429"/>
      <c r="AS9" s="429"/>
      <c r="AT9" s="432"/>
      <c r="AU9" s="432"/>
      <c r="AV9" s="432"/>
      <c r="AW9" s="432"/>
      <c r="AX9" s="432"/>
      <c r="AY9" s="432"/>
      <c r="AZ9" s="784"/>
      <c r="BA9" s="784"/>
      <c r="BB9" s="429"/>
      <c r="BC9" s="776"/>
      <c r="BD9" s="776" t="e">
        <f>'#UNOS'!$B$9</f>
        <v>#REF!</v>
      </c>
      <c r="BE9" s="426"/>
      <c r="BF9" s="1541"/>
    </row>
    <row r="10" spans="1:58" s="422" customFormat="1" ht="32.25" customHeight="1">
      <c r="F10" s="1611" t="e">
        <f>#REF!</f>
        <v>#REF!</v>
      </c>
      <c r="G10" s="1612"/>
      <c r="H10" s="1612"/>
      <c r="I10" s="1612"/>
      <c r="J10" s="1612"/>
      <c r="K10" s="1612"/>
      <c r="L10" s="1612"/>
      <c r="M10" s="1612"/>
      <c r="N10" s="1612"/>
      <c r="O10" s="1612"/>
      <c r="P10" s="1612"/>
      <c r="Q10" s="1612"/>
      <c r="R10" s="1612"/>
      <c r="S10" s="1612"/>
      <c r="T10" s="1612"/>
      <c r="U10" s="1612"/>
      <c r="V10" s="1612"/>
      <c r="W10" s="1612"/>
      <c r="X10" s="1612"/>
      <c r="Y10" s="1612"/>
      <c r="Z10" s="1612"/>
      <c r="AA10" s="424"/>
      <c r="AB10" s="424"/>
      <c r="AC10" s="424"/>
      <c r="AD10" s="424"/>
      <c r="AE10" s="429"/>
      <c r="AF10" s="429"/>
      <c r="AG10" s="429"/>
      <c r="AH10" s="429"/>
      <c r="AI10" s="429"/>
      <c r="AJ10" s="429"/>
      <c r="AK10" s="421"/>
      <c r="AL10" s="421"/>
      <c r="AM10" s="421"/>
      <c r="AN10" s="421"/>
      <c r="AO10" s="421"/>
      <c r="AP10" s="431"/>
      <c r="AQ10" s="431"/>
      <c r="AR10" s="431"/>
      <c r="AS10" s="431"/>
      <c r="AT10" s="432"/>
      <c r="AU10" s="432"/>
      <c r="AV10" s="432"/>
      <c r="AW10" s="432"/>
      <c r="AX10" s="432"/>
      <c r="AY10" s="432"/>
      <c r="AZ10" s="424"/>
      <c r="BA10" s="429"/>
      <c r="BB10" s="429"/>
      <c r="BC10" s="429"/>
      <c r="BD10" s="791" t="s">
        <v>12</v>
      </c>
      <c r="BE10" s="423"/>
      <c r="BF10" s="1541"/>
    </row>
    <row r="11" spans="1:58" s="420" customFormat="1" ht="29.25" customHeight="1">
      <c r="F11" s="790" t="s">
        <v>2215</v>
      </c>
      <c r="G11" s="429"/>
      <c r="H11" s="429"/>
      <c r="I11" s="429"/>
      <c r="J11" s="429"/>
      <c r="K11" s="429"/>
      <c r="L11" s="429"/>
      <c r="M11" s="429"/>
      <c r="N11" s="429"/>
      <c r="O11" s="429"/>
      <c r="P11" s="424"/>
      <c r="Q11" s="424"/>
      <c r="R11" s="424"/>
      <c r="S11" s="424"/>
      <c r="T11" s="424"/>
      <c r="U11" s="424"/>
      <c r="V11" s="424"/>
      <c r="W11" s="424"/>
      <c r="X11" s="424"/>
      <c r="Y11" s="424"/>
      <c r="Z11" s="424"/>
      <c r="AA11" s="433"/>
      <c r="AB11" s="433"/>
      <c r="AC11" s="433"/>
      <c r="AD11" s="433"/>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34"/>
      <c r="BF11" s="1541"/>
    </row>
    <row r="12" spans="1:58" s="71" customFormat="1" ht="30" customHeight="1">
      <c r="A12" s="198"/>
      <c r="B12" s="198"/>
      <c r="C12" s="198"/>
      <c r="D12" s="198"/>
      <c r="E12" s="198"/>
      <c r="F12" s="191"/>
      <c r="AA12" s="117"/>
      <c r="AB12" s="117"/>
      <c r="AC12" s="117"/>
      <c r="AD12" s="117"/>
      <c r="AH12" s="191"/>
      <c r="AI12" s="191"/>
      <c r="AJ12" s="191"/>
      <c r="AP12" s="73"/>
      <c r="AQ12" s="73"/>
      <c r="AR12" s="73"/>
      <c r="AS12" s="73"/>
      <c r="BE12" s="74"/>
      <c r="BF12" s="1541"/>
    </row>
    <row r="13" spans="1:58" s="31" customFormat="1" ht="12.75" customHeight="1">
      <c r="A13" s="197"/>
      <c r="B13" s="197"/>
      <c r="C13" s="197"/>
      <c r="D13" s="197"/>
      <c r="E13" s="197"/>
      <c r="F13" s="190"/>
      <c r="S13" s="32"/>
      <c r="AH13" s="190"/>
      <c r="AI13" s="190"/>
      <c r="AJ13" s="190"/>
      <c r="AP13" s="33"/>
      <c r="AQ13" s="33"/>
      <c r="AR13" s="33"/>
      <c r="AS13" s="33"/>
      <c r="AT13" s="33"/>
      <c r="AU13" s="33"/>
      <c r="AV13" s="33"/>
      <c r="AW13" s="33"/>
      <c r="AX13" s="33"/>
      <c r="AY13" s="33"/>
      <c r="AZ13" s="33"/>
      <c r="BA13" s="33"/>
      <c r="BB13" s="33"/>
      <c r="BC13" s="33"/>
      <c r="BD13" s="33"/>
      <c r="BE13" s="33"/>
      <c r="BF13" s="1541"/>
    </row>
    <row r="14" spans="1:58" s="31" customFormat="1" ht="3" customHeight="1">
      <c r="A14" s="197"/>
      <c r="B14" s="197"/>
      <c r="C14" s="197"/>
      <c r="D14" s="197"/>
      <c r="E14" s="197"/>
      <c r="F14" s="190"/>
      <c r="S14" s="32"/>
      <c r="AF14" s="95"/>
      <c r="AG14" s="33"/>
      <c r="AH14" s="1144"/>
      <c r="AI14" s="1144"/>
      <c r="AJ14" s="1144"/>
      <c r="AK14" s="33"/>
      <c r="AL14" s="33"/>
      <c r="AM14" s="33"/>
      <c r="AN14" s="33"/>
      <c r="AO14" s="33"/>
      <c r="AP14" s="33"/>
      <c r="AQ14" s="33"/>
      <c r="AR14" s="73"/>
      <c r="AS14" s="73"/>
      <c r="AT14" s="73"/>
      <c r="AU14" s="73"/>
      <c r="AV14" s="73"/>
      <c r="AW14" s="73"/>
      <c r="AX14" s="73"/>
      <c r="AY14" s="73"/>
      <c r="AZ14" s="73"/>
      <c r="BA14" s="73"/>
      <c r="BB14" s="73"/>
      <c r="BC14" s="73"/>
      <c r="BD14" s="73"/>
      <c r="BE14" s="73"/>
      <c r="BF14" s="1541"/>
    </row>
    <row r="15" spans="1:58" ht="24.75" customHeight="1">
      <c r="F15" s="1614" t="s">
        <v>2383</v>
      </c>
      <c r="G15" s="1614"/>
      <c r="H15" s="1614"/>
      <c r="I15" s="1614"/>
      <c r="J15" s="1614"/>
      <c r="K15" s="1614"/>
      <c r="L15" s="1614"/>
      <c r="M15" s="1614"/>
      <c r="N15" s="1614"/>
      <c r="O15" s="1614"/>
      <c r="P15" s="1614"/>
      <c r="Q15" s="1614"/>
      <c r="R15" s="1614"/>
      <c r="S15" s="1614"/>
      <c r="T15" s="1614"/>
      <c r="U15" s="1614"/>
      <c r="V15" s="1614"/>
      <c r="W15" s="1614"/>
      <c r="X15" s="1614"/>
      <c r="Y15" s="1614"/>
      <c r="Z15" s="1614"/>
      <c r="AA15" s="1614"/>
      <c r="AB15" s="1614"/>
      <c r="AC15" s="1614"/>
      <c r="AD15" s="1614"/>
      <c r="AE15" s="1614"/>
      <c r="AF15" s="1614"/>
      <c r="AG15" s="1614"/>
      <c r="AH15" s="1614"/>
      <c r="AI15" s="1614"/>
      <c r="AJ15" s="1614"/>
      <c r="AK15" s="1614"/>
      <c r="AL15" s="1614"/>
      <c r="AM15" s="1614"/>
      <c r="AN15" s="1614"/>
      <c r="AO15" s="1614"/>
      <c r="AP15" s="1614"/>
      <c r="AQ15" s="1614"/>
      <c r="AR15" s="1614"/>
      <c r="AS15" s="1614"/>
      <c r="AT15" s="1614"/>
      <c r="AU15" s="1614"/>
      <c r="AV15" s="1614"/>
      <c r="AW15" s="1614"/>
      <c r="AX15" s="1614"/>
      <c r="AY15" s="1614"/>
      <c r="AZ15" s="1614"/>
      <c r="BA15" s="1614"/>
      <c r="BB15" s="1614"/>
      <c r="BC15" s="1614"/>
      <c r="BD15" s="1614"/>
      <c r="BE15" s="104"/>
      <c r="BF15" s="1541"/>
    </row>
    <row r="16" spans="1:58" ht="20.25" customHeight="1">
      <c r="F16" s="1619" t="s">
        <v>3041</v>
      </c>
      <c r="G16" s="1619"/>
      <c r="H16" s="1619"/>
      <c r="I16" s="1619"/>
      <c r="J16" s="1619"/>
      <c r="K16" s="1619"/>
      <c r="L16" s="1619"/>
      <c r="M16" s="1619"/>
      <c r="N16" s="1619"/>
      <c r="O16" s="1619"/>
      <c r="P16" s="1619"/>
      <c r="Q16" s="1619"/>
      <c r="R16" s="1619"/>
      <c r="S16" s="1619"/>
      <c r="T16" s="1619"/>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c r="AT16" s="1619"/>
      <c r="AU16" s="1619"/>
      <c r="AV16" s="1619"/>
      <c r="AW16" s="1619"/>
      <c r="AX16" s="1619"/>
      <c r="AY16" s="1619"/>
      <c r="AZ16" s="1619"/>
      <c r="BA16" s="1619"/>
      <c r="BB16" s="1619"/>
      <c r="BC16" s="1619"/>
      <c r="BD16" s="1619"/>
      <c r="BE16" s="104"/>
      <c r="BF16" s="1541"/>
    </row>
    <row r="17" spans="1:1021" ht="23.25" customHeight="1">
      <c r="F17" s="1615" t="e">
        <f>CONCATENATE("za period od ",DAY(#REF!),".",MONTH(#REF!),".",YEAR(#REF!),". do ",DAY(#REF!),".",MONTH(#REF!),".",YEAR(#REF!),". godine")</f>
        <v>#REF!</v>
      </c>
      <c r="G17" s="1615"/>
      <c r="H17" s="1615"/>
      <c r="I17" s="1615"/>
      <c r="J17" s="1615"/>
      <c r="K17" s="1615"/>
      <c r="L17" s="1615"/>
      <c r="M17" s="1615"/>
      <c r="N17" s="1615"/>
      <c r="O17" s="1615"/>
      <c r="P17" s="1615"/>
      <c r="Q17" s="1615"/>
      <c r="R17" s="1615"/>
      <c r="S17" s="1615"/>
      <c r="T17" s="1615"/>
      <c r="U17" s="1615"/>
      <c r="V17" s="1615"/>
      <c r="W17" s="1615"/>
      <c r="X17" s="1615"/>
      <c r="Y17" s="1615"/>
      <c r="Z17" s="1615"/>
      <c r="AA17" s="1615"/>
      <c r="AB17" s="1615"/>
      <c r="AC17" s="1615"/>
      <c r="AD17" s="1615"/>
      <c r="AE17" s="1615"/>
      <c r="AF17" s="1615"/>
      <c r="AG17" s="1615"/>
      <c r="AH17" s="1615"/>
      <c r="AI17" s="1615"/>
      <c r="AJ17" s="1615"/>
      <c r="AK17" s="1615"/>
      <c r="AL17" s="1615"/>
      <c r="AM17" s="1615"/>
      <c r="AN17" s="1615"/>
      <c r="AO17" s="1615"/>
      <c r="AP17" s="1615"/>
      <c r="AQ17" s="1615"/>
      <c r="AR17" s="1615"/>
      <c r="AS17" s="1615"/>
      <c r="AT17" s="1615"/>
      <c r="AU17" s="1615"/>
      <c r="AV17" s="1615"/>
      <c r="AW17" s="1615"/>
      <c r="AX17" s="1615"/>
      <c r="AY17" s="1615"/>
      <c r="AZ17" s="1615"/>
      <c r="BA17" s="1615"/>
      <c r="BB17" s="1615"/>
      <c r="BC17" s="1615"/>
      <c r="BD17" s="1615"/>
      <c r="BE17" s="35"/>
    </row>
    <row r="18" spans="1:1021" ht="22.5" customHeight="1">
      <c r="F18" s="192"/>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1145"/>
      <c r="AI18" s="1145"/>
      <c r="AJ18" s="1145"/>
      <c r="AK18" s="9"/>
      <c r="AL18" s="9"/>
      <c r="AM18" s="9"/>
      <c r="AN18" s="9"/>
      <c r="AO18" s="9"/>
      <c r="AP18" s="9"/>
      <c r="AQ18" s="9"/>
      <c r="AR18" s="9"/>
      <c r="AS18" s="9"/>
      <c r="AT18" s="9"/>
      <c r="AU18" s="9"/>
      <c r="AV18" s="9"/>
      <c r="AW18" s="9"/>
      <c r="AX18" s="9"/>
      <c r="AY18" s="9"/>
      <c r="AZ18" s="95"/>
      <c r="BA18" s="105"/>
      <c r="BB18" s="106"/>
      <c r="BC18" s="107"/>
      <c r="BD18" s="105" t="s">
        <v>2265</v>
      </c>
      <c r="BE18" s="108"/>
    </row>
    <row r="19" spans="1:1021" ht="24" customHeight="1">
      <c r="F19" s="1616" t="s">
        <v>2266</v>
      </c>
      <c r="G19" s="1616"/>
      <c r="H19" s="1616"/>
      <c r="I19" s="1616"/>
      <c r="J19" s="1595" t="s">
        <v>2267</v>
      </c>
      <c r="K19" s="1595"/>
      <c r="L19" s="1595"/>
      <c r="M19" s="1595"/>
      <c r="N19" s="1595"/>
      <c r="O19" s="1595"/>
      <c r="P19" s="1595"/>
      <c r="Q19" s="1595"/>
      <c r="R19" s="1595"/>
      <c r="S19" s="1595"/>
      <c r="T19" s="1595"/>
      <c r="U19" s="1595"/>
      <c r="V19" s="1595"/>
      <c r="W19" s="1595"/>
      <c r="X19" s="1595"/>
      <c r="Y19" s="1595"/>
      <c r="Z19" s="1595"/>
      <c r="AA19" s="1595"/>
      <c r="AB19" s="1595"/>
      <c r="AC19" s="1595"/>
      <c r="AD19" s="1595"/>
      <c r="AE19" s="1595"/>
      <c r="AF19" s="1617" t="s">
        <v>2268</v>
      </c>
      <c r="AG19" s="1617"/>
      <c r="AH19" s="1618" t="s">
        <v>2269</v>
      </c>
      <c r="AI19" s="1618"/>
      <c r="AJ19" s="1618"/>
      <c r="AK19" s="1595" t="s">
        <v>2384</v>
      </c>
      <c r="AL19" s="1595"/>
      <c r="AM19" s="1595"/>
      <c r="AN19" s="1595"/>
      <c r="AO19" s="1595"/>
      <c r="AP19" s="1595"/>
      <c r="AQ19" s="1595"/>
      <c r="AR19" s="1595"/>
      <c r="AS19" s="1595"/>
      <c r="AT19" s="1595"/>
      <c r="AU19" s="1595"/>
      <c r="AV19" s="1595"/>
      <c r="AW19" s="1595"/>
      <c r="AX19" s="1595"/>
      <c r="AY19" s="1595"/>
      <c r="AZ19" s="1595"/>
      <c r="BA19" s="1595"/>
      <c r="BB19" s="1595"/>
      <c r="BC19" s="1595"/>
      <c r="BD19" s="1595"/>
      <c r="BE19" s="119"/>
    </row>
    <row r="20" spans="1:1021" s="38" customFormat="1" ht="24" customHeight="1">
      <c r="A20" s="197"/>
      <c r="B20" s="197"/>
      <c r="C20" s="197"/>
      <c r="D20" s="197"/>
      <c r="E20" s="197"/>
      <c r="F20" s="1616"/>
      <c r="G20" s="1616"/>
      <c r="H20" s="1616"/>
      <c r="I20" s="1616"/>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617"/>
      <c r="AG20" s="1617"/>
      <c r="AH20" s="1618"/>
      <c r="AI20" s="1618"/>
      <c r="AJ20" s="1618"/>
      <c r="AK20" s="1595" t="s">
        <v>2385</v>
      </c>
      <c r="AL20" s="1595"/>
      <c r="AM20" s="1595"/>
      <c r="AN20" s="1595"/>
      <c r="AO20" s="1595"/>
      <c r="AP20" s="1595"/>
      <c r="AQ20" s="1595"/>
      <c r="AR20" s="1595"/>
      <c r="AS20" s="1595"/>
      <c r="AT20" s="1595"/>
      <c r="AU20" s="1595" t="s">
        <v>2386</v>
      </c>
      <c r="AV20" s="1595"/>
      <c r="AW20" s="1595"/>
      <c r="AX20" s="1595"/>
      <c r="AY20" s="1595"/>
      <c r="AZ20" s="1595"/>
      <c r="BA20" s="1595"/>
      <c r="BB20" s="1595"/>
      <c r="BC20" s="1595"/>
      <c r="BD20" s="1595"/>
      <c r="BE20" s="119"/>
      <c r="BF20" s="109"/>
    </row>
    <row r="21" spans="1:1021" ht="24" customHeight="1">
      <c r="F21" s="1616"/>
      <c r="G21" s="1616"/>
      <c r="H21" s="1616"/>
      <c r="I21" s="1616"/>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617"/>
      <c r="AG21" s="1617"/>
      <c r="AH21" s="1618"/>
      <c r="AI21" s="1618"/>
      <c r="AJ21" s="1618"/>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19"/>
    </row>
    <row r="22" spans="1:1021" s="43" customFormat="1" ht="17.25" customHeight="1">
      <c r="A22" s="199"/>
      <c r="B22" s="199"/>
      <c r="C22" s="199"/>
      <c r="D22" s="199"/>
      <c r="E22" s="199"/>
      <c r="F22" s="1553">
        <v>1</v>
      </c>
      <c r="G22" s="1553"/>
      <c r="H22" s="1553"/>
      <c r="I22" s="1553"/>
      <c r="J22" s="1553">
        <v>2</v>
      </c>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v>3</v>
      </c>
      <c r="AG22" s="1553"/>
      <c r="AH22" s="1554">
        <v>4</v>
      </c>
      <c r="AI22" s="1554"/>
      <c r="AJ22" s="1554"/>
      <c r="AK22" s="1553">
        <v>5</v>
      </c>
      <c r="AL22" s="1553"/>
      <c r="AM22" s="1553"/>
      <c r="AN22" s="1553"/>
      <c r="AO22" s="1553"/>
      <c r="AP22" s="1553"/>
      <c r="AQ22" s="1553"/>
      <c r="AR22" s="1553"/>
      <c r="AS22" s="1553"/>
      <c r="AT22" s="1553"/>
      <c r="AU22" s="1553">
        <v>6</v>
      </c>
      <c r="AV22" s="1553"/>
      <c r="AW22" s="1553"/>
      <c r="AX22" s="1553"/>
      <c r="AY22" s="1553"/>
      <c r="AZ22" s="1553"/>
      <c r="BA22" s="1553"/>
      <c r="BB22" s="1553"/>
      <c r="BC22" s="1553"/>
      <c r="BD22" s="1553"/>
      <c r="BE22" s="110"/>
      <c r="BF22" s="48"/>
    </row>
    <row r="23" spans="1:1021" s="1155" customFormat="1" ht="25.5" customHeight="1">
      <c r="A23" s="1143"/>
      <c r="B23" s="1143"/>
      <c r="C23" s="1143"/>
      <c r="D23" s="1143"/>
      <c r="E23" s="1143"/>
      <c r="F23" s="1561"/>
      <c r="G23" s="1561"/>
      <c r="H23" s="1561"/>
      <c r="I23" s="1561"/>
      <c r="J23" s="1604" t="s">
        <v>2387</v>
      </c>
      <c r="K23" s="1605"/>
      <c r="L23" s="1605"/>
      <c r="M23" s="1605"/>
      <c r="N23" s="1605"/>
      <c r="O23" s="1605"/>
      <c r="P23" s="1605"/>
      <c r="Q23" s="1605"/>
      <c r="R23" s="1605"/>
      <c r="S23" s="1605"/>
      <c r="T23" s="1605"/>
      <c r="U23" s="1605"/>
      <c r="V23" s="1605"/>
      <c r="W23" s="1605"/>
      <c r="X23" s="1605"/>
      <c r="Y23" s="1605"/>
      <c r="Z23" s="1605"/>
      <c r="AA23" s="1605"/>
      <c r="AB23" s="1605"/>
      <c r="AC23" s="1605"/>
      <c r="AD23" s="1605"/>
      <c r="AE23" s="1606"/>
      <c r="AF23" s="1562"/>
      <c r="AG23" s="1562"/>
      <c r="AH23" s="1562"/>
      <c r="AI23" s="1562"/>
      <c r="AJ23" s="1562"/>
      <c r="AK23" s="1610"/>
      <c r="AL23" s="1610"/>
      <c r="AM23" s="1610"/>
      <c r="AN23" s="1610"/>
      <c r="AO23" s="1610"/>
      <c r="AP23" s="1610"/>
      <c r="AQ23" s="1610"/>
      <c r="AR23" s="1610"/>
      <c r="AS23" s="1610"/>
      <c r="AT23" s="1610"/>
      <c r="AU23" s="1610"/>
      <c r="AV23" s="1610"/>
      <c r="AW23" s="1610"/>
      <c r="AX23" s="1610"/>
      <c r="AY23" s="1610"/>
      <c r="AZ23" s="1610"/>
      <c r="BA23" s="1610"/>
      <c r="BB23" s="1610"/>
      <c r="BC23" s="1610"/>
      <c r="BD23" s="1610"/>
      <c r="BE23" s="1153"/>
      <c r="BF23" s="1154"/>
      <c r="BG23" s="1143"/>
      <c r="BH23" s="1143"/>
      <c r="BI23" s="1143"/>
      <c r="BJ23" s="1143"/>
      <c r="BK23" s="1143"/>
      <c r="BL23" s="1143"/>
      <c r="BM23" s="1143"/>
      <c r="BN23" s="1143"/>
      <c r="BO23" s="1143"/>
      <c r="BP23" s="1143"/>
      <c r="BQ23" s="1143"/>
      <c r="BR23" s="1143"/>
      <c r="BS23" s="1143"/>
      <c r="BT23" s="1143"/>
      <c r="BU23" s="1143"/>
      <c r="BV23" s="1143"/>
      <c r="BW23" s="1143"/>
      <c r="BX23" s="1143"/>
      <c r="BY23" s="1143"/>
      <c r="BZ23" s="1143"/>
      <c r="CA23" s="1143"/>
      <c r="CB23" s="1143"/>
      <c r="CC23" s="1143"/>
      <c r="CD23" s="1143"/>
      <c r="CE23" s="1143"/>
      <c r="CF23" s="1143"/>
      <c r="CG23" s="1143"/>
      <c r="CH23" s="1143"/>
      <c r="CI23" s="1143"/>
      <c r="CJ23" s="1143"/>
      <c r="CK23" s="1143"/>
      <c r="CL23" s="1143"/>
      <c r="CM23" s="1143"/>
      <c r="CN23" s="1143"/>
      <c r="CO23" s="1143"/>
      <c r="CP23" s="1143"/>
      <c r="CQ23" s="1143"/>
      <c r="CR23" s="1143"/>
      <c r="CS23" s="1143"/>
      <c r="CT23" s="1143"/>
      <c r="CU23" s="1143"/>
      <c r="CV23" s="1143"/>
      <c r="CW23" s="1143"/>
      <c r="CX23" s="1143"/>
      <c r="CY23" s="1143"/>
      <c r="CZ23" s="1143"/>
      <c r="DA23" s="1143"/>
      <c r="DB23" s="1143"/>
      <c r="DC23" s="1143"/>
      <c r="DD23" s="1143"/>
      <c r="DE23" s="1143"/>
      <c r="DF23" s="1143"/>
      <c r="DG23" s="1143"/>
      <c r="DH23" s="1143"/>
      <c r="DI23" s="1143"/>
      <c r="DJ23" s="1143"/>
      <c r="DK23" s="1143"/>
      <c r="DL23" s="1143"/>
      <c r="DM23" s="1143"/>
      <c r="DN23" s="1143"/>
      <c r="DO23" s="1143"/>
      <c r="DP23" s="1143"/>
      <c r="DQ23" s="1143"/>
      <c r="DR23" s="1143"/>
      <c r="DS23" s="1143"/>
      <c r="DT23" s="1143"/>
      <c r="DU23" s="1143"/>
      <c r="DV23" s="1143"/>
      <c r="DW23" s="1143"/>
      <c r="DX23" s="1143"/>
      <c r="DY23" s="1143"/>
      <c r="DZ23" s="1143"/>
      <c r="EA23" s="1143"/>
      <c r="EB23" s="1143"/>
      <c r="EC23" s="1143"/>
      <c r="ED23" s="1143"/>
      <c r="EE23" s="1143"/>
      <c r="EF23" s="1143"/>
      <c r="EG23" s="1143"/>
      <c r="EH23" s="1143"/>
      <c r="EI23" s="1143"/>
      <c r="EJ23" s="1143"/>
      <c r="EK23" s="1143"/>
      <c r="EL23" s="1143"/>
      <c r="EM23" s="1143"/>
      <c r="EN23" s="1143"/>
      <c r="EO23" s="1143"/>
      <c r="EP23" s="1143"/>
      <c r="EQ23" s="1143"/>
      <c r="ER23" s="1143"/>
      <c r="ES23" s="1143"/>
      <c r="ET23" s="1143"/>
      <c r="EU23" s="1143"/>
      <c r="EV23" s="1143"/>
      <c r="EW23" s="1143"/>
      <c r="EX23" s="1143"/>
      <c r="EY23" s="1143"/>
      <c r="EZ23" s="1143"/>
      <c r="FA23" s="1143"/>
      <c r="FB23" s="1143"/>
      <c r="FC23" s="1143"/>
      <c r="FD23" s="1143"/>
      <c r="FE23" s="1143"/>
      <c r="FF23" s="1143"/>
      <c r="FG23" s="1143"/>
      <c r="FH23" s="1143"/>
      <c r="FI23" s="1143"/>
      <c r="FJ23" s="1143"/>
      <c r="FK23" s="1143"/>
      <c r="FL23" s="1143"/>
      <c r="FM23" s="1143"/>
      <c r="FN23" s="1143"/>
      <c r="FO23" s="1143"/>
      <c r="FP23" s="1143"/>
      <c r="FQ23" s="1143"/>
      <c r="FR23" s="1143"/>
      <c r="FS23" s="1143"/>
      <c r="FT23" s="1143"/>
      <c r="FU23" s="1143"/>
      <c r="FV23" s="1143"/>
      <c r="FW23" s="1143"/>
      <c r="FX23" s="1143"/>
      <c r="FY23" s="1143"/>
      <c r="FZ23" s="1143"/>
      <c r="GA23" s="1143"/>
      <c r="GB23" s="1143"/>
      <c r="GC23" s="1143"/>
      <c r="GD23" s="1143"/>
      <c r="GE23" s="1143"/>
      <c r="GF23" s="1143"/>
      <c r="GG23" s="1143"/>
      <c r="GH23" s="1143"/>
      <c r="GI23" s="1143"/>
      <c r="GJ23" s="1143"/>
      <c r="GK23" s="1143"/>
      <c r="GL23" s="1143"/>
      <c r="GM23" s="1143"/>
      <c r="GN23" s="1143"/>
      <c r="GO23" s="1143"/>
      <c r="GP23" s="1143"/>
      <c r="GQ23" s="1143"/>
      <c r="GR23" s="1143"/>
      <c r="GS23" s="1143"/>
      <c r="GT23" s="1143"/>
      <c r="GU23" s="1143"/>
      <c r="GV23" s="1143"/>
      <c r="GW23" s="1143"/>
      <c r="GX23" s="1143"/>
      <c r="GY23" s="1143"/>
      <c r="GZ23" s="1143"/>
      <c r="HA23" s="1143"/>
      <c r="HB23" s="1143"/>
      <c r="HC23" s="1143"/>
      <c r="HD23" s="1143"/>
      <c r="HE23" s="1143"/>
      <c r="HF23" s="1143"/>
      <c r="HG23" s="1143"/>
      <c r="HH23" s="1143"/>
      <c r="HI23" s="1143"/>
      <c r="HJ23" s="1143"/>
      <c r="HK23" s="1143"/>
      <c r="HL23" s="1143"/>
      <c r="HM23" s="1143"/>
      <c r="HN23" s="1143"/>
      <c r="HO23" s="1143"/>
      <c r="HP23" s="1143"/>
      <c r="HQ23" s="1143"/>
      <c r="HR23" s="1143"/>
      <c r="HS23" s="1143"/>
      <c r="HT23" s="1143"/>
      <c r="HU23" s="1143"/>
      <c r="HV23" s="1143"/>
      <c r="HW23" s="1143"/>
      <c r="HX23" s="1143"/>
      <c r="HY23" s="1143"/>
      <c r="HZ23" s="1143"/>
      <c r="IA23" s="1143"/>
      <c r="IB23" s="1143"/>
      <c r="IC23" s="1143"/>
      <c r="ID23" s="1143"/>
      <c r="IE23" s="1143"/>
      <c r="IF23" s="1143"/>
      <c r="IG23" s="1143"/>
      <c r="IH23" s="1143"/>
      <c r="II23" s="1143"/>
      <c r="IJ23" s="1143"/>
      <c r="IK23" s="1143"/>
      <c r="IL23" s="1143"/>
      <c r="IM23" s="1143"/>
      <c r="IN23" s="1143"/>
      <c r="IO23" s="1143"/>
      <c r="IP23" s="1143"/>
      <c r="IQ23" s="1143"/>
      <c r="IR23" s="1143"/>
      <c r="IS23" s="1143"/>
      <c r="IT23" s="1143"/>
      <c r="IU23" s="1143"/>
      <c r="IV23" s="1143"/>
      <c r="IW23" s="1143"/>
      <c r="IX23" s="1143"/>
      <c r="IY23" s="1143"/>
      <c r="IZ23" s="1143"/>
      <c r="JA23" s="1143"/>
      <c r="JB23" s="1143"/>
      <c r="JC23" s="1143"/>
      <c r="JD23" s="1143"/>
      <c r="JE23" s="1143"/>
      <c r="JF23" s="1143"/>
      <c r="JG23" s="1143"/>
      <c r="JH23" s="1143"/>
      <c r="JI23" s="1143"/>
      <c r="JJ23" s="1143"/>
      <c r="JK23" s="1143"/>
      <c r="JL23" s="1143"/>
      <c r="JM23" s="1143"/>
      <c r="JN23" s="1143"/>
      <c r="JO23" s="1143"/>
      <c r="JP23" s="1143"/>
      <c r="JQ23" s="1143"/>
      <c r="JR23" s="1143"/>
      <c r="JS23" s="1143"/>
      <c r="JT23" s="1143"/>
      <c r="JU23" s="1143"/>
      <c r="JV23" s="1143"/>
      <c r="JW23" s="1143"/>
      <c r="JX23" s="1143"/>
      <c r="JY23" s="1143"/>
      <c r="JZ23" s="1143"/>
      <c r="KA23" s="1143"/>
      <c r="KB23" s="1143"/>
      <c r="KC23" s="1143"/>
      <c r="KD23" s="1143"/>
      <c r="KE23" s="1143"/>
      <c r="KF23" s="1143"/>
      <c r="KG23" s="1143"/>
      <c r="KH23" s="1143"/>
      <c r="KI23" s="1143"/>
      <c r="KJ23" s="1143"/>
      <c r="KK23" s="1143"/>
      <c r="KL23" s="1143"/>
      <c r="KM23" s="1143"/>
      <c r="KN23" s="1143"/>
      <c r="KO23" s="1143"/>
      <c r="KP23" s="1143"/>
      <c r="KQ23" s="1143"/>
      <c r="KR23" s="1143"/>
      <c r="KS23" s="1143"/>
      <c r="KT23" s="1143"/>
      <c r="KU23" s="1143"/>
      <c r="KV23" s="1143"/>
      <c r="KW23" s="1143"/>
      <c r="KX23" s="1143"/>
      <c r="KY23" s="1143"/>
      <c r="KZ23" s="1143"/>
      <c r="LA23" s="1143"/>
      <c r="LB23" s="1143"/>
      <c r="LC23" s="1143"/>
      <c r="LD23" s="1143"/>
      <c r="LE23" s="1143"/>
      <c r="LF23" s="1143"/>
      <c r="LG23" s="1143"/>
      <c r="LH23" s="1143"/>
      <c r="LI23" s="1143"/>
      <c r="LJ23" s="1143"/>
      <c r="LK23" s="1143"/>
      <c r="LL23" s="1143"/>
      <c r="LM23" s="1143"/>
      <c r="LN23" s="1143"/>
      <c r="LO23" s="1143"/>
      <c r="LP23" s="1143"/>
      <c r="LQ23" s="1143"/>
      <c r="LR23" s="1143"/>
      <c r="LS23" s="1143"/>
      <c r="LT23" s="1143"/>
      <c r="LU23" s="1143"/>
      <c r="LV23" s="1143"/>
      <c r="LW23" s="1143"/>
      <c r="LX23" s="1143"/>
      <c r="LY23" s="1143"/>
      <c r="LZ23" s="1143"/>
      <c r="MA23" s="1143"/>
      <c r="MB23" s="1143"/>
      <c r="MC23" s="1143"/>
      <c r="MD23" s="1143"/>
      <c r="ME23" s="1143"/>
      <c r="MF23" s="1143"/>
      <c r="MG23" s="1143"/>
      <c r="MH23" s="1143"/>
      <c r="MI23" s="1143"/>
      <c r="MJ23" s="1143"/>
      <c r="MK23" s="1143"/>
      <c r="ML23" s="1143"/>
      <c r="MM23" s="1143"/>
      <c r="MN23" s="1143"/>
      <c r="MO23" s="1143"/>
      <c r="MP23" s="1143"/>
      <c r="MQ23" s="1143"/>
      <c r="MR23" s="1143"/>
      <c r="MS23" s="1143"/>
      <c r="MT23" s="1143"/>
      <c r="MU23" s="1143"/>
      <c r="MV23" s="1143"/>
      <c r="MW23" s="1143"/>
      <c r="MX23" s="1143"/>
      <c r="MY23" s="1143"/>
      <c r="MZ23" s="1143"/>
      <c r="NA23" s="1143"/>
      <c r="NB23" s="1143"/>
      <c r="NC23" s="1143"/>
      <c r="ND23" s="1143"/>
      <c r="NE23" s="1143"/>
      <c r="NF23" s="1143"/>
      <c r="NG23" s="1143"/>
      <c r="NH23" s="1143"/>
      <c r="NI23" s="1143"/>
      <c r="NJ23" s="1143"/>
      <c r="NK23" s="1143"/>
      <c r="NL23" s="1143"/>
      <c r="NM23" s="1143"/>
      <c r="NN23" s="1143"/>
      <c r="NO23" s="1143"/>
      <c r="NP23" s="1143"/>
      <c r="NQ23" s="1143"/>
      <c r="NR23" s="1143"/>
      <c r="NS23" s="1143"/>
      <c r="NT23" s="1143"/>
      <c r="NU23" s="1143"/>
      <c r="NV23" s="1143"/>
      <c r="NW23" s="1143"/>
      <c r="NX23" s="1143"/>
      <c r="NY23" s="1143"/>
      <c r="NZ23" s="1143"/>
      <c r="OA23" s="1143"/>
      <c r="OB23" s="1143"/>
      <c r="OC23" s="1143"/>
      <c r="OD23" s="1143"/>
      <c r="OE23" s="1143"/>
      <c r="OF23" s="1143"/>
      <c r="OG23" s="1143"/>
      <c r="OH23" s="1143"/>
      <c r="OI23" s="1143"/>
      <c r="OJ23" s="1143"/>
      <c r="OK23" s="1143"/>
      <c r="OL23" s="1143"/>
      <c r="OM23" s="1143"/>
      <c r="ON23" s="1143"/>
      <c r="OO23" s="1143"/>
      <c r="OP23" s="1143"/>
      <c r="OQ23" s="1143"/>
      <c r="OR23" s="1143"/>
      <c r="OS23" s="1143"/>
      <c r="OT23" s="1143"/>
      <c r="OU23" s="1143"/>
      <c r="OV23" s="1143"/>
      <c r="OW23" s="1143"/>
      <c r="OX23" s="1143"/>
      <c r="OY23" s="1143"/>
      <c r="OZ23" s="1143"/>
      <c r="PA23" s="1143"/>
      <c r="PB23" s="1143"/>
      <c r="PC23" s="1143"/>
      <c r="PD23" s="1143"/>
      <c r="PE23" s="1143"/>
      <c r="PF23" s="1143"/>
      <c r="PG23" s="1143"/>
      <c r="PH23" s="1143"/>
      <c r="PI23" s="1143"/>
      <c r="PJ23" s="1143"/>
      <c r="PK23" s="1143"/>
      <c r="PL23" s="1143"/>
      <c r="PM23" s="1143"/>
      <c r="PN23" s="1143"/>
      <c r="PO23" s="1143"/>
      <c r="PP23" s="1143"/>
      <c r="PQ23" s="1143"/>
      <c r="PR23" s="1143"/>
      <c r="PS23" s="1143"/>
      <c r="PT23" s="1143"/>
      <c r="PU23" s="1143"/>
      <c r="PV23" s="1143"/>
      <c r="PW23" s="1143"/>
      <c r="PX23" s="1143"/>
      <c r="PY23" s="1143"/>
      <c r="PZ23" s="1143"/>
      <c r="QA23" s="1143"/>
      <c r="QB23" s="1143"/>
      <c r="QC23" s="1143"/>
      <c r="QD23" s="1143"/>
      <c r="QE23" s="1143"/>
      <c r="QF23" s="1143"/>
      <c r="QG23" s="1143"/>
      <c r="QH23" s="1143"/>
      <c r="QI23" s="1143"/>
      <c r="QJ23" s="1143"/>
      <c r="QK23" s="1143"/>
      <c r="QL23" s="1143"/>
      <c r="QM23" s="1143"/>
      <c r="QN23" s="1143"/>
      <c r="QO23" s="1143"/>
      <c r="QP23" s="1143"/>
      <c r="QQ23" s="1143"/>
      <c r="QR23" s="1143"/>
      <c r="QS23" s="1143"/>
      <c r="QT23" s="1143"/>
      <c r="QU23" s="1143"/>
      <c r="QV23" s="1143"/>
      <c r="QW23" s="1143"/>
      <c r="QX23" s="1143"/>
      <c r="QY23" s="1143"/>
      <c r="QZ23" s="1143"/>
      <c r="RA23" s="1143"/>
      <c r="RB23" s="1143"/>
      <c r="RC23" s="1143"/>
      <c r="RD23" s="1143"/>
      <c r="RE23" s="1143"/>
      <c r="RF23" s="1143"/>
      <c r="RG23" s="1143"/>
      <c r="RH23" s="1143"/>
      <c r="RI23" s="1143"/>
      <c r="RJ23" s="1143"/>
      <c r="RK23" s="1143"/>
      <c r="RL23" s="1143"/>
      <c r="RM23" s="1143"/>
      <c r="RN23" s="1143"/>
      <c r="RO23" s="1143"/>
      <c r="RP23" s="1143"/>
      <c r="RQ23" s="1143"/>
      <c r="RR23" s="1143"/>
      <c r="RS23" s="1143"/>
      <c r="RT23" s="1143"/>
      <c r="RU23" s="1143"/>
      <c r="RV23" s="1143"/>
      <c r="RW23" s="1143"/>
      <c r="RX23" s="1143"/>
      <c r="RY23" s="1143"/>
      <c r="RZ23" s="1143"/>
      <c r="SA23" s="1143"/>
      <c r="SB23" s="1143"/>
      <c r="SC23" s="1143"/>
      <c r="SD23" s="1143"/>
      <c r="SE23" s="1143"/>
      <c r="SF23" s="1143"/>
      <c r="SG23" s="1143"/>
      <c r="SH23" s="1143"/>
      <c r="SI23" s="1143"/>
      <c r="SJ23" s="1143"/>
      <c r="SK23" s="1143"/>
      <c r="SL23" s="1143"/>
      <c r="SM23" s="1143"/>
      <c r="SN23" s="1143"/>
      <c r="SO23" s="1143"/>
      <c r="SP23" s="1143"/>
      <c r="SQ23" s="1143"/>
      <c r="SR23" s="1143"/>
      <c r="SS23" s="1143"/>
      <c r="ST23" s="1143"/>
      <c r="SU23" s="1143"/>
      <c r="SV23" s="1143"/>
      <c r="SW23" s="1143"/>
      <c r="SX23" s="1143"/>
      <c r="SY23" s="1143"/>
      <c r="SZ23" s="1143"/>
      <c r="TA23" s="1143"/>
      <c r="TB23" s="1143"/>
      <c r="TC23" s="1143"/>
      <c r="TD23" s="1143"/>
      <c r="TE23" s="1143"/>
      <c r="TF23" s="1143"/>
      <c r="TG23" s="1143"/>
      <c r="TH23" s="1143"/>
      <c r="TI23" s="1143"/>
      <c r="TJ23" s="1143"/>
      <c r="TK23" s="1143"/>
      <c r="TL23" s="1143"/>
      <c r="TM23" s="1143"/>
      <c r="TN23" s="1143"/>
      <c r="TO23" s="1143"/>
      <c r="TP23" s="1143"/>
      <c r="TQ23" s="1143"/>
      <c r="TR23" s="1143"/>
      <c r="TS23" s="1143"/>
      <c r="TT23" s="1143"/>
      <c r="TU23" s="1143"/>
      <c r="TV23" s="1143"/>
      <c r="TW23" s="1143"/>
      <c r="TX23" s="1143"/>
      <c r="TY23" s="1143"/>
      <c r="TZ23" s="1143"/>
      <c r="UA23" s="1143"/>
      <c r="UB23" s="1143"/>
      <c r="UC23" s="1143"/>
      <c r="UD23" s="1143"/>
      <c r="UE23" s="1143"/>
      <c r="UF23" s="1143"/>
      <c r="UG23" s="1143"/>
      <c r="UH23" s="1143"/>
      <c r="UI23" s="1143"/>
      <c r="UJ23" s="1143"/>
      <c r="UK23" s="1143"/>
      <c r="UL23" s="1143"/>
      <c r="UM23" s="1143"/>
      <c r="UN23" s="1143"/>
      <c r="UO23" s="1143"/>
      <c r="UP23" s="1143"/>
      <c r="UQ23" s="1143"/>
      <c r="UR23" s="1143"/>
      <c r="US23" s="1143"/>
      <c r="UT23" s="1143"/>
      <c r="UU23" s="1143"/>
      <c r="UV23" s="1143"/>
      <c r="UW23" s="1143"/>
      <c r="UX23" s="1143"/>
      <c r="UY23" s="1143"/>
      <c r="UZ23" s="1143"/>
      <c r="VA23" s="1143"/>
      <c r="VB23" s="1143"/>
      <c r="VC23" s="1143"/>
      <c r="VD23" s="1143"/>
      <c r="VE23" s="1143"/>
      <c r="VF23" s="1143"/>
      <c r="VG23" s="1143"/>
      <c r="VH23" s="1143"/>
      <c r="VI23" s="1143"/>
      <c r="VJ23" s="1143"/>
      <c r="VK23" s="1143"/>
      <c r="VL23" s="1143"/>
      <c r="VM23" s="1143"/>
      <c r="VN23" s="1143"/>
      <c r="VO23" s="1143"/>
      <c r="VP23" s="1143"/>
      <c r="VQ23" s="1143"/>
      <c r="VR23" s="1143"/>
      <c r="VS23" s="1143"/>
      <c r="VT23" s="1143"/>
      <c r="VU23" s="1143"/>
      <c r="VV23" s="1143"/>
      <c r="VW23" s="1143"/>
      <c r="VX23" s="1143"/>
      <c r="VY23" s="1143"/>
      <c r="VZ23" s="1143"/>
      <c r="WA23" s="1143"/>
      <c r="WB23" s="1143"/>
      <c r="WC23" s="1143"/>
      <c r="WD23" s="1143"/>
      <c r="WE23" s="1143"/>
      <c r="WF23" s="1143"/>
      <c r="WG23" s="1143"/>
      <c r="WH23" s="1143"/>
      <c r="WI23" s="1143"/>
      <c r="WJ23" s="1143"/>
      <c r="WK23" s="1143"/>
      <c r="WL23" s="1143"/>
      <c r="WM23" s="1143"/>
      <c r="WN23" s="1143"/>
      <c r="WO23" s="1143"/>
      <c r="WP23" s="1143"/>
      <c r="WQ23" s="1143"/>
      <c r="WR23" s="1143"/>
      <c r="WS23" s="1143"/>
      <c r="WT23" s="1143"/>
      <c r="WU23" s="1143"/>
      <c r="WV23" s="1143"/>
      <c r="WW23" s="1143"/>
      <c r="WX23" s="1143"/>
      <c r="WY23" s="1143"/>
      <c r="WZ23" s="1143"/>
      <c r="XA23" s="1143"/>
      <c r="XB23" s="1143"/>
      <c r="XC23" s="1143"/>
      <c r="XD23" s="1143"/>
      <c r="XE23" s="1143"/>
      <c r="XF23" s="1143"/>
      <c r="XG23" s="1143"/>
      <c r="XH23" s="1143"/>
      <c r="XI23" s="1143"/>
      <c r="XJ23" s="1143"/>
      <c r="XK23" s="1143"/>
      <c r="XL23" s="1143"/>
      <c r="XM23" s="1143"/>
      <c r="XN23" s="1143"/>
      <c r="XO23" s="1143"/>
      <c r="XP23" s="1143"/>
      <c r="XQ23" s="1143"/>
      <c r="XR23" s="1143"/>
      <c r="XS23" s="1143"/>
      <c r="XT23" s="1143"/>
      <c r="XU23" s="1143"/>
      <c r="XV23" s="1143"/>
      <c r="XW23" s="1143"/>
      <c r="XX23" s="1143"/>
      <c r="XY23" s="1143"/>
      <c r="XZ23" s="1143"/>
      <c r="YA23" s="1143"/>
      <c r="YB23" s="1143"/>
      <c r="YC23" s="1143"/>
      <c r="YD23" s="1143"/>
      <c r="YE23" s="1143"/>
      <c r="YF23" s="1143"/>
      <c r="YG23" s="1143"/>
      <c r="YH23" s="1143"/>
      <c r="YI23" s="1143"/>
      <c r="YJ23" s="1143"/>
      <c r="YK23" s="1143"/>
      <c r="YL23" s="1143"/>
      <c r="YM23" s="1143"/>
      <c r="YN23" s="1143"/>
      <c r="YO23" s="1143"/>
      <c r="YP23" s="1143"/>
      <c r="YQ23" s="1143"/>
      <c r="YR23" s="1143"/>
      <c r="YS23" s="1143"/>
      <c r="YT23" s="1143"/>
      <c r="YU23" s="1143"/>
      <c r="YV23" s="1143"/>
      <c r="YW23" s="1143"/>
      <c r="YX23" s="1143"/>
      <c r="YY23" s="1143"/>
      <c r="YZ23" s="1143"/>
      <c r="ZA23" s="1143"/>
      <c r="ZB23" s="1143"/>
      <c r="ZC23" s="1143"/>
      <c r="ZD23" s="1143"/>
      <c r="ZE23" s="1143"/>
      <c r="ZF23" s="1143"/>
      <c r="ZG23" s="1143"/>
      <c r="ZH23" s="1143"/>
      <c r="ZI23" s="1143"/>
      <c r="ZJ23" s="1143"/>
      <c r="ZK23" s="1143"/>
      <c r="ZL23" s="1143"/>
      <c r="ZM23" s="1143"/>
      <c r="ZN23" s="1143"/>
      <c r="ZO23" s="1143"/>
      <c r="ZP23" s="1143"/>
      <c r="ZQ23" s="1143"/>
      <c r="ZR23" s="1143"/>
      <c r="ZS23" s="1143"/>
      <c r="ZT23" s="1143"/>
      <c r="ZU23" s="1143"/>
      <c r="ZV23" s="1143"/>
      <c r="ZW23" s="1143"/>
      <c r="ZX23" s="1143"/>
      <c r="ZY23" s="1143"/>
      <c r="ZZ23" s="1143"/>
      <c r="AAA23" s="1143"/>
      <c r="AAB23" s="1143"/>
      <c r="AAC23" s="1143"/>
      <c r="AAD23" s="1143"/>
      <c r="AAE23" s="1143"/>
      <c r="AAF23" s="1143"/>
      <c r="AAG23" s="1143"/>
      <c r="AAH23" s="1143"/>
      <c r="AAI23" s="1143"/>
      <c r="AAJ23" s="1143"/>
      <c r="AAK23" s="1143"/>
      <c r="AAL23" s="1143"/>
      <c r="AAM23" s="1143"/>
      <c r="AAN23" s="1143"/>
      <c r="AAO23" s="1143"/>
      <c r="AAP23" s="1143"/>
      <c r="AAQ23" s="1143"/>
      <c r="AAR23" s="1143"/>
      <c r="AAS23" s="1143"/>
      <c r="AAT23" s="1143"/>
      <c r="AAU23" s="1143"/>
      <c r="AAV23" s="1143"/>
      <c r="AAW23" s="1143"/>
      <c r="AAX23" s="1143"/>
      <c r="AAY23" s="1143"/>
      <c r="AAZ23" s="1143"/>
      <c r="ABA23" s="1143"/>
      <c r="ABB23" s="1143"/>
      <c r="ABC23" s="1143"/>
      <c r="ABD23" s="1143"/>
      <c r="ABE23" s="1143"/>
      <c r="ABF23" s="1143"/>
      <c r="ABG23" s="1143"/>
      <c r="ABH23" s="1143"/>
      <c r="ABI23" s="1143"/>
      <c r="ABJ23" s="1143"/>
      <c r="ABK23" s="1143"/>
      <c r="ABL23" s="1143"/>
      <c r="ABM23" s="1143"/>
      <c r="ABN23" s="1143"/>
      <c r="ABO23" s="1143"/>
      <c r="ABP23" s="1143"/>
      <c r="ABQ23" s="1143"/>
      <c r="ABR23" s="1143"/>
      <c r="ABS23" s="1143"/>
      <c r="ABT23" s="1143"/>
      <c r="ABU23" s="1143"/>
      <c r="ABV23" s="1143"/>
      <c r="ABW23" s="1143"/>
      <c r="ABX23" s="1143"/>
      <c r="ABY23" s="1143"/>
      <c r="ABZ23" s="1143"/>
      <c r="ACA23" s="1143"/>
      <c r="ACB23" s="1143"/>
      <c r="ACC23" s="1143"/>
      <c r="ACD23" s="1143"/>
      <c r="ACE23" s="1143"/>
      <c r="ACF23" s="1143"/>
      <c r="ACG23" s="1143"/>
      <c r="ACH23" s="1143"/>
      <c r="ACI23" s="1143"/>
      <c r="ACJ23" s="1143"/>
      <c r="ACK23" s="1143"/>
      <c r="ACL23" s="1143"/>
      <c r="ACM23" s="1143"/>
      <c r="ACN23" s="1143"/>
      <c r="ACO23" s="1143"/>
      <c r="ACP23" s="1143"/>
      <c r="ACQ23" s="1143"/>
      <c r="ACR23" s="1143"/>
      <c r="ACS23" s="1143"/>
      <c r="ACT23" s="1143"/>
      <c r="ACU23" s="1143"/>
      <c r="ACV23" s="1143"/>
      <c r="ACW23" s="1143"/>
      <c r="ACX23" s="1143"/>
      <c r="ACY23" s="1143"/>
      <c r="ACZ23" s="1143"/>
      <c r="ADA23" s="1143"/>
      <c r="ADB23" s="1143"/>
      <c r="ADC23" s="1143"/>
      <c r="ADD23" s="1143"/>
      <c r="ADE23" s="1143"/>
      <c r="ADF23" s="1143"/>
      <c r="ADG23" s="1143"/>
      <c r="ADH23" s="1143"/>
      <c r="ADI23" s="1143"/>
      <c r="ADJ23" s="1143"/>
      <c r="ADK23" s="1143"/>
      <c r="ADL23" s="1143"/>
      <c r="ADM23" s="1143"/>
      <c r="ADN23" s="1143"/>
      <c r="ADO23" s="1143"/>
      <c r="ADP23" s="1143"/>
      <c r="ADQ23" s="1143"/>
      <c r="ADR23" s="1143"/>
      <c r="ADS23" s="1143"/>
      <c r="ADT23" s="1143"/>
      <c r="ADU23" s="1143"/>
      <c r="ADV23" s="1143"/>
      <c r="ADW23" s="1143"/>
      <c r="ADX23" s="1143"/>
      <c r="ADY23" s="1143"/>
      <c r="ADZ23" s="1143"/>
      <c r="AEA23" s="1143"/>
      <c r="AEB23" s="1143"/>
      <c r="AEC23" s="1143"/>
      <c r="AED23" s="1143"/>
      <c r="AEE23" s="1143"/>
      <c r="AEF23" s="1143"/>
      <c r="AEG23" s="1143"/>
      <c r="AEH23" s="1143"/>
      <c r="AEI23" s="1143"/>
      <c r="AEJ23" s="1143"/>
      <c r="AEK23" s="1143"/>
      <c r="AEL23" s="1143"/>
      <c r="AEM23" s="1143"/>
      <c r="AEN23" s="1143"/>
      <c r="AEO23" s="1143"/>
      <c r="AEP23" s="1143"/>
      <c r="AEQ23" s="1143"/>
      <c r="AER23" s="1143"/>
      <c r="AES23" s="1143"/>
      <c r="AET23" s="1143"/>
      <c r="AEU23" s="1143"/>
      <c r="AEV23" s="1143"/>
      <c r="AEW23" s="1143"/>
      <c r="AEX23" s="1143"/>
      <c r="AEY23" s="1143"/>
      <c r="AEZ23" s="1143"/>
      <c r="AFA23" s="1143"/>
      <c r="AFB23" s="1143"/>
      <c r="AFC23" s="1143"/>
      <c r="AFD23" s="1143"/>
      <c r="AFE23" s="1143"/>
      <c r="AFF23" s="1143"/>
      <c r="AFG23" s="1143"/>
      <c r="AFH23" s="1143"/>
      <c r="AFI23" s="1143"/>
      <c r="AFJ23" s="1143"/>
      <c r="AFK23" s="1143"/>
      <c r="AFL23" s="1143"/>
      <c r="AFM23" s="1143"/>
      <c r="AFN23" s="1143"/>
      <c r="AFO23" s="1143"/>
      <c r="AFP23" s="1143"/>
      <c r="AFQ23" s="1143"/>
      <c r="AFR23" s="1143"/>
      <c r="AFS23" s="1143"/>
      <c r="AFT23" s="1143"/>
      <c r="AFU23" s="1143"/>
      <c r="AFV23" s="1143"/>
      <c r="AFW23" s="1143"/>
      <c r="AFX23" s="1143"/>
      <c r="AFY23" s="1143"/>
      <c r="AFZ23" s="1143"/>
      <c r="AGA23" s="1143"/>
      <c r="AGB23" s="1143"/>
      <c r="AGC23" s="1143"/>
      <c r="AGD23" s="1143"/>
      <c r="AGE23" s="1143"/>
      <c r="AGF23" s="1143"/>
      <c r="AGG23" s="1143"/>
      <c r="AGH23" s="1143"/>
      <c r="AGI23" s="1143"/>
      <c r="AGJ23" s="1143"/>
      <c r="AGK23" s="1143"/>
      <c r="AGL23" s="1143"/>
      <c r="AGM23" s="1143"/>
      <c r="AGN23" s="1143"/>
      <c r="AGO23" s="1143"/>
      <c r="AGP23" s="1143"/>
      <c r="AGQ23" s="1143"/>
      <c r="AGR23" s="1143"/>
      <c r="AGS23" s="1143"/>
      <c r="AGT23" s="1143"/>
      <c r="AGU23" s="1143"/>
      <c r="AGV23" s="1143"/>
      <c r="AGW23" s="1143"/>
      <c r="AGX23" s="1143"/>
      <c r="AGY23" s="1143"/>
      <c r="AGZ23" s="1143"/>
      <c r="AHA23" s="1143"/>
      <c r="AHB23" s="1143"/>
      <c r="AHC23" s="1143"/>
      <c r="AHD23" s="1143"/>
      <c r="AHE23" s="1143"/>
      <c r="AHF23" s="1143"/>
      <c r="AHG23" s="1143"/>
      <c r="AHH23" s="1143"/>
      <c r="AHI23" s="1143"/>
      <c r="AHJ23" s="1143"/>
      <c r="AHK23" s="1143"/>
      <c r="AHL23" s="1143"/>
      <c r="AHM23" s="1143"/>
      <c r="AHN23" s="1143"/>
      <c r="AHO23" s="1143"/>
      <c r="AHP23" s="1143"/>
      <c r="AHQ23" s="1143"/>
      <c r="AHR23" s="1143"/>
      <c r="AHS23" s="1143"/>
      <c r="AHT23" s="1143"/>
      <c r="AHU23" s="1143"/>
      <c r="AHV23" s="1143"/>
      <c r="AHW23" s="1143"/>
      <c r="AHX23" s="1143"/>
      <c r="AHY23" s="1143"/>
      <c r="AHZ23" s="1143"/>
      <c r="AIA23" s="1143"/>
      <c r="AIB23" s="1143"/>
      <c r="AIC23" s="1143"/>
      <c r="AID23" s="1143"/>
      <c r="AIE23" s="1143"/>
      <c r="AIF23" s="1143"/>
      <c r="AIG23" s="1143"/>
      <c r="AIH23" s="1143"/>
      <c r="AII23" s="1143"/>
      <c r="AIJ23" s="1143"/>
      <c r="AIK23" s="1143"/>
      <c r="AIL23" s="1143"/>
      <c r="AIM23" s="1143"/>
      <c r="AIN23" s="1143"/>
      <c r="AIO23" s="1143"/>
      <c r="AIP23" s="1143"/>
      <c r="AIQ23" s="1143"/>
      <c r="AIR23" s="1143"/>
      <c r="AIS23" s="1143"/>
      <c r="AIT23" s="1143"/>
      <c r="AIU23" s="1143"/>
      <c r="AIV23" s="1143"/>
      <c r="AIW23" s="1143"/>
      <c r="AIX23" s="1143"/>
      <c r="AIY23" s="1143"/>
      <c r="AIZ23" s="1143"/>
      <c r="AJA23" s="1143"/>
      <c r="AJB23" s="1143"/>
      <c r="AJC23" s="1143"/>
      <c r="AJD23" s="1143"/>
      <c r="AJE23" s="1143"/>
      <c r="AJF23" s="1143"/>
      <c r="AJG23" s="1143"/>
      <c r="AJH23" s="1143"/>
      <c r="AJI23" s="1143"/>
      <c r="AJJ23" s="1143"/>
      <c r="AJK23" s="1143"/>
      <c r="AJL23" s="1143"/>
      <c r="AJM23" s="1143"/>
      <c r="AJN23" s="1143"/>
      <c r="AJO23" s="1143"/>
      <c r="AJP23" s="1143"/>
      <c r="AJQ23" s="1143"/>
      <c r="AJR23" s="1143"/>
      <c r="AJS23" s="1143"/>
      <c r="AJT23" s="1143"/>
      <c r="AJU23" s="1143"/>
      <c r="AJV23" s="1143"/>
      <c r="AJW23" s="1143"/>
      <c r="AJX23" s="1143"/>
      <c r="AJY23" s="1143"/>
      <c r="AJZ23" s="1143"/>
      <c r="AKA23" s="1143"/>
      <c r="AKB23" s="1143"/>
      <c r="AKC23" s="1143"/>
      <c r="AKD23" s="1143"/>
      <c r="AKE23" s="1143"/>
      <c r="AKF23" s="1143"/>
      <c r="AKG23" s="1143"/>
      <c r="AKH23" s="1143"/>
      <c r="AKI23" s="1143"/>
      <c r="AKJ23" s="1143"/>
      <c r="AKK23" s="1143"/>
      <c r="AKL23" s="1143"/>
      <c r="AKM23" s="1143"/>
      <c r="AKN23" s="1143"/>
      <c r="AKO23" s="1143"/>
      <c r="AKP23" s="1143"/>
      <c r="AKQ23" s="1143"/>
      <c r="AKR23" s="1143"/>
      <c r="AKS23" s="1143"/>
      <c r="AKT23" s="1143"/>
      <c r="AKU23" s="1143"/>
      <c r="AKV23" s="1143"/>
      <c r="AKW23" s="1143"/>
      <c r="AKX23" s="1143"/>
      <c r="AKY23" s="1143"/>
      <c r="AKZ23" s="1143"/>
      <c r="ALA23" s="1143"/>
      <c r="ALB23" s="1143"/>
      <c r="ALC23" s="1143"/>
      <c r="ALD23" s="1143"/>
      <c r="ALE23" s="1143"/>
      <c r="ALF23" s="1143"/>
      <c r="ALG23" s="1143"/>
      <c r="ALH23" s="1143"/>
      <c r="ALI23" s="1143"/>
      <c r="ALJ23" s="1143"/>
      <c r="ALK23" s="1143"/>
      <c r="ALL23" s="1143"/>
      <c r="ALM23" s="1143"/>
      <c r="ALN23" s="1143"/>
      <c r="ALO23" s="1143"/>
      <c r="ALP23" s="1143"/>
      <c r="ALQ23" s="1143"/>
      <c r="ALR23" s="1143"/>
      <c r="ALS23" s="1143"/>
      <c r="ALT23" s="1143"/>
      <c r="ALU23" s="1143"/>
      <c r="ALV23" s="1143"/>
      <c r="ALW23" s="1143"/>
      <c r="ALX23" s="1143"/>
      <c r="ALY23" s="1143"/>
      <c r="ALZ23" s="1143"/>
      <c r="AMA23" s="1143"/>
      <c r="AMB23" s="1143"/>
      <c r="AMC23" s="1143"/>
      <c r="AMD23" s="1143"/>
      <c r="AME23" s="1143"/>
      <c r="AMF23" s="1143"/>
      <c r="AMG23" s="1143"/>
    </row>
    <row r="24" spans="1:1021" ht="25.5" customHeight="1">
      <c r="F24" s="1551"/>
      <c r="G24" s="1551"/>
      <c r="H24" s="1551"/>
      <c r="I24" s="1551"/>
      <c r="J24" s="1601" t="s">
        <v>2388</v>
      </c>
      <c r="K24" s="1602"/>
      <c r="L24" s="1602"/>
      <c r="M24" s="1602"/>
      <c r="N24" s="1602"/>
      <c r="O24" s="1602"/>
      <c r="P24" s="1602"/>
      <c r="Q24" s="1602"/>
      <c r="R24" s="1602"/>
      <c r="S24" s="1602"/>
      <c r="T24" s="1602"/>
      <c r="U24" s="1602"/>
      <c r="V24" s="1602"/>
      <c r="W24" s="1602"/>
      <c r="X24" s="1602"/>
      <c r="Y24" s="1602"/>
      <c r="Z24" s="1602"/>
      <c r="AA24" s="1602"/>
      <c r="AB24" s="1602"/>
      <c r="AC24" s="1602"/>
      <c r="AD24" s="1602"/>
      <c r="AE24" s="1603"/>
      <c r="AF24" s="1552"/>
      <c r="AG24" s="1552"/>
      <c r="AH24" s="1526"/>
      <c r="AI24" s="1526"/>
      <c r="AJ24" s="1526"/>
      <c r="AK24" s="1543"/>
      <c r="AL24" s="1543"/>
      <c r="AM24" s="1543"/>
      <c r="AN24" s="1543"/>
      <c r="AO24" s="1543"/>
      <c r="AP24" s="1543"/>
      <c r="AQ24" s="1543"/>
      <c r="AR24" s="1543"/>
      <c r="AS24" s="1543"/>
      <c r="AT24" s="1543"/>
      <c r="AU24" s="1543"/>
      <c r="AV24" s="1543"/>
      <c r="AW24" s="1543"/>
      <c r="AX24" s="1543"/>
      <c r="AY24" s="1543"/>
      <c r="AZ24" s="1543"/>
      <c r="BA24" s="1543"/>
      <c r="BB24" s="1543"/>
      <c r="BC24" s="1543"/>
      <c r="BD24" s="1543"/>
      <c r="BE24" s="19"/>
    </row>
    <row r="25" spans="1:1021" s="1155" customFormat="1" ht="25.5" customHeight="1">
      <c r="A25" s="1156">
        <v>0.01</v>
      </c>
      <c r="B25" s="1156">
        <f>A194</f>
        <v>1.6900000000000006</v>
      </c>
      <c r="C25" s="1157">
        <f t="shared" ref="C25:C41" si="0">IF(LEN(AK25)=0,"",1+ABS((AK25*A25)/LEN(AK25))+A25)</f>
        <v>1.3466666666666667</v>
      </c>
      <c r="D25" s="1157">
        <f t="shared" ref="D25:D41" si="1">IF(LEN(AU25)=0,"",1+ABS((AU25*B25)/LEN(AU25))+B25)</f>
        <v>115.92000000000003</v>
      </c>
      <c r="E25" s="1143"/>
      <c r="F25" s="1561"/>
      <c r="G25" s="1561"/>
      <c r="H25" s="1561"/>
      <c r="I25" s="1561"/>
      <c r="J25" s="1604" t="s">
        <v>2389</v>
      </c>
      <c r="K25" s="1605"/>
      <c r="L25" s="1605"/>
      <c r="M25" s="1605"/>
      <c r="N25" s="1605"/>
      <c r="O25" s="1605"/>
      <c r="P25" s="1605"/>
      <c r="Q25" s="1605"/>
      <c r="R25" s="1605"/>
      <c r="S25" s="1605"/>
      <c r="T25" s="1605"/>
      <c r="U25" s="1605"/>
      <c r="V25" s="1605"/>
      <c r="W25" s="1605"/>
      <c r="X25" s="1605"/>
      <c r="Y25" s="1605"/>
      <c r="Z25" s="1605"/>
      <c r="AA25" s="1605"/>
      <c r="AB25" s="1605"/>
      <c r="AC25" s="1605"/>
      <c r="AD25" s="1605"/>
      <c r="AE25" s="1606"/>
      <c r="AF25" s="1562"/>
      <c r="AG25" s="1562"/>
      <c r="AH25" s="1562">
        <v>201</v>
      </c>
      <c r="AI25" s="1562"/>
      <c r="AJ25" s="1562"/>
      <c r="AK25" s="1590">
        <v>101</v>
      </c>
      <c r="AL25" s="1590"/>
      <c r="AM25" s="1590"/>
      <c r="AN25" s="1590"/>
      <c r="AO25" s="1590"/>
      <c r="AP25" s="1590"/>
      <c r="AQ25" s="1590"/>
      <c r="AR25" s="1590"/>
      <c r="AS25" s="1590"/>
      <c r="AT25" s="1590"/>
      <c r="AU25" s="1590">
        <v>201</v>
      </c>
      <c r="AV25" s="1590"/>
      <c r="AW25" s="1590"/>
      <c r="AX25" s="1590"/>
      <c r="AY25" s="1590"/>
      <c r="AZ25" s="1590"/>
      <c r="BA25" s="1590"/>
      <c r="BB25" s="1590"/>
      <c r="BC25" s="1590"/>
      <c r="BD25" s="1590"/>
      <c r="BE25" s="1153"/>
      <c r="BF25" s="1154"/>
      <c r="BG25" s="1143"/>
      <c r="BH25" s="1143"/>
      <c r="BI25" s="1143"/>
      <c r="BJ25" s="1143"/>
      <c r="BK25" s="1143"/>
      <c r="BL25" s="1143"/>
      <c r="BM25" s="1143"/>
      <c r="BN25" s="1143"/>
      <c r="BO25" s="1143"/>
      <c r="BP25" s="1143"/>
      <c r="BQ25" s="1143"/>
      <c r="BR25" s="1143"/>
      <c r="BS25" s="1143"/>
      <c r="BT25" s="1143"/>
      <c r="BU25" s="1143"/>
      <c r="BV25" s="1143"/>
      <c r="BW25" s="1143"/>
      <c r="BX25" s="1143"/>
      <c r="BY25" s="1143"/>
      <c r="BZ25" s="1143"/>
      <c r="CA25" s="1143"/>
      <c r="CB25" s="1143"/>
      <c r="CC25" s="1143"/>
      <c r="CD25" s="1143"/>
      <c r="CE25" s="1143"/>
      <c r="CF25" s="1143"/>
      <c r="CG25" s="1143"/>
      <c r="CH25" s="1143"/>
      <c r="CI25" s="1143"/>
      <c r="CJ25" s="1143"/>
      <c r="CK25" s="1143"/>
      <c r="CL25" s="1143"/>
      <c r="CM25" s="1143"/>
      <c r="CN25" s="1143"/>
      <c r="CO25" s="1143"/>
      <c r="CP25" s="1143"/>
      <c r="CQ25" s="1143"/>
      <c r="CR25" s="1143"/>
      <c r="CS25" s="1143"/>
      <c r="CT25" s="1143"/>
      <c r="CU25" s="1143"/>
      <c r="CV25" s="1143"/>
      <c r="CW25" s="1143"/>
      <c r="CX25" s="1143"/>
      <c r="CY25" s="1143"/>
      <c r="CZ25" s="1143"/>
      <c r="DA25" s="1143"/>
      <c r="DB25" s="1143"/>
      <c r="DC25" s="1143"/>
      <c r="DD25" s="1143"/>
      <c r="DE25" s="1143"/>
      <c r="DF25" s="1143"/>
      <c r="DG25" s="1143"/>
      <c r="DH25" s="1143"/>
      <c r="DI25" s="1143"/>
      <c r="DJ25" s="1143"/>
      <c r="DK25" s="1143"/>
      <c r="DL25" s="1143"/>
      <c r="DM25" s="1143"/>
      <c r="DN25" s="1143"/>
      <c r="DO25" s="1143"/>
      <c r="DP25" s="1143"/>
      <c r="DQ25" s="1143"/>
      <c r="DR25" s="1143"/>
      <c r="DS25" s="1143"/>
      <c r="DT25" s="1143"/>
      <c r="DU25" s="1143"/>
      <c r="DV25" s="1143"/>
      <c r="DW25" s="1143"/>
      <c r="DX25" s="1143"/>
      <c r="DY25" s="1143"/>
      <c r="DZ25" s="1143"/>
      <c r="EA25" s="1143"/>
      <c r="EB25" s="1143"/>
      <c r="EC25" s="1143"/>
      <c r="ED25" s="1143"/>
      <c r="EE25" s="1143"/>
      <c r="EF25" s="1143"/>
      <c r="EG25" s="1143"/>
      <c r="EH25" s="1143"/>
      <c r="EI25" s="1143"/>
      <c r="EJ25" s="1143"/>
      <c r="EK25" s="1143"/>
      <c r="EL25" s="1143"/>
      <c r="EM25" s="1143"/>
      <c r="EN25" s="1143"/>
      <c r="EO25" s="1143"/>
      <c r="EP25" s="1143"/>
      <c r="EQ25" s="1143"/>
      <c r="ER25" s="1143"/>
      <c r="ES25" s="1143"/>
      <c r="ET25" s="1143"/>
      <c r="EU25" s="1143"/>
      <c r="EV25" s="1143"/>
      <c r="EW25" s="1143"/>
      <c r="EX25" s="1143"/>
      <c r="EY25" s="1143"/>
      <c r="EZ25" s="1143"/>
      <c r="FA25" s="1143"/>
      <c r="FB25" s="1143"/>
      <c r="FC25" s="1143"/>
      <c r="FD25" s="1143"/>
      <c r="FE25" s="1143"/>
      <c r="FF25" s="1143"/>
      <c r="FG25" s="1143"/>
      <c r="FH25" s="1143"/>
      <c r="FI25" s="1143"/>
      <c r="FJ25" s="1143"/>
      <c r="FK25" s="1143"/>
      <c r="FL25" s="1143"/>
      <c r="FM25" s="1143"/>
      <c r="FN25" s="1143"/>
      <c r="FO25" s="1143"/>
      <c r="FP25" s="1143"/>
      <c r="FQ25" s="1143"/>
      <c r="FR25" s="1143"/>
      <c r="FS25" s="1143"/>
      <c r="FT25" s="1143"/>
      <c r="FU25" s="1143"/>
      <c r="FV25" s="1143"/>
      <c r="FW25" s="1143"/>
      <c r="FX25" s="1143"/>
      <c r="FY25" s="1143"/>
      <c r="FZ25" s="1143"/>
      <c r="GA25" s="1143"/>
      <c r="GB25" s="1143"/>
      <c r="GC25" s="1143"/>
      <c r="GD25" s="1143"/>
      <c r="GE25" s="1143"/>
      <c r="GF25" s="1143"/>
      <c r="GG25" s="1143"/>
      <c r="GH25" s="1143"/>
      <c r="GI25" s="1143"/>
      <c r="GJ25" s="1143"/>
      <c r="GK25" s="1143"/>
      <c r="GL25" s="1143"/>
      <c r="GM25" s="1143"/>
      <c r="GN25" s="1143"/>
      <c r="GO25" s="1143"/>
      <c r="GP25" s="1143"/>
      <c r="GQ25" s="1143"/>
      <c r="GR25" s="1143"/>
      <c r="GS25" s="1143"/>
      <c r="GT25" s="1143"/>
      <c r="GU25" s="1143"/>
      <c r="GV25" s="1143"/>
      <c r="GW25" s="1143"/>
      <c r="GX25" s="1143"/>
      <c r="GY25" s="1143"/>
      <c r="GZ25" s="1143"/>
      <c r="HA25" s="1143"/>
      <c r="HB25" s="1143"/>
      <c r="HC25" s="1143"/>
      <c r="HD25" s="1143"/>
      <c r="HE25" s="1143"/>
      <c r="HF25" s="1143"/>
      <c r="HG25" s="1143"/>
      <c r="HH25" s="1143"/>
      <c r="HI25" s="1143"/>
      <c r="HJ25" s="1143"/>
      <c r="HK25" s="1143"/>
      <c r="HL25" s="1143"/>
      <c r="HM25" s="1143"/>
      <c r="HN25" s="1143"/>
      <c r="HO25" s="1143"/>
      <c r="HP25" s="1143"/>
      <c r="HQ25" s="1143"/>
      <c r="HR25" s="1143"/>
      <c r="HS25" s="1143"/>
      <c r="HT25" s="1143"/>
      <c r="HU25" s="1143"/>
      <c r="HV25" s="1143"/>
      <c r="HW25" s="1143"/>
      <c r="HX25" s="1143"/>
      <c r="HY25" s="1143"/>
      <c r="HZ25" s="1143"/>
      <c r="IA25" s="1143"/>
      <c r="IB25" s="1143"/>
      <c r="IC25" s="1143"/>
      <c r="ID25" s="1143"/>
      <c r="IE25" s="1143"/>
      <c r="IF25" s="1143"/>
      <c r="IG25" s="1143"/>
      <c r="IH25" s="1143"/>
      <c r="II25" s="1143"/>
      <c r="IJ25" s="1143"/>
      <c r="IK25" s="1143"/>
      <c r="IL25" s="1143"/>
      <c r="IM25" s="1143"/>
      <c r="IN25" s="1143"/>
      <c r="IO25" s="1143"/>
      <c r="IP25" s="1143"/>
      <c r="IQ25" s="1143"/>
      <c r="IR25" s="1143"/>
      <c r="IS25" s="1143"/>
      <c r="IT25" s="1143"/>
      <c r="IU25" s="1143"/>
      <c r="IV25" s="1143"/>
      <c r="IW25" s="1143"/>
      <c r="IX25" s="1143"/>
      <c r="IY25" s="1143"/>
      <c r="IZ25" s="1143"/>
      <c r="JA25" s="1143"/>
      <c r="JB25" s="1143"/>
      <c r="JC25" s="1143"/>
      <c r="JD25" s="1143"/>
      <c r="JE25" s="1143"/>
      <c r="JF25" s="1143"/>
      <c r="JG25" s="1143"/>
      <c r="JH25" s="1143"/>
      <c r="JI25" s="1143"/>
      <c r="JJ25" s="1143"/>
      <c r="JK25" s="1143"/>
      <c r="JL25" s="1143"/>
      <c r="JM25" s="1143"/>
      <c r="JN25" s="1143"/>
      <c r="JO25" s="1143"/>
      <c r="JP25" s="1143"/>
      <c r="JQ25" s="1143"/>
      <c r="JR25" s="1143"/>
      <c r="JS25" s="1143"/>
      <c r="JT25" s="1143"/>
      <c r="JU25" s="1143"/>
      <c r="JV25" s="1143"/>
      <c r="JW25" s="1143"/>
      <c r="JX25" s="1143"/>
      <c r="JY25" s="1143"/>
      <c r="JZ25" s="1143"/>
      <c r="KA25" s="1143"/>
      <c r="KB25" s="1143"/>
      <c r="KC25" s="1143"/>
      <c r="KD25" s="1143"/>
      <c r="KE25" s="1143"/>
      <c r="KF25" s="1143"/>
      <c r="KG25" s="1143"/>
      <c r="KH25" s="1143"/>
      <c r="KI25" s="1143"/>
      <c r="KJ25" s="1143"/>
      <c r="KK25" s="1143"/>
      <c r="KL25" s="1143"/>
      <c r="KM25" s="1143"/>
      <c r="KN25" s="1143"/>
      <c r="KO25" s="1143"/>
      <c r="KP25" s="1143"/>
      <c r="KQ25" s="1143"/>
      <c r="KR25" s="1143"/>
      <c r="KS25" s="1143"/>
      <c r="KT25" s="1143"/>
      <c r="KU25" s="1143"/>
      <c r="KV25" s="1143"/>
      <c r="KW25" s="1143"/>
      <c r="KX25" s="1143"/>
      <c r="KY25" s="1143"/>
      <c r="KZ25" s="1143"/>
      <c r="LA25" s="1143"/>
      <c r="LB25" s="1143"/>
      <c r="LC25" s="1143"/>
      <c r="LD25" s="1143"/>
      <c r="LE25" s="1143"/>
      <c r="LF25" s="1143"/>
      <c r="LG25" s="1143"/>
      <c r="LH25" s="1143"/>
      <c r="LI25" s="1143"/>
      <c r="LJ25" s="1143"/>
      <c r="LK25" s="1143"/>
      <c r="LL25" s="1143"/>
      <c r="LM25" s="1143"/>
      <c r="LN25" s="1143"/>
      <c r="LO25" s="1143"/>
      <c r="LP25" s="1143"/>
      <c r="LQ25" s="1143"/>
      <c r="LR25" s="1143"/>
      <c r="LS25" s="1143"/>
      <c r="LT25" s="1143"/>
      <c r="LU25" s="1143"/>
      <c r="LV25" s="1143"/>
      <c r="LW25" s="1143"/>
      <c r="LX25" s="1143"/>
      <c r="LY25" s="1143"/>
      <c r="LZ25" s="1143"/>
      <c r="MA25" s="1143"/>
      <c r="MB25" s="1143"/>
      <c r="MC25" s="1143"/>
      <c r="MD25" s="1143"/>
      <c r="ME25" s="1143"/>
      <c r="MF25" s="1143"/>
      <c r="MG25" s="1143"/>
      <c r="MH25" s="1143"/>
      <c r="MI25" s="1143"/>
      <c r="MJ25" s="1143"/>
      <c r="MK25" s="1143"/>
      <c r="ML25" s="1143"/>
      <c r="MM25" s="1143"/>
      <c r="MN25" s="1143"/>
      <c r="MO25" s="1143"/>
      <c r="MP25" s="1143"/>
      <c r="MQ25" s="1143"/>
      <c r="MR25" s="1143"/>
      <c r="MS25" s="1143"/>
      <c r="MT25" s="1143"/>
      <c r="MU25" s="1143"/>
      <c r="MV25" s="1143"/>
      <c r="MW25" s="1143"/>
      <c r="MX25" s="1143"/>
      <c r="MY25" s="1143"/>
      <c r="MZ25" s="1143"/>
      <c r="NA25" s="1143"/>
      <c r="NB25" s="1143"/>
      <c r="NC25" s="1143"/>
      <c r="ND25" s="1143"/>
      <c r="NE25" s="1143"/>
      <c r="NF25" s="1143"/>
      <c r="NG25" s="1143"/>
      <c r="NH25" s="1143"/>
      <c r="NI25" s="1143"/>
      <c r="NJ25" s="1143"/>
      <c r="NK25" s="1143"/>
      <c r="NL25" s="1143"/>
      <c r="NM25" s="1143"/>
      <c r="NN25" s="1143"/>
      <c r="NO25" s="1143"/>
      <c r="NP25" s="1143"/>
      <c r="NQ25" s="1143"/>
      <c r="NR25" s="1143"/>
      <c r="NS25" s="1143"/>
      <c r="NT25" s="1143"/>
      <c r="NU25" s="1143"/>
      <c r="NV25" s="1143"/>
      <c r="NW25" s="1143"/>
      <c r="NX25" s="1143"/>
      <c r="NY25" s="1143"/>
      <c r="NZ25" s="1143"/>
      <c r="OA25" s="1143"/>
      <c r="OB25" s="1143"/>
      <c r="OC25" s="1143"/>
      <c r="OD25" s="1143"/>
      <c r="OE25" s="1143"/>
      <c r="OF25" s="1143"/>
      <c r="OG25" s="1143"/>
      <c r="OH25" s="1143"/>
      <c r="OI25" s="1143"/>
      <c r="OJ25" s="1143"/>
      <c r="OK25" s="1143"/>
      <c r="OL25" s="1143"/>
      <c r="OM25" s="1143"/>
      <c r="ON25" s="1143"/>
      <c r="OO25" s="1143"/>
      <c r="OP25" s="1143"/>
      <c r="OQ25" s="1143"/>
      <c r="OR25" s="1143"/>
      <c r="OS25" s="1143"/>
      <c r="OT25" s="1143"/>
      <c r="OU25" s="1143"/>
      <c r="OV25" s="1143"/>
      <c r="OW25" s="1143"/>
      <c r="OX25" s="1143"/>
      <c r="OY25" s="1143"/>
      <c r="OZ25" s="1143"/>
      <c r="PA25" s="1143"/>
      <c r="PB25" s="1143"/>
      <c r="PC25" s="1143"/>
      <c r="PD25" s="1143"/>
      <c r="PE25" s="1143"/>
      <c r="PF25" s="1143"/>
      <c r="PG25" s="1143"/>
      <c r="PH25" s="1143"/>
      <c r="PI25" s="1143"/>
      <c r="PJ25" s="1143"/>
      <c r="PK25" s="1143"/>
      <c r="PL25" s="1143"/>
      <c r="PM25" s="1143"/>
      <c r="PN25" s="1143"/>
      <c r="PO25" s="1143"/>
      <c r="PP25" s="1143"/>
      <c r="PQ25" s="1143"/>
      <c r="PR25" s="1143"/>
      <c r="PS25" s="1143"/>
      <c r="PT25" s="1143"/>
      <c r="PU25" s="1143"/>
      <c r="PV25" s="1143"/>
      <c r="PW25" s="1143"/>
      <c r="PX25" s="1143"/>
      <c r="PY25" s="1143"/>
      <c r="PZ25" s="1143"/>
      <c r="QA25" s="1143"/>
      <c r="QB25" s="1143"/>
      <c r="QC25" s="1143"/>
      <c r="QD25" s="1143"/>
      <c r="QE25" s="1143"/>
      <c r="QF25" s="1143"/>
      <c r="QG25" s="1143"/>
      <c r="QH25" s="1143"/>
      <c r="QI25" s="1143"/>
      <c r="QJ25" s="1143"/>
      <c r="QK25" s="1143"/>
      <c r="QL25" s="1143"/>
      <c r="QM25" s="1143"/>
      <c r="QN25" s="1143"/>
      <c r="QO25" s="1143"/>
      <c r="QP25" s="1143"/>
      <c r="QQ25" s="1143"/>
      <c r="QR25" s="1143"/>
      <c r="QS25" s="1143"/>
      <c r="QT25" s="1143"/>
      <c r="QU25" s="1143"/>
      <c r="QV25" s="1143"/>
      <c r="QW25" s="1143"/>
      <c r="QX25" s="1143"/>
      <c r="QY25" s="1143"/>
      <c r="QZ25" s="1143"/>
      <c r="RA25" s="1143"/>
      <c r="RB25" s="1143"/>
      <c r="RC25" s="1143"/>
      <c r="RD25" s="1143"/>
      <c r="RE25" s="1143"/>
      <c r="RF25" s="1143"/>
      <c r="RG25" s="1143"/>
      <c r="RH25" s="1143"/>
      <c r="RI25" s="1143"/>
      <c r="RJ25" s="1143"/>
      <c r="RK25" s="1143"/>
      <c r="RL25" s="1143"/>
      <c r="RM25" s="1143"/>
      <c r="RN25" s="1143"/>
      <c r="RO25" s="1143"/>
      <c r="RP25" s="1143"/>
      <c r="RQ25" s="1143"/>
      <c r="RR25" s="1143"/>
      <c r="RS25" s="1143"/>
      <c r="RT25" s="1143"/>
      <c r="RU25" s="1143"/>
      <c r="RV25" s="1143"/>
      <c r="RW25" s="1143"/>
      <c r="RX25" s="1143"/>
      <c r="RY25" s="1143"/>
      <c r="RZ25" s="1143"/>
      <c r="SA25" s="1143"/>
      <c r="SB25" s="1143"/>
      <c r="SC25" s="1143"/>
      <c r="SD25" s="1143"/>
      <c r="SE25" s="1143"/>
      <c r="SF25" s="1143"/>
      <c r="SG25" s="1143"/>
      <c r="SH25" s="1143"/>
      <c r="SI25" s="1143"/>
      <c r="SJ25" s="1143"/>
      <c r="SK25" s="1143"/>
      <c r="SL25" s="1143"/>
      <c r="SM25" s="1143"/>
      <c r="SN25" s="1143"/>
      <c r="SO25" s="1143"/>
      <c r="SP25" s="1143"/>
      <c r="SQ25" s="1143"/>
      <c r="SR25" s="1143"/>
      <c r="SS25" s="1143"/>
      <c r="ST25" s="1143"/>
      <c r="SU25" s="1143"/>
      <c r="SV25" s="1143"/>
      <c r="SW25" s="1143"/>
      <c r="SX25" s="1143"/>
      <c r="SY25" s="1143"/>
      <c r="SZ25" s="1143"/>
      <c r="TA25" s="1143"/>
      <c r="TB25" s="1143"/>
      <c r="TC25" s="1143"/>
      <c r="TD25" s="1143"/>
      <c r="TE25" s="1143"/>
      <c r="TF25" s="1143"/>
      <c r="TG25" s="1143"/>
      <c r="TH25" s="1143"/>
      <c r="TI25" s="1143"/>
      <c r="TJ25" s="1143"/>
      <c r="TK25" s="1143"/>
      <c r="TL25" s="1143"/>
      <c r="TM25" s="1143"/>
      <c r="TN25" s="1143"/>
      <c r="TO25" s="1143"/>
      <c r="TP25" s="1143"/>
      <c r="TQ25" s="1143"/>
      <c r="TR25" s="1143"/>
      <c r="TS25" s="1143"/>
      <c r="TT25" s="1143"/>
      <c r="TU25" s="1143"/>
      <c r="TV25" s="1143"/>
      <c r="TW25" s="1143"/>
      <c r="TX25" s="1143"/>
      <c r="TY25" s="1143"/>
      <c r="TZ25" s="1143"/>
      <c r="UA25" s="1143"/>
      <c r="UB25" s="1143"/>
      <c r="UC25" s="1143"/>
      <c r="UD25" s="1143"/>
      <c r="UE25" s="1143"/>
      <c r="UF25" s="1143"/>
      <c r="UG25" s="1143"/>
      <c r="UH25" s="1143"/>
      <c r="UI25" s="1143"/>
      <c r="UJ25" s="1143"/>
      <c r="UK25" s="1143"/>
      <c r="UL25" s="1143"/>
      <c r="UM25" s="1143"/>
      <c r="UN25" s="1143"/>
      <c r="UO25" s="1143"/>
      <c r="UP25" s="1143"/>
      <c r="UQ25" s="1143"/>
      <c r="UR25" s="1143"/>
      <c r="US25" s="1143"/>
      <c r="UT25" s="1143"/>
      <c r="UU25" s="1143"/>
      <c r="UV25" s="1143"/>
      <c r="UW25" s="1143"/>
      <c r="UX25" s="1143"/>
      <c r="UY25" s="1143"/>
      <c r="UZ25" s="1143"/>
      <c r="VA25" s="1143"/>
      <c r="VB25" s="1143"/>
      <c r="VC25" s="1143"/>
      <c r="VD25" s="1143"/>
      <c r="VE25" s="1143"/>
      <c r="VF25" s="1143"/>
      <c r="VG25" s="1143"/>
      <c r="VH25" s="1143"/>
      <c r="VI25" s="1143"/>
      <c r="VJ25" s="1143"/>
      <c r="VK25" s="1143"/>
      <c r="VL25" s="1143"/>
      <c r="VM25" s="1143"/>
      <c r="VN25" s="1143"/>
      <c r="VO25" s="1143"/>
      <c r="VP25" s="1143"/>
      <c r="VQ25" s="1143"/>
      <c r="VR25" s="1143"/>
      <c r="VS25" s="1143"/>
      <c r="VT25" s="1143"/>
      <c r="VU25" s="1143"/>
      <c r="VV25" s="1143"/>
      <c r="VW25" s="1143"/>
      <c r="VX25" s="1143"/>
      <c r="VY25" s="1143"/>
      <c r="VZ25" s="1143"/>
      <c r="WA25" s="1143"/>
      <c r="WB25" s="1143"/>
      <c r="WC25" s="1143"/>
      <c r="WD25" s="1143"/>
      <c r="WE25" s="1143"/>
      <c r="WF25" s="1143"/>
      <c r="WG25" s="1143"/>
      <c r="WH25" s="1143"/>
      <c r="WI25" s="1143"/>
      <c r="WJ25" s="1143"/>
      <c r="WK25" s="1143"/>
      <c r="WL25" s="1143"/>
      <c r="WM25" s="1143"/>
      <c r="WN25" s="1143"/>
      <c r="WO25" s="1143"/>
      <c r="WP25" s="1143"/>
      <c r="WQ25" s="1143"/>
      <c r="WR25" s="1143"/>
      <c r="WS25" s="1143"/>
      <c r="WT25" s="1143"/>
      <c r="WU25" s="1143"/>
      <c r="WV25" s="1143"/>
      <c r="WW25" s="1143"/>
      <c r="WX25" s="1143"/>
      <c r="WY25" s="1143"/>
      <c r="WZ25" s="1143"/>
      <c r="XA25" s="1143"/>
      <c r="XB25" s="1143"/>
      <c r="XC25" s="1143"/>
      <c r="XD25" s="1143"/>
      <c r="XE25" s="1143"/>
      <c r="XF25" s="1143"/>
      <c r="XG25" s="1143"/>
      <c r="XH25" s="1143"/>
      <c r="XI25" s="1143"/>
      <c r="XJ25" s="1143"/>
      <c r="XK25" s="1143"/>
      <c r="XL25" s="1143"/>
      <c r="XM25" s="1143"/>
      <c r="XN25" s="1143"/>
      <c r="XO25" s="1143"/>
      <c r="XP25" s="1143"/>
      <c r="XQ25" s="1143"/>
      <c r="XR25" s="1143"/>
      <c r="XS25" s="1143"/>
      <c r="XT25" s="1143"/>
      <c r="XU25" s="1143"/>
      <c r="XV25" s="1143"/>
      <c r="XW25" s="1143"/>
      <c r="XX25" s="1143"/>
      <c r="XY25" s="1143"/>
      <c r="XZ25" s="1143"/>
      <c r="YA25" s="1143"/>
      <c r="YB25" s="1143"/>
      <c r="YC25" s="1143"/>
      <c r="YD25" s="1143"/>
      <c r="YE25" s="1143"/>
      <c r="YF25" s="1143"/>
      <c r="YG25" s="1143"/>
      <c r="YH25" s="1143"/>
      <c r="YI25" s="1143"/>
      <c r="YJ25" s="1143"/>
      <c r="YK25" s="1143"/>
      <c r="YL25" s="1143"/>
      <c r="YM25" s="1143"/>
      <c r="YN25" s="1143"/>
      <c r="YO25" s="1143"/>
      <c r="YP25" s="1143"/>
      <c r="YQ25" s="1143"/>
      <c r="YR25" s="1143"/>
      <c r="YS25" s="1143"/>
      <c r="YT25" s="1143"/>
      <c r="YU25" s="1143"/>
      <c r="YV25" s="1143"/>
      <c r="YW25" s="1143"/>
      <c r="YX25" s="1143"/>
      <c r="YY25" s="1143"/>
      <c r="YZ25" s="1143"/>
      <c r="ZA25" s="1143"/>
      <c r="ZB25" s="1143"/>
      <c r="ZC25" s="1143"/>
      <c r="ZD25" s="1143"/>
      <c r="ZE25" s="1143"/>
      <c r="ZF25" s="1143"/>
      <c r="ZG25" s="1143"/>
      <c r="ZH25" s="1143"/>
      <c r="ZI25" s="1143"/>
      <c r="ZJ25" s="1143"/>
      <c r="ZK25" s="1143"/>
      <c r="ZL25" s="1143"/>
      <c r="ZM25" s="1143"/>
      <c r="ZN25" s="1143"/>
      <c r="ZO25" s="1143"/>
      <c r="ZP25" s="1143"/>
      <c r="ZQ25" s="1143"/>
      <c r="ZR25" s="1143"/>
      <c r="ZS25" s="1143"/>
      <c r="ZT25" s="1143"/>
      <c r="ZU25" s="1143"/>
      <c r="ZV25" s="1143"/>
      <c r="ZW25" s="1143"/>
      <c r="ZX25" s="1143"/>
      <c r="ZY25" s="1143"/>
      <c r="ZZ25" s="1143"/>
      <c r="AAA25" s="1143"/>
      <c r="AAB25" s="1143"/>
      <c r="AAC25" s="1143"/>
      <c r="AAD25" s="1143"/>
      <c r="AAE25" s="1143"/>
      <c r="AAF25" s="1143"/>
      <c r="AAG25" s="1143"/>
      <c r="AAH25" s="1143"/>
      <c r="AAI25" s="1143"/>
      <c r="AAJ25" s="1143"/>
      <c r="AAK25" s="1143"/>
      <c r="AAL25" s="1143"/>
      <c r="AAM25" s="1143"/>
      <c r="AAN25" s="1143"/>
      <c r="AAO25" s="1143"/>
      <c r="AAP25" s="1143"/>
      <c r="AAQ25" s="1143"/>
      <c r="AAR25" s="1143"/>
      <c r="AAS25" s="1143"/>
      <c r="AAT25" s="1143"/>
      <c r="AAU25" s="1143"/>
      <c r="AAV25" s="1143"/>
      <c r="AAW25" s="1143"/>
      <c r="AAX25" s="1143"/>
      <c r="AAY25" s="1143"/>
      <c r="AAZ25" s="1143"/>
      <c r="ABA25" s="1143"/>
      <c r="ABB25" s="1143"/>
      <c r="ABC25" s="1143"/>
      <c r="ABD25" s="1143"/>
      <c r="ABE25" s="1143"/>
      <c r="ABF25" s="1143"/>
      <c r="ABG25" s="1143"/>
      <c r="ABH25" s="1143"/>
      <c r="ABI25" s="1143"/>
      <c r="ABJ25" s="1143"/>
      <c r="ABK25" s="1143"/>
      <c r="ABL25" s="1143"/>
      <c r="ABM25" s="1143"/>
      <c r="ABN25" s="1143"/>
      <c r="ABO25" s="1143"/>
      <c r="ABP25" s="1143"/>
      <c r="ABQ25" s="1143"/>
      <c r="ABR25" s="1143"/>
      <c r="ABS25" s="1143"/>
      <c r="ABT25" s="1143"/>
      <c r="ABU25" s="1143"/>
      <c r="ABV25" s="1143"/>
      <c r="ABW25" s="1143"/>
      <c r="ABX25" s="1143"/>
      <c r="ABY25" s="1143"/>
      <c r="ABZ25" s="1143"/>
      <c r="ACA25" s="1143"/>
      <c r="ACB25" s="1143"/>
      <c r="ACC25" s="1143"/>
      <c r="ACD25" s="1143"/>
      <c r="ACE25" s="1143"/>
      <c r="ACF25" s="1143"/>
      <c r="ACG25" s="1143"/>
      <c r="ACH25" s="1143"/>
      <c r="ACI25" s="1143"/>
      <c r="ACJ25" s="1143"/>
      <c r="ACK25" s="1143"/>
      <c r="ACL25" s="1143"/>
      <c r="ACM25" s="1143"/>
      <c r="ACN25" s="1143"/>
      <c r="ACO25" s="1143"/>
      <c r="ACP25" s="1143"/>
      <c r="ACQ25" s="1143"/>
      <c r="ACR25" s="1143"/>
      <c r="ACS25" s="1143"/>
      <c r="ACT25" s="1143"/>
      <c r="ACU25" s="1143"/>
      <c r="ACV25" s="1143"/>
      <c r="ACW25" s="1143"/>
      <c r="ACX25" s="1143"/>
      <c r="ACY25" s="1143"/>
      <c r="ACZ25" s="1143"/>
      <c r="ADA25" s="1143"/>
      <c r="ADB25" s="1143"/>
      <c r="ADC25" s="1143"/>
      <c r="ADD25" s="1143"/>
      <c r="ADE25" s="1143"/>
      <c r="ADF25" s="1143"/>
      <c r="ADG25" s="1143"/>
      <c r="ADH25" s="1143"/>
      <c r="ADI25" s="1143"/>
      <c r="ADJ25" s="1143"/>
      <c r="ADK25" s="1143"/>
      <c r="ADL25" s="1143"/>
      <c r="ADM25" s="1143"/>
      <c r="ADN25" s="1143"/>
      <c r="ADO25" s="1143"/>
      <c r="ADP25" s="1143"/>
      <c r="ADQ25" s="1143"/>
      <c r="ADR25" s="1143"/>
      <c r="ADS25" s="1143"/>
      <c r="ADT25" s="1143"/>
      <c r="ADU25" s="1143"/>
      <c r="ADV25" s="1143"/>
      <c r="ADW25" s="1143"/>
      <c r="ADX25" s="1143"/>
      <c r="ADY25" s="1143"/>
      <c r="ADZ25" s="1143"/>
      <c r="AEA25" s="1143"/>
      <c r="AEB25" s="1143"/>
      <c r="AEC25" s="1143"/>
      <c r="AED25" s="1143"/>
      <c r="AEE25" s="1143"/>
      <c r="AEF25" s="1143"/>
      <c r="AEG25" s="1143"/>
      <c r="AEH25" s="1143"/>
      <c r="AEI25" s="1143"/>
      <c r="AEJ25" s="1143"/>
      <c r="AEK25" s="1143"/>
      <c r="AEL25" s="1143"/>
      <c r="AEM25" s="1143"/>
      <c r="AEN25" s="1143"/>
      <c r="AEO25" s="1143"/>
      <c r="AEP25" s="1143"/>
      <c r="AEQ25" s="1143"/>
      <c r="AER25" s="1143"/>
      <c r="AES25" s="1143"/>
      <c r="AET25" s="1143"/>
      <c r="AEU25" s="1143"/>
      <c r="AEV25" s="1143"/>
      <c r="AEW25" s="1143"/>
      <c r="AEX25" s="1143"/>
      <c r="AEY25" s="1143"/>
      <c r="AEZ25" s="1143"/>
      <c r="AFA25" s="1143"/>
      <c r="AFB25" s="1143"/>
      <c r="AFC25" s="1143"/>
      <c r="AFD25" s="1143"/>
      <c r="AFE25" s="1143"/>
      <c r="AFF25" s="1143"/>
      <c r="AFG25" s="1143"/>
      <c r="AFH25" s="1143"/>
      <c r="AFI25" s="1143"/>
      <c r="AFJ25" s="1143"/>
      <c r="AFK25" s="1143"/>
      <c r="AFL25" s="1143"/>
      <c r="AFM25" s="1143"/>
      <c r="AFN25" s="1143"/>
      <c r="AFO25" s="1143"/>
      <c r="AFP25" s="1143"/>
      <c r="AFQ25" s="1143"/>
      <c r="AFR25" s="1143"/>
      <c r="AFS25" s="1143"/>
      <c r="AFT25" s="1143"/>
      <c r="AFU25" s="1143"/>
      <c r="AFV25" s="1143"/>
      <c r="AFW25" s="1143"/>
      <c r="AFX25" s="1143"/>
      <c r="AFY25" s="1143"/>
      <c r="AFZ25" s="1143"/>
      <c r="AGA25" s="1143"/>
      <c r="AGB25" s="1143"/>
      <c r="AGC25" s="1143"/>
      <c r="AGD25" s="1143"/>
      <c r="AGE25" s="1143"/>
      <c r="AGF25" s="1143"/>
      <c r="AGG25" s="1143"/>
      <c r="AGH25" s="1143"/>
      <c r="AGI25" s="1143"/>
      <c r="AGJ25" s="1143"/>
      <c r="AGK25" s="1143"/>
      <c r="AGL25" s="1143"/>
      <c r="AGM25" s="1143"/>
      <c r="AGN25" s="1143"/>
      <c r="AGO25" s="1143"/>
      <c r="AGP25" s="1143"/>
      <c r="AGQ25" s="1143"/>
      <c r="AGR25" s="1143"/>
      <c r="AGS25" s="1143"/>
      <c r="AGT25" s="1143"/>
      <c r="AGU25" s="1143"/>
      <c r="AGV25" s="1143"/>
      <c r="AGW25" s="1143"/>
      <c r="AGX25" s="1143"/>
      <c r="AGY25" s="1143"/>
      <c r="AGZ25" s="1143"/>
      <c r="AHA25" s="1143"/>
      <c r="AHB25" s="1143"/>
      <c r="AHC25" s="1143"/>
      <c r="AHD25" s="1143"/>
      <c r="AHE25" s="1143"/>
      <c r="AHF25" s="1143"/>
      <c r="AHG25" s="1143"/>
      <c r="AHH25" s="1143"/>
      <c r="AHI25" s="1143"/>
      <c r="AHJ25" s="1143"/>
      <c r="AHK25" s="1143"/>
      <c r="AHL25" s="1143"/>
      <c r="AHM25" s="1143"/>
      <c r="AHN25" s="1143"/>
      <c r="AHO25" s="1143"/>
      <c r="AHP25" s="1143"/>
      <c r="AHQ25" s="1143"/>
      <c r="AHR25" s="1143"/>
      <c r="AHS25" s="1143"/>
      <c r="AHT25" s="1143"/>
      <c r="AHU25" s="1143"/>
      <c r="AHV25" s="1143"/>
      <c r="AHW25" s="1143"/>
      <c r="AHX25" s="1143"/>
      <c r="AHY25" s="1143"/>
      <c r="AHZ25" s="1143"/>
      <c r="AIA25" s="1143"/>
      <c r="AIB25" s="1143"/>
      <c r="AIC25" s="1143"/>
      <c r="AID25" s="1143"/>
      <c r="AIE25" s="1143"/>
      <c r="AIF25" s="1143"/>
      <c r="AIG25" s="1143"/>
      <c r="AIH25" s="1143"/>
      <c r="AII25" s="1143"/>
      <c r="AIJ25" s="1143"/>
      <c r="AIK25" s="1143"/>
      <c r="AIL25" s="1143"/>
      <c r="AIM25" s="1143"/>
      <c r="AIN25" s="1143"/>
      <c r="AIO25" s="1143"/>
      <c r="AIP25" s="1143"/>
      <c r="AIQ25" s="1143"/>
      <c r="AIR25" s="1143"/>
      <c r="AIS25" s="1143"/>
      <c r="AIT25" s="1143"/>
      <c r="AIU25" s="1143"/>
      <c r="AIV25" s="1143"/>
      <c r="AIW25" s="1143"/>
      <c r="AIX25" s="1143"/>
      <c r="AIY25" s="1143"/>
      <c r="AIZ25" s="1143"/>
      <c r="AJA25" s="1143"/>
      <c r="AJB25" s="1143"/>
      <c r="AJC25" s="1143"/>
      <c r="AJD25" s="1143"/>
      <c r="AJE25" s="1143"/>
      <c r="AJF25" s="1143"/>
      <c r="AJG25" s="1143"/>
      <c r="AJH25" s="1143"/>
      <c r="AJI25" s="1143"/>
      <c r="AJJ25" s="1143"/>
      <c r="AJK25" s="1143"/>
      <c r="AJL25" s="1143"/>
      <c r="AJM25" s="1143"/>
      <c r="AJN25" s="1143"/>
      <c r="AJO25" s="1143"/>
      <c r="AJP25" s="1143"/>
      <c r="AJQ25" s="1143"/>
      <c r="AJR25" s="1143"/>
      <c r="AJS25" s="1143"/>
      <c r="AJT25" s="1143"/>
      <c r="AJU25" s="1143"/>
      <c r="AJV25" s="1143"/>
      <c r="AJW25" s="1143"/>
      <c r="AJX25" s="1143"/>
      <c r="AJY25" s="1143"/>
      <c r="AJZ25" s="1143"/>
      <c r="AKA25" s="1143"/>
      <c r="AKB25" s="1143"/>
      <c r="AKC25" s="1143"/>
      <c r="AKD25" s="1143"/>
      <c r="AKE25" s="1143"/>
      <c r="AKF25" s="1143"/>
      <c r="AKG25" s="1143"/>
      <c r="AKH25" s="1143"/>
      <c r="AKI25" s="1143"/>
      <c r="AKJ25" s="1143"/>
      <c r="AKK25" s="1143"/>
      <c r="AKL25" s="1143"/>
      <c r="AKM25" s="1143"/>
      <c r="AKN25" s="1143"/>
      <c r="AKO25" s="1143"/>
      <c r="AKP25" s="1143"/>
      <c r="AKQ25" s="1143"/>
      <c r="AKR25" s="1143"/>
      <c r="AKS25" s="1143"/>
      <c r="AKT25" s="1143"/>
      <c r="AKU25" s="1143"/>
      <c r="AKV25" s="1143"/>
      <c r="AKW25" s="1143"/>
      <c r="AKX25" s="1143"/>
      <c r="AKY25" s="1143"/>
      <c r="AKZ25" s="1143"/>
      <c r="ALA25" s="1143"/>
      <c r="ALB25" s="1143"/>
      <c r="ALC25" s="1143"/>
      <c r="ALD25" s="1143"/>
      <c r="ALE25" s="1143"/>
      <c r="ALF25" s="1143"/>
      <c r="ALG25" s="1143"/>
      <c r="ALH25" s="1143"/>
      <c r="ALI25" s="1143"/>
      <c r="ALJ25" s="1143"/>
      <c r="ALK25" s="1143"/>
      <c r="ALL25" s="1143"/>
      <c r="ALM25" s="1143"/>
      <c r="ALN25" s="1143"/>
      <c r="ALO25" s="1143"/>
      <c r="ALP25" s="1143"/>
      <c r="ALQ25" s="1143"/>
      <c r="ALR25" s="1143"/>
      <c r="ALS25" s="1143"/>
      <c r="ALT25" s="1143"/>
      <c r="ALU25" s="1143"/>
      <c r="ALV25" s="1143"/>
      <c r="ALW25" s="1143"/>
      <c r="ALX25" s="1143"/>
      <c r="ALY25" s="1143"/>
      <c r="ALZ25" s="1143"/>
      <c r="AMA25" s="1143"/>
      <c r="AMB25" s="1143"/>
      <c r="AMC25" s="1143"/>
      <c r="AMD25" s="1143"/>
      <c r="AME25" s="1143"/>
      <c r="AMF25" s="1143"/>
      <c r="AMG25" s="1143"/>
    </row>
    <row r="26" spans="1:1021" ht="25.5" customHeight="1">
      <c r="A26" s="200">
        <v>0.02</v>
      </c>
      <c r="B26" s="200">
        <v>1.7</v>
      </c>
      <c r="C26" s="201">
        <f t="shared" si="0"/>
        <v>1.7000000000000002</v>
      </c>
      <c r="D26" s="201">
        <f t="shared" si="1"/>
        <v>117.16666666666666</v>
      </c>
      <c r="F26" s="1551">
        <v>60</v>
      </c>
      <c r="G26" s="1551"/>
      <c r="H26" s="1551"/>
      <c r="I26" s="1551"/>
      <c r="J26" s="1601" t="s">
        <v>2390</v>
      </c>
      <c r="K26" s="1602"/>
      <c r="L26" s="1602"/>
      <c r="M26" s="1602"/>
      <c r="N26" s="1602"/>
      <c r="O26" s="1602"/>
      <c r="P26" s="1602"/>
      <c r="Q26" s="1602"/>
      <c r="R26" s="1602"/>
      <c r="S26" s="1602"/>
      <c r="T26" s="1602"/>
      <c r="U26" s="1602"/>
      <c r="V26" s="1602"/>
      <c r="W26" s="1602"/>
      <c r="X26" s="1602"/>
      <c r="Y26" s="1602"/>
      <c r="Z26" s="1602"/>
      <c r="AA26" s="1602"/>
      <c r="AB26" s="1602"/>
      <c r="AC26" s="1602"/>
      <c r="AD26" s="1602"/>
      <c r="AE26" s="1603"/>
      <c r="AF26" s="1552"/>
      <c r="AG26" s="1552"/>
      <c r="AH26" s="1526">
        <v>202</v>
      </c>
      <c r="AI26" s="1526"/>
      <c r="AJ26" s="1526"/>
      <c r="AK26" s="1534">
        <v>102</v>
      </c>
      <c r="AL26" s="1535"/>
      <c r="AM26" s="1535"/>
      <c r="AN26" s="1535"/>
      <c r="AO26" s="1535"/>
      <c r="AP26" s="1535"/>
      <c r="AQ26" s="1535"/>
      <c r="AR26" s="1535"/>
      <c r="AS26" s="1535"/>
      <c r="AT26" s="1536"/>
      <c r="AU26" s="1534">
        <v>202</v>
      </c>
      <c r="AV26" s="1535"/>
      <c r="AW26" s="1535"/>
      <c r="AX26" s="1535"/>
      <c r="AY26" s="1535"/>
      <c r="AZ26" s="1535"/>
      <c r="BA26" s="1535"/>
      <c r="BB26" s="1535"/>
      <c r="BC26" s="1535"/>
      <c r="BD26" s="1536"/>
      <c r="BE26" s="19"/>
    </row>
    <row r="27" spans="1:1021" ht="25.5" customHeight="1">
      <c r="A27" s="200">
        <v>0.03</v>
      </c>
      <c r="B27" s="200">
        <v>1.71</v>
      </c>
      <c r="C27" s="201">
        <f t="shared" si="0"/>
        <v>2.06</v>
      </c>
      <c r="D27" s="201">
        <f t="shared" si="1"/>
        <v>118.41999999999999</v>
      </c>
      <c r="F27" s="1551">
        <v>600</v>
      </c>
      <c r="G27" s="1551"/>
      <c r="H27" s="1551"/>
      <c r="I27" s="1551"/>
      <c r="J27" s="1607" t="s">
        <v>3042</v>
      </c>
      <c r="K27" s="1608"/>
      <c r="L27" s="1608"/>
      <c r="M27" s="1608"/>
      <c r="N27" s="1608"/>
      <c r="O27" s="1608"/>
      <c r="P27" s="1608"/>
      <c r="Q27" s="1608"/>
      <c r="R27" s="1608"/>
      <c r="S27" s="1608"/>
      <c r="T27" s="1608"/>
      <c r="U27" s="1608"/>
      <c r="V27" s="1608"/>
      <c r="W27" s="1608"/>
      <c r="X27" s="1608"/>
      <c r="Y27" s="1608"/>
      <c r="Z27" s="1608"/>
      <c r="AA27" s="1608"/>
      <c r="AB27" s="1608"/>
      <c r="AC27" s="1608"/>
      <c r="AD27" s="1608"/>
      <c r="AE27" s="1609"/>
      <c r="AF27" s="1552"/>
      <c r="AG27" s="1552"/>
      <c r="AH27" s="1526">
        <v>203</v>
      </c>
      <c r="AI27" s="1526"/>
      <c r="AJ27" s="1526"/>
      <c r="AK27" s="1534">
        <v>103</v>
      </c>
      <c r="AL27" s="1535"/>
      <c r="AM27" s="1535"/>
      <c r="AN27" s="1535"/>
      <c r="AO27" s="1535"/>
      <c r="AP27" s="1535"/>
      <c r="AQ27" s="1535"/>
      <c r="AR27" s="1535"/>
      <c r="AS27" s="1535"/>
      <c r="AT27" s="1536"/>
      <c r="AU27" s="1534">
        <v>203</v>
      </c>
      <c r="AV27" s="1535"/>
      <c r="AW27" s="1535"/>
      <c r="AX27" s="1535"/>
      <c r="AY27" s="1535"/>
      <c r="AZ27" s="1535"/>
      <c r="BA27" s="1535"/>
      <c r="BB27" s="1535"/>
      <c r="BC27" s="1535"/>
      <c r="BD27" s="1536"/>
      <c r="BE27" s="19"/>
    </row>
    <row r="28" spans="1:1021" ht="25.5" customHeight="1">
      <c r="A28" s="200">
        <v>0.04</v>
      </c>
      <c r="B28" s="200">
        <v>1.72</v>
      </c>
      <c r="C28" s="201">
        <f t="shared" si="0"/>
        <v>2.4266666666666667</v>
      </c>
      <c r="D28" s="201">
        <f t="shared" si="1"/>
        <v>119.67999999999999</v>
      </c>
      <c r="F28" s="1551">
        <v>601</v>
      </c>
      <c r="G28" s="1551"/>
      <c r="H28" s="1551"/>
      <c r="I28" s="1551"/>
      <c r="J28" s="1607" t="s">
        <v>3043</v>
      </c>
      <c r="K28" s="1608"/>
      <c r="L28" s="1608"/>
      <c r="M28" s="1608"/>
      <c r="N28" s="1608"/>
      <c r="O28" s="1608"/>
      <c r="P28" s="1608"/>
      <c r="Q28" s="1608"/>
      <c r="R28" s="1608"/>
      <c r="S28" s="1608"/>
      <c r="T28" s="1608"/>
      <c r="U28" s="1608"/>
      <c r="V28" s="1608"/>
      <c r="W28" s="1608"/>
      <c r="X28" s="1608"/>
      <c r="Y28" s="1608"/>
      <c r="Z28" s="1608"/>
      <c r="AA28" s="1608"/>
      <c r="AB28" s="1608"/>
      <c r="AC28" s="1608"/>
      <c r="AD28" s="1608"/>
      <c r="AE28" s="1609"/>
      <c r="AF28" s="1552"/>
      <c r="AG28" s="1552"/>
      <c r="AH28" s="1526">
        <v>204</v>
      </c>
      <c r="AI28" s="1526"/>
      <c r="AJ28" s="1526"/>
      <c r="AK28" s="1534">
        <v>104</v>
      </c>
      <c r="AL28" s="1535"/>
      <c r="AM28" s="1535"/>
      <c r="AN28" s="1535"/>
      <c r="AO28" s="1535"/>
      <c r="AP28" s="1535"/>
      <c r="AQ28" s="1535"/>
      <c r="AR28" s="1535"/>
      <c r="AS28" s="1535"/>
      <c r="AT28" s="1536"/>
      <c r="AU28" s="1534">
        <v>204</v>
      </c>
      <c r="AV28" s="1535"/>
      <c r="AW28" s="1535"/>
      <c r="AX28" s="1535"/>
      <c r="AY28" s="1535"/>
      <c r="AZ28" s="1535"/>
      <c r="BA28" s="1535"/>
      <c r="BB28" s="1535"/>
      <c r="BC28" s="1535"/>
      <c r="BD28" s="1536"/>
      <c r="BE28" s="19"/>
    </row>
    <row r="29" spans="1:1021" ht="25.5" customHeight="1">
      <c r="A29" s="200">
        <v>0.05</v>
      </c>
      <c r="B29" s="200">
        <v>1.73</v>
      </c>
      <c r="C29" s="201">
        <f t="shared" si="0"/>
        <v>2.8</v>
      </c>
      <c r="D29" s="201">
        <f t="shared" si="1"/>
        <v>120.94666666666666</v>
      </c>
      <c r="F29" s="1551">
        <v>602</v>
      </c>
      <c r="G29" s="1551"/>
      <c r="H29" s="1551"/>
      <c r="I29" s="1551"/>
      <c r="J29" s="1607" t="s">
        <v>3044</v>
      </c>
      <c r="K29" s="1608"/>
      <c r="L29" s="1608"/>
      <c r="M29" s="1608"/>
      <c r="N29" s="1608"/>
      <c r="O29" s="1608"/>
      <c r="P29" s="1608"/>
      <c r="Q29" s="1608"/>
      <c r="R29" s="1608"/>
      <c r="S29" s="1608"/>
      <c r="T29" s="1608"/>
      <c r="U29" s="1608"/>
      <c r="V29" s="1608"/>
      <c r="W29" s="1608"/>
      <c r="X29" s="1608"/>
      <c r="Y29" s="1608"/>
      <c r="Z29" s="1608"/>
      <c r="AA29" s="1608"/>
      <c r="AB29" s="1608"/>
      <c r="AC29" s="1608"/>
      <c r="AD29" s="1608"/>
      <c r="AE29" s="1609"/>
      <c r="AF29" s="1552"/>
      <c r="AG29" s="1552"/>
      <c r="AH29" s="1526">
        <v>205</v>
      </c>
      <c r="AI29" s="1526"/>
      <c r="AJ29" s="1526"/>
      <c r="AK29" s="1534">
        <v>105</v>
      </c>
      <c r="AL29" s="1535"/>
      <c r="AM29" s="1535"/>
      <c r="AN29" s="1535"/>
      <c r="AO29" s="1535"/>
      <c r="AP29" s="1535"/>
      <c r="AQ29" s="1535"/>
      <c r="AR29" s="1535"/>
      <c r="AS29" s="1535"/>
      <c r="AT29" s="1536"/>
      <c r="AU29" s="1534">
        <v>205</v>
      </c>
      <c r="AV29" s="1535"/>
      <c r="AW29" s="1535"/>
      <c r="AX29" s="1535"/>
      <c r="AY29" s="1535"/>
      <c r="AZ29" s="1535"/>
      <c r="BA29" s="1535"/>
      <c r="BB29" s="1535"/>
      <c r="BC29" s="1535"/>
      <c r="BD29" s="1536"/>
      <c r="BE29" s="19"/>
    </row>
    <row r="30" spans="1:1021" ht="25.5" customHeight="1">
      <c r="A30" s="200">
        <v>0.06</v>
      </c>
      <c r="B30" s="200">
        <v>1.74</v>
      </c>
      <c r="C30" s="201">
        <f t="shared" si="0"/>
        <v>3.1799999999999997</v>
      </c>
      <c r="D30" s="201">
        <f t="shared" si="1"/>
        <v>122.22</v>
      </c>
      <c r="F30" s="1551">
        <v>61</v>
      </c>
      <c r="G30" s="1551"/>
      <c r="H30" s="1551"/>
      <c r="I30" s="1551"/>
      <c r="J30" s="1601" t="s">
        <v>2391</v>
      </c>
      <c r="K30" s="1602"/>
      <c r="L30" s="1602"/>
      <c r="M30" s="1602"/>
      <c r="N30" s="1602"/>
      <c r="O30" s="1602"/>
      <c r="P30" s="1602"/>
      <c r="Q30" s="1602"/>
      <c r="R30" s="1602"/>
      <c r="S30" s="1602"/>
      <c r="T30" s="1602"/>
      <c r="U30" s="1602"/>
      <c r="V30" s="1602"/>
      <c r="W30" s="1602"/>
      <c r="X30" s="1602"/>
      <c r="Y30" s="1602"/>
      <c r="Z30" s="1602"/>
      <c r="AA30" s="1602"/>
      <c r="AB30" s="1602"/>
      <c r="AC30" s="1602"/>
      <c r="AD30" s="1602"/>
      <c r="AE30" s="1603"/>
      <c r="AF30" s="1552"/>
      <c r="AG30" s="1552"/>
      <c r="AH30" s="1526">
        <v>206</v>
      </c>
      <c r="AI30" s="1526"/>
      <c r="AJ30" s="1526"/>
      <c r="AK30" s="1534">
        <v>106</v>
      </c>
      <c r="AL30" s="1535"/>
      <c r="AM30" s="1535"/>
      <c r="AN30" s="1535"/>
      <c r="AO30" s="1535"/>
      <c r="AP30" s="1535"/>
      <c r="AQ30" s="1535"/>
      <c r="AR30" s="1535"/>
      <c r="AS30" s="1535"/>
      <c r="AT30" s="1536"/>
      <c r="AU30" s="1534">
        <v>206</v>
      </c>
      <c r="AV30" s="1535"/>
      <c r="AW30" s="1535"/>
      <c r="AX30" s="1535"/>
      <c r="AY30" s="1535"/>
      <c r="AZ30" s="1535"/>
      <c r="BA30" s="1535"/>
      <c r="BB30" s="1535"/>
      <c r="BC30" s="1535"/>
      <c r="BD30" s="1536"/>
      <c r="BE30" s="19"/>
    </row>
    <row r="31" spans="1:1021" ht="25.5" customHeight="1">
      <c r="A31" s="200">
        <v>7.0000000000000007E-2</v>
      </c>
      <c r="B31" s="200">
        <v>1.75</v>
      </c>
      <c r="C31" s="201">
        <f t="shared" si="0"/>
        <v>3.5666666666666669</v>
      </c>
      <c r="D31" s="201">
        <f t="shared" si="1"/>
        <v>123.5</v>
      </c>
      <c r="F31" s="1551">
        <v>610</v>
      </c>
      <c r="G31" s="1551"/>
      <c r="H31" s="1551"/>
      <c r="I31" s="1551"/>
      <c r="J31" s="1607" t="s">
        <v>3045</v>
      </c>
      <c r="K31" s="1608"/>
      <c r="L31" s="1608"/>
      <c r="M31" s="1608"/>
      <c r="N31" s="1608"/>
      <c r="O31" s="1608"/>
      <c r="P31" s="1608"/>
      <c r="Q31" s="1608"/>
      <c r="R31" s="1608"/>
      <c r="S31" s="1608"/>
      <c r="T31" s="1608"/>
      <c r="U31" s="1608"/>
      <c r="V31" s="1608"/>
      <c r="W31" s="1608"/>
      <c r="X31" s="1608"/>
      <c r="Y31" s="1608"/>
      <c r="Z31" s="1608"/>
      <c r="AA31" s="1608"/>
      <c r="AB31" s="1608"/>
      <c r="AC31" s="1608"/>
      <c r="AD31" s="1608"/>
      <c r="AE31" s="1609"/>
      <c r="AF31" s="1552"/>
      <c r="AG31" s="1552"/>
      <c r="AH31" s="1526">
        <v>207</v>
      </c>
      <c r="AI31" s="1526"/>
      <c r="AJ31" s="1526"/>
      <c r="AK31" s="1534">
        <v>107</v>
      </c>
      <c r="AL31" s="1535"/>
      <c r="AM31" s="1535"/>
      <c r="AN31" s="1535"/>
      <c r="AO31" s="1535"/>
      <c r="AP31" s="1535"/>
      <c r="AQ31" s="1535"/>
      <c r="AR31" s="1535"/>
      <c r="AS31" s="1535"/>
      <c r="AT31" s="1536"/>
      <c r="AU31" s="1534">
        <v>207</v>
      </c>
      <c r="AV31" s="1535"/>
      <c r="AW31" s="1535"/>
      <c r="AX31" s="1535"/>
      <c r="AY31" s="1535"/>
      <c r="AZ31" s="1535"/>
      <c r="BA31" s="1535"/>
      <c r="BB31" s="1535"/>
      <c r="BC31" s="1535"/>
      <c r="BD31" s="1536"/>
      <c r="BE31" s="19"/>
    </row>
    <row r="32" spans="1:1021" ht="25.5" customHeight="1">
      <c r="A32" s="200">
        <v>0.08</v>
      </c>
      <c r="B32" s="200">
        <v>1.76</v>
      </c>
      <c r="C32" s="201">
        <f t="shared" si="0"/>
        <v>3.9600000000000004</v>
      </c>
      <c r="D32" s="201">
        <f t="shared" si="1"/>
        <v>124.78666666666666</v>
      </c>
      <c r="F32" s="1551">
        <v>611</v>
      </c>
      <c r="G32" s="1551"/>
      <c r="H32" s="1551"/>
      <c r="I32" s="1551"/>
      <c r="J32" s="1607" t="s">
        <v>3046</v>
      </c>
      <c r="K32" s="1608"/>
      <c r="L32" s="1608"/>
      <c r="M32" s="1608"/>
      <c r="N32" s="1608"/>
      <c r="O32" s="1608"/>
      <c r="P32" s="1608"/>
      <c r="Q32" s="1608"/>
      <c r="R32" s="1608"/>
      <c r="S32" s="1608"/>
      <c r="T32" s="1608"/>
      <c r="U32" s="1608"/>
      <c r="V32" s="1608"/>
      <c r="W32" s="1608"/>
      <c r="X32" s="1608"/>
      <c r="Y32" s="1608"/>
      <c r="Z32" s="1608"/>
      <c r="AA32" s="1608"/>
      <c r="AB32" s="1608"/>
      <c r="AC32" s="1608"/>
      <c r="AD32" s="1608"/>
      <c r="AE32" s="1609"/>
      <c r="AF32" s="1552"/>
      <c r="AG32" s="1552"/>
      <c r="AH32" s="1526">
        <v>208</v>
      </c>
      <c r="AI32" s="1526"/>
      <c r="AJ32" s="1526"/>
      <c r="AK32" s="1534">
        <v>108</v>
      </c>
      <c r="AL32" s="1535"/>
      <c r="AM32" s="1535"/>
      <c r="AN32" s="1535"/>
      <c r="AO32" s="1535"/>
      <c r="AP32" s="1535"/>
      <c r="AQ32" s="1535"/>
      <c r="AR32" s="1535"/>
      <c r="AS32" s="1535"/>
      <c r="AT32" s="1536"/>
      <c r="AU32" s="1534">
        <v>208</v>
      </c>
      <c r="AV32" s="1535"/>
      <c r="AW32" s="1535"/>
      <c r="AX32" s="1535"/>
      <c r="AY32" s="1535"/>
      <c r="AZ32" s="1535"/>
      <c r="BA32" s="1535"/>
      <c r="BB32" s="1535"/>
      <c r="BC32" s="1535"/>
      <c r="BD32" s="1536"/>
      <c r="BE32" s="19"/>
    </row>
    <row r="33" spans="1:1021" ht="25.5" customHeight="1">
      <c r="A33" s="200">
        <v>0.09</v>
      </c>
      <c r="B33" s="200">
        <v>1.77</v>
      </c>
      <c r="C33" s="201">
        <f t="shared" si="0"/>
        <v>4.3599999999999994</v>
      </c>
      <c r="D33" s="201">
        <f t="shared" si="1"/>
        <v>126.08</v>
      </c>
      <c r="F33" s="1551">
        <v>612</v>
      </c>
      <c r="G33" s="1551"/>
      <c r="H33" s="1551"/>
      <c r="I33" s="1551"/>
      <c r="J33" s="1607" t="s">
        <v>3047</v>
      </c>
      <c r="K33" s="1608"/>
      <c r="L33" s="1608"/>
      <c r="M33" s="1608"/>
      <c r="N33" s="1608"/>
      <c r="O33" s="1608"/>
      <c r="P33" s="1608"/>
      <c r="Q33" s="1608"/>
      <c r="R33" s="1608"/>
      <c r="S33" s="1608"/>
      <c r="T33" s="1608"/>
      <c r="U33" s="1608"/>
      <c r="V33" s="1608"/>
      <c r="W33" s="1608"/>
      <c r="X33" s="1608"/>
      <c r="Y33" s="1608"/>
      <c r="Z33" s="1608"/>
      <c r="AA33" s="1608"/>
      <c r="AB33" s="1608"/>
      <c r="AC33" s="1608"/>
      <c r="AD33" s="1608"/>
      <c r="AE33" s="1609"/>
      <c r="AF33" s="1552"/>
      <c r="AG33" s="1552"/>
      <c r="AH33" s="1526">
        <v>209</v>
      </c>
      <c r="AI33" s="1526"/>
      <c r="AJ33" s="1526"/>
      <c r="AK33" s="1534">
        <v>109</v>
      </c>
      <c r="AL33" s="1535"/>
      <c r="AM33" s="1535"/>
      <c r="AN33" s="1535"/>
      <c r="AO33" s="1535"/>
      <c r="AP33" s="1535"/>
      <c r="AQ33" s="1535"/>
      <c r="AR33" s="1535"/>
      <c r="AS33" s="1535"/>
      <c r="AT33" s="1536"/>
      <c r="AU33" s="1534">
        <v>209</v>
      </c>
      <c r="AV33" s="1535"/>
      <c r="AW33" s="1535"/>
      <c r="AX33" s="1535"/>
      <c r="AY33" s="1535"/>
      <c r="AZ33" s="1535"/>
      <c r="BA33" s="1535"/>
      <c r="BB33" s="1535"/>
      <c r="BC33" s="1535"/>
      <c r="BD33" s="1536"/>
      <c r="BE33" s="19"/>
    </row>
    <row r="34" spans="1:1021" ht="25.5" customHeight="1">
      <c r="A34" s="200">
        <v>0.1</v>
      </c>
      <c r="B34" s="200">
        <v>1.78</v>
      </c>
      <c r="C34" s="201">
        <f t="shared" si="0"/>
        <v>4.7666666666666657</v>
      </c>
      <c r="D34" s="201">
        <f t="shared" si="1"/>
        <v>127.38000000000001</v>
      </c>
      <c r="F34" s="1551">
        <v>62</v>
      </c>
      <c r="G34" s="1551"/>
      <c r="H34" s="1551"/>
      <c r="I34" s="1551"/>
      <c r="J34" s="1601" t="s">
        <v>2392</v>
      </c>
      <c r="K34" s="1602"/>
      <c r="L34" s="1602"/>
      <c r="M34" s="1602"/>
      <c r="N34" s="1602"/>
      <c r="O34" s="1602"/>
      <c r="P34" s="1602"/>
      <c r="Q34" s="1602"/>
      <c r="R34" s="1602"/>
      <c r="S34" s="1602"/>
      <c r="T34" s="1602"/>
      <c r="U34" s="1602"/>
      <c r="V34" s="1602"/>
      <c r="W34" s="1602"/>
      <c r="X34" s="1602"/>
      <c r="Y34" s="1602"/>
      <c r="Z34" s="1602"/>
      <c r="AA34" s="1602"/>
      <c r="AB34" s="1602"/>
      <c r="AC34" s="1602"/>
      <c r="AD34" s="1602"/>
      <c r="AE34" s="1603"/>
      <c r="AF34" s="1552"/>
      <c r="AG34" s="1552"/>
      <c r="AH34" s="1526">
        <v>210</v>
      </c>
      <c r="AI34" s="1526"/>
      <c r="AJ34" s="1526"/>
      <c r="AK34" s="1534">
        <v>110</v>
      </c>
      <c r="AL34" s="1535"/>
      <c r="AM34" s="1535"/>
      <c r="AN34" s="1535"/>
      <c r="AO34" s="1535"/>
      <c r="AP34" s="1535"/>
      <c r="AQ34" s="1535"/>
      <c r="AR34" s="1535"/>
      <c r="AS34" s="1535"/>
      <c r="AT34" s="1536"/>
      <c r="AU34" s="1534">
        <v>210</v>
      </c>
      <c r="AV34" s="1535"/>
      <c r="AW34" s="1535"/>
      <c r="AX34" s="1535"/>
      <c r="AY34" s="1535"/>
      <c r="AZ34" s="1535"/>
      <c r="BA34" s="1535"/>
      <c r="BB34" s="1535"/>
      <c r="BC34" s="1535"/>
      <c r="BD34" s="1536"/>
      <c r="BE34" s="19"/>
    </row>
    <row r="35" spans="1:1021" ht="25.5" customHeight="1">
      <c r="A35" s="200">
        <v>0.11</v>
      </c>
      <c r="B35" s="200">
        <v>1.79</v>
      </c>
      <c r="C35" s="201">
        <f t="shared" si="0"/>
        <v>5.1800000000000006</v>
      </c>
      <c r="D35" s="201">
        <f t="shared" si="1"/>
        <v>128.68666666666667</v>
      </c>
      <c r="F35" s="1551">
        <v>65</v>
      </c>
      <c r="G35" s="1551"/>
      <c r="H35" s="1551"/>
      <c r="I35" s="1551"/>
      <c r="J35" s="1601" t="s">
        <v>2393</v>
      </c>
      <c r="K35" s="1602"/>
      <c r="L35" s="1602"/>
      <c r="M35" s="1602"/>
      <c r="N35" s="1602"/>
      <c r="O35" s="1602"/>
      <c r="P35" s="1602"/>
      <c r="Q35" s="1602"/>
      <c r="R35" s="1602"/>
      <c r="S35" s="1602"/>
      <c r="T35" s="1602"/>
      <c r="U35" s="1602"/>
      <c r="V35" s="1602"/>
      <c r="W35" s="1602"/>
      <c r="X35" s="1602"/>
      <c r="Y35" s="1602"/>
      <c r="Z35" s="1602"/>
      <c r="AA35" s="1602"/>
      <c r="AB35" s="1602"/>
      <c r="AC35" s="1602"/>
      <c r="AD35" s="1602"/>
      <c r="AE35" s="1603"/>
      <c r="AF35" s="1552"/>
      <c r="AG35" s="1552"/>
      <c r="AH35" s="1526">
        <v>211</v>
      </c>
      <c r="AI35" s="1526"/>
      <c r="AJ35" s="1526"/>
      <c r="AK35" s="1534">
        <v>111</v>
      </c>
      <c r="AL35" s="1535"/>
      <c r="AM35" s="1535"/>
      <c r="AN35" s="1535"/>
      <c r="AO35" s="1535"/>
      <c r="AP35" s="1535"/>
      <c r="AQ35" s="1535"/>
      <c r="AR35" s="1535"/>
      <c r="AS35" s="1535"/>
      <c r="AT35" s="1536"/>
      <c r="AU35" s="1534">
        <v>211</v>
      </c>
      <c r="AV35" s="1535"/>
      <c r="AW35" s="1535"/>
      <c r="AX35" s="1535"/>
      <c r="AY35" s="1535"/>
      <c r="AZ35" s="1535"/>
      <c r="BA35" s="1535"/>
      <c r="BB35" s="1535"/>
      <c r="BC35" s="1535"/>
      <c r="BD35" s="1536"/>
      <c r="BE35" s="19"/>
    </row>
    <row r="36" spans="1:1021" s="1155" customFormat="1" ht="25.5" customHeight="1">
      <c r="A36" s="1156">
        <v>0.12</v>
      </c>
      <c r="B36" s="1156">
        <v>1.8</v>
      </c>
      <c r="C36" s="1157">
        <f t="shared" si="0"/>
        <v>5.6</v>
      </c>
      <c r="D36" s="1157">
        <f t="shared" si="1"/>
        <v>130</v>
      </c>
      <c r="E36" s="1143"/>
      <c r="F36" s="1561"/>
      <c r="G36" s="1561"/>
      <c r="H36" s="1561"/>
      <c r="I36" s="1561"/>
      <c r="J36" s="1604" t="s">
        <v>2394</v>
      </c>
      <c r="K36" s="1605"/>
      <c r="L36" s="1605"/>
      <c r="M36" s="1605"/>
      <c r="N36" s="1605"/>
      <c r="O36" s="1605"/>
      <c r="P36" s="1605"/>
      <c r="Q36" s="1605"/>
      <c r="R36" s="1605"/>
      <c r="S36" s="1605"/>
      <c r="T36" s="1605"/>
      <c r="U36" s="1605"/>
      <c r="V36" s="1605"/>
      <c r="W36" s="1605"/>
      <c r="X36" s="1605"/>
      <c r="Y36" s="1605"/>
      <c r="Z36" s="1605"/>
      <c r="AA36" s="1605"/>
      <c r="AB36" s="1605"/>
      <c r="AC36" s="1605"/>
      <c r="AD36" s="1605"/>
      <c r="AE36" s="1606"/>
      <c r="AF36" s="1562"/>
      <c r="AG36" s="1562"/>
      <c r="AH36" s="1562">
        <v>212</v>
      </c>
      <c r="AI36" s="1562"/>
      <c r="AJ36" s="1562"/>
      <c r="AK36" s="1563">
        <v>112</v>
      </c>
      <c r="AL36" s="1564"/>
      <c r="AM36" s="1564"/>
      <c r="AN36" s="1564"/>
      <c r="AO36" s="1564"/>
      <c r="AP36" s="1564"/>
      <c r="AQ36" s="1564"/>
      <c r="AR36" s="1564"/>
      <c r="AS36" s="1564"/>
      <c r="AT36" s="1565"/>
      <c r="AU36" s="1563">
        <v>212</v>
      </c>
      <c r="AV36" s="1564"/>
      <c r="AW36" s="1564"/>
      <c r="AX36" s="1564"/>
      <c r="AY36" s="1564"/>
      <c r="AZ36" s="1564"/>
      <c r="BA36" s="1564"/>
      <c r="BB36" s="1564"/>
      <c r="BC36" s="1564"/>
      <c r="BD36" s="1565"/>
      <c r="BE36" s="1153"/>
      <c r="BF36" s="1154"/>
      <c r="BG36" s="1143"/>
      <c r="BH36" s="1143"/>
      <c r="BI36" s="1143"/>
      <c r="BJ36" s="1143"/>
      <c r="BK36" s="1143"/>
      <c r="BL36" s="1143"/>
      <c r="BM36" s="1143"/>
      <c r="BN36" s="1143"/>
      <c r="BO36" s="1143"/>
      <c r="BP36" s="1143"/>
      <c r="BQ36" s="1143"/>
      <c r="BR36" s="1143"/>
      <c r="BS36" s="1143"/>
      <c r="BT36" s="1143"/>
      <c r="BU36" s="1143"/>
      <c r="BV36" s="1143"/>
      <c r="BW36" s="1143"/>
      <c r="BX36" s="1143"/>
      <c r="BY36" s="1143"/>
      <c r="BZ36" s="1143"/>
      <c r="CA36" s="1143"/>
      <c r="CB36" s="1143"/>
      <c r="CC36" s="1143"/>
      <c r="CD36" s="1143"/>
      <c r="CE36" s="1143"/>
      <c r="CF36" s="1143"/>
      <c r="CG36" s="1143"/>
      <c r="CH36" s="1143"/>
      <c r="CI36" s="1143"/>
      <c r="CJ36" s="1143"/>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143"/>
      <c r="DX36" s="1143"/>
      <c r="DY36" s="1143"/>
      <c r="DZ36" s="1143"/>
      <c r="EA36" s="1143"/>
      <c r="EB36" s="1143"/>
      <c r="EC36" s="1143"/>
      <c r="ED36" s="1143"/>
      <c r="EE36" s="1143"/>
      <c r="EF36" s="1143"/>
      <c r="EG36" s="1143"/>
      <c r="EH36" s="1143"/>
      <c r="EI36" s="1143"/>
      <c r="EJ36" s="1143"/>
      <c r="EK36" s="1143"/>
      <c r="EL36" s="1143"/>
      <c r="EM36" s="1143"/>
      <c r="EN36" s="1143"/>
      <c r="EO36" s="1143"/>
      <c r="EP36" s="1143"/>
      <c r="EQ36" s="1143"/>
      <c r="ER36" s="1143"/>
      <c r="ES36" s="1143"/>
      <c r="ET36" s="1143"/>
      <c r="EU36" s="1143"/>
      <c r="EV36" s="1143"/>
      <c r="EW36" s="1143"/>
      <c r="EX36" s="1143"/>
      <c r="EY36" s="1143"/>
      <c r="EZ36" s="1143"/>
      <c r="FA36" s="1143"/>
      <c r="FB36" s="1143"/>
      <c r="FC36" s="1143"/>
      <c r="FD36" s="1143"/>
      <c r="FE36" s="1143"/>
      <c r="FF36" s="1143"/>
      <c r="FG36" s="1143"/>
      <c r="FH36" s="1143"/>
      <c r="FI36" s="1143"/>
      <c r="FJ36" s="1143"/>
      <c r="FK36" s="1143"/>
      <c r="FL36" s="1143"/>
      <c r="FM36" s="1143"/>
      <c r="FN36" s="1143"/>
      <c r="FO36" s="1143"/>
      <c r="FP36" s="1143"/>
      <c r="FQ36" s="1143"/>
      <c r="FR36" s="1143"/>
      <c r="FS36" s="1143"/>
      <c r="FT36" s="1143"/>
      <c r="FU36" s="1143"/>
      <c r="FV36" s="1143"/>
      <c r="FW36" s="1143"/>
      <c r="FX36" s="1143"/>
      <c r="FY36" s="1143"/>
      <c r="FZ36" s="1143"/>
      <c r="GA36" s="1143"/>
      <c r="GB36" s="1143"/>
      <c r="GC36" s="1143"/>
      <c r="GD36" s="1143"/>
      <c r="GE36" s="1143"/>
      <c r="GF36" s="1143"/>
      <c r="GG36" s="1143"/>
      <c r="GH36" s="1143"/>
      <c r="GI36" s="1143"/>
      <c r="GJ36" s="1143"/>
      <c r="GK36" s="1143"/>
      <c r="GL36" s="1143"/>
      <c r="GM36" s="1143"/>
      <c r="GN36" s="1143"/>
      <c r="GO36" s="1143"/>
      <c r="GP36" s="1143"/>
      <c r="GQ36" s="1143"/>
      <c r="GR36" s="1143"/>
      <c r="GS36" s="1143"/>
      <c r="GT36" s="1143"/>
      <c r="GU36" s="1143"/>
      <c r="GV36" s="1143"/>
      <c r="GW36" s="1143"/>
      <c r="GX36" s="1143"/>
      <c r="GY36" s="1143"/>
      <c r="GZ36" s="1143"/>
      <c r="HA36" s="1143"/>
      <c r="HB36" s="1143"/>
      <c r="HC36" s="1143"/>
      <c r="HD36" s="1143"/>
      <c r="HE36" s="1143"/>
      <c r="HF36" s="1143"/>
      <c r="HG36" s="1143"/>
      <c r="HH36" s="1143"/>
      <c r="HI36" s="1143"/>
      <c r="HJ36" s="1143"/>
      <c r="HK36" s="1143"/>
      <c r="HL36" s="1143"/>
      <c r="HM36" s="1143"/>
      <c r="HN36" s="1143"/>
      <c r="HO36" s="1143"/>
      <c r="HP36" s="1143"/>
      <c r="HQ36" s="1143"/>
      <c r="HR36" s="1143"/>
      <c r="HS36" s="1143"/>
      <c r="HT36" s="1143"/>
      <c r="HU36" s="1143"/>
      <c r="HV36" s="1143"/>
      <c r="HW36" s="1143"/>
      <c r="HX36" s="1143"/>
      <c r="HY36" s="1143"/>
      <c r="HZ36" s="1143"/>
      <c r="IA36" s="1143"/>
      <c r="IB36" s="1143"/>
      <c r="IC36" s="1143"/>
      <c r="ID36" s="1143"/>
      <c r="IE36" s="1143"/>
      <c r="IF36" s="1143"/>
      <c r="IG36" s="1143"/>
      <c r="IH36" s="1143"/>
      <c r="II36" s="1143"/>
      <c r="IJ36" s="1143"/>
      <c r="IK36" s="1143"/>
      <c r="IL36" s="1143"/>
      <c r="IM36" s="1143"/>
      <c r="IN36" s="1143"/>
      <c r="IO36" s="1143"/>
      <c r="IP36" s="1143"/>
      <c r="IQ36" s="1143"/>
      <c r="IR36" s="1143"/>
      <c r="IS36" s="1143"/>
      <c r="IT36" s="1143"/>
      <c r="IU36" s="1143"/>
      <c r="IV36" s="1143"/>
      <c r="IW36" s="1143"/>
      <c r="IX36" s="1143"/>
      <c r="IY36" s="1143"/>
      <c r="IZ36" s="1143"/>
      <c r="JA36" s="1143"/>
      <c r="JB36" s="1143"/>
      <c r="JC36" s="1143"/>
      <c r="JD36" s="1143"/>
      <c r="JE36" s="1143"/>
      <c r="JF36" s="1143"/>
      <c r="JG36" s="1143"/>
      <c r="JH36" s="1143"/>
      <c r="JI36" s="1143"/>
      <c r="JJ36" s="1143"/>
      <c r="JK36" s="1143"/>
      <c r="JL36" s="1143"/>
      <c r="JM36" s="1143"/>
      <c r="JN36" s="1143"/>
      <c r="JO36" s="1143"/>
      <c r="JP36" s="1143"/>
      <c r="JQ36" s="1143"/>
      <c r="JR36" s="1143"/>
      <c r="JS36" s="1143"/>
      <c r="JT36" s="1143"/>
      <c r="JU36" s="1143"/>
      <c r="JV36" s="1143"/>
      <c r="JW36" s="1143"/>
      <c r="JX36" s="1143"/>
      <c r="JY36" s="1143"/>
      <c r="JZ36" s="1143"/>
      <c r="KA36" s="1143"/>
      <c r="KB36" s="1143"/>
      <c r="KC36" s="1143"/>
      <c r="KD36" s="1143"/>
      <c r="KE36" s="1143"/>
      <c r="KF36" s="1143"/>
      <c r="KG36" s="1143"/>
      <c r="KH36" s="1143"/>
      <c r="KI36" s="1143"/>
      <c r="KJ36" s="1143"/>
      <c r="KK36" s="1143"/>
      <c r="KL36" s="1143"/>
      <c r="KM36" s="1143"/>
      <c r="KN36" s="1143"/>
      <c r="KO36" s="1143"/>
      <c r="KP36" s="1143"/>
      <c r="KQ36" s="1143"/>
      <c r="KR36" s="1143"/>
      <c r="KS36" s="1143"/>
      <c r="KT36" s="1143"/>
      <c r="KU36" s="1143"/>
      <c r="KV36" s="1143"/>
      <c r="KW36" s="1143"/>
      <c r="KX36" s="1143"/>
      <c r="KY36" s="1143"/>
      <c r="KZ36" s="1143"/>
      <c r="LA36" s="1143"/>
      <c r="LB36" s="1143"/>
      <c r="LC36" s="1143"/>
      <c r="LD36" s="1143"/>
      <c r="LE36" s="1143"/>
      <c r="LF36" s="1143"/>
      <c r="LG36" s="1143"/>
      <c r="LH36" s="1143"/>
      <c r="LI36" s="1143"/>
      <c r="LJ36" s="1143"/>
      <c r="LK36" s="1143"/>
      <c r="LL36" s="1143"/>
      <c r="LM36" s="1143"/>
      <c r="LN36" s="1143"/>
      <c r="LO36" s="1143"/>
      <c r="LP36" s="1143"/>
      <c r="LQ36" s="1143"/>
      <c r="LR36" s="1143"/>
      <c r="LS36" s="1143"/>
      <c r="LT36" s="1143"/>
      <c r="LU36" s="1143"/>
      <c r="LV36" s="1143"/>
      <c r="LW36" s="1143"/>
      <c r="LX36" s="1143"/>
      <c r="LY36" s="1143"/>
      <c r="LZ36" s="1143"/>
      <c r="MA36" s="1143"/>
      <c r="MB36" s="1143"/>
      <c r="MC36" s="1143"/>
      <c r="MD36" s="1143"/>
      <c r="ME36" s="1143"/>
      <c r="MF36" s="1143"/>
      <c r="MG36" s="1143"/>
      <c r="MH36" s="1143"/>
      <c r="MI36" s="1143"/>
      <c r="MJ36" s="1143"/>
      <c r="MK36" s="1143"/>
      <c r="ML36" s="1143"/>
      <c r="MM36" s="1143"/>
      <c r="MN36" s="1143"/>
      <c r="MO36" s="1143"/>
      <c r="MP36" s="1143"/>
      <c r="MQ36" s="1143"/>
      <c r="MR36" s="1143"/>
      <c r="MS36" s="1143"/>
      <c r="MT36" s="1143"/>
      <c r="MU36" s="1143"/>
      <c r="MV36" s="1143"/>
      <c r="MW36" s="1143"/>
      <c r="MX36" s="1143"/>
      <c r="MY36" s="1143"/>
      <c r="MZ36" s="1143"/>
      <c r="NA36" s="1143"/>
      <c r="NB36" s="1143"/>
      <c r="NC36" s="1143"/>
      <c r="ND36" s="1143"/>
      <c r="NE36" s="1143"/>
      <c r="NF36" s="1143"/>
      <c r="NG36" s="1143"/>
      <c r="NH36" s="1143"/>
      <c r="NI36" s="1143"/>
      <c r="NJ36" s="1143"/>
      <c r="NK36" s="1143"/>
      <c r="NL36" s="1143"/>
      <c r="NM36" s="1143"/>
      <c r="NN36" s="1143"/>
      <c r="NO36" s="1143"/>
      <c r="NP36" s="1143"/>
      <c r="NQ36" s="1143"/>
      <c r="NR36" s="1143"/>
      <c r="NS36" s="1143"/>
      <c r="NT36" s="1143"/>
      <c r="NU36" s="1143"/>
      <c r="NV36" s="1143"/>
      <c r="NW36" s="1143"/>
      <c r="NX36" s="1143"/>
      <c r="NY36" s="1143"/>
      <c r="NZ36" s="1143"/>
      <c r="OA36" s="1143"/>
      <c r="OB36" s="1143"/>
      <c r="OC36" s="1143"/>
      <c r="OD36" s="1143"/>
      <c r="OE36" s="1143"/>
      <c r="OF36" s="1143"/>
      <c r="OG36" s="1143"/>
      <c r="OH36" s="1143"/>
      <c r="OI36" s="1143"/>
      <c r="OJ36" s="1143"/>
      <c r="OK36" s="1143"/>
      <c r="OL36" s="1143"/>
      <c r="OM36" s="1143"/>
      <c r="ON36" s="1143"/>
      <c r="OO36" s="1143"/>
      <c r="OP36" s="1143"/>
      <c r="OQ36" s="1143"/>
      <c r="OR36" s="1143"/>
      <c r="OS36" s="1143"/>
      <c r="OT36" s="1143"/>
      <c r="OU36" s="1143"/>
      <c r="OV36" s="1143"/>
      <c r="OW36" s="1143"/>
      <c r="OX36" s="1143"/>
      <c r="OY36" s="1143"/>
      <c r="OZ36" s="1143"/>
      <c r="PA36" s="1143"/>
      <c r="PB36" s="1143"/>
      <c r="PC36" s="1143"/>
      <c r="PD36" s="1143"/>
      <c r="PE36" s="1143"/>
      <c r="PF36" s="1143"/>
      <c r="PG36" s="1143"/>
      <c r="PH36" s="1143"/>
      <c r="PI36" s="1143"/>
      <c r="PJ36" s="1143"/>
      <c r="PK36" s="1143"/>
      <c r="PL36" s="1143"/>
      <c r="PM36" s="1143"/>
      <c r="PN36" s="1143"/>
      <c r="PO36" s="1143"/>
      <c r="PP36" s="1143"/>
      <c r="PQ36" s="1143"/>
      <c r="PR36" s="1143"/>
      <c r="PS36" s="1143"/>
      <c r="PT36" s="1143"/>
      <c r="PU36" s="1143"/>
      <c r="PV36" s="1143"/>
      <c r="PW36" s="1143"/>
      <c r="PX36" s="1143"/>
      <c r="PY36" s="1143"/>
      <c r="PZ36" s="1143"/>
      <c r="QA36" s="1143"/>
      <c r="QB36" s="1143"/>
      <c r="QC36" s="1143"/>
      <c r="QD36" s="1143"/>
      <c r="QE36" s="1143"/>
      <c r="QF36" s="1143"/>
      <c r="QG36" s="1143"/>
      <c r="QH36" s="1143"/>
      <c r="QI36" s="1143"/>
      <c r="QJ36" s="1143"/>
      <c r="QK36" s="1143"/>
      <c r="QL36" s="1143"/>
      <c r="QM36" s="1143"/>
      <c r="QN36" s="1143"/>
      <c r="QO36" s="1143"/>
      <c r="QP36" s="1143"/>
      <c r="QQ36" s="1143"/>
      <c r="QR36" s="1143"/>
      <c r="QS36" s="1143"/>
      <c r="QT36" s="1143"/>
      <c r="QU36" s="1143"/>
      <c r="QV36" s="1143"/>
      <c r="QW36" s="1143"/>
      <c r="QX36" s="1143"/>
      <c r="QY36" s="1143"/>
      <c r="QZ36" s="1143"/>
      <c r="RA36" s="1143"/>
      <c r="RB36" s="1143"/>
      <c r="RC36" s="1143"/>
      <c r="RD36" s="1143"/>
      <c r="RE36" s="1143"/>
      <c r="RF36" s="1143"/>
      <c r="RG36" s="1143"/>
      <c r="RH36" s="1143"/>
      <c r="RI36" s="1143"/>
      <c r="RJ36" s="1143"/>
      <c r="RK36" s="1143"/>
      <c r="RL36" s="1143"/>
      <c r="RM36" s="1143"/>
      <c r="RN36" s="1143"/>
      <c r="RO36" s="1143"/>
      <c r="RP36" s="1143"/>
      <c r="RQ36" s="1143"/>
      <c r="RR36" s="1143"/>
      <c r="RS36" s="1143"/>
      <c r="RT36" s="1143"/>
      <c r="RU36" s="1143"/>
      <c r="RV36" s="1143"/>
      <c r="RW36" s="1143"/>
      <c r="RX36" s="1143"/>
      <c r="RY36" s="1143"/>
      <c r="RZ36" s="1143"/>
      <c r="SA36" s="1143"/>
      <c r="SB36" s="1143"/>
      <c r="SC36" s="1143"/>
      <c r="SD36" s="1143"/>
      <c r="SE36" s="1143"/>
      <c r="SF36" s="1143"/>
      <c r="SG36" s="1143"/>
      <c r="SH36" s="1143"/>
      <c r="SI36" s="1143"/>
      <c r="SJ36" s="1143"/>
      <c r="SK36" s="1143"/>
      <c r="SL36" s="1143"/>
      <c r="SM36" s="1143"/>
      <c r="SN36" s="1143"/>
      <c r="SO36" s="1143"/>
      <c r="SP36" s="1143"/>
      <c r="SQ36" s="1143"/>
      <c r="SR36" s="1143"/>
      <c r="SS36" s="1143"/>
      <c r="ST36" s="1143"/>
      <c r="SU36" s="1143"/>
      <c r="SV36" s="1143"/>
      <c r="SW36" s="1143"/>
      <c r="SX36" s="1143"/>
      <c r="SY36" s="1143"/>
      <c r="SZ36" s="1143"/>
      <c r="TA36" s="1143"/>
      <c r="TB36" s="1143"/>
      <c r="TC36" s="1143"/>
      <c r="TD36" s="1143"/>
      <c r="TE36" s="1143"/>
      <c r="TF36" s="1143"/>
      <c r="TG36" s="1143"/>
      <c r="TH36" s="1143"/>
      <c r="TI36" s="1143"/>
      <c r="TJ36" s="1143"/>
      <c r="TK36" s="1143"/>
      <c r="TL36" s="1143"/>
      <c r="TM36" s="1143"/>
      <c r="TN36" s="1143"/>
      <c r="TO36" s="1143"/>
      <c r="TP36" s="1143"/>
      <c r="TQ36" s="1143"/>
      <c r="TR36" s="1143"/>
      <c r="TS36" s="1143"/>
      <c r="TT36" s="1143"/>
      <c r="TU36" s="1143"/>
      <c r="TV36" s="1143"/>
      <c r="TW36" s="1143"/>
      <c r="TX36" s="1143"/>
      <c r="TY36" s="1143"/>
      <c r="TZ36" s="1143"/>
      <c r="UA36" s="1143"/>
      <c r="UB36" s="1143"/>
      <c r="UC36" s="1143"/>
      <c r="UD36" s="1143"/>
      <c r="UE36" s="1143"/>
      <c r="UF36" s="1143"/>
      <c r="UG36" s="1143"/>
      <c r="UH36" s="1143"/>
      <c r="UI36" s="1143"/>
      <c r="UJ36" s="1143"/>
      <c r="UK36" s="1143"/>
      <c r="UL36" s="1143"/>
      <c r="UM36" s="1143"/>
      <c r="UN36" s="1143"/>
      <c r="UO36" s="1143"/>
      <c r="UP36" s="1143"/>
      <c r="UQ36" s="1143"/>
      <c r="UR36" s="1143"/>
      <c r="US36" s="1143"/>
      <c r="UT36" s="1143"/>
      <c r="UU36" s="1143"/>
      <c r="UV36" s="1143"/>
      <c r="UW36" s="1143"/>
      <c r="UX36" s="1143"/>
      <c r="UY36" s="1143"/>
      <c r="UZ36" s="1143"/>
      <c r="VA36" s="1143"/>
      <c r="VB36" s="1143"/>
      <c r="VC36" s="1143"/>
      <c r="VD36" s="1143"/>
      <c r="VE36" s="1143"/>
      <c r="VF36" s="1143"/>
      <c r="VG36" s="1143"/>
      <c r="VH36" s="1143"/>
      <c r="VI36" s="1143"/>
      <c r="VJ36" s="1143"/>
      <c r="VK36" s="1143"/>
      <c r="VL36" s="1143"/>
      <c r="VM36" s="1143"/>
      <c r="VN36" s="1143"/>
      <c r="VO36" s="1143"/>
      <c r="VP36" s="1143"/>
      <c r="VQ36" s="1143"/>
      <c r="VR36" s="1143"/>
      <c r="VS36" s="1143"/>
      <c r="VT36" s="1143"/>
      <c r="VU36" s="1143"/>
      <c r="VV36" s="1143"/>
      <c r="VW36" s="1143"/>
      <c r="VX36" s="1143"/>
      <c r="VY36" s="1143"/>
      <c r="VZ36" s="1143"/>
      <c r="WA36" s="1143"/>
      <c r="WB36" s="1143"/>
      <c r="WC36" s="1143"/>
      <c r="WD36" s="1143"/>
      <c r="WE36" s="1143"/>
      <c r="WF36" s="1143"/>
      <c r="WG36" s="1143"/>
      <c r="WH36" s="1143"/>
      <c r="WI36" s="1143"/>
      <c r="WJ36" s="1143"/>
      <c r="WK36" s="1143"/>
      <c r="WL36" s="1143"/>
      <c r="WM36" s="1143"/>
      <c r="WN36" s="1143"/>
      <c r="WO36" s="1143"/>
      <c r="WP36" s="1143"/>
      <c r="WQ36" s="1143"/>
      <c r="WR36" s="1143"/>
      <c r="WS36" s="1143"/>
      <c r="WT36" s="1143"/>
      <c r="WU36" s="1143"/>
      <c r="WV36" s="1143"/>
      <c r="WW36" s="1143"/>
      <c r="WX36" s="1143"/>
      <c r="WY36" s="1143"/>
      <c r="WZ36" s="1143"/>
      <c r="XA36" s="1143"/>
      <c r="XB36" s="1143"/>
      <c r="XC36" s="1143"/>
      <c r="XD36" s="1143"/>
      <c r="XE36" s="1143"/>
      <c r="XF36" s="1143"/>
      <c r="XG36" s="1143"/>
      <c r="XH36" s="1143"/>
      <c r="XI36" s="1143"/>
      <c r="XJ36" s="1143"/>
      <c r="XK36" s="1143"/>
      <c r="XL36" s="1143"/>
      <c r="XM36" s="1143"/>
      <c r="XN36" s="1143"/>
      <c r="XO36" s="1143"/>
      <c r="XP36" s="1143"/>
      <c r="XQ36" s="1143"/>
      <c r="XR36" s="1143"/>
      <c r="XS36" s="1143"/>
      <c r="XT36" s="1143"/>
      <c r="XU36" s="1143"/>
      <c r="XV36" s="1143"/>
      <c r="XW36" s="1143"/>
      <c r="XX36" s="1143"/>
      <c r="XY36" s="1143"/>
      <c r="XZ36" s="1143"/>
      <c r="YA36" s="1143"/>
      <c r="YB36" s="1143"/>
      <c r="YC36" s="1143"/>
      <c r="YD36" s="1143"/>
      <c r="YE36" s="1143"/>
      <c r="YF36" s="1143"/>
      <c r="YG36" s="1143"/>
      <c r="YH36" s="1143"/>
      <c r="YI36" s="1143"/>
      <c r="YJ36" s="1143"/>
      <c r="YK36" s="1143"/>
      <c r="YL36" s="1143"/>
      <c r="YM36" s="1143"/>
      <c r="YN36" s="1143"/>
      <c r="YO36" s="1143"/>
      <c r="YP36" s="1143"/>
      <c r="YQ36" s="1143"/>
      <c r="YR36" s="1143"/>
      <c r="YS36" s="1143"/>
      <c r="YT36" s="1143"/>
      <c r="YU36" s="1143"/>
      <c r="YV36" s="1143"/>
      <c r="YW36" s="1143"/>
      <c r="YX36" s="1143"/>
      <c r="YY36" s="1143"/>
      <c r="YZ36" s="1143"/>
      <c r="ZA36" s="1143"/>
      <c r="ZB36" s="1143"/>
      <c r="ZC36" s="1143"/>
      <c r="ZD36" s="1143"/>
      <c r="ZE36" s="1143"/>
      <c r="ZF36" s="1143"/>
      <c r="ZG36" s="1143"/>
      <c r="ZH36" s="1143"/>
      <c r="ZI36" s="1143"/>
      <c r="ZJ36" s="1143"/>
      <c r="ZK36" s="1143"/>
      <c r="ZL36" s="1143"/>
      <c r="ZM36" s="1143"/>
      <c r="ZN36" s="1143"/>
      <c r="ZO36" s="1143"/>
      <c r="ZP36" s="1143"/>
      <c r="ZQ36" s="1143"/>
      <c r="ZR36" s="1143"/>
      <c r="ZS36" s="1143"/>
      <c r="ZT36" s="1143"/>
      <c r="ZU36" s="1143"/>
      <c r="ZV36" s="1143"/>
      <c r="ZW36" s="1143"/>
      <c r="ZX36" s="1143"/>
      <c r="ZY36" s="1143"/>
      <c r="ZZ36" s="1143"/>
      <c r="AAA36" s="1143"/>
      <c r="AAB36" s="1143"/>
      <c r="AAC36" s="1143"/>
      <c r="AAD36" s="1143"/>
      <c r="AAE36" s="1143"/>
      <c r="AAF36" s="1143"/>
      <c r="AAG36" s="1143"/>
      <c r="AAH36" s="1143"/>
      <c r="AAI36" s="1143"/>
      <c r="AAJ36" s="1143"/>
      <c r="AAK36" s="1143"/>
      <c r="AAL36" s="1143"/>
      <c r="AAM36" s="1143"/>
      <c r="AAN36" s="1143"/>
      <c r="AAO36" s="1143"/>
      <c r="AAP36" s="1143"/>
      <c r="AAQ36" s="1143"/>
      <c r="AAR36" s="1143"/>
      <c r="AAS36" s="1143"/>
      <c r="AAT36" s="1143"/>
      <c r="AAU36" s="1143"/>
      <c r="AAV36" s="1143"/>
      <c r="AAW36" s="1143"/>
      <c r="AAX36" s="1143"/>
      <c r="AAY36" s="1143"/>
      <c r="AAZ36" s="1143"/>
      <c r="ABA36" s="1143"/>
      <c r="ABB36" s="1143"/>
      <c r="ABC36" s="1143"/>
      <c r="ABD36" s="1143"/>
      <c r="ABE36" s="1143"/>
      <c r="ABF36" s="1143"/>
      <c r="ABG36" s="1143"/>
      <c r="ABH36" s="1143"/>
      <c r="ABI36" s="1143"/>
      <c r="ABJ36" s="1143"/>
      <c r="ABK36" s="1143"/>
      <c r="ABL36" s="1143"/>
      <c r="ABM36" s="1143"/>
      <c r="ABN36" s="1143"/>
      <c r="ABO36" s="1143"/>
      <c r="ABP36" s="1143"/>
      <c r="ABQ36" s="1143"/>
      <c r="ABR36" s="1143"/>
      <c r="ABS36" s="1143"/>
      <c r="ABT36" s="1143"/>
      <c r="ABU36" s="1143"/>
      <c r="ABV36" s="1143"/>
      <c r="ABW36" s="1143"/>
      <c r="ABX36" s="1143"/>
      <c r="ABY36" s="1143"/>
      <c r="ABZ36" s="1143"/>
      <c r="ACA36" s="1143"/>
      <c r="ACB36" s="1143"/>
      <c r="ACC36" s="1143"/>
      <c r="ACD36" s="1143"/>
      <c r="ACE36" s="1143"/>
      <c r="ACF36" s="1143"/>
      <c r="ACG36" s="1143"/>
      <c r="ACH36" s="1143"/>
      <c r="ACI36" s="1143"/>
      <c r="ACJ36" s="1143"/>
      <c r="ACK36" s="1143"/>
      <c r="ACL36" s="1143"/>
      <c r="ACM36" s="1143"/>
      <c r="ACN36" s="1143"/>
      <c r="ACO36" s="1143"/>
      <c r="ACP36" s="1143"/>
      <c r="ACQ36" s="1143"/>
      <c r="ACR36" s="1143"/>
      <c r="ACS36" s="1143"/>
      <c r="ACT36" s="1143"/>
      <c r="ACU36" s="1143"/>
      <c r="ACV36" s="1143"/>
      <c r="ACW36" s="1143"/>
      <c r="ACX36" s="1143"/>
      <c r="ACY36" s="1143"/>
      <c r="ACZ36" s="1143"/>
      <c r="ADA36" s="1143"/>
      <c r="ADB36" s="1143"/>
      <c r="ADC36" s="1143"/>
      <c r="ADD36" s="1143"/>
      <c r="ADE36" s="1143"/>
      <c r="ADF36" s="1143"/>
      <c r="ADG36" s="1143"/>
      <c r="ADH36" s="1143"/>
      <c r="ADI36" s="1143"/>
      <c r="ADJ36" s="1143"/>
      <c r="ADK36" s="1143"/>
      <c r="ADL36" s="1143"/>
      <c r="ADM36" s="1143"/>
      <c r="ADN36" s="1143"/>
      <c r="ADO36" s="1143"/>
      <c r="ADP36" s="1143"/>
      <c r="ADQ36" s="1143"/>
      <c r="ADR36" s="1143"/>
      <c r="ADS36" s="1143"/>
      <c r="ADT36" s="1143"/>
      <c r="ADU36" s="1143"/>
      <c r="ADV36" s="1143"/>
      <c r="ADW36" s="1143"/>
      <c r="ADX36" s="1143"/>
      <c r="ADY36" s="1143"/>
      <c r="ADZ36" s="1143"/>
      <c r="AEA36" s="1143"/>
      <c r="AEB36" s="1143"/>
      <c r="AEC36" s="1143"/>
      <c r="AED36" s="1143"/>
      <c r="AEE36" s="1143"/>
      <c r="AEF36" s="1143"/>
      <c r="AEG36" s="1143"/>
      <c r="AEH36" s="1143"/>
      <c r="AEI36" s="1143"/>
      <c r="AEJ36" s="1143"/>
      <c r="AEK36" s="1143"/>
      <c r="AEL36" s="1143"/>
      <c r="AEM36" s="1143"/>
      <c r="AEN36" s="1143"/>
      <c r="AEO36" s="1143"/>
      <c r="AEP36" s="1143"/>
      <c r="AEQ36" s="1143"/>
      <c r="AER36" s="1143"/>
      <c r="AES36" s="1143"/>
      <c r="AET36" s="1143"/>
      <c r="AEU36" s="1143"/>
      <c r="AEV36" s="1143"/>
      <c r="AEW36" s="1143"/>
      <c r="AEX36" s="1143"/>
      <c r="AEY36" s="1143"/>
      <c r="AEZ36" s="1143"/>
      <c r="AFA36" s="1143"/>
      <c r="AFB36" s="1143"/>
      <c r="AFC36" s="1143"/>
      <c r="AFD36" s="1143"/>
      <c r="AFE36" s="1143"/>
      <c r="AFF36" s="1143"/>
      <c r="AFG36" s="1143"/>
      <c r="AFH36" s="1143"/>
      <c r="AFI36" s="1143"/>
      <c r="AFJ36" s="1143"/>
      <c r="AFK36" s="1143"/>
      <c r="AFL36" s="1143"/>
      <c r="AFM36" s="1143"/>
      <c r="AFN36" s="1143"/>
      <c r="AFO36" s="1143"/>
      <c r="AFP36" s="1143"/>
      <c r="AFQ36" s="1143"/>
      <c r="AFR36" s="1143"/>
      <c r="AFS36" s="1143"/>
      <c r="AFT36" s="1143"/>
      <c r="AFU36" s="1143"/>
      <c r="AFV36" s="1143"/>
      <c r="AFW36" s="1143"/>
      <c r="AFX36" s="1143"/>
      <c r="AFY36" s="1143"/>
      <c r="AFZ36" s="1143"/>
      <c r="AGA36" s="1143"/>
      <c r="AGB36" s="1143"/>
      <c r="AGC36" s="1143"/>
      <c r="AGD36" s="1143"/>
      <c r="AGE36" s="1143"/>
      <c r="AGF36" s="1143"/>
      <c r="AGG36" s="1143"/>
      <c r="AGH36" s="1143"/>
      <c r="AGI36" s="1143"/>
      <c r="AGJ36" s="1143"/>
      <c r="AGK36" s="1143"/>
      <c r="AGL36" s="1143"/>
      <c r="AGM36" s="1143"/>
      <c r="AGN36" s="1143"/>
      <c r="AGO36" s="1143"/>
      <c r="AGP36" s="1143"/>
      <c r="AGQ36" s="1143"/>
      <c r="AGR36" s="1143"/>
      <c r="AGS36" s="1143"/>
      <c r="AGT36" s="1143"/>
      <c r="AGU36" s="1143"/>
      <c r="AGV36" s="1143"/>
      <c r="AGW36" s="1143"/>
      <c r="AGX36" s="1143"/>
      <c r="AGY36" s="1143"/>
      <c r="AGZ36" s="1143"/>
      <c r="AHA36" s="1143"/>
      <c r="AHB36" s="1143"/>
      <c r="AHC36" s="1143"/>
      <c r="AHD36" s="1143"/>
      <c r="AHE36" s="1143"/>
      <c r="AHF36" s="1143"/>
      <c r="AHG36" s="1143"/>
      <c r="AHH36" s="1143"/>
      <c r="AHI36" s="1143"/>
      <c r="AHJ36" s="1143"/>
      <c r="AHK36" s="1143"/>
      <c r="AHL36" s="1143"/>
      <c r="AHM36" s="1143"/>
      <c r="AHN36" s="1143"/>
      <c r="AHO36" s="1143"/>
      <c r="AHP36" s="1143"/>
      <c r="AHQ36" s="1143"/>
      <c r="AHR36" s="1143"/>
      <c r="AHS36" s="1143"/>
      <c r="AHT36" s="1143"/>
      <c r="AHU36" s="1143"/>
      <c r="AHV36" s="1143"/>
      <c r="AHW36" s="1143"/>
      <c r="AHX36" s="1143"/>
      <c r="AHY36" s="1143"/>
      <c r="AHZ36" s="1143"/>
      <c r="AIA36" s="1143"/>
      <c r="AIB36" s="1143"/>
      <c r="AIC36" s="1143"/>
      <c r="AID36" s="1143"/>
      <c r="AIE36" s="1143"/>
      <c r="AIF36" s="1143"/>
      <c r="AIG36" s="1143"/>
      <c r="AIH36" s="1143"/>
      <c r="AII36" s="1143"/>
      <c r="AIJ36" s="1143"/>
      <c r="AIK36" s="1143"/>
      <c r="AIL36" s="1143"/>
      <c r="AIM36" s="1143"/>
      <c r="AIN36" s="1143"/>
      <c r="AIO36" s="1143"/>
      <c r="AIP36" s="1143"/>
      <c r="AIQ36" s="1143"/>
      <c r="AIR36" s="1143"/>
      <c r="AIS36" s="1143"/>
      <c r="AIT36" s="1143"/>
      <c r="AIU36" s="1143"/>
      <c r="AIV36" s="1143"/>
      <c r="AIW36" s="1143"/>
      <c r="AIX36" s="1143"/>
      <c r="AIY36" s="1143"/>
      <c r="AIZ36" s="1143"/>
      <c r="AJA36" s="1143"/>
      <c r="AJB36" s="1143"/>
      <c r="AJC36" s="1143"/>
      <c r="AJD36" s="1143"/>
      <c r="AJE36" s="1143"/>
      <c r="AJF36" s="1143"/>
      <c r="AJG36" s="1143"/>
      <c r="AJH36" s="1143"/>
      <c r="AJI36" s="1143"/>
      <c r="AJJ36" s="1143"/>
      <c r="AJK36" s="1143"/>
      <c r="AJL36" s="1143"/>
      <c r="AJM36" s="1143"/>
      <c r="AJN36" s="1143"/>
      <c r="AJO36" s="1143"/>
      <c r="AJP36" s="1143"/>
      <c r="AJQ36" s="1143"/>
      <c r="AJR36" s="1143"/>
      <c r="AJS36" s="1143"/>
      <c r="AJT36" s="1143"/>
      <c r="AJU36" s="1143"/>
      <c r="AJV36" s="1143"/>
      <c r="AJW36" s="1143"/>
      <c r="AJX36" s="1143"/>
      <c r="AJY36" s="1143"/>
      <c r="AJZ36" s="1143"/>
      <c r="AKA36" s="1143"/>
      <c r="AKB36" s="1143"/>
      <c r="AKC36" s="1143"/>
      <c r="AKD36" s="1143"/>
      <c r="AKE36" s="1143"/>
      <c r="AKF36" s="1143"/>
      <c r="AKG36" s="1143"/>
      <c r="AKH36" s="1143"/>
      <c r="AKI36" s="1143"/>
      <c r="AKJ36" s="1143"/>
      <c r="AKK36" s="1143"/>
      <c r="AKL36" s="1143"/>
      <c r="AKM36" s="1143"/>
      <c r="AKN36" s="1143"/>
      <c r="AKO36" s="1143"/>
      <c r="AKP36" s="1143"/>
      <c r="AKQ36" s="1143"/>
      <c r="AKR36" s="1143"/>
      <c r="AKS36" s="1143"/>
      <c r="AKT36" s="1143"/>
      <c r="AKU36" s="1143"/>
      <c r="AKV36" s="1143"/>
      <c r="AKW36" s="1143"/>
      <c r="AKX36" s="1143"/>
      <c r="AKY36" s="1143"/>
      <c r="AKZ36" s="1143"/>
      <c r="ALA36" s="1143"/>
      <c r="ALB36" s="1143"/>
      <c r="ALC36" s="1143"/>
      <c r="ALD36" s="1143"/>
      <c r="ALE36" s="1143"/>
      <c r="ALF36" s="1143"/>
      <c r="ALG36" s="1143"/>
      <c r="ALH36" s="1143"/>
      <c r="ALI36" s="1143"/>
      <c r="ALJ36" s="1143"/>
      <c r="ALK36" s="1143"/>
      <c r="ALL36" s="1143"/>
      <c r="ALM36" s="1143"/>
      <c r="ALN36" s="1143"/>
      <c r="ALO36" s="1143"/>
      <c r="ALP36" s="1143"/>
      <c r="ALQ36" s="1143"/>
      <c r="ALR36" s="1143"/>
      <c r="ALS36" s="1143"/>
      <c r="ALT36" s="1143"/>
      <c r="ALU36" s="1143"/>
      <c r="ALV36" s="1143"/>
      <c r="ALW36" s="1143"/>
      <c r="ALX36" s="1143"/>
      <c r="ALY36" s="1143"/>
      <c r="ALZ36" s="1143"/>
      <c r="AMA36" s="1143"/>
      <c r="AMB36" s="1143"/>
      <c r="AMC36" s="1143"/>
      <c r="AMD36" s="1143"/>
      <c r="AME36" s="1143"/>
      <c r="AMF36" s="1143"/>
      <c r="AMG36" s="1143"/>
    </row>
    <row r="37" spans="1:1021" ht="25.5" customHeight="1">
      <c r="A37" s="200">
        <v>0.13</v>
      </c>
      <c r="B37" s="200">
        <v>1.81</v>
      </c>
      <c r="C37" s="201">
        <f t="shared" si="0"/>
        <v>6.0266666666666673</v>
      </c>
      <c r="D37" s="201">
        <f t="shared" si="1"/>
        <v>131.32000000000002</v>
      </c>
      <c r="F37" s="1551">
        <v>50</v>
      </c>
      <c r="G37" s="1551"/>
      <c r="H37" s="1551"/>
      <c r="I37" s="1551"/>
      <c r="J37" s="1601" t="s">
        <v>2395</v>
      </c>
      <c r="K37" s="1602"/>
      <c r="L37" s="1602"/>
      <c r="M37" s="1602"/>
      <c r="N37" s="1602"/>
      <c r="O37" s="1602"/>
      <c r="P37" s="1602"/>
      <c r="Q37" s="1602"/>
      <c r="R37" s="1602"/>
      <c r="S37" s="1602"/>
      <c r="T37" s="1602"/>
      <c r="U37" s="1602"/>
      <c r="V37" s="1602"/>
      <c r="W37" s="1602"/>
      <c r="X37" s="1602"/>
      <c r="Y37" s="1602"/>
      <c r="Z37" s="1602"/>
      <c r="AA37" s="1602"/>
      <c r="AB37" s="1602"/>
      <c r="AC37" s="1602"/>
      <c r="AD37" s="1602"/>
      <c r="AE37" s="1603"/>
      <c r="AF37" s="1552"/>
      <c r="AG37" s="1552"/>
      <c r="AH37" s="1526">
        <v>213</v>
      </c>
      <c r="AI37" s="1526"/>
      <c r="AJ37" s="1526"/>
      <c r="AK37" s="1534">
        <v>113</v>
      </c>
      <c r="AL37" s="1535"/>
      <c r="AM37" s="1535"/>
      <c r="AN37" s="1535"/>
      <c r="AO37" s="1535"/>
      <c r="AP37" s="1535"/>
      <c r="AQ37" s="1535"/>
      <c r="AR37" s="1535"/>
      <c r="AS37" s="1535"/>
      <c r="AT37" s="1536"/>
      <c r="AU37" s="1534">
        <v>213</v>
      </c>
      <c r="AV37" s="1535"/>
      <c r="AW37" s="1535"/>
      <c r="AX37" s="1535"/>
      <c r="AY37" s="1535"/>
      <c r="AZ37" s="1535"/>
      <c r="BA37" s="1535"/>
      <c r="BB37" s="1535"/>
      <c r="BC37" s="1535"/>
      <c r="BD37" s="1536"/>
      <c r="BE37" s="19"/>
    </row>
    <row r="38" spans="1:1021" ht="25.5" customHeight="1">
      <c r="A38" s="200">
        <v>0.14000000000000001</v>
      </c>
      <c r="B38" s="200">
        <v>1.82</v>
      </c>
      <c r="C38" s="201">
        <f t="shared" si="0"/>
        <v>6.46</v>
      </c>
      <c r="D38" s="201">
        <f t="shared" si="1"/>
        <v>132.64666666666668</v>
      </c>
      <c r="F38" s="1551">
        <v>51</v>
      </c>
      <c r="G38" s="1551"/>
      <c r="H38" s="1551"/>
      <c r="I38" s="1551"/>
      <c r="J38" s="1601" t="s">
        <v>2396</v>
      </c>
      <c r="K38" s="1602"/>
      <c r="L38" s="1602"/>
      <c r="M38" s="1602"/>
      <c r="N38" s="1602"/>
      <c r="O38" s="1602"/>
      <c r="P38" s="1602"/>
      <c r="Q38" s="1602"/>
      <c r="R38" s="1602"/>
      <c r="S38" s="1602"/>
      <c r="T38" s="1602"/>
      <c r="U38" s="1602"/>
      <c r="V38" s="1602"/>
      <c r="W38" s="1602"/>
      <c r="X38" s="1602"/>
      <c r="Y38" s="1602"/>
      <c r="Z38" s="1602"/>
      <c r="AA38" s="1602"/>
      <c r="AB38" s="1602"/>
      <c r="AC38" s="1602"/>
      <c r="AD38" s="1602"/>
      <c r="AE38" s="1603"/>
      <c r="AF38" s="1552"/>
      <c r="AG38" s="1552"/>
      <c r="AH38" s="1526">
        <v>214</v>
      </c>
      <c r="AI38" s="1526"/>
      <c r="AJ38" s="1526"/>
      <c r="AK38" s="1534">
        <v>114</v>
      </c>
      <c r="AL38" s="1535"/>
      <c r="AM38" s="1535"/>
      <c r="AN38" s="1535"/>
      <c r="AO38" s="1535"/>
      <c r="AP38" s="1535"/>
      <c r="AQ38" s="1535"/>
      <c r="AR38" s="1535"/>
      <c r="AS38" s="1535"/>
      <c r="AT38" s="1536"/>
      <c r="AU38" s="1534">
        <v>214</v>
      </c>
      <c r="AV38" s="1535"/>
      <c r="AW38" s="1535"/>
      <c r="AX38" s="1535"/>
      <c r="AY38" s="1535"/>
      <c r="AZ38" s="1535"/>
      <c r="BA38" s="1535"/>
      <c r="BB38" s="1535"/>
      <c r="BC38" s="1535"/>
      <c r="BD38" s="1536"/>
      <c r="BE38" s="19"/>
    </row>
    <row r="39" spans="1:1021" ht="25.5" customHeight="1">
      <c r="A39" s="200">
        <v>0.15</v>
      </c>
      <c r="B39" s="200">
        <v>1.83</v>
      </c>
      <c r="C39" s="201">
        <f t="shared" si="0"/>
        <v>6.9</v>
      </c>
      <c r="D39" s="201">
        <f t="shared" si="1"/>
        <v>133.98000000000002</v>
      </c>
      <c r="F39" s="1551">
        <v>52</v>
      </c>
      <c r="G39" s="1551"/>
      <c r="H39" s="1551"/>
      <c r="I39" s="1551"/>
      <c r="J39" s="1601" t="s">
        <v>2397</v>
      </c>
      <c r="K39" s="1602"/>
      <c r="L39" s="1602"/>
      <c r="M39" s="1602"/>
      <c r="N39" s="1602"/>
      <c r="O39" s="1602"/>
      <c r="P39" s="1602"/>
      <c r="Q39" s="1602"/>
      <c r="R39" s="1602"/>
      <c r="S39" s="1602"/>
      <c r="T39" s="1602"/>
      <c r="U39" s="1602"/>
      <c r="V39" s="1602"/>
      <c r="W39" s="1602"/>
      <c r="X39" s="1602"/>
      <c r="Y39" s="1602"/>
      <c r="Z39" s="1602"/>
      <c r="AA39" s="1602"/>
      <c r="AB39" s="1602"/>
      <c r="AC39" s="1602"/>
      <c r="AD39" s="1602"/>
      <c r="AE39" s="1603"/>
      <c r="AF39" s="1552"/>
      <c r="AG39" s="1552"/>
      <c r="AH39" s="1526">
        <v>215</v>
      </c>
      <c r="AI39" s="1526"/>
      <c r="AJ39" s="1526"/>
      <c r="AK39" s="1534">
        <v>115</v>
      </c>
      <c r="AL39" s="1535"/>
      <c r="AM39" s="1535"/>
      <c r="AN39" s="1535"/>
      <c r="AO39" s="1535"/>
      <c r="AP39" s="1535"/>
      <c r="AQ39" s="1535"/>
      <c r="AR39" s="1535"/>
      <c r="AS39" s="1535"/>
      <c r="AT39" s="1536"/>
      <c r="AU39" s="1534">
        <v>215</v>
      </c>
      <c r="AV39" s="1535"/>
      <c r="AW39" s="1535"/>
      <c r="AX39" s="1535"/>
      <c r="AY39" s="1535"/>
      <c r="AZ39" s="1535"/>
      <c r="BA39" s="1535"/>
      <c r="BB39" s="1535"/>
      <c r="BC39" s="1535"/>
      <c r="BD39" s="1536"/>
      <c r="BE39" s="19"/>
    </row>
    <row r="40" spans="1:1021" ht="25.5" customHeight="1">
      <c r="A40" s="200">
        <v>0.16</v>
      </c>
      <c r="B40" s="200">
        <v>1.84</v>
      </c>
      <c r="C40" s="201">
        <f t="shared" si="0"/>
        <v>7.3466666666666667</v>
      </c>
      <c r="D40" s="201">
        <f t="shared" si="1"/>
        <v>135.32</v>
      </c>
      <c r="F40" s="1551" t="s">
        <v>2398</v>
      </c>
      <c r="G40" s="1551"/>
      <c r="H40" s="1551"/>
      <c r="I40" s="1551"/>
      <c r="J40" s="1575" t="s">
        <v>3048</v>
      </c>
      <c r="K40" s="1576"/>
      <c r="L40" s="1576"/>
      <c r="M40" s="1576"/>
      <c r="N40" s="1576"/>
      <c r="O40" s="1576"/>
      <c r="P40" s="1576"/>
      <c r="Q40" s="1576"/>
      <c r="R40" s="1576"/>
      <c r="S40" s="1576"/>
      <c r="T40" s="1576"/>
      <c r="U40" s="1576"/>
      <c r="V40" s="1576"/>
      <c r="W40" s="1576"/>
      <c r="X40" s="1576"/>
      <c r="Y40" s="1576"/>
      <c r="Z40" s="1576"/>
      <c r="AA40" s="1576"/>
      <c r="AB40" s="1576"/>
      <c r="AC40" s="1576"/>
      <c r="AD40" s="1576"/>
      <c r="AE40" s="1577"/>
      <c r="AF40" s="1552"/>
      <c r="AG40" s="1552"/>
      <c r="AH40" s="1526">
        <v>216</v>
      </c>
      <c r="AI40" s="1526"/>
      <c r="AJ40" s="1526"/>
      <c r="AK40" s="1534">
        <v>116</v>
      </c>
      <c r="AL40" s="1535"/>
      <c r="AM40" s="1535"/>
      <c r="AN40" s="1535"/>
      <c r="AO40" s="1535"/>
      <c r="AP40" s="1535"/>
      <c r="AQ40" s="1535"/>
      <c r="AR40" s="1535"/>
      <c r="AS40" s="1535"/>
      <c r="AT40" s="1536"/>
      <c r="AU40" s="1534">
        <v>216</v>
      </c>
      <c r="AV40" s="1535"/>
      <c r="AW40" s="1535"/>
      <c r="AX40" s="1535"/>
      <c r="AY40" s="1535"/>
      <c r="AZ40" s="1535"/>
      <c r="BA40" s="1535"/>
      <c r="BB40" s="1535"/>
      <c r="BC40" s="1535"/>
      <c r="BD40" s="1536"/>
      <c r="BE40" s="19"/>
    </row>
    <row r="41" spans="1:1021" ht="25.5" customHeight="1">
      <c r="A41" s="200">
        <v>0.17</v>
      </c>
      <c r="B41" s="200">
        <v>1.85</v>
      </c>
      <c r="C41" s="201">
        <f t="shared" si="0"/>
        <v>7.8</v>
      </c>
      <c r="D41" s="201">
        <f t="shared" si="1"/>
        <v>136.66666666666669</v>
      </c>
      <c r="F41" s="1551" t="s">
        <v>2399</v>
      </c>
      <c r="G41" s="1551"/>
      <c r="H41" s="1551"/>
      <c r="I41" s="1551"/>
      <c r="J41" s="1575" t="s">
        <v>3049</v>
      </c>
      <c r="K41" s="1576"/>
      <c r="L41" s="1576"/>
      <c r="M41" s="1576"/>
      <c r="N41" s="1576"/>
      <c r="O41" s="1576"/>
      <c r="P41" s="1576"/>
      <c r="Q41" s="1576"/>
      <c r="R41" s="1576"/>
      <c r="S41" s="1576"/>
      <c r="T41" s="1576"/>
      <c r="U41" s="1576"/>
      <c r="V41" s="1576"/>
      <c r="W41" s="1576"/>
      <c r="X41" s="1576"/>
      <c r="Y41" s="1576"/>
      <c r="Z41" s="1576"/>
      <c r="AA41" s="1576"/>
      <c r="AB41" s="1576"/>
      <c r="AC41" s="1576"/>
      <c r="AD41" s="1576"/>
      <c r="AE41" s="1577"/>
      <c r="AF41" s="1552"/>
      <c r="AG41" s="1552"/>
      <c r="AH41" s="1526">
        <v>217</v>
      </c>
      <c r="AI41" s="1526"/>
      <c r="AJ41" s="1526"/>
      <c r="AK41" s="1534">
        <v>117</v>
      </c>
      <c r="AL41" s="1535"/>
      <c r="AM41" s="1535"/>
      <c r="AN41" s="1535"/>
      <c r="AO41" s="1535"/>
      <c r="AP41" s="1535"/>
      <c r="AQ41" s="1535"/>
      <c r="AR41" s="1535"/>
      <c r="AS41" s="1535"/>
      <c r="AT41" s="1536"/>
      <c r="AU41" s="1534">
        <v>217</v>
      </c>
      <c r="AV41" s="1535"/>
      <c r="AW41" s="1535"/>
      <c r="AX41" s="1535"/>
      <c r="AY41" s="1535"/>
      <c r="AZ41" s="1535"/>
      <c r="BA41" s="1535"/>
      <c r="BB41" s="1535"/>
      <c r="BC41" s="1535"/>
      <c r="BD41" s="1536"/>
      <c r="BE41" s="19"/>
      <c r="BF41" s="1600"/>
    </row>
    <row r="42" spans="1:1021" ht="25.5" customHeight="1">
      <c r="A42" s="200">
        <v>0.18</v>
      </c>
      <c r="B42" s="200">
        <v>1.86</v>
      </c>
      <c r="C42" s="201">
        <f t="shared" ref="C42:C50" si="2">IF(LEN(AK42)=0,"",1+ABS((AK42*A42)/LEN(AK42))+A42)</f>
        <v>8.259999999999998</v>
      </c>
      <c r="D42" s="201">
        <f t="shared" ref="D42:D50" si="3">IF(LEN(AU42)=0,"",1+ABS((AU42*B42)/LEN(AU42))+B42)</f>
        <v>138.02000000000001</v>
      </c>
      <c r="F42" s="1551" t="s">
        <v>2400</v>
      </c>
      <c r="G42" s="1551"/>
      <c r="H42" s="1551"/>
      <c r="I42" s="1551"/>
      <c r="J42" s="1575" t="s">
        <v>3050</v>
      </c>
      <c r="K42" s="1576"/>
      <c r="L42" s="1576"/>
      <c r="M42" s="1576"/>
      <c r="N42" s="1576"/>
      <c r="O42" s="1576"/>
      <c r="P42" s="1576"/>
      <c r="Q42" s="1576"/>
      <c r="R42" s="1576"/>
      <c r="S42" s="1576"/>
      <c r="T42" s="1576"/>
      <c r="U42" s="1576"/>
      <c r="V42" s="1576"/>
      <c r="W42" s="1576"/>
      <c r="X42" s="1576"/>
      <c r="Y42" s="1576"/>
      <c r="Z42" s="1576"/>
      <c r="AA42" s="1576"/>
      <c r="AB42" s="1576"/>
      <c r="AC42" s="1576"/>
      <c r="AD42" s="1576"/>
      <c r="AE42" s="1577"/>
      <c r="AF42" s="1552"/>
      <c r="AG42" s="1552"/>
      <c r="AH42" s="1526">
        <v>218</v>
      </c>
      <c r="AI42" s="1526"/>
      <c r="AJ42" s="1526"/>
      <c r="AK42" s="1534">
        <v>118</v>
      </c>
      <c r="AL42" s="1535"/>
      <c r="AM42" s="1535"/>
      <c r="AN42" s="1535"/>
      <c r="AO42" s="1535"/>
      <c r="AP42" s="1535"/>
      <c r="AQ42" s="1535"/>
      <c r="AR42" s="1535"/>
      <c r="AS42" s="1535"/>
      <c r="AT42" s="1536"/>
      <c r="AU42" s="1534">
        <v>218</v>
      </c>
      <c r="AV42" s="1535"/>
      <c r="AW42" s="1535"/>
      <c r="AX42" s="1535"/>
      <c r="AY42" s="1535"/>
      <c r="AZ42" s="1535"/>
      <c r="BA42" s="1535"/>
      <c r="BB42" s="1535"/>
      <c r="BC42" s="1535"/>
      <c r="BD42" s="1536"/>
      <c r="BE42" s="19"/>
      <c r="BF42" s="1600"/>
    </row>
    <row r="43" spans="1:1021" ht="25.5" customHeight="1">
      <c r="A43" s="200">
        <v>0.19</v>
      </c>
      <c r="B43" s="200">
        <v>1.87</v>
      </c>
      <c r="C43" s="201">
        <f t="shared" si="2"/>
        <v>8.7266666666666648</v>
      </c>
      <c r="D43" s="201">
        <f t="shared" si="3"/>
        <v>139.38000000000002</v>
      </c>
      <c r="F43" s="1551">
        <v>53</v>
      </c>
      <c r="G43" s="1551"/>
      <c r="H43" s="1551"/>
      <c r="I43" s="1551"/>
      <c r="J43" s="1601" t="s">
        <v>2402</v>
      </c>
      <c r="K43" s="1602"/>
      <c r="L43" s="1602"/>
      <c r="M43" s="1602"/>
      <c r="N43" s="1602"/>
      <c r="O43" s="1602"/>
      <c r="P43" s="1602"/>
      <c r="Q43" s="1602"/>
      <c r="R43" s="1602"/>
      <c r="S43" s="1602"/>
      <c r="T43" s="1602"/>
      <c r="U43" s="1602"/>
      <c r="V43" s="1602"/>
      <c r="W43" s="1602"/>
      <c r="X43" s="1602"/>
      <c r="Y43" s="1602"/>
      <c r="Z43" s="1602"/>
      <c r="AA43" s="1602"/>
      <c r="AB43" s="1602"/>
      <c r="AC43" s="1602"/>
      <c r="AD43" s="1602"/>
      <c r="AE43" s="1603"/>
      <c r="AF43" s="1552"/>
      <c r="AG43" s="1552"/>
      <c r="AH43" s="1526">
        <v>219</v>
      </c>
      <c r="AI43" s="1526"/>
      <c r="AJ43" s="1526"/>
      <c r="AK43" s="1534">
        <v>119</v>
      </c>
      <c r="AL43" s="1535"/>
      <c r="AM43" s="1535"/>
      <c r="AN43" s="1535"/>
      <c r="AO43" s="1535"/>
      <c r="AP43" s="1535"/>
      <c r="AQ43" s="1535"/>
      <c r="AR43" s="1535"/>
      <c r="AS43" s="1535"/>
      <c r="AT43" s="1536"/>
      <c r="AU43" s="1534">
        <v>219</v>
      </c>
      <c r="AV43" s="1535"/>
      <c r="AW43" s="1535"/>
      <c r="AX43" s="1535"/>
      <c r="AY43" s="1535"/>
      <c r="AZ43" s="1535"/>
      <c r="BA43" s="1535"/>
      <c r="BB43" s="1535"/>
      <c r="BC43" s="1535"/>
      <c r="BD43" s="1536"/>
      <c r="BE43" s="19"/>
      <c r="BF43" s="1600"/>
    </row>
    <row r="44" spans="1:1021" ht="25.5" customHeight="1">
      <c r="A44" s="200">
        <v>0.2</v>
      </c>
      <c r="B44" s="200">
        <v>1.88</v>
      </c>
      <c r="C44" s="201">
        <f t="shared" si="2"/>
        <v>9.1999999999999993</v>
      </c>
      <c r="D44" s="201">
        <f t="shared" si="3"/>
        <v>140.74666666666664</v>
      </c>
      <c r="F44" s="1551" t="s">
        <v>2403</v>
      </c>
      <c r="G44" s="1551"/>
      <c r="H44" s="1551"/>
      <c r="I44" s="1551"/>
      <c r="J44" s="1601" t="s">
        <v>2404</v>
      </c>
      <c r="K44" s="1602"/>
      <c r="L44" s="1602"/>
      <c r="M44" s="1602"/>
      <c r="N44" s="1602"/>
      <c r="O44" s="1602"/>
      <c r="P44" s="1602"/>
      <c r="Q44" s="1602"/>
      <c r="R44" s="1602"/>
      <c r="S44" s="1602"/>
      <c r="T44" s="1602"/>
      <c r="U44" s="1602"/>
      <c r="V44" s="1602"/>
      <c r="W44" s="1602"/>
      <c r="X44" s="1602"/>
      <c r="Y44" s="1602"/>
      <c r="Z44" s="1602"/>
      <c r="AA44" s="1602"/>
      <c r="AB44" s="1602"/>
      <c r="AC44" s="1602"/>
      <c r="AD44" s="1602"/>
      <c r="AE44" s="1603"/>
      <c r="AF44" s="1552"/>
      <c r="AG44" s="1552"/>
      <c r="AH44" s="1526">
        <v>220</v>
      </c>
      <c r="AI44" s="1526"/>
      <c r="AJ44" s="1526"/>
      <c r="AK44" s="1534">
        <v>120</v>
      </c>
      <c r="AL44" s="1535"/>
      <c r="AM44" s="1535"/>
      <c r="AN44" s="1535"/>
      <c r="AO44" s="1535"/>
      <c r="AP44" s="1535"/>
      <c r="AQ44" s="1535"/>
      <c r="AR44" s="1535"/>
      <c r="AS44" s="1535"/>
      <c r="AT44" s="1536"/>
      <c r="AU44" s="1534">
        <v>220</v>
      </c>
      <c r="AV44" s="1535"/>
      <c r="AW44" s="1535"/>
      <c r="AX44" s="1535"/>
      <c r="AY44" s="1535"/>
      <c r="AZ44" s="1535"/>
      <c r="BA44" s="1535"/>
      <c r="BB44" s="1535"/>
      <c r="BC44" s="1535"/>
      <c r="BD44" s="1536"/>
      <c r="BE44" s="19"/>
      <c r="BF44" s="1600"/>
    </row>
    <row r="45" spans="1:1021" ht="25.5" customHeight="1">
      <c r="A45" s="200">
        <v>0.21</v>
      </c>
      <c r="B45" s="200">
        <v>1.89</v>
      </c>
      <c r="C45" s="201">
        <f t="shared" si="2"/>
        <v>9.6800000000000015</v>
      </c>
      <c r="D45" s="201">
        <f t="shared" si="3"/>
        <v>142.11999999999998</v>
      </c>
      <c r="F45" s="1551" t="s">
        <v>2405</v>
      </c>
      <c r="G45" s="1551"/>
      <c r="H45" s="1551"/>
      <c r="I45" s="1551"/>
      <c r="J45" s="1601" t="s">
        <v>2406</v>
      </c>
      <c r="K45" s="1602"/>
      <c r="L45" s="1602"/>
      <c r="M45" s="1602"/>
      <c r="N45" s="1602"/>
      <c r="O45" s="1602"/>
      <c r="P45" s="1602"/>
      <c r="Q45" s="1602"/>
      <c r="R45" s="1602"/>
      <c r="S45" s="1602"/>
      <c r="T45" s="1602"/>
      <c r="U45" s="1602"/>
      <c r="V45" s="1602"/>
      <c r="W45" s="1602"/>
      <c r="X45" s="1602"/>
      <c r="Y45" s="1602"/>
      <c r="Z45" s="1602"/>
      <c r="AA45" s="1602"/>
      <c r="AB45" s="1602"/>
      <c r="AC45" s="1602"/>
      <c r="AD45" s="1602"/>
      <c r="AE45" s="1603"/>
      <c r="AF45" s="1552"/>
      <c r="AG45" s="1552"/>
      <c r="AH45" s="1526">
        <v>221</v>
      </c>
      <c r="AI45" s="1526"/>
      <c r="AJ45" s="1526"/>
      <c r="AK45" s="1534">
        <v>121</v>
      </c>
      <c r="AL45" s="1535"/>
      <c r="AM45" s="1535"/>
      <c r="AN45" s="1535"/>
      <c r="AO45" s="1535"/>
      <c r="AP45" s="1535"/>
      <c r="AQ45" s="1535"/>
      <c r="AR45" s="1535"/>
      <c r="AS45" s="1535"/>
      <c r="AT45" s="1536"/>
      <c r="AU45" s="1534">
        <v>221</v>
      </c>
      <c r="AV45" s="1535"/>
      <c r="AW45" s="1535"/>
      <c r="AX45" s="1535"/>
      <c r="AY45" s="1535"/>
      <c r="AZ45" s="1535"/>
      <c r="BA45" s="1535"/>
      <c r="BB45" s="1535"/>
      <c r="BC45" s="1535"/>
      <c r="BD45" s="1536"/>
      <c r="BE45" s="19"/>
      <c r="BF45" s="1600"/>
    </row>
    <row r="46" spans="1:1021" ht="25.5" customHeight="1">
      <c r="A46" s="200">
        <v>0.22</v>
      </c>
      <c r="B46" s="200">
        <v>1.9</v>
      </c>
      <c r="C46" s="201">
        <f t="shared" si="2"/>
        <v>10.166666666666668</v>
      </c>
      <c r="D46" s="201">
        <f t="shared" si="3"/>
        <v>143.5</v>
      </c>
      <c r="F46" s="1551">
        <v>55</v>
      </c>
      <c r="G46" s="1551"/>
      <c r="H46" s="1551"/>
      <c r="I46" s="1551"/>
      <c r="J46" s="1601" t="s">
        <v>2408</v>
      </c>
      <c r="K46" s="1602"/>
      <c r="L46" s="1602"/>
      <c r="M46" s="1602"/>
      <c r="N46" s="1602"/>
      <c r="O46" s="1602"/>
      <c r="P46" s="1602"/>
      <c r="Q46" s="1602"/>
      <c r="R46" s="1602"/>
      <c r="S46" s="1602"/>
      <c r="T46" s="1602"/>
      <c r="U46" s="1602"/>
      <c r="V46" s="1602"/>
      <c r="W46" s="1602"/>
      <c r="X46" s="1602"/>
      <c r="Y46" s="1602"/>
      <c r="Z46" s="1602"/>
      <c r="AA46" s="1602"/>
      <c r="AB46" s="1602"/>
      <c r="AC46" s="1602"/>
      <c r="AD46" s="1602"/>
      <c r="AE46" s="1603"/>
      <c r="AF46" s="1552"/>
      <c r="AG46" s="1552"/>
      <c r="AH46" s="1526">
        <v>222</v>
      </c>
      <c r="AI46" s="1526"/>
      <c r="AJ46" s="1526"/>
      <c r="AK46" s="1534">
        <v>122</v>
      </c>
      <c r="AL46" s="1535"/>
      <c r="AM46" s="1535"/>
      <c r="AN46" s="1535"/>
      <c r="AO46" s="1535"/>
      <c r="AP46" s="1535"/>
      <c r="AQ46" s="1535"/>
      <c r="AR46" s="1535"/>
      <c r="AS46" s="1535"/>
      <c r="AT46" s="1536"/>
      <c r="AU46" s="1534">
        <v>222</v>
      </c>
      <c r="AV46" s="1535"/>
      <c r="AW46" s="1535"/>
      <c r="AX46" s="1535"/>
      <c r="AY46" s="1535"/>
      <c r="AZ46" s="1535"/>
      <c r="BA46" s="1535"/>
      <c r="BB46" s="1535"/>
      <c r="BC46" s="1535"/>
      <c r="BD46" s="1536"/>
      <c r="BE46" s="19"/>
      <c r="BF46" s="1600"/>
    </row>
    <row r="47" spans="1:1021" ht="52.5" customHeight="1">
      <c r="A47" s="200">
        <v>0.23</v>
      </c>
      <c r="B47" s="200">
        <v>1.91</v>
      </c>
      <c r="C47" s="201">
        <f t="shared" si="2"/>
        <v>10.660000000000002</v>
      </c>
      <c r="D47" s="201">
        <f t="shared" si="3"/>
        <v>144.88666666666666</v>
      </c>
      <c r="F47" s="1599" t="s">
        <v>3051</v>
      </c>
      <c r="G47" s="1599"/>
      <c r="H47" s="1599"/>
      <c r="I47" s="1599"/>
      <c r="J47" s="1601" t="s">
        <v>2409</v>
      </c>
      <c r="K47" s="1602"/>
      <c r="L47" s="1602"/>
      <c r="M47" s="1602"/>
      <c r="N47" s="1602"/>
      <c r="O47" s="1602"/>
      <c r="P47" s="1602"/>
      <c r="Q47" s="1602"/>
      <c r="R47" s="1602"/>
      <c r="S47" s="1602"/>
      <c r="T47" s="1602"/>
      <c r="U47" s="1602"/>
      <c r="V47" s="1602"/>
      <c r="W47" s="1602"/>
      <c r="X47" s="1602"/>
      <c r="Y47" s="1602"/>
      <c r="Z47" s="1602"/>
      <c r="AA47" s="1602"/>
      <c r="AB47" s="1602"/>
      <c r="AC47" s="1602"/>
      <c r="AD47" s="1602"/>
      <c r="AE47" s="1603"/>
      <c r="AF47" s="1552"/>
      <c r="AG47" s="1552"/>
      <c r="AH47" s="1526">
        <v>223</v>
      </c>
      <c r="AI47" s="1526"/>
      <c r="AJ47" s="1526"/>
      <c r="AK47" s="1534">
        <v>123</v>
      </c>
      <c r="AL47" s="1535"/>
      <c r="AM47" s="1535"/>
      <c r="AN47" s="1535"/>
      <c r="AO47" s="1535"/>
      <c r="AP47" s="1535"/>
      <c r="AQ47" s="1535"/>
      <c r="AR47" s="1535"/>
      <c r="AS47" s="1535"/>
      <c r="AT47" s="1536"/>
      <c r="AU47" s="1534">
        <v>223</v>
      </c>
      <c r="AV47" s="1535"/>
      <c r="AW47" s="1535"/>
      <c r="AX47" s="1535"/>
      <c r="AY47" s="1535"/>
      <c r="AZ47" s="1535"/>
      <c r="BA47" s="1535"/>
      <c r="BB47" s="1535"/>
      <c r="BC47" s="1535"/>
      <c r="BD47" s="1536"/>
      <c r="BE47" s="19"/>
      <c r="BF47" s="1600"/>
    </row>
    <row r="48" spans="1:1021" ht="52.5" customHeight="1">
      <c r="A48" s="200">
        <v>0.24</v>
      </c>
      <c r="B48" s="200">
        <v>1.92</v>
      </c>
      <c r="C48" s="201">
        <f t="shared" si="2"/>
        <v>11.16</v>
      </c>
      <c r="D48" s="201">
        <f t="shared" si="3"/>
        <v>146.27999999999997</v>
      </c>
      <c r="F48" s="1599" t="s">
        <v>3052</v>
      </c>
      <c r="G48" s="1599"/>
      <c r="H48" s="1599"/>
      <c r="I48" s="1599"/>
      <c r="J48" s="1601" t="s">
        <v>2410</v>
      </c>
      <c r="K48" s="1602"/>
      <c r="L48" s="1602"/>
      <c r="M48" s="1602"/>
      <c r="N48" s="1602"/>
      <c r="O48" s="1602"/>
      <c r="P48" s="1602"/>
      <c r="Q48" s="1602"/>
      <c r="R48" s="1602"/>
      <c r="S48" s="1602"/>
      <c r="T48" s="1602"/>
      <c r="U48" s="1602"/>
      <c r="V48" s="1602"/>
      <c r="W48" s="1602"/>
      <c r="X48" s="1602"/>
      <c r="Y48" s="1602"/>
      <c r="Z48" s="1602"/>
      <c r="AA48" s="1602"/>
      <c r="AB48" s="1602"/>
      <c r="AC48" s="1602"/>
      <c r="AD48" s="1602"/>
      <c r="AE48" s="1603"/>
      <c r="AF48" s="1552"/>
      <c r="AG48" s="1552"/>
      <c r="AH48" s="1526">
        <v>224</v>
      </c>
      <c r="AI48" s="1526"/>
      <c r="AJ48" s="1526"/>
      <c r="AK48" s="1534">
        <v>124</v>
      </c>
      <c r="AL48" s="1535"/>
      <c r="AM48" s="1535"/>
      <c r="AN48" s="1535"/>
      <c r="AO48" s="1535"/>
      <c r="AP48" s="1535"/>
      <c r="AQ48" s="1535"/>
      <c r="AR48" s="1535"/>
      <c r="AS48" s="1535"/>
      <c r="AT48" s="1536"/>
      <c r="AU48" s="1534">
        <v>224</v>
      </c>
      <c r="AV48" s="1535"/>
      <c r="AW48" s="1535"/>
      <c r="AX48" s="1535"/>
      <c r="AY48" s="1535"/>
      <c r="AZ48" s="1535"/>
      <c r="BA48" s="1535"/>
      <c r="BB48" s="1535"/>
      <c r="BC48" s="1535"/>
      <c r="BD48" s="1536"/>
      <c r="BE48" s="19"/>
      <c r="BF48" s="1600"/>
    </row>
    <row r="49" spans="1:1021" s="1155" customFormat="1" ht="25.5" customHeight="1">
      <c r="A49" s="1156">
        <v>0.25</v>
      </c>
      <c r="B49" s="1156">
        <v>1.93</v>
      </c>
      <c r="C49" s="1157">
        <f t="shared" si="2"/>
        <v>11.666666666666666</v>
      </c>
      <c r="D49" s="1157">
        <f t="shared" si="3"/>
        <v>147.68</v>
      </c>
      <c r="E49" s="1143"/>
      <c r="F49" s="1561"/>
      <c r="G49" s="1561"/>
      <c r="H49" s="1561"/>
      <c r="I49" s="1561"/>
      <c r="J49" s="1604" t="s">
        <v>2411</v>
      </c>
      <c r="K49" s="1605"/>
      <c r="L49" s="1605"/>
      <c r="M49" s="1605"/>
      <c r="N49" s="1605"/>
      <c r="O49" s="1605"/>
      <c r="P49" s="1605"/>
      <c r="Q49" s="1605"/>
      <c r="R49" s="1605"/>
      <c r="S49" s="1605"/>
      <c r="T49" s="1605"/>
      <c r="U49" s="1605"/>
      <c r="V49" s="1605"/>
      <c r="W49" s="1605"/>
      <c r="X49" s="1605"/>
      <c r="Y49" s="1605"/>
      <c r="Z49" s="1605"/>
      <c r="AA49" s="1605"/>
      <c r="AB49" s="1605"/>
      <c r="AC49" s="1605"/>
      <c r="AD49" s="1605"/>
      <c r="AE49" s="1606"/>
      <c r="AF49" s="1562"/>
      <c r="AG49" s="1562"/>
      <c r="AH49" s="1562">
        <v>225</v>
      </c>
      <c r="AI49" s="1562"/>
      <c r="AJ49" s="1562"/>
      <c r="AK49" s="1563">
        <v>125</v>
      </c>
      <c r="AL49" s="1564"/>
      <c r="AM49" s="1564"/>
      <c r="AN49" s="1564"/>
      <c r="AO49" s="1564"/>
      <c r="AP49" s="1564"/>
      <c r="AQ49" s="1564"/>
      <c r="AR49" s="1564"/>
      <c r="AS49" s="1564"/>
      <c r="AT49" s="1565"/>
      <c r="AU49" s="1563">
        <v>225</v>
      </c>
      <c r="AV49" s="1564"/>
      <c r="AW49" s="1564"/>
      <c r="AX49" s="1564"/>
      <c r="AY49" s="1564"/>
      <c r="AZ49" s="1564"/>
      <c r="BA49" s="1564"/>
      <c r="BB49" s="1564"/>
      <c r="BC49" s="1564"/>
      <c r="BD49" s="1565"/>
      <c r="BE49" s="1153"/>
      <c r="BF49" s="1600"/>
      <c r="BG49" s="1143"/>
      <c r="BH49" s="1143"/>
      <c r="BI49" s="1143"/>
      <c r="BJ49" s="1143"/>
      <c r="BK49" s="1143"/>
      <c r="BL49" s="1143"/>
      <c r="BM49" s="1143"/>
      <c r="BN49" s="1143"/>
      <c r="BO49" s="1143"/>
      <c r="BP49" s="1143"/>
      <c r="BQ49" s="1143"/>
      <c r="BR49" s="1143"/>
      <c r="BS49" s="1143"/>
      <c r="BT49" s="1143"/>
      <c r="BU49" s="1143"/>
      <c r="BV49" s="1143"/>
      <c r="BW49" s="1143"/>
      <c r="BX49" s="1143"/>
      <c r="BY49" s="1143"/>
      <c r="BZ49" s="1143"/>
      <c r="CA49" s="1143"/>
      <c r="CB49" s="1143"/>
      <c r="CC49" s="1143"/>
      <c r="CD49" s="1143"/>
      <c r="CE49" s="1143"/>
      <c r="CF49" s="1143"/>
      <c r="CG49" s="1143"/>
      <c r="CH49" s="1143"/>
      <c r="CI49" s="1143"/>
      <c r="CJ49" s="1143"/>
      <c r="CK49" s="1143"/>
      <c r="CL49" s="1143"/>
      <c r="CM49" s="1143"/>
      <c r="CN49" s="1143"/>
      <c r="CO49" s="1143"/>
      <c r="CP49" s="1143"/>
      <c r="CQ49" s="1143"/>
      <c r="CR49" s="1143"/>
      <c r="CS49" s="1143"/>
      <c r="CT49" s="1143"/>
      <c r="CU49" s="1143"/>
      <c r="CV49" s="1143"/>
      <c r="CW49" s="1143"/>
      <c r="CX49" s="1143"/>
      <c r="CY49" s="1143"/>
      <c r="CZ49" s="1143"/>
      <c r="DA49" s="1143"/>
      <c r="DB49" s="1143"/>
      <c r="DC49" s="1143"/>
      <c r="DD49" s="1143"/>
      <c r="DE49" s="1143"/>
      <c r="DF49" s="1143"/>
      <c r="DG49" s="1143"/>
      <c r="DH49" s="1143"/>
      <c r="DI49" s="1143"/>
      <c r="DJ49" s="1143"/>
      <c r="DK49" s="1143"/>
      <c r="DL49" s="1143"/>
      <c r="DM49" s="1143"/>
      <c r="DN49" s="1143"/>
      <c r="DO49" s="1143"/>
      <c r="DP49" s="1143"/>
      <c r="DQ49" s="1143"/>
      <c r="DR49" s="1143"/>
      <c r="DS49" s="1143"/>
      <c r="DT49" s="1143"/>
      <c r="DU49" s="1143"/>
      <c r="DV49" s="1143"/>
      <c r="DW49" s="1143"/>
      <c r="DX49" s="1143"/>
      <c r="DY49" s="1143"/>
      <c r="DZ49" s="1143"/>
      <c r="EA49" s="1143"/>
      <c r="EB49" s="1143"/>
      <c r="EC49" s="1143"/>
      <c r="ED49" s="1143"/>
      <c r="EE49" s="1143"/>
      <c r="EF49" s="1143"/>
      <c r="EG49" s="1143"/>
      <c r="EH49" s="1143"/>
      <c r="EI49" s="1143"/>
      <c r="EJ49" s="1143"/>
      <c r="EK49" s="1143"/>
      <c r="EL49" s="1143"/>
      <c r="EM49" s="1143"/>
      <c r="EN49" s="1143"/>
      <c r="EO49" s="1143"/>
      <c r="EP49" s="1143"/>
      <c r="EQ49" s="1143"/>
      <c r="ER49" s="1143"/>
      <c r="ES49" s="1143"/>
      <c r="ET49" s="1143"/>
      <c r="EU49" s="1143"/>
      <c r="EV49" s="1143"/>
      <c r="EW49" s="1143"/>
      <c r="EX49" s="1143"/>
      <c r="EY49" s="1143"/>
      <c r="EZ49" s="1143"/>
      <c r="FA49" s="1143"/>
      <c r="FB49" s="1143"/>
      <c r="FC49" s="1143"/>
      <c r="FD49" s="1143"/>
      <c r="FE49" s="1143"/>
      <c r="FF49" s="1143"/>
      <c r="FG49" s="1143"/>
      <c r="FH49" s="1143"/>
      <c r="FI49" s="1143"/>
      <c r="FJ49" s="1143"/>
      <c r="FK49" s="1143"/>
      <c r="FL49" s="1143"/>
      <c r="FM49" s="1143"/>
      <c r="FN49" s="1143"/>
      <c r="FO49" s="1143"/>
      <c r="FP49" s="1143"/>
      <c r="FQ49" s="1143"/>
      <c r="FR49" s="1143"/>
      <c r="FS49" s="1143"/>
      <c r="FT49" s="1143"/>
      <c r="FU49" s="1143"/>
      <c r="FV49" s="1143"/>
      <c r="FW49" s="1143"/>
      <c r="FX49" s="1143"/>
      <c r="FY49" s="1143"/>
      <c r="FZ49" s="1143"/>
      <c r="GA49" s="1143"/>
      <c r="GB49" s="1143"/>
      <c r="GC49" s="1143"/>
      <c r="GD49" s="1143"/>
      <c r="GE49" s="1143"/>
      <c r="GF49" s="1143"/>
      <c r="GG49" s="1143"/>
      <c r="GH49" s="1143"/>
      <c r="GI49" s="1143"/>
      <c r="GJ49" s="1143"/>
      <c r="GK49" s="1143"/>
      <c r="GL49" s="1143"/>
      <c r="GM49" s="1143"/>
      <c r="GN49" s="1143"/>
      <c r="GO49" s="1143"/>
      <c r="GP49" s="1143"/>
      <c r="GQ49" s="1143"/>
      <c r="GR49" s="1143"/>
      <c r="GS49" s="1143"/>
      <c r="GT49" s="1143"/>
      <c r="GU49" s="1143"/>
      <c r="GV49" s="1143"/>
      <c r="GW49" s="1143"/>
      <c r="GX49" s="1143"/>
      <c r="GY49" s="1143"/>
      <c r="GZ49" s="1143"/>
      <c r="HA49" s="1143"/>
      <c r="HB49" s="1143"/>
      <c r="HC49" s="1143"/>
      <c r="HD49" s="1143"/>
      <c r="HE49" s="1143"/>
      <c r="HF49" s="1143"/>
      <c r="HG49" s="1143"/>
      <c r="HH49" s="1143"/>
      <c r="HI49" s="1143"/>
      <c r="HJ49" s="1143"/>
      <c r="HK49" s="1143"/>
      <c r="HL49" s="1143"/>
      <c r="HM49" s="1143"/>
      <c r="HN49" s="1143"/>
      <c r="HO49" s="1143"/>
      <c r="HP49" s="1143"/>
      <c r="HQ49" s="1143"/>
      <c r="HR49" s="1143"/>
      <c r="HS49" s="1143"/>
      <c r="HT49" s="1143"/>
      <c r="HU49" s="1143"/>
      <c r="HV49" s="1143"/>
      <c r="HW49" s="1143"/>
      <c r="HX49" s="1143"/>
      <c r="HY49" s="1143"/>
      <c r="HZ49" s="1143"/>
      <c r="IA49" s="1143"/>
      <c r="IB49" s="1143"/>
      <c r="IC49" s="1143"/>
      <c r="ID49" s="1143"/>
      <c r="IE49" s="1143"/>
      <c r="IF49" s="1143"/>
      <c r="IG49" s="1143"/>
      <c r="IH49" s="1143"/>
      <c r="II49" s="1143"/>
      <c r="IJ49" s="1143"/>
      <c r="IK49" s="1143"/>
      <c r="IL49" s="1143"/>
      <c r="IM49" s="1143"/>
      <c r="IN49" s="1143"/>
      <c r="IO49" s="1143"/>
      <c r="IP49" s="1143"/>
      <c r="IQ49" s="1143"/>
      <c r="IR49" s="1143"/>
      <c r="IS49" s="1143"/>
      <c r="IT49" s="1143"/>
      <c r="IU49" s="1143"/>
      <c r="IV49" s="1143"/>
      <c r="IW49" s="1143"/>
      <c r="IX49" s="1143"/>
      <c r="IY49" s="1143"/>
      <c r="IZ49" s="1143"/>
      <c r="JA49" s="1143"/>
      <c r="JB49" s="1143"/>
      <c r="JC49" s="1143"/>
      <c r="JD49" s="1143"/>
      <c r="JE49" s="1143"/>
      <c r="JF49" s="1143"/>
      <c r="JG49" s="1143"/>
      <c r="JH49" s="1143"/>
      <c r="JI49" s="1143"/>
      <c r="JJ49" s="1143"/>
      <c r="JK49" s="1143"/>
      <c r="JL49" s="1143"/>
      <c r="JM49" s="1143"/>
      <c r="JN49" s="1143"/>
      <c r="JO49" s="1143"/>
      <c r="JP49" s="1143"/>
      <c r="JQ49" s="1143"/>
      <c r="JR49" s="1143"/>
      <c r="JS49" s="1143"/>
      <c r="JT49" s="1143"/>
      <c r="JU49" s="1143"/>
      <c r="JV49" s="1143"/>
      <c r="JW49" s="1143"/>
      <c r="JX49" s="1143"/>
      <c r="JY49" s="1143"/>
      <c r="JZ49" s="1143"/>
      <c r="KA49" s="1143"/>
      <c r="KB49" s="1143"/>
      <c r="KC49" s="1143"/>
      <c r="KD49" s="1143"/>
      <c r="KE49" s="1143"/>
      <c r="KF49" s="1143"/>
      <c r="KG49" s="1143"/>
      <c r="KH49" s="1143"/>
      <c r="KI49" s="1143"/>
      <c r="KJ49" s="1143"/>
      <c r="KK49" s="1143"/>
      <c r="KL49" s="1143"/>
      <c r="KM49" s="1143"/>
      <c r="KN49" s="1143"/>
      <c r="KO49" s="1143"/>
      <c r="KP49" s="1143"/>
      <c r="KQ49" s="1143"/>
      <c r="KR49" s="1143"/>
      <c r="KS49" s="1143"/>
      <c r="KT49" s="1143"/>
      <c r="KU49" s="1143"/>
      <c r="KV49" s="1143"/>
      <c r="KW49" s="1143"/>
      <c r="KX49" s="1143"/>
      <c r="KY49" s="1143"/>
      <c r="KZ49" s="1143"/>
      <c r="LA49" s="1143"/>
      <c r="LB49" s="1143"/>
      <c r="LC49" s="1143"/>
      <c r="LD49" s="1143"/>
      <c r="LE49" s="1143"/>
      <c r="LF49" s="1143"/>
      <c r="LG49" s="1143"/>
      <c r="LH49" s="1143"/>
      <c r="LI49" s="1143"/>
      <c r="LJ49" s="1143"/>
      <c r="LK49" s="1143"/>
      <c r="LL49" s="1143"/>
      <c r="LM49" s="1143"/>
      <c r="LN49" s="1143"/>
      <c r="LO49" s="1143"/>
      <c r="LP49" s="1143"/>
      <c r="LQ49" s="1143"/>
      <c r="LR49" s="1143"/>
      <c r="LS49" s="1143"/>
      <c r="LT49" s="1143"/>
      <c r="LU49" s="1143"/>
      <c r="LV49" s="1143"/>
      <c r="LW49" s="1143"/>
      <c r="LX49" s="1143"/>
      <c r="LY49" s="1143"/>
      <c r="LZ49" s="1143"/>
      <c r="MA49" s="1143"/>
      <c r="MB49" s="1143"/>
      <c r="MC49" s="1143"/>
      <c r="MD49" s="1143"/>
      <c r="ME49" s="1143"/>
      <c r="MF49" s="1143"/>
      <c r="MG49" s="1143"/>
      <c r="MH49" s="1143"/>
      <c r="MI49" s="1143"/>
      <c r="MJ49" s="1143"/>
      <c r="MK49" s="1143"/>
      <c r="ML49" s="1143"/>
      <c r="MM49" s="1143"/>
      <c r="MN49" s="1143"/>
      <c r="MO49" s="1143"/>
      <c r="MP49" s="1143"/>
      <c r="MQ49" s="1143"/>
      <c r="MR49" s="1143"/>
      <c r="MS49" s="1143"/>
      <c r="MT49" s="1143"/>
      <c r="MU49" s="1143"/>
      <c r="MV49" s="1143"/>
      <c r="MW49" s="1143"/>
      <c r="MX49" s="1143"/>
      <c r="MY49" s="1143"/>
      <c r="MZ49" s="1143"/>
      <c r="NA49" s="1143"/>
      <c r="NB49" s="1143"/>
      <c r="NC49" s="1143"/>
      <c r="ND49" s="1143"/>
      <c r="NE49" s="1143"/>
      <c r="NF49" s="1143"/>
      <c r="NG49" s="1143"/>
      <c r="NH49" s="1143"/>
      <c r="NI49" s="1143"/>
      <c r="NJ49" s="1143"/>
      <c r="NK49" s="1143"/>
      <c r="NL49" s="1143"/>
      <c r="NM49" s="1143"/>
      <c r="NN49" s="1143"/>
      <c r="NO49" s="1143"/>
      <c r="NP49" s="1143"/>
      <c r="NQ49" s="1143"/>
      <c r="NR49" s="1143"/>
      <c r="NS49" s="1143"/>
      <c r="NT49" s="1143"/>
      <c r="NU49" s="1143"/>
      <c r="NV49" s="1143"/>
      <c r="NW49" s="1143"/>
      <c r="NX49" s="1143"/>
      <c r="NY49" s="1143"/>
      <c r="NZ49" s="1143"/>
      <c r="OA49" s="1143"/>
      <c r="OB49" s="1143"/>
      <c r="OC49" s="1143"/>
      <c r="OD49" s="1143"/>
      <c r="OE49" s="1143"/>
      <c r="OF49" s="1143"/>
      <c r="OG49" s="1143"/>
      <c r="OH49" s="1143"/>
      <c r="OI49" s="1143"/>
      <c r="OJ49" s="1143"/>
      <c r="OK49" s="1143"/>
      <c r="OL49" s="1143"/>
      <c r="OM49" s="1143"/>
      <c r="ON49" s="1143"/>
      <c r="OO49" s="1143"/>
      <c r="OP49" s="1143"/>
      <c r="OQ49" s="1143"/>
      <c r="OR49" s="1143"/>
      <c r="OS49" s="1143"/>
      <c r="OT49" s="1143"/>
      <c r="OU49" s="1143"/>
      <c r="OV49" s="1143"/>
      <c r="OW49" s="1143"/>
      <c r="OX49" s="1143"/>
      <c r="OY49" s="1143"/>
      <c r="OZ49" s="1143"/>
      <c r="PA49" s="1143"/>
      <c r="PB49" s="1143"/>
      <c r="PC49" s="1143"/>
      <c r="PD49" s="1143"/>
      <c r="PE49" s="1143"/>
      <c r="PF49" s="1143"/>
      <c r="PG49" s="1143"/>
      <c r="PH49" s="1143"/>
      <c r="PI49" s="1143"/>
      <c r="PJ49" s="1143"/>
      <c r="PK49" s="1143"/>
      <c r="PL49" s="1143"/>
      <c r="PM49" s="1143"/>
      <c r="PN49" s="1143"/>
      <c r="PO49" s="1143"/>
      <c r="PP49" s="1143"/>
      <c r="PQ49" s="1143"/>
      <c r="PR49" s="1143"/>
      <c r="PS49" s="1143"/>
      <c r="PT49" s="1143"/>
      <c r="PU49" s="1143"/>
      <c r="PV49" s="1143"/>
      <c r="PW49" s="1143"/>
      <c r="PX49" s="1143"/>
      <c r="PY49" s="1143"/>
      <c r="PZ49" s="1143"/>
      <c r="QA49" s="1143"/>
      <c r="QB49" s="1143"/>
      <c r="QC49" s="1143"/>
      <c r="QD49" s="1143"/>
      <c r="QE49" s="1143"/>
      <c r="QF49" s="1143"/>
      <c r="QG49" s="1143"/>
      <c r="QH49" s="1143"/>
      <c r="QI49" s="1143"/>
      <c r="QJ49" s="1143"/>
      <c r="QK49" s="1143"/>
      <c r="QL49" s="1143"/>
      <c r="QM49" s="1143"/>
      <c r="QN49" s="1143"/>
      <c r="QO49" s="1143"/>
      <c r="QP49" s="1143"/>
      <c r="QQ49" s="1143"/>
      <c r="QR49" s="1143"/>
      <c r="QS49" s="1143"/>
      <c r="QT49" s="1143"/>
      <c r="QU49" s="1143"/>
      <c r="QV49" s="1143"/>
      <c r="QW49" s="1143"/>
      <c r="QX49" s="1143"/>
      <c r="QY49" s="1143"/>
      <c r="QZ49" s="1143"/>
      <c r="RA49" s="1143"/>
      <c r="RB49" s="1143"/>
      <c r="RC49" s="1143"/>
      <c r="RD49" s="1143"/>
      <c r="RE49" s="1143"/>
      <c r="RF49" s="1143"/>
      <c r="RG49" s="1143"/>
      <c r="RH49" s="1143"/>
      <c r="RI49" s="1143"/>
      <c r="RJ49" s="1143"/>
      <c r="RK49" s="1143"/>
      <c r="RL49" s="1143"/>
      <c r="RM49" s="1143"/>
      <c r="RN49" s="1143"/>
      <c r="RO49" s="1143"/>
      <c r="RP49" s="1143"/>
      <c r="RQ49" s="1143"/>
      <c r="RR49" s="1143"/>
      <c r="RS49" s="1143"/>
      <c r="RT49" s="1143"/>
      <c r="RU49" s="1143"/>
      <c r="RV49" s="1143"/>
      <c r="RW49" s="1143"/>
      <c r="RX49" s="1143"/>
      <c r="RY49" s="1143"/>
      <c r="RZ49" s="1143"/>
      <c r="SA49" s="1143"/>
      <c r="SB49" s="1143"/>
      <c r="SC49" s="1143"/>
      <c r="SD49" s="1143"/>
      <c r="SE49" s="1143"/>
      <c r="SF49" s="1143"/>
      <c r="SG49" s="1143"/>
      <c r="SH49" s="1143"/>
      <c r="SI49" s="1143"/>
      <c r="SJ49" s="1143"/>
      <c r="SK49" s="1143"/>
      <c r="SL49" s="1143"/>
      <c r="SM49" s="1143"/>
      <c r="SN49" s="1143"/>
      <c r="SO49" s="1143"/>
      <c r="SP49" s="1143"/>
      <c r="SQ49" s="1143"/>
      <c r="SR49" s="1143"/>
      <c r="SS49" s="1143"/>
      <c r="ST49" s="1143"/>
      <c r="SU49" s="1143"/>
      <c r="SV49" s="1143"/>
      <c r="SW49" s="1143"/>
      <c r="SX49" s="1143"/>
      <c r="SY49" s="1143"/>
      <c r="SZ49" s="1143"/>
      <c r="TA49" s="1143"/>
      <c r="TB49" s="1143"/>
      <c r="TC49" s="1143"/>
      <c r="TD49" s="1143"/>
      <c r="TE49" s="1143"/>
      <c r="TF49" s="1143"/>
      <c r="TG49" s="1143"/>
      <c r="TH49" s="1143"/>
      <c r="TI49" s="1143"/>
      <c r="TJ49" s="1143"/>
      <c r="TK49" s="1143"/>
      <c r="TL49" s="1143"/>
      <c r="TM49" s="1143"/>
      <c r="TN49" s="1143"/>
      <c r="TO49" s="1143"/>
      <c r="TP49" s="1143"/>
      <c r="TQ49" s="1143"/>
      <c r="TR49" s="1143"/>
      <c r="TS49" s="1143"/>
      <c r="TT49" s="1143"/>
      <c r="TU49" s="1143"/>
      <c r="TV49" s="1143"/>
      <c r="TW49" s="1143"/>
      <c r="TX49" s="1143"/>
      <c r="TY49" s="1143"/>
      <c r="TZ49" s="1143"/>
      <c r="UA49" s="1143"/>
      <c r="UB49" s="1143"/>
      <c r="UC49" s="1143"/>
      <c r="UD49" s="1143"/>
      <c r="UE49" s="1143"/>
      <c r="UF49" s="1143"/>
      <c r="UG49" s="1143"/>
      <c r="UH49" s="1143"/>
      <c r="UI49" s="1143"/>
      <c r="UJ49" s="1143"/>
      <c r="UK49" s="1143"/>
      <c r="UL49" s="1143"/>
      <c r="UM49" s="1143"/>
      <c r="UN49" s="1143"/>
      <c r="UO49" s="1143"/>
      <c r="UP49" s="1143"/>
      <c r="UQ49" s="1143"/>
      <c r="UR49" s="1143"/>
      <c r="US49" s="1143"/>
      <c r="UT49" s="1143"/>
      <c r="UU49" s="1143"/>
      <c r="UV49" s="1143"/>
      <c r="UW49" s="1143"/>
      <c r="UX49" s="1143"/>
      <c r="UY49" s="1143"/>
      <c r="UZ49" s="1143"/>
      <c r="VA49" s="1143"/>
      <c r="VB49" s="1143"/>
      <c r="VC49" s="1143"/>
      <c r="VD49" s="1143"/>
      <c r="VE49" s="1143"/>
      <c r="VF49" s="1143"/>
      <c r="VG49" s="1143"/>
      <c r="VH49" s="1143"/>
      <c r="VI49" s="1143"/>
      <c r="VJ49" s="1143"/>
      <c r="VK49" s="1143"/>
      <c r="VL49" s="1143"/>
      <c r="VM49" s="1143"/>
      <c r="VN49" s="1143"/>
      <c r="VO49" s="1143"/>
      <c r="VP49" s="1143"/>
      <c r="VQ49" s="1143"/>
      <c r="VR49" s="1143"/>
      <c r="VS49" s="1143"/>
      <c r="VT49" s="1143"/>
      <c r="VU49" s="1143"/>
      <c r="VV49" s="1143"/>
      <c r="VW49" s="1143"/>
      <c r="VX49" s="1143"/>
      <c r="VY49" s="1143"/>
      <c r="VZ49" s="1143"/>
      <c r="WA49" s="1143"/>
      <c r="WB49" s="1143"/>
      <c r="WC49" s="1143"/>
      <c r="WD49" s="1143"/>
      <c r="WE49" s="1143"/>
      <c r="WF49" s="1143"/>
      <c r="WG49" s="1143"/>
      <c r="WH49" s="1143"/>
      <c r="WI49" s="1143"/>
      <c r="WJ49" s="1143"/>
      <c r="WK49" s="1143"/>
      <c r="WL49" s="1143"/>
      <c r="WM49" s="1143"/>
      <c r="WN49" s="1143"/>
      <c r="WO49" s="1143"/>
      <c r="WP49" s="1143"/>
      <c r="WQ49" s="1143"/>
      <c r="WR49" s="1143"/>
      <c r="WS49" s="1143"/>
      <c r="WT49" s="1143"/>
      <c r="WU49" s="1143"/>
      <c r="WV49" s="1143"/>
      <c r="WW49" s="1143"/>
      <c r="WX49" s="1143"/>
      <c r="WY49" s="1143"/>
      <c r="WZ49" s="1143"/>
      <c r="XA49" s="1143"/>
      <c r="XB49" s="1143"/>
      <c r="XC49" s="1143"/>
      <c r="XD49" s="1143"/>
      <c r="XE49" s="1143"/>
      <c r="XF49" s="1143"/>
      <c r="XG49" s="1143"/>
      <c r="XH49" s="1143"/>
      <c r="XI49" s="1143"/>
      <c r="XJ49" s="1143"/>
      <c r="XK49" s="1143"/>
      <c r="XL49" s="1143"/>
      <c r="XM49" s="1143"/>
      <c r="XN49" s="1143"/>
      <c r="XO49" s="1143"/>
      <c r="XP49" s="1143"/>
      <c r="XQ49" s="1143"/>
      <c r="XR49" s="1143"/>
      <c r="XS49" s="1143"/>
      <c r="XT49" s="1143"/>
      <c r="XU49" s="1143"/>
      <c r="XV49" s="1143"/>
      <c r="XW49" s="1143"/>
      <c r="XX49" s="1143"/>
      <c r="XY49" s="1143"/>
      <c r="XZ49" s="1143"/>
      <c r="YA49" s="1143"/>
      <c r="YB49" s="1143"/>
      <c r="YC49" s="1143"/>
      <c r="YD49" s="1143"/>
      <c r="YE49" s="1143"/>
      <c r="YF49" s="1143"/>
      <c r="YG49" s="1143"/>
      <c r="YH49" s="1143"/>
      <c r="YI49" s="1143"/>
      <c r="YJ49" s="1143"/>
      <c r="YK49" s="1143"/>
      <c r="YL49" s="1143"/>
      <c r="YM49" s="1143"/>
      <c r="YN49" s="1143"/>
      <c r="YO49" s="1143"/>
      <c r="YP49" s="1143"/>
      <c r="YQ49" s="1143"/>
      <c r="YR49" s="1143"/>
      <c r="YS49" s="1143"/>
      <c r="YT49" s="1143"/>
      <c r="YU49" s="1143"/>
      <c r="YV49" s="1143"/>
      <c r="YW49" s="1143"/>
      <c r="YX49" s="1143"/>
      <c r="YY49" s="1143"/>
      <c r="YZ49" s="1143"/>
      <c r="ZA49" s="1143"/>
      <c r="ZB49" s="1143"/>
      <c r="ZC49" s="1143"/>
      <c r="ZD49" s="1143"/>
      <c r="ZE49" s="1143"/>
      <c r="ZF49" s="1143"/>
      <c r="ZG49" s="1143"/>
      <c r="ZH49" s="1143"/>
      <c r="ZI49" s="1143"/>
      <c r="ZJ49" s="1143"/>
      <c r="ZK49" s="1143"/>
      <c r="ZL49" s="1143"/>
      <c r="ZM49" s="1143"/>
      <c r="ZN49" s="1143"/>
      <c r="ZO49" s="1143"/>
      <c r="ZP49" s="1143"/>
      <c r="ZQ49" s="1143"/>
      <c r="ZR49" s="1143"/>
      <c r="ZS49" s="1143"/>
      <c r="ZT49" s="1143"/>
      <c r="ZU49" s="1143"/>
      <c r="ZV49" s="1143"/>
      <c r="ZW49" s="1143"/>
      <c r="ZX49" s="1143"/>
      <c r="ZY49" s="1143"/>
      <c r="ZZ49" s="1143"/>
      <c r="AAA49" s="1143"/>
      <c r="AAB49" s="1143"/>
      <c r="AAC49" s="1143"/>
      <c r="AAD49" s="1143"/>
      <c r="AAE49" s="1143"/>
      <c r="AAF49" s="1143"/>
      <c r="AAG49" s="1143"/>
      <c r="AAH49" s="1143"/>
      <c r="AAI49" s="1143"/>
      <c r="AAJ49" s="1143"/>
      <c r="AAK49" s="1143"/>
      <c r="AAL49" s="1143"/>
      <c r="AAM49" s="1143"/>
      <c r="AAN49" s="1143"/>
      <c r="AAO49" s="1143"/>
      <c r="AAP49" s="1143"/>
      <c r="AAQ49" s="1143"/>
      <c r="AAR49" s="1143"/>
      <c r="AAS49" s="1143"/>
      <c r="AAT49" s="1143"/>
      <c r="AAU49" s="1143"/>
      <c r="AAV49" s="1143"/>
      <c r="AAW49" s="1143"/>
      <c r="AAX49" s="1143"/>
      <c r="AAY49" s="1143"/>
      <c r="AAZ49" s="1143"/>
      <c r="ABA49" s="1143"/>
      <c r="ABB49" s="1143"/>
      <c r="ABC49" s="1143"/>
      <c r="ABD49" s="1143"/>
      <c r="ABE49" s="1143"/>
      <c r="ABF49" s="1143"/>
      <c r="ABG49" s="1143"/>
      <c r="ABH49" s="1143"/>
      <c r="ABI49" s="1143"/>
      <c r="ABJ49" s="1143"/>
      <c r="ABK49" s="1143"/>
      <c r="ABL49" s="1143"/>
      <c r="ABM49" s="1143"/>
      <c r="ABN49" s="1143"/>
      <c r="ABO49" s="1143"/>
      <c r="ABP49" s="1143"/>
      <c r="ABQ49" s="1143"/>
      <c r="ABR49" s="1143"/>
      <c r="ABS49" s="1143"/>
      <c r="ABT49" s="1143"/>
      <c r="ABU49" s="1143"/>
      <c r="ABV49" s="1143"/>
      <c r="ABW49" s="1143"/>
      <c r="ABX49" s="1143"/>
      <c r="ABY49" s="1143"/>
      <c r="ABZ49" s="1143"/>
      <c r="ACA49" s="1143"/>
      <c r="ACB49" s="1143"/>
      <c r="ACC49" s="1143"/>
      <c r="ACD49" s="1143"/>
      <c r="ACE49" s="1143"/>
      <c r="ACF49" s="1143"/>
      <c r="ACG49" s="1143"/>
      <c r="ACH49" s="1143"/>
      <c r="ACI49" s="1143"/>
      <c r="ACJ49" s="1143"/>
      <c r="ACK49" s="1143"/>
      <c r="ACL49" s="1143"/>
      <c r="ACM49" s="1143"/>
      <c r="ACN49" s="1143"/>
      <c r="ACO49" s="1143"/>
      <c r="ACP49" s="1143"/>
      <c r="ACQ49" s="1143"/>
      <c r="ACR49" s="1143"/>
      <c r="ACS49" s="1143"/>
      <c r="ACT49" s="1143"/>
      <c r="ACU49" s="1143"/>
      <c r="ACV49" s="1143"/>
      <c r="ACW49" s="1143"/>
      <c r="ACX49" s="1143"/>
      <c r="ACY49" s="1143"/>
      <c r="ACZ49" s="1143"/>
      <c r="ADA49" s="1143"/>
      <c r="ADB49" s="1143"/>
      <c r="ADC49" s="1143"/>
      <c r="ADD49" s="1143"/>
      <c r="ADE49" s="1143"/>
      <c r="ADF49" s="1143"/>
      <c r="ADG49" s="1143"/>
      <c r="ADH49" s="1143"/>
      <c r="ADI49" s="1143"/>
      <c r="ADJ49" s="1143"/>
      <c r="ADK49" s="1143"/>
      <c r="ADL49" s="1143"/>
      <c r="ADM49" s="1143"/>
      <c r="ADN49" s="1143"/>
      <c r="ADO49" s="1143"/>
      <c r="ADP49" s="1143"/>
      <c r="ADQ49" s="1143"/>
      <c r="ADR49" s="1143"/>
      <c r="ADS49" s="1143"/>
      <c r="ADT49" s="1143"/>
      <c r="ADU49" s="1143"/>
      <c r="ADV49" s="1143"/>
      <c r="ADW49" s="1143"/>
      <c r="ADX49" s="1143"/>
      <c r="ADY49" s="1143"/>
      <c r="ADZ49" s="1143"/>
      <c r="AEA49" s="1143"/>
      <c r="AEB49" s="1143"/>
      <c r="AEC49" s="1143"/>
      <c r="AED49" s="1143"/>
      <c r="AEE49" s="1143"/>
      <c r="AEF49" s="1143"/>
      <c r="AEG49" s="1143"/>
      <c r="AEH49" s="1143"/>
      <c r="AEI49" s="1143"/>
      <c r="AEJ49" s="1143"/>
      <c r="AEK49" s="1143"/>
      <c r="AEL49" s="1143"/>
      <c r="AEM49" s="1143"/>
      <c r="AEN49" s="1143"/>
      <c r="AEO49" s="1143"/>
      <c r="AEP49" s="1143"/>
      <c r="AEQ49" s="1143"/>
      <c r="AER49" s="1143"/>
      <c r="AES49" s="1143"/>
      <c r="AET49" s="1143"/>
      <c r="AEU49" s="1143"/>
      <c r="AEV49" s="1143"/>
      <c r="AEW49" s="1143"/>
      <c r="AEX49" s="1143"/>
      <c r="AEY49" s="1143"/>
      <c r="AEZ49" s="1143"/>
      <c r="AFA49" s="1143"/>
      <c r="AFB49" s="1143"/>
      <c r="AFC49" s="1143"/>
      <c r="AFD49" s="1143"/>
      <c r="AFE49" s="1143"/>
      <c r="AFF49" s="1143"/>
      <c r="AFG49" s="1143"/>
      <c r="AFH49" s="1143"/>
      <c r="AFI49" s="1143"/>
      <c r="AFJ49" s="1143"/>
      <c r="AFK49" s="1143"/>
      <c r="AFL49" s="1143"/>
      <c r="AFM49" s="1143"/>
      <c r="AFN49" s="1143"/>
      <c r="AFO49" s="1143"/>
      <c r="AFP49" s="1143"/>
      <c r="AFQ49" s="1143"/>
      <c r="AFR49" s="1143"/>
      <c r="AFS49" s="1143"/>
      <c r="AFT49" s="1143"/>
      <c r="AFU49" s="1143"/>
      <c r="AFV49" s="1143"/>
      <c r="AFW49" s="1143"/>
      <c r="AFX49" s="1143"/>
      <c r="AFY49" s="1143"/>
      <c r="AFZ49" s="1143"/>
      <c r="AGA49" s="1143"/>
      <c r="AGB49" s="1143"/>
      <c r="AGC49" s="1143"/>
      <c r="AGD49" s="1143"/>
      <c r="AGE49" s="1143"/>
      <c r="AGF49" s="1143"/>
      <c r="AGG49" s="1143"/>
      <c r="AGH49" s="1143"/>
      <c r="AGI49" s="1143"/>
      <c r="AGJ49" s="1143"/>
      <c r="AGK49" s="1143"/>
      <c r="AGL49" s="1143"/>
      <c r="AGM49" s="1143"/>
      <c r="AGN49" s="1143"/>
      <c r="AGO49" s="1143"/>
      <c r="AGP49" s="1143"/>
      <c r="AGQ49" s="1143"/>
      <c r="AGR49" s="1143"/>
      <c r="AGS49" s="1143"/>
      <c r="AGT49" s="1143"/>
      <c r="AGU49" s="1143"/>
      <c r="AGV49" s="1143"/>
      <c r="AGW49" s="1143"/>
      <c r="AGX49" s="1143"/>
      <c r="AGY49" s="1143"/>
      <c r="AGZ49" s="1143"/>
      <c r="AHA49" s="1143"/>
      <c r="AHB49" s="1143"/>
      <c r="AHC49" s="1143"/>
      <c r="AHD49" s="1143"/>
      <c r="AHE49" s="1143"/>
      <c r="AHF49" s="1143"/>
      <c r="AHG49" s="1143"/>
      <c r="AHH49" s="1143"/>
      <c r="AHI49" s="1143"/>
      <c r="AHJ49" s="1143"/>
      <c r="AHK49" s="1143"/>
      <c r="AHL49" s="1143"/>
      <c r="AHM49" s="1143"/>
      <c r="AHN49" s="1143"/>
      <c r="AHO49" s="1143"/>
      <c r="AHP49" s="1143"/>
      <c r="AHQ49" s="1143"/>
      <c r="AHR49" s="1143"/>
      <c r="AHS49" s="1143"/>
      <c r="AHT49" s="1143"/>
      <c r="AHU49" s="1143"/>
      <c r="AHV49" s="1143"/>
      <c r="AHW49" s="1143"/>
      <c r="AHX49" s="1143"/>
      <c r="AHY49" s="1143"/>
      <c r="AHZ49" s="1143"/>
      <c r="AIA49" s="1143"/>
      <c r="AIB49" s="1143"/>
      <c r="AIC49" s="1143"/>
      <c r="AID49" s="1143"/>
      <c r="AIE49" s="1143"/>
      <c r="AIF49" s="1143"/>
      <c r="AIG49" s="1143"/>
      <c r="AIH49" s="1143"/>
      <c r="AII49" s="1143"/>
      <c r="AIJ49" s="1143"/>
      <c r="AIK49" s="1143"/>
      <c r="AIL49" s="1143"/>
      <c r="AIM49" s="1143"/>
      <c r="AIN49" s="1143"/>
      <c r="AIO49" s="1143"/>
      <c r="AIP49" s="1143"/>
      <c r="AIQ49" s="1143"/>
      <c r="AIR49" s="1143"/>
      <c r="AIS49" s="1143"/>
      <c r="AIT49" s="1143"/>
      <c r="AIU49" s="1143"/>
      <c r="AIV49" s="1143"/>
      <c r="AIW49" s="1143"/>
      <c r="AIX49" s="1143"/>
      <c r="AIY49" s="1143"/>
      <c r="AIZ49" s="1143"/>
      <c r="AJA49" s="1143"/>
      <c r="AJB49" s="1143"/>
      <c r="AJC49" s="1143"/>
      <c r="AJD49" s="1143"/>
      <c r="AJE49" s="1143"/>
      <c r="AJF49" s="1143"/>
      <c r="AJG49" s="1143"/>
      <c r="AJH49" s="1143"/>
      <c r="AJI49" s="1143"/>
      <c r="AJJ49" s="1143"/>
      <c r="AJK49" s="1143"/>
      <c r="AJL49" s="1143"/>
      <c r="AJM49" s="1143"/>
      <c r="AJN49" s="1143"/>
      <c r="AJO49" s="1143"/>
      <c r="AJP49" s="1143"/>
      <c r="AJQ49" s="1143"/>
      <c r="AJR49" s="1143"/>
      <c r="AJS49" s="1143"/>
      <c r="AJT49" s="1143"/>
      <c r="AJU49" s="1143"/>
      <c r="AJV49" s="1143"/>
      <c r="AJW49" s="1143"/>
      <c r="AJX49" s="1143"/>
      <c r="AJY49" s="1143"/>
      <c r="AJZ49" s="1143"/>
      <c r="AKA49" s="1143"/>
      <c r="AKB49" s="1143"/>
      <c r="AKC49" s="1143"/>
      <c r="AKD49" s="1143"/>
      <c r="AKE49" s="1143"/>
      <c r="AKF49" s="1143"/>
      <c r="AKG49" s="1143"/>
      <c r="AKH49" s="1143"/>
      <c r="AKI49" s="1143"/>
      <c r="AKJ49" s="1143"/>
      <c r="AKK49" s="1143"/>
      <c r="AKL49" s="1143"/>
      <c r="AKM49" s="1143"/>
      <c r="AKN49" s="1143"/>
      <c r="AKO49" s="1143"/>
      <c r="AKP49" s="1143"/>
      <c r="AKQ49" s="1143"/>
      <c r="AKR49" s="1143"/>
      <c r="AKS49" s="1143"/>
      <c r="AKT49" s="1143"/>
      <c r="AKU49" s="1143"/>
      <c r="AKV49" s="1143"/>
      <c r="AKW49" s="1143"/>
      <c r="AKX49" s="1143"/>
      <c r="AKY49" s="1143"/>
      <c r="AKZ49" s="1143"/>
      <c r="ALA49" s="1143"/>
      <c r="ALB49" s="1143"/>
      <c r="ALC49" s="1143"/>
      <c r="ALD49" s="1143"/>
      <c r="ALE49" s="1143"/>
      <c r="ALF49" s="1143"/>
      <c r="ALG49" s="1143"/>
      <c r="ALH49" s="1143"/>
      <c r="ALI49" s="1143"/>
      <c r="ALJ49" s="1143"/>
      <c r="ALK49" s="1143"/>
      <c r="ALL49" s="1143"/>
      <c r="ALM49" s="1143"/>
      <c r="ALN49" s="1143"/>
      <c r="ALO49" s="1143"/>
      <c r="ALP49" s="1143"/>
      <c r="ALQ49" s="1143"/>
      <c r="ALR49" s="1143"/>
      <c r="ALS49" s="1143"/>
      <c r="ALT49" s="1143"/>
      <c r="ALU49" s="1143"/>
      <c r="ALV49" s="1143"/>
      <c r="ALW49" s="1143"/>
      <c r="ALX49" s="1143"/>
      <c r="ALY49" s="1143"/>
      <c r="ALZ49" s="1143"/>
      <c r="AMA49" s="1143"/>
      <c r="AMB49" s="1143"/>
      <c r="AMC49" s="1143"/>
      <c r="AMD49" s="1143"/>
      <c r="AME49" s="1143"/>
      <c r="AMF49" s="1143"/>
      <c r="AMG49" s="1143"/>
    </row>
    <row r="50" spans="1:1021" s="1155" customFormat="1" ht="25.5" customHeight="1">
      <c r="A50" s="1156">
        <v>0.26</v>
      </c>
      <c r="B50" s="1156">
        <v>1.94</v>
      </c>
      <c r="C50" s="1157">
        <f t="shared" si="2"/>
        <v>12.18</v>
      </c>
      <c r="D50" s="1157">
        <f t="shared" si="3"/>
        <v>149.08666666666667</v>
      </c>
      <c r="E50" s="1143"/>
      <c r="F50" s="1561"/>
      <c r="G50" s="1561"/>
      <c r="H50" s="1561"/>
      <c r="I50" s="1561"/>
      <c r="J50" s="1604" t="s">
        <v>2412</v>
      </c>
      <c r="K50" s="1605"/>
      <c r="L50" s="1605"/>
      <c r="M50" s="1605"/>
      <c r="N50" s="1605"/>
      <c r="O50" s="1605"/>
      <c r="P50" s="1605"/>
      <c r="Q50" s="1605"/>
      <c r="R50" s="1605"/>
      <c r="S50" s="1605"/>
      <c r="T50" s="1605"/>
      <c r="U50" s="1605"/>
      <c r="V50" s="1605"/>
      <c r="W50" s="1605"/>
      <c r="X50" s="1605"/>
      <c r="Y50" s="1605"/>
      <c r="Z50" s="1605"/>
      <c r="AA50" s="1605"/>
      <c r="AB50" s="1605"/>
      <c r="AC50" s="1605"/>
      <c r="AD50" s="1605"/>
      <c r="AE50" s="1606"/>
      <c r="AF50" s="1562"/>
      <c r="AG50" s="1562"/>
      <c r="AH50" s="1562">
        <v>226</v>
      </c>
      <c r="AI50" s="1562"/>
      <c r="AJ50" s="1562"/>
      <c r="AK50" s="1563">
        <v>126</v>
      </c>
      <c r="AL50" s="1564"/>
      <c r="AM50" s="1564"/>
      <c r="AN50" s="1564"/>
      <c r="AO50" s="1564"/>
      <c r="AP50" s="1564"/>
      <c r="AQ50" s="1564"/>
      <c r="AR50" s="1564"/>
      <c r="AS50" s="1564"/>
      <c r="AT50" s="1565"/>
      <c r="AU50" s="1563">
        <v>226</v>
      </c>
      <c r="AV50" s="1564"/>
      <c r="AW50" s="1564"/>
      <c r="AX50" s="1564"/>
      <c r="AY50" s="1564"/>
      <c r="AZ50" s="1564"/>
      <c r="BA50" s="1564"/>
      <c r="BB50" s="1564"/>
      <c r="BC50" s="1564"/>
      <c r="BD50" s="1565"/>
      <c r="BE50" s="1153"/>
      <c r="BF50" s="1600"/>
      <c r="BG50" s="1143"/>
      <c r="BH50" s="1143"/>
      <c r="BI50" s="1143"/>
      <c r="BJ50" s="1143"/>
      <c r="BK50" s="1143"/>
      <c r="BL50" s="1143"/>
      <c r="BM50" s="1143"/>
      <c r="BN50" s="1143"/>
      <c r="BO50" s="1143"/>
      <c r="BP50" s="1143"/>
      <c r="BQ50" s="1143"/>
      <c r="BR50" s="1143"/>
      <c r="BS50" s="1143"/>
      <c r="BT50" s="1143"/>
      <c r="BU50" s="1143"/>
      <c r="BV50" s="1143"/>
      <c r="BW50" s="1143"/>
      <c r="BX50" s="1143"/>
      <c r="BY50" s="1143"/>
      <c r="BZ50" s="1143"/>
      <c r="CA50" s="1143"/>
      <c r="CB50" s="1143"/>
      <c r="CC50" s="1143"/>
      <c r="CD50" s="1143"/>
      <c r="CE50" s="1143"/>
      <c r="CF50" s="1143"/>
      <c r="CG50" s="1143"/>
      <c r="CH50" s="1143"/>
      <c r="CI50" s="1143"/>
      <c r="CJ50" s="1143"/>
      <c r="CK50" s="1143"/>
      <c r="CL50" s="1143"/>
      <c r="CM50" s="1143"/>
      <c r="CN50" s="1143"/>
      <c r="CO50" s="1143"/>
      <c r="CP50" s="1143"/>
      <c r="CQ50" s="1143"/>
      <c r="CR50" s="1143"/>
      <c r="CS50" s="1143"/>
      <c r="CT50" s="1143"/>
      <c r="CU50" s="1143"/>
      <c r="CV50" s="1143"/>
      <c r="CW50" s="1143"/>
      <c r="CX50" s="1143"/>
      <c r="CY50" s="1143"/>
      <c r="CZ50" s="1143"/>
      <c r="DA50" s="1143"/>
      <c r="DB50" s="1143"/>
      <c r="DC50" s="1143"/>
      <c r="DD50" s="1143"/>
      <c r="DE50" s="1143"/>
      <c r="DF50" s="1143"/>
      <c r="DG50" s="1143"/>
      <c r="DH50" s="1143"/>
      <c r="DI50" s="1143"/>
      <c r="DJ50" s="1143"/>
      <c r="DK50" s="1143"/>
      <c r="DL50" s="1143"/>
      <c r="DM50" s="1143"/>
      <c r="DN50" s="1143"/>
      <c r="DO50" s="1143"/>
      <c r="DP50" s="1143"/>
      <c r="DQ50" s="1143"/>
      <c r="DR50" s="1143"/>
      <c r="DS50" s="1143"/>
      <c r="DT50" s="1143"/>
      <c r="DU50" s="1143"/>
      <c r="DV50" s="1143"/>
      <c r="DW50" s="1143"/>
      <c r="DX50" s="1143"/>
      <c r="DY50" s="1143"/>
      <c r="DZ50" s="1143"/>
      <c r="EA50" s="1143"/>
      <c r="EB50" s="1143"/>
      <c r="EC50" s="1143"/>
      <c r="ED50" s="1143"/>
      <c r="EE50" s="1143"/>
      <c r="EF50" s="1143"/>
      <c r="EG50" s="1143"/>
      <c r="EH50" s="1143"/>
      <c r="EI50" s="1143"/>
      <c r="EJ50" s="1143"/>
      <c r="EK50" s="1143"/>
      <c r="EL50" s="1143"/>
      <c r="EM50" s="1143"/>
      <c r="EN50" s="1143"/>
      <c r="EO50" s="1143"/>
      <c r="EP50" s="1143"/>
      <c r="EQ50" s="1143"/>
      <c r="ER50" s="1143"/>
      <c r="ES50" s="1143"/>
      <c r="ET50" s="1143"/>
      <c r="EU50" s="1143"/>
      <c r="EV50" s="1143"/>
      <c r="EW50" s="1143"/>
      <c r="EX50" s="1143"/>
      <c r="EY50" s="1143"/>
      <c r="EZ50" s="1143"/>
      <c r="FA50" s="1143"/>
      <c r="FB50" s="1143"/>
      <c r="FC50" s="1143"/>
      <c r="FD50" s="1143"/>
      <c r="FE50" s="1143"/>
      <c r="FF50" s="1143"/>
      <c r="FG50" s="1143"/>
      <c r="FH50" s="1143"/>
      <c r="FI50" s="1143"/>
      <c r="FJ50" s="1143"/>
      <c r="FK50" s="1143"/>
      <c r="FL50" s="1143"/>
      <c r="FM50" s="1143"/>
      <c r="FN50" s="1143"/>
      <c r="FO50" s="1143"/>
      <c r="FP50" s="1143"/>
      <c r="FQ50" s="1143"/>
      <c r="FR50" s="1143"/>
      <c r="FS50" s="1143"/>
      <c r="FT50" s="1143"/>
      <c r="FU50" s="1143"/>
      <c r="FV50" s="1143"/>
      <c r="FW50" s="1143"/>
      <c r="FX50" s="1143"/>
      <c r="FY50" s="1143"/>
      <c r="FZ50" s="1143"/>
      <c r="GA50" s="1143"/>
      <c r="GB50" s="1143"/>
      <c r="GC50" s="1143"/>
      <c r="GD50" s="1143"/>
      <c r="GE50" s="1143"/>
      <c r="GF50" s="1143"/>
      <c r="GG50" s="1143"/>
      <c r="GH50" s="1143"/>
      <c r="GI50" s="1143"/>
      <c r="GJ50" s="1143"/>
      <c r="GK50" s="1143"/>
      <c r="GL50" s="1143"/>
      <c r="GM50" s="1143"/>
      <c r="GN50" s="1143"/>
      <c r="GO50" s="1143"/>
      <c r="GP50" s="1143"/>
      <c r="GQ50" s="1143"/>
      <c r="GR50" s="1143"/>
      <c r="GS50" s="1143"/>
      <c r="GT50" s="1143"/>
      <c r="GU50" s="1143"/>
      <c r="GV50" s="1143"/>
      <c r="GW50" s="1143"/>
      <c r="GX50" s="1143"/>
      <c r="GY50" s="1143"/>
      <c r="GZ50" s="1143"/>
      <c r="HA50" s="1143"/>
      <c r="HB50" s="1143"/>
      <c r="HC50" s="1143"/>
      <c r="HD50" s="1143"/>
      <c r="HE50" s="1143"/>
      <c r="HF50" s="1143"/>
      <c r="HG50" s="1143"/>
      <c r="HH50" s="1143"/>
      <c r="HI50" s="1143"/>
      <c r="HJ50" s="1143"/>
      <c r="HK50" s="1143"/>
      <c r="HL50" s="1143"/>
      <c r="HM50" s="1143"/>
      <c r="HN50" s="1143"/>
      <c r="HO50" s="1143"/>
      <c r="HP50" s="1143"/>
      <c r="HQ50" s="1143"/>
      <c r="HR50" s="1143"/>
      <c r="HS50" s="1143"/>
      <c r="HT50" s="1143"/>
      <c r="HU50" s="1143"/>
      <c r="HV50" s="1143"/>
      <c r="HW50" s="1143"/>
      <c r="HX50" s="1143"/>
      <c r="HY50" s="1143"/>
      <c r="HZ50" s="1143"/>
      <c r="IA50" s="1143"/>
      <c r="IB50" s="1143"/>
      <c r="IC50" s="1143"/>
      <c r="ID50" s="1143"/>
      <c r="IE50" s="1143"/>
      <c r="IF50" s="1143"/>
      <c r="IG50" s="1143"/>
      <c r="IH50" s="1143"/>
      <c r="II50" s="1143"/>
      <c r="IJ50" s="1143"/>
      <c r="IK50" s="1143"/>
      <c r="IL50" s="1143"/>
      <c r="IM50" s="1143"/>
      <c r="IN50" s="1143"/>
      <c r="IO50" s="1143"/>
      <c r="IP50" s="1143"/>
      <c r="IQ50" s="1143"/>
      <c r="IR50" s="1143"/>
      <c r="IS50" s="1143"/>
      <c r="IT50" s="1143"/>
      <c r="IU50" s="1143"/>
      <c r="IV50" s="1143"/>
      <c r="IW50" s="1143"/>
      <c r="IX50" s="1143"/>
      <c r="IY50" s="1143"/>
      <c r="IZ50" s="1143"/>
      <c r="JA50" s="1143"/>
      <c r="JB50" s="1143"/>
      <c r="JC50" s="1143"/>
      <c r="JD50" s="1143"/>
      <c r="JE50" s="1143"/>
      <c r="JF50" s="1143"/>
      <c r="JG50" s="1143"/>
      <c r="JH50" s="1143"/>
      <c r="JI50" s="1143"/>
      <c r="JJ50" s="1143"/>
      <c r="JK50" s="1143"/>
      <c r="JL50" s="1143"/>
      <c r="JM50" s="1143"/>
      <c r="JN50" s="1143"/>
      <c r="JO50" s="1143"/>
      <c r="JP50" s="1143"/>
      <c r="JQ50" s="1143"/>
      <c r="JR50" s="1143"/>
      <c r="JS50" s="1143"/>
      <c r="JT50" s="1143"/>
      <c r="JU50" s="1143"/>
      <c r="JV50" s="1143"/>
      <c r="JW50" s="1143"/>
      <c r="JX50" s="1143"/>
      <c r="JY50" s="1143"/>
      <c r="JZ50" s="1143"/>
      <c r="KA50" s="1143"/>
      <c r="KB50" s="1143"/>
      <c r="KC50" s="1143"/>
      <c r="KD50" s="1143"/>
      <c r="KE50" s="1143"/>
      <c r="KF50" s="1143"/>
      <c r="KG50" s="1143"/>
      <c r="KH50" s="1143"/>
      <c r="KI50" s="1143"/>
      <c r="KJ50" s="1143"/>
      <c r="KK50" s="1143"/>
      <c r="KL50" s="1143"/>
      <c r="KM50" s="1143"/>
      <c r="KN50" s="1143"/>
      <c r="KO50" s="1143"/>
      <c r="KP50" s="1143"/>
      <c r="KQ50" s="1143"/>
      <c r="KR50" s="1143"/>
      <c r="KS50" s="1143"/>
      <c r="KT50" s="1143"/>
      <c r="KU50" s="1143"/>
      <c r="KV50" s="1143"/>
      <c r="KW50" s="1143"/>
      <c r="KX50" s="1143"/>
      <c r="KY50" s="1143"/>
      <c r="KZ50" s="1143"/>
      <c r="LA50" s="1143"/>
      <c r="LB50" s="1143"/>
      <c r="LC50" s="1143"/>
      <c r="LD50" s="1143"/>
      <c r="LE50" s="1143"/>
      <c r="LF50" s="1143"/>
      <c r="LG50" s="1143"/>
      <c r="LH50" s="1143"/>
      <c r="LI50" s="1143"/>
      <c r="LJ50" s="1143"/>
      <c r="LK50" s="1143"/>
      <c r="LL50" s="1143"/>
      <c r="LM50" s="1143"/>
      <c r="LN50" s="1143"/>
      <c r="LO50" s="1143"/>
      <c r="LP50" s="1143"/>
      <c r="LQ50" s="1143"/>
      <c r="LR50" s="1143"/>
      <c r="LS50" s="1143"/>
      <c r="LT50" s="1143"/>
      <c r="LU50" s="1143"/>
      <c r="LV50" s="1143"/>
      <c r="LW50" s="1143"/>
      <c r="LX50" s="1143"/>
      <c r="LY50" s="1143"/>
      <c r="LZ50" s="1143"/>
      <c r="MA50" s="1143"/>
      <c r="MB50" s="1143"/>
      <c r="MC50" s="1143"/>
      <c r="MD50" s="1143"/>
      <c r="ME50" s="1143"/>
      <c r="MF50" s="1143"/>
      <c r="MG50" s="1143"/>
      <c r="MH50" s="1143"/>
      <c r="MI50" s="1143"/>
      <c r="MJ50" s="1143"/>
      <c r="MK50" s="1143"/>
      <c r="ML50" s="1143"/>
      <c r="MM50" s="1143"/>
      <c r="MN50" s="1143"/>
      <c r="MO50" s="1143"/>
      <c r="MP50" s="1143"/>
      <c r="MQ50" s="1143"/>
      <c r="MR50" s="1143"/>
      <c r="MS50" s="1143"/>
      <c r="MT50" s="1143"/>
      <c r="MU50" s="1143"/>
      <c r="MV50" s="1143"/>
      <c r="MW50" s="1143"/>
      <c r="MX50" s="1143"/>
      <c r="MY50" s="1143"/>
      <c r="MZ50" s="1143"/>
      <c r="NA50" s="1143"/>
      <c r="NB50" s="1143"/>
      <c r="NC50" s="1143"/>
      <c r="ND50" s="1143"/>
      <c r="NE50" s="1143"/>
      <c r="NF50" s="1143"/>
      <c r="NG50" s="1143"/>
      <c r="NH50" s="1143"/>
      <c r="NI50" s="1143"/>
      <c r="NJ50" s="1143"/>
      <c r="NK50" s="1143"/>
      <c r="NL50" s="1143"/>
      <c r="NM50" s="1143"/>
      <c r="NN50" s="1143"/>
      <c r="NO50" s="1143"/>
      <c r="NP50" s="1143"/>
      <c r="NQ50" s="1143"/>
      <c r="NR50" s="1143"/>
      <c r="NS50" s="1143"/>
      <c r="NT50" s="1143"/>
      <c r="NU50" s="1143"/>
      <c r="NV50" s="1143"/>
      <c r="NW50" s="1143"/>
      <c r="NX50" s="1143"/>
      <c r="NY50" s="1143"/>
      <c r="NZ50" s="1143"/>
      <c r="OA50" s="1143"/>
      <c r="OB50" s="1143"/>
      <c r="OC50" s="1143"/>
      <c r="OD50" s="1143"/>
      <c r="OE50" s="1143"/>
      <c r="OF50" s="1143"/>
      <c r="OG50" s="1143"/>
      <c r="OH50" s="1143"/>
      <c r="OI50" s="1143"/>
      <c r="OJ50" s="1143"/>
      <c r="OK50" s="1143"/>
      <c r="OL50" s="1143"/>
      <c r="OM50" s="1143"/>
      <c r="ON50" s="1143"/>
      <c r="OO50" s="1143"/>
      <c r="OP50" s="1143"/>
      <c r="OQ50" s="1143"/>
      <c r="OR50" s="1143"/>
      <c r="OS50" s="1143"/>
      <c r="OT50" s="1143"/>
      <c r="OU50" s="1143"/>
      <c r="OV50" s="1143"/>
      <c r="OW50" s="1143"/>
      <c r="OX50" s="1143"/>
      <c r="OY50" s="1143"/>
      <c r="OZ50" s="1143"/>
      <c r="PA50" s="1143"/>
      <c r="PB50" s="1143"/>
      <c r="PC50" s="1143"/>
      <c r="PD50" s="1143"/>
      <c r="PE50" s="1143"/>
      <c r="PF50" s="1143"/>
      <c r="PG50" s="1143"/>
      <c r="PH50" s="1143"/>
      <c r="PI50" s="1143"/>
      <c r="PJ50" s="1143"/>
      <c r="PK50" s="1143"/>
      <c r="PL50" s="1143"/>
      <c r="PM50" s="1143"/>
      <c r="PN50" s="1143"/>
      <c r="PO50" s="1143"/>
      <c r="PP50" s="1143"/>
      <c r="PQ50" s="1143"/>
      <c r="PR50" s="1143"/>
      <c r="PS50" s="1143"/>
      <c r="PT50" s="1143"/>
      <c r="PU50" s="1143"/>
      <c r="PV50" s="1143"/>
      <c r="PW50" s="1143"/>
      <c r="PX50" s="1143"/>
      <c r="PY50" s="1143"/>
      <c r="PZ50" s="1143"/>
      <c r="QA50" s="1143"/>
      <c r="QB50" s="1143"/>
      <c r="QC50" s="1143"/>
      <c r="QD50" s="1143"/>
      <c r="QE50" s="1143"/>
      <c r="QF50" s="1143"/>
      <c r="QG50" s="1143"/>
      <c r="QH50" s="1143"/>
      <c r="QI50" s="1143"/>
      <c r="QJ50" s="1143"/>
      <c r="QK50" s="1143"/>
      <c r="QL50" s="1143"/>
      <c r="QM50" s="1143"/>
      <c r="QN50" s="1143"/>
      <c r="QO50" s="1143"/>
      <c r="QP50" s="1143"/>
      <c r="QQ50" s="1143"/>
      <c r="QR50" s="1143"/>
      <c r="QS50" s="1143"/>
      <c r="QT50" s="1143"/>
      <c r="QU50" s="1143"/>
      <c r="QV50" s="1143"/>
      <c r="QW50" s="1143"/>
      <c r="QX50" s="1143"/>
      <c r="QY50" s="1143"/>
      <c r="QZ50" s="1143"/>
      <c r="RA50" s="1143"/>
      <c r="RB50" s="1143"/>
      <c r="RC50" s="1143"/>
      <c r="RD50" s="1143"/>
      <c r="RE50" s="1143"/>
      <c r="RF50" s="1143"/>
      <c r="RG50" s="1143"/>
      <c r="RH50" s="1143"/>
      <c r="RI50" s="1143"/>
      <c r="RJ50" s="1143"/>
      <c r="RK50" s="1143"/>
      <c r="RL50" s="1143"/>
      <c r="RM50" s="1143"/>
      <c r="RN50" s="1143"/>
      <c r="RO50" s="1143"/>
      <c r="RP50" s="1143"/>
      <c r="RQ50" s="1143"/>
      <c r="RR50" s="1143"/>
      <c r="RS50" s="1143"/>
      <c r="RT50" s="1143"/>
      <c r="RU50" s="1143"/>
      <c r="RV50" s="1143"/>
      <c r="RW50" s="1143"/>
      <c r="RX50" s="1143"/>
      <c r="RY50" s="1143"/>
      <c r="RZ50" s="1143"/>
      <c r="SA50" s="1143"/>
      <c r="SB50" s="1143"/>
      <c r="SC50" s="1143"/>
      <c r="SD50" s="1143"/>
      <c r="SE50" s="1143"/>
      <c r="SF50" s="1143"/>
      <c r="SG50" s="1143"/>
      <c r="SH50" s="1143"/>
      <c r="SI50" s="1143"/>
      <c r="SJ50" s="1143"/>
      <c r="SK50" s="1143"/>
      <c r="SL50" s="1143"/>
      <c r="SM50" s="1143"/>
      <c r="SN50" s="1143"/>
      <c r="SO50" s="1143"/>
      <c r="SP50" s="1143"/>
      <c r="SQ50" s="1143"/>
      <c r="SR50" s="1143"/>
      <c r="SS50" s="1143"/>
      <c r="ST50" s="1143"/>
      <c r="SU50" s="1143"/>
      <c r="SV50" s="1143"/>
      <c r="SW50" s="1143"/>
      <c r="SX50" s="1143"/>
      <c r="SY50" s="1143"/>
      <c r="SZ50" s="1143"/>
      <c r="TA50" s="1143"/>
      <c r="TB50" s="1143"/>
      <c r="TC50" s="1143"/>
      <c r="TD50" s="1143"/>
      <c r="TE50" s="1143"/>
      <c r="TF50" s="1143"/>
      <c r="TG50" s="1143"/>
      <c r="TH50" s="1143"/>
      <c r="TI50" s="1143"/>
      <c r="TJ50" s="1143"/>
      <c r="TK50" s="1143"/>
      <c r="TL50" s="1143"/>
      <c r="TM50" s="1143"/>
      <c r="TN50" s="1143"/>
      <c r="TO50" s="1143"/>
      <c r="TP50" s="1143"/>
      <c r="TQ50" s="1143"/>
      <c r="TR50" s="1143"/>
      <c r="TS50" s="1143"/>
      <c r="TT50" s="1143"/>
      <c r="TU50" s="1143"/>
      <c r="TV50" s="1143"/>
      <c r="TW50" s="1143"/>
      <c r="TX50" s="1143"/>
      <c r="TY50" s="1143"/>
      <c r="TZ50" s="1143"/>
      <c r="UA50" s="1143"/>
      <c r="UB50" s="1143"/>
      <c r="UC50" s="1143"/>
      <c r="UD50" s="1143"/>
      <c r="UE50" s="1143"/>
      <c r="UF50" s="1143"/>
      <c r="UG50" s="1143"/>
      <c r="UH50" s="1143"/>
      <c r="UI50" s="1143"/>
      <c r="UJ50" s="1143"/>
      <c r="UK50" s="1143"/>
      <c r="UL50" s="1143"/>
      <c r="UM50" s="1143"/>
      <c r="UN50" s="1143"/>
      <c r="UO50" s="1143"/>
      <c r="UP50" s="1143"/>
      <c r="UQ50" s="1143"/>
      <c r="UR50" s="1143"/>
      <c r="US50" s="1143"/>
      <c r="UT50" s="1143"/>
      <c r="UU50" s="1143"/>
      <c r="UV50" s="1143"/>
      <c r="UW50" s="1143"/>
      <c r="UX50" s="1143"/>
      <c r="UY50" s="1143"/>
      <c r="UZ50" s="1143"/>
      <c r="VA50" s="1143"/>
      <c r="VB50" s="1143"/>
      <c r="VC50" s="1143"/>
      <c r="VD50" s="1143"/>
      <c r="VE50" s="1143"/>
      <c r="VF50" s="1143"/>
      <c r="VG50" s="1143"/>
      <c r="VH50" s="1143"/>
      <c r="VI50" s="1143"/>
      <c r="VJ50" s="1143"/>
      <c r="VK50" s="1143"/>
      <c r="VL50" s="1143"/>
      <c r="VM50" s="1143"/>
      <c r="VN50" s="1143"/>
      <c r="VO50" s="1143"/>
      <c r="VP50" s="1143"/>
      <c r="VQ50" s="1143"/>
      <c r="VR50" s="1143"/>
      <c r="VS50" s="1143"/>
      <c r="VT50" s="1143"/>
      <c r="VU50" s="1143"/>
      <c r="VV50" s="1143"/>
      <c r="VW50" s="1143"/>
      <c r="VX50" s="1143"/>
      <c r="VY50" s="1143"/>
      <c r="VZ50" s="1143"/>
      <c r="WA50" s="1143"/>
      <c r="WB50" s="1143"/>
      <c r="WC50" s="1143"/>
      <c r="WD50" s="1143"/>
      <c r="WE50" s="1143"/>
      <c r="WF50" s="1143"/>
      <c r="WG50" s="1143"/>
      <c r="WH50" s="1143"/>
      <c r="WI50" s="1143"/>
      <c r="WJ50" s="1143"/>
      <c r="WK50" s="1143"/>
      <c r="WL50" s="1143"/>
      <c r="WM50" s="1143"/>
      <c r="WN50" s="1143"/>
      <c r="WO50" s="1143"/>
      <c r="WP50" s="1143"/>
      <c r="WQ50" s="1143"/>
      <c r="WR50" s="1143"/>
      <c r="WS50" s="1143"/>
      <c r="WT50" s="1143"/>
      <c r="WU50" s="1143"/>
      <c r="WV50" s="1143"/>
      <c r="WW50" s="1143"/>
      <c r="WX50" s="1143"/>
      <c r="WY50" s="1143"/>
      <c r="WZ50" s="1143"/>
      <c r="XA50" s="1143"/>
      <c r="XB50" s="1143"/>
      <c r="XC50" s="1143"/>
      <c r="XD50" s="1143"/>
      <c r="XE50" s="1143"/>
      <c r="XF50" s="1143"/>
      <c r="XG50" s="1143"/>
      <c r="XH50" s="1143"/>
      <c r="XI50" s="1143"/>
      <c r="XJ50" s="1143"/>
      <c r="XK50" s="1143"/>
      <c r="XL50" s="1143"/>
      <c r="XM50" s="1143"/>
      <c r="XN50" s="1143"/>
      <c r="XO50" s="1143"/>
      <c r="XP50" s="1143"/>
      <c r="XQ50" s="1143"/>
      <c r="XR50" s="1143"/>
      <c r="XS50" s="1143"/>
      <c r="XT50" s="1143"/>
      <c r="XU50" s="1143"/>
      <c r="XV50" s="1143"/>
      <c r="XW50" s="1143"/>
      <c r="XX50" s="1143"/>
      <c r="XY50" s="1143"/>
      <c r="XZ50" s="1143"/>
      <c r="YA50" s="1143"/>
      <c r="YB50" s="1143"/>
      <c r="YC50" s="1143"/>
      <c r="YD50" s="1143"/>
      <c r="YE50" s="1143"/>
      <c r="YF50" s="1143"/>
      <c r="YG50" s="1143"/>
      <c r="YH50" s="1143"/>
      <c r="YI50" s="1143"/>
      <c r="YJ50" s="1143"/>
      <c r="YK50" s="1143"/>
      <c r="YL50" s="1143"/>
      <c r="YM50" s="1143"/>
      <c r="YN50" s="1143"/>
      <c r="YO50" s="1143"/>
      <c r="YP50" s="1143"/>
      <c r="YQ50" s="1143"/>
      <c r="YR50" s="1143"/>
      <c r="YS50" s="1143"/>
      <c r="YT50" s="1143"/>
      <c r="YU50" s="1143"/>
      <c r="YV50" s="1143"/>
      <c r="YW50" s="1143"/>
      <c r="YX50" s="1143"/>
      <c r="YY50" s="1143"/>
      <c r="YZ50" s="1143"/>
      <c r="ZA50" s="1143"/>
      <c r="ZB50" s="1143"/>
      <c r="ZC50" s="1143"/>
      <c r="ZD50" s="1143"/>
      <c r="ZE50" s="1143"/>
      <c r="ZF50" s="1143"/>
      <c r="ZG50" s="1143"/>
      <c r="ZH50" s="1143"/>
      <c r="ZI50" s="1143"/>
      <c r="ZJ50" s="1143"/>
      <c r="ZK50" s="1143"/>
      <c r="ZL50" s="1143"/>
      <c r="ZM50" s="1143"/>
      <c r="ZN50" s="1143"/>
      <c r="ZO50" s="1143"/>
      <c r="ZP50" s="1143"/>
      <c r="ZQ50" s="1143"/>
      <c r="ZR50" s="1143"/>
      <c r="ZS50" s="1143"/>
      <c r="ZT50" s="1143"/>
      <c r="ZU50" s="1143"/>
      <c r="ZV50" s="1143"/>
      <c r="ZW50" s="1143"/>
      <c r="ZX50" s="1143"/>
      <c r="ZY50" s="1143"/>
      <c r="ZZ50" s="1143"/>
      <c r="AAA50" s="1143"/>
      <c r="AAB50" s="1143"/>
      <c r="AAC50" s="1143"/>
      <c r="AAD50" s="1143"/>
      <c r="AAE50" s="1143"/>
      <c r="AAF50" s="1143"/>
      <c r="AAG50" s="1143"/>
      <c r="AAH50" s="1143"/>
      <c r="AAI50" s="1143"/>
      <c r="AAJ50" s="1143"/>
      <c r="AAK50" s="1143"/>
      <c r="AAL50" s="1143"/>
      <c r="AAM50" s="1143"/>
      <c r="AAN50" s="1143"/>
      <c r="AAO50" s="1143"/>
      <c r="AAP50" s="1143"/>
      <c r="AAQ50" s="1143"/>
      <c r="AAR50" s="1143"/>
      <c r="AAS50" s="1143"/>
      <c r="AAT50" s="1143"/>
      <c r="AAU50" s="1143"/>
      <c r="AAV50" s="1143"/>
      <c r="AAW50" s="1143"/>
      <c r="AAX50" s="1143"/>
      <c r="AAY50" s="1143"/>
      <c r="AAZ50" s="1143"/>
      <c r="ABA50" s="1143"/>
      <c r="ABB50" s="1143"/>
      <c r="ABC50" s="1143"/>
      <c r="ABD50" s="1143"/>
      <c r="ABE50" s="1143"/>
      <c r="ABF50" s="1143"/>
      <c r="ABG50" s="1143"/>
      <c r="ABH50" s="1143"/>
      <c r="ABI50" s="1143"/>
      <c r="ABJ50" s="1143"/>
      <c r="ABK50" s="1143"/>
      <c r="ABL50" s="1143"/>
      <c r="ABM50" s="1143"/>
      <c r="ABN50" s="1143"/>
      <c r="ABO50" s="1143"/>
      <c r="ABP50" s="1143"/>
      <c r="ABQ50" s="1143"/>
      <c r="ABR50" s="1143"/>
      <c r="ABS50" s="1143"/>
      <c r="ABT50" s="1143"/>
      <c r="ABU50" s="1143"/>
      <c r="ABV50" s="1143"/>
      <c r="ABW50" s="1143"/>
      <c r="ABX50" s="1143"/>
      <c r="ABY50" s="1143"/>
      <c r="ABZ50" s="1143"/>
      <c r="ACA50" s="1143"/>
      <c r="ACB50" s="1143"/>
      <c r="ACC50" s="1143"/>
      <c r="ACD50" s="1143"/>
      <c r="ACE50" s="1143"/>
      <c r="ACF50" s="1143"/>
      <c r="ACG50" s="1143"/>
      <c r="ACH50" s="1143"/>
      <c r="ACI50" s="1143"/>
      <c r="ACJ50" s="1143"/>
      <c r="ACK50" s="1143"/>
      <c r="ACL50" s="1143"/>
      <c r="ACM50" s="1143"/>
      <c r="ACN50" s="1143"/>
      <c r="ACO50" s="1143"/>
      <c r="ACP50" s="1143"/>
      <c r="ACQ50" s="1143"/>
      <c r="ACR50" s="1143"/>
      <c r="ACS50" s="1143"/>
      <c r="ACT50" s="1143"/>
      <c r="ACU50" s="1143"/>
      <c r="ACV50" s="1143"/>
      <c r="ACW50" s="1143"/>
      <c r="ACX50" s="1143"/>
      <c r="ACY50" s="1143"/>
      <c r="ACZ50" s="1143"/>
      <c r="ADA50" s="1143"/>
      <c r="ADB50" s="1143"/>
      <c r="ADC50" s="1143"/>
      <c r="ADD50" s="1143"/>
      <c r="ADE50" s="1143"/>
      <c r="ADF50" s="1143"/>
      <c r="ADG50" s="1143"/>
      <c r="ADH50" s="1143"/>
      <c r="ADI50" s="1143"/>
      <c r="ADJ50" s="1143"/>
      <c r="ADK50" s="1143"/>
      <c r="ADL50" s="1143"/>
      <c r="ADM50" s="1143"/>
      <c r="ADN50" s="1143"/>
      <c r="ADO50" s="1143"/>
      <c r="ADP50" s="1143"/>
      <c r="ADQ50" s="1143"/>
      <c r="ADR50" s="1143"/>
      <c r="ADS50" s="1143"/>
      <c r="ADT50" s="1143"/>
      <c r="ADU50" s="1143"/>
      <c r="ADV50" s="1143"/>
      <c r="ADW50" s="1143"/>
      <c r="ADX50" s="1143"/>
      <c r="ADY50" s="1143"/>
      <c r="ADZ50" s="1143"/>
      <c r="AEA50" s="1143"/>
      <c r="AEB50" s="1143"/>
      <c r="AEC50" s="1143"/>
      <c r="AED50" s="1143"/>
      <c r="AEE50" s="1143"/>
      <c r="AEF50" s="1143"/>
      <c r="AEG50" s="1143"/>
      <c r="AEH50" s="1143"/>
      <c r="AEI50" s="1143"/>
      <c r="AEJ50" s="1143"/>
      <c r="AEK50" s="1143"/>
      <c r="AEL50" s="1143"/>
      <c r="AEM50" s="1143"/>
      <c r="AEN50" s="1143"/>
      <c r="AEO50" s="1143"/>
      <c r="AEP50" s="1143"/>
      <c r="AEQ50" s="1143"/>
      <c r="AER50" s="1143"/>
      <c r="AES50" s="1143"/>
      <c r="AET50" s="1143"/>
      <c r="AEU50" s="1143"/>
      <c r="AEV50" s="1143"/>
      <c r="AEW50" s="1143"/>
      <c r="AEX50" s="1143"/>
      <c r="AEY50" s="1143"/>
      <c r="AEZ50" s="1143"/>
      <c r="AFA50" s="1143"/>
      <c r="AFB50" s="1143"/>
      <c r="AFC50" s="1143"/>
      <c r="AFD50" s="1143"/>
      <c r="AFE50" s="1143"/>
      <c r="AFF50" s="1143"/>
      <c r="AFG50" s="1143"/>
      <c r="AFH50" s="1143"/>
      <c r="AFI50" s="1143"/>
      <c r="AFJ50" s="1143"/>
      <c r="AFK50" s="1143"/>
      <c r="AFL50" s="1143"/>
      <c r="AFM50" s="1143"/>
      <c r="AFN50" s="1143"/>
      <c r="AFO50" s="1143"/>
      <c r="AFP50" s="1143"/>
      <c r="AFQ50" s="1143"/>
      <c r="AFR50" s="1143"/>
      <c r="AFS50" s="1143"/>
      <c r="AFT50" s="1143"/>
      <c r="AFU50" s="1143"/>
      <c r="AFV50" s="1143"/>
      <c r="AFW50" s="1143"/>
      <c r="AFX50" s="1143"/>
      <c r="AFY50" s="1143"/>
      <c r="AFZ50" s="1143"/>
      <c r="AGA50" s="1143"/>
      <c r="AGB50" s="1143"/>
      <c r="AGC50" s="1143"/>
      <c r="AGD50" s="1143"/>
      <c r="AGE50" s="1143"/>
      <c r="AGF50" s="1143"/>
      <c r="AGG50" s="1143"/>
      <c r="AGH50" s="1143"/>
      <c r="AGI50" s="1143"/>
      <c r="AGJ50" s="1143"/>
      <c r="AGK50" s="1143"/>
      <c r="AGL50" s="1143"/>
      <c r="AGM50" s="1143"/>
      <c r="AGN50" s="1143"/>
      <c r="AGO50" s="1143"/>
      <c r="AGP50" s="1143"/>
      <c r="AGQ50" s="1143"/>
      <c r="AGR50" s="1143"/>
      <c r="AGS50" s="1143"/>
      <c r="AGT50" s="1143"/>
      <c r="AGU50" s="1143"/>
      <c r="AGV50" s="1143"/>
      <c r="AGW50" s="1143"/>
      <c r="AGX50" s="1143"/>
      <c r="AGY50" s="1143"/>
      <c r="AGZ50" s="1143"/>
      <c r="AHA50" s="1143"/>
      <c r="AHB50" s="1143"/>
      <c r="AHC50" s="1143"/>
      <c r="AHD50" s="1143"/>
      <c r="AHE50" s="1143"/>
      <c r="AHF50" s="1143"/>
      <c r="AHG50" s="1143"/>
      <c r="AHH50" s="1143"/>
      <c r="AHI50" s="1143"/>
      <c r="AHJ50" s="1143"/>
      <c r="AHK50" s="1143"/>
      <c r="AHL50" s="1143"/>
      <c r="AHM50" s="1143"/>
      <c r="AHN50" s="1143"/>
      <c r="AHO50" s="1143"/>
      <c r="AHP50" s="1143"/>
      <c r="AHQ50" s="1143"/>
      <c r="AHR50" s="1143"/>
      <c r="AHS50" s="1143"/>
      <c r="AHT50" s="1143"/>
      <c r="AHU50" s="1143"/>
      <c r="AHV50" s="1143"/>
      <c r="AHW50" s="1143"/>
      <c r="AHX50" s="1143"/>
      <c r="AHY50" s="1143"/>
      <c r="AHZ50" s="1143"/>
      <c r="AIA50" s="1143"/>
      <c r="AIB50" s="1143"/>
      <c r="AIC50" s="1143"/>
      <c r="AID50" s="1143"/>
      <c r="AIE50" s="1143"/>
      <c r="AIF50" s="1143"/>
      <c r="AIG50" s="1143"/>
      <c r="AIH50" s="1143"/>
      <c r="AII50" s="1143"/>
      <c r="AIJ50" s="1143"/>
      <c r="AIK50" s="1143"/>
      <c r="AIL50" s="1143"/>
      <c r="AIM50" s="1143"/>
      <c r="AIN50" s="1143"/>
      <c r="AIO50" s="1143"/>
      <c r="AIP50" s="1143"/>
      <c r="AIQ50" s="1143"/>
      <c r="AIR50" s="1143"/>
      <c r="AIS50" s="1143"/>
      <c r="AIT50" s="1143"/>
      <c r="AIU50" s="1143"/>
      <c r="AIV50" s="1143"/>
      <c r="AIW50" s="1143"/>
      <c r="AIX50" s="1143"/>
      <c r="AIY50" s="1143"/>
      <c r="AIZ50" s="1143"/>
      <c r="AJA50" s="1143"/>
      <c r="AJB50" s="1143"/>
      <c r="AJC50" s="1143"/>
      <c r="AJD50" s="1143"/>
      <c r="AJE50" s="1143"/>
      <c r="AJF50" s="1143"/>
      <c r="AJG50" s="1143"/>
      <c r="AJH50" s="1143"/>
      <c r="AJI50" s="1143"/>
      <c r="AJJ50" s="1143"/>
      <c r="AJK50" s="1143"/>
      <c r="AJL50" s="1143"/>
      <c r="AJM50" s="1143"/>
      <c r="AJN50" s="1143"/>
      <c r="AJO50" s="1143"/>
      <c r="AJP50" s="1143"/>
      <c r="AJQ50" s="1143"/>
      <c r="AJR50" s="1143"/>
      <c r="AJS50" s="1143"/>
      <c r="AJT50" s="1143"/>
      <c r="AJU50" s="1143"/>
      <c r="AJV50" s="1143"/>
      <c r="AJW50" s="1143"/>
      <c r="AJX50" s="1143"/>
      <c r="AJY50" s="1143"/>
      <c r="AJZ50" s="1143"/>
      <c r="AKA50" s="1143"/>
      <c r="AKB50" s="1143"/>
      <c r="AKC50" s="1143"/>
      <c r="AKD50" s="1143"/>
      <c r="AKE50" s="1143"/>
      <c r="AKF50" s="1143"/>
      <c r="AKG50" s="1143"/>
      <c r="AKH50" s="1143"/>
      <c r="AKI50" s="1143"/>
      <c r="AKJ50" s="1143"/>
      <c r="AKK50" s="1143"/>
      <c r="AKL50" s="1143"/>
      <c r="AKM50" s="1143"/>
      <c r="AKN50" s="1143"/>
      <c r="AKO50" s="1143"/>
      <c r="AKP50" s="1143"/>
      <c r="AKQ50" s="1143"/>
      <c r="AKR50" s="1143"/>
      <c r="AKS50" s="1143"/>
      <c r="AKT50" s="1143"/>
      <c r="AKU50" s="1143"/>
      <c r="AKV50" s="1143"/>
      <c r="AKW50" s="1143"/>
      <c r="AKX50" s="1143"/>
      <c r="AKY50" s="1143"/>
      <c r="AKZ50" s="1143"/>
      <c r="ALA50" s="1143"/>
      <c r="ALB50" s="1143"/>
      <c r="ALC50" s="1143"/>
      <c r="ALD50" s="1143"/>
      <c r="ALE50" s="1143"/>
      <c r="ALF50" s="1143"/>
      <c r="ALG50" s="1143"/>
      <c r="ALH50" s="1143"/>
      <c r="ALI50" s="1143"/>
      <c r="ALJ50" s="1143"/>
      <c r="ALK50" s="1143"/>
      <c r="ALL50" s="1143"/>
      <c r="ALM50" s="1143"/>
      <c r="ALN50" s="1143"/>
      <c r="ALO50" s="1143"/>
      <c r="ALP50" s="1143"/>
      <c r="ALQ50" s="1143"/>
      <c r="ALR50" s="1143"/>
      <c r="ALS50" s="1143"/>
      <c r="ALT50" s="1143"/>
      <c r="ALU50" s="1143"/>
      <c r="ALV50" s="1143"/>
      <c r="ALW50" s="1143"/>
      <c r="ALX50" s="1143"/>
      <c r="ALY50" s="1143"/>
      <c r="ALZ50" s="1143"/>
      <c r="AMA50" s="1143"/>
      <c r="AMB50" s="1143"/>
      <c r="AMC50" s="1143"/>
      <c r="AMD50" s="1143"/>
      <c r="AME50" s="1143"/>
      <c r="AMF50" s="1143"/>
      <c r="AMG50" s="1143"/>
    </row>
    <row r="51" spans="1:1021" ht="22.5" customHeight="1">
      <c r="A51" s="200"/>
      <c r="B51" s="200"/>
      <c r="C51" s="200"/>
      <c r="D51" s="200"/>
      <c r="F51" s="1551"/>
      <c r="G51" s="1551"/>
      <c r="H51" s="1551"/>
      <c r="I51" s="1551"/>
      <c r="J51" s="1601" t="s">
        <v>2413</v>
      </c>
      <c r="K51" s="1602"/>
      <c r="L51" s="1602"/>
      <c r="M51" s="1602"/>
      <c r="N51" s="1602"/>
      <c r="O51" s="1602"/>
      <c r="P51" s="1602"/>
      <c r="Q51" s="1602"/>
      <c r="R51" s="1602"/>
      <c r="S51" s="1602"/>
      <c r="T51" s="1602"/>
      <c r="U51" s="1602"/>
      <c r="V51" s="1602"/>
      <c r="W51" s="1602"/>
      <c r="X51" s="1602"/>
      <c r="Y51" s="1602"/>
      <c r="Z51" s="1602"/>
      <c r="AA51" s="1602"/>
      <c r="AB51" s="1602"/>
      <c r="AC51" s="1602"/>
      <c r="AD51" s="1602"/>
      <c r="AE51" s="1603"/>
      <c r="AF51" s="1552"/>
      <c r="AG51" s="1552"/>
      <c r="AH51" s="1526"/>
      <c r="AI51" s="1526"/>
      <c r="AJ51" s="1526"/>
      <c r="AK51" s="1566"/>
      <c r="AL51" s="1567"/>
      <c r="AM51" s="1567"/>
      <c r="AN51" s="1567"/>
      <c r="AO51" s="1567"/>
      <c r="AP51" s="1567"/>
      <c r="AQ51" s="1567"/>
      <c r="AR51" s="1567"/>
      <c r="AS51" s="1567"/>
      <c r="AT51" s="1568"/>
      <c r="AU51" s="1566"/>
      <c r="AV51" s="1567"/>
      <c r="AW51" s="1567"/>
      <c r="AX51" s="1567"/>
      <c r="AY51" s="1567"/>
      <c r="AZ51" s="1567"/>
      <c r="BA51" s="1567"/>
      <c r="BB51" s="1567"/>
      <c r="BC51" s="1567"/>
      <c r="BD51" s="1568"/>
      <c r="BE51" s="19"/>
      <c r="BF51" s="1600"/>
    </row>
    <row r="52" spans="1:1021" s="1155" customFormat="1" ht="22.5" customHeight="1">
      <c r="A52" s="1156">
        <v>0.28000000000000003</v>
      </c>
      <c r="B52" s="1156">
        <v>1.96</v>
      </c>
      <c r="C52" s="1157">
        <f t="shared" ref="C52:C58" si="4">IF(LEN(AK52)=0,"",1+ABS((AK52*A52)/LEN(AK52))+A52)</f>
        <v>13.133333333333333</v>
      </c>
      <c r="D52" s="1157">
        <f t="shared" ref="D52:D58" si="5">IF(LEN(AU52)=0,"",1+ABS((AU52*B52)/LEN(AU52))+B52)</f>
        <v>151.26666666666668</v>
      </c>
      <c r="E52" s="1143"/>
      <c r="F52" s="1561">
        <v>66</v>
      </c>
      <c r="G52" s="1561"/>
      <c r="H52" s="1561"/>
      <c r="I52" s="1561"/>
      <c r="J52" s="1604" t="s">
        <v>2414</v>
      </c>
      <c r="K52" s="1605"/>
      <c r="L52" s="1605"/>
      <c r="M52" s="1605"/>
      <c r="N52" s="1605"/>
      <c r="O52" s="1605"/>
      <c r="P52" s="1605"/>
      <c r="Q52" s="1605"/>
      <c r="R52" s="1605"/>
      <c r="S52" s="1605"/>
      <c r="T52" s="1605"/>
      <c r="U52" s="1605"/>
      <c r="V52" s="1605"/>
      <c r="W52" s="1605"/>
      <c r="X52" s="1605"/>
      <c r="Y52" s="1605"/>
      <c r="Z52" s="1605"/>
      <c r="AA52" s="1605"/>
      <c r="AB52" s="1605"/>
      <c r="AC52" s="1605"/>
      <c r="AD52" s="1605"/>
      <c r="AE52" s="1606"/>
      <c r="AF52" s="1562"/>
      <c r="AG52" s="1562"/>
      <c r="AH52" s="1562">
        <v>227</v>
      </c>
      <c r="AI52" s="1562"/>
      <c r="AJ52" s="1562"/>
      <c r="AK52" s="1563">
        <v>127</v>
      </c>
      <c r="AL52" s="1564"/>
      <c r="AM52" s="1564"/>
      <c r="AN52" s="1564"/>
      <c r="AO52" s="1564"/>
      <c r="AP52" s="1564"/>
      <c r="AQ52" s="1564"/>
      <c r="AR52" s="1564"/>
      <c r="AS52" s="1564"/>
      <c r="AT52" s="1565"/>
      <c r="AU52" s="1563">
        <v>227</v>
      </c>
      <c r="AV52" s="1564"/>
      <c r="AW52" s="1564"/>
      <c r="AX52" s="1564"/>
      <c r="AY52" s="1564"/>
      <c r="AZ52" s="1564"/>
      <c r="BA52" s="1564"/>
      <c r="BB52" s="1564"/>
      <c r="BC52" s="1564"/>
      <c r="BD52" s="1565"/>
      <c r="BE52" s="1153"/>
      <c r="BF52" s="1600"/>
      <c r="BG52" s="1143"/>
      <c r="BH52" s="1143"/>
      <c r="BI52" s="1143"/>
      <c r="BJ52" s="1143"/>
      <c r="BK52" s="1143"/>
      <c r="BL52" s="1143"/>
      <c r="BM52" s="1143"/>
      <c r="BN52" s="1143"/>
      <c r="BO52" s="1143"/>
      <c r="BP52" s="1143"/>
      <c r="BQ52" s="1143"/>
      <c r="BR52" s="1143"/>
      <c r="BS52" s="1143"/>
      <c r="BT52" s="1143"/>
      <c r="BU52" s="1143"/>
      <c r="BV52" s="1143"/>
      <c r="BW52" s="1143"/>
      <c r="BX52" s="1143"/>
      <c r="BY52" s="1143"/>
      <c r="BZ52" s="1143"/>
      <c r="CA52" s="1143"/>
      <c r="CB52" s="1143"/>
      <c r="CC52" s="1143"/>
      <c r="CD52" s="1143"/>
      <c r="CE52" s="1143"/>
      <c r="CF52" s="1143"/>
      <c r="CG52" s="1143"/>
      <c r="CH52" s="1143"/>
      <c r="CI52" s="1143"/>
      <c r="CJ52" s="1143"/>
      <c r="CK52" s="1143"/>
      <c r="CL52" s="1143"/>
      <c r="CM52" s="1143"/>
      <c r="CN52" s="1143"/>
      <c r="CO52" s="1143"/>
      <c r="CP52" s="1143"/>
      <c r="CQ52" s="1143"/>
      <c r="CR52" s="1143"/>
      <c r="CS52" s="1143"/>
      <c r="CT52" s="1143"/>
      <c r="CU52" s="1143"/>
      <c r="CV52" s="1143"/>
      <c r="CW52" s="1143"/>
      <c r="CX52" s="1143"/>
      <c r="CY52" s="1143"/>
      <c r="CZ52" s="1143"/>
      <c r="DA52" s="1143"/>
      <c r="DB52" s="1143"/>
      <c r="DC52" s="1143"/>
      <c r="DD52" s="1143"/>
      <c r="DE52" s="1143"/>
      <c r="DF52" s="1143"/>
      <c r="DG52" s="1143"/>
      <c r="DH52" s="1143"/>
      <c r="DI52" s="1143"/>
      <c r="DJ52" s="1143"/>
      <c r="DK52" s="1143"/>
      <c r="DL52" s="1143"/>
      <c r="DM52" s="1143"/>
      <c r="DN52" s="1143"/>
      <c r="DO52" s="1143"/>
      <c r="DP52" s="1143"/>
      <c r="DQ52" s="1143"/>
      <c r="DR52" s="1143"/>
      <c r="DS52" s="1143"/>
      <c r="DT52" s="1143"/>
      <c r="DU52" s="1143"/>
      <c r="DV52" s="1143"/>
      <c r="DW52" s="1143"/>
      <c r="DX52" s="1143"/>
      <c r="DY52" s="1143"/>
      <c r="DZ52" s="1143"/>
      <c r="EA52" s="1143"/>
      <c r="EB52" s="1143"/>
      <c r="EC52" s="1143"/>
      <c r="ED52" s="1143"/>
      <c r="EE52" s="1143"/>
      <c r="EF52" s="1143"/>
      <c r="EG52" s="1143"/>
      <c r="EH52" s="1143"/>
      <c r="EI52" s="1143"/>
      <c r="EJ52" s="1143"/>
      <c r="EK52" s="1143"/>
      <c r="EL52" s="1143"/>
      <c r="EM52" s="1143"/>
      <c r="EN52" s="1143"/>
      <c r="EO52" s="1143"/>
      <c r="EP52" s="1143"/>
      <c r="EQ52" s="1143"/>
      <c r="ER52" s="1143"/>
      <c r="ES52" s="1143"/>
      <c r="ET52" s="1143"/>
      <c r="EU52" s="1143"/>
      <c r="EV52" s="1143"/>
      <c r="EW52" s="1143"/>
      <c r="EX52" s="1143"/>
      <c r="EY52" s="1143"/>
      <c r="EZ52" s="1143"/>
      <c r="FA52" s="1143"/>
      <c r="FB52" s="1143"/>
      <c r="FC52" s="1143"/>
      <c r="FD52" s="1143"/>
      <c r="FE52" s="1143"/>
      <c r="FF52" s="1143"/>
      <c r="FG52" s="1143"/>
      <c r="FH52" s="1143"/>
      <c r="FI52" s="1143"/>
      <c r="FJ52" s="1143"/>
      <c r="FK52" s="1143"/>
      <c r="FL52" s="1143"/>
      <c r="FM52" s="1143"/>
      <c r="FN52" s="1143"/>
      <c r="FO52" s="1143"/>
      <c r="FP52" s="1143"/>
      <c r="FQ52" s="1143"/>
      <c r="FR52" s="1143"/>
      <c r="FS52" s="1143"/>
      <c r="FT52" s="1143"/>
      <c r="FU52" s="1143"/>
      <c r="FV52" s="1143"/>
      <c r="FW52" s="1143"/>
      <c r="FX52" s="1143"/>
      <c r="FY52" s="1143"/>
      <c r="FZ52" s="1143"/>
      <c r="GA52" s="1143"/>
      <c r="GB52" s="1143"/>
      <c r="GC52" s="1143"/>
      <c r="GD52" s="1143"/>
      <c r="GE52" s="1143"/>
      <c r="GF52" s="1143"/>
      <c r="GG52" s="1143"/>
      <c r="GH52" s="1143"/>
      <c r="GI52" s="1143"/>
      <c r="GJ52" s="1143"/>
      <c r="GK52" s="1143"/>
      <c r="GL52" s="1143"/>
      <c r="GM52" s="1143"/>
      <c r="GN52" s="1143"/>
      <c r="GO52" s="1143"/>
      <c r="GP52" s="1143"/>
      <c r="GQ52" s="1143"/>
      <c r="GR52" s="1143"/>
      <c r="GS52" s="1143"/>
      <c r="GT52" s="1143"/>
      <c r="GU52" s="1143"/>
      <c r="GV52" s="1143"/>
      <c r="GW52" s="1143"/>
      <c r="GX52" s="1143"/>
      <c r="GY52" s="1143"/>
      <c r="GZ52" s="1143"/>
      <c r="HA52" s="1143"/>
      <c r="HB52" s="1143"/>
      <c r="HC52" s="1143"/>
      <c r="HD52" s="1143"/>
      <c r="HE52" s="1143"/>
      <c r="HF52" s="1143"/>
      <c r="HG52" s="1143"/>
      <c r="HH52" s="1143"/>
      <c r="HI52" s="1143"/>
      <c r="HJ52" s="1143"/>
      <c r="HK52" s="1143"/>
      <c r="HL52" s="1143"/>
      <c r="HM52" s="1143"/>
      <c r="HN52" s="1143"/>
      <c r="HO52" s="1143"/>
      <c r="HP52" s="1143"/>
      <c r="HQ52" s="1143"/>
      <c r="HR52" s="1143"/>
      <c r="HS52" s="1143"/>
      <c r="HT52" s="1143"/>
      <c r="HU52" s="1143"/>
      <c r="HV52" s="1143"/>
      <c r="HW52" s="1143"/>
      <c r="HX52" s="1143"/>
      <c r="HY52" s="1143"/>
      <c r="HZ52" s="1143"/>
      <c r="IA52" s="1143"/>
      <c r="IB52" s="1143"/>
      <c r="IC52" s="1143"/>
      <c r="ID52" s="1143"/>
      <c r="IE52" s="1143"/>
      <c r="IF52" s="1143"/>
      <c r="IG52" s="1143"/>
      <c r="IH52" s="1143"/>
      <c r="II52" s="1143"/>
      <c r="IJ52" s="1143"/>
      <c r="IK52" s="1143"/>
      <c r="IL52" s="1143"/>
      <c r="IM52" s="1143"/>
      <c r="IN52" s="1143"/>
      <c r="IO52" s="1143"/>
      <c r="IP52" s="1143"/>
      <c r="IQ52" s="1143"/>
      <c r="IR52" s="1143"/>
      <c r="IS52" s="1143"/>
      <c r="IT52" s="1143"/>
      <c r="IU52" s="1143"/>
      <c r="IV52" s="1143"/>
      <c r="IW52" s="1143"/>
      <c r="IX52" s="1143"/>
      <c r="IY52" s="1143"/>
      <c r="IZ52" s="1143"/>
      <c r="JA52" s="1143"/>
      <c r="JB52" s="1143"/>
      <c r="JC52" s="1143"/>
      <c r="JD52" s="1143"/>
      <c r="JE52" s="1143"/>
      <c r="JF52" s="1143"/>
      <c r="JG52" s="1143"/>
      <c r="JH52" s="1143"/>
      <c r="JI52" s="1143"/>
      <c r="JJ52" s="1143"/>
      <c r="JK52" s="1143"/>
      <c r="JL52" s="1143"/>
      <c r="JM52" s="1143"/>
      <c r="JN52" s="1143"/>
      <c r="JO52" s="1143"/>
      <c r="JP52" s="1143"/>
      <c r="JQ52" s="1143"/>
      <c r="JR52" s="1143"/>
      <c r="JS52" s="1143"/>
      <c r="JT52" s="1143"/>
      <c r="JU52" s="1143"/>
      <c r="JV52" s="1143"/>
      <c r="JW52" s="1143"/>
      <c r="JX52" s="1143"/>
      <c r="JY52" s="1143"/>
      <c r="JZ52" s="1143"/>
      <c r="KA52" s="1143"/>
      <c r="KB52" s="1143"/>
      <c r="KC52" s="1143"/>
      <c r="KD52" s="1143"/>
      <c r="KE52" s="1143"/>
      <c r="KF52" s="1143"/>
      <c r="KG52" s="1143"/>
      <c r="KH52" s="1143"/>
      <c r="KI52" s="1143"/>
      <c r="KJ52" s="1143"/>
      <c r="KK52" s="1143"/>
      <c r="KL52" s="1143"/>
      <c r="KM52" s="1143"/>
      <c r="KN52" s="1143"/>
      <c r="KO52" s="1143"/>
      <c r="KP52" s="1143"/>
      <c r="KQ52" s="1143"/>
      <c r="KR52" s="1143"/>
      <c r="KS52" s="1143"/>
      <c r="KT52" s="1143"/>
      <c r="KU52" s="1143"/>
      <c r="KV52" s="1143"/>
      <c r="KW52" s="1143"/>
      <c r="KX52" s="1143"/>
      <c r="KY52" s="1143"/>
      <c r="KZ52" s="1143"/>
      <c r="LA52" s="1143"/>
      <c r="LB52" s="1143"/>
      <c r="LC52" s="1143"/>
      <c r="LD52" s="1143"/>
      <c r="LE52" s="1143"/>
      <c r="LF52" s="1143"/>
      <c r="LG52" s="1143"/>
      <c r="LH52" s="1143"/>
      <c r="LI52" s="1143"/>
      <c r="LJ52" s="1143"/>
      <c r="LK52" s="1143"/>
      <c r="LL52" s="1143"/>
      <c r="LM52" s="1143"/>
      <c r="LN52" s="1143"/>
      <c r="LO52" s="1143"/>
      <c r="LP52" s="1143"/>
      <c r="LQ52" s="1143"/>
      <c r="LR52" s="1143"/>
      <c r="LS52" s="1143"/>
      <c r="LT52" s="1143"/>
      <c r="LU52" s="1143"/>
      <c r="LV52" s="1143"/>
      <c r="LW52" s="1143"/>
      <c r="LX52" s="1143"/>
      <c r="LY52" s="1143"/>
      <c r="LZ52" s="1143"/>
      <c r="MA52" s="1143"/>
      <c r="MB52" s="1143"/>
      <c r="MC52" s="1143"/>
      <c r="MD52" s="1143"/>
      <c r="ME52" s="1143"/>
      <c r="MF52" s="1143"/>
      <c r="MG52" s="1143"/>
      <c r="MH52" s="1143"/>
      <c r="MI52" s="1143"/>
      <c r="MJ52" s="1143"/>
      <c r="MK52" s="1143"/>
      <c r="ML52" s="1143"/>
      <c r="MM52" s="1143"/>
      <c r="MN52" s="1143"/>
      <c r="MO52" s="1143"/>
      <c r="MP52" s="1143"/>
      <c r="MQ52" s="1143"/>
      <c r="MR52" s="1143"/>
      <c r="MS52" s="1143"/>
      <c r="MT52" s="1143"/>
      <c r="MU52" s="1143"/>
      <c r="MV52" s="1143"/>
      <c r="MW52" s="1143"/>
      <c r="MX52" s="1143"/>
      <c r="MY52" s="1143"/>
      <c r="MZ52" s="1143"/>
      <c r="NA52" s="1143"/>
      <c r="NB52" s="1143"/>
      <c r="NC52" s="1143"/>
      <c r="ND52" s="1143"/>
      <c r="NE52" s="1143"/>
      <c r="NF52" s="1143"/>
      <c r="NG52" s="1143"/>
      <c r="NH52" s="1143"/>
      <c r="NI52" s="1143"/>
      <c r="NJ52" s="1143"/>
      <c r="NK52" s="1143"/>
      <c r="NL52" s="1143"/>
      <c r="NM52" s="1143"/>
      <c r="NN52" s="1143"/>
      <c r="NO52" s="1143"/>
      <c r="NP52" s="1143"/>
      <c r="NQ52" s="1143"/>
      <c r="NR52" s="1143"/>
      <c r="NS52" s="1143"/>
      <c r="NT52" s="1143"/>
      <c r="NU52" s="1143"/>
      <c r="NV52" s="1143"/>
      <c r="NW52" s="1143"/>
      <c r="NX52" s="1143"/>
      <c r="NY52" s="1143"/>
      <c r="NZ52" s="1143"/>
      <c r="OA52" s="1143"/>
      <c r="OB52" s="1143"/>
      <c r="OC52" s="1143"/>
      <c r="OD52" s="1143"/>
      <c r="OE52" s="1143"/>
      <c r="OF52" s="1143"/>
      <c r="OG52" s="1143"/>
      <c r="OH52" s="1143"/>
      <c r="OI52" s="1143"/>
      <c r="OJ52" s="1143"/>
      <c r="OK52" s="1143"/>
      <c r="OL52" s="1143"/>
      <c r="OM52" s="1143"/>
      <c r="ON52" s="1143"/>
      <c r="OO52" s="1143"/>
      <c r="OP52" s="1143"/>
      <c r="OQ52" s="1143"/>
      <c r="OR52" s="1143"/>
      <c r="OS52" s="1143"/>
      <c r="OT52" s="1143"/>
      <c r="OU52" s="1143"/>
      <c r="OV52" s="1143"/>
      <c r="OW52" s="1143"/>
      <c r="OX52" s="1143"/>
      <c r="OY52" s="1143"/>
      <c r="OZ52" s="1143"/>
      <c r="PA52" s="1143"/>
      <c r="PB52" s="1143"/>
      <c r="PC52" s="1143"/>
      <c r="PD52" s="1143"/>
      <c r="PE52" s="1143"/>
      <c r="PF52" s="1143"/>
      <c r="PG52" s="1143"/>
      <c r="PH52" s="1143"/>
      <c r="PI52" s="1143"/>
      <c r="PJ52" s="1143"/>
      <c r="PK52" s="1143"/>
      <c r="PL52" s="1143"/>
      <c r="PM52" s="1143"/>
      <c r="PN52" s="1143"/>
      <c r="PO52" s="1143"/>
      <c r="PP52" s="1143"/>
      <c r="PQ52" s="1143"/>
      <c r="PR52" s="1143"/>
      <c r="PS52" s="1143"/>
      <c r="PT52" s="1143"/>
      <c r="PU52" s="1143"/>
      <c r="PV52" s="1143"/>
      <c r="PW52" s="1143"/>
      <c r="PX52" s="1143"/>
      <c r="PY52" s="1143"/>
      <c r="PZ52" s="1143"/>
      <c r="QA52" s="1143"/>
      <c r="QB52" s="1143"/>
      <c r="QC52" s="1143"/>
      <c r="QD52" s="1143"/>
      <c r="QE52" s="1143"/>
      <c r="QF52" s="1143"/>
      <c r="QG52" s="1143"/>
      <c r="QH52" s="1143"/>
      <c r="QI52" s="1143"/>
      <c r="QJ52" s="1143"/>
      <c r="QK52" s="1143"/>
      <c r="QL52" s="1143"/>
      <c r="QM52" s="1143"/>
      <c r="QN52" s="1143"/>
      <c r="QO52" s="1143"/>
      <c r="QP52" s="1143"/>
      <c r="QQ52" s="1143"/>
      <c r="QR52" s="1143"/>
      <c r="QS52" s="1143"/>
      <c r="QT52" s="1143"/>
      <c r="QU52" s="1143"/>
      <c r="QV52" s="1143"/>
      <c r="QW52" s="1143"/>
      <c r="QX52" s="1143"/>
      <c r="QY52" s="1143"/>
      <c r="QZ52" s="1143"/>
      <c r="RA52" s="1143"/>
      <c r="RB52" s="1143"/>
      <c r="RC52" s="1143"/>
      <c r="RD52" s="1143"/>
      <c r="RE52" s="1143"/>
      <c r="RF52" s="1143"/>
      <c r="RG52" s="1143"/>
      <c r="RH52" s="1143"/>
      <c r="RI52" s="1143"/>
      <c r="RJ52" s="1143"/>
      <c r="RK52" s="1143"/>
      <c r="RL52" s="1143"/>
      <c r="RM52" s="1143"/>
      <c r="RN52" s="1143"/>
      <c r="RO52" s="1143"/>
      <c r="RP52" s="1143"/>
      <c r="RQ52" s="1143"/>
      <c r="RR52" s="1143"/>
      <c r="RS52" s="1143"/>
      <c r="RT52" s="1143"/>
      <c r="RU52" s="1143"/>
      <c r="RV52" s="1143"/>
      <c r="RW52" s="1143"/>
      <c r="RX52" s="1143"/>
      <c r="RY52" s="1143"/>
      <c r="RZ52" s="1143"/>
      <c r="SA52" s="1143"/>
      <c r="SB52" s="1143"/>
      <c r="SC52" s="1143"/>
      <c r="SD52" s="1143"/>
      <c r="SE52" s="1143"/>
      <c r="SF52" s="1143"/>
      <c r="SG52" s="1143"/>
      <c r="SH52" s="1143"/>
      <c r="SI52" s="1143"/>
      <c r="SJ52" s="1143"/>
      <c r="SK52" s="1143"/>
      <c r="SL52" s="1143"/>
      <c r="SM52" s="1143"/>
      <c r="SN52" s="1143"/>
      <c r="SO52" s="1143"/>
      <c r="SP52" s="1143"/>
      <c r="SQ52" s="1143"/>
      <c r="SR52" s="1143"/>
      <c r="SS52" s="1143"/>
      <c r="ST52" s="1143"/>
      <c r="SU52" s="1143"/>
      <c r="SV52" s="1143"/>
      <c r="SW52" s="1143"/>
      <c r="SX52" s="1143"/>
      <c r="SY52" s="1143"/>
      <c r="SZ52" s="1143"/>
      <c r="TA52" s="1143"/>
      <c r="TB52" s="1143"/>
      <c r="TC52" s="1143"/>
      <c r="TD52" s="1143"/>
      <c r="TE52" s="1143"/>
      <c r="TF52" s="1143"/>
      <c r="TG52" s="1143"/>
      <c r="TH52" s="1143"/>
      <c r="TI52" s="1143"/>
      <c r="TJ52" s="1143"/>
      <c r="TK52" s="1143"/>
      <c r="TL52" s="1143"/>
      <c r="TM52" s="1143"/>
      <c r="TN52" s="1143"/>
      <c r="TO52" s="1143"/>
      <c r="TP52" s="1143"/>
      <c r="TQ52" s="1143"/>
      <c r="TR52" s="1143"/>
      <c r="TS52" s="1143"/>
      <c r="TT52" s="1143"/>
      <c r="TU52" s="1143"/>
      <c r="TV52" s="1143"/>
      <c r="TW52" s="1143"/>
      <c r="TX52" s="1143"/>
      <c r="TY52" s="1143"/>
      <c r="TZ52" s="1143"/>
      <c r="UA52" s="1143"/>
      <c r="UB52" s="1143"/>
      <c r="UC52" s="1143"/>
      <c r="UD52" s="1143"/>
      <c r="UE52" s="1143"/>
      <c r="UF52" s="1143"/>
      <c r="UG52" s="1143"/>
      <c r="UH52" s="1143"/>
      <c r="UI52" s="1143"/>
      <c r="UJ52" s="1143"/>
      <c r="UK52" s="1143"/>
      <c r="UL52" s="1143"/>
      <c r="UM52" s="1143"/>
      <c r="UN52" s="1143"/>
      <c r="UO52" s="1143"/>
      <c r="UP52" s="1143"/>
      <c r="UQ52" s="1143"/>
      <c r="UR52" s="1143"/>
      <c r="US52" s="1143"/>
      <c r="UT52" s="1143"/>
      <c r="UU52" s="1143"/>
      <c r="UV52" s="1143"/>
      <c r="UW52" s="1143"/>
      <c r="UX52" s="1143"/>
      <c r="UY52" s="1143"/>
      <c r="UZ52" s="1143"/>
      <c r="VA52" s="1143"/>
      <c r="VB52" s="1143"/>
      <c r="VC52" s="1143"/>
      <c r="VD52" s="1143"/>
      <c r="VE52" s="1143"/>
      <c r="VF52" s="1143"/>
      <c r="VG52" s="1143"/>
      <c r="VH52" s="1143"/>
      <c r="VI52" s="1143"/>
      <c r="VJ52" s="1143"/>
      <c r="VK52" s="1143"/>
      <c r="VL52" s="1143"/>
      <c r="VM52" s="1143"/>
      <c r="VN52" s="1143"/>
      <c r="VO52" s="1143"/>
      <c r="VP52" s="1143"/>
      <c r="VQ52" s="1143"/>
      <c r="VR52" s="1143"/>
      <c r="VS52" s="1143"/>
      <c r="VT52" s="1143"/>
      <c r="VU52" s="1143"/>
      <c r="VV52" s="1143"/>
      <c r="VW52" s="1143"/>
      <c r="VX52" s="1143"/>
      <c r="VY52" s="1143"/>
      <c r="VZ52" s="1143"/>
      <c r="WA52" s="1143"/>
      <c r="WB52" s="1143"/>
      <c r="WC52" s="1143"/>
      <c r="WD52" s="1143"/>
      <c r="WE52" s="1143"/>
      <c r="WF52" s="1143"/>
      <c r="WG52" s="1143"/>
      <c r="WH52" s="1143"/>
      <c r="WI52" s="1143"/>
      <c r="WJ52" s="1143"/>
      <c r="WK52" s="1143"/>
      <c r="WL52" s="1143"/>
      <c r="WM52" s="1143"/>
      <c r="WN52" s="1143"/>
      <c r="WO52" s="1143"/>
      <c r="WP52" s="1143"/>
      <c r="WQ52" s="1143"/>
      <c r="WR52" s="1143"/>
      <c r="WS52" s="1143"/>
      <c r="WT52" s="1143"/>
      <c r="WU52" s="1143"/>
      <c r="WV52" s="1143"/>
      <c r="WW52" s="1143"/>
      <c r="WX52" s="1143"/>
      <c r="WY52" s="1143"/>
      <c r="WZ52" s="1143"/>
      <c r="XA52" s="1143"/>
      <c r="XB52" s="1143"/>
      <c r="XC52" s="1143"/>
      <c r="XD52" s="1143"/>
      <c r="XE52" s="1143"/>
      <c r="XF52" s="1143"/>
      <c r="XG52" s="1143"/>
      <c r="XH52" s="1143"/>
      <c r="XI52" s="1143"/>
      <c r="XJ52" s="1143"/>
      <c r="XK52" s="1143"/>
      <c r="XL52" s="1143"/>
      <c r="XM52" s="1143"/>
      <c r="XN52" s="1143"/>
      <c r="XO52" s="1143"/>
      <c r="XP52" s="1143"/>
      <c r="XQ52" s="1143"/>
      <c r="XR52" s="1143"/>
      <c r="XS52" s="1143"/>
      <c r="XT52" s="1143"/>
      <c r="XU52" s="1143"/>
      <c r="XV52" s="1143"/>
      <c r="XW52" s="1143"/>
      <c r="XX52" s="1143"/>
      <c r="XY52" s="1143"/>
      <c r="XZ52" s="1143"/>
      <c r="YA52" s="1143"/>
      <c r="YB52" s="1143"/>
      <c r="YC52" s="1143"/>
      <c r="YD52" s="1143"/>
      <c r="YE52" s="1143"/>
      <c r="YF52" s="1143"/>
      <c r="YG52" s="1143"/>
      <c r="YH52" s="1143"/>
      <c r="YI52" s="1143"/>
      <c r="YJ52" s="1143"/>
      <c r="YK52" s="1143"/>
      <c r="YL52" s="1143"/>
      <c r="YM52" s="1143"/>
      <c r="YN52" s="1143"/>
      <c r="YO52" s="1143"/>
      <c r="YP52" s="1143"/>
      <c r="YQ52" s="1143"/>
      <c r="YR52" s="1143"/>
      <c r="YS52" s="1143"/>
      <c r="YT52" s="1143"/>
      <c r="YU52" s="1143"/>
      <c r="YV52" s="1143"/>
      <c r="YW52" s="1143"/>
      <c r="YX52" s="1143"/>
      <c r="YY52" s="1143"/>
      <c r="YZ52" s="1143"/>
      <c r="ZA52" s="1143"/>
      <c r="ZB52" s="1143"/>
      <c r="ZC52" s="1143"/>
      <c r="ZD52" s="1143"/>
      <c r="ZE52" s="1143"/>
      <c r="ZF52" s="1143"/>
      <c r="ZG52" s="1143"/>
      <c r="ZH52" s="1143"/>
      <c r="ZI52" s="1143"/>
      <c r="ZJ52" s="1143"/>
      <c r="ZK52" s="1143"/>
      <c r="ZL52" s="1143"/>
      <c r="ZM52" s="1143"/>
      <c r="ZN52" s="1143"/>
      <c r="ZO52" s="1143"/>
      <c r="ZP52" s="1143"/>
      <c r="ZQ52" s="1143"/>
      <c r="ZR52" s="1143"/>
      <c r="ZS52" s="1143"/>
      <c r="ZT52" s="1143"/>
      <c r="ZU52" s="1143"/>
      <c r="ZV52" s="1143"/>
      <c r="ZW52" s="1143"/>
      <c r="ZX52" s="1143"/>
      <c r="ZY52" s="1143"/>
      <c r="ZZ52" s="1143"/>
      <c r="AAA52" s="1143"/>
      <c r="AAB52" s="1143"/>
      <c r="AAC52" s="1143"/>
      <c r="AAD52" s="1143"/>
      <c r="AAE52" s="1143"/>
      <c r="AAF52" s="1143"/>
      <c r="AAG52" s="1143"/>
      <c r="AAH52" s="1143"/>
      <c r="AAI52" s="1143"/>
      <c r="AAJ52" s="1143"/>
      <c r="AAK52" s="1143"/>
      <c r="AAL52" s="1143"/>
      <c r="AAM52" s="1143"/>
      <c r="AAN52" s="1143"/>
      <c r="AAO52" s="1143"/>
      <c r="AAP52" s="1143"/>
      <c r="AAQ52" s="1143"/>
      <c r="AAR52" s="1143"/>
      <c r="AAS52" s="1143"/>
      <c r="AAT52" s="1143"/>
      <c r="AAU52" s="1143"/>
      <c r="AAV52" s="1143"/>
      <c r="AAW52" s="1143"/>
      <c r="AAX52" s="1143"/>
      <c r="AAY52" s="1143"/>
      <c r="AAZ52" s="1143"/>
      <c r="ABA52" s="1143"/>
      <c r="ABB52" s="1143"/>
      <c r="ABC52" s="1143"/>
      <c r="ABD52" s="1143"/>
      <c r="ABE52" s="1143"/>
      <c r="ABF52" s="1143"/>
      <c r="ABG52" s="1143"/>
      <c r="ABH52" s="1143"/>
      <c r="ABI52" s="1143"/>
      <c r="ABJ52" s="1143"/>
      <c r="ABK52" s="1143"/>
      <c r="ABL52" s="1143"/>
      <c r="ABM52" s="1143"/>
      <c r="ABN52" s="1143"/>
      <c r="ABO52" s="1143"/>
      <c r="ABP52" s="1143"/>
      <c r="ABQ52" s="1143"/>
      <c r="ABR52" s="1143"/>
      <c r="ABS52" s="1143"/>
      <c r="ABT52" s="1143"/>
      <c r="ABU52" s="1143"/>
      <c r="ABV52" s="1143"/>
      <c r="ABW52" s="1143"/>
      <c r="ABX52" s="1143"/>
      <c r="ABY52" s="1143"/>
      <c r="ABZ52" s="1143"/>
      <c r="ACA52" s="1143"/>
      <c r="ACB52" s="1143"/>
      <c r="ACC52" s="1143"/>
      <c r="ACD52" s="1143"/>
      <c r="ACE52" s="1143"/>
      <c r="ACF52" s="1143"/>
      <c r="ACG52" s="1143"/>
      <c r="ACH52" s="1143"/>
      <c r="ACI52" s="1143"/>
      <c r="ACJ52" s="1143"/>
      <c r="ACK52" s="1143"/>
      <c r="ACL52" s="1143"/>
      <c r="ACM52" s="1143"/>
      <c r="ACN52" s="1143"/>
      <c r="ACO52" s="1143"/>
      <c r="ACP52" s="1143"/>
      <c r="ACQ52" s="1143"/>
      <c r="ACR52" s="1143"/>
      <c r="ACS52" s="1143"/>
      <c r="ACT52" s="1143"/>
      <c r="ACU52" s="1143"/>
      <c r="ACV52" s="1143"/>
      <c r="ACW52" s="1143"/>
      <c r="ACX52" s="1143"/>
      <c r="ACY52" s="1143"/>
      <c r="ACZ52" s="1143"/>
      <c r="ADA52" s="1143"/>
      <c r="ADB52" s="1143"/>
      <c r="ADC52" s="1143"/>
      <c r="ADD52" s="1143"/>
      <c r="ADE52" s="1143"/>
      <c r="ADF52" s="1143"/>
      <c r="ADG52" s="1143"/>
      <c r="ADH52" s="1143"/>
      <c r="ADI52" s="1143"/>
      <c r="ADJ52" s="1143"/>
      <c r="ADK52" s="1143"/>
      <c r="ADL52" s="1143"/>
      <c r="ADM52" s="1143"/>
      <c r="ADN52" s="1143"/>
      <c r="ADO52" s="1143"/>
      <c r="ADP52" s="1143"/>
      <c r="ADQ52" s="1143"/>
      <c r="ADR52" s="1143"/>
      <c r="ADS52" s="1143"/>
      <c r="ADT52" s="1143"/>
      <c r="ADU52" s="1143"/>
      <c r="ADV52" s="1143"/>
      <c r="ADW52" s="1143"/>
      <c r="ADX52" s="1143"/>
      <c r="ADY52" s="1143"/>
      <c r="ADZ52" s="1143"/>
      <c r="AEA52" s="1143"/>
      <c r="AEB52" s="1143"/>
      <c r="AEC52" s="1143"/>
      <c r="AED52" s="1143"/>
      <c r="AEE52" s="1143"/>
      <c r="AEF52" s="1143"/>
      <c r="AEG52" s="1143"/>
      <c r="AEH52" s="1143"/>
      <c r="AEI52" s="1143"/>
      <c r="AEJ52" s="1143"/>
      <c r="AEK52" s="1143"/>
      <c r="AEL52" s="1143"/>
      <c r="AEM52" s="1143"/>
      <c r="AEN52" s="1143"/>
      <c r="AEO52" s="1143"/>
      <c r="AEP52" s="1143"/>
      <c r="AEQ52" s="1143"/>
      <c r="AER52" s="1143"/>
      <c r="AES52" s="1143"/>
      <c r="AET52" s="1143"/>
      <c r="AEU52" s="1143"/>
      <c r="AEV52" s="1143"/>
      <c r="AEW52" s="1143"/>
      <c r="AEX52" s="1143"/>
      <c r="AEY52" s="1143"/>
      <c r="AEZ52" s="1143"/>
      <c r="AFA52" s="1143"/>
      <c r="AFB52" s="1143"/>
      <c r="AFC52" s="1143"/>
      <c r="AFD52" s="1143"/>
      <c r="AFE52" s="1143"/>
      <c r="AFF52" s="1143"/>
      <c r="AFG52" s="1143"/>
      <c r="AFH52" s="1143"/>
      <c r="AFI52" s="1143"/>
      <c r="AFJ52" s="1143"/>
      <c r="AFK52" s="1143"/>
      <c r="AFL52" s="1143"/>
      <c r="AFM52" s="1143"/>
      <c r="AFN52" s="1143"/>
      <c r="AFO52" s="1143"/>
      <c r="AFP52" s="1143"/>
      <c r="AFQ52" s="1143"/>
      <c r="AFR52" s="1143"/>
      <c r="AFS52" s="1143"/>
      <c r="AFT52" s="1143"/>
      <c r="AFU52" s="1143"/>
      <c r="AFV52" s="1143"/>
      <c r="AFW52" s="1143"/>
      <c r="AFX52" s="1143"/>
      <c r="AFY52" s="1143"/>
      <c r="AFZ52" s="1143"/>
      <c r="AGA52" s="1143"/>
      <c r="AGB52" s="1143"/>
      <c r="AGC52" s="1143"/>
      <c r="AGD52" s="1143"/>
      <c r="AGE52" s="1143"/>
      <c r="AGF52" s="1143"/>
      <c r="AGG52" s="1143"/>
      <c r="AGH52" s="1143"/>
      <c r="AGI52" s="1143"/>
      <c r="AGJ52" s="1143"/>
      <c r="AGK52" s="1143"/>
      <c r="AGL52" s="1143"/>
      <c r="AGM52" s="1143"/>
      <c r="AGN52" s="1143"/>
      <c r="AGO52" s="1143"/>
      <c r="AGP52" s="1143"/>
      <c r="AGQ52" s="1143"/>
      <c r="AGR52" s="1143"/>
      <c r="AGS52" s="1143"/>
      <c r="AGT52" s="1143"/>
      <c r="AGU52" s="1143"/>
      <c r="AGV52" s="1143"/>
      <c r="AGW52" s="1143"/>
      <c r="AGX52" s="1143"/>
      <c r="AGY52" s="1143"/>
      <c r="AGZ52" s="1143"/>
      <c r="AHA52" s="1143"/>
      <c r="AHB52" s="1143"/>
      <c r="AHC52" s="1143"/>
      <c r="AHD52" s="1143"/>
      <c r="AHE52" s="1143"/>
      <c r="AHF52" s="1143"/>
      <c r="AHG52" s="1143"/>
      <c r="AHH52" s="1143"/>
      <c r="AHI52" s="1143"/>
      <c r="AHJ52" s="1143"/>
      <c r="AHK52" s="1143"/>
      <c r="AHL52" s="1143"/>
      <c r="AHM52" s="1143"/>
      <c r="AHN52" s="1143"/>
      <c r="AHO52" s="1143"/>
      <c r="AHP52" s="1143"/>
      <c r="AHQ52" s="1143"/>
      <c r="AHR52" s="1143"/>
      <c r="AHS52" s="1143"/>
      <c r="AHT52" s="1143"/>
      <c r="AHU52" s="1143"/>
      <c r="AHV52" s="1143"/>
      <c r="AHW52" s="1143"/>
      <c r="AHX52" s="1143"/>
      <c r="AHY52" s="1143"/>
      <c r="AHZ52" s="1143"/>
      <c r="AIA52" s="1143"/>
      <c r="AIB52" s="1143"/>
      <c r="AIC52" s="1143"/>
      <c r="AID52" s="1143"/>
      <c r="AIE52" s="1143"/>
      <c r="AIF52" s="1143"/>
      <c r="AIG52" s="1143"/>
      <c r="AIH52" s="1143"/>
      <c r="AII52" s="1143"/>
      <c r="AIJ52" s="1143"/>
      <c r="AIK52" s="1143"/>
      <c r="AIL52" s="1143"/>
      <c r="AIM52" s="1143"/>
      <c r="AIN52" s="1143"/>
      <c r="AIO52" s="1143"/>
      <c r="AIP52" s="1143"/>
      <c r="AIQ52" s="1143"/>
      <c r="AIR52" s="1143"/>
      <c r="AIS52" s="1143"/>
      <c r="AIT52" s="1143"/>
      <c r="AIU52" s="1143"/>
      <c r="AIV52" s="1143"/>
      <c r="AIW52" s="1143"/>
      <c r="AIX52" s="1143"/>
      <c r="AIY52" s="1143"/>
      <c r="AIZ52" s="1143"/>
      <c r="AJA52" s="1143"/>
      <c r="AJB52" s="1143"/>
      <c r="AJC52" s="1143"/>
      <c r="AJD52" s="1143"/>
      <c r="AJE52" s="1143"/>
      <c r="AJF52" s="1143"/>
      <c r="AJG52" s="1143"/>
      <c r="AJH52" s="1143"/>
      <c r="AJI52" s="1143"/>
      <c r="AJJ52" s="1143"/>
      <c r="AJK52" s="1143"/>
      <c r="AJL52" s="1143"/>
      <c r="AJM52" s="1143"/>
      <c r="AJN52" s="1143"/>
      <c r="AJO52" s="1143"/>
      <c r="AJP52" s="1143"/>
      <c r="AJQ52" s="1143"/>
      <c r="AJR52" s="1143"/>
      <c r="AJS52" s="1143"/>
      <c r="AJT52" s="1143"/>
      <c r="AJU52" s="1143"/>
      <c r="AJV52" s="1143"/>
      <c r="AJW52" s="1143"/>
      <c r="AJX52" s="1143"/>
      <c r="AJY52" s="1143"/>
      <c r="AJZ52" s="1143"/>
      <c r="AKA52" s="1143"/>
      <c r="AKB52" s="1143"/>
      <c r="AKC52" s="1143"/>
      <c r="AKD52" s="1143"/>
      <c r="AKE52" s="1143"/>
      <c r="AKF52" s="1143"/>
      <c r="AKG52" s="1143"/>
      <c r="AKH52" s="1143"/>
      <c r="AKI52" s="1143"/>
      <c r="AKJ52" s="1143"/>
      <c r="AKK52" s="1143"/>
      <c r="AKL52" s="1143"/>
      <c r="AKM52" s="1143"/>
      <c r="AKN52" s="1143"/>
      <c r="AKO52" s="1143"/>
      <c r="AKP52" s="1143"/>
      <c r="AKQ52" s="1143"/>
      <c r="AKR52" s="1143"/>
      <c r="AKS52" s="1143"/>
      <c r="AKT52" s="1143"/>
      <c r="AKU52" s="1143"/>
      <c r="AKV52" s="1143"/>
      <c r="AKW52" s="1143"/>
      <c r="AKX52" s="1143"/>
      <c r="AKY52" s="1143"/>
      <c r="AKZ52" s="1143"/>
      <c r="ALA52" s="1143"/>
      <c r="ALB52" s="1143"/>
      <c r="ALC52" s="1143"/>
      <c r="ALD52" s="1143"/>
      <c r="ALE52" s="1143"/>
      <c r="ALF52" s="1143"/>
      <c r="ALG52" s="1143"/>
      <c r="ALH52" s="1143"/>
      <c r="ALI52" s="1143"/>
      <c r="ALJ52" s="1143"/>
      <c r="ALK52" s="1143"/>
      <c r="ALL52" s="1143"/>
      <c r="ALM52" s="1143"/>
      <c r="ALN52" s="1143"/>
      <c r="ALO52" s="1143"/>
      <c r="ALP52" s="1143"/>
      <c r="ALQ52" s="1143"/>
      <c r="ALR52" s="1143"/>
      <c r="ALS52" s="1143"/>
      <c r="ALT52" s="1143"/>
      <c r="ALU52" s="1143"/>
      <c r="ALV52" s="1143"/>
      <c r="ALW52" s="1143"/>
      <c r="ALX52" s="1143"/>
      <c r="ALY52" s="1143"/>
      <c r="ALZ52" s="1143"/>
      <c r="AMA52" s="1143"/>
      <c r="AMB52" s="1143"/>
      <c r="AMC52" s="1143"/>
      <c r="AMD52" s="1143"/>
      <c r="AME52" s="1143"/>
      <c r="AMF52" s="1143"/>
      <c r="AMG52" s="1143"/>
    </row>
    <row r="53" spans="1:1021" ht="22.5" customHeight="1">
      <c r="A53" s="200">
        <v>0.28999999999999998</v>
      </c>
      <c r="B53" s="200">
        <v>1.97</v>
      </c>
      <c r="C53" s="201">
        <f t="shared" si="4"/>
        <v>13.663333333333332</v>
      </c>
      <c r="D53" s="201">
        <f t="shared" si="5"/>
        <v>152.69</v>
      </c>
      <c r="F53" s="1551">
        <v>660</v>
      </c>
      <c r="G53" s="1551"/>
      <c r="H53" s="1551"/>
      <c r="I53" s="1551"/>
      <c r="J53" s="1555" t="s">
        <v>2415</v>
      </c>
      <c r="K53" s="1556"/>
      <c r="L53" s="1556"/>
      <c r="M53" s="1556"/>
      <c r="N53" s="1556"/>
      <c r="O53" s="1556"/>
      <c r="P53" s="1556"/>
      <c r="Q53" s="1556"/>
      <c r="R53" s="1556"/>
      <c r="S53" s="1556"/>
      <c r="T53" s="1556"/>
      <c r="U53" s="1556"/>
      <c r="V53" s="1556"/>
      <c r="W53" s="1556"/>
      <c r="X53" s="1556"/>
      <c r="Y53" s="1556"/>
      <c r="Z53" s="1556"/>
      <c r="AA53" s="1556"/>
      <c r="AB53" s="1556"/>
      <c r="AC53" s="1556"/>
      <c r="AD53" s="1556"/>
      <c r="AE53" s="1557"/>
      <c r="AF53" s="1552"/>
      <c r="AG53" s="1552"/>
      <c r="AH53" s="1526">
        <v>228</v>
      </c>
      <c r="AI53" s="1526"/>
      <c r="AJ53" s="1526"/>
      <c r="AK53" s="1534">
        <v>128</v>
      </c>
      <c r="AL53" s="1535"/>
      <c r="AM53" s="1535"/>
      <c r="AN53" s="1535"/>
      <c r="AO53" s="1535"/>
      <c r="AP53" s="1535"/>
      <c r="AQ53" s="1535"/>
      <c r="AR53" s="1535"/>
      <c r="AS53" s="1535"/>
      <c r="AT53" s="1536"/>
      <c r="AU53" s="1534">
        <v>228</v>
      </c>
      <c r="AV53" s="1535"/>
      <c r="AW53" s="1535"/>
      <c r="AX53" s="1535"/>
      <c r="AY53" s="1535"/>
      <c r="AZ53" s="1535"/>
      <c r="BA53" s="1535"/>
      <c r="BB53" s="1535"/>
      <c r="BC53" s="1535"/>
      <c r="BD53" s="1536"/>
      <c r="BE53" s="19"/>
      <c r="BF53" s="1600"/>
    </row>
    <row r="54" spans="1:1021" ht="22.5" customHeight="1">
      <c r="A54" s="200">
        <v>0.3</v>
      </c>
      <c r="B54" s="200">
        <v>1.98</v>
      </c>
      <c r="C54" s="201">
        <f t="shared" si="4"/>
        <v>14.2</v>
      </c>
      <c r="D54" s="201">
        <f t="shared" si="5"/>
        <v>154.12</v>
      </c>
      <c r="F54" s="1551">
        <v>661</v>
      </c>
      <c r="G54" s="1551"/>
      <c r="H54" s="1551"/>
      <c r="I54" s="1551"/>
      <c r="J54" s="1555" t="s">
        <v>2416</v>
      </c>
      <c r="K54" s="1556"/>
      <c r="L54" s="1556"/>
      <c r="M54" s="1556"/>
      <c r="N54" s="1556"/>
      <c r="O54" s="1556"/>
      <c r="P54" s="1556"/>
      <c r="Q54" s="1556"/>
      <c r="R54" s="1556"/>
      <c r="S54" s="1556"/>
      <c r="T54" s="1556"/>
      <c r="U54" s="1556"/>
      <c r="V54" s="1556"/>
      <c r="W54" s="1556"/>
      <c r="X54" s="1556"/>
      <c r="Y54" s="1556"/>
      <c r="Z54" s="1556"/>
      <c r="AA54" s="1556"/>
      <c r="AB54" s="1556"/>
      <c r="AC54" s="1556"/>
      <c r="AD54" s="1556"/>
      <c r="AE54" s="1557"/>
      <c r="AF54" s="1552"/>
      <c r="AG54" s="1552"/>
      <c r="AH54" s="1526">
        <v>229</v>
      </c>
      <c r="AI54" s="1526"/>
      <c r="AJ54" s="1526"/>
      <c r="AK54" s="1534">
        <v>129</v>
      </c>
      <c r="AL54" s="1535"/>
      <c r="AM54" s="1535"/>
      <c r="AN54" s="1535"/>
      <c r="AO54" s="1535"/>
      <c r="AP54" s="1535"/>
      <c r="AQ54" s="1535"/>
      <c r="AR54" s="1535"/>
      <c r="AS54" s="1535"/>
      <c r="AT54" s="1536"/>
      <c r="AU54" s="1534">
        <v>229</v>
      </c>
      <c r="AV54" s="1535"/>
      <c r="AW54" s="1535"/>
      <c r="AX54" s="1535"/>
      <c r="AY54" s="1535"/>
      <c r="AZ54" s="1535"/>
      <c r="BA54" s="1535"/>
      <c r="BB54" s="1535"/>
      <c r="BC54" s="1535"/>
      <c r="BD54" s="1536"/>
      <c r="BE54" s="19"/>
      <c r="BF54" s="1600"/>
    </row>
    <row r="55" spans="1:1021" ht="22.5" customHeight="1">
      <c r="A55" s="200">
        <v>0.31</v>
      </c>
      <c r="B55" s="200">
        <v>1.99</v>
      </c>
      <c r="C55" s="201">
        <f t="shared" si="4"/>
        <v>14.743333333333332</v>
      </c>
      <c r="D55" s="201">
        <f t="shared" si="5"/>
        <v>155.55666666666667</v>
      </c>
      <c r="F55" s="1551">
        <v>662</v>
      </c>
      <c r="G55" s="1551"/>
      <c r="H55" s="1551"/>
      <c r="I55" s="1551"/>
      <c r="J55" s="1555" t="s">
        <v>2417</v>
      </c>
      <c r="K55" s="1556"/>
      <c r="L55" s="1556"/>
      <c r="M55" s="1556"/>
      <c r="N55" s="1556"/>
      <c r="O55" s="1556"/>
      <c r="P55" s="1556"/>
      <c r="Q55" s="1556"/>
      <c r="R55" s="1556"/>
      <c r="S55" s="1556"/>
      <c r="T55" s="1556"/>
      <c r="U55" s="1556"/>
      <c r="V55" s="1556"/>
      <c r="W55" s="1556"/>
      <c r="X55" s="1556"/>
      <c r="Y55" s="1556"/>
      <c r="Z55" s="1556"/>
      <c r="AA55" s="1556"/>
      <c r="AB55" s="1556"/>
      <c r="AC55" s="1556"/>
      <c r="AD55" s="1556"/>
      <c r="AE55" s="1557"/>
      <c r="AF55" s="1552"/>
      <c r="AG55" s="1552"/>
      <c r="AH55" s="1526">
        <v>230</v>
      </c>
      <c r="AI55" s="1526"/>
      <c r="AJ55" s="1526"/>
      <c r="AK55" s="1534">
        <v>130</v>
      </c>
      <c r="AL55" s="1535"/>
      <c r="AM55" s="1535"/>
      <c r="AN55" s="1535"/>
      <c r="AO55" s="1535"/>
      <c r="AP55" s="1535"/>
      <c r="AQ55" s="1535"/>
      <c r="AR55" s="1535"/>
      <c r="AS55" s="1535"/>
      <c r="AT55" s="1536"/>
      <c r="AU55" s="1534">
        <v>230</v>
      </c>
      <c r="AV55" s="1535"/>
      <c r="AW55" s="1535"/>
      <c r="AX55" s="1535"/>
      <c r="AY55" s="1535"/>
      <c r="AZ55" s="1535"/>
      <c r="BA55" s="1535"/>
      <c r="BB55" s="1535"/>
      <c r="BC55" s="1535"/>
      <c r="BD55" s="1536"/>
      <c r="BE55" s="19"/>
      <c r="BF55" s="1600"/>
    </row>
    <row r="56" spans="1:1021" ht="22.5" customHeight="1">
      <c r="A56" s="200">
        <v>0.32</v>
      </c>
      <c r="B56" s="200">
        <v>2</v>
      </c>
      <c r="C56" s="201">
        <f t="shared" si="4"/>
        <v>15.293333333333335</v>
      </c>
      <c r="D56" s="201">
        <f t="shared" si="5"/>
        <v>157</v>
      </c>
      <c r="F56" s="1551">
        <v>663</v>
      </c>
      <c r="G56" s="1551"/>
      <c r="H56" s="1551"/>
      <c r="I56" s="1551"/>
      <c r="J56" s="1555" t="s">
        <v>2418</v>
      </c>
      <c r="K56" s="1556"/>
      <c r="L56" s="1556"/>
      <c r="M56" s="1556"/>
      <c r="N56" s="1556"/>
      <c r="O56" s="1556"/>
      <c r="P56" s="1556"/>
      <c r="Q56" s="1556"/>
      <c r="R56" s="1556"/>
      <c r="S56" s="1556"/>
      <c r="T56" s="1556"/>
      <c r="U56" s="1556"/>
      <c r="V56" s="1556"/>
      <c r="W56" s="1556"/>
      <c r="X56" s="1556"/>
      <c r="Y56" s="1556"/>
      <c r="Z56" s="1556"/>
      <c r="AA56" s="1556"/>
      <c r="AB56" s="1556"/>
      <c r="AC56" s="1556"/>
      <c r="AD56" s="1556"/>
      <c r="AE56" s="1557"/>
      <c r="AF56" s="1552"/>
      <c r="AG56" s="1552"/>
      <c r="AH56" s="1526">
        <v>231</v>
      </c>
      <c r="AI56" s="1526"/>
      <c r="AJ56" s="1526"/>
      <c r="AK56" s="1534">
        <v>131</v>
      </c>
      <c r="AL56" s="1535"/>
      <c r="AM56" s="1535"/>
      <c r="AN56" s="1535"/>
      <c r="AO56" s="1535"/>
      <c r="AP56" s="1535"/>
      <c r="AQ56" s="1535"/>
      <c r="AR56" s="1535"/>
      <c r="AS56" s="1535"/>
      <c r="AT56" s="1536"/>
      <c r="AU56" s="1534">
        <v>231</v>
      </c>
      <c r="AV56" s="1535"/>
      <c r="AW56" s="1535"/>
      <c r="AX56" s="1535"/>
      <c r="AY56" s="1535"/>
      <c r="AZ56" s="1535"/>
      <c r="BA56" s="1535"/>
      <c r="BB56" s="1535"/>
      <c r="BC56" s="1535"/>
      <c r="BD56" s="1536"/>
      <c r="BE56" s="19"/>
      <c r="BF56" s="1600"/>
    </row>
    <row r="57" spans="1:1021" ht="22.5" customHeight="1">
      <c r="A57" s="200">
        <v>0.33</v>
      </c>
      <c r="B57" s="200">
        <v>2.0099999999999998</v>
      </c>
      <c r="C57" s="201">
        <f t="shared" si="4"/>
        <v>15.850000000000001</v>
      </c>
      <c r="D57" s="201">
        <f t="shared" si="5"/>
        <v>158.44999999999996</v>
      </c>
      <c r="F57" s="1551">
        <v>664</v>
      </c>
      <c r="G57" s="1551"/>
      <c r="H57" s="1551"/>
      <c r="I57" s="1551"/>
      <c r="J57" s="1555" t="s">
        <v>2419</v>
      </c>
      <c r="K57" s="1556"/>
      <c r="L57" s="1556"/>
      <c r="M57" s="1556"/>
      <c r="N57" s="1556"/>
      <c r="O57" s="1556"/>
      <c r="P57" s="1556"/>
      <c r="Q57" s="1556"/>
      <c r="R57" s="1556"/>
      <c r="S57" s="1556"/>
      <c r="T57" s="1556"/>
      <c r="U57" s="1556"/>
      <c r="V57" s="1556"/>
      <c r="W57" s="1556"/>
      <c r="X57" s="1556"/>
      <c r="Y57" s="1556"/>
      <c r="Z57" s="1556"/>
      <c r="AA57" s="1556"/>
      <c r="AB57" s="1556"/>
      <c r="AC57" s="1556"/>
      <c r="AD57" s="1556"/>
      <c r="AE57" s="1557"/>
      <c r="AF57" s="1552"/>
      <c r="AG57" s="1552"/>
      <c r="AH57" s="1526">
        <v>232</v>
      </c>
      <c r="AI57" s="1526"/>
      <c r="AJ57" s="1526"/>
      <c r="AK57" s="1534">
        <v>132</v>
      </c>
      <c r="AL57" s="1535"/>
      <c r="AM57" s="1535"/>
      <c r="AN57" s="1535"/>
      <c r="AO57" s="1535"/>
      <c r="AP57" s="1535"/>
      <c r="AQ57" s="1535"/>
      <c r="AR57" s="1535"/>
      <c r="AS57" s="1535"/>
      <c r="AT57" s="1536"/>
      <c r="AU57" s="1534">
        <v>232</v>
      </c>
      <c r="AV57" s="1535"/>
      <c r="AW57" s="1535"/>
      <c r="AX57" s="1535"/>
      <c r="AY57" s="1535"/>
      <c r="AZ57" s="1535"/>
      <c r="BA57" s="1535"/>
      <c r="BB57" s="1535"/>
      <c r="BC57" s="1535"/>
      <c r="BD57" s="1536"/>
      <c r="BE57" s="19"/>
      <c r="BF57" s="1600"/>
    </row>
    <row r="58" spans="1:1021" ht="22.5" customHeight="1">
      <c r="A58" s="200">
        <v>0.34</v>
      </c>
      <c r="B58" s="200">
        <v>2.02</v>
      </c>
      <c r="C58" s="201">
        <f t="shared" si="4"/>
        <v>16.413333333333338</v>
      </c>
      <c r="D58" s="201">
        <f t="shared" si="5"/>
        <v>159.90666666666669</v>
      </c>
      <c r="F58" s="1551">
        <v>669</v>
      </c>
      <c r="G58" s="1551"/>
      <c r="H58" s="1551"/>
      <c r="I58" s="1551"/>
      <c r="J58" s="1555" t="s">
        <v>2420</v>
      </c>
      <c r="K58" s="1556"/>
      <c r="L58" s="1556"/>
      <c r="M58" s="1556"/>
      <c r="N58" s="1556"/>
      <c r="O58" s="1556"/>
      <c r="P58" s="1556"/>
      <c r="Q58" s="1556"/>
      <c r="R58" s="1556"/>
      <c r="S58" s="1556"/>
      <c r="T58" s="1556"/>
      <c r="U58" s="1556"/>
      <c r="V58" s="1556"/>
      <c r="W58" s="1556"/>
      <c r="X58" s="1556"/>
      <c r="Y58" s="1556"/>
      <c r="Z58" s="1556"/>
      <c r="AA58" s="1556"/>
      <c r="AB58" s="1556"/>
      <c r="AC58" s="1556"/>
      <c r="AD58" s="1556"/>
      <c r="AE58" s="1557"/>
      <c r="AF58" s="1552"/>
      <c r="AG58" s="1552"/>
      <c r="AH58" s="1526">
        <v>233</v>
      </c>
      <c r="AI58" s="1526"/>
      <c r="AJ58" s="1526"/>
      <c r="AK58" s="1534">
        <v>133</v>
      </c>
      <c r="AL58" s="1535"/>
      <c r="AM58" s="1535"/>
      <c r="AN58" s="1535"/>
      <c r="AO58" s="1535"/>
      <c r="AP58" s="1535"/>
      <c r="AQ58" s="1535"/>
      <c r="AR58" s="1535"/>
      <c r="AS58" s="1535"/>
      <c r="AT58" s="1536"/>
      <c r="AU58" s="1534">
        <v>233</v>
      </c>
      <c r="AV58" s="1535"/>
      <c r="AW58" s="1535"/>
      <c r="AX58" s="1535"/>
      <c r="AY58" s="1535"/>
      <c r="AZ58" s="1535"/>
      <c r="BA58" s="1535"/>
      <c r="BB58" s="1535"/>
      <c r="BC58" s="1535"/>
      <c r="BD58" s="1536"/>
      <c r="BE58" s="19"/>
      <c r="BF58" s="1600"/>
    </row>
    <row r="59" spans="1:1021" s="53" customFormat="1" ht="15" customHeight="1">
      <c r="A59" s="200"/>
      <c r="B59" s="200"/>
      <c r="C59" s="200"/>
      <c r="D59" s="200"/>
      <c r="E59" s="202"/>
      <c r="F59" s="193"/>
      <c r="O59" s="123"/>
      <c r="P59" s="123"/>
      <c r="Q59" s="123"/>
      <c r="R59" s="123"/>
      <c r="S59" s="96"/>
      <c r="T59" s="96"/>
      <c r="U59" s="96"/>
      <c r="V59" s="96"/>
      <c r="W59" s="96"/>
      <c r="X59" s="96"/>
      <c r="Y59" s="96"/>
      <c r="Z59" s="96"/>
      <c r="AA59" s="96"/>
      <c r="AB59" s="96"/>
      <c r="AC59" s="96"/>
      <c r="AD59" s="96"/>
      <c r="AE59" s="96"/>
      <c r="AF59" s="96"/>
      <c r="AG59" s="96"/>
      <c r="AH59" s="1146"/>
      <c r="AI59" s="1146"/>
      <c r="AJ59" s="1146"/>
      <c r="AK59" s="96"/>
      <c r="AL59" s="96"/>
      <c r="AM59" s="96"/>
      <c r="AN59" s="96"/>
      <c r="AO59" s="96"/>
      <c r="AP59" s="96"/>
      <c r="AQ59" s="96"/>
      <c r="AR59" s="96"/>
      <c r="AS59" s="123"/>
      <c r="AT59" s="123"/>
      <c r="AU59" s="111"/>
      <c r="AV59" s="111"/>
      <c r="AW59" s="111"/>
      <c r="AX59" s="17"/>
      <c r="AY59" s="17"/>
      <c r="AZ59" s="17"/>
      <c r="BA59" s="17"/>
      <c r="BB59" s="17"/>
      <c r="BC59" s="17"/>
      <c r="BD59" s="289"/>
      <c r="BE59" s="17"/>
      <c r="BF59" s="112"/>
      <c r="BG59" s="17"/>
    </row>
    <row r="60" spans="1:1021" s="636" customFormat="1" ht="23.25" customHeight="1">
      <c r="A60" s="639"/>
      <c r="B60" s="639"/>
      <c r="C60" s="639"/>
      <c r="D60" s="639"/>
      <c r="F60" s="636" t="str">
        <f>CONCATENATE("Kontrolni broj: ",MID(BF1,2,LEN(BF1)-2))</f>
        <v>Kontrolni broj: 1152762794039569</v>
      </c>
      <c r="G60" s="640"/>
      <c r="H60" s="635"/>
      <c r="I60" s="635"/>
      <c r="J60" s="635"/>
      <c r="K60" s="635"/>
      <c r="L60" s="635"/>
      <c r="M60" s="635"/>
      <c r="N60" s="635"/>
      <c r="O60" s="635"/>
      <c r="P60" s="635"/>
      <c r="Q60" s="635"/>
      <c r="R60" s="635"/>
      <c r="S60" s="635"/>
      <c r="U60" s="637"/>
      <c r="V60" s="637"/>
      <c r="W60" s="637"/>
      <c r="X60" s="637"/>
      <c r="Y60" s="637"/>
      <c r="Z60" s="637"/>
      <c r="AA60" s="637"/>
      <c r="AB60" s="637"/>
      <c r="AC60" s="637"/>
      <c r="AD60" s="637"/>
      <c r="AE60" s="637"/>
      <c r="AF60" s="637"/>
      <c r="AG60" s="637"/>
      <c r="AH60" s="1147"/>
      <c r="AI60" s="1147"/>
      <c r="AJ60" s="1147"/>
      <c r="AK60" s="637"/>
      <c r="AL60" s="637"/>
      <c r="AM60" s="637"/>
      <c r="AN60" s="637"/>
      <c r="AO60" s="634"/>
      <c r="AP60" s="634"/>
      <c r="AQ60" s="634"/>
      <c r="AR60" s="634"/>
      <c r="AS60" s="634"/>
      <c r="AT60" s="634"/>
      <c r="AV60" s="634"/>
      <c r="AW60" s="634"/>
      <c r="AX60" s="634"/>
      <c r="AY60" s="634"/>
      <c r="AZ60" s="634"/>
      <c r="BA60" s="634"/>
      <c r="BB60" s="634"/>
      <c r="BC60" s="634"/>
      <c r="BD60" s="641" t="s">
        <v>2284</v>
      </c>
      <c r="BF60" s="642"/>
    </row>
    <row r="61" spans="1:1021" s="81" customFormat="1" ht="9.6" customHeight="1">
      <c r="A61" s="200"/>
      <c r="B61" s="200"/>
      <c r="C61" s="200"/>
      <c r="D61" s="200"/>
      <c r="E61" s="203"/>
      <c r="F61" s="194"/>
      <c r="G61" s="53"/>
      <c r="H61" s="121"/>
      <c r="I61" s="85"/>
      <c r="J61" s="85"/>
      <c r="K61" s="85"/>
      <c r="L61" s="85"/>
      <c r="M61" s="85"/>
      <c r="N61" s="85"/>
      <c r="O61" s="85"/>
      <c r="P61" s="85"/>
      <c r="Q61" s="85"/>
      <c r="R61" s="85"/>
      <c r="S61" s="85"/>
      <c r="U61" s="86"/>
      <c r="V61" s="86"/>
      <c r="W61" s="86"/>
      <c r="X61" s="86"/>
      <c r="Y61" s="86"/>
      <c r="Z61" s="86"/>
      <c r="AA61" s="86"/>
      <c r="AB61" s="86"/>
      <c r="AC61" s="86"/>
      <c r="AD61" s="86"/>
      <c r="AE61" s="86"/>
      <c r="AF61" s="86"/>
      <c r="AG61" s="86"/>
      <c r="AH61" s="1148"/>
      <c r="AI61" s="1148"/>
      <c r="AJ61" s="1149"/>
      <c r="AK61" s="87"/>
      <c r="AL61" s="87"/>
      <c r="AM61" s="87"/>
      <c r="AN61" s="87"/>
      <c r="AO61" s="17"/>
      <c r="AP61" s="17"/>
      <c r="AQ61" s="17"/>
      <c r="AR61" s="17"/>
      <c r="AS61" s="17"/>
      <c r="AT61" s="17"/>
      <c r="AV61" s="17"/>
      <c r="AW61" s="17"/>
      <c r="AX61" s="17"/>
      <c r="AY61" s="17"/>
      <c r="AZ61" s="17"/>
      <c r="BA61" s="17"/>
      <c r="BB61" s="17"/>
      <c r="BC61" s="17"/>
      <c r="BD61" s="20"/>
      <c r="BE61" s="21"/>
      <c r="BF61" s="112"/>
    </row>
    <row r="62" spans="1:1021" s="81" customFormat="1" ht="18" hidden="1" customHeight="1">
      <c r="A62" s="200"/>
      <c r="B62" s="200"/>
      <c r="C62" s="200"/>
      <c r="D62" s="200"/>
      <c r="E62" s="203"/>
      <c r="F62" s="194"/>
      <c r="G62" s="53"/>
      <c r="H62" s="121"/>
      <c r="I62" s="85"/>
      <c r="J62" s="85"/>
      <c r="K62" s="85"/>
      <c r="L62" s="85"/>
      <c r="M62" s="85"/>
      <c r="N62" s="85"/>
      <c r="O62" s="85"/>
      <c r="P62" s="85"/>
      <c r="Q62" s="85"/>
      <c r="R62" s="85"/>
      <c r="S62" s="85"/>
      <c r="U62" s="86"/>
      <c r="V62" s="86"/>
      <c r="W62" s="86"/>
      <c r="X62" s="86"/>
      <c r="Y62" s="86"/>
      <c r="Z62" s="86"/>
      <c r="AA62" s="86"/>
      <c r="AB62" s="86"/>
      <c r="AC62" s="86"/>
      <c r="AD62" s="86"/>
      <c r="AE62" s="86"/>
      <c r="AF62" s="86"/>
      <c r="AG62" s="86"/>
      <c r="AH62" s="1148"/>
      <c r="AI62" s="1148"/>
      <c r="AJ62" s="1149"/>
      <c r="AK62" s="87"/>
      <c r="AL62" s="87"/>
      <c r="AM62" s="87"/>
      <c r="AN62" s="87"/>
      <c r="AO62" s="17"/>
      <c r="AP62" s="17"/>
      <c r="AQ62" s="17"/>
      <c r="AR62" s="17"/>
      <c r="AS62" s="17"/>
      <c r="AT62" s="17"/>
      <c r="AV62" s="17"/>
      <c r="AW62" s="17"/>
      <c r="AX62" s="17"/>
      <c r="AY62" s="17"/>
      <c r="AZ62" s="17"/>
      <c r="BA62" s="17"/>
      <c r="BB62" s="17"/>
      <c r="BC62" s="17"/>
      <c r="BD62" s="20"/>
      <c r="BE62" s="21"/>
      <c r="BF62" s="112"/>
    </row>
    <row r="63" spans="1:1021" s="43" customFormat="1" ht="17.25" customHeight="1">
      <c r="A63" s="200"/>
      <c r="B63" s="200"/>
      <c r="C63" s="200"/>
      <c r="D63" s="200"/>
      <c r="E63" s="199"/>
      <c r="F63" s="1553">
        <v>1</v>
      </c>
      <c r="G63" s="1553"/>
      <c r="H63" s="1553"/>
      <c r="I63" s="1553"/>
      <c r="J63" s="1553">
        <v>2</v>
      </c>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v>3</v>
      </c>
      <c r="AG63" s="1553"/>
      <c r="AH63" s="1554">
        <v>4</v>
      </c>
      <c r="AI63" s="1554"/>
      <c r="AJ63" s="1554"/>
      <c r="AK63" s="1553">
        <v>5</v>
      </c>
      <c r="AL63" s="1553"/>
      <c r="AM63" s="1553"/>
      <c r="AN63" s="1553"/>
      <c r="AO63" s="1553"/>
      <c r="AP63" s="1553"/>
      <c r="AQ63" s="1553"/>
      <c r="AR63" s="1553"/>
      <c r="AS63" s="1553"/>
      <c r="AT63" s="1553"/>
      <c r="AU63" s="1553">
        <v>6</v>
      </c>
      <c r="AV63" s="1553"/>
      <c r="AW63" s="1553"/>
      <c r="AX63" s="1553"/>
      <c r="AY63" s="1553"/>
      <c r="AZ63" s="1553"/>
      <c r="BA63" s="1553"/>
      <c r="BB63" s="1553"/>
      <c r="BC63" s="1553"/>
      <c r="BD63" s="1553"/>
      <c r="BE63" s="110"/>
      <c r="BF63" s="563"/>
    </row>
    <row r="64" spans="1:1021" s="1155" customFormat="1" ht="24" customHeight="1">
      <c r="A64" s="1156">
        <v>0.39</v>
      </c>
      <c r="B64" s="1156">
        <v>2.0699999999999998</v>
      </c>
      <c r="C64" s="1157">
        <f t="shared" ref="C64:C73" si="6">IF(LEN(AK64)=0,"",1+ABS((AK64*A64)/LEN(AK64))+A64)</f>
        <v>18.810000000000002</v>
      </c>
      <c r="D64" s="1157">
        <f t="shared" ref="D64:D73" si="7">IF(LEN(AU64)=0,"",1+ABS((AU64*B64)/LEN(AU64))+B64)</f>
        <v>164.52999999999997</v>
      </c>
      <c r="E64" s="1143"/>
      <c r="F64" s="1561" t="s">
        <v>2421</v>
      </c>
      <c r="G64" s="1561"/>
      <c r="H64" s="1561"/>
      <c r="I64" s="1561"/>
      <c r="J64" s="1569" t="s">
        <v>2422</v>
      </c>
      <c r="K64" s="1570"/>
      <c r="L64" s="1570"/>
      <c r="M64" s="1570"/>
      <c r="N64" s="1570"/>
      <c r="O64" s="1570"/>
      <c r="P64" s="1570"/>
      <c r="Q64" s="1570"/>
      <c r="R64" s="1570"/>
      <c r="S64" s="1570"/>
      <c r="T64" s="1570"/>
      <c r="U64" s="1570"/>
      <c r="V64" s="1570"/>
      <c r="W64" s="1570"/>
      <c r="X64" s="1570"/>
      <c r="Y64" s="1570"/>
      <c r="Z64" s="1570"/>
      <c r="AA64" s="1570"/>
      <c r="AB64" s="1570"/>
      <c r="AC64" s="1570"/>
      <c r="AD64" s="1570"/>
      <c r="AE64" s="1571"/>
      <c r="AF64" s="1562"/>
      <c r="AG64" s="1562"/>
      <c r="AH64" s="1562">
        <v>234</v>
      </c>
      <c r="AI64" s="1562"/>
      <c r="AJ64" s="1562"/>
      <c r="AK64" s="1590">
        <v>134</v>
      </c>
      <c r="AL64" s="1590"/>
      <c r="AM64" s="1590"/>
      <c r="AN64" s="1590"/>
      <c r="AO64" s="1590"/>
      <c r="AP64" s="1590"/>
      <c r="AQ64" s="1590"/>
      <c r="AR64" s="1590"/>
      <c r="AS64" s="1590"/>
      <c r="AT64" s="1590"/>
      <c r="AU64" s="1590">
        <v>234</v>
      </c>
      <c r="AV64" s="1590"/>
      <c r="AW64" s="1590"/>
      <c r="AX64" s="1590"/>
      <c r="AY64" s="1590"/>
      <c r="AZ64" s="1590"/>
      <c r="BA64" s="1590"/>
      <c r="BB64" s="1590"/>
      <c r="BC64" s="1590"/>
      <c r="BD64" s="1590"/>
      <c r="BE64" s="1153"/>
      <c r="BF64" s="1158"/>
      <c r="BG64" s="1143"/>
      <c r="BH64" s="1143"/>
      <c r="BI64" s="1143"/>
      <c r="BJ64" s="1143"/>
      <c r="BK64" s="1143"/>
      <c r="BL64" s="1143"/>
      <c r="BM64" s="1143"/>
      <c r="BN64" s="1143"/>
      <c r="BO64" s="1143"/>
      <c r="BP64" s="1143"/>
      <c r="BQ64" s="1143"/>
      <c r="BR64" s="1143"/>
      <c r="BS64" s="1143"/>
      <c r="BT64" s="1143"/>
      <c r="BU64" s="1143"/>
      <c r="BV64" s="1143"/>
      <c r="BW64" s="1143"/>
      <c r="BX64" s="1143"/>
      <c r="BY64" s="1143"/>
      <c r="BZ64" s="1143"/>
      <c r="CA64" s="1143"/>
      <c r="CB64" s="1143"/>
      <c r="CC64" s="1143"/>
      <c r="CD64" s="1143"/>
      <c r="CE64" s="1143"/>
      <c r="CF64" s="1143"/>
      <c r="CG64" s="1143"/>
      <c r="CH64" s="1143"/>
      <c r="CI64" s="1143"/>
      <c r="CJ64" s="1143"/>
      <c r="CK64" s="1143"/>
      <c r="CL64" s="1143"/>
      <c r="CM64" s="1143"/>
      <c r="CN64" s="1143"/>
      <c r="CO64" s="1143"/>
      <c r="CP64" s="1143"/>
      <c r="CQ64" s="1143"/>
      <c r="CR64" s="1143"/>
      <c r="CS64" s="1143"/>
      <c r="CT64" s="1143"/>
      <c r="CU64" s="1143"/>
      <c r="CV64" s="1143"/>
      <c r="CW64" s="1143"/>
      <c r="CX64" s="1143"/>
      <c r="CY64" s="1143"/>
      <c r="CZ64" s="1143"/>
      <c r="DA64" s="1143"/>
      <c r="DB64" s="1143"/>
      <c r="DC64" s="1143"/>
      <c r="DD64" s="1143"/>
      <c r="DE64" s="1143"/>
      <c r="DF64" s="1143"/>
      <c r="DG64" s="1143"/>
      <c r="DH64" s="1143"/>
      <c r="DI64" s="1143"/>
      <c r="DJ64" s="1143"/>
      <c r="DK64" s="1143"/>
      <c r="DL64" s="1143"/>
      <c r="DM64" s="1143"/>
      <c r="DN64" s="1143"/>
      <c r="DO64" s="1143"/>
      <c r="DP64" s="1143"/>
      <c r="DQ64" s="1143"/>
      <c r="DR64" s="1143"/>
      <c r="DS64" s="1143"/>
      <c r="DT64" s="1143"/>
      <c r="DU64" s="1143"/>
      <c r="DV64" s="1143"/>
      <c r="DW64" s="1143"/>
      <c r="DX64" s="1143"/>
      <c r="DY64" s="1143"/>
      <c r="DZ64" s="1143"/>
      <c r="EA64" s="1143"/>
      <c r="EB64" s="1143"/>
      <c r="EC64" s="1143"/>
      <c r="ED64" s="1143"/>
      <c r="EE64" s="1143"/>
      <c r="EF64" s="1143"/>
      <c r="EG64" s="1143"/>
      <c r="EH64" s="1143"/>
      <c r="EI64" s="1143"/>
      <c r="EJ64" s="1143"/>
      <c r="EK64" s="1143"/>
      <c r="EL64" s="1143"/>
      <c r="EM64" s="1143"/>
      <c r="EN64" s="1143"/>
      <c r="EO64" s="1143"/>
      <c r="EP64" s="1143"/>
      <c r="EQ64" s="1143"/>
      <c r="ER64" s="1143"/>
      <c r="ES64" s="1143"/>
      <c r="ET64" s="1143"/>
      <c r="EU64" s="1143"/>
      <c r="EV64" s="1143"/>
      <c r="EW64" s="1143"/>
      <c r="EX64" s="1143"/>
      <c r="EY64" s="1143"/>
      <c r="EZ64" s="1143"/>
      <c r="FA64" s="1143"/>
      <c r="FB64" s="1143"/>
      <c r="FC64" s="1143"/>
      <c r="FD64" s="1143"/>
      <c r="FE64" s="1143"/>
      <c r="FF64" s="1143"/>
      <c r="FG64" s="1143"/>
      <c r="FH64" s="1143"/>
      <c r="FI64" s="1143"/>
      <c r="FJ64" s="1143"/>
      <c r="FK64" s="1143"/>
      <c r="FL64" s="1143"/>
      <c r="FM64" s="1143"/>
      <c r="FN64" s="1143"/>
      <c r="FO64" s="1143"/>
      <c r="FP64" s="1143"/>
      <c r="FQ64" s="1143"/>
      <c r="FR64" s="1143"/>
      <c r="FS64" s="1143"/>
      <c r="FT64" s="1143"/>
      <c r="FU64" s="1143"/>
      <c r="FV64" s="1143"/>
      <c r="FW64" s="1143"/>
      <c r="FX64" s="1143"/>
      <c r="FY64" s="1143"/>
      <c r="FZ64" s="1143"/>
      <c r="GA64" s="1143"/>
      <c r="GB64" s="1143"/>
      <c r="GC64" s="1143"/>
      <c r="GD64" s="1143"/>
      <c r="GE64" s="1143"/>
      <c r="GF64" s="1143"/>
      <c r="GG64" s="1143"/>
      <c r="GH64" s="1143"/>
      <c r="GI64" s="1143"/>
      <c r="GJ64" s="1143"/>
      <c r="GK64" s="1143"/>
      <c r="GL64" s="1143"/>
      <c r="GM64" s="1143"/>
      <c r="GN64" s="1143"/>
      <c r="GO64" s="1143"/>
      <c r="GP64" s="1143"/>
      <c r="GQ64" s="1143"/>
      <c r="GR64" s="1143"/>
      <c r="GS64" s="1143"/>
      <c r="GT64" s="1143"/>
      <c r="GU64" s="1143"/>
      <c r="GV64" s="1143"/>
      <c r="GW64" s="1143"/>
      <c r="GX64" s="1143"/>
      <c r="GY64" s="1143"/>
      <c r="GZ64" s="1143"/>
      <c r="HA64" s="1143"/>
      <c r="HB64" s="1143"/>
      <c r="HC64" s="1143"/>
      <c r="HD64" s="1143"/>
      <c r="HE64" s="1143"/>
      <c r="HF64" s="1143"/>
      <c r="HG64" s="1143"/>
      <c r="HH64" s="1143"/>
      <c r="HI64" s="1143"/>
      <c r="HJ64" s="1143"/>
      <c r="HK64" s="1143"/>
      <c r="HL64" s="1143"/>
      <c r="HM64" s="1143"/>
      <c r="HN64" s="1143"/>
      <c r="HO64" s="1143"/>
      <c r="HP64" s="1143"/>
      <c r="HQ64" s="1143"/>
      <c r="HR64" s="1143"/>
      <c r="HS64" s="1143"/>
      <c r="HT64" s="1143"/>
      <c r="HU64" s="1143"/>
      <c r="HV64" s="1143"/>
      <c r="HW64" s="1143"/>
      <c r="HX64" s="1143"/>
      <c r="HY64" s="1143"/>
      <c r="HZ64" s="1143"/>
      <c r="IA64" s="1143"/>
      <c r="IB64" s="1143"/>
      <c r="IC64" s="1143"/>
      <c r="ID64" s="1143"/>
      <c r="IE64" s="1143"/>
      <c r="IF64" s="1143"/>
      <c r="IG64" s="1143"/>
      <c r="IH64" s="1143"/>
      <c r="II64" s="1143"/>
      <c r="IJ64" s="1143"/>
      <c r="IK64" s="1143"/>
      <c r="IL64" s="1143"/>
      <c r="IM64" s="1143"/>
      <c r="IN64" s="1143"/>
      <c r="IO64" s="1143"/>
      <c r="IP64" s="1143"/>
      <c r="IQ64" s="1143"/>
      <c r="IR64" s="1143"/>
      <c r="IS64" s="1143"/>
      <c r="IT64" s="1143"/>
      <c r="IU64" s="1143"/>
      <c r="IV64" s="1143"/>
      <c r="IW64" s="1143"/>
      <c r="IX64" s="1143"/>
      <c r="IY64" s="1143"/>
      <c r="IZ64" s="1143"/>
      <c r="JA64" s="1143"/>
      <c r="JB64" s="1143"/>
      <c r="JC64" s="1143"/>
      <c r="JD64" s="1143"/>
      <c r="JE64" s="1143"/>
      <c r="JF64" s="1143"/>
      <c r="JG64" s="1143"/>
      <c r="JH64" s="1143"/>
      <c r="JI64" s="1143"/>
      <c r="JJ64" s="1143"/>
      <c r="JK64" s="1143"/>
      <c r="JL64" s="1143"/>
      <c r="JM64" s="1143"/>
      <c r="JN64" s="1143"/>
      <c r="JO64" s="1143"/>
      <c r="JP64" s="1143"/>
      <c r="JQ64" s="1143"/>
      <c r="JR64" s="1143"/>
      <c r="JS64" s="1143"/>
      <c r="JT64" s="1143"/>
      <c r="JU64" s="1143"/>
      <c r="JV64" s="1143"/>
      <c r="JW64" s="1143"/>
      <c r="JX64" s="1143"/>
      <c r="JY64" s="1143"/>
      <c r="JZ64" s="1143"/>
      <c r="KA64" s="1143"/>
      <c r="KB64" s="1143"/>
      <c r="KC64" s="1143"/>
      <c r="KD64" s="1143"/>
      <c r="KE64" s="1143"/>
      <c r="KF64" s="1143"/>
      <c r="KG64" s="1143"/>
      <c r="KH64" s="1143"/>
      <c r="KI64" s="1143"/>
      <c r="KJ64" s="1143"/>
      <c r="KK64" s="1143"/>
      <c r="KL64" s="1143"/>
      <c r="KM64" s="1143"/>
      <c r="KN64" s="1143"/>
      <c r="KO64" s="1143"/>
      <c r="KP64" s="1143"/>
      <c r="KQ64" s="1143"/>
      <c r="KR64" s="1143"/>
      <c r="KS64" s="1143"/>
      <c r="KT64" s="1143"/>
      <c r="KU64" s="1143"/>
      <c r="KV64" s="1143"/>
      <c r="KW64" s="1143"/>
      <c r="KX64" s="1143"/>
      <c r="KY64" s="1143"/>
      <c r="KZ64" s="1143"/>
      <c r="LA64" s="1143"/>
      <c r="LB64" s="1143"/>
      <c r="LC64" s="1143"/>
      <c r="LD64" s="1143"/>
      <c r="LE64" s="1143"/>
      <c r="LF64" s="1143"/>
      <c r="LG64" s="1143"/>
      <c r="LH64" s="1143"/>
      <c r="LI64" s="1143"/>
      <c r="LJ64" s="1143"/>
      <c r="LK64" s="1143"/>
      <c r="LL64" s="1143"/>
      <c r="LM64" s="1143"/>
      <c r="LN64" s="1143"/>
      <c r="LO64" s="1143"/>
      <c r="LP64" s="1143"/>
      <c r="LQ64" s="1143"/>
      <c r="LR64" s="1143"/>
      <c r="LS64" s="1143"/>
      <c r="LT64" s="1143"/>
      <c r="LU64" s="1143"/>
      <c r="LV64" s="1143"/>
      <c r="LW64" s="1143"/>
      <c r="LX64" s="1143"/>
      <c r="LY64" s="1143"/>
      <c r="LZ64" s="1143"/>
      <c r="MA64" s="1143"/>
      <c r="MB64" s="1143"/>
      <c r="MC64" s="1143"/>
      <c r="MD64" s="1143"/>
      <c r="ME64" s="1143"/>
      <c r="MF64" s="1143"/>
      <c r="MG64" s="1143"/>
      <c r="MH64" s="1143"/>
      <c r="MI64" s="1143"/>
      <c r="MJ64" s="1143"/>
      <c r="MK64" s="1143"/>
      <c r="ML64" s="1143"/>
      <c r="MM64" s="1143"/>
      <c r="MN64" s="1143"/>
      <c r="MO64" s="1143"/>
      <c r="MP64" s="1143"/>
      <c r="MQ64" s="1143"/>
      <c r="MR64" s="1143"/>
      <c r="MS64" s="1143"/>
      <c r="MT64" s="1143"/>
      <c r="MU64" s="1143"/>
      <c r="MV64" s="1143"/>
      <c r="MW64" s="1143"/>
      <c r="MX64" s="1143"/>
      <c r="MY64" s="1143"/>
      <c r="MZ64" s="1143"/>
      <c r="NA64" s="1143"/>
      <c r="NB64" s="1143"/>
      <c r="NC64" s="1143"/>
      <c r="ND64" s="1143"/>
      <c r="NE64" s="1143"/>
      <c r="NF64" s="1143"/>
      <c r="NG64" s="1143"/>
      <c r="NH64" s="1143"/>
      <c r="NI64" s="1143"/>
      <c r="NJ64" s="1143"/>
      <c r="NK64" s="1143"/>
      <c r="NL64" s="1143"/>
      <c r="NM64" s="1143"/>
      <c r="NN64" s="1143"/>
      <c r="NO64" s="1143"/>
      <c r="NP64" s="1143"/>
      <c r="NQ64" s="1143"/>
      <c r="NR64" s="1143"/>
      <c r="NS64" s="1143"/>
      <c r="NT64" s="1143"/>
      <c r="NU64" s="1143"/>
      <c r="NV64" s="1143"/>
      <c r="NW64" s="1143"/>
      <c r="NX64" s="1143"/>
      <c r="NY64" s="1143"/>
      <c r="NZ64" s="1143"/>
      <c r="OA64" s="1143"/>
      <c r="OB64" s="1143"/>
      <c r="OC64" s="1143"/>
      <c r="OD64" s="1143"/>
      <c r="OE64" s="1143"/>
      <c r="OF64" s="1143"/>
      <c r="OG64" s="1143"/>
      <c r="OH64" s="1143"/>
      <c r="OI64" s="1143"/>
      <c r="OJ64" s="1143"/>
      <c r="OK64" s="1143"/>
      <c r="OL64" s="1143"/>
      <c r="OM64" s="1143"/>
      <c r="ON64" s="1143"/>
      <c r="OO64" s="1143"/>
      <c r="OP64" s="1143"/>
      <c r="OQ64" s="1143"/>
      <c r="OR64" s="1143"/>
      <c r="OS64" s="1143"/>
      <c r="OT64" s="1143"/>
      <c r="OU64" s="1143"/>
      <c r="OV64" s="1143"/>
      <c r="OW64" s="1143"/>
      <c r="OX64" s="1143"/>
      <c r="OY64" s="1143"/>
      <c r="OZ64" s="1143"/>
      <c r="PA64" s="1143"/>
      <c r="PB64" s="1143"/>
      <c r="PC64" s="1143"/>
      <c r="PD64" s="1143"/>
      <c r="PE64" s="1143"/>
      <c r="PF64" s="1143"/>
      <c r="PG64" s="1143"/>
      <c r="PH64" s="1143"/>
      <c r="PI64" s="1143"/>
      <c r="PJ64" s="1143"/>
      <c r="PK64" s="1143"/>
      <c r="PL64" s="1143"/>
      <c r="PM64" s="1143"/>
      <c r="PN64" s="1143"/>
      <c r="PO64" s="1143"/>
      <c r="PP64" s="1143"/>
      <c r="PQ64" s="1143"/>
      <c r="PR64" s="1143"/>
      <c r="PS64" s="1143"/>
      <c r="PT64" s="1143"/>
      <c r="PU64" s="1143"/>
      <c r="PV64" s="1143"/>
      <c r="PW64" s="1143"/>
      <c r="PX64" s="1143"/>
      <c r="PY64" s="1143"/>
      <c r="PZ64" s="1143"/>
      <c r="QA64" s="1143"/>
      <c r="QB64" s="1143"/>
      <c r="QC64" s="1143"/>
      <c r="QD64" s="1143"/>
      <c r="QE64" s="1143"/>
      <c r="QF64" s="1143"/>
      <c r="QG64" s="1143"/>
      <c r="QH64" s="1143"/>
      <c r="QI64" s="1143"/>
      <c r="QJ64" s="1143"/>
      <c r="QK64" s="1143"/>
      <c r="QL64" s="1143"/>
      <c r="QM64" s="1143"/>
      <c r="QN64" s="1143"/>
      <c r="QO64" s="1143"/>
      <c r="QP64" s="1143"/>
      <c r="QQ64" s="1143"/>
      <c r="QR64" s="1143"/>
      <c r="QS64" s="1143"/>
      <c r="QT64" s="1143"/>
      <c r="QU64" s="1143"/>
      <c r="QV64" s="1143"/>
      <c r="QW64" s="1143"/>
      <c r="QX64" s="1143"/>
      <c r="QY64" s="1143"/>
      <c r="QZ64" s="1143"/>
      <c r="RA64" s="1143"/>
      <c r="RB64" s="1143"/>
      <c r="RC64" s="1143"/>
      <c r="RD64" s="1143"/>
      <c r="RE64" s="1143"/>
      <c r="RF64" s="1143"/>
      <c r="RG64" s="1143"/>
      <c r="RH64" s="1143"/>
      <c r="RI64" s="1143"/>
      <c r="RJ64" s="1143"/>
      <c r="RK64" s="1143"/>
      <c r="RL64" s="1143"/>
      <c r="RM64" s="1143"/>
      <c r="RN64" s="1143"/>
      <c r="RO64" s="1143"/>
      <c r="RP64" s="1143"/>
      <c r="RQ64" s="1143"/>
      <c r="RR64" s="1143"/>
      <c r="RS64" s="1143"/>
      <c r="RT64" s="1143"/>
      <c r="RU64" s="1143"/>
      <c r="RV64" s="1143"/>
      <c r="RW64" s="1143"/>
      <c r="RX64" s="1143"/>
      <c r="RY64" s="1143"/>
      <c r="RZ64" s="1143"/>
      <c r="SA64" s="1143"/>
      <c r="SB64" s="1143"/>
      <c r="SC64" s="1143"/>
      <c r="SD64" s="1143"/>
      <c r="SE64" s="1143"/>
      <c r="SF64" s="1143"/>
      <c r="SG64" s="1143"/>
      <c r="SH64" s="1143"/>
      <c r="SI64" s="1143"/>
      <c r="SJ64" s="1143"/>
      <c r="SK64" s="1143"/>
      <c r="SL64" s="1143"/>
      <c r="SM64" s="1143"/>
      <c r="SN64" s="1143"/>
      <c r="SO64" s="1143"/>
      <c r="SP64" s="1143"/>
      <c r="SQ64" s="1143"/>
      <c r="SR64" s="1143"/>
      <c r="SS64" s="1143"/>
      <c r="ST64" s="1143"/>
      <c r="SU64" s="1143"/>
      <c r="SV64" s="1143"/>
      <c r="SW64" s="1143"/>
      <c r="SX64" s="1143"/>
      <c r="SY64" s="1143"/>
      <c r="SZ64" s="1143"/>
      <c r="TA64" s="1143"/>
      <c r="TB64" s="1143"/>
      <c r="TC64" s="1143"/>
      <c r="TD64" s="1143"/>
      <c r="TE64" s="1143"/>
      <c r="TF64" s="1143"/>
      <c r="TG64" s="1143"/>
      <c r="TH64" s="1143"/>
      <c r="TI64" s="1143"/>
      <c r="TJ64" s="1143"/>
      <c r="TK64" s="1143"/>
      <c r="TL64" s="1143"/>
      <c r="TM64" s="1143"/>
      <c r="TN64" s="1143"/>
      <c r="TO64" s="1143"/>
      <c r="TP64" s="1143"/>
      <c r="TQ64" s="1143"/>
      <c r="TR64" s="1143"/>
      <c r="TS64" s="1143"/>
      <c r="TT64" s="1143"/>
      <c r="TU64" s="1143"/>
      <c r="TV64" s="1143"/>
      <c r="TW64" s="1143"/>
      <c r="TX64" s="1143"/>
      <c r="TY64" s="1143"/>
      <c r="TZ64" s="1143"/>
      <c r="UA64" s="1143"/>
      <c r="UB64" s="1143"/>
      <c r="UC64" s="1143"/>
      <c r="UD64" s="1143"/>
      <c r="UE64" s="1143"/>
      <c r="UF64" s="1143"/>
      <c r="UG64" s="1143"/>
      <c r="UH64" s="1143"/>
      <c r="UI64" s="1143"/>
      <c r="UJ64" s="1143"/>
      <c r="UK64" s="1143"/>
      <c r="UL64" s="1143"/>
      <c r="UM64" s="1143"/>
      <c r="UN64" s="1143"/>
      <c r="UO64" s="1143"/>
      <c r="UP64" s="1143"/>
      <c r="UQ64" s="1143"/>
      <c r="UR64" s="1143"/>
      <c r="US64" s="1143"/>
      <c r="UT64" s="1143"/>
      <c r="UU64" s="1143"/>
      <c r="UV64" s="1143"/>
      <c r="UW64" s="1143"/>
      <c r="UX64" s="1143"/>
      <c r="UY64" s="1143"/>
      <c r="UZ64" s="1143"/>
      <c r="VA64" s="1143"/>
      <c r="VB64" s="1143"/>
      <c r="VC64" s="1143"/>
      <c r="VD64" s="1143"/>
      <c r="VE64" s="1143"/>
      <c r="VF64" s="1143"/>
      <c r="VG64" s="1143"/>
      <c r="VH64" s="1143"/>
      <c r="VI64" s="1143"/>
      <c r="VJ64" s="1143"/>
      <c r="VK64" s="1143"/>
      <c r="VL64" s="1143"/>
      <c r="VM64" s="1143"/>
      <c r="VN64" s="1143"/>
      <c r="VO64" s="1143"/>
      <c r="VP64" s="1143"/>
      <c r="VQ64" s="1143"/>
      <c r="VR64" s="1143"/>
      <c r="VS64" s="1143"/>
      <c r="VT64" s="1143"/>
      <c r="VU64" s="1143"/>
      <c r="VV64" s="1143"/>
      <c r="VW64" s="1143"/>
      <c r="VX64" s="1143"/>
      <c r="VY64" s="1143"/>
      <c r="VZ64" s="1143"/>
      <c r="WA64" s="1143"/>
      <c r="WB64" s="1143"/>
      <c r="WC64" s="1143"/>
      <c r="WD64" s="1143"/>
      <c r="WE64" s="1143"/>
      <c r="WF64" s="1143"/>
      <c r="WG64" s="1143"/>
      <c r="WH64" s="1143"/>
      <c r="WI64" s="1143"/>
      <c r="WJ64" s="1143"/>
      <c r="WK64" s="1143"/>
      <c r="WL64" s="1143"/>
      <c r="WM64" s="1143"/>
      <c r="WN64" s="1143"/>
      <c r="WO64" s="1143"/>
      <c r="WP64" s="1143"/>
      <c r="WQ64" s="1143"/>
      <c r="WR64" s="1143"/>
      <c r="WS64" s="1143"/>
      <c r="WT64" s="1143"/>
      <c r="WU64" s="1143"/>
      <c r="WV64" s="1143"/>
      <c r="WW64" s="1143"/>
      <c r="WX64" s="1143"/>
      <c r="WY64" s="1143"/>
      <c r="WZ64" s="1143"/>
      <c r="XA64" s="1143"/>
      <c r="XB64" s="1143"/>
      <c r="XC64" s="1143"/>
      <c r="XD64" s="1143"/>
      <c r="XE64" s="1143"/>
      <c r="XF64" s="1143"/>
      <c r="XG64" s="1143"/>
      <c r="XH64" s="1143"/>
      <c r="XI64" s="1143"/>
      <c r="XJ64" s="1143"/>
      <c r="XK64" s="1143"/>
      <c r="XL64" s="1143"/>
      <c r="XM64" s="1143"/>
      <c r="XN64" s="1143"/>
      <c r="XO64" s="1143"/>
      <c r="XP64" s="1143"/>
      <c r="XQ64" s="1143"/>
      <c r="XR64" s="1143"/>
      <c r="XS64" s="1143"/>
      <c r="XT64" s="1143"/>
      <c r="XU64" s="1143"/>
      <c r="XV64" s="1143"/>
      <c r="XW64" s="1143"/>
      <c r="XX64" s="1143"/>
      <c r="XY64" s="1143"/>
      <c r="XZ64" s="1143"/>
      <c r="YA64" s="1143"/>
      <c r="YB64" s="1143"/>
      <c r="YC64" s="1143"/>
      <c r="YD64" s="1143"/>
      <c r="YE64" s="1143"/>
      <c r="YF64" s="1143"/>
      <c r="YG64" s="1143"/>
      <c r="YH64" s="1143"/>
      <c r="YI64" s="1143"/>
      <c r="YJ64" s="1143"/>
      <c r="YK64" s="1143"/>
      <c r="YL64" s="1143"/>
      <c r="YM64" s="1143"/>
      <c r="YN64" s="1143"/>
      <c r="YO64" s="1143"/>
      <c r="YP64" s="1143"/>
      <c r="YQ64" s="1143"/>
      <c r="YR64" s="1143"/>
      <c r="YS64" s="1143"/>
      <c r="YT64" s="1143"/>
      <c r="YU64" s="1143"/>
      <c r="YV64" s="1143"/>
      <c r="YW64" s="1143"/>
      <c r="YX64" s="1143"/>
      <c r="YY64" s="1143"/>
      <c r="YZ64" s="1143"/>
      <c r="ZA64" s="1143"/>
      <c r="ZB64" s="1143"/>
      <c r="ZC64" s="1143"/>
      <c r="ZD64" s="1143"/>
      <c r="ZE64" s="1143"/>
      <c r="ZF64" s="1143"/>
      <c r="ZG64" s="1143"/>
      <c r="ZH64" s="1143"/>
      <c r="ZI64" s="1143"/>
      <c r="ZJ64" s="1143"/>
      <c r="ZK64" s="1143"/>
      <c r="ZL64" s="1143"/>
      <c r="ZM64" s="1143"/>
      <c r="ZN64" s="1143"/>
      <c r="ZO64" s="1143"/>
      <c r="ZP64" s="1143"/>
      <c r="ZQ64" s="1143"/>
      <c r="ZR64" s="1143"/>
      <c r="ZS64" s="1143"/>
      <c r="ZT64" s="1143"/>
      <c r="ZU64" s="1143"/>
      <c r="ZV64" s="1143"/>
      <c r="ZW64" s="1143"/>
      <c r="ZX64" s="1143"/>
      <c r="ZY64" s="1143"/>
      <c r="ZZ64" s="1143"/>
      <c r="AAA64" s="1143"/>
      <c r="AAB64" s="1143"/>
      <c r="AAC64" s="1143"/>
      <c r="AAD64" s="1143"/>
      <c r="AAE64" s="1143"/>
      <c r="AAF64" s="1143"/>
      <c r="AAG64" s="1143"/>
      <c r="AAH64" s="1143"/>
      <c r="AAI64" s="1143"/>
      <c r="AAJ64" s="1143"/>
      <c r="AAK64" s="1143"/>
      <c r="AAL64" s="1143"/>
      <c r="AAM64" s="1143"/>
      <c r="AAN64" s="1143"/>
      <c r="AAO64" s="1143"/>
      <c r="AAP64" s="1143"/>
      <c r="AAQ64" s="1143"/>
      <c r="AAR64" s="1143"/>
      <c r="AAS64" s="1143"/>
      <c r="AAT64" s="1143"/>
      <c r="AAU64" s="1143"/>
      <c r="AAV64" s="1143"/>
      <c r="AAW64" s="1143"/>
      <c r="AAX64" s="1143"/>
      <c r="AAY64" s="1143"/>
      <c r="AAZ64" s="1143"/>
      <c r="ABA64" s="1143"/>
      <c r="ABB64" s="1143"/>
      <c r="ABC64" s="1143"/>
      <c r="ABD64" s="1143"/>
      <c r="ABE64" s="1143"/>
      <c r="ABF64" s="1143"/>
      <c r="ABG64" s="1143"/>
      <c r="ABH64" s="1143"/>
      <c r="ABI64" s="1143"/>
      <c r="ABJ64" s="1143"/>
      <c r="ABK64" s="1143"/>
      <c r="ABL64" s="1143"/>
      <c r="ABM64" s="1143"/>
      <c r="ABN64" s="1143"/>
      <c r="ABO64" s="1143"/>
      <c r="ABP64" s="1143"/>
      <c r="ABQ64" s="1143"/>
      <c r="ABR64" s="1143"/>
      <c r="ABS64" s="1143"/>
      <c r="ABT64" s="1143"/>
      <c r="ABU64" s="1143"/>
      <c r="ABV64" s="1143"/>
      <c r="ABW64" s="1143"/>
      <c r="ABX64" s="1143"/>
      <c r="ABY64" s="1143"/>
      <c r="ABZ64" s="1143"/>
      <c r="ACA64" s="1143"/>
      <c r="ACB64" s="1143"/>
      <c r="ACC64" s="1143"/>
      <c r="ACD64" s="1143"/>
      <c r="ACE64" s="1143"/>
      <c r="ACF64" s="1143"/>
      <c r="ACG64" s="1143"/>
      <c r="ACH64" s="1143"/>
      <c r="ACI64" s="1143"/>
      <c r="ACJ64" s="1143"/>
      <c r="ACK64" s="1143"/>
      <c r="ACL64" s="1143"/>
      <c r="ACM64" s="1143"/>
      <c r="ACN64" s="1143"/>
      <c r="ACO64" s="1143"/>
      <c r="ACP64" s="1143"/>
      <c r="ACQ64" s="1143"/>
      <c r="ACR64" s="1143"/>
      <c r="ACS64" s="1143"/>
      <c r="ACT64" s="1143"/>
      <c r="ACU64" s="1143"/>
      <c r="ACV64" s="1143"/>
      <c r="ACW64" s="1143"/>
      <c r="ACX64" s="1143"/>
      <c r="ACY64" s="1143"/>
      <c r="ACZ64" s="1143"/>
      <c r="ADA64" s="1143"/>
      <c r="ADB64" s="1143"/>
      <c r="ADC64" s="1143"/>
      <c r="ADD64" s="1143"/>
      <c r="ADE64" s="1143"/>
      <c r="ADF64" s="1143"/>
      <c r="ADG64" s="1143"/>
      <c r="ADH64" s="1143"/>
      <c r="ADI64" s="1143"/>
      <c r="ADJ64" s="1143"/>
      <c r="ADK64" s="1143"/>
      <c r="ADL64" s="1143"/>
      <c r="ADM64" s="1143"/>
      <c r="ADN64" s="1143"/>
      <c r="ADO64" s="1143"/>
      <c r="ADP64" s="1143"/>
      <c r="ADQ64" s="1143"/>
      <c r="ADR64" s="1143"/>
      <c r="ADS64" s="1143"/>
      <c r="ADT64" s="1143"/>
      <c r="ADU64" s="1143"/>
      <c r="ADV64" s="1143"/>
      <c r="ADW64" s="1143"/>
      <c r="ADX64" s="1143"/>
      <c r="ADY64" s="1143"/>
      <c r="ADZ64" s="1143"/>
      <c r="AEA64" s="1143"/>
      <c r="AEB64" s="1143"/>
      <c r="AEC64" s="1143"/>
      <c r="AED64" s="1143"/>
      <c r="AEE64" s="1143"/>
      <c r="AEF64" s="1143"/>
      <c r="AEG64" s="1143"/>
      <c r="AEH64" s="1143"/>
      <c r="AEI64" s="1143"/>
      <c r="AEJ64" s="1143"/>
      <c r="AEK64" s="1143"/>
      <c r="AEL64" s="1143"/>
      <c r="AEM64" s="1143"/>
      <c r="AEN64" s="1143"/>
      <c r="AEO64" s="1143"/>
      <c r="AEP64" s="1143"/>
      <c r="AEQ64" s="1143"/>
      <c r="AER64" s="1143"/>
      <c r="AES64" s="1143"/>
      <c r="AET64" s="1143"/>
      <c r="AEU64" s="1143"/>
      <c r="AEV64" s="1143"/>
      <c r="AEW64" s="1143"/>
      <c r="AEX64" s="1143"/>
      <c r="AEY64" s="1143"/>
      <c r="AEZ64" s="1143"/>
      <c r="AFA64" s="1143"/>
      <c r="AFB64" s="1143"/>
      <c r="AFC64" s="1143"/>
      <c r="AFD64" s="1143"/>
      <c r="AFE64" s="1143"/>
      <c r="AFF64" s="1143"/>
      <c r="AFG64" s="1143"/>
      <c r="AFH64" s="1143"/>
      <c r="AFI64" s="1143"/>
      <c r="AFJ64" s="1143"/>
      <c r="AFK64" s="1143"/>
      <c r="AFL64" s="1143"/>
      <c r="AFM64" s="1143"/>
      <c r="AFN64" s="1143"/>
      <c r="AFO64" s="1143"/>
      <c r="AFP64" s="1143"/>
      <c r="AFQ64" s="1143"/>
      <c r="AFR64" s="1143"/>
      <c r="AFS64" s="1143"/>
      <c r="AFT64" s="1143"/>
      <c r="AFU64" s="1143"/>
      <c r="AFV64" s="1143"/>
      <c r="AFW64" s="1143"/>
      <c r="AFX64" s="1143"/>
      <c r="AFY64" s="1143"/>
      <c r="AFZ64" s="1143"/>
      <c r="AGA64" s="1143"/>
      <c r="AGB64" s="1143"/>
      <c r="AGC64" s="1143"/>
      <c r="AGD64" s="1143"/>
      <c r="AGE64" s="1143"/>
      <c r="AGF64" s="1143"/>
      <c r="AGG64" s="1143"/>
      <c r="AGH64" s="1143"/>
      <c r="AGI64" s="1143"/>
      <c r="AGJ64" s="1143"/>
      <c r="AGK64" s="1143"/>
      <c r="AGL64" s="1143"/>
      <c r="AGM64" s="1143"/>
      <c r="AGN64" s="1143"/>
      <c r="AGO64" s="1143"/>
      <c r="AGP64" s="1143"/>
      <c r="AGQ64" s="1143"/>
      <c r="AGR64" s="1143"/>
      <c r="AGS64" s="1143"/>
      <c r="AGT64" s="1143"/>
      <c r="AGU64" s="1143"/>
      <c r="AGV64" s="1143"/>
      <c r="AGW64" s="1143"/>
      <c r="AGX64" s="1143"/>
      <c r="AGY64" s="1143"/>
      <c r="AGZ64" s="1143"/>
      <c r="AHA64" s="1143"/>
      <c r="AHB64" s="1143"/>
      <c r="AHC64" s="1143"/>
      <c r="AHD64" s="1143"/>
      <c r="AHE64" s="1143"/>
      <c r="AHF64" s="1143"/>
      <c r="AHG64" s="1143"/>
      <c r="AHH64" s="1143"/>
      <c r="AHI64" s="1143"/>
      <c r="AHJ64" s="1143"/>
      <c r="AHK64" s="1143"/>
      <c r="AHL64" s="1143"/>
      <c r="AHM64" s="1143"/>
      <c r="AHN64" s="1143"/>
      <c r="AHO64" s="1143"/>
      <c r="AHP64" s="1143"/>
      <c r="AHQ64" s="1143"/>
      <c r="AHR64" s="1143"/>
      <c r="AHS64" s="1143"/>
      <c r="AHT64" s="1143"/>
      <c r="AHU64" s="1143"/>
      <c r="AHV64" s="1143"/>
      <c r="AHW64" s="1143"/>
      <c r="AHX64" s="1143"/>
      <c r="AHY64" s="1143"/>
      <c r="AHZ64" s="1143"/>
      <c r="AIA64" s="1143"/>
      <c r="AIB64" s="1143"/>
      <c r="AIC64" s="1143"/>
      <c r="AID64" s="1143"/>
      <c r="AIE64" s="1143"/>
      <c r="AIF64" s="1143"/>
      <c r="AIG64" s="1143"/>
      <c r="AIH64" s="1143"/>
      <c r="AII64" s="1143"/>
      <c r="AIJ64" s="1143"/>
      <c r="AIK64" s="1143"/>
      <c r="AIL64" s="1143"/>
      <c r="AIM64" s="1143"/>
      <c r="AIN64" s="1143"/>
      <c r="AIO64" s="1143"/>
      <c r="AIP64" s="1143"/>
      <c r="AIQ64" s="1143"/>
      <c r="AIR64" s="1143"/>
      <c r="AIS64" s="1143"/>
      <c r="AIT64" s="1143"/>
      <c r="AIU64" s="1143"/>
      <c r="AIV64" s="1143"/>
      <c r="AIW64" s="1143"/>
      <c r="AIX64" s="1143"/>
      <c r="AIY64" s="1143"/>
      <c r="AIZ64" s="1143"/>
      <c r="AJA64" s="1143"/>
      <c r="AJB64" s="1143"/>
      <c r="AJC64" s="1143"/>
      <c r="AJD64" s="1143"/>
      <c r="AJE64" s="1143"/>
      <c r="AJF64" s="1143"/>
      <c r="AJG64" s="1143"/>
      <c r="AJH64" s="1143"/>
      <c r="AJI64" s="1143"/>
      <c r="AJJ64" s="1143"/>
      <c r="AJK64" s="1143"/>
      <c r="AJL64" s="1143"/>
      <c r="AJM64" s="1143"/>
      <c r="AJN64" s="1143"/>
      <c r="AJO64" s="1143"/>
      <c r="AJP64" s="1143"/>
      <c r="AJQ64" s="1143"/>
      <c r="AJR64" s="1143"/>
      <c r="AJS64" s="1143"/>
      <c r="AJT64" s="1143"/>
      <c r="AJU64" s="1143"/>
      <c r="AJV64" s="1143"/>
      <c r="AJW64" s="1143"/>
      <c r="AJX64" s="1143"/>
      <c r="AJY64" s="1143"/>
      <c r="AJZ64" s="1143"/>
      <c r="AKA64" s="1143"/>
      <c r="AKB64" s="1143"/>
      <c r="AKC64" s="1143"/>
      <c r="AKD64" s="1143"/>
      <c r="AKE64" s="1143"/>
      <c r="AKF64" s="1143"/>
      <c r="AKG64" s="1143"/>
      <c r="AKH64" s="1143"/>
      <c r="AKI64" s="1143"/>
      <c r="AKJ64" s="1143"/>
      <c r="AKK64" s="1143"/>
      <c r="AKL64" s="1143"/>
      <c r="AKM64" s="1143"/>
      <c r="AKN64" s="1143"/>
      <c r="AKO64" s="1143"/>
      <c r="AKP64" s="1143"/>
      <c r="AKQ64" s="1143"/>
      <c r="AKR64" s="1143"/>
      <c r="AKS64" s="1143"/>
      <c r="AKT64" s="1143"/>
      <c r="AKU64" s="1143"/>
      <c r="AKV64" s="1143"/>
      <c r="AKW64" s="1143"/>
      <c r="AKX64" s="1143"/>
      <c r="AKY64" s="1143"/>
      <c r="AKZ64" s="1143"/>
      <c r="ALA64" s="1143"/>
      <c r="ALB64" s="1143"/>
      <c r="ALC64" s="1143"/>
      <c r="ALD64" s="1143"/>
      <c r="ALE64" s="1143"/>
      <c r="ALF64" s="1143"/>
      <c r="ALG64" s="1143"/>
      <c r="ALH64" s="1143"/>
      <c r="ALI64" s="1143"/>
      <c r="ALJ64" s="1143"/>
      <c r="ALK64" s="1143"/>
      <c r="ALL64" s="1143"/>
      <c r="ALM64" s="1143"/>
      <c r="ALN64" s="1143"/>
      <c r="ALO64" s="1143"/>
      <c r="ALP64" s="1143"/>
      <c r="ALQ64" s="1143"/>
      <c r="ALR64" s="1143"/>
      <c r="ALS64" s="1143"/>
      <c r="ALT64" s="1143"/>
      <c r="ALU64" s="1143"/>
      <c r="ALV64" s="1143"/>
      <c r="ALW64" s="1143"/>
      <c r="ALX64" s="1143"/>
      <c r="ALY64" s="1143"/>
      <c r="ALZ64" s="1143"/>
      <c r="AMA64" s="1143"/>
      <c r="AMB64" s="1143"/>
      <c r="AMC64" s="1143"/>
      <c r="AMD64" s="1143"/>
      <c r="AME64" s="1143"/>
      <c r="AMF64" s="1143"/>
      <c r="AMG64" s="1143"/>
    </row>
    <row r="65" spans="1:1021" ht="24.75" customHeight="1">
      <c r="A65" s="200">
        <v>0.4</v>
      </c>
      <c r="B65" s="200">
        <v>2.08</v>
      </c>
      <c r="C65" s="201">
        <f t="shared" si="6"/>
        <v>19.399999999999999</v>
      </c>
      <c r="D65" s="201">
        <f t="shared" si="7"/>
        <v>166.01333333333335</v>
      </c>
      <c r="F65" s="1551" t="s">
        <v>2423</v>
      </c>
      <c r="G65" s="1551"/>
      <c r="H65" s="1551"/>
      <c r="I65" s="1551"/>
      <c r="J65" s="1531" t="s">
        <v>2424</v>
      </c>
      <c r="K65" s="1532"/>
      <c r="L65" s="1532"/>
      <c r="M65" s="1532"/>
      <c r="N65" s="1532"/>
      <c r="O65" s="1532"/>
      <c r="P65" s="1532"/>
      <c r="Q65" s="1532"/>
      <c r="R65" s="1532"/>
      <c r="S65" s="1532"/>
      <c r="T65" s="1532"/>
      <c r="U65" s="1532"/>
      <c r="V65" s="1532"/>
      <c r="W65" s="1532"/>
      <c r="X65" s="1532"/>
      <c r="Y65" s="1532"/>
      <c r="Z65" s="1532"/>
      <c r="AA65" s="1532"/>
      <c r="AB65" s="1532"/>
      <c r="AC65" s="1532"/>
      <c r="AD65" s="1532"/>
      <c r="AE65" s="1533"/>
      <c r="AF65" s="1525"/>
      <c r="AG65" s="1525"/>
      <c r="AH65" s="1526">
        <v>235</v>
      </c>
      <c r="AI65" s="1526"/>
      <c r="AJ65" s="1526"/>
      <c r="AK65" s="1534">
        <v>135</v>
      </c>
      <c r="AL65" s="1535"/>
      <c r="AM65" s="1535"/>
      <c r="AN65" s="1535"/>
      <c r="AO65" s="1535"/>
      <c r="AP65" s="1535"/>
      <c r="AQ65" s="1535"/>
      <c r="AR65" s="1535"/>
      <c r="AS65" s="1535"/>
      <c r="AT65" s="1536"/>
      <c r="AU65" s="1534">
        <v>235</v>
      </c>
      <c r="AV65" s="1535"/>
      <c r="AW65" s="1535"/>
      <c r="AX65" s="1535"/>
      <c r="AY65" s="1535"/>
      <c r="AZ65" s="1535"/>
      <c r="BA65" s="1535"/>
      <c r="BB65" s="1535"/>
      <c r="BC65" s="1535"/>
      <c r="BD65" s="1536"/>
      <c r="BE65" s="19"/>
      <c r="BF65" s="563"/>
    </row>
    <row r="66" spans="1:1021" ht="24.75" customHeight="1">
      <c r="A66" s="200">
        <v>0.41</v>
      </c>
      <c r="B66" s="200">
        <v>2.09</v>
      </c>
      <c r="C66" s="201">
        <f t="shared" si="6"/>
        <v>19.996666666666666</v>
      </c>
      <c r="D66" s="201">
        <f t="shared" si="7"/>
        <v>167.50333333333333</v>
      </c>
      <c r="F66" s="1551" t="s">
        <v>2425</v>
      </c>
      <c r="G66" s="1551"/>
      <c r="H66" s="1551"/>
      <c r="I66" s="1551"/>
      <c r="J66" s="1531" t="s">
        <v>2426</v>
      </c>
      <c r="K66" s="1532"/>
      <c r="L66" s="1532"/>
      <c r="M66" s="1532"/>
      <c r="N66" s="1532"/>
      <c r="O66" s="1532"/>
      <c r="P66" s="1532"/>
      <c r="Q66" s="1532"/>
      <c r="R66" s="1532"/>
      <c r="S66" s="1532"/>
      <c r="T66" s="1532"/>
      <c r="U66" s="1532"/>
      <c r="V66" s="1532"/>
      <c r="W66" s="1532"/>
      <c r="X66" s="1532"/>
      <c r="Y66" s="1532"/>
      <c r="Z66" s="1532"/>
      <c r="AA66" s="1532"/>
      <c r="AB66" s="1532"/>
      <c r="AC66" s="1532"/>
      <c r="AD66" s="1532"/>
      <c r="AE66" s="1533"/>
      <c r="AF66" s="1525"/>
      <c r="AG66" s="1525"/>
      <c r="AH66" s="1526">
        <v>236</v>
      </c>
      <c r="AI66" s="1526"/>
      <c r="AJ66" s="1526"/>
      <c r="AK66" s="1534">
        <v>136</v>
      </c>
      <c r="AL66" s="1535"/>
      <c r="AM66" s="1535"/>
      <c r="AN66" s="1535"/>
      <c r="AO66" s="1535"/>
      <c r="AP66" s="1535"/>
      <c r="AQ66" s="1535"/>
      <c r="AR66" s="1535"/>
      <c r="AS66" s="1535"/>
      <c r="AT66" s="1536"/>
      <c r="AU66" s="1534">
        <v>236</v>
      </c>
      <c r="AV66" s="1535"/>
      <c r="AW66" s="1535"/>
      <c r="AX66" s="1535"/>
      <c r="AY66" s="1535"/>
      <c r="AZ66" s="1535"/>
      <c r="BA66" s="1535"/>
      <c r="BB66" s="1535"/>
      <c r="BC66" s="1535"/>
      <c r="BD66" s="1536"/>
      <c r="BE66" s="19"/>
      <c r="BF66" s="563"/>
    </row>
    <row r="67" spans="1:1021" ht="24.75" customHeight="1">
      <c r="A67" s="200">
        <v>0.42</v>
      </c>
      <c r="B67" s="200">
        <v>2.1</v>
      </c>
      <c r="C67" s="201">
        <f t="shared" si="6"/>
        <v>20.6</v>
      </c>
      <c r="D67" s="201">
        <f t="shared" si="7"/>
        <v>169</v>
      </c>
      <c r="F67" s="1551" t="s">
        <v>2427</v>
      </c>
      <c r="G67" s="1551"/>
      <c r="H67" s="1551"/>
      <c r="I67" s="1551"/>
      <c r="J67" s="1531" t="s">
        <v>2428</v>
      </c>
      <c r="K67" s="1532"/>
      <c r="L67" s="1532"/>
      <c r="M67" s="1532"/>
      <c r="N67" s="1532"/>
      <c r="O67" s="1532"/>
      <c r="P67" s="1532"/>
      <c r="Q67" s="1532"/>
      <c r="R67" s="1532"/>
      <c r="S67" s="1532"/>
      <c r="T67" s="1532"/>
      <c r="U67" s="1532"/>
      <c r="V67" s="1532"/>
      <c r="W67" s="1532"/>
      <c r="X67" s="1532"/>
      <c r="Y67" s="1532"/>
      <c r="Z67" s="1532"/>
      <c r="AA67" s="1532"/>
      <c r="AB67" s="1532"/>
      <c r="AC67" s="1532"/>
      <c r="AD67" s="1532"/>
      <c r="AE67" s="1533"/>
      <c r="AF67" s="1525"/>
      <c r="AG67" s="1525"/>
      <c r="AH67" s="1526">
        <v>237</v>
      </c>
      <c r="AI67" s="1526"/>
      <c r="AJ67" s="1526"/>
      <c r="AK67" s="1534">
        <v>137</v>
      </c>
      <c r="AL67" s="1535"/>
      <c r="AM67" s="1535"/>
      <c r="AN67" s="1535"/>
      <c r="AO67" s="1535"/>
      <c r="AP67" s="1535"/>
      <c r="AQ67" s="1535"/>
      <c r="AR67" s="1535"/>
      <c r="AS67" s="1535"/>
      <c r="AT67" s="1536"/>
      <c r="AU67" s="1534">
        <v>237</v>
      </c>
      <c r="AV67" s="1535"/>
      <c r="AW67" s="1535"/>
      <c r="AX67" s="1535"/>
      <c r="AY67" s="1535"/>
      <c r="AZ67" s="1535"/>
      <c r="BA67" s="1535"/>
      <c r="BB67" s="1535"/>
      <c r="BC67" s="1535"/>
      <c r="BD67" s="1536"/>
      <c r="BE67" s="19"/>
      <c r="BF67" s="563"/>
    </row>
    <row r="68" spans="1:1021" ht="24.75" customHeight="1">
      <c r="A68" s="200">
        <v>0.43</v>
      </c>
      <c r="B68" s="200">
        <v>2.11</v>
      </c>
      <c r="C68" s="201">
        <f t="shared" si="6"/>
        <v>21.209999999999997</v>
      </c>
      <c r="D68" s="201">
        <f t="shared" si="7"/>
        <v>170.50333333333333</v>
      </c>
      <c r="F68" s="1551" t="s">
        <v>2429</v>
      </c>
      <c r="G68" s="1551"/>
      <c r="H68" s="1551"/>
      <c r="I68" s="1551"/>
      <c r="J68" s="1531" t="s">
        <v>2430</v>
      </c>
      <c r="K68" s="1532"/>
      <c r="L68" s="1532"/>
      <c r="M68" s="1532"/>
      <c r="N68" s="1532"/>
      <c r="O68" s="1532"/>
      <c r="P68" s="1532"/>
      <c r="Q68" s="1532"/>
      <c r="R68" s="1532"/>
      <c r="S68" s="1532"/>
      <c r="T68" s="1532"/>
      <c r="U68" s="1532"/>
      <c r="V68" s="1532"/>
      <c r="W68" s="1532"/>
      <c r="X68" s="1532"/>
      <c r="Y68" s="1532"/>
      <c r="Z68" s="1532"/>
      <c r="AA68" s="1532"/>
      <c r="AB68" s="1532"/>
      <c r="AC68" s="1532"/>
      <c r="AD68" s="1532"/>
      <c r="AE68" s="1533"/>
      <c r="AF68" s="1525"/>
      <c r="AG68" s="1525"/>
      <c r="AH68" s="1526">
        <v>238</v>
      </c>
      <c r="AI68" s="1526"/>
      <c r="AJ68" s="1526"/>
      <c r="AK68" s="1534">
        <v>138</v>
      </c>
      <c r="AL68" s="1535"/>
      <c r="AM68" s="1535"/>
      <c r="AN68" s="1535"/>
      <c r="AO68" s="1535"/>
      <c r="AP68" s="1535"/>
      <c r="AQ68" s="1535"/>
      <c r="AR68" s="1535"/>
      <c r="AS68" s="1535"/>
      <c r="AT68" s="1536"/>
      <c r="AU68" s="1534">
        <v>238</v>
      </c>
      <c r="AV68" s="1535"/>
      <c r="AW68" s="1535"/>
      <c r="AX68" s="1535"/>
      <c r="AY68" s="1535"/>
      <c r="AZ68" s="1535"/>
      <c r="BA68" s="1535"/>
      <c r="BB68" s="1535"/>
      <c r="BC68" s="1535"/>
      <c r="BD68" s="1536"/>
      <c r="BE68" s="19"/>
      <c r="BF68" s="563"/>
    </row>
    <row r="69" spans="1:1021" ht="24.75" customHeight="1">
      <c r="A69" s="200">
        <v>0.44</v>
      </c>
      <c r="B69" s="200">
        <v>2.12</v>
      </c>
      <c r="C69" s="201">
        <f t="shared" si="6"/>
        <v>21.826666666666668</v>
      </c>
      <c r="D69" s="201">
        <f t="shared" si="7"/>
        <v>172.01333333333335</v>
      </c>
      <c r="F69" s="1551" t="s">
        <v>2431</v>
      </c>
      <c r="G69" s="1551"/>
      <c r="H69" s="1551"/>
      <c r="I69" s="1551"/>
      <c r="J69" s="1531" t="s">
        <v>2432</v>
      </c>
      <c r="K69" s="1532"/>
      <c r="L69" s="1532"/>
      <c r="M69" s="1532"/>
      <c r="N69" s="1532"/>
      <c r="O69" s="1532"/>
      <c r="P69" s="1532"/>
      <c r="Q69" s="1532"/>
      <c r="R69" s="1532"/>
      <c r="S69" s="1532"/>
      <c r="T69" s="1532"/>
      <c r="U69" s="1532"/>
      <c r="V69" s="1532"/>
      <c r="W69" s="1532"/>
      <c r="X69" s="1532"/>
      <c r="Y69" s="1532"/>
      <c r="Z69" s="1532"/>
      <c r="AA69" s="1532"/>
      <c r="AB69" s="1532"/>
      <c r="AC69" s="1532"/>
      <c r="AD69" s="1532"/>
      <c r="AE69" s="1533"/>
      <c r="AF69" s="1525"/>
      <c r="AG69" s="1525"/>
      <c r="AH69" s="1526">
        <v>239</v>
      </c>
      <c r="AI69" s="1526"/>
      <c r="AJ69" s="1526"/>
      <c r="AK69" s="1534">
        <v>139</v>
      </c>
      <c r="AL69" s="1535"/>
      <c r="AM69" s="1535"/>
      <c r="AN69" s="1535"/>
      <c r="AO69" s="1535"/>
      <c r="AP69" s="1535"/>
      <c r="AQ69" s="1535"/>
      <c r="AR69" s="1535"/>
      <c r="AS69" s="1535"/>
      <c r="AT69" s="1536"/>
      <c r="AU69" s="1534">
        <v>239</v>
      </c>
      <c r="AV69" s="1535"/>
      <c r="AW69" s="1535"/>
      <c r="AX69" s="1535"/>
      <c r="AY69" s="1535"/>
      <c r="AZ69" s="1535"/>
      <c r="BA69" s="1535"/>
      <c r="BB69" s="1535"/>
      <c r="BC69" s="1535"/>
      <c r="BD69" s="1536"/>
      <c r="BE69" s="19"/>
      <c r="BF69" s="563"/>
    </row>
    <row r="70" spans="1:1021" s="1155" customFormat="1" ht="24" customHeight="1">
      <c r="A70" s="1156">
        <v>0.45</v>
      </c>
      <c r="B70" s="1156">
        <v>2.13</v>
      </c>
      <c r="C70" s="1157">
        <f t="shared" si="6"/>
        <v>22.45</v>
      </c>
      <c r="D70" s="1157">
        <f t="shared" si="7"/>
        <v>173.53</v>
      </c>
      <c r="E70" s="1143"/>
      <c r="F70" s="1561"/>
      <c r="G70" s="1561"/>
      <c r="H70" s="1561"/>
      <c r="I70" s="1561"/>
      <c r="J70" s="1569" t="s">
        <v>2433</v>
      </c>
      <c r="K70" s="1570"/>
      <c r="L70" s="1570"/>
      <c r="M70" s="1570"/>
      <c r="N70" s="1570"/>
      <c r="O70" s="1570"/>
      <c r="P70" s="1570"/>
      <c r="Q70" s="1570"/>
      <c r="R70" s="1570"/>
      <c r="S70" s="1570"/>
      <c r="T70" s="1570"/>
      <c r="U70" s="1570"/>
      <c r="V70" s="1570"/>
      <c r="W70" s="1570"/>
      <c r="X70" s="1570"/>
      <c r="Y70" s="1570"/>
      <c r="Z70" s="1570"/>
      <c r="AA70" s="1570"/>
      <c r="AB70" s="1570"/>
      <c r="AC70" s="1570"/>
      <c r="AD70" s="1570"/>
      <c r="AE70" s="1571"/>
      <c r="AF70" s="1562"/>
      <c r="AG70" s="1562"/>
      <c r="AH70" s="1562">
        <v>240</v>
      </c>
      <c r="AI70" s="1562"/>
      <c r="AJ70" s="1562"/>
      <c r="AK70" s="1563">
        <v>140</v>
      </c>
      <c r="AL70" s="1564"/>
      <c r="AM70" s="1564"/>
      <c r="AN70" s="1564"/>
      <c r="AO70" s="1564"/>
      <c r="AP70" s="1564"/>
      <c r="AQ70" s="1564"/>
      <c r="AR70" s="1564"/>
      <c r="AS70" s="1564"/>
      <c r="AT70" s="1565"/>
      <c r="AU70" s="1563">
        <v>240</v>
      </c>
      <c r="AV70" s="1564"/>
      <c r="AW70" s="1564"/>
      <c r="AX70" s="1564"/>
      <c r="AY70" s="1564"/>
      <c r="AZ70" s="1564"/>
      <c r="BA70" s="1564"/>
      <c r="BB70" s="1564"/>
      <c r="BC70" s="1564"/>
      <c r="BD70" s="1565"/>
      <c r="BE70" s="1153"/>
      <c r="BF70" s="1158"/>
      <c r="BG70" s="1143"/>
      <c r="BH70" s="1143"/>
      <c r="BI70" s="1143"/>
      <c r="BJ70" s="1143"/>
      <c r="BK70" s="1143"/>
      <c r="BL70" s="1143"/>
      <c r="BM70" s="1143"/>
      <c r="BN70" s="1143"/>
      <c r="BO70" s="1143"/>
      <c r="BP70" s="1143"/>
      <c r="BQ70" s="1143"/>
      <c r="BR70" s="1143"/>
      <c r="BS70" s="1143"/>
      <c r="BT70" s="1143"/>
      <c r="BU70" s="1143"/>
      <c r="BV70" s="1143"/>
      <c r="BW70" s="1143"/>
      <c r="BX70" s="1143"/>
      <c r="BY70" s="1143"/>
      <c r="BZ70" s="1143"/>
      <c r="CA70" s="1143"/>
      <c r="CB70" s="1143"/>
      <c r="CC70" s="1143"/>
      <c r="CD70" s="1143"/>
      <c r="CE70" s="1143"/>
      <c r="CF70" s="1143"/>
      <c r="CG70" s="1143"/>
      <c r="CH70" s="1143"/>
      <c r="CI70" s="1143"/>
      <c r="CJ70" s="1143"/>
      <c r="CK70" s="1143"/>
      <c r="CL70" s="1143"/>
      <c r="CM70" s="1143"/>
      <c r="CN70" s="1143"/>
      <c r="CO70" s="1143"/>
      <c r="CP70" s="1143"/>
      <c r="CQ70" s="1143"/>
      <c r="CR70" s="1143"/>
      <c r="CS70" s="1143"/>
      <c r="CT70" s="1143"/>
      <c r="CU70" s="1143"/>
      <c r="CV70" s="1143"/>
      <c r="CW70" s="1143"/>
      <c r="CX70" s="1143"/>
      <c r="CY70" s="1143"/>
      <c r="CZ70" s="1143"/>
      <c r="DA70" s="1143"/>
      <c r="DB70" s="1143"/>
      <c r="DC70" s="1143"/>
      <c r="DD70" s="1143"/>
      <c r="DE70" s="1143"/>
      <c r="DF70" s="1143"/>
      <c r="DG70" s="1143"/>
      <c r="DH70" s="1143"/>
      <c r="DI70" s="1143"/>
      <c r="DJ70" s="1143"/>
      <c r="DK70" s="1143"/>
      <c r="DL70" s="1143"/>
      <c r="DM70" s="1143"/>
      <c r="DN70" s="1143"/>
      <c r="DO70" s="1143"/>
      <c r="DP70" s="1143"/>
      <c r="DQ70" s="1143"/>
      <c r="DR70" s="1143"/>
      <c r="DS70" s="1143"/>
      <c r="DT70" s="1143"/>
      <c r="DU70" s="1143"/>
      <c r="DV70" s="1143"/>
      <c r="DW70" s="1143"/>
      <c r="DX70" s="1143"/>
      <c r="DY70" s="1143"/>
      <c r="DZ70" s="1143"/>
      <c r="EA70" s="1143"/>
      <c r="EB70" s="1143"/>
      <c r="EC70" s="1143"/>
      <c r="ED70" s="1143"/>
      <c r="EE70" s="1143"/>
      <c r="EF70" s="1143"/>
      <c r="EG70" s="1143"/>
      <c r="EH70" s="1143"/>
      <c r="EI70" s="1143"/>
      <c r="EJ70" s="1143"/>
      <c r="EK70" s="1143"/>
      <c r="EL70" s="1143"/>
      <c r="EM70" s="1143"/>
      <c r="EN70" s="1143"/>
      <c r="EO70" s="1143"/>
      <c r="EP70" s="1143"/>
      <c r="EQ70" s="1143"/>
      <c r="ER70" s="1143"/>
      <c r="ES70" s="1143"/>
      <c r="ET70" s="1143"/>
      <c r="EU70" s="1143"/>
      <c r="EV70" s="1143"/>
      <c r="EW70" s="1143"/>
      <c r="EX70" s="1143"/>
      <c r="EY70" s="1143"/>
      <c r="EZ70" s="1143"/>
      <c r="FA70" s="1143"/>
      <c r="FB70" s="1143"/>
      <c r="FC70" s="1143"/>
      <c r="FD70" s="1143"/>
      <c r="FE70" s="1143"/>
      <c r="FF70" s="1143"/>
      <c r="FG70" s="1143"/>
      <c r="FH70" s="1143"/>
      <c r="FI70" s="1143"/>
      <c r="FJ70" s="1143"/>
      <c r="FK70" s="1143"/>
      <c r="FL70" s="1143"/>
      <c r="FM70" s="1143"/>
      <c r="FN70" s="1143"/>
      <c r="FO70" s="1143"/>
      <c r="FP70" s="1143"/>
      <c r="FQ70" s="1143"/>
      <c r="FR70" s="1143"/>
      <c r="FS70" s="1143"/>
      <c r="FT70" s="1143"/>
      <c r="FU70" s="1143"/>
      <c r="FV70" s="1143"/>
      <c r="FW70" s="1143"/>
      <c r="FX70" s="1143"/>
      <c r="FY70" s="1143"/>
      <c r="FZ70" s="1143"/>
      <c r="GA70" s="1143"/>
      <c r="GB70" s="1143"/>
      <c r="GC70" s="1143"/>
      <c r="GD70" s="1143"/>
      <c r="GE70" s="1143"/>
      <c r="GF70" s="1143"/>
      <c r="GG70" s="1143"/>
      <c r="GH70" s="1143"/>
      <c r="GI70" s="1143"/>
      <c r="GJ70" s="1143"/>
      <c r="GK70" s="1143"/>
      <c r="GL70" s="1143"/>
      <c r="GM70" s="1143"/>
      <c r="GN70" s="1143"/>
      <c r="GO70" s="1143"/>
      <c r="GP70" s="1143"/>
      <c r="GQ70" s="1143"/>
      <c r="GR70" s="1143"/>
      <c r="GS70" s="1143"/>
      <c r="GT70" s="1143"/>
      <c r="GU70" s="1143"/>
      <c r="GV70" s="1143"/>
      <c r="GW70" s="1143"/>
      <c r="GX70" s="1143"/>
      <c r="GY70" s="1143"/>
      <c r="GZ70" s="1143"/>
      <c r="HA70" s="1143"/>
      <c r="HB70" s="1143"/>
      <c r="HC70" s="1143"/>
      <c r="HD70" s="1143"/>
      <c r="HE70" s="1143"/>
      <c r="HF70" s="1143"/>
      <c r="HG70" s="1143"/>
      <c r="HH70" s="1143"/>
      <c r="HI70" s="1143"/>
      <c r="HJ70" s="1143"/>
      <c r="HK70" s="1143"/>
      <c r="HL70" s="1143"/>
      <c r="HM70" s="1143"/>
      <c r="HN70" s="1143"/>
      <c r="HO70" s="1143"/>
      <c r="HP70" s="1143"/>
      <c r="HQ70" s="1143"/>
      <c r="HR70" s="1143"/>
      <c r="HS70" s="1143"/>
      <c r="HT70" s="1143"/>
      <c r="HU70" s="1143"/>
      <c r="HV70" s="1143"/>
      <c r="HW70" s="1143"/>
      <c r="HX70" s="1143"/>
      <c r="HY70" s="1143"/>
      <c r="HZ70" s="1143"/>
      <c r="IA70" s="1143"/>
      <c r="IB70" s="1143"/>
      <c r="IC70" s="1143"/>
      <c r="ID70" s="1143"/>
      <c r="IE70" s="1143"/>
      <c r="IF70" s="1143"/>
      <c r="IG70" s="1143"/>
      <c r="IH70" s="1143"/>
      <c r="II70" s="1143"/>
      <c r="IJ70" s="1143"/>
      <c r="IK70" s="1143"/>
      <c r="IL70" s="1143"/>
      <c r="IM70" s="1143"/>
      <c r="IN70" s="1143"/>
      <c r="IO70" s="1143"/>
      <c r="IP70" s="1143"/>
      <c r="IQ70" s="1143"/>
      <c r="IR70" s="1143"/>
      <c r="IS70" s="1143"/>
      <c r="IT70" s="1143"/>
      <c r="IU70" s="1143"/>
      <c r="IV70" s="1143"/>
      <c r="IW70" s="1143"/>
      <c r="IX70" s="1143"/>
      <c r="IY70" s="1143"/>
      <c r="IZ70" s="1143"/>
      <c r="JA70" s="1143"/>
      <c r="JB70" s="1143"/>
      <c r="JC70" s="1143"/>
      <c r="JD70" s="1143"/>
      <c r="JE70" s="1143"/>
      <c r="JF70" s="1143"/>
      <c r="JG70" s="1143"/>
      <c r="JH70" s="1143"/>
      <c r="JI70" s="1143"/>
      <c r="JJ70" s="1143"/>
      <c r="JK70" s="1143"/>
      <c r="JL70" s="1143"/>
      <c r="JM70" s="1143"/>
      <c r="JN70" s="1143"/>
      <c r="JO70" s="1143"/>
      <c r="JP70" s="1143"/>
      <c r="JQ70" s="1143"/>
      <c r="JR70" s="1143"/>
      <c r="JS70" s="1143"/>
      <c r="JT70" s="1143"/>
      <c r="JU70" s="1143"/>
      <c r="JV70" s="1143"/>
      <c r="JW70" s="1143"/>
      <c r="JX70" s="1143"/>
      <c r="JY70" s="1143"/>
      <c r="JZ70" s="1143"/>
      <c r="KA70" s="1143"/>
      <c r="KB70" s="1143"/>
      <c r="KC70" s="1143"/>
      <c r="KD70" s="1143"/>
      <c r="KE70" s="1143"/>
      <c r="KF70" s="1143"/>
      <c r="KG70" s="1143"/>
      <c r="KH70" s="1143"/>
      <c r="KI70" s="1143"/>
      <c r="KJ70" s="1143"/>
      <c r="KK70" s="1143"/>
      <c r="KL70" s="1143"/>
      <c r="KM70" s="1143"/>
      <c r="KN70" s="1143"/>
      <c r="KO70" s="1143"/>
      <c r="KP70" s="1143"/>
      <c r="KQ70" s="1143"/>
      <c r="KR70" s="1143"/>
      <c r="KS70" s="1143"/>
      <c r="KT70" s="1143"/>
      <c r="KU70" s="1143"/>
      <c r="KV70" s="1143"/>
      <c r="KW70" s="1143"/>
      <c r="KX70" s="1143"/>
      <c r="KY70" s="1143"/>
      <c r="KZ70" s="1143"/>
      <c r="LA70" s="1143"/>
      <c r="LB70" s="1143"/>
      <c r="LC70" s="1143"/>
      <c r="LD70" s="1143"/>
      <c r="LE70" s="1143"/>
      <c r="LF70" s="1143"/>
      <c r="LG70" s="1143"/>
      <c r="LH70" s="1143"/>
      <c r="LI70" s="1143"/>
      <c r="LJ70" s="1143"/>
      <c r="LK70" s="1143"/>
      <c r="LL70" s="1143"/>
      <c r="LM70" s="1143"/>
      <c r="LN70" s="1143"/>
      <c r="LO70" s="1143"/>
      <c r="LP70" s="1143"/>
      <c r="LQ70" s="1143"/>
      <c r="LR70" s="1143"/>
      <c r="LS70" s="1143"/>
      <c r="LT70" s="1143"/>
      <c r="LU70" s="1143"/>
      <c r="LV70" s="1143"/>
      <c r="LW70" s="1143"/>
      <c r="LX70" s="1143"/>
      <c r="LY70" s="1143"/>
      <c r="LZ70" s="1143"/>
      <c r="MA70" s="1143"/>
      <c r="MB70" s="1143"/>
      <c r="MC70" s="1143"/>
      <c r="MD70" s="1143"/>
      <c r="ME70" s="1143"/>
      <c r="MF70" s="1143"/>
      <c r="MG70" s="1143"/>
      <c r="MH70" s="1143"/>
      <c r="MI70" s="1143"/>
      <c r="MJ70" s="1143"/>
      <c r="MK70" s="1143"/>
      <c r="ML70" s="1143"/>
      <c r="MM70" s="1143"/>
      <c r="MN70" s="1143"/>
      <c r="MO70" s="1143"/>
      <c r="MP70" s="1143"/>
      <c r="MQ70" s="1143"/>
      <c r="MR70" s="1143"/>
      <c r="MS70" s="1143"/>
      <c r="MT70" s="1143"/>
      <c r="MU70" s="1143"/>
      <c r="MV70" s="1143"/>
      <c r="MW70" s="1143"/>
      <c r="MX70" s="1143"/>
      <c r="MY70" s="1143"/>
      <c r="MZ70" s="1143"/>
      <c r="NA70" s="1143"/>
      <c r="NB70" s="1143"/>
      <c r="NC70" s="1143"/>
      <c r="ND70" s="1143"/>
      <c r="NE70" s="1143"/>
      <c r="NF70" s="1143"/>
      <c r="NG70" s="1143"/>
      <c r="NH70" s="1143"/>
      <c r="NI70" s="1143"/>
      <c r="NJ70" s="1143"/>
      <c r="NK70" s="1143"/>
      <c r="NL70" s="1143"/>
      <c r="NM70" s="1143"/>
      <c r="NN70" s="1143"/>
      <c r="NO70" s="1143"/>
      <c r="NP70" s="1143"/>
      <c r="NQ70" s="1143"/>
      <c r="NR70" s="1143"/>
      <c r="NS70" s="1143"/>
      <c r="NT70" s="1143"/>
      <c r="NU70" s="1143"/>
      <c r="NV70" s="1143"/>
      <c r="NW70" s="1143"/>
      <c r="NX70" s="1143"/>
      <c r="NY70" s="1143"/>
      <c r="NZ70" s="1143"/>
      <c r="OA70" s="1143"/>
      <c r="OB70" s="1143"/>
      <c r="OC70" s="1143"/>
      <c r="OD70" s="1143"/>
      <c r="OE70" s="1143"/>
      <c r="OF70" s="1143"/>
      <c r="OG70" s="1143"/>
      <c r="OH70" s="1143"/>
      <c r="OI70" s="1143"/>
      <c r="OJ70" s="1143"/>
      <c r="OK70" s="1143"/>
      <c r="OL70" s="1143"/>
      <c r="OM70" s="1143"/>
      <c r="ON70" s="1143"/>
      <c r="OO70" s="1143"/>
      <c r="OP70" s="1143"/>
      <c r="OQ70" s="1143"/>
      <c r="OR70" s="1143"/>
      <c r="OS70" s="1143"/>
      <c r="OT70" s="1143"/>
      <c r="OU70" s="1143"/>
      <c r="OV70" s="1143"/>
      <c r="OW70" s="1143"/>
      <c r="OX70" s="1143"/>
      <c r="OY70" s="1143"/>
      <c r="OZ70" s="1143"/>
      <c r="PA70" s="1143"/>
      <c r="PB70" s="1143"/>
      <c r="PC70" s="1143"/>
      <c r="PD70" s="1143"/>
      <c r="PE70" s="1143"/>
      <c r="PF70" s="1143"/>
      <c r="PG70" s="1143"/>
      <c r="PH70" s="1143"/>
      <c r="PI70" s="1143"/>
      <c r="PJ70" s="1143"/>
      <c r="PK70" s="1143"/>
      <c r="PL70" s="1143"/>
      <c r="PM70" s="1143"/>
      <c r="PN70" s="1143"/>
      <c r="PO70" s="1143"/>
      <c r="PP70" s="1143"/>
      <c r="PQ70" s="1143"/>
      <c r="PR70" s="1143"/>
      <c r="PS70" s="1143"/>
      <c r="PT70" s="1143"/>
      <c r="PU70" s="1143"/>
      <c r="PV70" s="1143"/>
      <c r="PW70" s="1143"/>
      <c r="PX70" s="1143"/>
      <c r="PY70" s="1143"/>
      <c r="PZ70" s="1143"/>
      <c r="QA70" s="1143"/>
      <c r="QB70" s="1143"/>
      <c r="QC70" s="1143"/>
      <c r="QD70" s="1143"/>
      <c r="QE70" s="1143"/>
      <c r="QF70" s="1143"/>
      <c r="QG70" s="1143"/>
      <c r="QH70" s="1143"/>
      <c r="QI70" s="1143"/>
      <c r="QJ70" s="1143"/>
      <c r="QK70" s="1143"/>
      <c r="QL70" s="1143"/>
      <c r="QM70" s="1143"/>
      <c r="QN70" s="1143"/>
      <c r="QO70" s="1143"/>
      <c r="QP70" s="1143"/>
      <c r="QQ70" s="1143"/>
      <c r="QR70" s="1143"/>
      <c r="QS70" s="1143"/>
      <c r="QT70" s="1143"/>
      <c r="QU70" s="1143"/>
      <c r="QV70" s="1143"/>
      <c r="QW70" s="1143"/>
      <c r="QX70" s="1143"/>
      <c r="QY70" s="1143"/>
      <c r="QZ70" s="1143"/>
      <c r="RA70" s="1143"/>
      <c r="RB70" s="1143"/>
      <c r="RC70" s="1143"/>
      <c r="RD70" s="1143"/>
      <c r="RE70" s="1143"/>
      <c r="RF70" s="1143"/>
      <c r="RG70" s="1143"/>
      <c r="RH70" s="1143"/>
      <c r="RI70" s="1143"/>
      <c r="RJ70" s="1143"/>
      <c r="RK70" s="1143"/>
      <c r="RL70" s="1143"/>
      <c r="RM70" s="1143"/>
      <c r="RN70" s="1143"/>
      <c r="RO70" s="1143"/>
      <c r="RP70" s="1143"/>
      <c r="RQ70" s="1143"/>
      <c r="RR70" s="1143"/>
      <c r="RS70" s="1143"/>
      <c r="RT70" s="1143"/>
      <c r="RU70" s="1143"/>
      <c r="RV70" s="1143"/>
      <c r="RW70" s="1143"/>
      <c r="RX70" s="1143"/>
      <c r="RY70" s="1143"/>
      <c r="RZ70" s="1143"/>
      <c r="SA70" s="1143"/>
      <c r="SB70" s="1143"/>
      <c r="SC70" s="1143"/>
      <c r="SD70" s="1143"/>
      <c r="SE70" s="1143"/>
      <c r="SF70" s="1143"/>
      <c r="SG70" s="1143"/>
      <c r="SH70" s="1143"/>
      <c r="SI70" s="1143"/>
      <c r="SJ70" s="1143"/>
      <c r="SK70" s="1143"/>
      <c r="SL70" s="1143"/>
      <c r="SM70" s="1143"/>
      <c r="SN70" s="1143"/>
      <c r="SO70" s="1143"/>
      <c r="SP70" s="1143"/>
      <c r="SQ70" s="1143"/>
      <c r="SR70" s="1143"/>
      <c r="SS70" s="1143"/>
      <c r="ST70" s="1143"/>
      <c r="SU70" s="1143"/>
      <c r="SV70" s="1143"/>
      <c r="SW70" s="1143"/>
      <c r="SX70" s="1143"/>
      <c r="SY70" s="1143"/>
      <c r="SZ70" s="1143"/>
      <c r="TA70" s="1143"/>
      <c r="TB70" s="1143"/>
      <c r="TC70" s="1143"/>
      <c r="TD70" s="1143"/>
      <c r="TE70" s="1143"/>
      <c r="TF70" s="1143"/>
      <c r="TG70" s="1143"/>
      <c r="TH70" s="1143"/>
      <c r="TI70" s="1143"/>
      <c r="TJ70" s="1143"/>
      <c r="TK70" s="1143"/>
      <c r="TL70" s="1143"/>
      <c r="TM70" s="1143"/>
      <c r="TN70" s="1143"/>
      <c r="TO70" s="1143"/>
      <c r="TP70" s="1143"/>
      <c r="TQ70" s="1143"/>
      <c r="TR70" s="1143"/>
      <c r="TS70" s="1143"/>
      <c r="TT70" s="1143"/>
      <c r="TU70" s="1143"/>
      <c r="TV70" s="1143"/>
      <c r="TW70" s="1143"/>
      <c r="TX70" s="1143"/>
      <c r="TY70" s="1143"/>
      <c r="TZ70" s="1143"/>
      <c r="UA70" s="1143"/>
      <c r="UB70" s="1143"/>
      <c r="UC70" s="1143"/>
      <c r="UD70" s="1143"/>
      <c r="UE70" s="1143"/>
      <c r="UF70" s="1143"/>
      <c r="UG70" s="1143"/>
      <c r="UH70" s="1143"/>
      <c r="UI70" s="1143"/>
      <c r="UJ70" s="1143"/>
      <c r="UK70" s="1143"/>
      <c r="UL70" s="1143"/>
      <c r="UM70" s="1143"/>
      <c r="UN70" s="1143"/>
      <c r="UO70" s="1143"/>
      <c r="UP70" s="1143"/>
      <c r="UQ70" s="1143"/>
      <c r="UR70" s="1143"/>
      <c r="US70" s="1143"/>
      <c r="UT70" s="1143"/>
      <c r="UU70" s="1143"/>
      <c r="UV70" s="1143"/>
      <c r="UW70" s="1143"/>
      <c r="UX70" s="1143"/>
      <c r="UY70" s="1143"/>
      <c r="UZ70" s="1143"/>
      <c r="VA70" s="1143"/>
      <c r="VB70" s="1143"/>
      <c r="VC70" s="1143"/>
      <c r="VD70" s="1143"/>
      <c r="VE70" s="1143"/>
      <c r="VF70" s="1143"/>
      <c r="VG70" s="1143"/>
      <c r="VH70" s="1143"/>
      <c r="VI70" s="1143"/>
      <c r="VJ70" s="1143"/>
      <c r="VK70" s="1143"/>
      <c r="VL70" s="1143"/>
      <c r="VM70" s="1143"/>
      <c r="VN70" s="1143"/>
      <c r="VO70" s="1143"/>
      <c r="VP70" s="1143"/>
      <c r="VQ70" s="1143"/>
      <c r="VR70" s="1143"/>
      <c r="VS70" s="1143"/>
      <c r="VT70" s="1143"/>
      <c r="VU70" s="1143"/>
      <c r="VV70" s="1143"/>
      <c r="VW70" s="1143"/>
      <c r="VX70" s="1143"/>
      <c r="VY70" s="1143"/>
      <c r="VZ70" s="1143"/>
      <c r="WA70" s="1143"/>
      <c r="WB70" s="1143"/>
      <c r="WC70" s="1143"/>
      <c r="WD70" s="1143"/>
      <c r="WE70" s="1143"/>
      <c r="WF70" s="1143"/>
      <c r="WG70" s="1143"/>
      <c r="WH70" s="1143"/>
      <c r="WI70" s="1143"/>
      <c r="WJ70" s="1143"/>
      <c r="WK70" s="1143"/>
      <c r="WL70" s="1143"/>
      <c r="WM70" s="1143"/>
      <c r="WN70" s="1143"/>
      <c r="WO70" s="1143"/>
      <c r="WP70" s="1143"/>
      <c r="WQ70" s="1143"/>
      <c r="WR70" s="1143"/>
      <c r="WS70" s="1143"/>
      <c r="WT70" s="1143"/>
      <c r="WU70" s="1143"/>
      <c r="WV70" s="1143"/>
      <c r="WW70" s="1143"/>
      <c r="WX70" s="1143"/>
      <c r="WY70" s="1143"/>
      <c r="WZ70" s="1143"/>
      <c r="XA70" s="1143"/>
      <c r="XB70" s="1143"/>
      <c r="XC70" s="1143"/>
      <c r="XD70" s="1143"/>
      <c r="XE70" s="1143"/>
      <c r="XF70" s="1143"/>
      <c r="XG70" s="1143"/>
      <c r="XH70" s="1143"/>
      <c r="XI70" s="1143"/>
      <c r="XJ70" s="1143"/>
      <c r="XK70" s="1143"/>
      <c r="XL70" s="1143"/>
      <c r="XM70" s="1143"/>
      <c r="XN70" s="1143"/>
      <c r="XO70" s="1143"/>
      <c r="XP70" s="1143"/>
      <c r="XQ70" s="1143"/>
      <c r="XR70" s="1143"/>
      <c r="XS70" s="1143"/>
      <c r="XT70" s="1143"/>
      <c r="XU70" s="1143"/>
      <c r="XV70" s="1143"/>
      <c r="XW70" s="1143"/>
      <c r="XX70" s="1143"/>
      <c r="XY70" s="1143"/>
      <c r="XZ70" s="1143"/>
      <c r="YA70" s="1143"/>
      <c r="YB70" s="1143"/>
      <c r="YC70" s="1143"/>
      <c r="YD70" s="1143"/>
      <c r="YE70" s="1143"/>
      <c r="YF70" s="1143"/>
      <c r="YG70" s="1143"/>
      <c r="YH70" s="1143"/>
      <c r="YI70" s="1143"/>
      <c r="YJ70" s="1143"/>
      <c r="YK70" s="1143"/>
      <c r="YL70" s="1143"/>
      <c r="YM70" s="1143"/>
      <c r="YN70" s="1143"/>
      <c r="YO70" s="1143"/>
      <c r="YP70" s="1143"/>
      <c r="YQ70" s="1143"/>
      <c r="YR70" s="1143"/>
      <c r="YS70" s="1143"/>
      <c r="YT70" s="1143"/>
      <c r="YU70" s="1143"/>
      <c r="YV70" s="1143"/>
      <c r="YW70" s="1143"/>
      <c r="YX70" s="1143"/>
      <c r="YY70" s="1143"/>
      <c r="YZ70" s="1143"/>
      <c r="ZA70" s="1143"/>
      <c r="ZB70" s="1143"/>
      <c r="ZC70" s="1143"/>
      <c r="ZD70" s="1143"/>
      <c r="ZE70" s="1143"/>
      <c r="ZF70" s="1143"/>
      <c r="ZG70" s="1143"/>
      <c r="ZH70" s="1143"/>
      <c r="ZI70" s="1143"/>
      <c r="ZJ70" s="1143"/>
      <c r="ZK70" s="1143"/>
      <c r="ZL70" s="1143"/>
      <c r="ZM70" s="1143"/>
      <c r="ZN70" s="1143"/>
      <c r="ZO70" s="1143"/>
      <c r="ZP70" s="1143"/>
      <c r="ZQ70" s="1143"/>
      <c r="ZR70" s="1143"/>
      <c r="ZS70" s="1143"/>
      <c r="ZT70" s="1143"/>
      <c r="ZU70" s="1143"/>
      <c r="ZV70" s="1143"/>
      <c r="ZW70" s="1143"/>
      <c r="ZX70" s="1143"/>
      <c r="ZY70" s="1143"/>
      <c r="ZZ70" s="1143"/>
      <c r="AAA70" s="1143"/>
      <c r="AAB70" s="1143"/>
      <c r="AAC70" s="1143"/>
      <c r="AAD70" s="1143"/>
      <c r="AAE70" s="1143"/>
      <c r="AAF70" s="1143"/>
      <c r="AAG70" s="1143"/>
      <c r="AAH70" s="1143"/>
      <c r="AAI70" s="1143"/>
      <c r="AAJ70" s="1143"/>
      <c r="AAK70" s="1143"/>
      <c r="AAL70" s="1143"/>
      <c r="AAM70" s="1143"/>
      <c r="AAN70" s="1143"/>
      <c r="AAO70" s="1143"/>
      <c r="AAP70" s="1143"/>
      <c r="AAQ70" s="1143"/>
      <c r="AAR70" s="1143"/>
      <c r="AAS70" s="1143"/>
      <c r="AAT70" s="1143"/>
      <c r="AAU70" s="1143"/>
      <c r="AAV70" s="1143"/>
      <c r="AAW70" s="1143"/>
      <c r="AAX70" s="1143"/>
      <c r="AAY70" s="1143"/>
      <c r="AAZ70" s="1143"/>
      <c r="ABA70" s="1143"/>
      <c r="ABB70" s="1143"/>
      <c r="ABC70" s="1143"/>
      <c r="ABD70" s="1143"/>
      <c r="ABE70" s="1143"/>
      <c r="ABF70" s="1143"/>
      <c r="ABG70" s="1143"/>
      <c r="ABH70" s="1143"/>
      <c r="ABI70" s="1143"/>
      <c r="ABJ70" s="1143"/>
      <c r="ABK70" s="1143"/>
      <c r="ABL70" s="1143"/>
      <c r="ABM70" s="1143"/>
      <c r="ABN70" s="1143"/>
      <c r="ABO70" s="1143"/>
      <c r="ABP70" s="1143"/>
      <c r="ABQ70" s="1143"/>
      <c r="ABR70" s="1143"/>
      <c r="ABS70" s="1143"/>
      <c r="ABT70" s="1143"/>
      <c r="ABU70" s="1143"/>
      <c r="ABV70" s="1143"/>
      <c r="ABW70" s="1143"/>
      <c r="ABX70" s="1143"/>
      <c r="ABY70" s="1143"/>
      <c r="ABZ70" s="1143"/>
      <c r="ACA70" s="1143"/>
      <c r="ACB70" s="1143"/>
      <c r="ACC70" s="1143"/>
      <c r="ACD70" s="1143"/>
      <c r="ACE70" s="1143"/>
      <c r="ACF70" s="1143"/>
      <c r="ACG70" s="1143"/>
      <c r="ACH70" s="1143"/>
      <c r="ACI70" s="1143"/>
      <c r="ACJ70" s="1143"/>
      <c r="ACK70" s="1143"/>
      <c r="ACL70" s="1143"/>
      <c r="ACM70" s="1143"/>
      <c r="ACN70" s="1143"/>
      <c r="ACO70" s="1143"/>
      <c r="ACP70" s="1143"/>
      <c r="ACQ70" s="1143"/>
      <c r="ACR70" s="1143"/>
      <c r="ACS70" s="1143"/>
      <c r="ACT70" s="1143"/>
      <c r="ACU70" s="1143"/>
      <c r="ACV70" s="1143"/>
      <c r="ACW70" s="1143"/>
      <c r="ACX70" s="1143"/>
      <c r="ACY70" s="1143"/>
      <c r="ACZ70" s="1143"/>
      <c r="ADA70" s="1143"/>
      <c r="ADB70" s="1143"/>
      <c r="ADC70" s="1143"/>
      <c r="ADD70" s="1143"/>
      <c r="ADE70" s="1143"/>
      <c r="ADF70" s="1143"/>
      <c r="ADG70" s="1143"/>
      <c r="ADH70" s="1143"/>
      <c r="ADI70" s="1143"/>
      <c r="ADJ70" s="1143"/>
      <c r="ADK70" s="1143"/>
      <c r="ADL70" s="1143"/>
      <c r="ADM70" s="1143"/>
      <c r="ADN70" s="1143"/>
      <c r="ADO70" s="1143"/>
      <c r="ADP70" s="1143"/>
      <c r="ADQ70" s="1143"/>
      <c r="ADR70" s="1143"/>
      <c r="ADS70" s="1143"/>
      <c r="ADT70" s="1143"/>
      <c r="ADU70" s="1143"/>
      <c r="ADV70" s="1143"/>
      <c r="ADW70" s="1143"/>
      <c r="ADX70" s="1143"/>
      <c r="ADY70" s="1143"/>
      <c r="ADZ70" s="1143"/>
      <c r="AEA70" s="1143"/>
      <c r="AEB70" s="1143"/>
      <c r="AEC70" s="1143"/>
      <c r="AED70" s="1143"/>
      <c r="AEE70" s="1143"/>
      <c r="AEF70" s="1143"/>
      <c r="AEG70" s="1143"/>
      <c r="AEH70" s="1143"/>
      <c r="AEI70" s="1143"/>
      <c r="AEJ70" s="1143"/>
      <c r="AEK70" s="1143"/>
      <c r="AEL70" s="1143"/>
      <c r="AEM70" s="1143"/>
      <c r="AEN70" s="1143"/>
      <c r="AEO70" s="1143"/>
      <c r="AEP70" s="1143"/>
      <c r="AEQ70" s="1143"/>
      <c r="AER70" s="1143"/>
      <c r="AES70" s="1143"/>
      <c r="AET70" s="1143"/>
      <c r="AEU70" s="1143"/>
      <c r="AEV70" s="1143"/>
      <c r="AEW70" s="1143"/>
      <c r="AEX70" s="1143"/>
      <c r="AEY70" s="1143"/>
      <c r="AEZ70" s="1143"/>
      <c r="AFA70" s="1143"/>
      <c r="AFB70" s="1143"/>
      <c r="AFC70" s="1143"/>
      <c r="AFD70" s="1143"/>
      <c r="AFE70" s="1143"/>
      <c r="AFF70" s="1143"/>
      <c r="AFG70" s="1143"/>
      <c r="AFH70" s="1143"/>
      <c r="AFI70" s="1143"/>
      <c r="AFJ70" s="1143"/>
      <c r="AFK70" s="1143"/>
      <c r="AFL70" s="1143"/>
      <c r="AFM70" s="1143"/>
      <c r="AFN70" s="1143"/>
      <c r="AFO70" s="1143"/>
      <c r="AFP70" s="1143"/>
      <c r="AFQ70" s="1143"/>
      <c r="AFR70" s="1143"/>
      <c r="AFS70" s="1143"/>
      <c r="AFT70" s="1143"/>
      <c r="AFU70" s="1143"/>
      <c r="AFV70" s="1143"/>
      <c r="AFW70" s="1143"/>
      <c r="AFX70" s="1143"/>
      <c r="AFY70" s="1143"/>
      <c r="AFZ70" s="1143"/>
      <c r="AGA70" s="1143"/>
      <c r="AGB70" s="1143"/>
      <c r="AGC70" s="1143"/>
      <c r="AGD70" s="1143"/>
      <c r="AGE70" s="1143"/>
      <c r="AGF70" s="1143"/>
      <c r="AGG70" s="1143"/>
      <c r="AGH70" s="1143"/>
      <c r="AGI70" s="1143"/>
      <c r="AGJ70" s="1143"/>
      <c r="AGK70" s="1143"/>
      <c r="AGL70" s="1143"/>
      <c r="AGM70" s="1143"/>
      <c r="AGN70" s="1143"/>
      <c r="AGO70" s="1143"/>
      <c r="AGP70" s="1143"/>
      <c r="AGQ70" s="1143"/>
      <c r="AGR70" s="1143"/>
      <c r="AGS70" s="1143"/>
      <c r="AGT70" s="1143"/>
      <c r="AGU70" s="1143"/>
      <c r="AGV70" s="1143"/>
      <c r="AGW70" s="1143"/>
      <c r="AGX70" s="1143"/>
      <c r="AGY70" s="1143"/>
      <c r="AGZ70" s="1143"/>
      <c r="AHA70" s="1143"/>
      <c r="AHB70" s="1143"/>
      <c r="AHC70" s="1143"/>
      <c r="AHD70" s="1143"/>
      <c r="AHE70" s="1143"/>
      <c r="AHF70" s="1143"/>
      <c r="AHG70" s="1143"/>
      <c r="AHH70" s="1143"/>
      <c r="AHI70" s="1143"/>
      <c r="AHJ70" s="1143"/>
      <c r="AHK70" s="1143"/>
      <c r="AHL70" s="1143"/>
      <c r="AHM70" s="1143"/>
      <c r="AHN70" s="1143"/>
      <c r="AHO70" s="1143"/>
      <c r="AHP70" s="1143"/>
      <c r="AHQ70" s="1143"/>
      <c r="AHR70" s="1143"/>
      <c r="AHS70" s="1143"/>
      <c r="AHT70" s="1143"/>
      <c r="AHU70" s="1143"/>
      <c r="AHV70" s="1143"/>
      <c r="AHW70" s="1143"/>
      <c r="AHX70" s="1143"/>
      <c r="AHY70" s="1143"/>
      <c r="AHZ70" s="1143"/>
      <c r="AIA70" s="1143"/>
      <c r="AIB70" s="1143"/>
      <c r="AIC70" s="1143"/>
      <c r="AID70" s="1143"/>
      <c r="AIE70" s="1143"/>
      <c r="AIF70" s="1143"/>
      <c r="AIG70" s="1143"/>
      <c r="AIH70" s="1143"/>
      <c r="AII70" s="1143"/>
      <c r="AIJ70" s="1143"/>
      <c r="AIK70" s="1143"/>
      <c r="AIL70" s="1143"/>
      <c r="AIM70" s="1143"/>
      <c r="AIN70" s="1143"/>
      <c r="AIO70" s="1143"/>
      <c r="AIP70" s="1143"/>
      <c r="AIQ70" s="1143"/>
      <c r="AIR70" s="1143"/>
      <c r="AIS70" s="1143"/>
      <c r="AIT70" s="1143"/>
      <c r="AIU70" s="1143"/>
      <c r="AIV70" s="1143"/>
      <c r="AIW70" s="1143"/>
      <c r="AIX70" s="1143"/>
      <c r="AIY70" s="1143"/>
      <c r="AIZ70" s="1143"/>
      <c r="AJA70" s="1143"/>
      <c r="AJB70" s="1143"/>
      <c r="AJC70" s="1143"/>
      <c r="AJD70" s="1143"/>
      <c r="AJE70" s="1143"/>
      <c r="AJF70" s="1143"/>
      <c r="AJG70" s="1143"/>
      <c r="AJH70" s="1143"/>
      <c r="AJI70" s="1143"/>
      <c r="AJJ70" s="1143"/>
      <c r="AJK70" s="1143"/>
      <c r="AJL70" s="1143"/>
      <c r="AJM70" s="1143"/>
      <c r="AJN70" s="1143"/>
      <c r="AJO70" s="1143"/>
      <c r="AJP70" s="1143"/>
      <c r="AJQ70" s="1143"/>
      <c r="AJR70" s="1143"/>
      <c r="AJS70" s="1143"/>
      <c r="AJT70" s="1143"/>
      <c r="AJU70" s="1143"/>
      <c r="AJV70" s="1143"/>
      <c r="AJW70" s="1143"/>
      <c r="AJX70" s="1143"/>
      <c r="AJY70" s="1143"/>
      <c r="AJZ70" s="1143"/>
      <c r="AKA70" s="1143"/>
      <c r="AKB70" s="1143"/>
      <c r="AKC70" s="1143"/>
      <c r="AKD70" s="1143"/>
      <c r="AKE70" s="1143"/>
      <c r="AKF70" s="1143"/>
      <c r="AKG70" s="1143"/>
      <c r="AKH70" s="1143"/>
      <c r="AKI70" s="1143"/>
      <c r="AKJ70" s="1143"/>
      <c r="AKK70" s="1143"/>
      <c r="AKL70" s="1143"/>
      <c r="AKM70" s="1143"/>
      <c r="AKN70" s="1143"/>
      <c r="AKO70" s="1143"/>
      <c r="AKP70" s="1143"/>
      <c r="AKQ70" s="1143"/>
      <c r="AKR70" s="1143"/>
      <c r="AKS70" s="1143"/>
      <c r="AKT70" s="1143"/>
      <c r="AKU70" s="1143"/>
      <c r="AKV70" s="1143"/>
      <c r="AKW70" s="1143"/>
      <c r="AKX70" s="1143"/>
      <c r="AKY70" s="1143"/>
      <c r="AKZ70" s="1143"/>
      <c r="ALA70" s="1143"/>
      <c r="ALB70" s="1143"/>
      <c r="ALC70" s="1143"/>
      <c r="ALD70" s="1143"/>
      <c r="ALE70" s="1143"/>
      <c r="ALF70" s="1143"/>
      <c r="ALG70" s="1143"/>
      <c r="ALH70" s="1143"/>
      <c r="ALI70" s="1143"/>
      <c r="ALJ70" s="1143"/>
      <c r="ALK70" s="1143"/>
      <c r="ALL70" s="1143"/>
      <c r="ALM70" s="1143"/>
      <c r="ALN70" s="1143"/>
      <c r="ALO70" s="1143"/>
      <c r="ALP70" s="1143"/>
      <c r="ALQ70" s="1143"/>
      <c r="ALR70" s="1143"/>
      <c r="ALS70" s="1143"/>
      <c r="ALT70" s="1143"/>
      <c r="ALU70" s="1143"/>
      <c r="ALV70" s="1143"/>
      <c r="ALW70" s="1143"/>
      <c r="ALX70" s="1143"/>
      <c r="ALY70" s="1143"/>
      <c r="ALZ70" s="1143"/>
      <c r="AMA70" s="1143"/>
      <c r="AMB70" s="1143"/>
      <c r="AMC70" s="1143"/>
      <c r="AMD70" s="1143"/>
      <c r="AME70" s="1143"/>
      <c r="AMF70" s="1143"/>
      <c r="AMG70" s="1143"/>
    </row>
    <row r="71" spans="1:1021" s="1155" customFormat="1" ht="24" customHeight="1">
      <c r="A71" s="1156">
        <v>0.46</v>
      </c>
      <c r="B71" s="1156">
        <v>2.14</v>
      </c>
      <c r="C71" s="1157">
        <f t="shared" si="6"/>
        <v>23.080000000000002</v>
      </c>
      <c r="D71" s="1157">
        <f t="shared" si="7"/>
        <v>175.05333333333331</v>
      </c>
      <c r="E71" s="1143"/>
      <c r="F71" s="1561"/>
      <c r="G71" s="1561"/>
      <c r="H71" s="1561"/>
      <c r="I71" s="1561"/>
      <c r="J71" s="1569" t="s">
        <v>2434</v>
      </c>
      <c r="K71" s="1570"/>
      <c r="L71" s="1570"/>
      <c r="M71" s="1570"/>
      <c r="N71" s="1570"/>
      <c r="O71" s="1570"/>
      <c r="P71" s="1570"/>
      <c r="Q71" s="1570"/>
      <c r="R71" s="1570"/>
      <c r="S71" s="1570"/>
      <c r="T71" s="1570"/>
      <c r="U71" s="1570"/>
      <c r="V71" s="1570"/>
      <c r="W71" s="1570"/>
      <c r="X71" s="1570"/>
      <c r="Y71" s="1570"/>
      <c r="Z71" s="1570"/>
      <c r="AA71" s="1570"/>
      <c r="AB71" s="1570"/>
      <c r="AC71" s="1570"/>
      <c r="AD71" s="1570"/>
      <c r="AE71" s="1571"/>
      <c r="AF71" s="1562"/>
      <c r="AG71" s="1562"/>
      <c r="AH71" s="1562">
        <v>241</v>
      </c>
      <c r="AI71" s="1562"/>
      <c r="AJ71" s="1562"/>
      <c r="AK71" s="1563">
        <v>141</v>
      </c>
      <c r="AL71" s="1564"/>
      <c r="AM71" s="1564"/>
      <c r="AN71" s="1564"/>
      <c r="AO71" s="1564"/>
      <c r="AP71" s="1564"/>
      <c r="AQ71" s="1564"/>
      <c r="AR71" s="1564"/>
      <c r="AS71" s="1564"/>
      <c r="AT71" s="1565"/>
      <c r="AU71" s="1563">
        <v>241</v>
      </c>
      <c r="AV71" s="1564"/>
      <c r="AW71" s="1564"/>
      <c r="AX71" s="1564"/>
      <c r="AY71" s="1564"/>
      <c r="AZ71" s="1564"/>
      <c r="BA71" s="1564"/>
      <c r="BB71" s="1564"/>
      <c r="BC71" s="1564"/>
      <c r="BD71" s="1565"/>
      <c r="BE71" s="1153"/>
      <c r="BF71" s="1158"/>
      <c r="BG71" s="1143"/>
      <c r="BH71" s="1143"/>
      <c r="BI71" s="1143"/>
      <c r="BJ71" s="1143"/>
      <c r="BK71" s="1143"/>
      <c r="BL71" s="1143"/>
      <c r="BM71" s="1143"/>
      <c r="BN71" s="1143"/>
      <c r="BO71" s="1143"/>
      <c r="BP71" s="1143"/>
      <c r="BQ71" s="1143"/>
      <c r="BR71" s="1143"/>
      <c r="BS71" s="1143"/>
      <c r="BT71" s="1143"/>
      <c r="BU71" s="1143"/>
      <c r="BV71" s="1143"/>
      <c r="BW71" s="1143"/>
      <c r="BX71" s="1143"/>
      <c r="BY71" s="1143"/>
      <c r="BZ71" s="1143"/>
      <c r="CA71" s="1143"/>
      <c r="CB71" s="1143"/>
      <c r="CC71" s="1143"/>
      <c r="CD71" s="1143"/>
      <c r="CE71" s="1143"/>
      <c r="CF71" s="1143"/>
      <c r="CG71" s="1143"/>
      <c r="CH71" s="1143"/>
      <c r="CI71" s="1143"/>
      <c r="CJ71" s="1143"/>
      <c r="CK71" s="1143"/>
      <c r="CL71" s="1143"/>
      <c r="CM71" s="1143"/>
      <c r="CN71" s="1143"/>
      <c r="CO71" s="1143"/>
      <c r="CP71" s="1143"/>
      <c r="CQ71" s="1143"/>
      <c r="CR71" s="1143"/>
      <c r="CS71" s="1143"/>
      <c r="CT71" s="1143"/>
      <c r="CU71" s="1143"/>
      <c r="CV71" s="1143"/>
      <c r="CW71" s="1143"/>
      <c r="CX71" s="1143"/>
      <c r="CY71" s="1143"/>
      <c r="CZ71" s="1143"/>
      <c r="DA71" s="1143"/>
      <c r="DB71" s="1143"/>
      <c r="DC71" s="1143"/>
      <c r="DD71" s="1143"/>
      <c r="DE71" s="1143"/>
      <c r="DF71" s="1143"/>
      <c r="DG71" s="1143"/>
      <c r="DH71" s="1143"/>
      <c r="DI71" s="1143"/>
      <c r="DJ71" s="1143"/>
      <c r="DK71" s="1143"/>
      <c r="DL71" s="1143"/>
      <c r="DM71" s="1143"/>
      <c r="DN71" s="1143"/>
      <c r="DO71" s="1143"/>
      <c r="DP71" s="1143"/>
      <c r="DQ71" s="1143"/>
      <c r="DR71" s="1143"/>
      <c r="DS71" s="1143"/>
      <c r="DT71" s="1143"/>
      <c r="DU71" s="1143"/>
      <c r="DV71" s="1143"/>
      <c r="DW71" s="1143"/>
      <c r="DX71" s="1143"/>
      <c r="DY71" s="1143"/>
      <c r="DZ71" s="1143"/>
      <c r="EA71" s="1143"/>
      <c r="EB71" s="1143"/>
      <c r="EC71" s="1143"/>
      <c r="ED71" s="1143"/>
      <c r="EE71" s="1143"/>
      <c r="EF71" s="1143"/>
      <c r="EG71" s="1143"/>
      <c r="EH71" s="1143"/>
      <c r="EI71" s="1143"/>
      <c r="EJ71" s="1143"/>
      <c r="EK71" s="1143"/>
      <c r="EL71" s="1143"/>
      <c r="EM71" s="1143"/>
      <c r="EN71" s="1143"/>
      <c r="EO71" s="1143"/>
      <c r="EP71" s="1143"/>
      <c r="EQ71" s="1143"/>
      <c r="ER71" s="1143"/>
      <c r="ES71" s="1143"/>
      <c r="ET71" s="1143"/>
      <c r="EU71" s="1143"/>
      <c r="EV71" s="1143"/>
      <c r="EW71" s="1143"/>
      <c r="EX71" s="1143"/>
      <c r="EY71" s="1143"/>
      <c r="EZ71" s="1143"/>
      <c r="FA71" s="1143"/>
      <c r="FB71" s="1143"/>
      <c r="FC71" s="1143"/>
      <c r="FD71" s="1143"/>
      <c r="FE71" s="1143"/>
      <c r="FF71" s="1143"/>
      <c r="FG71" s="1143"/>
      <c r="FH71" s="1143"/>
      <c r="FI71" s="1143"/>
      <c r="FJ71" s="1143"/>
      <c r="FK71" s="1143"/>
      <c r="FL71" s="1143"/>
      <c r="FM71" s="1143"/>
      <c r="FN71" s="1143"/>
      <c r="FO71" s="1143"/>
      <c r="FP71" s="1143"/>
      <c r="FQ71" s="1143"/>
      <c r="FR71" s="1143"/>
      <c r="FS71" s="1143"/>
      <c r="FT71" s="1143"/>
      <c r="FU71" s="1143"/>
      <c r="FV71" s="1143"/>
      <c r="FW71" s="1143"/>
      <c r="FX71" s="1143"/>
      <c r="FY71" s="1143"/>
      <c r="FZ71" s="1143"/>
      <c r="GA71" s="1143"/>
      <c r="GB71" s="1143"/>
      <c r="GC71" s="1143"/>
      <c r="GD71" s="1143"/>
      <c r="GE71" s="1143"/>
      <c r="GF71" s="1143"/>
      <c r="GG71" s="1143"/>
      <c r="GH71" s="1143"/>
      <c r="GI71" s="1143"/>
      <c r="GJ71" s="1143"/>
      <c r="GK71" s="1143"/>
      <c r="GL71" s="1143"/>
      <c r="GM71" s="1143"/>
      <c r="GN71" s="1143"/>
      <c r="GO71" s="1143"/>
      <c r="GP71" s="1143"/>
      <c r="GQ71" s="1143"/>
      <c r="GR71" s="1143"/>
      <c r="GS71" s="1143"/>
      <c r="GT71" s="1143"/>
      <c r="GU71" s="1143"/>
      <c r="GV71" s="1143"/>
      <c r="GW71" s="1143"/>
      <c r="GX71" s="1143"/>
      <c r="GY71" s="1143"/>
      <c r="GZ71" s="1143"/>
      <c r="HA71" s="1143"/>
      <c r="HB71" s="1143"/>
      <c r="HC71" s="1143"/>
      <c r="HD71" s="1143"/>
      <c r="HE71" s="1143"/>
      <c r="HF71" s="1143"/>
      <c r="HG71" s="1143"/>
      <c r="HH71" s="1143"/>
      <c r="HI71" s="1143"/>
      <c r="HJ71" s="1143"/>
      <c r="HK71" s="1143"/>
      <c r="HL71" s="1143"/>
      <c r="HM71" s="1143"/>
      <c r="HN71" s="1143"/>
      <c r="HO71" s="1143"/>
      <c r="HP71" s="1143"/>
      <c r="HQ71" s="1143"/>
      <c r="HR71" s="1143"/>
      <c r="HS71" s="1143"/>
      <c r="HT71" s="1143"/>
      <c r="HU71" s="1143"/>
      <c r="HV71" s="1143"/>
      <c r="HW71" s="1143"/>
      <c r="HX71" s="1143"/>
      <c r="HY71" s="1143"/>
      <c r="HZ71" s="1143"/>
      <c r="IA71" s="1143"/>
      <c r="IB71" s="1143"/>
      <c r="IC71" s="1143"/>
      <c r="ID71" s="1143"/>
      <c r="IE71" s="1143"/>
      <c r="IF71" s="1143"/>
      <c r="IG71" s="1143"/>
      <c r="IH71" s="1143"/>
      <c r="II71" s="1143"/>
      <c r="IJ71" s="1143"/>
      <c r="IK71" s="1143"/>
      <c r="IL71" s="1143"/>
      <c r="IM71" s="1143"/>
      <c r="IN71" s="1143"/>
      <c r="IO71" s="1143"/>
      <c r="IP71" s="1143"/>
      <c r="IQ71" s="1143"/>
      <c r="IR71" s="1143"/>
      <c r="IS71" s="1143"/>
      <c r="IT71" s="1143"/>
      <c r="IU71" s="1143"/>
      <c r="IV71" s="1143"/>
      <c r="IW71" s="1143"/>
      <c r="IX71" s="1143"/>
      <c r="IY71" s="1143"/>
      <c r="IZ71" s="1143"/>
      <c r="JA71" s="1143"/>
      <c r="JB71" s="1143"/>
      <c r="JC71" s="1143"/>
      <c r="JD71" s="1143"/>
      <c r="JE71" s="1143"/>
      <c r="JF71" s="1143"/>
      <c r="JG71" s="1143"/>
      <c r="JH71" s="1143"/>
      <c r="JI71" s="1143"/>
      <c r="JJ71" s="1143"/>
      <c r="JK71" s="1143"/>
      <c r="JL71" s="1143"/>
      <c r="JM71" s="1143"/>
      <c r="JN71" s="1143"/>
      <c r="JO71" s="1143"/>
      <c r="JP71" s="1143"/>
      <c r="JQ71" s="1143"/>
      <c r="JR71" s="1143"/>
      <c r="JS71" s="1143"/>
      <c r="JT71" s="1143"/>
      <c r="JU71" s="1143"/>
      <c r="JV71" s="1143"/>
      <c r="JW71" s="1143"/>
      <c r="JX71" s="1143"/>
      <c r="JY71" s="1143"/>
      <c r="JZ71" s="1143"/>
      <c r="KA71" s="1143"/>
      <c r="KB71" s="1143"/>
      <c r="KC71" s="1143"/>
      <c r="KD71" s="1143"/>
      <c r="KE71" s="1143"/>
      <c r="KF71" s="1143"/>
      <c r="KG71" s="1143"/>
      <c r="KH71" s="1143"/>
      <c r="KI71" s="1143"/>
      <c r="KJ71" s="1143"/>
      <c r="KK71" s="1143"/>
      <c r="KL71" s="1143"/>
      <c r="KM71" s="1143"/>
      <c r="KN71" s="1143"/>
      <c r="KO71" s="1143"/>
      <c r="KP71" s="1143"/>
      <c r="KQ71" s="1143"/>
      <c r="KR71" s="1143"/>
      <c r="KS71" s="1143"/>
      <c r="KT71" s="1143"/>
      <c r="KU71" s="1143"/>
      <c r="KV71" s="1143"/>
      <c r="KW71" s="1143"/>
      <c r="KX71" s="1143"/>
      <c r="KY71" s="1143"/>
      <c r="KZ71" s="1143"/>
      <c r="LA71" s="1143"/>
      <c r="LB71" s="1143"/>
      <c r="LC71" s="1143"/>
      <c r="LD71" s="1143"/>
      <c r="LE71" s="1143"/>
      <c r="LF71" s="1143"/>
      <c r="LG71" s="1143"/>
      <c r="LH71" s="1143"/>
      <c r="LI71" s="1143"/>
      <c r="LJ71" s="1143"/>
      <c r="LK71" s="1143"/>
      <c r="LL71" s="1143"/>
      <c r="LM71" s="1143"/>
      <c r="LN71" s="1143"/>
      <c r="LO71" s="1143"/>
      <c r="LP71" s="1143"/>
      <c r="LQ71" s="1143"/>
      <c r="LR71" s="1143"/>
      <c r="LS71" s="1143"/>
      <c r="LT71" s="1143"/>
      <c r="LU71" s="1143"/>
      <c r="LV71" s="1143"/>
      <c r="LW71" s="1143"/>
      <c r="LX71" s="1143"/>
      <c r="LY71" s="1143"/>
      <c r="LZ71" s="1143"/>
      <c r="MA71" s="1143"/>
      <c r="MB71" s="1143"/>
      <c r="MC71" s="1143"/>
      <c r="MD71" s="1143"/>
      <c r="ME71" s="1143"/>
      <c r="MF71" s="1143"/>
      <c r="MG71" s="1143"/>
      <c r="MH71" s="1143"/>
      <c r="MI71" s="1143"/>
      <c r="MJ71" s="1143"/>
      <c r="MK71" s="1143"/>
      <c r="ML71" s="1143"/>
      <c r="MM71" s="1143"/>
      <c r="MN71" s="1143"/>
      <c r="MO71" s="1143"/>
      <c r="MP71" s="1143"/>
      <c r="MQ71" s="1143"/>
      <c r="MR71" s="1143"/>
      <c r="MS71" s="1143"/>
      <c r="MT71" s="1143"/>
      <c r="MU71" s="1143"/>
      <c r="MV71" s="1143"/>
      <c r="MW71" s="1143"/>
      <c r="MX71" s="1143"/>
      <c r="MY71" s="1143"/>
      <c r="MZ71" s="1143"/>
      <c r="NA71" s="1143"/>
      <c r="NB71" s="1143"/>
      <c r="NC71" s="1143"/>
      <c r="ND71" s="1143"/>
      <c r="NE71" s="1143"/>
      <c r="NF71" s="1143"/>
      <c r="NG71" s="1143"/>
      <c r="NH71" s="1143"/>
      <c r="NI71" s="1143"/>
      <c r="NJ71" s="1143"/>
      <c r="NK71" s="1143"/>
      <c r="NL71" s="1143"/>
      <c r="NM71" s="1143"/>
      <c r="NN71" s="1143"/>
      <c r="NO71" s="1143"/>
      <c r="NP71" s="1143"/>
      <c r="NQ71" s="1143"/>
      <c r="NR71" s="1143"/>
      <c r="NS71" s="1143"/>
      <c r="NT71" s="1143"/>
      <c r="NU71" s="1143"/>
      <c r="NV71" s="1143"/>
      <c r="NW71" s="1143"/>
      <c r="NX71" s="1143"/>
      <c r="NY71" s="1143"/>
      <c r="NZ71" s="1143"/>
      <c r="OA71" s="1143"/>
      <c r="OB71" s="1143"/>
      <c r="OC71" s="1143"/>
      <c r="OD71" s="1143"/>
      <c r="OE71" s="1143"/>
      <c r="OF71" s="1143"/>
      <c r="OG71" s="1143"/>
      <c r="OH71" s="1143"/>
      <c r="OI71" s="1143"/>
      <c r="OJ71" s="1143"/>
      <c r="OK71" s="1143"/>
      <c r="OL71" s="1143"/>
      <c r="OM71" s="1143"/>
      <c r="ON71" s="1143"/>
      <c r="OO71" s="1143"/>
      <c r="OP71" s="1143"/>
      <c r="OQ71" s="1143"/>
      <c r="OR71" s="1143"/>
      <c r="OS71" s="1143"/>
      <c r="OT71" s="1143"/>
      <c r="OU71" s="1143"/>
      <c r="OV71" s="1143"/>
      <c r="OW71" s="1143"/>
      <c r="OX71" s="1143"/>
      <c r="OY71" s="1143"/>
      <c r="OZ71" s="1143"/>
      <c r="PA71" s="1143"/>
      <c r="PB71" s="1143"/>
      <c r="PC71" s="1143"/>
      <c r="PD71" s="1143"/>
      <c r="PE71" s="1143"/>
      <c r="PF71" s="1143"/>
      <c r="PG71" s="1143"/>
      <c r="PH71" s="1143"/>
      <c r="PI71" s="1143"/>
      <c r="PJ71" s="1143"/>
      <c r="PK71" s="1143"/>
      <c r="PL71" s="1143"/>
      <c r="PM71" s="1143"/>
      <c r="PN71" s="1143"/>
      <c r="PO71" s="1143"/>
      <c r="PP71" s="1143"/>
      <c r="PQ71" s="1143"/>
      <c r="PR71" s="1143"/>
      <c r="PS71" s="1143"/>
      <c r="PT71" s="1143"/>
      <c r="PU71" s="1143"/>
      <c r="PV71" s="1143"/>
      <c r="PW71" s="1143"/>
      <c r="PX71" s="1143"/>
      <c r="PY71" s="1143"/>
      <c r="PZ71" s="1143"/>
      <c r="QA71" s="1143"/>
      <c r="QB71" s="1143"/>
      <c r="QC71" s="1143"/>
      <c r="QD71" s="1143"/>
      <c r="QE71" s="1143"/>
      <c r="QF71" s="1143"/>
      <c r="QG71" s="1143"/>
      <c r="QH71" s="1143"/>
      <c r="QI71" s="1143"/>
      <c r="QJ71" s="1143"/>
      <c r="QK71" s="1143"/>
      <c r="QL71" s="1143"/>
      <c r="QM71" s="1143"/>
      <c r="QN71" s="1143"/>
      <c r="QO71" s="1143"/>
      <c r="QP71" s="1143"/>
      <c r="QQ71" s="1143"/>
      <c r="QR71" s="1143"/>
      <c r="QS71" s="1143"/>
      <c r="QT71" s="1143"/>
      <c r="QU71" s="1143"/>
      <c r="QV71" s="1143"/>
      <c r="QW71" s="1143"/>
      <c r="QX71" s="1143"/>
      <c r="QY71" s="1143"/>
      <c r="QZ71" s="1143"/>
      <c r="RA71" s="1143"/>
      <c r="RB71" s="1143"/>
      <c r="RC71" s="1143"/>
      <c r="RD71" s="1143"/>
      <c r="RE71" s="1143"/>
      <c r="RF71" s="1143"/>
      <c r="RG71" s="1143"/>
      <c r="RH71" s="1143"/>
      <c r="RI71" s="1143"/>
      <c r="RJ71" s="1143"/>
      <c r="RK71" s="1143"/>
      <c r="RL71" s="1143"/>
      <c r="RM71" s="1143"/>
      <c r="RN71" s="1143"/>
      <c r="RO71" s="1143"/>
      <c r="RP71" s="1143"/>
      <c r="RQ71" s="1143"/>
      <c r="RR71" s="1143"/>
      <c r="RS71" s="1143"/>
      <c r="RT71" s="1143"/>
      <c r="RU71" s="1143"/>
      <c r="RV71" s="1143"/>
      <c r="RW71" s="1143"/>
      <c r="RX71" s="1143"/>
      <c r="RY71" s="1143"/>
      <c r="RZ71" s="1143"/>
      <c r="SA71" s="1143"/>
      <c r="SB71" s="1143"/>
      <c r="SC71" s="1143"/>
      <c r="SD71" s="1143"/>
      <c r="SE71" s="1143"/>
      <c r="SF71" s="1143"/>
      <c r="SG71" s="1143"/>
      <c r="SH71" s="1143"/>
      <c r="SI71" s="1143"/>
      <c r="SJ71" s="1143"/>
      <c r="SK71" s="1143"/>
      <c r="SL71" s="1143"/>
      <c r="SM71" s="1143"/>
      <c r="SN71" s="1143"/>
      <c r="SO71" s="1143"/>
      <c r="SP71" s="1143"/>
      <c r="SQ71" s="1143"/>
      <c r="SR71" s="1143"/>
      <c r="SS71" s="1143"/>
      <c r="ST71" s="1143"/>
      <c r="SU71" s="1143"/>
      <c r="SV71" s="1143"/>
      <c r="SW71" s="1143"/>
      <c r="SX71" s="1143"/>
      <c r="SY71" s="1143"/>
      <c r="SZ71" s="1143"/>
      <c r="TA71" s="1143"/>
      <c r="TB71" s="1143"/>
      <c r="TC71" s="1143"/>
      <c r="TD71" s="1143"/>
      <c r="TE71" s="1143"/>
      <c r="TF71" s="1143"/>
      <c r="TG71" s="1143"/>
      <c r="TH71" s="1143"/>
      <c r="TI71" s="1143"/>
      <c r="TJ71" s="1143"/>
      <c r="TK71" s="1143"/>
      <c r="TL71" s="1143"/>
      <c r="TM71" s="1143"/>
      <c r="TN71" s="1143"/>
      <c r="TO71" s="1143"/>
      <c r="TP71" s="1143"/>
      <c r="TQ71" s="1143"/>
      <c r="TR71" s="1143"/>
      <c r="TS71" s="1143"/>
      <c r="TT71" s="1143"/>
      <c r="TU71" s="1143"/>
      <c r="TV71" s="1143"/>
      <c r="TW71" s="1143"/>
      <c r="TX71" s="1143"/>
      <c r="TY71" s="1143"/>
      <c r="TZ71" s="1143"/>
      <c r="UA71" s="1143"/>
      <c r="UB71" s="1143"/>
      <c r="UC71" s="1143"/>
      <c r="UD71" s="1143"/>
      <c r="UE71" s="1143"/>
      <c r="UF71" s="1143"/>
      <c r="UG71" s="1143"/>
      <c r="UH71" s="1143"/>
      <c r="UI71" s="1143"/>
      <c r="UJ71" s="1143"/>
      <c r="UK71" s="1143"/>
      <c r="UL71" s="1143"/>
      <c r="UM71" s="1143"/>
      <c r="UN71" s="1143"/>
      <c r="UO71" s="1143"/>
      <c r="UP71" s="1143"/>
      <c r="UQ71" s="1143"/>
      <c r="UR71" s="1143"/>
      <c r="US71" s="1143"/>
      <c r="UT71" s="1143"/>
      <c r="UU71" s="1143"/>
      <c r="UV71" s="1143"/>
      <c r="UW71" s="1143"/>
      <c r="UX71" s="1143"/>
      <c r="UY71" s="1143"/>
      <c r="UZ71" s="1143"/>
      <c r="VA71" s="1143"/>
      <c r="VB71" s="1143"/>
      <c r="VC71" s="1143"/>
      <c r="VD71" s="1143"/>
      <c r="VE71" s="1143"/>
      <c r="VF71" s="1143"/>
      <c r="VG71" s="1143"/>
      <c r="VH71" s="1143"/>
      <c r="VI71" s="1143"/>
      <c r="VJ71" s="1143"/>
      <c r="VK71" s="1143"/>
      <c r="VL71" s="1143"/>
      <c r="VM71" s="1143"/>
      <c r="VN71" s="1143"/>
      <c r="VO71" s="1143"/>
      <c r="VP71" s="1143"/>
      <c r="VQ71" s="1143"/>
      <c r="VR71" s="1143"/>
      <c r="VS71" s="1143"/>
      <c r="VT71" s="1143"/>
      <c r="VU71" s="1143"/>
      <c r="VV71" s="1143"/>
      <c r="VW71" s="1143"/>
      <c r="VX71" s="1143"/>
      <c r="VY71" s="1143"/>
      <c r="VZ71" s="1143"/>
      <c r="WA71" s="1143"/>
      <c r="WB71" s="1143"/>
      <c r="WC71" s="1143"/>
      <c r="WD71" s="1143"/>
      <c r="WE71" s="1143"/>
      <c r="WF71" s="1143"/>
      <c r="WG71" s="1143"/>
      <c r="WH71" s="1143"/>
      <c r="WI71" s="1143"/>
      <c r="WJ71" s="1143"/>
      <c r="WK71" s="1143"/>
      <c r="WL71" s="1143"/>
      <c r="WM71" s="1143"/>
      <c r="WN71" s="1143"/>
      <c r="WO71" s="1143"/>
      <c r="WP71" s="1143"/>
      <c r="WQ71" s="1143"/>
      <c r="WR71" s="1143"/>
      <c r="WS71" s="1143"/>
      <c r="WT71" s="1143"/>
      <c r="WU71" s="1143"/>
      <c r="WV71" s="1143"/>
      <c r="WW71" s="1143"/>
      <c r="WX71" s="1143"/>
      <c r="WY71" s="1143"/>
      <c r="WZ71" s="1143"/>
      <c r="XA71" s="1143"/>
      <c r="XB71" s="1143"/>
      <c r="XC71" s="1143"/>
      <c r="XD71" s="1143"/>
      <c r="XE71" s="1143"/>
      <c r="XF71" s="1143"/>
      <c r="XG71" s="1143"/>
      <c r="XH71" s="1143"/>
      <c r="XI71" s="1143"/>
      <c r="XJ71" s="1143"/>
      <c r="XK71" s="1143"/>
      <c r="XL71" s="1143"/>
      <c r="XM71" s="1143"/>
      <c r="XN71" s="1143"/>
      <c r="XO71" s="1143"/>
      <c r="XP71" s="1143"/>
      <c r="XQ71" s="1143"/>
      <c r="XR71" s="1143"/>
      <c r="XS71" s="1143"/>
      <c r="XT71" s="1143"/>
      <c r="XU71" s="1143"/>
      <c r="XV71" s="1143"/>
      <c r="XW71" s="1143"/>
      <c r="XX71" s="1143"/>
      <c r="XY71" s="1143"/>
      <c r="XZ71" s="1143"/>
      <c r="YA71" s="1143"/>
      <c r="YB71" s="1143"/>
      <c r="YC71" s="1143"/>
      <c r="YD71" s="1143"/>
      <c r="YE71" s="1143"/>
      <c r="YF71" s="1143"/>
      <c r="YG71" s="1143"/>
      <c r="YH71" s="1143"/>
      <c r="YI71" s="1143"/>
      <c r="YJ71" s="1143"/>
      <c r="YK71" s="1143"/>
      <c r="YL71" s="1143"/>
      <c r="YM71" s="1143"/>
      <c r="YN71" s="1143"/>
      <c r="YO71" s="1143"/>
      <c r="YP71" s="1143"/>
      <c r="YQ71" s="1143"/>
      <c r="YR71" s="1143"/>
      <c r="YS71" s="1143"/>
      <c r="YT71" s="1143"/>
      <c r="YU71" s="1143"/>
      <c r="YV71" s="1143"/>
      <c r="YW71" s="1143"/>
      <c r="YX71" s="1143"/>
      <c r="YY71" s="1143"/>
      <c r="YZ71" s="1143"/>
      <c r="ZA71" s="1143"/>
      <c r="ZB71" s="1143"/>
      <c r="ZC71" s="1143"/>
      <c r="ZD71" s="1143"/>
      <c r="ZE71" s="1143"/>
      <c r="ZF71" s="1143"/>
      <c r="ZG71" s="1143"/>
      <c r="ZH71" s="1143"/>
      <c r="ZI71" s="1143"/>
      <c r="ZJ71" s="1143"/>
      <c r="ZK71" s="1143"/>
      <c r="ZL71" s="1143"/>
      <c r="ZM71" s="1143"/>
      <c r="ZN71" s="1143"/>
      <c r="ZO71" s="1143"/>
      <c r="ZP71" s="1143"/>
      <c r="ZQ71" s="1143"/>
      <c r="ZR71" s="1143"/>
      <c r="ZS71" s="1143"/>
      <c r="ZT71" s="1143"/>
      <c r="ZU71" s="1143"/>
      <c r="ZV71" s="1143"/>
      <c r="ZW71" s="1143"/>
      <c r="ZX71" s="1143"/>
      <c r="ZY71" s="1143"/>
      <c r="ZZ71" s="1143"/>
      <c r="AAA71" s="1143"/>
      <c r="AAB71" s="1143"/>
      <c r="AAC71" s="1143"/>
      <c r="AAD71" s="1143"/>
      <c r="AAE71" s="1143"/>
      <c r="AAF71" s="1143"/>
      <c r="AAG71" s="1143"/>
      <c r="AAH71" s="1143"/>
      <c r="AAI71" s="1143"/>
      <c r="AAJ71" s="1143"/>
      <c r="AAK71" s="1143"/>
      <c r="AAL71" s="1143"/>
      <c r="AAM71" s="1143"/>
      <c r="AAN71" s="1143"/>
      <c r="AAO71" s="1143"/>
      <c r="AAP71" s="1143"/>
      <c r="AAQ71" s="1143"/>
      <c r="AAR71" s="1143"/>
      <c r="AAS71" s="1143"/>
      <c r="AAT71" s="1143"/>
      <c r="AAU71" s="1143"/>
      <c r="AAV71" s="1143"/>
      <c r="AAW71" s="1143"/>
      <c r="AAX71" s="1143"/>
      <c r="AAY71" s="1143"/>
      <c r="AAZ71" s="1143"/>
      <c r="ABA71" s="1143"/>
      <c r="ABB71" s="1143"/>
      <c r="ABC71" s="1143"/>
      <c r="ABD71" s="1143"/>
      <c r="ABE71" s="1143"/>
      <c r="ABF71" s="1143"/>
      <c r="ABG71" s="1143"/>
      <c r="ABH71" s="1143"/>
      <c r="ABI71" s="1143"/>
      <c r="ABJ71" s="1143"/>
      <c r="ABK71" s="1143"/>
      <c r="ABL71" s="1143"/>
      <c r="ABM71" s="1143"/>
      <c r="ABN71" s="1143"/>
      <c r="ABO71" s="1143"/>
      <c r="ABP71" s="1143"/>
      <c r="ABQ71" s="1143"/>
      <c r="ABR71" s="1143"/>
      <c r="ABS71" s="1143"/>
      <c r="ABT71" s="1143"/>
      <c r="ABU71" s="1143"/>
      <c r="ABV71" s="1143"/>
      <c r="ABW71" s="1143"/>
      <c r="ABX71" s="1143"/>
      <c r="ABY71" s="1143"/>
      <c r="ABZ71" s="1143"/>
      <c r="ACA71" s="1143"/>
      <c r="ACB71" s="1143"/>
      <c r="ACC71" s="1143"/>
      <c r="ACD71" s="1143"/>
      <c r="ACE71" s="1143"/>
      <c r="ACF71" s="1143"/>
      <c r="ACG71" s="1143"/>
      <c r="ACH71" s="1143"/>
      <c r="ACI71" s="1143"/>
      <c r="ACJ71" s="1143"/>
      <c r="ACK71" s="1143"/>
      <c r="ACL71" s="1143"/>
      <c r="ACM71" s="1143"/>
      <c r="ACN71" s="1143"/>
      <c r="ACO71" s="1143"/>
      <c r="ACP71" s="1143"/>
      <c r="ACQ71" s="1143"/>
      <c r="ACR71" s="1143"/>
      <c r="ACS71" s="1143"/>
      <c r="ACT71" s="1143"/>
      <c r="ACU71" s="1143"/>
      <c r="ACV71" s="1143"/>
      <c r="ACW71" s="1143"/>
      <c r="ACX71" s="1143"/>
      <c r="ACY71" s="1143"/>
      <c r="ACZ71" s="1143"/>
      <c r="ADA71" s="1143"/>
      <c r="ADB71" s="1143"/>
      <c r="ADC71" s="1143"/>
      <c r="ADD71" s="1143"/>
      <c r="ADE71" s="1143"/>
      <c r="ADF71" s="1143"/>
      <c r="ADG71" s="1143"/>
      <c r="ADH71" s="1143"/>
      <c r="ADI71" s="1143"/>
      <c r="ADJ71" s="1143"/>
      <c r="ADK71" s="1143"/>
      <c r="ADL71" s="1143"/>
      <c r="ADM71" s="1143"/>
      <c r="ADN71" s="1143"/>
      <c r="ADO71" s="1143"/>
      <c r="ADP71" s="1143"/>
      <c r="ADQ71" s="1143"/>
      <c r="ADR71" s="1143"/>
      <c r="ADS71" s="1143"/>
      <c r="ADT71" s="1143"/>
      <c r="ADU71" s="1143"/>
      <c r="ADV71" s="1143"/>
      <c r="ADW71" s="1143"/>
      <c r="ADX71" s="1143"/>
      <c r="ADY71" s="1143"/>
      <c r="ADZ71" s="1143"/>
      <c r="AEA71" s="1143"/>
      <c r="AEB71" s="1143"/>
      <c r="AEC71" s="1143"/>
      <c r="AED71" s="1143"/>
      <c r="AEE71" s="1143"/>
      <c r="AEF71" s="1143"/>
      <c r="AEG71" s="1143"/>
      <c r="AEH71" s="1143"/>
      <c r="AEI71" s="1143"/>
      <c r="AEJ71" s="1143"/>
      <c r="AEK71" s="1143"/>
      <c r="AEL71" s="1143"/>
      <c r="AEM71" s="1143"/>
      <c r="AEN71" s="1143"/>
      <c r="AEO71" s="1143"/>
      <c r="AEP71" s="1143"/>
      <c r="AEQ71" s="1143"/>
      <c r="AER71" s="1143"/>
      <c r="AES71" s="1143"/>
      <c r="AET71" s="1143"/>
      <c r="AEU71" s="1143"/>
      <c r="AEV71" s="1143"/>
      <c r="AEW71" s="1143"/>
      <c r="AEX71" s="1143"/>
      <c r="AEY71" s="1143"/>
      <c r="AEZ71" s="1143"/>
      <c r="AFA71" s="1143"/>
      <c r="AFB71" s="1143"/>
      <c r="AFC71" s="1143"/>
      <c r="AFD71" s="1143"/>
      <c r="AFE71" s="1143"/>
      <c r="AFF71" s="1143"/>
      <c r="AFG71" s="1143"/>
      <c r="AFH71" s="1143"/>
      <c r="AFI71" s="1143"/>
      <c r="AFJ71" s="1143"/>
      <c r="AFK71" s="1143"/>
      <c r="AFL71" s="1143"/>
      <c r="AFM71" s="1143"/>
      <c r="AFN71" s="1143"/>
      <c r="AFO71" s="1143"/>
      <c r="AFP71" s="1143"/>
      <c r="AFQ71" s="1143"/>
      <c r="AFR71" s="1143"/>
      <c r="AFS71" s="1143"/>
      <c r="AFT71" s="1143"/>
      <c r="AFU71" s="1143"/>
      <c r="AFV71" s="1143"/>
      <c r="AFW71" s="1143"/>
      <c r="AFX71" s="1143"/>
      <c r="AFY71" s="1143"/>
      <c r="AFZ71" s="1143"/>
      <c r="AGA71" s="1143"/>
      <c r="AGB71" s="1143"/>
      <c r="AGC71" s="1143"/>
      <c r="AGD71" s="1143"/>
      <c r="AGE71" s="1143"/>
      <c r="AGF71" s="1143"/>
      <c r="AGG71" s="1143"/>
      <c r="AGH71" s="1143"/>
      <c r="AGI71" s="1143"/>
      <c r="AGJ71" s="1143"/>
      <c r="AGK71" s="1143"/>
      <c r="AGL71" s="1143"/>
      <c r="AGM71" s="1143"/>
      <c r="AGN71" s="1143"/>
      <c r="AGO71" s="1143"/>
      <c r="AGP71" s="1143"/>
      <c r="AGQ71" s="1143"/>
      <c r="AGR71" s="1143"/>
      <c r="AGS71" s="1143"/>
      <c r="AGT71" s="1143"/>
      <c r="AGU71" s="1143"/>
      <c r="AGV71" s="1143"/>
      <c r="AGW71" s="1143"/>
      <c r="AGX71" s="1143"/>
      <c r="AGY71" s="1143"/>
      <c r="AGZ71" s="1143"/>
      <c r="AHA71" s="1143"/>
      <c r="AHB71" s="1143"/>
      <c r="AHC71" s="1143"/>
      <c r="AHD71" s="1143"/>
      <c r="AHE71" s="1143"/>
      <c r="AHF71" s="1143"/>
      <c r="AHG71" s="1143"/>
      <c r="AHH71" s="1143"/>
      <c r="AHI71" s="1143"/>
      <c r="AHJ71" s="1143"/>
      <c r="AHK71" s="1143"/>
      <c r="AHL71" s="1143"/>
      <c r="AHM71" s="1143"/>
      <c r="AHN71" s="1143"/>
      <c r="AHO71" s="1143"/>
      <c r="AHP71" s="1143"/>
      <c r="AHQ71" s="1143"/>
      <c r="AHR71" s="1143"/>
      <c r="AHS71" s="1143"/>
      <c r="AHT71" s="1143"/>
      <c r="AHU71" s="1143"/>
      <c r="AHV71" s="1143"/>
      <c r="AHW71" s="1143"/>
      <c r="AHX71" s="1143"/>
      <c r="AHY71" s="1143"/>
      <c r="AHZ71" s="1143"/>
      <c r="AIA71" s="1143"/>
      <c r="AIB71" s="1143"/>
      <c r="AIC71" s="1143"/>
      <c r="AID71" s="1143"/>
      <c r="AIE71" s="1143"/>
      <c r="AIF71" s="1143"/>
      <c r="AIG71" s="1143"/>
      <c r="AIH71" s="1143"/>
      <c r="AII71" s="1143"/>
      <c r="AIJ71" s="1143"/>
      <c r="AIK71" s="1143"/>
      <c r="AIL71" s="1143"/>
      <c r="AIM71" s="1143"/>
      <c r="AIN71" s="1143"/>
      <c r="AIO71" s="1143"/>
      <c r="AIP71" s="1143"/>
      <c r="AIQ71" s="1143"/>
      <c r="AIR71" s="1143"/>
      <c r="AIS71" s="1143"/>
      <c r="AIT71" s="1143"/>
      <c r="AIU71" s="1143"/>
      <c r="AIV71" s="1143"/>
      <c r="AIW71" s="1143"/>
      <c r="AIX71" s="1143"/>
      <c r="AIY71" s="1143"/>
      <c r="AIZ71" s="1143"/>
      <c r="AJA71" s="1143"/>
      <c r="AJB71" s="1143"/>
      <c r="AJC71" s="1143"/>
      <c r="AJD71" s="1143"/>
      <c r="AJE71" s="1143"/>
      <c r="AJF71" s="1143"/>
      <c r="AJG71" s="1143"/>
      <c r="AJH71" s="1143"/>
      <c r="AJI71" s="1143"/>
      <c r="AJJ71" s="1143"/>
      <c r="AJK71" s="1143"/>
      <c r="AJL71" s="1143"/>
      <c r="AJM71" s="1143"/>
      <c r="AJN71" s="1143"/>
      <c r="AJO71" s="1143"/>
      <c r="AJP71" s="1143"/>
      <c r="AJQ71" s="1143"/>
      <c r="AJR71" s="1143"/>
      <c r="AJS71" s="1143"/>
      <c r="AJT71" s="1143"/>
      <c r="AJU71" s="1143"/>
      <c r="AJV71" s="1143"/>
      <c r="AJW71" s="1143"/>
      <c r="AJX71" s="1143"/>
      <c r="AJY71" s="1143"/>
      <c r="AJZ71" s="1143"/>
      <c r="AKA71" s="1143"/>
      <c r="AKB71" s="1143"/>
      <c r="AKC71" s="1143"/>
      <c r="AKD71" s="1143"/>
      <c r="AKE71" s="1143"/>
      <c r="AKF71" s="1143"/>
      <c r="AKG71" s="1143"/>
      <c r="AKH71" s="1143"/>
      <c r="AKI71" s="1143"/>
      <c r="AKJ71" s="1143"/>
      <c r="AKK71" s="1143"/>
      <c r="AKL71" s="1143"/>
      <c r="AKM71" s="1143"/>
      <c r="AKN71" s="1143"/>
      <c r="AKO71" s="1143"/>
      <c r="AKP71" s="1143"/>
      <c r="AKQ71" s="1143"/>
      <c r="AKR71" s="1143"/>
      <c r="AKS71" s="1143"/>
      <c r="AKT71" s="1143"/>
      <c r="AKU71" s="1143"/>
      <c r="AKV71" s="1143"/>
      <c r="AKW71" s="1143"/>
      <c r="AKX71" s="1143"/>
      <c r="AKY71" s="1143"/>
      <c r="AKZ71" s="1143"/>
      <c r="ALA71" s="1143"/>
      <c r="ALB71" s="1143"/>
      <c r="ALC71" s="1143"/>
      <c r="ALD71" s="1143"/>
      <c r="ALE71" s="1143"/>
      <c r="ALF71" s="1143"/>
      <c r="ALG71" s="1143"/>
      <c r="ALH71" s="1143"/>
      <c r="ALI71" s="1143"/>
      <c r="ALJ71" s="1143"/>
      <c r="ALK71" s="1143"/>
      <c r="ALL71" s="1143"/>
      <c r="ALM71" s="1143"/>
      <c r="ALN71" s="1143"/>
      <c r="ALO71" s="1143"/>
      <c r="ALP71" s="1143"/>
      <c r="ALQ71" s="1143"/>
      <c r="ALR71" s="1143"/>
      <c r="ALS71" s="1143"/>
      <c r="ALT71" s="1143"/>
      <c r="ALU71" s="1143"/>
      <c r="ALV71" s="1143"/>
      <c r="ALW71" s="1143"/>
      <c r="ALX71" s="1143"/>
      <c r="ALY71" s="1143"/>
      <c r="ALZ71" s="1143"/>
      <c r="AMA71" s="1143"/>
      <c r="AMB71" s="1143"/>
      <c r="AMC71" s="1143"/>
      <c r="AMD71" s="1143"/>
      <c r="AME71" s="1143"/>
      <c r="AMF71" s="1143"/>
      <c r="AMG71" s="1143"/>
    </row>
    <row r="72" spans="1:1021" s="1155" customFormat="1" ht="24" customHeight="1">
      <c r="A72" s="1156">
        <v>0.47</v>
      </c>
      <c r="B72" s="1156">
        <v>2.15</v>
      </c>
      <c r="C72" s="1157">
        <f t="shared" si="6"/>
        <v>23.716666666666665</v>
      </c>
      <c r="D72" s="1157">
        <f t="shared" si="7"/>
        <v>176.58333333333331</v>
      </c>
      <c r="E72" s="1143"/>
      <c r="F72" s="1561"/>
      <c r="G72" s="1561"/>
      <c r="H72" s="1561"/>
      <c r="I72" s="1561"/>
      <c r="J72" s="1569" t="s">
        <v>2435</v>
      </c>
      <c r="K72" s="1570"/>
      <c r="L72" s="1570"/>
      <c r="M72" s="1570"/>
      <c r="N72" s="1570"/>
      <c r="O72" s="1570"/>
      <c r="P72" s="1570"/>
      <c r="Q72" s="1570"/>
      <c r="R72" s="1570"/>
      <c r="S72" s="1570"/>
      <c r="T72" s="1570"/>
      <c r="U72" s="1570"/>
      <c r="V72" s="1570"/>
      <c r="W72" s="1570"/>
      <c r="X72" s="1570"/>
      <c r="Y72" s="1570"/>
      <c r="Z72" s="1570"/>
      <c r="AA72" s="1570"/>
      <c r="AB72" s="1570"/>
      <c r="AC72" s="1570"/>
      <c r="AD72" s="1570"/>
      <c r="AE72" s="1571"/>
      <c r="AF72" s="1562"/>
      <c r="AG72" s="1562"/>
      <c r="AH72" s="1562">
        <v>242</v>
      </c>
      <c r="AI72" s="1562"/>
      <c r="AJ72" s="1562"/>
      <c r="AK72" s="1563">
        <v>142</v>
      </c>
      <c r="AL72" s="1564"/>
      <c r="AM72" s="1564"/>
      <c r="AN72" s="1564"/>
      <c r="AO72" s="1564"/>
      <c r="AP72" s="1564"/>
      <c r="AQ72" s="1564"/>
      <c r="AR72" s="1564"/>
      <c r="AS72" s="1564"/>
      <c r="AT72" s="1565"/>
      <c r="AU72" s="1563">
        <v>242</v>
      </c>
      <c r="AV72" s="1564"/>
      <c r="AW72" s="1564"/>
      <c r="AX72" s="1564"/>
      <c r="AY72" s="1564"/>
      <c r="AZ72" s="1564"/>
      <c r="BA72" s="1564"/>
      <c r="BB72" s="1564"/>
      <c r="BC72" s="1564"/>
      <c r="BD72" s="1565"/>
      <c r="BE72" s="1153"/>
      <c r="BF72" s="1158"/>
      <c r="BG72" s="1143"/>
      <c r="BH72" s="1143"/>
      <c r="BI72" s="1143"/>
      <c r="BJ72" s="1143"/>
      <c r="BK72" s="1143"/>
      <c r="BL72" s="1143"/>
      <c r="BM72" s="1143"/>
      <c r="BN72" s="1143"/>
      <c r="BO72" s="1143"/>
      <c r="BP72" s="1143"/>
      <c r="BQ72" s="1143"/>
      <c r="BR72" s="1143"/>
      <c r="BS72" s="1143"/>
      <c r="BT72" s="1143"/>
      <c r="BU72" s="1143"/>
      <c r="BV72" s="1143"/>
      <c r="BW72" s="1143"/>
      <c r="BX72" s="1143"/>
      <c r="BY72" s="1143"/>
      <c r="BZ72" s="1143"/>
      <c r="CA72" s="1143"/>
      <c r="CB72" s="1143"/>
      <c r="CC72" s="1143"/>
      <c r="CD72" s="1143"/>
      <c r="CE72" s="1143"/>
      <c r="CF72" s="1143"/>
      <c r="CG72" s="1143"/>
      <c r="CH72" s="1143"/>
      <c r="CI72" s="1143"/>
      <c r="CJ72" s="1143"/>
      <c r="CK72" s="1143"/>
      <c r="CL72" s="1143"/>
      <c r="CM72" s="1143"/>
      <c r="CN72" s="1143"/>
      <c r="CO72" s="1143"/>
      <c r="CP72" s="1143"/>
      <c r="CQ72" s="1143"/>
      <c r="CR72" s="1143"/>
      <c r="CS72" s="1143"/>
      <c r="CT72" s="1143"/>
      <c r="CU72" s="1143"/>
      <c r="CV72" s="1143"/>
      <c r="CW72" s="1143"/>
      <c r="CX72" s="1143"/>
      <c r="CY72" s="1143"/>
      <c r="CZ72" s="1143"/>
      <c r="DA72" s="1143"/>
      <c r="DB72" s="1143"/>
      <c r="DC72" s="1143"/>
      <c r="DD72" s="1143"/>
      <c r="DE72" s="1143"/>
      <c r="DF72" s="1143"/>
      <c r="DG72" s="1143"/>
      <c r="DH72" s="1143"/>
      <c r="DI72" s="1143"/>
      <c r="DJ72" s="1143"/>
      <c r="DK72" s="1143"/>
      <c r="DL72" s="1143"/>
      <c r="DM72" s="1143"/>
      <c r="DN72" s="1143"/>
      <c r="DO72" s="1143"/>
      <c r="DP72" s="1143"/>
      <c r="DQ72" s="1143"/>
      <c r="DR72" s="1143"/>
      <c r="DS72" s="1143"/>
      <c r="DT72" s="1143"/>
      <c r="DU72" s="1143"/>
      <c r="DV72" s="1143"/>
      <c r="DW72" s="1143"/>
      <c r="DX72" s="1143"/>
      <c r="DY72" s="1143"/>
      <c r="DZ72" s="1143"/>
      <c r="EA72" s="1143"/>
      <c r="EB72" s="1143"/>
      <c r="EC72" s="1143"/>
      <c r="ED72" s="1143"/>
      <c r="EE72" s="1143"/>
      <c r="EF72" s="1143"/>
      <c r="EG72" s="1143"/>
      <c r="EH72" s="1143"/>
      <c r="EI72" s="1143"/>
      <c r="EJ72" s="1143"/>
      <c r="EK72" s="1143"/>
      <c r="EL72" s="1143"/>
      <c r="EM72" s="1143"/>
      <c r="EN72" s="1143"/>
      <c r="EO72" s="1143"/>
      <c r="EP72" s="1143"/>
      <c r="EQ72" s="1143"/>
      <c r="ER72" s="1143"/>
      <c r="ES72" s="1143"/>
      <c r="ET72" s="1143"/>
      <c r="EU72" s="1143"/>
      <c r="EV72" s="1143"/>
      <c r="EW72" s="1143"/>
      <c r="EX72" s="1143"/>
      <c r="EY72" s="1143"/>
      <c r="EZ72" s="1143"/>
      <c r="FA72" s="1143"/>
      <c r="FB72" s="1143"/>
      <c r="FC72" s="1143"/>
      <c r="FD72" s="1143"/>
      <c r="FE72" s="1143"/>
      <c r="FF72" s="1143"/>
      <c r="FG72" s="1143"/>
      <c r="FH72" s="1143"/>
      <c r="FI72" s="1143"/>
      <c r="FJ72" s="1143"/>
      <c r="FK72" s="1143"/>
      <c r="FL72" s="1143"/>
      <c r="FM72" s="1143"/>
      <c r="FN72" s="1143"/>
      <c r="FO72" s="1143"/>
      <c r="FP72" s="1143"/>
      <c r="FQ72" s="1143"/>
      <c r="FR72" s="1143"/>
      <c r="FS72" s="1143"/>
      <c r="FT72" s="1143"/>
      <c r="FU72" s="1143"/>
      <c r="FV72" s="1143"/>
      <c r="FW72" s="1143"/>
      <c r="FX72" s="1143"/>
      <c r="FY72" s="1143"/>
      <c r="FZ72" s="1143"/>
      <c r="GA72" s="1143"/>
      <c r="GB72" s="1143"/>
      <c r="GC72" s="1143"/>
      <c r="GD72" s="1143"/>
      <c r="GE72" s="1143"/>
      <c r="GF72" s="1143"/>
      <c r="GG72" s="1143"/>
      <c r="GH72" s="1143"/>
      <c r="GI72" s="1143"/>
      <c r="GJ72" s="1143"/>
      <c r="GK72" s="1143"/>
      <c r="GL72" s="1143"/>
      <c r="GM72" s="1143"/>
      <c r="GN72" s="1143"/>
      <c r="GO72" s="1143"/>
      <c r="GP72" s="1143"/>
      <c r="GQ72" s="1143"/>
      <c r="GR72" s="1143"/>
      <c r="GS72" s="1143"/>
      <c r="GT72" s="1143"/>
      <c r="GU72" s="1143"/>
      <c r="GV72" s="1143"/>
      <c r="GW72" s="1143"/>
      <c r="GX72" s="1143"/>
      <c r="GY72" s="1143"/>
      <c r="GZ72" s="1143"/>
      <c r="HA72" s="1143"/>
      <c r="HB72" s="1143"/>
      <c r="HC72" s="1143"/>
      <c r="HD72" s="1143"/>
      <c r="HE72" s="1143"/>
      <c r="HF72" s="1143"/>
      <c r="HG72" s="1143"/>
      <c r="HH72" s="1143"/>
      <c r="HI72" s="1143"/>
      <c r="HJ72" s="1143"/>
      <c r="HK72" s="1143"/>
      <c r="HL72" s="1143"/>
      <c r="HM72" s="1143"/>
      <c r="HN72" s="1143"/>
      <c r="HO72" s="1143"/>
      <c r="HP72" s="1143"/>
      <c r="HQ72" s="1143"/>
      <c r="HR72" s="1143"/>
      <c r="HS72" s="1143"/>
      <c r="HT72" s="1143"/>
      <c r="HU72" s="1143"/>
      <c r="HV72" s="1143"/>
      <c r="HW72" s="1143"/>
      <c r="HX72" s="1143"/>
      <c r="HY72" s="1143"/>
      <c r="HZ72" s="1143"/>
      <c r="IA72" s="1143"/>
      <c r="IB72" s="1143"/>
      <c r="IC72" s="1143"/>
      <c r="ID72" s="1143"/>
      <c r="IE72" s="1143"/>
      <c r="IF72" s="1143"/>
      <c r="IG72" s="1143"/>
      <c r="IH72" s="1143"/>
      <c r="II72" s="1143"/>
      <c r="IJ72" s="1143"/>
      <c r="IK72" s="1143"/>
      <c r="IL72" s="1143"/>
      <c r="IM72" s="1143"/>
      <c r="IN72" s="1143"/>
      <c r="IO72" s="1143"/>
      <c r="IP72" s="1143"/>
      <c r="IQ72" s="1143"/>
      <c r="IR72" s="1143"/>
      <c r="IS72" s="1143"/>
      <c r="IT72" s="1143"/>
      <c r="IU72" s="1143"/>
      <c r="IV72" s="1143"/>
      <c r="IW72" s="1143"/>
      <c r="IX72" s="1143"/>
      <c r="IY72" s="1143"/>
      <c r="IZ72" s="1143"/>
      <c r="JA72" s="1143"/>
      <c r="JB72" s="1143"/>
      <c r="JC72" s="1143"/>
      <c r="JD72" s="1143"/>
      <c r="JE72" s="1143"/>
      <c r="JF72" s="1143"/>
      <c r="JG72" s="1143"/>
      <c r="JH72" s="1143"/>
      <c r="JI72" s="1143"/>
      <c r="JJ72" s="1143"/>
      <c r="JK72" s="1143"/>
      <c r="JL72" s="1143"/>
      <c r="JM72" s="1143"/>
      <c r="JN72" s="1143"/>
      <c r="JO72" s="1143"/>
      <c r="JP72" s="1143"/>
      <c r="JQ72" s="1143"/>
      <c r="JR72" s="1143"/>
      <c r="JS72" s="1143"/>
      <c r="JT72" s="1143"/>
      <c r="JU72" s="1143"/>
      <c r="JV72" s="1143"/>
      <c r="JW72" s="1143"/>
      <c r="JX72" s="1143"/>
      <c r="JY72" s="1143"/>
      <c r="JZ72" s="1143"/>
      <c r="KA72" s="1143"/>
      <c r="KB72" s="1143"/>
      <c r="KC72" s="1143"/>
      <c r="KD72" s="1143"/>
      <c r="KE72" s="1143"/>
      <c r="KF72" s="1143"/>
      <c r="KG72" s="1143"/>
      <c r="KH72" s="1143"/>
      <c r="KI72" s="1143"/>
      <c r="KJ72" s="1143"/>
      <c r="KK72" s="1143"/>
      <c r="KL72" s="1143"/>
      <c r="KM72" s="1143"/>
      <c r="KN72" s="1143"/>
      <c r="KO72" s="1143"/>
      <c r="KP72" s="1143"/>
      <c r="KQ72" s="1143"/>
      <c r="KR72" s="1143"/>
      <c r="KS72" s="1143"/>
      <c r="KT72" s="1143"/>
      <c r="KU72" s="1143"/>
      <c r="KV72" s="1143"/>
      <c r="KW72" s="1143"/>
      <c r="KX72" s="1143"/>
      <c r="KY72" s="1143"/>
      <c r="KZ72" s="1143"/>
      <c r="LA72" s="1143"/>
      <c r="LB72" s="1143"/>
      <c r="LC72" s="1143"/>
      <c r="LD72" s="1143"/>
      <c r="LE72" s="1143"/>
      <c r="LF72" s="1143"/>
      <c r="LG72" s="1143"/>
      <c r="LH72" s="1143"/>
      <c r="LI72" s="1143"/>
      <c r="LJ72" s="1143"/>
      <c r="LK72" s="1143"/>
      <c r="LL72" s="1143"/>
      <c r="LM72" s="1143"/>
      <c r="LN72" s="1143"/>
      <c r="LO72" s="1143"/>
      <c r="LP72" s="1143"/>
      <c r="LQ72" s="1143"/>
      <c r="LR72" s="1143"/>
      <c r="LS72" s="1143"/>
      <c r="LT72" s="1143"/>
      <c r="LU72" s="1143"/>
      <c r="LV72" s="1143"/>
      <c r="LW72" s="1143"/>
      <c r="LX72" s="1143"/>
      <c r="LY72" s="1143"/>
      <c r="LZ72" s="1143"/>
      <c r="MA72" s="1143"/>
      <c r="MB72" s="1143"/>
      <c r="MC72" s="1143"/>
      <c r="MD72" s="1143"/>
      <c r="ME72" s="1143"/>
      <c r="MF72" s="1143"/>
      <c r="MG72" s="1143"/>
      <c r="MH72" s="1143"/>
      <c r="MI72" s="1143"/>
      <c r="MJ72" s="1143"/>
      <c r="MK72" s="1143"/>
      <c r="ML72" s="1143"/>
      <c r="MM72" s="1143"/>
      <c r="MN72" s="1143"/>
      <c r="MO72" s="1143"/>
      <c r="MP72" s="1143"/>
      <c r="MQ72" s="1143"/>
      <c r="MR72" s="1143"/>
      <c r="MS72" s="1143"/>
      <c r="MT72" s="1143"/>
      <c r="MU72" s="1143"/>
      <c r="MV72" s="1143"/>
      <c r="MW72" s="1143"/>
      <c r="MX72" s="1143"/>
      <c r="MY72" s="1143"/>
      <c r="MZ72" s="1143"/>
      <c r="NA72" s="1143"/>
      <c r="NB72" s="1143"/>
      <c r="NC72" s="1143"/>
      <c r="ND72" s="1143"/>
      <c r="NE72" s="1143"/>
      <c r="NF72" s="1143"/>
      <c r="NG72" s="1143"/>
      <c r="NH72" s="1143"/>
      <c r="NI72" s="1143"/>
      <c r="NJ72" s="1143"/>
      <c r="NK72" s="1143"/>
      <c r="NL72" s="1143"/>
      <c r="NM72" s="1143"/>
      <c r="NN72" s="1143"/>
      <c r="NO72" s="1143"/>
      <c r="NP72" s="1143"/>
      <c r="NQ72" s="1143"/>
      <c r="NR72" s="1143"/>
      <c r="NS72" s="1143"/>
      <c r="NT72" s="1143"/>
      <c r="NU72" s="1143"/>
      <c r="NV72" s="1143"/>
      <c r="NW72" s="1143"/>
      <c r="NX72" s="1143"/>
      <c r="NY72" s="1143"/>
      <c r="NZ72" s="1143"/>
      <c r="OA72" s="1143"/>
      <c r="OB72" s="1143"/>
      <c r="OC72" s="1143"/>
      <c r="OD72" s="1143"/>
      <c r="OE72" s="1143"/>
      <c r="OF72" s="1143"/>
      <c r="OG72" s="1143"/>
      <c r="OH72" s="1143"/>
      <c r="OI72" s="1143"/>
      <c r="OJ72" s="1143"/>
      <c r="OK72" s="1143"/>
      <c r="OL72" s="1143"/>
      <c r="OM72" s="1143"/>
      <c r="ON72" s="1143"/>
      <c r="OO72" s="1143"/>
      <c r="OP72" s="1143"/>
      <c r="OQ72" s="1143"/>
      <c r="OR72" s="1143"/>
      <c r="OS72" s="1143"/>
      <c r="OT72" s="1143"/>
      <c r="OU72" s="1143"/>
      <c r="OV72" s="1143"/>
      <c r="OW72" s="1143"/>
      <c r="OX72" s="1143"/>
      <c r="OY72" s="1143"/>
      <c r="OZ72" s="1143"/>
      <c r="PA72" s="1143"/>
      <c r="PB72" s="1143"/>
      <c r="PC72" s="1143"/>
      <c r="PD72" s="1143"/>
      <c r="PE72" s="1143"/>
      <c r="PF72" s="1143"/>
      <c r="PG72" s="1143"/>
      <c r="PH72" s="1143"/>
      <c r="PI72" s="1143"/>
      <c r="PJ72" s="1143"/>
      <c r="PK72" s="1143"/>
      <c r="PL72" s="1143"/>
      <c r="PM72" s="1143"/>
      <c r="PN72" s="1143"/>
      <c r="PO72" s="1143"/>
      <c r="PP72" s="1143"/>
      <c r="PQ72" s="1143"/>
      <c r="PR72" s="1143"/>
      <c r="PS72" s="1143"/>
      <c r="PT72" s="1143"/>
      <c r="PU72" s="1143"/>
      <c r="PV72" s="1143"/>
      <c r="PW72" s="1143"/>
      <c r="PX72" s="1143"/>
      <c r="PY72" s="1143"/>
      <c r="PZ72" s="1143"/>
      <c r="QA72" s="1143"/>
      <c r="QB72" s="1143"/>
      <c r="QC72" s="1143"/>
      <c r="QD72" s="1143"/>
      <c r="QE72" s="1143"/>
      <c r="QF72" s="1143"/>
      <c r="QG72" s="1143"/>
      <c r="QH72" s="1143"/>
      <c r="QI72" s="1143"/>
      <c r="QJ72" s="1143"/>
      <c r="QK72" s="1143"/>
      <c r="QL72" s="1143"/>
      <c r="QM72" s="1143"/>
      <c r="QN72" s="1143"/>
      <c r="QO72" s="1143"/>
      <c r="QP72" s="1143"/>
      <c r="QQ72" s="1143"/>
      <c r="QR72" s="1143"/>
      <c r="QS72" s="1143"/>
      <c r="QT72" s="1143"/>
      <c r="QU72" s="1143"/>
      <c r="QV72" s="1143"/>
      <c r="QW72" s="1143"/>
      <c r="QX72" s="1143"/>
      <c r="QY72" s="1143"/>
      <c r="QZ72" s="1143"/>
      <c r="RA72" s="1143"/>
      <c r="RB72" s="1143"/>
      <c r="RC72" s="1143"/>
      <c r="RD72" s="1143"/>
      <c r="RE72" s="1143"/>
      <c r="RF72" s="1143"/>
      <c r="RG72" s="1143"/>
      <c r="RH72" s="1143"/>
      <c r="RI72" s="1143"/>
      <c r="RJ72" s="1143"/>
      <c r="RK72" s="1143"/>
      <c r="RL72" s="1143"/>
      <c r="RM72" s="1143"/>
      <c r="RN72" s="1143"/>
      <c r="RO72" s="1143"/>
      <c r="RP72" s="1143"/>
      <c r="RQ72" s="1143"/>
      <c r="RR72" s="1143"/>
      <c r="RS72" s="1143"/>
      <c r="RT72" s="1143"/>
      <c r="RU72" s="1143"/>
      <c r="RV72" s="1143"/>
      <c r="RW72" s="1143"/>
      <c r="RX72" s="1143"/>
      <c r="RY72" s="1143"/>
      <c r="RZ72" s="1143"/>
      <c r="SA72" s="1143"/>
      <c r="SB72" s="1143"/>
      <c r="SC72" s="1143"/>
      <c r="SD72" s="1143"/>
      <c r="SE72" s="1143"/>
      <c r="SF72" s="1143"/>
      <c r="SG72" s="1143"/>
      <c r="SH72" s="1143"/>
      <c r="SI72" s="1143"/>
      <c r="SJ72" s="1143"/>
      <c r="SK72" s="1143"/>
      <c r="SL72" s="1143"/>
      <c r="SM72" s="1143"/>
      <c r="SN72" s="1143"/>
      <c r="SO72" s="1143"/>
      <c r="SP72" s="1143"/>
      <c r="SQ72" s="1143"/>
      <c r="SR72" s="1143"/>
      <c r="SS72" s="1143"/>
      <c r="ST72" s="1143"/>
      <c r="SU72" s="1143"/>
      <c r="SV72" s="1143"/>
      <c r="SW72" s="1143"/>
      <c r="SX72" s="1143"/>
      <c r="SY72" s="1143"/>
      <c r="SZ72" s="1143"/>
      <c r="TA72" s="1143"/>
      <c r="TB72" s="1143"/>
      <c r="TC72" s="1143"/>
      <c r="TD72" s="1143"/>
      <c r="TE72" s="1143"/>
      <c r="TF72" s="1143"/>
      <c r="TG72" s="1143"/>
      <c r="TH72" s="1143"/>
      <c r="TI72" s="1143"/>
      <c r="TJ72" s="1143"/>
      <c r="TK72" s="1143"/>
      <c r="TL72" s="1143"/>
      <c r="TM72" s="1143"/>
      <c r="TN72" s="1143"/>
      <c r="TO72" s="1143"/>
      <c r="TP72" s="1143"/>
      <c r="TQ72" s="1143"/>
      <c r="TR72" s="1143"/>
      <c r="TS72" s="1143"/>
      <c r="TT72" s="1143"/>
      <c r="TU72" s="1143"/>
      <c r="TV72" s="1143"/>
      <c r="TW72" s="1143"/>
      <c r="TX72" s="1143"/>
      <c r="TY72" s="1143"/>
      <c r="TZ72" s="1143"/>
      <c r="UA72" s="1143"/>
      <c r="UB72" s="1143"/>
      <c r="UC72" s="1143"/>
      <c r="UD72" s="1143"/>
      <c r="UE72" s="1143"/>
      <c r="UF72" s="1143"/>
      <c r="UG72" s="1143"/>
      <c r="UH72" s="1143"/>
      <c r="UI72" s="1143"/>
      <c r="UJ72" s="1143"/>
      <c r="UK72" s="1143"/>
      <c r="UL72" s="1143"/>
      <c r="UM72" s="1143"/>
      <c r="UN72" s="1143"/>
      <c r="UO72" s="1143"/>
      <c r="UP72" s="1143"/>
      <c r="UQ72" s="1143"/>
      <c r="UR72" s="1143"/>
      <c r="US72" s="1143"/>
      <c r="UT72" s="1143"/>
      <c r="UU72" s="1143"/>
      <c r="UV72" s="1143"/>
      <c r="UW72" s="1143"/>
      <c r="UX72" s="1143"/>
      <c r="UY72" s="1143"/>
      <c r="UZ72" s="1143"/>
      <c r="VA72" s="1143"/>
      <c r="VB72" s="1143"/>
      <c r="VC72" s="1143"/>
      <c r="VD72" s="1143"/>
      <c r="VE72" s="1143"/>
      <c r="VF72" s="1143"/>
      <c r="VG72" s="1143"/>
      <c r="VH72" s="1143"/>
      <c r="VI72" s="1143"/>
      <c r="VJ72" s="1143"/>
      <c r="VK72" s="1143"/>
      <c r="VL72" s="1143"/>
      <c r="VM72" s="1143"/>
      <c r="VN72" s="1143"/>
      <c r="VO72" s="1143"/>
      <c r="VP72" s="1143"/>
      <c r="VQ72" s="1143"/>
      <c r="VR72" s="1143"/>
      <c r="VS72" s="1143"/>
      <c r="VT72" s="1143"/>
      <c r="VU72" s="1143"/>
      <c r="VV72" s="1143"/>
      <c r="VW72" s="1143"/>
      <c r="VX72" s="1143"/>
      <c r="VY72" s="1143"/>
      <c r="VZ72" s="1143"/>
      <c r="WA72" s="1143"/>
      <c r="WB72" s="1143"/>
      <c r="WC72" s="1143"/>
      <c r="WD72" s="1143"/>
      <c r="WE72" s="1143"/>
      <c r="WF72" s="1143"/>
      <c r="WG72" s="1143"/>
      <c r="WH72" s="1143"/>
      <c r="WI72" s="1143"/>
      <c r="WJ72" s="1143"/>
      <c r="WK72" s="1143"/>
      <c r="WL72" s="1143"/>
      <c r="WM72" s="1143"/>
      <c r="WN72" s="1143"/>
      <c r="WO72" s="1143"/>
      <c r="WP72" s="1143"/>
      <c r="WQ72" s="1143"/>
      <c r="WR72" s="1143"/>
      <c r="WS72" s="1143"/>
      <c r="WT72" s="1143"/>
      <c r="WU72" s="1143"/>
      <c r="WV72" s="1143"/>
      <c r="WW72" s="1143"/>
      <c r="WX72" s="1143"/>
      <c r="WY72" s="1143"/>
      <c r="WZ72" s="1143"/>
      <c r="XA72" s="1143"/>
      <c r="XB72" s="1143"/>
      <c r="XC72" s="1143"/>
      <c r="XD72" s="1143"/>
      <c r="XE72" s="1143"/>
      <c r="XF72" s="1143"/>
      <c r="XG72" s="1143"/>
      <c r="XH72" s="1143"/>
      <c r="XI72" s="1143"/>
      <c r="XJ72" s="1143"/>
      <c r="XK72" s="1143"/>
      <c r="XL72" s="1143"/>
      <c r="XM72" s="1143"/>
      <c r="XN72" s="1143"/>
      <c r="XO72" s="1143"/>
      <c r="XP72" s="1143"/>
      <c r="XQ72" s="1143"/>
      <c r="XR72" s="1143"/>
      <c r="XS72" s="1143"/>
      <c r="XT72" s="1143"/>
      <c r="XU72" s="1143"/>
      <c r="XV72" s="1143"/>
      <c r="XW72" s="1143"/>
      <c r="XX72" s="1143"/>
      <c r="XY72" s="1143"/>
      <c r="XZ72" s="1143"/>
      <c r="YA72" s="1143"/>
      <c r="YB72" s="1143"/>
      <c r="YC72" s="1143"/>
      <c r="YD72" s="1143"/>
      <c r="YE72" s="1143"/>
      <c r="YF72" s="1143"/>
      <c r="YG72" s="1143"/>
      <c r="YH72" s="1143"/>
      <c r="YI72" s="1143"/>
      <c r="YJ72" s="1143"/>
      <c r="YK72" s="1143"/>
      <c r="YL72" s="1143"/>
      <c r="YM72" s="1143"/>
      <c r="YN72" s="1143"/>
      <c r="YO72" s="1143"/>
      <c r="YP72" s="1143"/>
      <c r="YQ72" s="1143"/>
      <c r="YR72" s="1143"/>
      <c r="YS72" s="1143"/>
      <c r="YT72" s="1143"/>
      <c r="YU72" s="1143"/>
      <c r="YV72" s="1143"/>
      <c r="YW72" s="1143"/>
      <c r="YX72" s="1143"/>
      <c r="YY72" s="1143"/>
      <c r="YZ72" s="1143"/>
      <c r="ZA72" s="1143"/>
      <c r="ZB72" s="1143"/>
      <c r="ZC72" s="1143"/>
      <c r="ZD72" s="1143"/>
      <c r="ZE72" s="1143"/>
      <c r="ZF72" s="1143"/>
      <c r="ZG72" s="1143"/>
      <c r="ZH72" s="1143"/>
      <c r="ZI72" s="1143"/>
      <c r="ZJ72" s="1143"/>
      <c r="ZK72" s="1143"/>
      <c r="ZL72" s="1143"/>
      <c r="ZM72" s="1143"/>
      <c r="ZN72" s="1143"/>
      <c r="ZO72" s="1143"/>
      <c r="ZP72" s="1143"/>
      <c r="ZQ72" s="1143"/>
      <c r="ZR72" s="1143"/>
      <c r="ZS72" s="1143"/>
      <c r="ZT72" s="1143"/>
      <c r="ZU72" s="1143"/>
      <c r="ZV72" s="1143"/>
      <c r="ZW72" s="1143"/>
      <c r="ZX72" s="1143"/>
      <c r="ZY72" s="1143"/>
      <c r="ZZ72" s="1143"/>
      <c r="AAA72" s="1143"/>
      <c r="AAB72" s="1143"/>
      <c r="AAC72" s="1143"/>
      <c r="AAD72" s="1143"/>
      <c r="AAE72" s="1143"/>
      <c r="AAF72" s="1143"/>
      <c r="AAG72" s="1143"/>
      <c r="AAH72" s="1143"/>
      <c r="AAI72" s="1143"/>
      <c r="AAJ72" s="1143"/>
      <c r="AAK72" s="1143"/>
      <c r="AAL72" s="1143"/>
      <c r="AAM72" s="1143"/>
      <c r="AAN72" s="1143"/>
      <c r="AAO72" s="1143"/>
      <c r="AAP72" s="1143"/>
      <c r="AAQ72" s="1143"/>
      <c r="AAR72" s="1143"/>
      <c r="AAS72" s="1143"/>
      <c r="AAT72" s="1143"/>
      <c r="AAU72" s="1143"/>
      <c r="AAV72" s="1143"/>
      <c r="AAW72" s="1143"/>
      <c r="AAX72" s="1143"/>
      <c r="AAY72" s="1143"/>
      <c r="AAZ72" s="1143"/>
      <c r="ABA72" s="1143"/>
      <c r="ABB72" s="1143"/>
      <c r="ABC72" s="1143"/>
      <c r="ABD72" s="1143"/>
      <c r="ABE72" s="1143"/>
      <c r="ABF72" s="1143"/>
      <c r="ABG72" s="1143"/>
      <c r="ABH72" s="1143"/>
      <c r="ABI72" s="1143"/>
      <c r="ABJ72" s="1143"/>
      <c r="ABK72" s="1143"/>
      <c r="ABL72" s="1143"/>
      <c r="ABM72" s="1143"/>
      <c r="ABN72" s="1143"/>
      <c r="ABO72" s="1143"/>
      <c r="ABP72" s="1143"/>
      <c r="ABQ72" s="1143"/>
      <c r="ABR72" s="1143"/>
      <c r="ABS72" s="1143"/>
      <c r="ABT72" s="1143"/>
      <c r="ABU72" s="1143"/>
      <c r="ABV72" s="1143"/>
      <c r="ABW72" s="1143"/>
      <c r="ABX72" s="1143"/>
      <c r="ABY72" s="1143"/>
      <c r="ABZ72" s="1143"/>
      <c r="ACA72" s="1143"/>
      <c r="ACB72" s="1143"/>
      <c r="ACC72" s="1143"/>
      <c r="ACD72" s="1143"/>
      <c r="ACE72" s="1143"/>
      <c r="ACF72" s="1143"/>
      <c r="ACG72" s="1143"/>
      <c r="ACH72" s="1143"/>
      <c r="ACI72" s="1143"/>
      <c r="ACJ72" s="1143"/>
      <c r="ACK72" s="1143"/>
      <c r="ACL72" s="1143"/>
      <c r="ACM72" s="1143"/>
      <c r="ACN72" s="1143"/>
      <c r="ACO72" s="1143"/>
      <c r="ACP72" s="1143"/>
      <c r="ACQ72" s="1143"/>
      <c r="ACR72" s="1143"/>
      <c r="ACS72" s="1143"/>
      <c r="ACT72" s="1143"/>
      <c r="ACU72" s="1143"/>
      <c r="ACV72" s="1143"/>
      <c r="ACW72" s="1143"/>
      <c r="ACX72" s="1143"/>
      <c r="ACY72" s="1143"/>
      <c r="ACZ72" s="1143"/>
      <c r="ADA72" s="1143"/>
      <c r="ADB72" s="1143"/>
      <c r="ADC72" s="1143"/>
      <c r="ADD72" s="1143"/>
      <c r="ADE72" s="1143"/>
      <c r="ADF72" s="1143"/>
      <c r="ADG72" s="1143"/>
      <c r="ADH72" s="1143"/>
      <c r="ADI72" s="1143"/>
      <c r="ADJ72" s="1143"/>
      <c r="ADK72" s="1143"/>
      <c r="ADL72" s="1143"/>
      <c r="ADM72" s="1143"/>
      <c r="ADN72" s="1143"/>
      <c r="ADO72" s="1143"/>
      <c r="ADP72" s="1143"/>
      <c r="ADQ72" s="1143"/>
      <c r="ADR72" s="1143"/>
      <c r="ADS72" s="1143"/>
      <c r="ADT72" s="1143"/>
      <c r="ADU72" s="1143"/>
      <c r="ADV72" s="1143"/>
      <c r="ADW72" s="1143"/>
      <c r="ADX72" s="1143"/>
      <c r="ADY72" s="1143"/>
      <c r="ADZ72" s="1143"/>
      <c r="AEA72" s="1143"/>
      <c r="AEB72" s="1143"/>
      <c r="AEC72" s="1143"/>
      <c r="AED72" s="1143"/>
      <c r="AEE72" s="1143"/>
      <c r="AEF72" s="1143"/>
      <c r="AEG72" s="1143"/>
      <c r="AEH72" s="1143"/>
      <c r="AEI72" s="1143"/>
      <c r="AEJ72" s="1143"/>
      <c r="AEK72" s="1143"/>
      <c r="AEL72" s="1143"/>
      <c r="AEM72" s="1143"/>
      <c r="AEN72" s="1143"/>
      <c r="AEO72" s="1143"/>
      <c r="AEP72" s="1143"/>
      <c r="AEQ72" s="1143"/>
      <c r="AER72" s="1143"/>
      <c r="AES72" s="1143"/>
      <c r="AET72" s="1143"/>
      <c r="AEU72" s="1143"/>
      <c r="AEV72" s="1143"/>
      <c r="AEW72" s="1143"/>
      <c r="AEX72" s="1143"/>
      <c r="AEY72" s="1143"/>
      <c r="AEZ72" s="1143"/>
      <c r="AFA72" s="1143"/>
      <c r="AFB72" s="1143"/>
      <c r="AFC72" s="1143"/>
      <c r="AFD72" s="1143"/>
      <c r="AFE72" s="1143"/>
      <c r="AFF72" s="1143"/>
      <c r="AFG72" s="1143"/>
      <c r="AFH72" s="1143"/>
      <c r="AFI72" s="1143"/>
      <c r="AFJ72" s="1143"/>
      <c r="AFK72" s="1143"/>
      <c r="AFL72" s="1143"/>
      <c r="AFM72" s="1143"/>
      <c r="AFN72" s="1143"/>
      <c r="AFO72" s="1143"/>
      <c r="AFP72" s="1143"/>
      <c r="AFQ72" s="1143"/>
      <c r="AFR72" s="1143"/>
      <c r="AFS72" s="1143"/>
      <c r="AFT72" s="1143"/>
      <c r="AFU72" s="1143"/>
      <c r="AFV72" s="1143"/>
      <c r="AFW72" s="1143"/>
      <c r="AFX72" s="1143"/>
      <c r="AFY72" s="1143"/>
      <c r="AFZ72" s="1143"/>
      <c r="AGA72" s="1143"/>
      <c r="AGB72" s="1143"/>
      <c r="AGC72" s="1143"/>
      <c r="AGD72" s="1143"/>
      <c r="AGE72" s="1143"/>
      <c r="AGF72" s="1143"/>
      <c r="AGG72" s="1143"/>
      <c r="AGH72" s="1143"/>
      <c r="AGI72" s="1143"/>
      <c r="AGJ72" s="1143"/>
      <c r="AGK72" s="1143"/>
      <c r="AGL72" s="1143"/>
      <c r="AGM72" s="1143"/>
      <c r="AGN72" s="1143"/>
      <c r="AGO72" s="1143"/>
      <c r="AGP72" s="1143"/>
      <c r="AGQ72" s="1143"/>
      <c r="AGR72" s="1143"/>
      <c r="AGS72" s="1143"/>
      <c r="AGT72" s="1143"/>
      <c r="AGU72" s="1143"/>
      <c r="AGV72" s="1143"/>
      <c r="AGW72" s="1143"/>
      <c r="AGX72" s="1143"/>
      <c r="AGY72" s="1143"/>
      <c r="AGZ72" s="1143"/>
      <c r="AHA72" s="1143"/>
      <c r="AHB72" s="1143"/>
      <c r="AHC72" s="1143"/>
      <c r="AHD72" s="1143"/>
      <c r="AHE72" s="1143"/>
      <c r="AHF72" s="1143"/>
      <c r="AHG72" s="1143"/>
      <c r="AHH72" s="1143"/>
      <c r="AHI72" s="1143"/>
      <c r="AHJ72" s="1143"/>
      <c r="AHK72" s="1143"/>
      <c r="AHL72" s="1143"/>
      <c r="AHM72" s="1143"/>
      <c r="AHN72" s="1143"/>
      <c r="AHO72" s="1143"/>
      <c r="AHP72" s="1143"/>
      <c r="AHQ72" s="1143"/>
      <c r="AHR72" s="1143"/>
      <c r="AHS72" s="1143"/>
      <c r="AHT72" s="1143"/>
      <c r="AHU72" s="1143"/>
      <c r="AHV72" s="1143"/>
      <c r="AHW72" s="1143"/>
      <c r="AHX72" s="1143"/>
      <c r="AHY72" s="1143"/>
      <c r="AHZ72" s="1143"/>
      <c r="AIA72" s="1143"/>
      <c r="AIB72" s="1143"/>
      <c r="AIC72" s="1143"/>
      <c r="AID72" s="1143"/>
      <c r="AIE72" s="1143"/>
      <c r="AIF72" s="1143"/>
      <c r="AIG72" s="1143"/>
      <c r="AIH72" s="1143"/>
      <c r="AII72" s="1143"/>
      <c r="AIJ72" s="1143"/>
      <c r="AIK72" s="1143"/>
      <c r="AIL72" s="1143"/>
      <c r="AIM72" s="1143"/>
      <c r="AIN72" s="1143"/>
      <c r="AIO72" s="1143"/>
      <c r="AIP72" s="1143"/>
      <c r="AIQ72" s="1143"/>
      <c r="AIR72" s="1143"/>
      <c r="AIS72" s="1143"/>
      <c r="AIT72" s="1143"/>
      <c r="AIU72" s="1143"/>
      <c r="AIV72" s="1143"/>
      <c r="AIW72" s="1143"/>
      <c r="AIX72" s="1143"/>
      <c r="AIY72" s="1143"/>
      <c r="AIZ72" s="1143"/>
      <c r="AJA72" s="1143"/>
      <c r="AJB72" s="1143"/>
      <c r="AJC72" s="1143"/>
      <c r="AJD72" s="1143"/>
      <c r="AJE72" s="1143"/>
      <c r="AJF72" s="1143"/>
      <c r="AJG72" s="1143"/>
      <c r="AJH72" s="1143"/>
      <c r="AJI72" s="1143"/>
      <c r="AJJ72" s="1143"/>
      <c r="AJK72" s="1143"/>
      <c r="AJL72" s="1143"/>
      <c r="AJM72" s="1143"/>
      <c r="AJN72" s="1143"/>
      <c r="AJO72" s="1143"/>
      <c r="AJP72" s="1143"/>
      <c r="AJQ72" s="1143"/>
      <c r="AJR72" s="1143"/>
      <c r="AJS72" s="1143"/>
      <c r="AJT72" s="1143"/>
      <c r="AJU72" s="1143"/>
      <c r="AJV72" s="1143"/>
      <c r="AJW72" s="1143"/>
      <c r="AJX72" s="1143"/>
      <c r="AJY72" s="1143"/>
      <c r="AJZ72" s="1143"/>
      <c r="AKA72" s="1143"/>
      <c r="AKB72" s="1143"/>
      <c r="AKC72" s="1143"/>
      <c r="AKD72" s="1143"/>
      <c r="AKE72" s="1143"/>
      <c r="AKF72" s="1143"/>
      <c r="AKG72" s="1143"/>
      <c r="AKH72" s="1143"/>
      <c r="AKI72" s="1143"/>
      <c r="AKJ72" s="1143"/>
      <c r="AKK72" s="1143"/>
      <c r="AKL72" s="1143"/>
      <c r="AKM72" s="1143"/>
      <c r="AKN72" s="1143"/>
      <c r="AKO72" s="1143"/>
      <c r="AKP72" s="1143"/>
      <c r="AKQ72" s="1143"/>
      <c r="AKR72" s="1143"/>
      <c r="AKS72" s="1143"/>
      <c r="AKT72" s="1143"/>
      <c r="AKU72" s="1143"/>
      <c r="AKV72" s="1143"/>
      <c r="AKW72" s="1143"/>
      <c r="AKX72" s="1143"/>
      <c r="AKY72" s="1143"/>
      <c r="AKZ72" s="1143"/>
      <c r="ALA72" s="1143"/>
      <c r="ALB72" s="1143"/>
      <c r="ALC72" s="1143"/>
      <c r="ALD72" s="1143"/>
      <c r="ALE72" s="1143"/>
      <c r="ALF72" s="1143"/>
      <c r="ALG72" s="1143"/>
      <c r="ALH72" s="1143"/>
      <c r="ALI72" s="1143"/>
      <c r="ALJ72" s="1143"/>
      <c r="ALK72" s="1143"/>
      <c r="ALL72" s="1143"/>
      <c r="ALM72" s="1143"/>
      <c r="ALN72" s="1143"/>
      <c r="ALO72" s="1143"/>
      <c r="ALP72" s="1143"/>
      <c r="ALQ72" s="1143"/>
      <c r="ALR72" s="1143"/>
      <c r="ALS72" s="1143"/>
      <c r="ALT72" s="1143"/>
      <c r="ALU72" s="1143"/>
      <c r="ALV72" s="1143"/>
      <c r="ALW72" s="1143"/>
      <c r="ALX72" s="1143"/>
      <c r="ALY72" s="1143"/>
      <c r="ALZ72" s="1143"/>
      <c r="AMA72" s="1143"/>
      <c r="AMB72" s="1143"/>
      <c r="AMC72" s="1143"/>
      <c r="AMD72" s="1143"/>
      <c r="AME72" s="1143"/>
      <c r="AMF72" s="1143"/>
      <c r="AMG72" s="1143"/>
    </row>
    <row r="73" spans="1:1021" s="1155" customFormat="1" ht="24" customHeight="1">
      <c r="A73" s="1156">
        <v>0.48</v>
      </c>
      <c r="B73" s="1156">
        <v>2.16</v>
      </c>
      <c r="C73" s="1157">
        <f t="shared" si="6"/>
        <v>24.36</v>
      </c>
      <c r="D73" s="1157">
        <f t="shared" si="7"/>
        <v>178.12</v>
      </c>
      <c r="E73" s="1143"/>
      <c r="F73" s="1561"/>
      <c r="G73" s="1561"/>
      <c r="H73" s="1561"/>
      <c r="I73" s="1561"/>
      <c r="J73" s="1569" t="s">
        <v>2436</v>
      </c>
      <c r="K73" s="1570"/>
      <c r="L73" s="1570"/>
      <c r="M73" s="1570"/>
      <c r="N73" s="1570"/>
      <c r="O73" s="1570"/>
      <c r="P73" s="1570"/>
      <c r="Q73" s="1570"/>
      <c r="R73" s="1570"/>
      <c r="S73" s="1570"/>
      <c r="T73" s="1570"/>
      <c r="U73" s="1570"/>
      <c r="V73" s="1570"/>
      <c r="W73" s="1570"/>
      <c r="X73" s="1570"/>
      <c r="Y73" s="1570"/>
      <c r="Z73" s="1570"/>
      <c r="AA73" s="1570"/>
      <c r="AB73" s="1570"/>
      <c r="AC73" s="1570"/>
      <c r="AD73" s="1570"/>
      <c r="AE73" s="1571"/>
      <c r="AF73" s="1562"/>
      <c r="AG73" s="1562"/>
      <c r="AH73" s="1562">
        <v>243</v>
      </c>
      <c r="AI73" s="1562"/>
      <c r="AJ73" s="1562"/>
      <c r="AK73" s="1563">
        <v>143</v>
      </c>
      <c r="AL73" s="1564"/>
      <c r="AM73" s="1564"/>
      <c r="AN73" s="1564"/>
      <c r="AO73" s="1564"/>
      <c r="AP73" s="1564"/>
      <c r="AQ73" s="1564"/>
      <c r="AR73" s="1564"/>
      <c r="AS73" s="1564"/>
      <c r="AT73" s="1565"/>
      <c r="AU73" s="1563">
        <v>243</v>
      </c>
      <c r="AV73" s="1564"/>
      <c r="AW73" s="1564"/>
      <c r="AX73" s="1564"/>
      <c r="AY73" s="1564"/>
      <c r="AZ73" s="1564"/>
      <c r="BA73" s="1564"/>
      <c r="BB73" s="1564"/>
      <c r="BC73" s="1564"/>
      <c r="BD73" s="1565"/>
      <c r="BE73" s="1153"/>
      <c r="BF73" s="1158"/>
      <c r="BG73" s="1143"/>
      <c r="BH73" s="1143"/>
      <c r="BI73" s="1143"/>
      <c r="BJ73" s="1143"/>
      <c r="BK73" s="1143"/>
      <c r="BL73" s="1143"/>
      <c r="BM73" s="1143"/>
      <c r="BN73" s="1143"/>
      <c r="BO73" s="1143"/>
      <c r="BP73" s="1143"/>
      <c r="BQ73" s="1143"/>
      <c r="BR73" s="1143"/>
      <c r="BS73" s="1143"/>
      <c r="BT73" s="1143"/>
      <c r="BU73" s="1143"/>
      <c r="BV73" s="1143"/>
      <c r="BW73" s="1143"/>
      <c r="BX73" s="1143"/>
      <c r="BY73" s="1143"/>
      <c r="BZ73" s="1143"/>
      <c r="CA73" s="1143"/>
      <c r="CB73" s="1143"/>
      <c r="CC73" s="1143"/>
      <c r="CD73" s="1143"/>
      <c r="CE73" s="1143"/>
      <c r="CF73" s="1143"/>
      <c r="CG73" s="1143"/>
      <c r="CH73" s="1143"/>
      <c r="CI73" s="1143"/>
      <c r="CJ73" s="1143"/>
      <c r="CK73" s="1143"/>
      <c r="CL73" s="1143"/>
      <c r="CM73" s="1143"/>
      <c r="CN73" s="1143"/>
      <c r="CO73" s="1143"/>
      <c r="CP73" s="1143"/>
      <c r="CQ73" s="1143"/>
      <c r="CR73" s="1143"/>
      <c r="CS73" s="1143"/>
      <c r="CT73" s="1143"/>
      <c r="CU73" s="1143"/>
      <c r="CV73" s="1143"/>
      <c r="CW73" s="1143"/>
      <c r="CX73" s="1143"/>
      <c r="CY73" s="1143"/>
      <c r="CZ73" s="1143"/>
      <c r="DA73" s="1143"/>
      <c r="DB73" s="1143"/>
      <c r="DC73" s="1143"/>
      <c r="DD73" s="1143"/>
      <c r="DE73" s="1143"/>
      <c r="DF73" s="1143"/>
      <c r="DG73" s="1143"/>
      <c r="DH73" s="1143"/>
      <c r="DI73" s="1143"/>
      <c r="DJ73" s="1143"/>
      <c r="DK73" s="1143"/>
      <c r="DL73" s="1143"/>
      <c r="DM73" s="1143"/>
      <c r="DN73" s="1143"/>
      <c r="DO73" s="1143"/>
      <c r="DP73" s="1143"/>
      <c r="DQ73" s="1143"/>
      <c r="DR73" s="1143"/>
      <c r="DS73" s="1143"/>
      <c r="DT73" s="1143"/>
      <c r="DU73" s="1143"/>
      <c r="DV73" s="1143"/>
      <c r="DW73" s="1143"/>
      <c r="DX73" s="1143"/>
      <c r="DY73" s="1143"/>
      <c r="DZ73" s="1143"/>
      <c r="EA73" s="1143"/>
      <c r="EB73" s="1143"/>
      <c r="EC73" s="1143"/>
      <c r="ED73" s="1143"/>
      <c r="EE73" s="1143"/>
      <c r="EF73" s="1143"/>
      <c r="EG73" s="1143"/>
      <c r="EH73" s="1143"/>
      <c r="EI73" s="1143"/>
      <c r="EJ73" s="1143"/>
      <c r="EK73" s="1143"/>
      <c r="EL73" s="1143"/>
      <c r="EM73" s="1143"/>
      <c r="EN73" s="1143"/>
      <c r="EO73" s="1143"/>
      <c r="EP73" s="1143"/>
      <c r="EQ73" s="1143"/>
      <c r="ER73" s="1143"/>
      <c r="ES73" s="1143"/>
      <c r="ET73" s="1143"/>
      <c r="EU73" s="1143"/>
      <c r="EV73" s="1143"/>
      <c r="EW73" s="1143"/>
      <c r="EX73" s="1143"/>
      <c r="EY73" s="1143"/>
      <c r="EZ73" s="1143"/>
      <c r="FA73" s="1143"/>
      <c r="FB73" s="1143"/>
      <c r="FC73" s="1143"/>
      <c r="FD73" s="1143"/>
      <c r="FE73" s="1143"/>
      <c r="FF73" s="1143"/>
      <c r="FG73" s="1143"/>
      <c r="FH73" s="1143"/>
      <c r="FI73" s="1143"/>
      <c r="FJ73" s="1143"/>
      <c r="FK73" s="1143"/>
      <c r="FL73" s="1143"/>
      <c r="FM73" s="1143"/>
      <c r="FN73" s="1143"/>
      <c r="FO73" s="1143"/>
      <c r="FP73" s="1143"/>
      <c r="FQ73" s="1143"/>
      <c r="FR73" s="1143"/>
      <c r="FS73" s="1143"/>
      <c r="FT73" s="1143"/>
      <c r="FU73" s="1143"/>
      <c r="FV73" s="1143"/>
      <c r="FW73" s="1143"/>
      <c r="FX73" s="1143"/>
      <c r="FY73" s="1143"/>
      <c r="FZ73" s="1143"/>
      <c r="GA73" s="1143"/>
      <c r="GB73" s="1143"/>
      <c r="GC73" s="1143"/>
      <c r="GD73" s="1143"/>
      <c r="GE73" s="1143"/>
      <c r="GF73" s="1143"/>
      <c r="GG73" s="1143"/>
      <c r="GH73" s="1143"/>
      <c r="GI73" s="1143"/>
      <c r="GJ73" s="1143"/>
      <c r="GK73" s="1143"/>
      <c r="GL73" s="1143"/>
      <c r="GM73" s="1143"/>
      <c r="GN73" s="1143"/>
      <c r="GO73" s="1143"/>
      <c r="GP73" s="1143"/>
      <c r="GQ73" s="1143"/>
      <c r="GR73" s="1143"/>
      <c r="GS73" s="1143"/>
      <c r="GT73" s="1143"/>
      <c r="GU73" s="1143"/>
      <c r="GV73" s="1143"/>
      <c r="GW73" s="1143"/>
      <c r="GX73" s="1143"/>
      <c r="GY73" s="1143"/>
      <c r="GZ73" s="1143"/>
      <c r="HA73" s="1143"/>
      <c r="HB73" s="1143"/>
      <c r="HC73" s="1143"/>
      <c r="HD73" s="1143"/>
      <c r="HE73" s="1143"/>
      <c r="HF73" s="1143"/>
      <c r="HG73" s="1143"/>
      <c r="HH73" s="1143"/>
      <c r="HI73" s="1143"/>
      <c r="HJ73" s="1143"/>
      <c r="HK73" s="1143"/>
      <c r="HL73" s="1143"/>
      <c r="HM73" s="1143"/>
      <c r="HN73" s="1143"/>
      <c r="HO73" s="1143"/>
      <c r="HP73" s="1143"/>
      <c r="HQ73" s="1143"/>
      <c r="HR73" s="1143"/>
      <c r="HS73" s="1143"/>
      <c r="HT73" s="1143"/>
      <c r="HU73" s="1143"/>
      <c r="HV73" s="1143"/>
      <c r="HW73" s="1143"/>
      <c r="HX73" s="1143"/>
      <c r="HY73" s="1143"/>
      <c r="HZ73" s="1143"/>
      <c r="IA73" s="1143"/>
      <c r="IB73" s="1143"/>
      <c r="IC73" s="1143"/>
      <c r="ID73" s="1143"/>
      <c r="IE73" s="1143"/>
      <c r="IF73" s="1143"/>
      <c r="IG73" s="1143"/>
      <c r="IH73" s="1143"/>
      <c r="II73" s="1143"/>
      <c r="IJ73" s="1143"/>
      <c r="IK73" s="1143"/>
      <c r="IL73" s="1143"/>
      <c r="IM73" s="1143"/>
      <c r="IN73" s="1143"/>
      <c r="IO73" s="1143"/>
      <c r="IP73" s="1143"/>
      <c r="IQ73" s="1143"/>
      <c r="IR73" s="1143"/>
      <c r="IS73" s="1143"/>
      <c r="IT73" s="1143"/>
      <c r="IU73" s="1143"/>
      <c r="IV73" s="1143"/>
      <c r="IW73" s="1143"/>
      <c r="IX73" s="1143"/>
      <c r="IY73" s="1143"/>
      <c r="IZ73" s="1143"/>
      <c r="JA73" s="1143"/>
      <c r="JB73" s="1143"/>
      <c r="JC73" s="1143"/>
      <c r="JD73" s="1143"/>
      <c r="JE73" s="1143"/>
      <c r="JF73" s="1143"/>
      <c r="JG73" s="1143"/>
      <c r="JH73" s="1143"/>
      <c r="JI73" s="1143"/>
      <c r="JJ73" s="1143"/>
      <c r="JK73" s="1143"/>
      <c r="JL73" s="1143"/>
      <c r="JM73" s="1143"/>
      <c r="JN73" s="1143"/>
      <c r="JO73" s="1143"/>
      <c r="JP73" s="1143"/>
      <c r="JQ73" s="1143"/>
      <c r="JR73" s="1143"/>
      <c r="JS73" s="1143"/>
      <c r="JT73" s="1143"/>
      <c r="JU73" s="1143"/>
      <c r="JV73" s="1143"/>
      <c r="JW73" s="1143"/>
      <c r="JX73" s="1143"/>
      <c r="JY73" s="1143"/>
      <c r="JZ73" s="1143"/>
      <c r="KA73" s="1143"/>
      <c r="KB73" s="1143"/>
      <c r="KC73" s="1143"/>
      <c r="KD73" s="1143"/>
      <c r="KE73" s="1143"/>
      <c r="KF73" s="1143"/>
      <c r="KG73" s="1143"/>
      <c r="KH73" s="1143"/>
      <c r="KI73" s="1143"/>
      <c r="KJ73" s="1143"/>
      <c r="KK73" s="1143"/>
      <c r="KL73" s="1143"/>
      <c r="KM73" s="1143"/>
      <c r="KN73" s="1143"/>
      <c r="KO73" s="1143"/>
      <c r="KP73" s="1143"/>
      <c r="KQ73" s="1143"/>
      <c r="KR73" s="1143"/>
      <c r="KS73" s="1143"/>
      <c r="KT73" s="1143"/>
      <c r="KU73" s="1143"/>
      <c r="KV73" s="1143"/>
      <c r="KW73" s="1143"/>
      <c r="KX73" s="1143"/>
      <c r="KY73" s="1143"/>
      <c r="KZ73" s="1143"/>
      <c r="LA73" s="1143"/>
      <c r="LB73" s="1143"/>
      <c r="LC73" s="1143"/>
      <c r="LD73" s="1143"/>
      <c r="LE73" s="1143"/>
      <c r="LF73" s="1143"/>
      <c r="LG73" s="1143"/>
      <c r="LH73" s="1143"/>
      <c r="LI73" s="1143"/>
      <c r="LJ73" s="1143"/>
      <c r="LK73" s="1143"/>
      <c r="LL73" s="1143"/>
      <c r="LM73" s="1143"/>
      <c r="LN73" s="1143"/>
      <c r="LO73" s="1143"/>
      <c r="LP73" s="1143"/>
      <c r="LQ73" s="1143"/>
      <c r="LR73" s="1143"/>
      <c r="LS73" s="1143"/>
      <c r="LT73" s="1143"/>
      <c r="LU73" s="1143"/>
      <c r="LV73" s="1143"/>
      <c r="LW73" s="1143"/>
      <c r="LX73" s="1143"/>
      <c r="LY73" s="1143"/>
      <c r="LZ73" s="1143"/>
      <c r="MA73" s="1143"/>
      <c r="MB73" s="1143"/>
      <c r="MC73" s="1143"/>
      <c r="MD73" s="1143"/>
      <c r="ME73" s="1143"/>
      <c r="MF73" s="1143"/>
      <c r="MG73" s="1143"/>
      <c r="MH73" s="1143"/>
      <c r="MI73" s="1143"/>
      <c r="MJ73" s="1143"/>
      <c r="MK73" s="1143"/>
      <c r="ML73" s="1143"/>
      <c r="MM73" s="1143"/>
      <c r="MN73" s="1143"/>
      <c r="MO73" s="1143"/>
      <c r="MP73" s="1143"/>
      <c r="MQ73" s="1143"/>
      <c r="MR73" s="1143"/>
      <c r="MS73" s="1143"/>
      <c r="MT73" s="1143"/>
      <c r="MU73" s="1143"/>
      <c r="MV73" s="1143"/>
      <c r="MW73" s="1143"/>
      <c r="MX73" s="1143"/>
      <c r="MY73" s="1143"/>
      <c r="MZ73" s="1143"/>
      <c r="NA73" s="1143"/>
      <c r="NB73" s="1143"/>
      <c r="NC73" s="1143"/>
      <c r="ND73" s="1143"/>
      <c r="NE73" s="1143"/>
      <c r="NF73" s="1143"/>
      <c r="NG73" s="1143"/>
      <c r="NH73" s="1143"/>
      <c r="NI73" s="1143"/>
      <c r="NJ73" s="1143"/>
      <c r="NK73" s="1143"/>
      <c r="NL73" s="1143"/>
      <c r="NM73" s="1143"/>
      <c r="NN73" s="1143"/>
      <c r="NO73" s="1143"/>
      <c r="NP73" s="1143"/>
      <c r="NQ73" s="1143"/>
      <c r="NR73" s="1143"/>
      <c r="NS73" s="1143"/>
      <c r="NT73" s="1143"/>
      <c r="NU73" s="1143"/>
      <c r="NV73" s="1143"/>
      <c r="NW73" s="1143"/>
      <c r="NX73" s="1143"/>
      <c r="NY73" s="1143"/>
      <c r="NZ73" s="1143"/>
      <c r="OA73" s="1143"/>
      <c r="OB73" s="1143"/>
      <c r="OC73" s="1143"/>
      <c r="OD73" s="1143"/>
      <c r="OE73" s="1143"/>
      <c r="OF73" s="1143"/>
      <c r="OG73" s="1143"/>
      <c r="OH73" s="1143"/>
      <c r="OI73" s="1143"/>
      <c r="OJ73" s="1143"/>
      <c r="OK73" s="1143"/>
      <c r="OL73" s="1143"/>
      <c r="OM73" s="1143"/>
      <c r="ON73" s="1143"/>
      <c r="OO73" s="1143"/>
      <c r="OP73" s="1143"/>
      <c r="OQ73" s="1143"/>
      <c r="OR73" s="1143"/>
      <c r="OS73" s="1143"/>
      <c r="OT73" s="1143"/>
      <c r="OU73" s="1143"/>
      <c r="OV73" s="1143"/>
      <c r="OW73" s="1143"/>
      <c r="OX73" s="1143"/>
      <c r="OY73" s="1143"/>
      <c r="OZ73" s="1143"/>
      <c r="PA73" s="1143"/>
      <c r="PB73" s="1143"/>
      <c r="PC73" s="1143"/>
      <c r="PD73" s="1143"/>
      <c r="PE73" s="1143"/>
      <c r="PF73" s="1143"/>
      <c r="PG73" s="1143"/>
      <c r="PH73" s="1143"/>
      <c r="PI73" s="1143"/>
      <c r="PJ73" s="1143"/>
      <c r="PK73" s="1143"/>
      <c r="PL73" s="1143"/>
      <c r="PM73" s="1143"/>
      <c r="PN73" s="1143"/>
      <c r="PO73" s="1143"/>
      <c r="PP73" s="1143"/>
      <c r="PQ73" s="1143"/>
      <c r="PR73" s="1143"/>
      <c r="PS73" s="1143"/>
      <c r="PT73" s="1143"/>
      <c r="PU73" s="1143"/>
      <c r="PV73" s="1143"/>
      <c r="PW73" s="1143"/>
      <c r="PX73" s="1143"/>
      <c r="PY73" s="1143"/>
      <c r="PZ73" s="1143"/>
      <c r="QA73" s="1143"/>
      <c r="QB73" s="1143"/>
      <c r="QC73" s="1143"/>
      <c r="QD73" s="1143"/>
      <c r="QE73" s="1143"/>
      <c r="QF73" s="1143"/>
      <c r="QG73" s="1143"/>
      <c r="QH73" s="1143"/>
      <c r="QI73" s="1143"/>
      <c r="QJ73" s="1143"/>
      <c r="QK73" s="1143"/>
      <c r="QL73" s="1143"/>
      <c r="QM73" s="1143"/>
      <c r="QN73" s="1143"/>
      <c r="QO73" s="1143"/>
      <c r="QP73" s="1143"/>
      <c r="QQ73" s="1143"/>
      <c r="QR73" s="1143"/>
      <c r="QS73" s="1143"/>
      <c r="QT73" s="1143"/>
      <c r="QU73" s="1143"/>
      <c r="QV73" s="1143"/>
      <c r="QW73" s="1143"/>
      <c r="QX73" s="1143"/>
      <c r="QY73" s="1143"/>
      <c r="QZ73" s="1143"/>
      <c r="RA73" s="1143"/>
      <c r="RB73" s="1143"/>
      <c r="RC73" s="1143"/>
      <c r="RD73" s="1143"/>
      <c r="RE73" s="1143"/>
      <c r="RF73" s="1143"/>
      <c r="RG73" s="1143"/>
      <c r="RH73" s="1143"/>
      <c r="RI73" s="1143"/>
      <c r="RJ73" s="1143"/>
      <c r="RK73" s="1143"/>
      <c r="RL73" s="1143"/>
      <c r="RM73" s="1143"/>
      <c r="RN73" s="1143"/>
      <c r="RO73" s="1143"/>
      <c r="RP73" s="1143"/>
      <c r="RQ73" s="1143"/>
      <c r="RR73" s="1143"/>
      <c r="RS73" s="1143"/>
      <c r="RT73" s="1143"/>
      <c r="RU73" s="1143"/>
      <c r="RV73" s="1143"/>
      <c r="RW73" s="1143"/>
      <c r="RX73" s="1143"/>
      <c r="RY73" s="1143"/>
      <c r="RZ73" s="1143"/>
      <c r="SA73" s="1143"/>
      <c r="SB73" s="1143"/>
      <c r="SC73" s="1143"/>
      <c r="SD73" s="1143"/>
      <c r="SE73" s="1143"/>
      <c r="SF73" s="1143"/>
      <c r="SG73" s="1143"/>
      <c r="SH73" s="1143"/>
      <c r="SI73" s="1143"/>
      <c r="SJ73" s="1143"/>
      <c r="SK73" s="1143"/>
      <c r="SL73" s="1143"/>
      <c r="SM73" s="1143"/>
      <c r="SN73" s="1143"/>
      <c r="SO73" s="1143"/>
      <c r="SP73" s="1143"/>
      <c r="SQ73" s="1143"/>
      <c r="SR73" s="1143"/>
      <c r="SS73" s="1143"/>
      <c r="ST73" s="1143"/>
      <c r="SU73" s="1143"/>
      <c r="SV73" s="1143"/>
      <c r="SW73" s="1143"/>
      <c r="SX73" s="1143"/>
      <c r="SY73" s="1143"/>
      <c r="SZ73" s="1143"/>
      <c r="TA73" s="1143"/>
      <c r="TB73" s="1143"/>
      <c r="TC73" s="1143"/>
      <c r="TD73" s="1143"/>
      <c r="TE73" s="1143"/>
      <c r="TF73" s="1143"/>
      <c r="TG73" s="1143"/>
      <c r="TH73" s="1143"/>
      <c r="TI73" s="1143"/>
      <c r="TJ73" s="1143"/>
      <c r="TK73" s="1143"/>
      <c r="TL73" s="1143"/>
      <c r="TM73" s="1143"/>
      <c r="TN73" s="1143"/>
      <c r="TO73" s="1143"/>
      <c r="TP73" s="1143"/>
      <c r="TQ73" s="1143"/>
      <c r="TR73" s="1143"/>
      <c r="TS73" s="1143"/>
      <c r="TT73" s="1143"/>
      <c r="TU73" s="1143"/>
      <c r="TV73" s="1143"/>
      <c r="TW73" s="1143"/>
      <c r="TX73" s="1143"/>
      <c r="TY73" s="1143"/>
      <c r="TZ73" s="1143"/>
      <c r="UA73" s="1143"/>
      <c r="UB73" s="1143"/>
      <c r="UC73" s="1143"/>
      <c r="UD73" s="1143"/>
      <c r="UE73" s="1143"/>
      <c r="UF73" s="1143"/>
      <c r="UG73" s="1143"/>
      <c r="UH73" s="1143"/>
      <c r="UI73" s="1143"/>
      <c r="UJ73" s="1143"/>
      <c r="UK73" s="1143"/>
      <c r="UL73" s="1143"/>
      <c r="UM73" s="1143"/>
      <c r="UN73" s="1143"/>
      <c r="UO73" s="1143"/>
      <c r="UP73" s="1143"/>
      <c r="UQ73" s="1143"/>
      <c r="UR73" s="1143"/>
      <c r="US73" s="1143"/>
      <c r="UT73" s="1143"/>
      <c r="UU73" s="1143"/>
      <c r="UV73" s="1143"/>
      <c r="UW73" s="1143"/>
      <c r="UX73" s="1143"/>
      <c r="UY73" s="1143"/>
      <c r="UZ73" s="1143"/>
      <c r="VA73" s="1143"/>
      <c r="VB73" s="1143"/>
      <c r="VC73" s="1143"/>
      <c r="VD73" s="1143"/>
      <c r="VE73" s="1143"/>
      <c r="VF73" s="1143"/>
      <c r="VG73" s="1143"/>
      <c r="VH73" s="1143"/>
      <c r="VI73" s="1143"/>
      <c r="VJ73" s="1143"/>
      <c r="VK73" s="1143"/>
      <c r="VL73" s="1143"/>
      <c r="VM73" s="1143"/>
      <c r="VN73" s="1143"/>
      <c r="VO73" s="1143"/>
      <c r="VP73" s="1143"/>
      <c r="VQ73" s="1143"/>
      <c r="VR73" s="1143"/>
      <c r="VS73" s="1143"/>
      <c r="VT73" s="1143"/>
      <c r="VU73" s="1143"/>
      <c r="VV73" s="1143"/>
      <c r="VW73" s="1143"/>
      <c r="VX73" s="1143"/>
      <c r="VY73" s="1143"/>
      <c r="VZ73" s="1143"/>
      <c r="WA73" s="1143"/>
      <c r="WB73" s="1143"/>
      <c r="WC73" s="1143"/>
      <c r="WD73" s="1143"/>
      <c r="WE73" s="1143"/>
      <c r="WF73" s="1143"/>
      <c r="WG73" s="1143"/>
      <c r="WH73" s="1143"/>
      <c r="WI73" s="1143"/>
      <c r="WJ73" s="1143"/>
      <c r="WK73" s="1143"/>
      <c r="WL73" s="1143"/>
      <c r="WM73" s="1143"/>
      <c r="WN73" s="1143"/>
      <c r="WO73" s="1143"/>
      <c r="WP73" s="1143"/>
      <c r="WQ73" s="1143"/>
      <c r="WR73" s="1143"/>
      <c r="WS73" s="1143"/>
      <c r="WT73" s="1143"/>
      <c r="WU73" s="1143"/>
      <c r="WV73" s="1143"/>
      <c r="WW73" s="1143"/>
      <c r="WX73" s="1143"/>
      <c r="WY73" s="1143"/>
      <c r="WZ73" s="1143"/>
      <c r="XA73" s="1143"/>
      <c r="XB73" s="1143"/>
      <c r="XC73" s="1143"/>
      <c r="XD73" s="1143"/>
      <c r="XE73" s="1143"/>
      <c r="XF73" s="1143"/>
      <c r="XG73" s="1143"/>
      <c r="XH73" s="1143"/>
      <c r="XI73" s="1143"/>
      <c r="XJ73" s="1143"/>
      <c r="XK73" s="1143"/>
      <c r="XL73" s="1143"/>
      <c r="XM73" s="1143"/>
      <c r="XN73" s="1143"/>
      <c r="XO73" s="1143"/>
      <c r="XP73" s="1143"/>
      <c r="XQ73" s="1143"/>
      <c r="XR73" s="1143"/>
      <c r="XS73" s="1143"/>
      <c r="XT73" s="1143"/>
      <c r="XU73" s="1143"/>
      <c r="XV73" s="1143"/>
      <c r="XW73" s="1143"/>
      <c r="XX73" s="1143"/>
      <c r="XY73" s="1143"/>
      <c r="XZ73" s="1143"/>
      <c r="YA73" s="1143"/>
      <c r="YB73" s="1143"/>
      <c r="YC73" s="1143"/>
      <c r="YD73" s="1143"/>
      <c r="YE73" s="1143"/>
      <c r="YF73" s="1143"/>
      <c r="YG73" s="1143"/>
      <c r="YH73" s="1143"/>
      <c r="YI73" s="1143"/>
      <c r="YJ73" s="1143"/>
      <c r="YK73" s="1143"/>
      <c r="YL73" s="1143"/>
      <c r="YM73" s="1143"/>
      <c r="YN73" s="1143"/>
      <c r="YO73" s="1143"/>
      <c r="YP73" s="1143"/>
      <c r="YQ73" s="1143"/>
      <c r="YR73" s="1143"/>
      <c r="YS73" s="1143"/>
      <c r="YT73" s="1143"/>
      <c r="YU73" s="1143"/>
      <c r="YV73" s="1143"/>
      <c r="YW73" s="1143"/>
      <c r="YX73" s="1143"/>
      <c r="YY73" s="1143"/>
      <c r="YZ73" s="1143"/>
      <c r="ZA73" s="1143"/>
      <c r="ZB73" s="1143"/>
      <c r="ZC73" s="1143"/>
      <c r="ZD73" s="1143"/>
      <c r="ZE73" s="1143"/>
      <c r="ZF73" s="1143"/>
      <c r="ZG73" s="1143"/>
      <c r="ZH73" s="1143"/>
      <c r="ZI73" s="1143"/>
      <c r="ZJ73" s="1143"/>
      <c r="ZK73" s="1143"/>
      <c r="ZL73" s="1143"/>
      <c r="ZM73" s="1143"/>
      <c r="ZN73" s="1143"/>
      <c r="ZO73" s="1143"/>
      <c r="ZP73" s="1143"/>
      <c r="ZQ73" s="1143"/>
      <c r="ZR73" s="1143"/>
      <c r="ZS73" s="1143"/>
      <c r="ZT73" s="1143"/>
      <c r="ZU73" s="1143"/>
      <c r="ZV73" s="1143"/>
      <c r="ZW73" s="1143"/>
      <c r="ZX73" s="1143"/>
      <c r="ZY73" s="1143"/>
      <c r="ZZ73" s="1143"/>
      <c r="AAA73" s="1143"/>
      <c r="AAB73" s="1143"/>
      <c r="AAC73" s="1143"/>
      <c r="AAD73" s="1143"/>
      <c r="AAE73" s="1143"/>
      <c r="AAF73" s="1143"/>
      <c r="AAG73" s="1143"/>
      <c r="AAH73" s="1143"/>
      <c r="AAI73" s="1143"/>
      <c r="AAJ73" s="1143"/>
      <c r="AAK73" s="1143"/>
      <c r="AAL73" s="1143"/>
      <c r="AAM73" s="1143"/>
      <c r="AAN73" s="1143"/>
      <c r="AAO73" s="1143"/>
      <c r="AAP73" s="1143"/>
      <c r="AAQ73" s="1143"/>
      <c r="AAR73" s="1143"/>
      <c r="AAS73" s="1143"/>
      <c r="AAT73" s="1143"/>
      <c r="AAU73" s="1143"/>
      <c r="AAV73" s="1143"/>
      <c r="AAW73" s="1143"/>
      <c r="AAX73" s="1143"/>
      <c r="AAY73" s="1143"/>
      <c r="AAZ73" s="1143"/>
      <c r="ABA73" s="1143"/>
      <c r="ABB73" s="1143"/>
      <c r="ABC73" s="1143"/>
      <c r="ABD73" s="1143"/>
      <c r="ABE73" s="1143"/>
      <c r="ABF73" s="1143"/>
      <c r="ABG73" s="1143"/>
      <c r="ABH73" s="1143"/>
      <c r="ABI73" s="1143"/>
      <c r="ABJ73" s="1143"/>
      <c r="ABK73" s="1143"/>
      <c r="ABL73" s="1143"/>
      <c r="ABM73" s="1143"/>
      <c r="ABN73" s="1143"/>
      <c r="ABO73" s="1143"/>
      <c r="ABP73" s="1143"/>
      <c r="ABQ73" s="1143"/>
      <c r="ABR73" s="1143"/>
      <c r="ABS73" s="1143"/>
      <c r="ABT73" s="1143"/>
      <c r="ABU73" s="1143"/>
      <c r="ABV73" s="1143"/>
      <c r="ABW73" s="1143"/>
      <c r="ABX73" s="1143"/>
      <c r="ABY73" s="1143"/>
      <c r="ABZ73" s="1143"/>
      <c r="ACA73" s="1143"/>
      <c r="ACB73" s="1143"/>
      <c r="ACC73" s="1143"/>
      <c r="ACD73" s="1143"/>
      <c r="ACE73" s="1143"/>
      <c r="ACF73" s="1143"/>
      <c r="ACG73" s="1143"/>
      <c r="ACH73" s="1143"/>
      <c r="ACI73" s="1143"/>
      <c r="ACJ73" s="1143"/>
      <c r="ACK73" s="1143"/>
      <c r="ACL73" s="1143"/>
      <c r="ACM73" s="1143"/>
      <c r="ACN73" s="1143"/>
      <c r="ACO73" s="1143"/>
      <c r="ACP73" s="1143"/>
      <c r="ACQ73" s="1143"/>
      <c r="ACR73" s="1143"/>
      <c r="ACS73" s="1143"/>
      <c r="ACT73" s="1143"/>
      <c r="ACU73" s="1143"/>
      <c r="ACV73" s="1143"/>
      <c r="ACW73" s="1143"/>
      <c r="ACX73" s="1143"/>
      <c r="ACY73" s="1143"/>
      <c r="ACZ73" s="1143"/>
      <c r="ADA73" s="1143"/>
      <c r="ADB73" s="1143"/>
      <c r="ADC73" s="1143"/>
      <c r="ADD73" s="1143"/>
      <c r="ADE73" s="1143"/>
      <c r="ADF73" s="1143"/>
      <c r="ADG73" s="1143"/>
      <c r="ADH73" s="1143"/>
      <c r="ADI73" s="1143"/>
      <c r="ADJ73" s="1143"/>
      <c r="ADK73" s="1143"/>
      <c r="ADL73" s="1143"/>
      <c r="ADM73" s="1143"/>
      <c r="ADN73" s="1143"/>
      <c r="ADO73" s="1143"/>
      <c r="ADP73" s="1143"/>
      <c r="ADQ73" s="1143"/>
      <c r="ADR73" s="1143"/>
      <c r="ADS73" s="1143"/>
      <c r="ADT73" s="1143"/>
      <c r="ADU73" s="1143"/>
      <c r="ADV73" s="1143"/>
      <c r="ADW73" s="1143"/>
      <c r="ADX73" s="1143"/>
      <c r="ADY73" s="1143"/>
      <c r="ADZ73" s="1143"/>
      <c r="AEA73" s="1143"/>
      <c r="AEB73" s="1143"/>
      <c r="AEC73" s="1143"/>
      <c r="AED73" s="1143"/>
      <c r="AEE73" s="1143"/>
      <c r="AEF73" s="1143"/>
      <c r="AEG73" s="1143"/>
      <c r="AEH73" s="1143"/>
      <c r="AEI73" s="1143"/>
      <c r="AEJ73" s="1143"/>
      <c r="AEK73" s="1143"/>
      <c r="AEL73" s="1143"/>
      <c r="AEM73" s="1143"/>
      <c r="AEN73" s="1143"/>
      <c r="AEO73" s="1143"/>
      <c r="AEP73" s="1143"/>
      <c r="AEQ73" s="1143"/>
      <c r="AER73" s="1143"/>
      <c r="AES73" s="1143"/>
      <c r="AET73" s="1143"/>
      <c r="AEU73" s="1143"/>
      <c r="AEV73" s="1143"/>
      <c r="AEW73" s="1143"/>
      <c r="AEX73" s="1143"/>
      <c r="AEY73" s="1143"/>
      <c r="AEZ73" s="1143"/>
      <c r="AFA73" s="1143"/>
      <c r="AFB73" s="1143"/>
      <c r="AFC73" s="1143"/>
      <c r="AFD73" s="1143"/>
      <c r="AFE73" s="1143"/>
      <c r="AFF73" s="1143"/>
      <c r="AFG73" s="1143"/>
      <c r="AFH73" s="1143"/>
      <c r="AFI73" s="1143"/>
      <c r="AFJ73" s="1143"/>
      <c r="AFK73" s="1143"/>
      <c r="AFL73" s="1143"/>
      <c r="AFM73" s="1143"/>
      <c r="AFN73" s="1143"/>
      <c r="AFO73" s="1143"/>
      <c r="AFP73" s="1143"/>
      <c r="AFQ73" s="1143"/>
      <c r="AFR73" s="1143"/>
      <c r="AFS73" s="1143"/>
      <c r="AFT73" s="1143"/>
      <c r="AFU73" s="1143"/>
      <c r="AFV73" s="1143"/>
      <c r="AFW73" s="1143"/>
      <c r="AFX73" s="1143"/>
      <c r="AFY73" s="1143"/>
      <c r="AFZ73" s="1143"/>
      <c r="AGA73" s="1143"/>
      <c r="AGB73" s="1143"/>
      <c r="AGC73" s="1143"/>
      <c r="AGD73" s="1143"/>
      <c r="AGE73" s="1143"/>
      <c r="AGF73" s="1143"/>
      <c r="AGG73" s="1143"/>
      <c r="AGH73" s="1143"/>
      <c r="AGI73" s="1143"/>
      <c r="AGJ73" s="1143"/>
      <c r="AGK73" s="1143"/>
      <c r="AGL73" s="1143"/>
      <c r="AGM73" s="1143"/>
      <c r="AGN73" s="1143"/>
      <c r="AGO73" s="1143"/>
      <c r="AGP73" s="1143"/>
      <c r="AGQ73" s="1143"/>
      <c r="AGR73" s="1143"/>
      <c r="AGS73" s="1143"/>
      <c r="AGT73" s="1143"/>
      <c r="AGU73" s="1143"/>
      <c r="AGV73" s="1143"/>
      <c r="AGW73" s="1143"/>
      <c r="AGX73" s="1143"/>
      <c r="AGY73" s="1143"/>
      <c r="AGZ73" s="1143"/>
      <c r="AHA73" s="1143"/>
      <c r="AHB73" s="1143"/>
      <c r="AHC73" s="1143"/>
      <c r="AHD73" s="1143"/>
      <c r="AHE73" s="1143"/>
      <c r="AHF73" s="1143"/>
      <c r="AHG73" s="1143"/>
      <c r="AHH73" s="1143"/>
      <c r="AHI73" s="1143"/>
      <c r="AHJ73" s="1143"/>
      <c r="AHK73" s="1143"/>
      <c r="AHL73" s="1143"/>
      <c r="AHM73" s="1143"/>
      <c r="AHN73" s="1143"/>
      <c r="AHO73" s="1143"/>
      <c r="AHP73" s="1143"/>
      <c r="AHQ73" s="1143"/>
      <c r="AHR73" s="1143"/>
      <c r="AHS73" s="1143"/>
      <c r="AHT73" s="1143"/>
      <c r="AHU73" s="1143"/>
      <c r="AHV73" s="1143"/>
      <c r="AHW73" s="1143"/>
      <c r="AHX73" s="1143"/>
      <c r="AHY73" s="1143"/>
      <c r="AHZ73" s="1143"/>
      <c r="AIA73" s="1143"/>
      <c r="AIB73" s="1143"/>
      <c r="AIC73" s="1143"/>
      <c r="AID73" s="1143"/>
      <c r="AIE73" s="1143"/>
      <c r="AIF73" s="1143"/>
      <c r="AIG73" s="1143"/>
      <c r="AIH73" s="1143"/>
      <c r="AII73" s="1143"/>
      <c r="AIJ73" s="1143"/>
      <c r="AIK73" s="1143"/>
      <c r="AIL73" s="1143"/>
      <c r="AIM73" s="1143"/>
      <c r="AIN73" s="1143"/>
      <c r="AIO73" s="1143"/>
      <c r="AIP73" s="1143"/>
      <c r="AIQ73" s="1143"/>
      <c r="AIR73" s="1143"/>
      <c r="AIS73" s="1143"/>
      <c r="AIT73" s="1143"/>
      <c r="AIU73" s="1143"/>
      <c r="AIV73" s="1143"/>
      <c r="AIW73" s="1143"/>
      <c r="AIX73" s="1143"/>
      <c r="AIY73" s="1143"/>
      <c r="AIZ73" s="1143"/>
      <c r="AJA73" s="1143"/>
      <c r="AJB73" s="1143"/>
      <c r="AJC73" s="1143"/>
      <c r="AJD73" s="1143"/>
      <c r="AJE73" s="1143"/>
      <c r="AJF73" s="1143"/>
      <c r="AJG73" s="1143"/>
      <c r="AJH73" s="1143"/>
      <c r="AJI73" s="1143"/>
      <c r="AJJ73" s="1143"/>
      <c r="AJK73" s="1143"/>
      <c r="AJL73" s="1143"/>
      <c r="AJM73" s="1143"/>
      <c r="AJN73" s="1143"/>
      <c r="AJO73" s="1143"/>
      <c r="AJP73" s="1143"/>
      <c r="AJQ73" s="1143"/>
      <c r="AJR73" s="1143"/>
      <c r="AJS73" s="1143"/>
      <c r="AJT73" s="1143"/>
      <c r="AJU73" s="1143"/>
      <c r="AJV73" s="1143"/>
      <c r="AJW73" s="1143"/>
      <c r="AJX73" s="1143"/>
      <c r="AJY73" s="1143"/>
      <c r="AJZ73" s="1143"/>
      <c r="AKA73" s="1143"/>
      <c r="AKB73" s="1143"/>
      <c r="AKC73" s="1143"/>
      <c r="AKD73" s="1143"/>
      <c r="AKE73" s="1143"/>
      <c r="AKF73" s="1143"/>
      <c r="AKG73" s="1143"/>
      <c r="AKH73" s="1143"/>
      <c r="AKI73" s="1143"/>
      <c r="AKJ73" s="1143"/>
      <c r="AKK73" s="1143"/>
      <c r="AKL73" s="1143"/>
      <c r="AKM73" s="1143"/>
      <c r="AKN73" s="1143"/>
      <c r="AKO73" s="1143"/>
      <c r="AKP73" s="1143"/>
      <c r="AKQ73" s="1143"/>
      <c r="AKR73" s="1143"/>
      <c r="AKS73" s="1143"/>
      <c r="AKT73" s="1143"/>
      <c r="AKU73" s="1143"/>
      <c r="AKV73" s="1143"/>
      <c r="AKW73" s="1143"/>
      <c r="AKX73" s="1143"/>
      <c r="AKY73" s="1143"/>
      <c r="AKZ73" s="1143"/>
      <c r="ALA73" s="1143"/>
      <c r="ALB73" s="1143"/>
      <c r="ALC73" s="1143"/>
      <c r="ALD73" s="1143"/>
      <c r="ALE73" s="1143"/>
      <c r="ALF73" s="1143"/>
      <c r="ALG73" s="1143"/>
      <c r="ALH73" s="1143"/>
      <c r="ALI73" s="1143"/>
      <c r="ALJ73" s="1143"/>
      <c r="ALK73" s="1143"/>
      <c r="ALL73" s="1143"/>
      <c r="ALM73" s="1143"/>
      <c r="ALN73" s="1143"/>
      <c r="ALO73" s="1143"/>
      <c r="ALP73" s="1143"/>
      <c r="ALQ73" s="1143"/>
      <c r="ALR73" s="1143"/>
      <c r="ALS73" s="1143"/>
      <c r="ALT73" s="1143"/>
      <c r="ALU73" s="1143"/>
      <c r="ALV73" s="1143"/>
      <c r="ALW73" s="1143"/>
      <c r="ALX73" s="1143"/>
      <c r="ALY73" s="1143"/>
      <c r="ALZ73" s="1143"/>
      <c r="AMA73" s="1143"/>
      <c r="AMB73" s="1143"/>
      <c r="AMC73" s="1143"/>
      <c r="AMD73" s="1143"/>
      <c r="AME73" s="1143"/>
      <c r="AMF73" s="1143"/>
      <c r="AMG73" s="1143"/>
    </row>
    <row r="74" spans="1:1021" ht="24.75" customHeight="1">
      <c r="A74" s="200"/>
      <c r="B74" s="200"/>
      <c r="C74" s="200"/>
      <c r="D74" s="200"/>
      <c r="F74" s="1551"/>
      <c r="G74" s="1551"/>
      <c r="H74" s="1551"/>
      <c r="I74" s="1551"/>
      <c r="J74" s="1531" t="s">
        <v>2437</v>
      </c>
      <c r="K74" s="1532"/>
      <c r="L74" s="1532"/>
      <c r="M74" s="1532"/>
      <c r="N74" s="1532"/>
      <c r="O74" s="1532"/>
      <c r="P74" s="1532"/>
      <c r="Q74" s="1532"/>
      <c r="R74" s="1532"/>
      <c r="S74" s="1532"/>
      <c r="T74" s="1532"/>
      <c r="U74" s="1532"/>
      <c r="V74" s="1532"/>
      <c r="W74" s="1532"/>
      <c r="X74" s="1532"/>
      <c r="Y74" s="1532"/>
      <c r="Z74" s="1532"/>
      <c r="AA74" s="1532"/>
      <c r="AB74" s="1532"/>
      <c r="AC74" s="1532"/>
      <c r="AD74" s="1532"/>
      <c r="AE74" s="1533"/>
      <c r="AF74" s="1525"/>
      <c r="AG74" s="1525"/>
      <c r="AH74" s="1526"/>
      <c r="AI74" s="1526"/>
      <c r="AJ74" s="1526"/>
      <c r="AK74" s="1594"/>
      <c r="AL74" s="1594"/>
      <c r="AM74" s="1594"/>
      <c r="AN74" s="1594"/>
      <c r="AO74" s="1594"/>
      <c r="AP74" s="1594"/>
      <c r="AQ74" s="1594"/>
      <c r="AR74" s="1594"/>
      <c r="AS74" s="1594"/>
      <c r="AT74" s="1594"/>
      <c r="AU74" s="1581"/>
      <c r="AV74" s="1582"/>
      <c r="AW74" s="1582"/>
      <c r="AX74" s="1582"/>
      <c r="AY74" s="1582"/>
      <c r="AZ74" s="1582"/>
      <c r="BA74" s="1582"/>
      <c r="BB74" s="1582"/>
      <c r="BC74" s="1582"/>
      <c r="BD74" s="1583"/>
      <c r="BE74" s="22"/>
      <c r="BF74" s="563"/>
    </row>
    <row r="75" spans="1:1021" s="9" customFormat="1" ht="43.5" customHeight="1">
      <c r="A75" s="200">
        <v>0.5</v>
      </c>
      <c r="B75" s="200">
        <v>2.1800000000000002</v>
      </c>
      <c r="C75" s="201">
        <f t="shared" ref="C75:C94" si="8">IF(LEN(AK75)=0,"",1+ABS((AK75*A75)/LEN(AK75))+A75)</f>
        <v>25.5</v>
      </c>
      <c r="D75" s="201">
        <f t="shared" ref="D75:D94" si="9">IF(LEN(AU75)=0,"",1+ABS((AU75*B75)/LEN(AU75))+B75)</f>
        <v>180.48666666666671</v>
      </c>
      <c r="E75" s="204"/>
      <c r="F75" s="1595" t="s">
        <v>2438</v>
      </c>
      <c r="G75" s="1595"/>
      <c r="H75" s="1595"/>
      <c r="I75" s="1595"/>
      <c r="J75" s="1596" t="s">
        <v>3358</v>
      </c>
      <c r="K75" s="1597"/>
      <c r="L75" s="1597"/>
      <c r="M75" s="1597"/>
      <c r="N75" s="1597"/>
      <c r="O75" s="1597"/>
      <c r="P75" s="1597"/>
      <c r="Q75" s="1597"/>
      <c r="R75" s="1597"/>
      <c r="S75" s="1597"/>
      <c r="T75" s="1597"/>
      <c r="U75" s="1597"/>
      <c r="V75" s="1597"/>
      <c r="W75" s="1597"/>
      <c r="X75" s="1597"/>
      <c r="Y75" s="1597"/>
      <c r="Z75" s="1597"/>
      <c r="AA75" s="1597"/>
      <c r="AB75" s="1597"/>
      <c r="AC75" s="1597"/>
      <c r="AD75" s="1597"/>
      <c r="AE75" s="1598"/>
      <c r="AF75" s="1525"/>
      <c r="AG75" s="1525"/>
      <c r="AH75" s="1544">
        <v>244</v>
      </c>
      <c r="AI75" s="1544"/>
      <c r="AJ75" s="1544"/>
      <c r="AK75" s="1547">
        <v>144</v>
      </c>
      <c r="AL75" s="1547"/>
      <c r="AM75" s="1547"/>
      <c r="AN75" s="1547"/>
      <c r="AO75" s="1547"/>
      <c r="AP75" s="1547"/>
      <c r="AQ75" s="1547"/>
      <c r="AR75" s="1547"/>
      <c r="AS75" s="1547"/>
      <c r="AT75" s="1547"/>
      <c r="AU75" s="1548">
        <v>244</v>
      </c>
      <c r="AV75" s="1549"/>
      <c r="AW75" s="1549"/>
      <c r="AX75" s="1549"/>
      <c r="AY75" s="1549"/>
      <c r="AZ75" s="1549"/>
      <c r="BA75" s="1549"/>
      <c r="BB75" s="1549"/>
      <c r="BC75" s="1549"/>
      <c r="BD75" s="1550"/>
      <c r="BE75" s="19"/>
      <c r="BF75" s="563"/>
    </row>
    <row r="76" spans="1:1021" ht="24.75" customHeight="1">
      <c r="A76" s="200">
        <v>0.51</v>
      </c>
      <c r="B76" s="200">
        <v>2.19</v>
      </c>
      <c r="C76" s="201">
        <f t="shared" si="8"/>
        <v>26.160000000000004</v>
      </c>
      <c r="D76" s="201">
        <f t="shared" si="9"/>
        <v>182.04</v>
      </c>
      <c r="F76" s="1551">
        <v>670</v>
      </c>
      <c r="G76" s="1551"/>
      <c r="H76" s="1551"/>
      <c r="I76" s="1551"/>
      <c r="J76" s="1531" t="s">
        <v>2439</v>
      </c>
      <c r="K76" s="1532"/>
      <c r="L76" s="1532"/>
      <c r="M76" s="1532"/>
      <c r="N76" s="1532"/>
      <c r="O76" s="1532"/>
      <c r="P76" s="1532"/>
      <c r="Q76" s="1532"/>
      <c r="R76" s="1532"/>
      <c r="S76" s="1532"/>
      <c r="T76" s="1532"/>
      <c r="U76" s="1532"/>
      <c r="V76" s="1532"/>
      <c r="W76" s="1532"/>
      <c r="X76" s="1532"/>
      <c r="Y76" s="1532"/>
      <c r="Z76" s="1532"/>
      <c r="AA76" s="1532"/>
      <c r="AB76" s="1532"/>
      <c r="AC76" s="1532"/>
      <c r="AD76" s="1532"/>
      <c r="AE76" s="1533"/>
      <c r="AF76" s="1525"/>
      <c r="AG76" s="1525"/>
      <c r="AH76" s="1526">
        <v>245</v>
      </c>
      <c r="AI76" s="1526"/>
      <c r="AJ76" s="1526"/>
      <c r="AK76" s="1534">
        <v>145</v>
      </c>
      <c r="AL76" s="1535"/>
      <c r="AM76" s="1535"/>
      <c r="AN76" s="1535"/>
      <c r="AO76" s="1535"/>
      <c r="AP76" s="1535"/>
      <c r="AQ76" s="1535"/>
      <c r="AR76" s="1535"/>
      <c r="AS76" s="1535"/>
      <c r="AT76" s="1536"/>
      <c r="AU76" s="1534">
        <v>245</v>
      </c>
      <c r="AV76" s="1535"/>
      <c r="AW76" s="1535"/>
      <c r="AX76" s="1535"/>
      <c r="AY76" s="1535"/>
      <c r="AZ76" s="1535"/>
      <c r="BA76" s="1535"/>
      <c r="BB76" s="1535"/>
      <c r="BC76" s="1535"/>
      <c r="BD76" s="1536"/>
      <c r="BE76" s="19"/>
      <c r="BF76" s="563"/>
    </row>
    <row r="77" spans="1:1021" ht="24.75" customHeight="1">
      <c r="A77" s="200">
        <v>0.52</v>
      </c>
      <c r="B77" s="200">
        <v>2.2000000000000002</v>
      </c>
      <c r="C77" s="201">
        <f t="shared" si="8"/>
        <v>26.826666666666668</v>
      </c>
      <c r="D77" s="201">
        <f t="shared" si="9"/>
        <v>183.6</v>
      </c>
      <c r="F77" s="1551">
        <v>671</v>
      </c>
      <c r="G77" s="1551"/>
      <c r="H77" s="1551"/>
      <c r="I77" s="1551"/>
      <c r="J77" s="1531" t="s">
        <v>2440</v>
      </c>
      <c r="K77" s="1532"/>
      <c r="L77" s="1532"/>
      <c r="M77" s="1532"/>
      <c r="N77" s="1532"/>
      <c r="O77" s="1532"/>
      <c r="P77" s="1532"/>
      <c r="Q77" s="1532"/>
      <c r="R77" s="1532"/>
      <c r="S77" s="1532"/>
      <c r="T77" s="1532"/>
      <c r="U77" s="1532"/>
      <c r="V77" s="1532"/>
      <c r="W77" s="1532"/>
      <c r="X77" s="1532"/>
      <c r="Y77" s="1532"/>
      <c r="Z77" s="1532"/>
      <c r="AA77" s="1532"/>
      <c r="AB77" s="1532"/>
      <c r="AC77" s="1532"/>
      <c r="AD77" s="1532"/>
      <c r="AE77" s="1533"/>
      <c r="AF77" s="1525"/>
      <c r="AG77" s="1525"/>
      <c r="AH77" s="1526">
        <v>246</v>
      </c>
      <c r="AI77" s="1526"/>
      <c r="AJ77" s="1526"/>
      <c r="AK77" s="1534">
        <v>146</v>
      </c>
      <c r="AL77" s="1535"/>
      <c r="AM77" s="1535"/>
      <c r="AN77" s="1535"/>
      <c r="AO77" s="1535"/>
      <c r="AP77" s="1535"/>
      <c r="AQ77" s="1535"/>
      <c r="AR77" s="1535"/>
      <c r="AS77" s="1535"/>
      <c r="AT77" s="1536"/>
      <c r="AU77" s="1534">
        <v>246</v>
      </c>
      <c r="AV77" s="1535"/>
      <c r="AW77" s="1535"/>
      <c r="AX77" s="1535"/>
      <c r="AY77" s="1535"/>
      <c r="AZ77" s="1535"/>
      <c r="BA77" s="1535"/>
      <c r="BB77" s="1535"/>
      <c r="BC77" s="1535"/>
      <c r="BD77" s="1536"/>
      <c r="BE77" s="19"/>
      <c r="BF77" s="563"/>
    </row>
    <row r="78" spans="1:1021" ht="24.75" customHeight="1">
      <c r="A78" s="200">
        <v>0.53</v>
      </c>
      <c r="B78" s="200">
        <v>2.21</v>
      </c>
      <c r="C78" s="201">
        <f t="shared" si="8"/>
        <v>27.500000000000004</v>
      </c>
      <c r="D78" s="201">
        <f t="shared" si="9"/>
        <v>185.16666666666669</v>
      </c>
      <c r="F78" s="1551">
        <v>672</v>
      </c>
      <c r="G78" s="1551"/>
      <c r="H78" s="1551"/>
      <c r="I78" s="1551"/>
      <c r="J78" s="1531" t="s">
        <v>2441</v>
      </c>
      <c r="K78" s="1532"/>
      <c r="L78" s="1532"/>
      <c r="M78" s="1532"/>
      <c r="N78" s="1532"/>
      <c r="O78" s="1532"/>
      <c r="P78" s="1532"/>
      <c r="Q78" s="1532"/>
      <c r="R78" s="1532"/>
      <c r="S78" s="1532"/>
      <c r="T78" s="1532"/>
      <c r="U78" s="1532"/>
      <c r="V78" s="1532"/>
      <c r="W78" s="1532"/>
      <c r="X78" s="1532"/>
      <c r="Y78" s="1532"/>
      <c r="Z78" s="1532"/>
      <c r="AA78" s="1532"/>
      <c r="AB78" s="1532"/>
      <c r="AC78" s="1532"/>
      <c r="AD78" s="1532"/>
      <c r="AE78" s="1533"/>
      <c r="AF78" s="1525"/>
      <c r="AG78" s="1525"/>
      <c r="AH78" s="1526">
        <v>247</v>
      </c>
      <c r="AI78" s="1526"/>
      <c r="AJ78" s="1526"/>
      <c r="AK78" s="1534">
        <v>147</v>
      </c>
      <c r="AL78" s="1535"/>
      <c r="AM78" s="1535"/>
      <c r="AN78" s="1535"/>
      <c r="AO78" s="1535"/>
      <c r="AP78" s="1535"/>
      <c r="AQ78" s="1535"/>
      <c r="AR78" s="1535"/>
      <c r="AS78" s="1535"/>
      <c r="AT78" s="1536"/>
      <c r="AU78" s="1534">
        <v>247</v>
      </c>
      <c r="AV78" s="1535"/>
      <c r="AW78" s="1535"/>
      <c r="AX78" s="1535"/>
      <c r="AY78" s="1535"/>
      <c r="AZ78" s="1535"/>
      <c r="BA78" s="1535"/>
      <c r="BB78" s="1535"/>
      <c r="BC78" s="1535"/>
      <c r="BD78" s="1536"/>
      <c r="BE78" s="19"/>
      <c r="BF78" s="563"/>
    </row>
    <row r="79" spans="1:1021" ht="24.75" customHeight="1">
      <c r="A79" s="200">
        <v>0.54</v>
      </c>
      <c r="B79" s="200">
        <v>2.2200000000000002</v>
      </c>
      <c r="C79" s="201">
        <f t="shared" si="8"/>
        <v>28.18</v>
      </c>
      <c r="D79" s="201">
        <f t="shared" si="9"/>
        <v>186.74</v>
      </c>
      <c r="F79" s="1551">
        <v>674</v>
      </c>
      <c r="G79" s="1551"/>
      <c r="H79" s="1551"/>
      <c r="I79" s="1551"/>
      <c r="J79" s="1531" t="s">
        <v>2442</v>
      </c>
      <c r="K79" s="1532"/>
      <c r="L79" s="1532"/>
      <c r="M79" s="1532"/>
      <c r="N79" s="1532"/>
      <c r="O79" s="1532"/>
      <c r="P79" s="1532"/>
      <c r="Q79" s="1532"/>
      <c r="R79" s="1532"/>
      <c r="S79" s="1532"/>
      <c r="T79" s="1532"/>
      <c r="U79" s="1532"/>
      <c r="V79" s="1532"/>
      <c r="W79" s="1532"/>
      <c r="X79" s="1532"/>
      <c r="Y79" s="1532"/>
      <c r="Z79" s="1532"/>
      <c r="AA79" s="1532"/>
      <c r="AB79" s="1532"/>
      <c r="AC79" s="1532"/>
      <c r="AD79" s="1532"/>
      <c r="AE79" s="1533"/>
      <c r="AF79" s="1525"/>
      <c r="AG79" s="1525"/>
      <c r="AH79" s="1526">
        <v>248</v>
      </c>
      <c r="AI79" s="1526"/>
      <c r="AJ79" s="1526"/>
      <c r="AK79" s="1534">
        <v>148</v>
      </c>
      <c r="AL79" s="1535"/>
      <c r="AM79" s="1535"/>
      <c r="AN79" s="1535"/>
      <c r="AO79" s="1535"/>
      <c r="AP79" s="1535"/>
      <c r="AQ79" s="1535"/>
      <c r="AR79" s="1535"/>
      <c r="AS79" s="1535"/>
      <c r="AT79" s="1536"/>
      <c r="AU79" s="1534">
        <v>248</v>
      </c>
      <c r="AV79" s="1535"/>
      <c r="AW79" s="1535"/>
      <c r="AX79" s="1535"/>
      <c r="AY79" s="1535"/>
      <c r="AZ79" s="1535"/>
      <c r="BA79" s="1535"/>
      <c r="BB79" s="1535"/>
      <c r="BC79" s="1535"/>
      <c r="BD79" s="1536"/>
      <c r="BE79" s="19"/>
      <c r="BF79" s="563"/>
    </row>
    <row r="80" spans="1:1021" ht="24.75" customHeight="1">
      <c r="A80" s="200">
        <v>0.55000000000000004</v>
      </c>
      <c r="B80" s="200">
        <v>2.23</v>
      </c>
      <c r="C80" s="201">
        <f t="shared" si="8"/>
        <v>28.866666666666667</v>
      </c>
      <c r="D80" s="201">
        <f t="shared" si="9"/>
        <v>188.32</v>
      </c>
      <c r="F80" s="1551">
        <v>675</v>
      </c>
      <c r="G80" s="1551"/>
      <c r="H80" s="1551"/>
      <c r="I80" s="1551"/>
      <c r="J80" s="1531" t="s">
        <v>2443</v>
      </c>
      <c r="K80" s="1532"/>
      <c r="L80" s="1532"/>
      <c r="M80" s="1532"/>
      <c r="N80" s="1532"/>
      <c r="O80" s="1532"/>
      <c r="P80" s="1532"/>
      <c r="Q80" s="1532"/>
      <c r="R80" s="1532"/>
      <c r="S80" s="1532"/>
      <c r="T80" s="1532"/>
      <c r="U80" s="1532"/>
      <c r="V80" s="1532"/>
      <c r="W80" s="1532"/>
      <c r="X80" s="1532"/>
      <c r="Y80" s="1532"/>
      <c r="Z80" s="1532"/>
      <c r="AA80" s="1532"/>
      <c r="AB80" s="1532"/>
      <c r="AC80" s="1532"/>
      <c r="AD80" s="1532"/>
      <c r="AE80" s="1533"/>
      <c r="AF80" s="1525"/>
      <c r="AG80" s="1525"/>
      <c r="AH80" s="1526">
        <v>249</v>
      </c>
      <c r="AI80" s="1526"/>
      <c r="AJ80" s="1526"/>
      <c r="AK80" s="1534">
        <v>149</v>
      </c>
      <c r="AL80" s="1535"/>
      <c r="AM80" s="1535"/>
      <c r="AN80" s="1535"/>
      <c r="AO80" s="1535"/>
      <c r="AP80" s="1535"/>
      <c r="AQ80" s="1535"/>
      <c r="AR80" s="1535"/>
      <c r="AS80" s="1535"/>
      <c r="AT80" s="1536"/>
      <c r="AU80" s="1534">
        <v>249</v>
      </c>
      <c r="AV80" s="1535"/>
      <c r="AW80" s="1535"/>
      <c r="AX80" s="1535"/>
      <c r="AY80" s="1535"/>
      <c r="AZ80" s="1535"/>
      <c r="BA80" s="1535"/>
      <c r="BB80" s="1535"/>
      <c r="BC80" s="1535"/>
      <c r="BD80" s="1536"/>
      <c r="BE80" s="19"/>
      <c r="BF80" s="563"/>
    </row>
    <row r="81" spans="1:1021" ht="24.75" customHeight="1">
      <c r="A81" s="200">
        <v>0.56000000000000005</v>
      </c>
      <c r="B81" s="200">
        <v>2.2400000000000002</v>
      </c>
      <c r="C81" s="201">
        <f t="shared" si="8"/>
        <v>29.560000000000002</v>
      </c>
      <c r="D81" s="201">
        <f t="shared" si="9"/>
        <v>189.90666666666667</v>
      </c>
      <c r="F81" s="1551">
        <v>676</v>
      </c>
      <c r="G81" s="1551"/>
      <c r="H81" s="1551"/>
      <c r="I81" s="1551"/>
      <c r="J81" s="1531" t="s">
        <v>2444</v>
      </c>
      <c r="K81" s="1532"/>
      <c r="L81" s="1532"/>
      <c r="M81" s="1532"/>
      <c r="N81" s="1532"/>
      <c r="O81" s="1532"/>
      <c r="P81" s="1532"/>
      <c r="Q81" s="1532"/>
      <c r="R81" s="1532"/>
      <c r="S81" s="1532"/>
      <c r="T81" s="1532"/>
      <c r="U81" s="1532"/>
      <c r="V81" s="1532"/>
      <c r="W81" s="1532"/>
      <c r="X81" s="1532"/>
      <c r="Y81" s="1532"/>
      <c r="Z81" s="1532"/>
      <c r="AA81" s="1532"/>
      <c r="AB81" s="1532"/>
      <c r="AC81" s="1532"/>
      <c r="AD81" s="1532"/>
      <c r="AE81" s="1533"/>
      <c r="AF81" s="1525"/>
      <c r="AG81" s="1525"/>
      <c r="AH81" s="1526">
        <v>250</v>
      </c>
      <c r="AI81" s="1526"/>
      <c r="AJ81" s="1526"/>
      <c r="AK81" s="1534">
        <v>150</v>
      </c>
      <c r="AL81" s="1535"/>
      <c r="AM81" s="1535"/>
      <c r="AN81" s="1535"/>
      <c r="AO81" s="1535"/>
      <c r="AP81" s="1535"/>
      <c r="AQ81" s="1535"/>
      <c r="AR81" s="1535"/>
      <c r="AS81" s="1535"/>
      <c r="AT81" s="1536"/>
      <c r="AU81" s="1534">
        <v>250</v>
      </c>
      <c r="AV81" s="1535"/>
      <c r="AW81" s="1535"/>
      <c r="AX81" s="1535"/>
      <c r="AY81" s="1535"/>
      <c r="AZ81" s="1535"/>
      <c r="BA81" s="1535"/>
      <c r="BB81" s="1535"/>
      <c r="BC81" s="1535"/>
      <c r="BD81" s="1536"/>
      <c r="BE81" s="19"/>
    </row>
    <row r="82" spans="1:1021" ht="24.75" customHeight="1">
      <c r="A82" s="200">
        <v>0.56999999999999995</v>
      </c>
      <c r="B82" s="200">
        <v>2.25</v>
      </c>
      <c r="C82" s="201">
        <f t="shared" si="8"/>
        <v>30.259999999999998</v>
      </c>
      <c r="D82" s="201">
        <f t="shared" si="9"/>
        <v>191.5</v>
      </c>
      <c r="F82" s="1551">
        <v>677</v>
      </c>
      <c r="G82" s="1551"/>
      <c r="H82" s="1551"/>
      <c r="I82" s="1551"/>
      <c r="J82" s="1531" t="s">
        <v>2445</v>
      </c>
      <c r="K82" s="1532"/>
      <c r="L82" s="1532"/>
      <c r="M82" s="1532"/>
      <c r="N82" s="1532"/>
      <c r="O82" s="1532"/>
      <c r="P82" s="1532"/>
      <c r="Q82" s="1532"/>
      <c r="R82" s="1532"/>
      <c r="S82" s="1532"/>
      <c r="T82" s="1532"/>
      <c r="U82" s="1532"/>
      <c r="V82" s="1532"/>
      <c r="W82" s="1532"/>
      <c r="X82" s="1532"/>
      <c r="Y82" s="1532"/>
      <c r="Z82" s="1532"/>
      <c r="AA82" s="1532"/>
      <c r="AB82" s="1532"/>
      <c r="AC82" s="1532"/>
      <c r="AD82" s="1532"/>
      <c r="AE82" s="1533"/>
      <c r="AF82" s="1525"/>
      <c r="AG82" s="1525"/>
      <c r="AH82" s="1526">
        <v>251</v>
      </c>
      <c r="AI82" s="1526"/>
      <c r="AJ82" s="1526"/>
      <c r="AK82" s="1534">
        <v>151</v>
      </c>
      <c r="AL82" s="1535"/>
      <c r="AM82" s="1535"/>
      <c r="AN82" s="1535"/>
      <c r="AO82" s="1535"/>
      <c r="AP82" s="1535"/>
      <c r="AQ82" s="1535"/>
      <c r="AR82" s="1535"/>
      <c r="AS82" s="1535"/>
      <c r="AT82" s="1536"/>
      <c r="AU82" s="1534">
        <v>251</v>
      </c>
      <c r="AV82" s="1535"/>
      <c r="AW82" s="1535"/>
      <c r="AX82" s="1535"/>
      <c r="AY82" s="1535"/>
      <c r="AZ82" s="1535"/>
      <c r="BA82" s="1535"/>
      <c r="BB82" s="1535"/>
      <c r="BC82" s="1535"/>
      <c r="BD82" s="1536"/>
      <c r="BE82" s="19"/>
    </row>
    <row r="83" spans="1:1021" ht="24.75" customHeight="1">
      <c r="A83" s="200">
        <v>0.57999999999999996</v>
      </c>
      <c r="B83" s="200">
        <v>2.2599999999999998</v>
      </c>
      <c r="C83" s="201">
        <f t="shared" si="8"/>
        <v>30.966666666666665</v>
      </c>
      <c r="D83" s="201">
        <f t="shared" si="9"/>
        <v>193.1</v>
      </c>
      <c r="F83" s="1551">
        <v>678</v>
      </c>
      <c r="G83" s="1551"/>
      <c r="H83" s="1551"/>
      <c r="I83" s="1551"/>
      <c r="J83" s="1531" t="s">
        <v>2446</v>
      </c>
      <c r="K83" s="1532"/>
      <c r="L83" s="1532"/>
      <c r="M83" s="1532"/>
      <c r="N83" s="1532"/>
      <c r="O83" s="1532"/>
      <c r="P83" s="1532"/>
      <c r="Q83" s="1532"/>
      <c r="R83" s="1532"/>
      <c r="S83" s="1532"/>
      <c r="T83" s="1532"/>
      <c r="U83" s="1532"/>
      <c r="V83" s="1532"/>
      <c r="W83" s="1532"/>
      <c r="X83" s="1532"/>
      <c r="Y83" s="1532"/>
      <c r="Z83" s="1532"/>
      <c r="AA83" s="1532"/>
      <c r="AB83" s="1532"/>
      <c r="AC83" s="1532"/>
      <c r="AD83" s="1532"/>
      <c r="AE83" s="1533"/>
      <c r="AF83" s="1525"/>
      <c r="AG83" s="1525"/>
      <c r="AH83" s="1526">
        <v>252</v>
      </c>
      <c r="AI83" s="1526"/>
      <c r="AJ83" s="1526"/>
      <c r="AK83" s="1534">
        <v>152</v>
      </c>
      <c r="AL83" s="1535"/>
      <c r="AM83" s="1535"/>
      <c r="AN83" s="1535"/>
      <c r="AO83" s="1535"/>
      <c r="AP83" s="1535"/>
      <c r="AQ83" s="1535"/>
      <c r="AR83" s="1535"/>
      <c r="AS83" s="1535"/>
      <c r="AT83" s="1536"/>
      <c r="AU83" s="1534">
        <v>252</v>
      </c>
      <c r="AV83" s="1535"/>
      <c r="AW83" s="1535"/>
      <c r="AX83" s="1535"/>
      <c r="AY83" s="1535"/>
      <c r="AZ83" s="1535"/>
      <c r="BA83" s="1535"/>
      <c r="BB83" s="1535"/>
      <c r="BC83" s="1535"/>
      <c r="BD83" s="1536"/>
      <c r="BE83" s="19"/>
    </row>
    <row r="84" spans="1:1021" ht="24.75" customHeight="1">
      <c r="A84" s="200">
        <v>0.59</v>
      </c>
      <c r="B84" s="200">
        <v>2.27</v>
      </c>
      <c r="C84" s="201">
        <f t="shared" si="8"/>
        <v>31.68</v>
      </c>
      <c r="D84" s="201">
        <f t="shared" si="9"/>
        <v>194.70666666666671</v>
      </c>
      <c r="F84" s="1551">
        <v>679</v>
      </c>
      <c r="G84" s="1551"/>
      <c r="H84" s="1551"/>
      <c r="I84" s="1551"/>
      <c r="J84" s="1531" t="s">
        <v>2447</v>
      </c>
      <c r="K84" s="1532"/>
      <c r="L84" s="1532"/>
      <c r="M84" s="1532"/>
      <c r="N84" s="1532"/>
      <c r="O84" s="1532"/>
      <c r="P84" s="1532"/>
      <c r="Q84" s="1532"/>
      <c r="R84" s="1532"/>
      <c r="S84" s="1532"/>
      <c r="T84" s="1532"/>
      <c r="U84" s="1532"/>
      <c r="V84" s="1532"/>
      <c r="W84" s="1532"/>
      <c r="X84" s="1532"/>
      <c r="Y84" s="1532"/>
      <c r="Z84" s="1532"/>
      <c r="AA84" s="1532"/>
      <c r="AB84" s="1532"/>
      <c r="AC84" s="1532"/>
      <c r="AD84" s="1532"/>
      <c r="AE84" s="1533"/>
      <c r="AF84" s="1525"/>
      <c r="AG84" s="1525"/>
      <c r="AH84" s="1526">
        <v>253</v>
      </c>
      <c r="AI84" s="1526"/>
      <c r="AJ84" s="1526"/>
      <c r="AK84" s="1534">
        <v>153</v>
      </c>
      <c r="AL84" s="1535"/>
      <c r="AM84" s="1535"/>
      <c r="AN84" s="1535"/>
      <c r="AO84" s="1535"/>
      <c r="AP84" s="1535"/>
      <c r="AQ84" s="1535"/>
      <c r="AR84" s="1535"/>
      <c r="AS84" s="1535"/>
      <c r="AT84" s="1536"/>
      <c r="AU84" s="1534">
        <v>253</v>
      </c>
      <c r="AV84" s="1535"/>
      <c r="AW84" s="1535"/>
      <c r="AX84" s="1535"/>
      <c r="AY84" s="1535"/>
      <c r="AZ84" s="1535"/>
      <c r="BA84" s="1535"/>
      <c r="BB84" s="1535"/>
      <c r="BC84" s="1535"/>
      <c r="BD84" s="1536"/>
      <c r="BE84" s="19"/>
    </row>
    <row r="85" spans="1:1021" ht="43.5" customHeight="1">
      <c r="A85" s="200">
        <v>0.6</v>
      </c>
      <c r="B85" s="200">
        <v>2.2799999999999998</v>
      </c>
      <c r="C85" s="201">
        <f t="shared" si="8"/>
        <v>32.4</v>
      </c>
      <c r="D85" s="201">
        <f t="shared" si="9"/>
        <v>196.32</v>
      </c>
      <c r="F85" s="1595" t="s">
        <v>2448</v>
      </c>
      <c r="G85" s="1595"/>
      <c r="H85" s="1595"/>
      <c r="I85" s="1595"/>
      <c r="J85" s="1596" t="s">
        <v>3359</v>
      </c>
      <c r="K85" s="1597"/>
      <c r="L85" s="1597"/>
      <c r="M85" s="1597"/>
      <c r="N85" s="1597"/>
      <c r="O85" s="1597"/>
      <c r="P85" s="1597"/>
      <c r="Q85" s="1597"/>
      <c r="R85" s="1597"/>
      <c r="S85" s="1597"/>
      <c r="T85" s="1597"/>
      <c r="U85" s="1597"/>
      <c r="V85" s="1597"/>
      <c r="W85" s="1597"/>
      <c r="X85" s="1597"/>
      <c r="Y85" s="1597"/>
      <c r="Z85" s="1597"/>
      <c r="AA85" s="1597"/>
      <c r="AB85" s="1597"/>
      <c r="AC85" s="1597"/>
      <c r="AD85" s="1597"/>
      <c r="AE85" s="1598"/>
      <c r="AF85" s="1525"/>
      <c r="AG85" s="1525"/>
      <c r="AH85" s="1544">
        <v>254</v>
      </c>
      <c r="AI85" s="1544"/>
      <c r="AJ85" s="1544"/>
      <c r="AK85" s="1548">
        <v>154</v>
      </c>
      <c r="AL85" s="1549"/>
      <c r="AM85" s="1549"/>
      <c r="AN85" s="1549"/>
      <c r="AO85" s="1549"/>
      <c r="AP85" s="1549"/>
      <c r="AQ85" s="1549"/>
      <c r="AR85" s="1549"/>
      <c r="AS85" s="1549"/>
      <c r="AT85" s="1550"/>
      <c r="AU85" s="1548">
        <v>254</v>
      </c>
      <c r="AV85" s="1549"/>
      <c r="AW85" s="1549"/>
      <c r="AX85" s="1549"/>
      <c r="AY85" s="1549"/>
      <c r="AZ85" s="1549"/>
      <c r="BA85" s="1549"/>
      <c r="BB85" s="1549"/>
      <c r="BC85" s="1549"/>
      <c r="BD85" s="1550"/>
      <c r="BE85" s="19"/>
    </row>
    <row r="86" spans="1:1021" ht="24.75" customHeight="1">
      <c r="A86" s="200">
        <v>0.61</v>
      </c>
      <c r="B86" s="200">
        <v>2.29</v>
      </c>
      <c r="C86" s="201">
        <f t="shared" si="8"/>
        <v>33.126666666666665</v>
      </c>
      <c r="D86" s="201">
        <f t="shared" si="9"/>
        <v>197.94</v>
      </c>
      <c r="F86" s="1551">
        <v>570</v>
      </c>
      <c r="G86" s="1551"/>
      <c r="H86" s="1551"/>
      <c r="I86" s="1551"/>
      <c r="J86" s="1531" t="s">
        <v>2449</v>
      </c>
      <c r="K86" s="1532"/>
      <c r="L86" s="1532"/>
      <c r="M86" s="1532"/>
      <c r="N86" s="1532"/>
      <c r="O86" s="1532"/>
      <c r="P86" s="1532"/>
      <c r="Q86" s="1532"/>
      <c r="R86" s="1532"/>
      <c r="S86" s="1532"/>
      <c r="T86" s="1532"/>
      <c r="U86" s="1532"/>
      <c r="V86" s="1532"/>
      <c r="W86" s="1532"/>
      <c r="X86" s="1532"/>
      <c r="Y86" s="1532"/>
      <c r="Z86" s="1532"/>
      <c r="AA86" s="1532"/>
      <c r="AB86" s="1532"/>
      <c r="AC86" s="1532"/>
      <c r="AD86" s="1532"/>
      <c r="AE86" s="1533"/>
      <c r="AF86" s="1525"/>
      <c r="AG86" s="1525"/>
      <c r="AH86" s="1526">
        <v>255</v>
      </c>
      <c r="AI86" s="1526"/>
      <c r="AJ86" s="1526"/>
      <c r="AK86" s="1534">
        <v>155</v>
      </c>
      <c r="AL86" s="1535"/>
      <c r="AM86" s="1535"/>
      <c r="AN86" s="1535"/>
      <c r="AO86" s="1535"/>
      <c r="AP86" s="1535"/>
      <c r="AQ86" s="1535"/>
      <c r="AR86" s="1535"/>
      <c r="AS86" s="1535"/>
      <c r="AT86" s="1536"/>
      <c r="AU86" s="1534">
        <v>255</v>
      </c>
      <c r="AV86" s="1535"/>
      <c r="AW86" s="1535"/>
      <c r="AX86" s="1535"/>
      <c r="AY86" s="1535"/>
      <c r="AZ86" s="1535"/>
      <c r="BA86" s="1535"/>
      <c r="BB86" s="1535"/>
      <c r="BC86" s="1535"/>
      <c r="BD86" s="1536"/>
      <c r="BE86" s="19"/>
    </row>
    <row r="87" spans="1:1021" ht="24.75" customHeight="1">
      <c r="A87" s="200">
        <v>0.62</v>
      </c>
      <c r="B87" s="200">
        <v>2.2999999999999998</v>
      </c>
      <c r="C87" s="201">
        <f t="shared" si="8"/>
        <v>33.86</v>
      </c>
      <c r="D87" s="201">
        <f t="shared" si="9"/>
        <v>199.56666666666666</v>
      </c>
      <c r="F87" s="1551">
        <v>571</v>
      </c>
      <c r="G87" s="1551"/>
      <c r="H87" s="1551"/>
      <c r="I87" s="1551"/>
      <c r="J87" s="1531" t="s">
        <v>2450</v>
      </c>
      <c r="K87" s="1532"/>
      <c r="L87" s="1532"/>
      <c r="M87" s="1532"/>
      <c r="N87" s="1532"/>
      <c r="O87" s="1532"/>
      <c r="P87" s="1532"/>
      <c r="Q87" s="1532"/>
      <c r="R87" s="1532"/>
      <c r="S87" s="1532"/>
      <c r="T87" s="1532"/>
      <c r="U87" s="1532"/>
      <c r="V87" s="1532"/>
      <c r="W87" s="1532"/>
      <c r="X87" s="1532"/>
      <c r="Y87" s="1532"/>
      <c r="Z87" s="1532"/>
      <c r="AA87" s="1532"/>
      <c r="AB87" s="1532"/>
      <c r="AC87" s="1532"/>
      <c r="AD87" s="1532"/>
      <c r="AE87" s="1533"/>
      <c r="AF87" s="1525"/>
      <c r="AG87" s="1525"/>
      <c r="AH87" s="1526">
        <v>256</v>
      </c>
      <c r="AI87" s="1526"/>
      <c r="AJ87" s="1526"/>
      <c r="AK87" s="1534">
        <v>156</v>
      </c>
      <c r="AL87" s="1535"/>
      <c r="AM87" s="1535"/>
      <c r="AN87" s="1535"/>
      <c r="AO87" s="1535"/>
      <c r="AP87" s="1535"/>
      <c r="AQ87" s="1535"/>
      <c r="AR87" s="1535"/>
      <c r="AS87" s="1535"/>
      <c r="AT87" s="1536"/>
      <c r="AU87" s="1534">
        <v>256</v>
      </c>
      <c r="AV87" s="1535"/>
      <c r="AW87" s="1535"/>
      <c r="AX87" s="1535"/>
      <c r="AY87" s="1535"/>
      <c r="AZ87" s="1535"/>
      <c r="BA87" s="1535"/>
      <c r="BB87" s="1535"/>
      <c r="BC87" s="1535"/>
      <c r="BD87" s="1536"/>
      <c r="BE87" s="19"/>
    </row>
    <row r="88" spans="1:1021" ht="24.75" customHeight="1">
      <c r="A88" s="200">
        <v>0.63</v>
      </c>
      <c r="B88" s="200">
        <v>2.31</v>
      </c>
      <c r="C88" s="201">
        <f t="shared" si="8"/>
        <v>34.6</v>
      </c>
      <c r="D88" s="201">
        <f t="shared" si="9"/>
        <v>201.2</v>
      </c>
      <c r="F88" s="1551">
        <v>572</v>
      </c>
      <c r="G88" s="1551"/>
      <c r="H88" s="1551"/>
      <c r="I88" s="1551"/>
      <c r="J88" s="1531" t="s">
        <v>2451</v>
      </c>
      <c r="K88" s="1532"/>
      <c r="L88" s="1532"/>
      <c r="M88" s="1532"/>
      <c r="N88" s="1532"/>
      <c r="O88" s="1532"/>
      <c r="P88" s="1532"/>
      <c r="Q88" s="1532"/>
      <c r="R88" s="1532"/>
      <c r="S88" s="1532"/>
      <c r="T88" s="1532"/>
      <c r="U88" s="1532"/>
      <c r="V88" s="1532"/>
      <c r="W88" s="1532"/>
      <c r="X88" s="1532"/>
      <c r="Y88" s="1532"/>
      <c r="Z88" s="1532"/>
      <c r="AA88" s="1532"/>
      <c r="AB88" s="1532"/>
      <c r="AC88" s="1532"/>
      <c r="AD88" s="1532"/>
      <c r="AE88" s="1533"/>
      <c r="AF88" s="1525"/>
      <c r="AG88" s="1525"/>
      <c r="AH88" s="1526">
        <v>257</v>
      </c>
      <c r="AI88" s="1526"/>
      <c r="AJ88" s="1526"/>
      <c r="AK88" s="1534">
        <v>157</v>
      </c>
      <c r="AL88" s="1535"/>
      <c r="AM88" s="1535"/>
      <c r="AN88" s="1535"/>
      <c r="AO88" s="1535"/>
      <c r="AP88" s="1535"/>
      <c r="AQ88" s="1535"/>
      <c r="AR88" s="1535"/>
      <c r="AS88" s="1535"/>
      <c r="AT88" s="1536"/>
      <c r="AU88" s="1534">
        <v>257</v>
      </c>
      <c r="AV88" s="1535"/>
      <c r="AW88" s="1535"/>
      <c r="AX88" s="1535"/>
      <c r="AY88" s="1535"/>
      <c r="AZ88" s="1535"/>
      <c r="BA88" s="1535"/>
      <c r="BB88" s="1535"/>
      <c r="BC88" s="1535"/>
      <c r="BD88" s="1536"/>
      <c r="BE88" s="19"/>
    </row>
    <row r="89" spans="1:1021" ht="24.75" customHeight="1">
      <c r="A89" s="200">
        <v>0.64</v>
      </c>
      <c r="B89" s="200">
        <v>2.3199999999999998</v>
      </c>
      <c r="C89" s="201">
        <f t="shared" si="8"/>
        <v>35.346666666666671</v>
      </c>
      <c r="D89" s="201">
        <f t="shared" si="9"/>
        <v>202.83999999999997</v>
      </c>
      <c r="F89" s="1551">
        <v>574</v>
      </c>
      <c r="G89" s="1551"/>
      <c r="H89" s="1551"/>
      <c r="I89" s="1551"/>
      <c r="J89" s="1531" t="s">
        <v>2452</v>
      </c>
      <c r="K89" s="1532"/>
      <c r="L89" s="1532"/>
      <c r="M89" s="1532"/>
      <c r="N89" s="1532"/>
      <c r="O89" s="1532"/>
      <c r="P89" s="1532"/>
      <c r="Q89" s="1532"/>
      <c r="R89" s="1532"/>
      <c r="S89" s="1532"/>
      <c r="T89" s="1532"/>
      <c r="U89" s="1532"/>
      <c r="V89" s="1532"/>
      <c r="W89" s="1532"/>
      <c r="X89" s="1532"/>
      <c r="Y89" s="1532"/>
      <c r="Z89" s="1532"/>
      <c r="AA89" s="1532"/>
      <c r="AB89" s="1532"/>
      <c r="AC89" s="1532"/>
      <c r="AD89" s="1532"/>
      <c r="AE89" s="1533"/>
      <c r="AF89" s="1525"/>
      <c r="AG89" s="1525"/>
      <c r="AH89" s="1526">
        <v>258</v>
      </c>
      <c r="AI89" s="1526"/>
      <c r="AJ89" s="1526"/>
      <c r="AK89" s="1534">
        <v>158</v>
      </c>
      <c r="AL89" s="1535"/>
      <c r="AM89" s="1535"/>
      <c r="AN89" s="1535"/>
      <c r="AO89" s="1535"/>
      <c r="AP89" s="1535"/>
      <c r="AQ89" s="1535"/>
      <c r="AR89" s="1535"/>
      <c r="AS89" s="1535"/>
      <c r="AT89" s="1536"/>
      <c r="AU89" s="1534">
        <v>258</v>
      </c>
      <c r="AV89" s="1535"/>
      <c r="AW89" s="1535"/>
      <c r="AX89" s="1535"/>
      <c r="AY89" s="1535"/>
      <c r="AZ89" s="1535"/>
      <c r="BA89" s="1535"/>
      <c r="BB89" s="1535"/>
      <c r="BC89" s="1535"/>
      <c r="BD89" s="1536"/>
      <c r="BE89" s="19"/>
    </row>
    <row r="90" spans="1:1021" ht="24.75" customHeight="1">
      <c r="A90" s="200">
        <v>0.65</v>
      </c>
      <c r="B90" s="200">
        <v>2.33</v>
      </c>
      <c r="C90" s="201">
        <f t="shared" si="8"/>
        <v>36.1</v>
      </c>
      <c r="D90" s="201">
        <f t="shared" si="9"/>
        <v>204.48666666666668</v>
      </c>
      <c r="F90" s="1551">
        <v>575</v>
      </c>
      <c r="G90" s="1551"/>
      <c r="H90" s="1551"/>
      <c r="I90" s="1551"/>
      <c r="J90" s="1531" t="s">
        <v>2453</v>
      </c>
      <c r="K90" s="1532"/>
      <c r="L90" s="1532"/>
      <c r="M90" s="1532"/>
      <c r="N90" s="1532"/>
      <c r="O90" s="1532"/>
      <c r="P90" s="1532"/>
      <c r="Q90" s="1532"/>
      <c r="R90" s="1532"/>
      <c r="S90" s="1532"/>
      <c r="T90" s="1532"/>
      <c r="U90" s="1532"/>
      <c r="V90" s="1532"/>
      <c r="W90" s="1532"/>
      <c r="X90" s="1532"/>
      <c r="Y90" s="1532"/>
      <c r="Z90" s="1532"/>
      <c r="AA90" s="1532"/>
      <c r="AB90" s="1532"/>
      <c r="AC90" s="1532"/>
      <c r="AD90" s="1532"/>
      <c r="AE90" s="1533"/>
      <c r="AF90" s="1525"/>
      <c r="AG90" s="1525"/>
      <c r="AH90" s="1526">
        <v>259</v>
      </c>
      <c r="AI90" s="1526"/>
      <c r="AJ90" s="1526"/>
      <c r="AK90" s="1534">
        <v>159</v>
      </c>
      <c r="AL90" s="1535"/>
      <c r="AM90" s="1535"/>
      <c r="AN90" s="1535"/>
      <c r="AO90" s="1535"/>
      <c r="AP90" s="1535"/>
      <c r="AQ90" s="1535"/>
      <c r="AR90" s="1535"/>
      <c r="AS90" s="1535"/>
      <c r="AT90" s="1536"/>
      <c r="AU90" s="1534">
        <v>259</v>
      </c>
      <c r="AV90" s="1535"/>
      <c r="AW90" s="1535"/>
      <c r="AX90" s="1535"/>
      <c r="AY90" s="1535"/>
      <c r="AZ90" s="1535"/>
      <c r="BA90" s="1535"/>
      <c r="BB90" s="1535"/>
      <c r="BC90" s="1535"/>
      <c r="BD90" s="1536"/>
      <c r="BE90" s="19"/>
    </row>
    <row r="91" spans="1:1021" ht="24.75" customHeight="1">
      <c r="A91" s="200">
        <v>0.66</v>
      </c>
      <c r="B91" s="200">
        <v>2.34</v>
      </c>
      <c r="C91" s="201">
        <f t="shared" si="8"/>
        <v>36.86</v>
      </c>
      <c r="D91" s="201">
        <f t="shared" si="9"/>
        <v>206.14</v>
      </c>
      <c r="F91" s="1551">
        <v>576</v>
      </c>
      <c r="G91" s="1551"/>
      <c r="H91" s="1551"/>
      <c r="I91" s="1551"/>
      <c r="J91" s="1531" t="s">
        <v>2454</v>
      </c>
      <c r="K91" s="1532"/>
      <c r="L91" s="1532"/>
      <c r="M91" s="1532"/>
      <c r="N91" s="1532"/>
      <c r="O91" s="1532"/>
      <c r="P91" s="1532"/>
      <c r="Q91" s="1532"/>
      <c r="R91" s="1532"/>
      <c r="S91" s="1532"/>
      <c r="T91" s="1532"/>
      <c r="U91" s="1532"/>
      <c r="V91" s="1532"/>
      <c r="W91" s="1532"/>
      <c r="X91" s="1532"/>
      <c r="Y91" s="1532"/>
      <c r="Z91" s="1532"/>
      <c r="AA91" s="1532"/>
      <c r="AB91" s="1532"/>
      <c r="AC91" s="1532"/>
      <c r="AD91" s="1532"/>
      <c r="AE91" s="1533"/>
      <c r="AF91" s="1525"/>
      <c r="AG91" s="1525"/>
      <c r="AH91" s="1526">
        <v>260</v>
      </c>
      <c r="AI91" s="1526"/>
      <c r="AJ91" s="1526"/>
      <c r="AK91" s="1534">
        <v>160</v>
      </c>
      <c r="AL91" s="1535"/>
      <c r="AM91" s="1535"/>
      <c r="AN91" s="1535"/>
      <c r="AO91" s="1535"/>
      <c r="AP91" s="1535"/>
      <c r="AQ91" s="1535"/>
      <c r="AR91" s="1535"/>
      <c r="AS91" s="1535"/>
      <c r="AT91" s="1536"/>
      <c r="AU91" s="1534">
        <v>260</v>
      </c>
      <c r="AV91" s="1535"/>
      <c r="AW91" s="1535"/>
      <c r="AX91" s="1535"/>
      <c r="AY91" s="1535"/>
      <c r="AZ91" s="1535"/>
      <c r="BA91" s="1535"/>
      <c r="BB91" s="1535"/>
      <c r="BC91" s="1535"/>
      <c r="BD91" s="1536"/>
      <c r="BE91" s="19"/>
    </row>
    <row r="92" spans="1:1021" ht="24.75" customHeight="1">
      <c r="A92" s="200">
        <v>0.67</v>
      </c>
      <c r="B92" s="200">
        <v>2.35</v>
      </c>
      <c r="C92" s="201">
        <f t="shared" si="8"/>
        <v>37.626666666666672</v>
      </c>
      <c r="D92" s="201">
        <f t="shared" si="9"/>
        <v>207.8</v>
      </c>
      <c r="F92" s="1551">
        <v>577</v>
      </c>
      <c r="G92" s="1551"/>
      <c r="H92" s="1551"/>
      <c r="I92" s="1551"/>
      <c r="J92" s="1531" t="s">
        <v>2455</v>
      </c>
      <c r="K92" s="1532"/>
      <c r="L92" s="1532"/>
      <c r="M92" s="1532"/>
      <c r="N92" s="1532"/>
      <c r="O92" s="1532"/>
      <c r="P92" s="1532"/>
      <c r="Q92" s="1532"/>
      <c r="R92" s="1532"/>
      <c r="S92" s="1532"/>
      <c r="T92" s="1532"/>
      <c r="U92" s="1532"/>
      <c r="V92" s="1532"/>
      <c r="W92" s="1532"/>
      <c r="X92" s="1532"/>
      <c r="Y92" s="1532"/>
      <c r="Z92" s="1532"/>
      <c r="AA92" s="1532"/>
      <c r="AB92" s="1532"/>
      <c r="AC92" s="1532"/>
      <c r="AD92" s="1532"/>
      <c r="AE92" s="1533"/>
      <c r="AF92" s="1525"/>
      <c r="AG92" s="1525"/>
      <c r="AH92" s="1526">
        <v>261</v>
      </c>
      <c r="AI92" s="1526"/>
      <c r="AJ92" s="1526"/>
      <c r="AK92" s="1534">
        <v>161</v>
      </c>
      <c r="AL92" s="1535"/>
      <c r="AM92" s="1535"/>
      <c r="AN92" s="1535"/>
      <c r="AO92" s="1535"/>
      <c r="AP92" s="1535"/>
      <c r="AQ92" s="1535"/>
      <c r="AR92" s="1535"/>
      <c r="AS92" s="1535"/>
      <c r="AT92" s="1536"/>
      <c r="AU92" s="1534">
        <v>261</v>
      </c>
      <c r="AV92" s="1535"/>
      <c r="AW92" s="1535"/>
      <c r="AX92" s="1535"/>
      <c r="AY92" s="1535"/>
      <c r="AZ92" s="1535"/>
      <c r="BA92" s="1535"/>
      <c r="BB92" s="1535"/>
      <c r="BC92" s="1535"/>
      <c r="BD92" s="1536"/>
      <c r="BE92" s="19"/>
    </row>
    <row r="93" spans="1:1021" ht="24.75" customHeight="1">
      <c r="A93" s="200">
        <v>0.68</v>
      </c>
      <c r="B93" s="200">
        <v>2.36</v>
      </c>
      <c r="C93" s="201">
        <f t="shared" si="8"/>
        <v>38.400000000000006</v>
      </c>
      <c r="D93" s="201">
        <f t="shared" si="9"/>
        <v>209.46666666666667</v>
      </c>
      <c r="F93" s="1551">
        <v>578</v>
      </c>
      <c r="G93" s="1551"/>
      <c r="H93" s="1551"/>
      <c r="I93" s="1551"/>
      <c r="J93" s="1531" t="s">
        <v>2456</v>
      </c>
      <c r="K93" s="1532"/>
      <c r="L93" s="1532"/>
      <c r="M93" s="1532"/>
      <c r="N93" s="1532"/>
      <c r="O93" s="1532"/>
      <c r="P93" s="1532"/>
      <c r="Q93" s="1532"/>
      <c r="R93" s="1532"/>
      <c r="S93" s="1532"/>
      <c r="T93" s="1532"/>
      <c r="U93" s="1532"/>
      <c r="V93" s="1532"/>
      <c r="W93" s="1532"/>
      <c r="X93" s="1532"/>
      <c r="Y93" s="1532"/>
      <c r="Z93" s="1532"/>
      <c r="AA93" s="1532"/>
      <c r="AB93" s="1532"/>
      <c r="AC93" s="1532"/>
      <c r="AD93" s="1532"/>
      <c r="AE93" s="1533"/>
      <c r="AF93" s="1525"/>
      <c r="AG93" s="1525"/>
      <c r="AH93" s="1526">
        <v>262</v>
      </c>
      <c r="AI93" s="1526"/>
      <c r="AJ93" s="1526"/>
      <c r="AK93" s="1534">
        <v>162</v>
      </c>
      <c r="AL93" s="1535"/>
      <c r="AM93" s="1535"/>
      <c r="AN93" s="1535"/>
      <c r="AO93" s="1535"/>
      <c r="AP93" s="1535"/>
      <c r="AQ93" s="1535"/>
      <c r="AR93" s="1535"/>
      <c r="AS93" s="1535"/>
      <c r="AT93" s="1536"/>
      <c r="AU93" s="1534">
        <v>262</v>
      </c>
      <c r="AV93" s="1535"/>
      <c r="AW93" s="1535"/>
      <c r="AX93" s="1535"/>
      <c r="AY93" s="1535"/>
      <c r="AZ93" s="1535"/>
      <c r="BA93" s="1535"/>
      <c r="BB93" s="1535"/>
      <c r="BC93" s="1535"/>
      <c r="BD93" s="1536"/>
      <c r="BE93" s="19"/>
    </row>
    <row r="94" spans="1:1021" ht="24.75" customHeight="1">
      <c r="A94" s="200">
        <v>0.69</v>
      </c>
      <c r="B94" s="200">
        <v>2.37</v>
      </c>
      <c r="C94" s="201">
        <f t="shared" si="8"/>
        <v>39.179999999999993</v>
      </c>
      <c r="D94" s="201">
        <f t="shared" si="9"/>
        <v>211.14000000000001</v>
      </c>
      <c r="F94" s="1551">
        <v>579</v>
      </c>
      <c r="G94" s="1551"/>
      <c r="H94" s="1551"/>
      <c r="I94" s="1551"/>
      <c r="J94" s="1531" t="s">
        <v>2457</v>
      </c>
      <c r="K94" s="1532"/>
      <c r="L94" s="1532"/>
      <c r="M94" s="1532"/>
      <c r="N94" s="1532"/>
      <c r="O94" s="1532"/>
      <c r="P94" s="1532"/>
      <c r="Q94" s="1532"/>
      <c r="R94" s="1532"/>
      <c r="S94" s="1532"/>
      <c r="T94" s="1532"/>
      <c r="U94" s="1532"/>
      <c r="V94" s="1532"/>
      <c r="W94" s="1532"/>
      <c r="X94" s="1532"/>
      <c r="Y94" s="1532"/>
      <c r="Z94" s="1532"/>
      <c r="AA94" s="1532"/>
      <c r="AB94" s="1532"/>
      <c r="AC94" s="1532"/>
      <c r="AD94" s="1532"/>
      <c r="AE94" s="1533"/>
      <c r="AF94" s="1525"/>
      <c r="AG94" s="1525"/>
      <c r="AH94" s="1526">
        <v>263</v>
      </c>
      <c r="AI94" s="1526"/>
      <c r="AJ94" s="1526"/>
      <c r="AK94" s="1534">
        <v>163</v>
      </c>
      <c r="AL94" s="1535"/>
      <c r="AM94" s="1535"/>
      <c r="AN94" s="1535"/>
      <c r="AO94" s="1535"/>
      <c r="AP94" s="1535"/>
      <c r="AQ94" s="1535"/>
      <c r="AR94" s="1535"/>
      <c r="AS94" s="1535"/>
      <c r="AT94" s="1536"/>
      <c r="AU94" s="1534">
        <v>263</v>
      </c>
      <c r="AV94" s="1535"/>
      <c r="AW94" s="1535"/>
      <c r="AX94" s="1535"/>
      <c r="AY94" s="1535"/>
      <c r="AZ94" s="1535"/>
      <c r="BA94" s="1535"/>
      <c r="BB94" s="1535"/>
      <c r="BC94" s="1535"/>
      <c r="BD94" s="1536"/>
      <c r="BE94" s="19"/>
    </row>
    <row r="95" spans="1:1021" s="1155" customFormat="1" ht="24" customHeight="1">
      <c r="A95" s="1156">
        <v>0.7</v>
      </c>
      <c r="B95" s="1156">
        <v>2.38</v>
      </c>
      <c r="C95" s="1157">
        <f>IF(LEN(AK95)=0,"",1+ABS((AK95*A95)/LEN(AK95))+A95)</f>
        <v>39.966666666666669</v>
      </c>
      <c r="D95" s="1157">
        <f>IF(LEN(AU95)=0,"",1+ABS((AU95*B95)/LEN(AU95))+B95)</f>
        <v>212.81999999999996</v>
      </c>
      <c r="E95" s="1143"/>
      <c r="F95" s="1561"/>
      <c r="G95" s="1561"/>
      <c r="H95" s="1561"/>
      <c r="I95" s="1561"/>
      <c r="J95" s="1569" t="s">
        <v>2458</v>
      </c>
      <c r="K95" s="1570"/>
      <c r="L95" s="1570"/>
      <c r="M95" s="1570"/>
      <c r="N95" s="1570"/>
      <c r="O95" s="1570"/>
      <c r="P95" s="1570"/>
      <c r="Q95" s="1570"/>
      <c r="R95" s="1570"/>
      <c r="S95" s="1570"/>
      <c r="T95" s="1570"/>
      <c r="U95" s="1570"/>
      <c r="V95" s="1570"/>
      <c r="W95" s="1570"/>
      <c r="X95" s="1570"/>
      <c r="Y95" s="1570"/>
      <c r="Z95" s="1570"/>
      <c r="AA95" s="1570"/>
      <c r="AB95" s="1570"/>
      <c r="AC95" s="1570"/>
      <c r="AD95" s="1570"/>
      <c r="AE95" s="1571"/>
      <c r="AF95" s="1562"/>
      <c r="AG95" s="1562"/>
      <c r="AH95" s="1562">
        <v>264</v>
      </c>
      <c r="AI95" s="1562"/>
      <c r="AJ95" s="1562"/>
      <c r="AK95" s="1563">
        <v>164</v>
      </c>
      <c r="AL95" s="1564"/>
      <c r="AM95" s="1564"/>
      <c r="AN95" s="1564"/>
      <c r="AO95" s="1564"/>
      <c r="AP95" s="1564"/>
      <c r="AQ95" s="1564"/>
      <c r="AR95" s="1564"/>
      <c r="AS95" s="1564"/>
      <c r="AT95" s="1565"/>
      <c r="AU95" s="1563">
        <v>264</v>
      </c>
      <c r="AV95" s="1564"/>
      <c r="AW95" s="1564"/>
      <c r="AX95" s="1564"/>
      <c r="AY95" s="1564"/>
      <c r="AZ95" s="1564"/>
      <c r="BA95" s="1564"/>
      <c r="BB95" s="1564"/>
      <c r="BC95" s="1564"/>
      <c r="BD95" s="1565"/>
      <c r="BE95" s="1153"/>
      <c r="BF95" s="1154"/>
      <c r="BG95" s="1143"/>
      <c r="BH95" s="1143"/>
      <c r="BI95" s="1143"/>
      <c r="BJ95" s="1143"/>
      <c r="BK95" s="1143"/>
      <c r="BL95" s="1143"/>
      <c r="BM95" s="1143"/>
      <c r="BN95" s="1143"/>
      <c r="BO95" s="1143"/>
      <c r="BP95" s="1143"/>
      <c r="BQ95" s="1143"/>
      <c r="BR95" s="1143"/>
      <c r="BS95" s="1143"/>
      <c r="BT95" s="1143"/>
      <c r="BU95" s="1143"/>
      <c r="BV95" s="1143"/>
      <c r="BW95" s="1143"/>
      <c r="BX95" s="1143"/>
      <c r="BY95" s="1143"/>
      <c r="BZ95" s="1143"/>
      <c r="CA95" s="1143"/>
      <c r="CB95" s="1143"/>
      <c r="CC95" s="1143"/>
      <c r="CD95" s="1143"/>
      <c r="CE95" s="1143"/>
      <c r="CF95" s="1143"/>
      <c r="CG95" s="1143"/>
      <c r="CH95" s="1143"/>
      <c r="CI95" s="1143"/>
      <c r="CJ95" s="1143"/>
      <c r="CK95" s="1143"/>
      <c r="CL95" s="1143"/>
      <c r="CM95" s="1143"/>
      <c r="CN95" s="1143"/>
      <c r="CO95" s="1143"/>
      <c r="CP95" s="1143"/>
      <c r="CQ95" s="1143"/>
      <c r="CR95" s="1143"/>
      <c r="CS95" s="1143"/>
      <c r="CT95" s="1143"/>
      <c r="CU95" s="1143"/>
      <c r="CV95" s="1143"/>
      <c r="CW95" s="1143"/>
      <c r="CX95" s="1143"/>
      <c r="CY95" s="1143"/>
      <c r="CZ95" s="1143"/>
      <c r="DA95" s="1143"/>
      <c r="DB95" s="1143"/>
      <c r="DC95" s="1143"/>
      <c r="DD95" s="1143"/>
      <c r="DE95" s="1143"/>
      <c r="DF95" s="1143"/>
      <c r="DG95" s="1143"/>
      <c r="DH95" s="1143"/>
      <c r="DI95" s="1143"/>
      <c r="DJ95" s="1143"/>
      <c r="DK95" s="1143"/>
      <c r="DL95" s="1143"/>
      <c r="DM95" s="1143"/>
      <c r="DN95" s="1143"/>
      <c r="DO95" s="1143"/>
      <c r="DP95" s="1143"/>
      <c r="DQ95" s="1143"/>
      <c r="DR95" s="1143"/>
      <c r="DS95" s="1143"/>
      <c r="DT95" s="1143"/>
      <c r="DU95" s="1143"/>
      <c r="DV95" s="1143"/>
      <c r="DW95" s="1143"/>
      <c r="DX95" s="1143"/>
      <c r="DY95" s="1143"/>
      <c r="DZ95" s="1143"/>
      <c r="EA95" s="1143"/>
      <c r="EB95" s="1143"/>
      <c r="EC95" s="1143"/>
      <c r="ED95" s="1143"/>
      <c r="EE95" s="1143"/>
      <c r="EF95" s="1143"/>
      <c r="EG95" s="1143"/>
      <c r="EH95" s="1143"/>
      <c r="EI95" s="1143"/>
      <c r="EJ95" s="1143"/>
      <c r="EK95" s="1143"/>
      <c r="EL95" s="1143"/>
      <c r="EM95" s="1143"/>
      <c r="EN95" s="1143"/>
      <c r="EO95" s="1143"/>
      <c r="EP95" s="1143"/>
      <c r="EQ95" s="1143"/>
      <c r="ER95" s="1143"/>
      <c r="ES95" s="1143"/>
      <c r="ET95" s="1143"/>
      <c r="EU95" s="1143"/>
      <c r="EV95" s="1143"/>
      <c r="EW95" s="1143"/>
      <c r="EX95" s="1143"/>
      <c r="EY95" s="1143"/>
      <c r="EZ95" s="1143"/>
      <c r="FA95" s="1143"/>
      <c r="FB95" s="1143"/>
      <c r="FC95" s="1143"/>
      <c r="FD95" s="1143"/>
      <c r="FE95" s="1143"/>
      <c r="FF95" s="1143"/>
      <c r="FG95" s="1143"/>
      <c r="FH95" s="1143"/>
      <c r="FI95" s="1143"/>
      <c r="FJ95" s="1143"/>
      <c r="FK95" s="1143"/>
      <c r="FL95" s="1143"/>
      <c r="FM95" s="1143"/>
      <c r="FN95" s="1143"/>
      <c r="FO95" s="1143"/>
      <c r="FP95" s="1143"/>
      <c r="FQ95" s="1143"/>
      <c r="FR95" s="1143"/>
      <c r="FS95" s="1143"/>
      <c r="FT95" s="1143"/>
      <c r="FU95" s="1143"/>
      <c r="FV95" s="1143"/>
      <c r="FW95" s="1143"/>
      <c r="FX95" s="1143"/>
      <c r="FY95" s="1143"/>
      <c r="FZ95" s="1143"/>
      <c r="GA95" s="1143"/>
      <c r="GB95" s="1143"/>
      <c r="GC95" s="1143"/>
      <c r="GD95" s="1143"/>
      <c r="GE95" s="1143"/>
      <c r="GF95" s="1143"/>
      <c r="GG95" s="1143"/>
      <c r="GH95" s="1143"/>
      <c r="GI95" s="1143"/>
      <c r="GJ95" s="1143"/>
      <c r="GK95" s="1143"/>
      <c r="GL95" s="1143"/>
      <c r="GM95" s="1143"/>
      <c r="GN95" s="1143"/>
      <c r="GO95" s="1143"/>
      <c r="GP95" s="1143"/>
      <c r="GQ95" s="1143"/>
      <c r="GR95" s="1143"/>
      <c r="GS95" s="1143"/>
      <c r="GT95" s="1143"/>
      <c r="GU95" s="1143"/>
      <c r="GV95" s="1143"/>
      <c r="GW95" s="1143"/>
      <c r="GX95" s="1143"/>
      <c r="GY95" s="1143"/>
      <c r="GZ95" s="1143"/>
      <c r="HA95" s="1143"/>
      <c r="HB95" s="1143"/>
      <c r="HC95" s="1143"/>
      <c r="HD95" s="1143"/>
      <c r="HE95" s="1143"/>
      <c r="HF95" s="1143"/>
      <c r="HG95" s="1143"/>
      <c r="HH95" s="1143"/>
      <c r="HI95" s="1143"/>
      <c r="HJ95" s="1143"/>
      <c r="HK95" s="1143"/>
      <c r="HL95" s="1143"/>
      <c r="HM95" s="1143"/>
      <c r="HN95" s="1143"/>
      <c r="HO95" s="1143"/>
      <c r="HP95" s="1143"/>
      <c r="HQ95" s="1143"/>
      <c r="HR95" s="1143"/>
      <c r="HS95" s="1143"/>
      <c r="HT95" s="1143"/>
      <c r="HU95" s="1143"/>
      <c r="HV95" s="1143"/>
      <c r="HW95" s="1143"/>
      <c r="HX95" s="1143"/>
      <c r="HY95" s="1143"/>
      <c r="HZ95" s="1143"/>
      <c r="IA95" s="1143"/>
      <c r="IB95" s="1143"/>
      <c r="IC95" s="1143"/>
      <c r="ID95" s="1143"/>
      <c r="IE95" s="1143"/>
      <c r="IF95" s="1143"/>
      <c r="IG95" s="1143"/>
      <c r="IH95" s="1143"/>
      <c r="II95" s="1143"/>
      <c r="IJ95" s="1143"/>
      <c r="IK95" s="1143"/>
      <c r="IL95" s="1143"/>
      <c r="IM95" s="1143"/>
      <c r="IN95" s="1143"/>
      <c r="IO95" s="1143"/>
      <c r="IP95" s="1143"/>
      <c r="IQ95" s="1143"/>
      <c r="IR95" s="1143"/>
      <c r="IS95" s="1143"/>
      <c r="IT95" s="1143"/>
      <c r="IU95" s="1143"/>
      <c r="IV95" s="1143"/>
      <c r="IW95" s="1143"/>
      <c r="IX95" s="1143"/>
      <c r="IY95" s="1143"/>
      <c r="IZ95" s="1143"/>
      <c r="JA95" s="1143"/>
      <c r="JB95" s="1143"/>
      <c r="JC95" s="1143"/>
      <c r="JD95" s="1143"/>
      <c r="JE95" s="1143"/>
      <c r="JF95" s="1143"/>
      <c r="JG95" s="1143"/>
      <c r="JH95" s="1143"/>
      <c r="JI95" s="1143"/>
      <c r="JJ95" s="1143"/>
      <c r="JK95" s="1143"/>
      <c r="JL95" s="1143"/>
      <c r="JM95" s="1143"/>
      <c r="JN95" s="1143"/>
      <c r="JO95" s="1143"/>
      <c r="JP95" s="1143"/>
      <c r="JQ95" s="1143"/>
      <c r="JR95" s="1143"/>
      <c r="JS95" s="1143"/>
      <c r="JT95" s="1143"/>
      <c r="JU95" s="1143"/>
      <c r="JV95" s="1143"/>
      <c r="JW95" s="1143"/>
      <c r="JX95" s="1143"/>
      <c r="JY95" s="1143"/>
      <c r="JZ95" s="1143"/>
      <c r="KA95" s="1143"/>
      <c r="KB95" s="1143"/>
      <c r="KC95" s="1143"/>
      <c r="KD95" s="1143"/>
      <c r="KE95" s="1143"/>
      <c r="KF95" s="1143"/>
      <c r="KG95" s="1143"/>
      <c r="KH95" s="1143"/>
      <c r="KI95" s="1143"/>
      <c r="KJ95" s="1143"/>
      <c r="KK95" s="1143"/>
      <c r="KL95" s="1143"/>
      <c r="KM95" s="1143"/>
      <c r="KN95" s="1143"/>
      <c r="KO95" s="1143"/>
      <c r="KP95" s="1143"/>
      <c r="KQ95" s="1143"/>
      <c r="KR95" s="1143"/>
      <c r="KS95" s="1143"/>
      <c r="KT95" s="1143"/>
      <c r="KU95" s="1143"/>
      <c r="KV95" s="1143"/>
      <c r="KW95" s="1143"/>
      <c r="KX95" s="1143"/>
      <c r="KY95" s="1143"/>
      <c r="KZ95" s="1143"/>
      <c r="LA95" s="1143"/>
      <c r="LB95" s="1143"/>
      <c r="LC95" s="1143"/>
      <c r="LD95" s="1143"/>
      <c r="LE95" s="1143"/>
      <c r="LF95" s="1143"/>
      <c r="LG95" s="1143"/>
      <c r="LH95" s="1143"/>
      <c r="LI95" s="1143"/>
      <c r="LJ95" s="1143"/>
      <c r="LK95" s="1143"/>
      <c r="LL95" s="1143"/>
      <c r="LM95" s="1143"/>
      <c r="LN95" s="1143"/>
      <c r="LO95" s="1143"/>
      <c r="LP95" s="1143"/>
      <c r="LQ95" s="1143"/>
      <c r="LR95" s="1143"/>
      <c r="LS95" s="1143"/>
      <c r="LT95" s="1143"/>
      <c r="LU95" s="1143"/>
      <c r="LV95" s="1143"/>
      <c r="LW95" s="1143"/>
      <c r="LX95" s="1143"/>
      <c r="LY95" s="1143"/>
      <c r="LZ95" s="1143"/>
      <c r="MA95" s="1143"/>
      <c r="MB95" s="1143"/>
      <c r="MC95" s="1143"/>
      <c r="MD95" s="1143"/>
      <c r="ME95" s="1143"/>
      <c r="MF95" s="1143"/>
      <c r="MG95" s="1143"/>
      <c r="MH95" s="1143"/>
      <c r="MI95" s="1143"/>
      <c r="MJ95" s="1143"/>
      <c r="MK95" s="1143"/>
      <c r="ML95" s="1143"/>
      <c r="MM95" s="1143"/>
      <c r="MN95" s="1143"/>
      <c r="MO95" s="1143"/>
      <c r="MP95" s="1143"/>
      <c r="MQ95" s="1143"/>
      <c r="MR95" s="1143"/>
      <c r="MS95" s="1143"/>
      <c r="MT95" s="1143"/>
      <c r="MU95" s="1143"/>
      <c r="MV95" s="1143"/>
      <c r="MW95" s="1143"/>
      <c r="MX95" s="1143"/>
      <c r="MY95" s="1143"/>
      <c r="MZ95" s="1143"/>
      <c r="NA95" s="1143"/>
      <c r="NB95" s="1143"/>
      <c r="NC95" s="1143"/>
      <c r="ND95" s="1143"/>
      <c r="NE95" s="1143"/>
      <c r="NF95" s="1143"/>
      <c r="NG95" s="1143"/>
      <c r="NH95" s="1143"/>
      <c r="NI95" s="1143"/>
      <c r="NJ95" s="1143"/>
      <c r="NK95" s="1143"/>
      <c r="NL95" s="1143"/>
      <c r="NM95" s="1143"/>
      <c r="NN95" s="1143"/>
      <c r="NO95" s="1143"/>
      <c r="NP95" s="1143"/>
      <c r="NQ95" s="1143"/>
      <c r="NR95" s="1143"/>
      <c r="NS95" s="1143"/>
      <c r="NT95" s="1143"/>
      <c r="NU95" s="1143"/>
      <c r="NV95" s="1143"/>
      <c r="NW95" s="1143"/>
      <c r="NX95" s="1143"/>
      <c r="NY95" s="1143"/>
      <c r="NZ95" s="1143"/>
      <c r="OA95" s="1143"/>
      <c r="OB95" s="1143"/>
      <c r="OC95" s="1143"/>
      <c r="OD95" s="1143"/>
      <c r="OE95" s="1143"/>
      <c r="OF95" s="1143"/>
      <c r="OG95" s="1143"/>
      <c r="OH95" s="1143"/>
      <c r="OI95" s="1143"/>
      <c r="OJ95" s="1143"/>
      <c r="OK95" s="1143"/>
      <c r="OL95" s="1143"/>
      <c r="OM95" s="1143"/>
      <c r="ON95" s="1143"/>
      <c r="OO95" s="1143"/>
      <c r="OP95" s="1143"/>
      <c r="OQ95" s="1143"/>
      <c r="OR95" s="1143"/>
      <c r="OS95" s="1143"/>
      <c r="OT95" s="1143"/>
      <c r="OU95" s="1143"/>
      <c r="OV95" s="1143"/>
      <c r="OW95" s="1143"/>
      <c r="OX95" s="1143"/>
      <c r="OY95" s="1143"/>
      <c r="OZ95" s="1143"/>
      <c r="PA95" s="1143"/>
      <c r="PB95" s="1143"/>
      <c r="PC95" s="1143"/>
      <c r="PD95" s="1143"/>
      <c r="PE95" s="1143"/>
      <c r="PF95" s="1143"/>
      <c r="PG95" s="1143"/>
      <c r="PH95" s="1143"/>
      <c r="PI95" s="1143"/>
      <c r="PJ95" s="1143"/>
      <c r="PK95" s="1143"/>
      <c r="PL95" s="1143"/>
      <c r="PM95" s="1143"/>
      <c r="PN95" s="1143"/>
      <c r="PO95" s="1143"/>
      <c r="PP95" s="1143"/>
      <c r="PQ95" s="1143"/>
      <c r="PR95" s="1143"/>
      <c r="PS95" s="1143"/>
      <c r="PT95" s="1143"/>
      <c r="PU95" s="1143"/>
      <c r="PV95" s="1143"/>
      <c r="PW95" s="1143"/>
      <c r="PX95" s="1143"/>
      <c r="PY95" s="1143"/>
      <c r="PZ95" s="1143"/>
      <c r="QA95" s="1143"/>
      <c r="QB95" s="1143"/>
      <c r="QC95" s="1143"/>
      <c r="QD95" s="1143"/>
      <c r="QE95" s="1143"/>
      <c r="QF95" s="1143"/>
      <c r="QG95" s="1143"/>
      <c r="QH95" s="1143"/>
      <c r="QI95" s="1143"/>
      <c r="QJ95" s="1143"/>
      <c r="QK95" s="1143"/>
      <c r="QL95" s="1143"/>
      <c r="QM95" s="1143"/>
      <c r="QN95" s="1143"/>
      <c r="QO95" s="1143"/>
      <c r="QP95" s="1143"/>
      <c r="QQ95" s="1143"/>
      <c r="QR95" s="1143"/>
      <c r="QS95" s="1143"/>
      <c r="QT95" s="1143"/>
      <c r="QU95" s="1143"/>
      <c r="QV95" s="1143"/>
      <c r="QW95" s="1143"/>
      <c r="QX95" s="1143"/>
      <c r="QY95" s="1143"/>
      <c r="QZ95" s="1143"/>
      <c r="RA95" s="1143"/>
      <c r="RB95" s="1143"/>
      <c r="RC95" s="1143"/>
      <c r="RD95" s="1143"/>
      <c r="RE95" s="1143"/>
      <c r="RF95" s="1143"/>
      <c r="RG95" s="1143"/>
      <c r="RH95" s="1143"/>
      <c r="RI95" s="1143"/>
      <c r="RJ95" s="1143"/>
      <c r="RK95" s="1143"/>
      <c r="RL95" s="1143"/>
      <c r="RM95" s="1143"/>
      <c r="RN95" s="1143"/>
      <c r="RO95" s="1143"/>
      <c r="RP95" s="1143"/>
      <c r="RQ95" s="1143"/>
      <c r="RR95" s="1143"/>
      <c r="RS95" s="1143"/>
      <c r="RT95" s="1143"/>
      <c r="RU95" s="1143"/>
      <c r="RV95" s="1143"/>
      <c r="RW95" s="1143"/>
      <c r="RX95" s="1143"/>
      <c r="RY95" s="1143"/>
      <c r="RZ95" s="1143"/>
      <c r="SA95" s="1143"/>
      <c r="SB95" s="1143"/>
      <c r="SC95" s="1143"/>
      <c r="SD95" s="1143"/>
      <c r="SE95" s="1143"/>
      <c r="SF95" s="1143"/>
      <c r="SG95" s="1143"/>
      <c r="SH95" s="1143"/>
      <c r="SI95" s="1143"/>
      <c r="SJ95" s="1143"/>
      <c r="SK95" s="1143"/>
      <c r="SL95" s="1143"/>
      <c r="SM95" s="1143"/>
      <c r="SN95" s="1143"/>
      <c r="SO95" s="1143"/>
      <c r="SP95" s="1143"/>
      <c r="SQ95" s="1143"/>
      <c r="SR95" s="1143"/>
      <c r="SS95" s="1143"/>
      <c r="ST95" s="1143"/>
      <c r="SU95" s="1143"/>
      <c r="SV95" s="1143"/>
      <c r="SW95" s="1143"/>
      <c r="SX95" s="1143"/>
      <c r="SY95" s="1143"/>
      <c r="SZ95" s="1143"/>
      <c r="TA95" s="1143"/>
      <c r="TB95" s="1143"/>
      <c r="TC95" s="1143"/>
      <c r="TD95" s="1143"/>
      <c r="TE95" s="1143"/>
      <c r="TF95" s="1143"/>
      <c r="TG95" s="1143"/>
      <c r="TH95" s="1143"/>
      <c r="TI95" s="1143"/>
      <c r="TJ95" s="1143"/>
      <c r="TK95" s="1143"/>
      <c r="TL95" s="1143"/>
      <c r="TM95" s="1143"/>
      <c r="TN95" s="1143"/>
      <c r="TO95" s="1143"/>
      <c r="TP95" s="1143"/>
      <c r="TQ95" s="1143"/>
      <c r="TR95" s="1143"/>
      <c r="TS95" s="1143"/>
      <c r="TT95" s="1143"/>
      <c r="TU95" s="1143"/>
      <c r="TV95" s="1143"/>
      <c r="TW95" s="1143"/>
      <c r="TX95" s="1143"/>
      <c r="TY95" s="1143"/>
      <c r="TZ95" s="1143"/>
      <c r="UA95" s="1143"/>
      <c r="UB95" s="1143"/>
      <c r="UC95" s="1143"/>
      <c r="UD95" s="1143"/>
      <c r="UE95" s="1143"/>
      <c r="UF95" s="1143"/>
      <c r="UG95" s="1143"/>
      <c r="UH95" s="1143"/>
      <c r="UI95" s="1143"/>
      <c r="UJ95" s="1143"/>
      <c r="UK95" s="1143"/>
      <c r="UL95" s="1143"/>
      <c r="UM95" s="1143"/>
      <c r="UN95" s="1143"/>
      <c r="UO95" s="1143"/>
      <c r="UP95" s="1143"/>
      <c r="UQ95" s="1143"/>
      <c r="UR95" s="1143"/>
      <c r="US95" s="1143"/>
      <c r="UT95" s="1143"/>
      <c r="UU95" s="1143"/>
      <c r="UV95" s="1143"/>
      <c r="UW95" s="1143"/>
      <c r="UX95" s="1143"/>
      <c r="UY95" s="1143"/>
      <c r="UZ95" s="1143"/>
      <c r="VA95" s="1143"/>
      <c r="VB95" s="1143"/>
      <c r="VC95" s="1143"/>
      <c r="VD95" s="1143"/>
      <c r="VE95" s="1143"/>
      <c r="VF95" s="1143"/>
      <c r="VG95" s="1143"/>
      <c r="VH95" s="1143"/>
      <c r="VI95" s="1143"/>
      <c r="VJ95" s="1143"/>
      <c r="VK95" s="1143"/>
      <c r="VL95" s="1143"/>
      <c r="VM95" s="1143"/>
      <c r="VN95" s="1143"/>
      <c r="VO95" s="1143"/>
      <c r="VP95" s="1143"/>
      <c r="VQ95" s="1143"/>
      <c r="VR95" s="1143"/>
      <c r="VS95" s="1143"/>
      <c r="VT95" s="1143"/>
      <c r="VU95" s="1143"/>
      <c r="VV95" s="1143"/>
      <c r="VW95" s="1143"/>
      <c r="VX95" s="1143"/>
      <c r="VY95" s="1143"/>
      <c r="VZ95" s="1143"/>
      <c r="WA95" s="1143"/>
      <c r="WB95" s="1143"/>
      <c r="WC95" s="1143"/>
      <c r="WD95" s="1143"/>
      <c r="WE95" s="1143"/>
      <c r="WF95" s="1143"/>
      <c r="WG95" s="1143"/>
      <c r="WH95" s="1143"/>
      <c r="WI95" s="1143"/>
      <c r="WJ95" s="1143"/>
      <c r="WK95" s="1143"/>
      <c r="WL95" s="1143"/>
      <c r="WM95" s="1143"/>
      <c r="WN95" s="1143"/>
      <c r="WO95" s="1143"/>
      <c r="WP95" s="1143"/>
      <c r="WQ95" s="1143"/>
      <c r="WR95" s="1143"/>
      <c r="WS95" s="1143"/>
      <c r="WT95" s="1143"/>
      <c r="WU95" s="1143"/>
      <c r="WV95" s="1143"/>
      <c r="WW95" s="1143"/>
      <c r="WX95" s="1143"/>
      <c r="WY95" s="1143"/>
      <c r="WZ95" s="1143"/>
      <c r="XA95" s="1143"/>
      <c r="XB95" s="1143"/>
      <c r="XC95" s="1143"/>
      <c r="XD95" s="1143"/>
      <c r="XE95" s="1143"/>
      <c r="XF95" s="1143"/>
      <c r="XG95" s="1143"/>
      <c r="XH95" s="1143"/>
      <c r="XI95" s="1143"/>
      <c r="XJ95" s="1143"/>
      <c r="XK95" s="1143"/>
      <c r="XL95" s="1143"/>
      <c r="XM95" s="1143"/>
      <c r="XN95" s="1143"/>
      <c r="XO95" s="1143"/>
      <c r="XP95" s="1143"/>
      <c r="XQ95" s="1143"/>
      <c r="XR95" s="1143"/>
      <c r="XS95" s="1143"/>
      <c r="XT95" s="1143"/>
      <c r="XU95" s="1143"/>
      <c r="XV95" s="1143"/>
      <c r="XW95" s="1143"/>
      <c r="XX95" s="1143"/>
      <c r="XY95" s="1143"/>
      <c r="XZ95" s="1143"/>
      <c r="YA95" s="1143"/>
      <c r="YB95" s="1143"/>
      <c r="YC95" s="1143"/>
      <c r="YD95" s="1143"/>
      <c r="YE95" s="1143"/>
      <c r="YF95" s="1143"/>
      <c r="YG95" s="1143"/>
      <c r="YH95" s="1143"/>
      <c r="YI95" s="1143"/>
      <c r="YJ95" s="1143"/>
      <c r="YK95" s="1143"/>
      <c r="YL95" s="1143"/>
      <c r="YM95" s="1143"/>
      <c r="YN95" s="1143"/>
      <c r="YO95" s="1143"/>
      <c r="YP95" s="1143"/>
      <c r="YQ95" s="1143"/>
      <c r="YR95" s="1143"/>
      <c r="YS95" s="1143"/>
      <c r="YT95" s="1143"/>
      <c r="YU95" s="1143"/>
      <c r="YV95" s="1143"/>
      <c r="YW95" s="1143"/>
      <c r="YX95" s="1143"/>
      <c r="YY95" s="1143"/>
      <c r="YZ95" s="1143"/>
      <c r="ZA95" s="1143"/>
      <c r="ZB95" s="1143"/>
      <c r="ZC95" s="1143"/>
      <c r="ZD95" s="1143"/>
      <c r="ZE95" s="1143"/>
      <c r="ZF95" s="1143"/>
      <c r="ZG95" s="1143"/>
      <c r="ZH95" s="1143"/>
      <c r="ZI95" s="1143"/>
      <c r="ZJ95" s="1143"/>
      <c r="ZK95" s="1143"/>
      <c r="ZL95" s="1143"/>
      <c r="ZM95" s="1143"/>
      <c r="ZN95" s="1143"/>
      <c r="ZO95" s="1143"/>
      <c r="ZP95" s="1143"/>
      <c r="ZQ95" s="1143"/>
      <c r="ZR95" s="1143"/>
      <c r="ZS95" s="1143"/>
      <c r="ZT95" s="1143"/>
      <c r="ZU95" s="1143"/>
      <c r="ZV95" s="1143"/>
      <c r="ZW95" s="1143"/>
      <c r="ZX95" s="1143"/>
      <c r="ZY95" s="1143"/>
      <c r="ZZ95" s="1143"/>
      <c r="AAA95" s="1143"/>
      <c r="AAB95" s="1143"/>
      <c r="AAC95" s="1143"/>
      <c r="AAD95" s="1143"/>
      <c r="AAE95" s="1143"/>
      <c r="AAF95" s="1143"/>
      <c r="AAG95" s="1143"/>
      <c r="AAH95" s="1143"/>
      <c r="AAI95" s="1143"/>
      <c r="AAJ95" s="1143"/>
      <c r="AAK95" s="1143"/>
      <c r="AAL95" s="1143"/>
      <c r="AAM95" s="1143"/>
      <c r="AAN95" s="1143"/>
      <c r="AAO95" s="1143"/>
      <c r="AAP95" s="1143"/>
      <c r="AAQ95" s="1143"/>
      <c r="AAR95" s="1143"/>
      <c r="AAS95" s="1143"/>
      <c r="AAT95" s="1143"/>
      <c r="AAU95" s="1143"/>
      <c r="AAV95" s="1143"/>
      <c r="AAW95" s="1143"/>
      <c r="AAX95" s="1143"/>
      <c r="AAY95" s="1143"/>
      <c r="AAZ95" s="1143"/>
      <c r="ABA95" s="1143"/>
      <c r="ABB95" s="1143"/>
      <c r="ABC95" s="1143"/>
      <c r="ABD95" s="1143"/>
      <c r="ABE95" s="1143"/>
      <c r="ABF95" s="1143"/>
      <c r="ABG95" s="1143"/>
      <c r="ABH95" s="1143"/>
      <c r="ABI95" s="1143"/>
      <c r="ABJ95" s="1143"/>
      <c r="ABK95" s="1143"/>
      <c r="ABL95" s="1143"/>
      <c r="ABM95" s="1143"/>
      <c r="ABN95" s="1143"/>
      <c r="ABO95" s="1143"/>
      <c r="ABP95" s="1143"/>
      <c r="ABQ95" s="1143"/>
      <c r="ABR95" s="1143"/>
      <c r="ABS95" s="1143"/>
      <c r="ABT95" s="1143"/>
      <c r="ABU95" s="1143"/>
      <c r="ABV95" s="1143"/>
      <c r="ABW95" s="1143"/>
      <c r="ABX95" s="1143"/>
      <c r="ABY95" s="1143"/>
      <c r="ABZ95" s="1143"/>
      <c r="ACA95" s="1143"/>
      <c r="ACB95" s="1143"/>
      <c r="ACC95" s="1143"/>
      <c r="ACD95" s="1143"/>
      <c r="ACE95" s="1143"/>
      <c r="ACF95" s="1143"/>
      <c r="ACG95" s="1143"/>
      <c r="ACH95" s="1143"/>
      <c r="ACI95" s="1143"/>
      <c r="ACJ95" s="1143"/>
      <c r="ACK95" s="1143"/>
      <c r="ACL95" s="1143"/>
      <c r="ACM95" s="1143"/>
      <c r="ACN95" s="1143"/>
      <c r="ACO95" s="1143"/>
      <c r="ACP95" s="1143"/>
      <c r="ACQ95" s="1143"/>
      <c r="ACR95" s="1143"/>
      <c r="ACS95" s="1143"/>
      <c r="ACT95" s="1143"/>
      <c r="ACU95" s="1143"/>
      <c r="ACV95" s="1143"/>
      <c r="ACW95" s="1143"/>
      <c r="ACX95" s="1143"/>
      <c r="ACY95" s="1143"/>
      <c r="ACZ95" s="1143"/>
      <c r="ADA95" s="1143"/>
      <c r="ADB95" s="1143"/>
      <c r="ADC95" s="1143"/>
      <c r="ADD95" s="1143"/>
      <c r="ADE95" s="1143"/>
      <c r="ADF95" s="1143"/>
      <c r="ADG95" s="1143"/>
      <c r="ADH95" s="1143"/>
      <c r="ADI95" s="1143"/>
      <c r="ADJ95" s="1143"/>
      <c r="ADK95" s="1143"/>
      <c r="ADL95" s="1143"/>
      <c r="ADM95" s="1143"/>
      <c r="ADN95" s="1143"/>
      <c r="ADO95" s="1143"/>
      <c r="ADP95" s="1143"/>
      <c r="ADQ95" s="1143"/>
      <c r="ADR95" s="1143"/>
      <c r="ADS95" s="1143"/>
      <c r="ADT95" s="1143"/>
      <c r="ADU95" s="1143"/>
      <c r="ADV95" s="1143"/>
      <c r="ADW95" s="1143"/>
      <c r="ADX95" s="1143"/>
      <c r="ADY95" s="1143"/>
      <c r="ADZ95" s="1143"/>
      <c r="AEA95" s="1143"/>
      <c r="AEB95" s="1143"/>
      <c r="AEC95" s="1143"/>
      <c r="AED95" s="1143"/>
      <c r="AEE95" s="1143"/>
      <c r="AEF95" s="1143"/>
      <c r="AEG95" s="1143"/>
      <c r="AEH95" s="1143"/>
      <c r="AEI95" s="1143"/>
      <c r="AEJ95" s="1143"/>
      <c r="AEK95" s="1143"/>
      <c r="AEL95" s="1143"/>
      <c r="AEM95" s="1143"/>
      <c r="AEN95" s="1143"/>
      <c r="AEO95" s="1143"/>
      <c r="AEP95" s="1143"/>
      <c r="AEQ95" s="1143"/>
      <c r="AER95" s="1143"/>
      <c r="AES95" s="1143"/>
      <c r="AET95" s="1143"/>
      <c r="AEU95" s="1143"/>
      <c r="AEV95" s="1143"/>
      <c r="AEW95" s="1143"/>
      <c r="AEX95" s="1143"/>
      <c r="AEY95" s="1143"/>
      <c r="AEZ95" s="1143"/>
      <c r="AFA95" s="1143"/>
      <c r="AFB95" s="1143"/>
      <c r="AFC95" s="1143"/>
      <c r="AFD95" s="1143"/>
      <c r="AFE95" s="1143"/>
      <c r="AFF95" s="1143"/>
      <c r="AFG95" s="1143"/>
      <c r="AFH95" s="1143"/>
      <c r="AFI95" s="1143"/>
      <c r="AFJ95" s="1143"/>
      <c r="AFK95" s="1143"/>
      <c r="AFL95" s="1143"/>
      <c r="AFM95" s="1143"/>
      <c r="AFN95" s="1143"/>
      <c r="AFO95" s="1143"/>
      <c r="AFP95" s="1143"/>
      <c r="AFQ95" s="1143"/>
      <c r="AFR95" s="1143"/>
      <c r="AFS95" s="1143"/>
      <c r="AFT95" s="1143"/>
      <c r="AFU95" s="1143"/>
      <c r="AFV95" s="1143"/>
      <c r="AFW95" s="1143"/>
      <c r="AFX95" s="1143"/>
      <c r="AFY95" s="1143"/>
      <c r="AFZ95" s="1143"/>
      <c r="AGA95" s="1143"/>
      <c r="AGB95" s="1143"/>
      <c r="AGC95" s="1143"/>
      <c r="AGD95" s="1143"/>
      <c r="AGE95" s="1143"/>
      <c r="AGF95" s="1143"/>
      <c r="AGG95" s="1143"/>
      <c r="AGH95" s="1143"/>
      <c r="AGI95" s="1143"/>
      <c r="AGJ95" s="1143"/>
      <c r="AGK95" s="1143"/>
      <c r="AGL95" s="1143"/>
      <c r="AGM95" s="1143"/>
      <c r="AGN95" s="1143"/>
      <c r="AGO95" s="1143"/>
      <c r="AGP95" s="1143"/>
      <c r="AGQ95" s="1143"/>
      <c r="AGR95" s="1143"/>
      <c r="AGS95" s="1143"/>
      <c r="AGT95" s="1143"/>
      <c r="AGU95" s="1143"/>
      <c r="AGV95" s="1143"/>
      <c r="AGW95" s="1143"/>
      <c r="AGX95" s="1143"/>
      <c r="AGY95" s="1143"/>
      <c r="AGZ95" s="1143"/>
      <c r="AHA95" s="1143"/>
      <c r="AHB95" s="1143"/>
      <c r="AHC95" s="1143"/>
      <c r="AHD95" s="1143"/>
      <c r="AHE95" s="1143"/>
      <c r="AHF95" s="1143"/>
      <c r="AHG95" s="1143"/>
      <c r="AHH95" s="1143"/>
      <c r="AHI95" s="1143"/>
      <c r="AHJ95" s="1143"/>
      <c r="AHK95" s="1143"/>
      <c r="AHL95" s="1143"/>
      <c r="AHM95" s="1143"/>
      <c r="AHN95" s="1143"/>
      <c r="AHO95" s="1143"/>
      <c r="AHP95" s="1143"/>
      <c r="AHQ95" s="1143"/>
      <c r="AHR95" s="1143"/>
      <c r="AHS95" s="1143"/>
      <c r="AHT95" s="1143"/>
      <c r="AHU95" s="1143"/>
      <c r="AHV95" s="1143"/>
      <c r="AHW95" s="1143"/>
      <c r="AHX95" s="1143"/>
      <c r="AHY95" s="1143"/>
      <c r="AHZ95" s="1143"/>
      <c r="AIA95" s="1143"/>
      <c r="AIB95" s="1143"/>
      <c r="AIC95" s="1143"/>
      <c r="AID95" s="1143"/>
      <c r="AIE95" s="1143"/>
      <c r="AIF95" s="1143"/>
      <c r="AIG95" s="1143"/>
      <c r="AIH95" s="1143"/>
      <c r="AII95" s="1143"/>
      <c r="AIJ95" s="1143"/>
      <c r="AIK95" s="1143"/>
      <c r="AIL95" s="1143"/>
      <c r="AIM95" s="1143"/>
      <c r="AIN95" s="1143"/>
      <c r="AIO95" s="1143"/>
      <c r="AIP95" s="1143"/>
      <c r="AIQ95" s="1143"/>
      <c r="AIR95" s="1143"/>
      <c r="AIS95" s="1143"/>
      <c r="AIT95" s="1143"/>
      <c r="AIU95" s="1143"/>
      <c r="AIV95" s="1143"/>
      <c r="AIW95" s="1143"/>
      <c r="AIX95" s="1143"/>
      <c r="AIY95" s="1143"/>
      <c r="AIZ95" s="1143"/>
      <c r="AJA95" s="1143"/>
      <c r="AJB95" s="1143"/>
      <c r="AJC95" s="1143"/>
      <c r="AJD95" s="1143"/>
      <c r="AJE95" s="1143"/>
      <c r="AJF95" s="1143"/>
      <c r="AJG95" s="1143"/>
      <c r="AJH95" s="1143"/>
      <c r="AJI95" s="1143"/>
      <c r="AJJ95" s="1143"/>
      <c r="AJK95" s="1143"/>
      <c r="AJL95" s="1143"/>
      <c r="AJM95" s="1143"/>
      <c r="AJN95" s="1143"/>
      <c r="AJO95" s="1143"/>
      <c r="AJP95" s="1143"/>
      <c r="AJQ95" s="1143"/>
      <c r="AJR95" s="1143"/>
      <c r="AJS95" s="1143"/>
      <c r="AJT95" s="1143"/>
      <c r="AJU95" s="1143"/>
      <c r="AJV95" s="1143"/>
      <c r="AJW95" s="1143"/>
      <c r="AJX95" s="1143"/>
      <c r="AJY95" s="1143"/>
      <c r="AJZ95" s="1143"/>
      <c r="AKA95" s="1143"/>
      <c r="AKB95" s="1143"/>
      <c r="AKC95" s="1143"/>
      <c r="AKD95" s="1143"/>
      <c r="AKE95" s="1143"/>
      <c r="AKF95" s="1143"/>
      <c r="AKG95" s="1143"/>
      <c r="AKH95" s="1143"/>
      <c r="AKI95" s="1143"/>
      <c r="AKJ95" s="1143"/>
      <c r="AKK95" s="1143"/>
      <c r="AKL95" s="1143"/>
      <c r="AKM95" s="1143"/>
      <c r="AKN95" s="1143"/>
      <c r="AKO95" s="1143"/>
      <c r="AKP95" s="1143"/>
      <c r="AKQ95" s="1143"/>
      <c r="AKR95" s="1143"/>
      <c r="AKS95" s="1143"/>
      <c r="AKT95" s="1143"/>
      <c r="AKU95" s="1143"/>
      <c r="AKV95" s="1143"/>
      <c r="AKW95" s="1143"/>
      <c r="AKX95" s="1143"/>
      <c r="AKY95" s="1143"/>
      <c r="AKZ95" s="1143"/>
      <c r="ALA95" s="1143"/>
      <c r="ALB95" s="1143"/>
      <c r="ALC95" s="1143"/>
      <c r="ALD95" s="1143"/>
      <c r="ALE95" s="1143"/>
      <c r="ALF95" s="1143"/>
      <c r="ALG95" s="1143"/>
      <c r="ALH95" s="1143"/>
      <c r="ALI95" s="1143"/>
      <c r="ALJ95" s="1143"/>
      <c r="ALK95" s="1143"/>
      <c r="ALL95" s="1143"/>
      <c r="ALM95" s="1143"/>
      <c r="ALN95" s="1143"/>
      <c r="ALO95" s="1143"/>
      <c r="ALP95" s="1143"/>
      <c r="ALQ95" s="1143"/>
      <c r="ALR95" s="1143"/>
      <c r="ALS95" s="1143"/>
      <c r="ALT95" s="1143"/>
      <c r="ALU95" s="1143"/>
      <c r="ALV95" s="1143"/>
      <c r="ALW95" s="1143"/>
      <c r="ALX95" s="1143"/>
      <c r="ALY95" s="1143"/>
      <c r="ALZ95" s="1143"/>
      <c r="AMA95" s="1143"/>
      <c r="AMB95" s="1143"/>
      <c r="AMC95" s="1143"/>
      <c r="AMD95" s="1143"/>
      <c r="AME95" s="1143"/>
      <c r="AMF95" s="1143"/>
      <c r="AMG95" s="1143"/>
    </row>
    <row r="96" spans="1:1021" s="1155" customFormat="1" ht="24" customHeight="1">
      <c r="A96" s="1156">
        <v>0.71</v>
      </c>
      <c r="B96" s="1156">
        <v>2.39</v>
      </c>
      <c r="C96" s="1157">
        <f>IF(LEN(AK96)=0,"",1+ABS((AK96*A96)/LEN(AK96))+A96)</f>
        <v>40.76</v>
      </c>
      <c r="D96" s="1157">
        <f>IF(LEN(AU96)=0,"",1+ABS((AU96*B96)/LEN(AU96))+B96)</f>
        <v>214.50666666666666</v>
      </c>
      <c r="E96" s="1143"/>
      <c r="F96" s="1561"/>
      <c r="G96" s="1561"/>
      <c r="H96" s="1561"/>
      <c r="I96" s="1561"/>
      <c r="J96" s="1569" t="s">
        <v>2459</v>
      </c>
      <c r="K96" s="1570"/>
      <c r="L96" s="1570"/>
      <c r="M96" s="1570"/>
      <c r="N96" s="1570"/>
      <c r="O96" s="1570"/>
      <c r="P96" s="1570"/>
      <c r="Q96" s="1570"/>
      <c r="R96" s="1570"/>
      <c r="S96" s="1570"/>
      <c r="T96" s="1570"/>
      <c r="U96" s="1570"/>
      <c r="V96" s="1570"/>
      <c r="W96" s="1570"/>
      <c r="X96" s="1570"/>
      <c r="Y96" s="1570"/>
      <c r="Z96" s="1570"/>
      <c r="AA96" s="1570"/>
      <c r="AB96" s="1570"/>
      <c r="AC96" s="1570"/>
      <c r="AD96" s="1570"/>
      <c r="AE96" s="1571"/>
      <c r="AF96" s="1562"/>
      <c r="AG96" s="1562"/>
      <c r="AH96" s="1562">
        <v>265</v>
      </c>
      <c r="AI96" s="1562"/>
      <c r="AJ96" s="1562"/>
      <c r="AK96" s="1563">
        <v>165</v>
      </c>
      <c r="AL96" s="1564"/>
      <c r="AM96" s="1564"/>
      <c r="AN96" s="1564"/>
      <c r="AO96" s="1564"/>
      <c r="AP96" s="1564"/>
      <c r="AQ96" s="1564"/>
      <c r="AR96" s="1564"/>
      <c r="AS96" s="1564"/>
      <c r="AT96" s="1565"/>
      <c r="AU96" s="1563">
        <v>265</v>
      </c>
      <c r="AV96" s="1564"/>
      <c r="AW96" s="1564"/>
      <c r="AX96" s="1564"/>
      <c r="AY96" s="1564"/>
      <c r="AZ96" s="1564"/>
      <c r="BA96" s="1564"/>
      <c r="BB96" s="1564"/>
      <c r="BC96" s="1564"/>
      <c r="BD96" s="1565"/>
      <c r="BE96" s="1153"/>
      <c r="BF96" s="1154"/>
      <c r="BG96" s="1143"/>
      <c r="BH96" s="1143"/>
      <c r="BI96" s="1143"/>
      <c r="BJ96" s="1143"/>
      <c r="BK96" s="1143"/>
      <c r="BL96" s="1143"/>
      <c r="BM96" s="1143"/>
      <c r="BN96" s="1143"/>
      <c r="BO96" s="1143"/>
      <c r="BP96" s="1143"/>
      <c r="BQ96" s="1143"/>
      <c r="BR96" s="1143"/>
      <c r="BS96" s="1143"/>
      <c r="BT96" s="1143"/>
      <c r="BU96" s="1143"/>
      <c r="BV96" s="1143"/>
      <c r="BW96" s="1143"/>
      <c r="BX96" s="1143"/>
      <c r="BY96" s="1143"/>
      <c r="BZ96" s="1143"/>
      <c r="CA96" s="1143"/>
      <c r="CB96" s="1143"/>
      <c r="CC96" s="1143"/>
      <c r="CD96" s="1143"/>
      <c r="CE96" s="1143"/>
      <c r="CF96" s="1143"/>
      <c r="CG96" s="1143"/>
      <c r="CH96" s="1143"/>
      <c r="CI96" s="1143"/>
      <c r="CJ96" s="1143"/>
      <c r="CK96" s="1143"/>
      <c r="CL96" s="1143"/>
      <c r="CM96" s="1143"/>
      <c r="CN96" s="1143"/>
      <c r="CO96" s="1143"/>
      <c r="CP96" s="1143"/>
      <c r="CQ96" s="1143"/>
      <c r="CR96" s="1143"/>
      <c r="CS96" s="1143"/>
      <c r="CT96" s="1143"/>
      <c r="CU96" s="1143"/>
      <c r="CV96" s="1143"/>
      <c r="CW96" s="1143"/>
      <c r="CX96" s="1143"/>
      <c r="CY96" s="1143"/>
      <c r="CZ96" s="1143"/>
      <c r="DA96" s="1143"/>
      <c r="DB96" s="1143"/>
      <c r="DC96" s="1143"/>
      <c r="DD96" s="1143"/>
      <c r="DE96" s="1143"/>
      <c r="DF96" s="1143"/>
      <c r="DG96" s="1143"/>
      <c r="DH96" s="1143"/>
      <c r="DI96" s="1143"/>
      <c r="DJ96" s="1143"/>
      <c r="DK96" s="1143"/>
      <c r="DL96" s="1143"/>
      <c r="DM96" s="1143"/>
      <c r="DN96" s="1143"/>
      <c r="DO96" s="1143"/>
      <c r="DP96" s="1143"/>
      <c r="DQ96" s="1143"/>
      <c r="DR96" s="1143"/>
      <c r="DS96" s="1143"/>
      <c r="DT96" s="1143"/>
      <c r="DU96" s="1143"/>
      <c r="DV96" s="1143"/>
      <c r="DW96" s="1143"/>
      <c r="DX96" s="1143"/>
      <c r="DY96" s="1143"/>
      <c r="DZ96" s="1143"/>
      <c r="EA96" s="1143"/>
      <c r="EB96" s="1143"/>
      <c r="EC96" s="1143"/>
      <c r="ED96" s="1143"/>
      <c r="EE96" s="1143"/>
      <c r="EF96" s="1143"/>
      <c r="EG96" s="1143"/>
      <c r="EH96" s="1143"/>
      <c r="EI96" s="1143"/>
      <c r="EJ96" s="1143"/>
      <c r="EK96" s="1143"/>
      <c r="EL96" s="1143"/>
      <c r="EM96" s="1143"/>
      <c r="EN96" s="1143"/>
      <c r="EO96" s="1143"/>
      <c r="EP96" s="1143"/>
      <c r="EQ96" s="1143"/>
      <c r="ER96" s="1143"/>
      <c r="ES96" s="1143"/>
      <c r="ET96" s="1143"/>
      <c r="EU96" s="1143"/>
      <c r="EV96" s="1143"/>
      <c r="EW96" s="1143"/>
      <c r="EX96" s="1143"/>
      <c r="EY96" s="1143"/>
      <c r="EZ96" s="1143"/>
      <c r="FA96" s="1143"/>
      <c r="FB96" s="1143"/>
      <c r="FC96" s="1143"/>
      <c r="FD96" s="1143"/>
      <c r="FE96" s="1143"/>
      <c r="FF96" s="1143"/>
      <c r="FG96" s="1143"/>
      <c r="FH96" s="1143"/>
      <c r="FI96" s="1143"/>
      <c r="FJ96" s="1143"/>
      <c r="FK96" s="1143"/>
      <c r="FL96" s="1143"/>
      <c r="FM96" s="1143"/>
      <c r="FN96" s="1143"/>
      <c r="FO96" s="1143"/>
      <c r="FP96" s="1143"/>
      <c r="FQ96" s="1143"/>
      <c r="FR96" s="1143"/>
      <c r="FS96" s="1143"/>
      <c r="FT96" s="1143"/>
      <c r="FU96" s="1143"/>
      <c r="FV96" s="1143"/>
      <c r="FW96" s="1143"/>
      <c r="FX96" s="1143"/>
      <c r="FY96" s="1143"/>
      <c r="FZ96" s="1143"/>
      <c r="GA96" s="1143"/>
      <c r="GB96" s="1143"/>
      <c r="GC96" s="1143"/>
      <c r="GD96" s="1143"/>
      <c r="GE96" s="1143"/>
      <c r="GF96" s="1143"/>
      <c r="GG96" s="1143"/>
      <c r="GH96" s="1143"/>
      <c r="GI96" s="1143"/>
      <c r="GJ96" s="1143"/>
      <c r="GK96" s="1143"/>
      <c r="GL96" s="1143"/>
      <c r="GM96" s="1143"/>
      <c r="GN96" s="1143"/>
      <c r="GO96" s="1143"/>
      <c r="GP96" s="1143"/>
      <c r="GQ96" s="1143"/>
      <c r="GR96" s="1143"/>
      <c r="GS96" s="1143"/>
      <c r="GT96" s="1143"/>
      <c r="GU96" s="1143"/>
      <c r="GV96" s="1143"/>
      <c r="GW96" s="1143"/>
      <c r="GX96" s="1143"/>
      <c r="GY96" s="1143"/>
      <c r="GZ96" s="1143"/>
      <c r="HA96" s="1143"/>
      <c r="HB96" s="1143"/>
      <c r="HC96" s="1143"/>
      <c r="HD96" s="1143"/>
      <c r="HE96" s="1143"/>
      <c r="HF96" s="1143"/>
      <c r="HG96" s="1143"/>
      <c r="HH96" s="1143"/>
      <c r="HI96" s="1143"/>
      <c r="HJ96" s="1143"/>
      <c r="HK96" s="1143"/>
      <c r="HL96" s="1143"/>
      <c r="HM96" s="1143"/>
      <c r="HN96" s="1143"/>
      <c r="HO96" s="1143"/>
      <c r="HP96" s="1143"/>
      <c r="HQ96" s="1143"/>
      <c r="HR96" s="1143"/>
      <c r="HS96" s="1143"/>
      <c r="HT96" s="1143"/>
      <c r="HU96" s="1143"/>
      <c r="HV96" s="1143"/>
      <c r="HW96" s="1143"/>
      <c r="HX96" s="1143"/>
      <c r="HY96" s="1143"/>
      <c r="HZ96" s="1143"/>
      <c r="IA96" s="1143"/>
      <c r="IB96" s="1143"/>
      <c r="IC96" s="1143"/>
      <c r="ID96" s="1143"/>
      <c r="IE96" s="1143"/>
      <c r="IF96" s="1143"/>
      <c r="IG96" s="1143"/>
      <c r="IH96" s="1143"/>
      <c r="II96" s="1143"/>
      <c r="IJ96" s="1143"/>
      <c r="IK96" s="1143"/>
      <c r="IL96" s="1143"/>
      <c r="IM96" s="1143"/>
      <c r="IN96" s="1143"/>
      <c r="IO96" s="1143"/>
      <c r="IP96" s="1143"/>
      <c r="IQ96" s="1143"/>
      <c r="IR96" s="1143"/>
      <c r="IS96" s="1143"/>
      <c r="IT96" s="1143"/>
      <c r="IU96" s="1143"/>
      <c r="IV96" s="1143"/>
      <c r="IW96" s="1143"/>
      <c r="IX96" s="1143"/>
      <c r="IY96" s="1143"/>
      <c r="IZ96" s="1143"/>
      <c r="JA96" s="1143"/>
      <c r="JB96" s="1143"/>
      <c r="JC96" s="1143"/>
      <c r="JD96" s="1143"/>
      <c r="JE96" s="1143"/>
      <c r="JF96" s="1143"/>
      <c r="JG96" s="1143"/>
      <c r="JH96" s="1143"/>
      <c r="JI96" s="1143"/>
      <c r="JJ96" s="1143"/>
      <c r="JK96" s="1143"/>
      <c r="JL96" s="1143"/>
      <c r="JM96" s="1143"/>
      <c r="JN96" s="1143"/>
      <c r="JO96" s="1143"/>
      <c r="JP96" s="1143"/>
      <c r="JQ96" s="1143"/>
      <c r="JR96" s="1143"/>
      <c r="JS96" s="1143"/>
      <c r="JT96" s="1143"/>
      <c r="JU96" s="1143"/>
      <c r="JV96" s="1143"/>
      <c r="JW96" s="1143"/>
      <c r="JX96" s="1143"/>
      <c r="JY96" s="1143"/>
      <c r="JZ96" s="1143"/>
      <c r="KA96" s="1143"/>
      <c r="KB96" s="1143"/>
      <c r="KC96" s="1143"/>
      <c r="KD96" s="1143"/>
      <c r="KE96" s="1143"/>
      <c r="KF96" s="1143"/>
      <c r="KG96" s="1143"/>
      <c r="KH96" s="1143"/>
      <c r="KI96" s="1143"/>
      <c r="KJ96" s="1143"/>
      <c r="KK96" s="1143"/>
      <c r="KL96" s="1143"/>
      <c r="KM96" s="1143"/>
      <c r="KN96" s="1143"/>
      <c r="KO96" s="1143"/>
      <c r="KP96" s="1143"/>
      <c r="KQ96" s="1143"/>
      <c r="KR96" s="1143"/>
      <c r="KS96" s="1143"/>
      <c r="KT96" s="1143"/>
      <c r="KU96" s="1143"/>
      <c r="KV96" s="1143"/>
      <c r="KW96" s="1143"/>
      <c r="KX96" s="1143"/>
      <c r="KY96" s="1143"/>
      <c r="KZ96" s="1143"/>
      <c r="LA96" s="1143"/>
      <c r="LB96" s="1143"/>
      <c r="LC96" s="1143"/>
      <c r="LD96" s="1143"/>
      <c r="LE96" s="1143"/>
      <c r="LF96" s="1143"/>
      <c r="LG96" s="1143"/>
      <c r="LH96" s="1143"/>
      <c r="LI96" s="1143"/>
      <c r="LJ96" s="1143"/>
      <c r="LK96" s="1143"/>
      <c r="LL96" s="1143"/>
      <c r="LM96" s="1143"/>
      <c r="LN96" s="1143"/>
      <c r="LO96" s="1143"/>
      <c r="LP96" s="1143"/>
      <c r="LQ96" s="1143"/>
      <c r="LR96" s="1143"/>
      <c r="LS96" s="1143"/>
      <c r="LT96" s="1143"/>
      <c r="LU96" s="1143"/>
      <c r="LV96" s="1143"/>
      <c r="LW96" s="1143"/>
      <c r="LX96" s="1143"/>
      <c r="LY96" s="1143"/>
      <c r="LZ96" s="1143"/>
      <c r="MA96" s="1143"/>
      <c r="MB96" s="1143"/>
      <c r="MC96" s="1143"/>
      <c r="MD96" s="1143"/>
      <c r="ME96" s="1143"/>
      <c r="MF96" s="1143"/>
      <c r="MG96" s="1143"/>
      <c r="MH96" s="1143"/>
      <c r="MI96" s="1143"/>
      <c r="MJ96" s="1143"/>
      <c r="MK96" s="1143"/>
      <c r="ML96" s="1143"/>
      <c r="MM96" s="1143"/>
      <c r="MN96" s="1143"/>
      <c r="MO96" s="1143"/>
      <c r="MP96" s="1143"/>
      <c r="MQ96" s="1143"/>
      <c r="MR96" s="1143"/>
      <c r="MS96" s="1143"/>
      <c r="MT96" s="1143"/>
      <c r="MU96" s="1143"/>
      <c r="MV96" s="1143"/>
      <c r="MW96" s="1143"/>
      <c r="MX96" s="1143"/>
      <c r="MY96" s="1143"/>
      <c r="MZ96" s="1143"/>
      <c r="NA96" s="1143"/>
      <c r="NB96" s="1143"/>
      <c r="NC96" s="1143"/>
      <c r="ND96" s="1143"/>
      <c r="NE96" s="1143"/>
      <c r="NF96" s="1143"/>
      <c r="NG96" s="1143"/>
      <c r="NH96" s="1143"/>
      <c r="NI96" s="1143"/>
      <c r="NJ96" s="1143"/>
      <c r="NK96" s="1143"/>
      <c r="NL96" s="1143"/>
      <c r="NM96" s="1143"/>
      <c r="NN96" s="1143"/>
      <c r="NO96" s="1143"/>
      <c r="NP96" s="1143"/>
      <c r="NQ96" s="1143"/>
      <c r="NR96" s="1143"/>
      <c r="NS96" s="1143"/>
      <c r="NT96" s="1143"/>
      <c r="NU96" s="1143"/>
      <c r="NV96" s="1143"/>
      <c r="NW96" s="1143"/>
      <c r="NX96" s="1143"/>
      <c r="NY96" s="1143"/>
      <c r="NZ96" s="1143"/>
      <c r="OA96" s="1143"/>
      <c r="OB96" s="1143"/>
      <c r="OC96" s="1143"/>
      <c r="OD96" s="1143"/>
      <c r="OE96" s="1143"/>
      <c r="OF96" s="1143"/>
      <c r="OG96" s="1143"/>
      <c r="OH96" s="1143"/>
      <c r="OI96" s="1143"/>
      <c r="OJ96" s="1143"/>
      <c r="OK96" s="1143"/>
      <c r="OL96" s="1143"/>
      <c r="OM96" s="1143"/>
      <c r="ON96" s="1143"/>
      <c r="OO96" s="1143"/>
      <c r="OP96" s="1143"/>
      <c r="OQ96" s="1143"/>
      <c r="OR96" s="1143"/>
      <c r="OS96" s="1143"/>
      <c r="OT96" s="1143"/>
      <c r="OU96" s="1143"/>
      <c r="OV96" s="1143"/>
      <c r="OW96" s="1143"/>
      <c r="OX96" s="1143"/>
      <c r="OY96" s="1143"/>
      <c r="OZ96" s="1143"/>
      <c r="PA96" s="1143"/>
      <c r="PB96" s="1143"/>
      <c r="PC96" s="1143"/>
      <c r="PD96" s="1143"/>
      <c r="PE96" s="1143"/>
      <c r="PF96" s="1143"/>
      <c r="PG96" s="1143"/>
      <c r="PH96" s="1143"/>
      <c r="PI96" s="1143"/>
      <c r="PJ96" s="1143"/>
      <c r="PK96" s="1143"/>
      <c r="PL96" s="1143"/>
      <c r="PM96" s="1143"/>
      <c r="PN96" s="1143"/>
      <c r="PO96" s="1143"/>
      <c r="PP96" s="1143"/>
      <c r="PQ96" s="1143"/>
      <c r="PR96" s="1143"/>
      <c r="PS96" s="1143"/>
      <c r="PT96" s="1143"/>
      <c r="PU96" s="1143"/>
      <c r="PV96" s="1143"/>
      <c r="PW96" s="1143"/>
      <c r="PX96" s="1143"/>
      <c r="PY96" s="1143"/>
      <c r="PZ96" s="1143"/>
      <c r="QA96" s="1143"/>
      <c r="QB96" s="1143"/>
      <c r="QC96" s="1143"/>
      <c r="QD96" s="1143"/>
      <c r="QE96" s="1143"/>
      <c r="QF96" s="1143"/>
      <c r="QG96" s="1143"/>
      <c r="QH96" s="1143"/>
      <c r="QI96" s="1143"/>
      <c r="QJ96" s="1143"/>
      <c r="QK96" s="1143"/>
      <c r="QL96" s="1143"/>
      <c r="QM96" s="1143"/>
      <c r="QN96" s="1143"/>
      <c r="QO96" s="1143"/>
      <c r="QP96" s="1143"/>
      <c r="QQ96" s="1143"/>
      <c r="QR96" s="1143"/>
      <c r="QS96" s="1143"/>
      <c r="QT96" s="1143"/>
      <c r="QU96" s="1143"/>
      <c r="QV96" s="1143"/>
      <c r="QW96" s="1143"/>
      <c r="QX96" s="1143"/>
      <c r="QY96" s="1143"/>
      <c r="QZ96" s="1143"/>
      <c r="RA96" s="1143"/>
      <c r="RB96" s="1143"/>
      <c r="RC96" s="1143"/>
      <c r="RD96" s="1143"/>
      <c r="RE96" s="1143"/>
      <c r="RF96" s="1143"/>
      <c r="RG96" s="1143"/>
      <c r="RH96" s="1143"/>
      <c r="RI96" s="1143"/>
      <c r="RJ96" s="1143"/>
      <c r="RK96" s="1143"/>
      <c r="RL96" s="1143"/>
      <c r="RM96" s="1143"/>
      <c r="RN96" s="1143"/>
      <c r="RO96" s="1143"/>
      <c r="RP96" s="1143"/>
      <c r="RQ96" s="1143"/>
      <c r="RR96" s="1143"/>
      <c r="RS96" s="1143"/>
      <c r="RT96" s="1143"/>
      <c r="RU96" s="1143"/>
      <c r="RV96" s="1143"/>
      <c r="RW96" s="1143"/>
      <c r="RX96" s="1143"/>
      <c r="RY96" s="1143"/>
      <c r="RZ96" s="1143"/>
      <c r="SA96" s="1143"/>
      <c r="SB96" s="1143"/>
      <c r="SC96" s="1143"/>
      <c r="SD96" s="1143"/>
      <c r="SE96" s="1143"/>
      <c r="SF96" s="1143"/>
      <c r="SG96" s="1143"/>
      <c r="SH96" s="1143"/>
      <c r="SI96" s="1143"/>
      <c r="SJ96" s="1143"/>
      <c r="SK96" s="1143"/>
      <c r="SL96" s="1143"/>
      <c r="SM96" s="1143"/>
      <c r="SN96" s="1143"/>
      <c r="SO96" s="1143"/>
      <c r="SP96" s="1143"/>
      <c r="SQ96" s="1143"/>
      <c r="SR96" s="1143"/>
      <c r="SS96" s="1143"/>
      <c r="ST96" s="1143"/>
      <c r="SU96" s="1143"/>
      <c r="SV96" s="1143"/>
      <c r="SW96" s="1143"/>
      <c r="SX96" s="1143"/>
      <c r="SY96" s="1143"/>
      <c r="SZ96" s="1143"/>
      <c r="TA96" s="1143"/>
      <c r="TB96" s="1143"/>
      <c r="TC96" s="1143"/>
      <c r="TD96" s="1143"/>
      <c r="TE96" s="1143"/>
      <c r="TF96" s="1143"/>
      <c r="TG96" s="1143"/>
      <c r="TH96" s="1143"/>
      <c r="TI96" s="1143"/>
      <c r="TJ96" s="1143"/>
      <c r="TK96" s="1143"/>
      <c r="TL96" s="1143"/>
      <c r="TM96" s="1143"/>
      <c r="TN96" s="1143"/>
      <c r="TO96" s="1143"/>
      <c r="TP96" s="1143"/>
      <c r="TQ96" s="1143"/>
      <c r="TR96" s="1143"/>
      <c r="TS96" s="1143"/>
      <c r="TT96" s="1143"/>
      <c r="TU96" s="1143"/>
      <c r="TV96" s="1143"/>
      <c r="TW96" s="1143"/>
      <c r="TX96" s="1143"/>
      <c r="TY96" s="1143"/>
      <c r="TZ96" s="1143"/>
      <c r="UA96" s="1143"/>
      <c r="UB96" s="1143"/>
      <c r="UC96" s="1143"/>
      <c r="UD96" s="1143"/>
      <c r="UE96" s="1143"/>
      <c r="UF96" s="1143"/>
      <c r="UG96" s="1143"/>
      <c r="UH96" s="1143"/>
      <c r="UI96" s="1143"/>
      <c r="UJ96" s="1143"/>
      <c r="UK96" s="1143"/>
      <c r="UL96" s="1143"/>
      <c r="UM96" s="1143"/>
      <c r="UN96" s="1143"/>
      <c r="UO96" s="1143"/>
      <c r="UP96" s="1143"/>
      <c r="UQ96" s="1143"/>
      <c r="UR96" s="1143"/>
      <c r="US96" s="1143"/>
      <c r="UT96" s="1143"/>
      <c r="UU96" s="1143"/>
      <c r="UV96" s="1143"/>
      <c r="UW96" s="1143"/>
      <c r="UX96" s="1143"/>
      <c r="UY96" s="1143"/>
      <c r="UZ96" s="1143"/>
      <c r="VA96" s="1143"/>
      <c r="VB96" s="1143"/>
      <c r="VC96" s="1143"/>
      <c r="VD96" s="1143"/>
      <c r="VE96" s="1143"/>
      <c r="VF96" s="1143"/>
      <c r="VG96" s="1143"/>
      <c r="VH96" s="1143"/>
      <c r="VI96" s="1143"/>
      <c r="VJ96" s="1143"/>
      <c r="VK96" s="1143"/>
      <c r="VL96" s="1143"/>
      <c r="VM96" s="1143"/>
      <c r="VN96" s="1143"/>
      <c r="VO96" s="1143"/>
      <c r="VP96" s="1143"/>
      <c r="VQ96" s="1143"/>
      <c r="VR96" s="1143"/>
      <c r="VS96" s="1143"/>
      <c r="VT96" s="1143"/>
      <c r="VU96" s="1143"/>
      <c r="VV96" s="1143"/>
      <c r="VW96" s="1143"/>
      <c r="VX96" s="1143"/>
      <c r="VY96" s="1143"/>
      <c r="VZ96" s="1143"/>
      <c r="WA96" s="1143"/>
      <c r="WB96" s="1143"/>
      <c r="WC96" s="1143"/>
      <c r="WD96" s="1143"/>
      <c r="WE96" s="1143"/>
      <c r="WF96" s="1143"/>
      <c r="WG96" s="1143"/>
      <c r="WH96" s="1143"/>
      <c r="WI96" s="1143"/>
      <c r="WJ96" s="1143"/>
      <c r="WK96" s="1143"/>
      <c r="WL96" s="1143"/>
      <c r="WM96" s="1143"/>
      <c r="WN96" s="1143"/>
      <c r="WO96" s="1143"/>
      <c r="WP96" s="1143"/>
      <c r="WQ96" s="1143"/>
      <c r="WR96" s="1143"/>
      <c r="WS96" s="1143"/>
      <c r="WT96" s="1143"/>
      <c r="WU96" s="1143"/>
      <c r="WV96" s="1143"/>
      <c r="WW96" s="1143"/>
      <c r="WX96" s="1143"/>
      <c r="WY96" s="1143"/>
      <c r="WZ96" s="1143"/>
      <c r="XA96" s="1143"/>
      <c r="XB96" s="1143"/>
      <c r="XC96" s="1143"/>
      <c r="XD96" s="1143"/>
      <c r="XE96" s="1143"/>
      <c r="XF96" s="1143"/>
      <c r="XG96" s="1143"/>
      <c r="XH96" s="1143"/>
      <c r="XI96" s="1143"/>
      <c r="XJ96" s="1143"/>
      <c r="XK96" s="1143"/>
      <c r="XL96" s="1143"/>
      <c r="XM96" s="1143"/>
      <c r="XN96" s="1143"/>
      <c r="XO96" s="1143"/>
      <c r="XP96" s="1143"/>
      <c r="XQ96" s="1143"/>
      <c r="XR96" s="1143"/>
      <c r="XS96" s="1143"/>
      <c r="XT96" s="1143"/>
      <c r="XU96" s="1143"/>
      <c r="XV96" s="1143"/>
      <c r="XW96" s="1143"/>
      <c r="XX96" s="1143"/>
      <c r="XY96" s="1143"/>
      <c r="XZ96" s="1143"/>
      <c r="YA96" s="1143"/>
      <c r="YB96" s="1143"/>
      <c r="YC96" s="1143"/>
      <c r="YD96" s="1143"/>
      <c r="YE96" s="1143"/>
      <c r="YF96" s="1143"/>
      <c r="YG96" s="1143"/>
      <c r="YH96" s="1143"/>
      <c r="YI96" s="1143"/>
      <c r="YJ96" s="1143"/>
      <c r="YK96" s="1143"/>
      <c r="YL96" s="1143"/>
      <c r="YM96" s="1143"/>
      <c r="YN96" s="1143"/>
      <c r="YO96" s="1143"/>
      <c r="YP96" s="1143"/>
      <c r="YQ96" s="1143"/>
      <c r="YR96" s="1143"/>
      <c r="YS96" s="1143"/>
      <c r="YT96" s="1143"/>
      <c r="YU96" s="1143"/>
      <c r="YV96" s="1143"/>
      <c r="YW96" s="1143"/>
      <c r="YX96" s="1143"/>
      <c r="YY96" s="1143"/>
      <c r="YZ96" s="1143"/>
      <c r="ZA96" s="1143"/>
      <c r="ZB96" s="1143"/>
      <c r="ZC96" s="1143"/>
      <c r="ZD96" s="1143"/>
      <c r="ZE96" s="1143"/>
      <c r="ZF96" s="1143"/>
      <c r="ZG96" s="1143"/>
      <c r="ZH96" s="1143"/>
      <c r="ZI96" s="1143"/>
      <c r="ZJ96" s="1143"/>
      <c r="ZK96" s="1143"/>
      <c r="ZL96" s="1143"/>
      <c r="ZM96" s="1143"/>
      <c r="ZN96" s="1143"/>
      <c r="ZO96" s="1143"/>
      <c r="ZP96" s="1143"/>
      <c r="ZQ96" s="1143"/>
      <c r="ZR96" s="1143"/>
      <c r="ZS96" s="1143"/>
      <c r="ZT96" s="1143"/>
      <c r="ZU96" s="1143"/>
      <c r="ZV96" s="1143"/>
      <c r="ZW96" s="1143"/>
      <c r="ZX96" s="1143"/>
      <c r="ZY96" s="1143"/>
      <c r="ZZ96" s="1143"/>
      <c r="AAA96" s="1143"/>
      <c r="AAB96" s="1143"/>
      <c r="AAC96" s="1143"/>
      <c r="AAD96" s="1143"/>
      <c r="AAE96" s="1143"/>
      <c r="AAF96" s="1143"/>
      <c r="AAG96" s="1143"/>
      <c r="AAH96" s="1143"/>
      <c r="AAI96" s="1143"/>
      <c r="AAJ96" s="1143"/>
      <c r="AAK96" s="1143"/>
      <c r="AAL96" s="1143"/>
      <c r="AAM96" s="1143"/>
      <c r="AAN96" s="1143"/>
      <c r="AAO96" s="1143"/>
      <c r="AAP96" s="1143"/>
      <c r="AAQ96" s="1143"/>
      <c r="AAR96" s="1143"/>
      <c r="AAS96" s="1143"/>
      <c r="AAT96" s="1143"/>
      <c r="AAU96" s="1143"/>
      <c r="AAV96" s="1143"/>
      <c r="AAW96" s="1143"/>
      <c r="AAX96" s="1143"/>
      <c r="AAY96" s="1143"/>
      <c r="AAZ96" s="1143"/>
      <c r="ABA96" s="1143"/>
      <c r="ABB96" s="1143"/>
      <c r="ABC96" s="1143"/>
      <c r="ABD96" s="1143"/>
      <c r="ABE96" s="1143"/>
      <c r="ABF96" s="1143"/>
      <c r="ABG96" s="1143"/>
      <c r="ABH96" s="1143"/>
      <c r="ABI96" s="1143"/>
      <c r="ABJ96" s="1143"/>
      <c r="ABK96" s="1143"/>
      <c r="ABL96" s="1143"/>
      <c r="ABM96" s="1143"/>
      <c r="ABN96" s="1143"/>
      <c r="ABO96" s="1143"/>
      <c r="ABP96" s="1143"/>
      <c r="ABQ96" s="1143"/>
      <c r="ABR96" s="1143"/>
      <c r="ABS96" s="1143"/>
      <c r="ABT96" s="1143"/>
      <c r="ABU96" s="1143"/>
      <c r="ABV96" s="1143"/>
      <c r="ABW96" s="1143"/>
      <c r="ABX96" s="1143"/>
      <c r="ABY96" s="1143"/>
      <c r="ABZ96" s="1143"/>
      <c r="ACA96" s="1143"/>
      <c r="ACB96" s="1143"/>
      <c r="ACC96" s="1143"/>
      <c r="ACD96" s="1143"/>
      <c r="ACE96" s="1143"/>
      <c r="ACF96" s="1143"/>
      <c r="ACG96" s="1143"/>
      <c r="ACH96" s="1143"/>
      <c r="ACI96" s="1143"/>
      <c r="ACJ96" s="1143"/>
      <c r="ACK96" s="1143"/>
      <c r="ACL96" s="1143"/>
      <c r="ACM96" s="1143"/>
      <c r="ACN96" s="1143"/>
      <c r="ACO96" s="1143"/>
      <c r="ACP96" s="1143"/>
      <c r="ACQ96" s="1143"/>
      <c r="ACR96" s="1143"/>
      <c r="ACS96" s="1143"/>
      <c r="ACT96" s="1143"/>
      <c r="ACU96" s="1143"/>
      <c r="ACV96" s="1143"/>
      <c r="ACW96" s="1143"/>
      <c r="ACX96" s="1143"/>
      <c r="ACY96" s="1143"/>
      <c r="ACZ96" s="1143"/>
      <c r="ADA96" s="1143"/>
      <c r="ADB96" s="1143"/>
      <c r="ADC96" s="1143"/>
      <c r="ADD96" s="1143"/>
      <c r="ADE96" s="1143"/>
      <c r="ADF96" s="1143"/>
      <c r="ADG96" s="1143"/>
      <c r="ADH96" s="1143"/>
      <c r="ADI96" s="1143"/>
      <c r="ADJ96" s="1143"/>
      <c r="ADK96" s="1143"/>
      <c r="ADL96" s="1143"/>
      <c r="ADM96" s="1143"/>
      <c r="ADN96" s="1143"/>
      <c r="ADO96" s="1143"/>
      <c r="ADP96" s="1143"/>
      <c r="ADQ96" s="1143"/>
      <c r="ADR96" s="1143"/>
      <c r="ADS96" s="1143"/>
      <c r="ADT96" s="1143"/>
      <c r="ADU96" s="1143"/>
      <c r="ADV96" s="1143"/>
      <c r="ADW96" s="1143"/>
      <c r="ADX96" s="1143"/>
      <c r="ADY96" s="1143"/>
      <c r="ADZ96" s="1143"/>
      <c r="AEA96" s="1143"/>
      <c r="AEB96" s="1143"/>
      <c r="AEC96" s="1143"/>
      <c r="AED96" s="1143"/>
      <c r="AEE96" s="1143"/>
      <c r="AEF96" s="1143"/>
      <c r="AEG96" s="1143"/>
      <c r="AEH96" s="1143"/>
      <c r="AEI96" s="1143"/>
      <c r="AEJ96" s="1143"/>
      <c r="AEK96" s="1143"/>
      <c r="AEL96" s="1143"/>
      <c r="AEM96" s="1143"/>
      <c r="AEN96" s="1143"/>
      <c r="AEO96" s="1143"/>
      <c r="AEP96" s="1143"/>
      <c r="AEQ96" s="1143"/>
      <c r="AER96" s="1143"/>
      <c r="AES96" s="1143"/>
      <c r="AET96" s="1143"/>
      <c r="AEU96" s="1143"/>
      <c r="AEV96" s="1143"/>
      <c r="AEW96" s="1143"/>
      <c r="AEX96" s="1143"/>
      <c r="AEY96" s="1143"/>
      <c r="AEZ96" s="1143"/>
      <c r="AFA96" s="1143"/>
      <c r="AFB96" s="1143"/>
      <c r="AFC96" s="1143"/>
      <c r="AFD96" s="1143"/>
      <c r="AFE96" s="1143"/>
      <c r="AFF96" s="1143"/>
      <c r="AFG96" s="1143"/>
      <c r="AFH96" s="1143"/>
      <c r="AFI96" s="1143"/>
      <c r="AFJ96" s="1143"/>
      <c r="AFK96" s="1143"/>
      <c r="AFL96" s="1143"/>
      <c r="AFM96" s="1143"/>
      <c r="AFN96" s="1143"/>
      <c r="AFO96" s="1143"/>
      <c r="AFP96" s="1143"/>
      <c r="AFQ96" s="1143"/>
      <c r="AFR96" s="1143"/>
      <c r="AFS96" s="1143"/>
      <c r="AFT96" s="1143"/>
      <c r="AFU96" s="1143"/>
      <c r="AFV96" s="1143"/>
      <c r="AFW96" s="1143"/>
      <c r="AFX96" s="1143"/>
      <c r="AFY96" s="1143"/>
      <c r="AFZ96" s="1143"/>
      <c r="AGA96" s="1143"/>
      <c r="AGB96" s="1143"/>
      <c r="AGC96" s="1143"/>
      <c r="AGD96" s="1143"/>
      <c r="AGE96" s="1143"/>
      <c r="AGF96" s="1143"/>
      <c r="AGG96" s="1143"/>
      <c r="AGH96" s="1143"/>
      <c r="AGI96" s="1143"/>
      <c r="AGJ96" s="1143"/>
      <c r="AGK96" s="1143"/>
      <c r="AGL96" s="1143"/>
      <c r="AGM96" s="1143"/>
      <c r="AGN96" s="1143"/>
      <c r="AGO96" s="1143"/>
      <c r="AGP96" s="1143"/>
      <c r="AGQ96" s="1143"/>
      <c r="AGR96" s="1143"/>
      <c r="AGS96" s="1143"/>
      <c r="AGT96" s="1143"/>
      <c r="AGU96" s="1143"/>
      <c r="AGV96" s="1143"/>
      <c r="AGW96" s="1143"/>
      <c r="AGX96" s="1143"/>
      <c r="AGY96" s="1143"/>
      <c r="AGZ96" s="1143"/>
      <c r="AHA96" s="1143"/>
      <c r="AHB96" s="1143"/>
      <c r="AHC96" s="1143"/>
      <c r="AHD96" s="1143"/>
      <c r="AHE96" s="1143"/>
      <c r="AHF96" s="1143"/>
      <c r="AHG96" s="1143"/>
      <c r="AHH96" s="1143"/>
      <c r="AHI96" s="1143"/>
      <c r="AHJ96" s="1143"/>
      <c r="AHK96" s="1143"/>
      <c r="AHL96" s="1143"/>
      <c r="AHM96" s="1143"/>
      <c r="AHN96" s="1143"/>
      <c r="AHO96" s="1143"/>
      <c r="AHP96" s="1143"/>
      <c r="AHQ96" s="1143"/>
      <c r="AHR96" s="1143"/>
      <c r="AHS96" s="1143"/>
      <c r="AHT96" s="1143"/>
      <c r="AHU96" s="1143"/>
      <c r="AHV96" s="1143"/>
      <c r="AHW96" s="1143"/>
      <c r="AHX96" s="1143"/>
      <c r="AHY96" s="1143"/>
      <c r="AHZ96" s="1143"/>
      <c r="AIA96" s="1143"/>
      <c r="AIB96" s="1143"/>
      <c r="AIC96" s="1143"/>
      <c r="AID96" s="1143"/>
      <c r="AIE96" s="1143"/>
      <c r="AIF96" s="1143"/>
      <c r="AIG96" s="1143"/>
      <c r="AIH96" s="1143"/>
      <c r="AII96" s="1143"/>
      <c r="AIJ96" s="1143"/>
      <c r="AIK96" s="1143"/>
      <c r="AIL96" s="1143"/>
      <c r="AIM96" s="1143"/>
      <c r="AIN96" s="1143"/>
      <c r="AIO96" s="1143"/>
      <c r="AIP96" s="1143"/>
      <c r="AIQ96" s="1143"/>
      <c r="AIR96" s="1143"/>
      <c r="AIS96" s="1143"/>
      <c r="AIT96" s="1143"/>
      <c r="AIU96" s="1143"/>
      <c r="AIV96" s="1143"/>
      <c r="AIW96" s="1143"/>
      <c r="AIX96" s="1143"/>
      <c r="AIY96" s="1143"/>
      <c r="AIZ96" s="1143"/>
      <c r="AJA96" s="1143"/>
      <c r="AJB96" s="1143"/>
      <c r="AJC96" s="1143"/>
      <c r="AJD96" s="1143"/>
      <c r="AJE96" s="1143"/>
      <c r="AJF96" s="1143"/>
      <c r="AJG96" s="1143"/>
      <c r="AJH96" s="1143"/>
      <c r="AJI96" s="1143"/>
      <c r="AJJ96" s="1143"/>
      <c r="AJK96" s="1143"/>
      <c r="AJL96" s="1143"/>
      <c r="AJM96" s="1143"/>
      <c r="AJN96" s="1143"/>
      <c r="AJO96" s="1143"/>
      <c r="AJP96" s="1143"/>
      <c r="AJQ96" s="1143"/>
      <c r="AJR96" s="1143"/>
      <c r="AJS96" s="1143"/>
      <c r="AJT96" s="1143"/>
      <c r="AJU96" s="1143"/>
      <c r="AJV96" s="1143"/>
      <c r="AJW96" s="1143"/>
      <c r="AJX96" s="1143"/>
      <c r="AJY96" s="1143"/>
      <c r="AJZ96" s="1143"/>
      <c r="AKA96" s="1143"/>
      <c r="AKB96" s="1143"/>
      <c r="AKC96" s="1143"/>
      <c r="AKD96" s="1143"/>
      <c r="AKE96" s="1143"/>
      <c r="AKF96" s="1143"/>
      <c r="AKG96" s="1143"/>
      <c r="AKH96" s="1143"/>
      <c r="AKI96" s="1143"/>
      <c r="AKJ96" s="1143"/>
      <c r="AKK96" s="1143"/>
      <c r="AKL96" s="1143"/>
      <c r="AKM96" s="1143"/>
      <c r="AKN96" s="1143"/>
      <c r="AKO96" s="1143"/>
      <c r="AKP96" s="1143"/>
      <c r="AKQ96" s="1143"/>
      <c r="AKR96" s="1143"/>
      <c r="AKS96" s="1143"/>
      <c r="AKT96" s="1143"/>
      <c r="AKU96" s="1143"/>
      <c r="AKV96" s="1143"/>
      <c r="AKW96" s="1143"/>
      <c r="AKX96" s="1143"/>
      <c r="AKY96" s="1143"/>
      <c r="AKZ96" s="1143"/>
      <c r="ALA96" s="1143"/>
      <c r="ALB96" s="1143"/>
      <c r="ALC96" s="1143"/>
      <c r="ALD96" s="1143"/>
      <c r="ALE96" s="1143"/>
      <c r="ALF96" s="1143"/>
      <c r="ALG96" s="1143"/>
      <c r="ALH96" s="1143"/>
      <c r="ALI96" s="1143"/>
      <c r="ALJ96" s="1143"/>
      <c r="ALK96" s="1143"/>
      <c r="ALL96" s="1143"/>
      <c r="ALM96" s="1143"/>
      <c r="ALN96" s="1143"/>
      <c r="ALO96" s="1143"/>
      <c r="ALP96" s="1143"/>
      <c r="ALQ96" s="1143"/>
      <c r="ALR96" s="1143"/>
      <c r="ALS96" s="1143"/>
      <c r="ALT96" s="1143"/>
      <c r="ALU96" s="1143"/>
      <c r="ALV96" s="1143"/>
      <c r="ALW96" s="1143"/>
      <c r="ALX96" s="1143"/>
      <c r="ALY96" s="1143"/>
      <c r="ALZ96" s="1143"/>
      <c r="AMA96" s="1143"/>
      <c r="AMB96" s="1143"/>
      <c r="AMC96" s="1143"/>
      <c r="AMD96" s="1143"/>
      <c r="AME96" s="1143"/>
      <c r="AMF96" s="1143"/>
      <c r="AMG96" s="1143"/>
    </row>
    <row r="97" spans="1:1021" ht="68.25" customHeight="1">
      <c r="A97" s="200"/>
      <c r="B97" s="200"/>
      <c r="C97" s="200"/>
      <c r="D97" s="200"/>
      <c r="F97" s="1551"/>
      <c r="G97" s="1551"/>
      <c r="H97" s="1551"/>
      <c r="I97" s="1551"/>
      <c r="J97" s="1591" t="s">
        <v>3360</v>
      </c>
      <c r="K97" s="1592"/>
      <c r="L97" s="1592"/>
      <c r="M97" s="1592"/>
      <c r="N97" s="1592"/>
      <c r="O97" s="1592"/>
      <c r="P97" s="1592"/>
      <c r="Q97" s="1592"/>
      <c r="R97" s="1592"/>
      <c r="S97" s="1592"/>
      <c r="T97" s="1592"/>
      <c r="U97" s="1592"/>
      <c r="V97" s="1592"/>
      <c r="W97" s="1592"/>
      <c r="X97" s="1592"/>
      <c r="Y97" s="1592"/>
      <c r="Z97" s="1592"/>
      <c r="AA97" s="1592"/>
      <c r="AB97" s="1592"/>
      <c r="AC97" s="1592"/>
      <c r="AD97" s="1592"/>
      <c r="AE97" s="1593"/>
      <c r="AF97" s="1525"/>
      <c r="AG97" s="1525"/>
      <c r="AH97" s="1526"/>
      <c r="AI97" s="1526"/>
      <c r="AJ97" s="1526"/>
      <c r="AK97" s="1594"/>
      <c r="AL97" s="1594"/>
      <c r="AM97" s="1594"/>
      <c r="AN97" s="1594"/>
      <c r="AO97" s="1594"/>
      <c r="AP97" s="1594"/>
      <c r="AQ97" s="1594"/>
      <c r="AR97" s="1594"/>
      <c r="AS97" s="1594"/>
      <c r="AT97" s="1594"/>
      <c r="AU97" s="1581"/>
      <c r="AV97" s="1582"/>
      <c r="AW97" s="1582"/>
      <c r="AX97" s="1582"/>
      <c r="AY97" s="1582"/>
      <c r="AZ97" s="1582"/>
      <c r="BA97" s="1582"/>
      <c r="BB97" s="1582"/>
      <c r="BC97" s="1582"/>
      <c r="BD97" s="1583"/>
      <c r="BE97" s="22"/>
    </row>
    <row r="98" spans="1:1021" s="1155" customFormat="1" ht="24" customHeight="1">
      <c r="A98" s="1156">
        <v>0.73</v>
      </c>
      <c r="B98" s="1156">
        <v>2.41</v>
      </c>
      <c r="C98" s="1157">
        <f t="shared" ref="C98:C116" si="10">IF(LEN(AK98)=0,"",1+ABS((AK98*A98)/LEN(AK98))+A98)</f>
        <v>42.123333333333328</v>
      </c>
      <c r="D98" s="1157">
        <f t="shared" ref="D98:D116" si="11">IF(LEN(AU98)=0,"",1+ABS((AU98*B98)/LEN(AU98))+B98)</f>
        <v>217.09666666666669</v>
      </c>
      <c r="E98" s="1143"/>
      <c r="F98" s="1561" t="s">
        <v>2460</v>
      </c>
      <c r="G98" s="1561"/>
      <c r="H98" s="1561"/>
      <c r="I98" s="1561"/>
      <c r="J98" s="1569" t="s">
        <v>2461</v>
      </c>
      <c r="K98" s="1570"/>
      <c r="L98" s="1570"/>
      <c r="M98" s="1570"/>
      <c r="N98" s="1570"/>
      <c r="O98" s="1570"/>
      <c r="P98" s="1570"/>
      <c r="Q98" s="1570"/>
      <c r="R98" s="1570"/>
      <c r="S98" s="1570"/>
      <c r="T98" s="1570"/>
      <c r="U98" s="1570"/>
      <c r="V98" s="1570"/>
      <c r="W98" s="1570"/>
      <c r="X98" s="1570"/>
      <c r="Y98" s="1570"/>
      <c r="Z98" s="1570"/>
      <c r="AA98" s="1570"/>
      <c r="AB98" s="1570"/>
      <c r="AC98" s="1570"/>
      <c r="AD98" s="1570"/>
      <c r="AE98" s="1571"/>
      <c r="AF98" s="1562"/>
      <c r="AG98" s="1562"/>
      <c r="AH98" s="1562">
        <v>266</v>
      </c>
      <c r="AI98" s="1562"/>
      <c r="AJ98" s="1562"/>
      <c r="AK98" s="1590">
        <v>166</v>
      </c>
      <c r="AL98" s="1590"/>
      <c r="AM98" s="1590"/>
      <c r="AN98" s="1590"/>
      <c r="AO98" s="1590"/>
      <c r="AP98" s="1590"/>
      <c r="AQ98" s="1590"/>
      <c r="AR98" s="1590"/>
      <c r="AS98" s="1590"/>
      <c r="AT98" s="1590"/>
      <c r="AU98" s="1563">
        <v>266</v>
      </c>
      <c r="AV98" s="1564"/>
      <c r="AW98" s="1564"/>
      <c r="AX98" s="1564"/>
      <c r="AY98" s="1564"/>
      <c r="AZ98" s="1564"/>
      <c r="BA98" s="1564"/>
      <c r="BB98" s="1564"/>
      <c r="BC98" s="1564"/>
      <c r="BD98" s="1565"/>
      <c r="BE98" s="1153"/>
      <c r="BF98" s="1154"/>
      <c r="BG98" s="1143"/>
      <c r="BH98" s="1143"/>
      <c r="BI98" s="1143"/>
      <c r="BJ98" s="1143"/>
      <c r="BK98" s="1143"/>
      <c r="BL98" s="1143"/>
      <c r="BM98" s="1143"/>
      <c r="BN98" s="1143"/>
      <c r="BO98" s="1143"/>
      <c r="BP98" s="1143"/>
      <c r="BQ98" s="1143"/>
      <c r="BR98" s="1143"/>
      <c r="BS98" s="1143"/>
      <c r="BT98" s="1143"/>
      <c r="BU98" s="1143"/>
      <c r="BV98" s="1143"/>
      <c r="BW98" s="1143"/>
      <c r="BX98" s="1143"/>
      <c r="BY98" s="1143"/>
      <c r="BZ98" s="1143"/>
      <c r="CA98" s="1143"/>
      <c r="CB98" s="1143"/>
      <c r="CC98" s="1143"/>
      <c r="CD98" s="1143"/>
      <c r="CE98" s="1143"/>
      <c r="CF98" s="1143"/>
      <c r="CG98" s="1143"/>
      <c r="CH98" s="1143"/>
      <c r="CI98" s="1143"/>
      <c r="CJ98" s="1143"/>
      <c r="CK98" s="1143"/>
      <c r="CL98" s="1143"/>
      <c r="CM98" s="1143"/>
      <c r="CN98" s="1143"/>
      <c r="CO98" s="1143"/>
      <c r="CP98" s="1143"/>
      <c r="CQ98" s="1143"/>
      <c r="CR98" s="1143"/>
      <c r="CS98" s="1143"/>
      <c r="CT98" s="1143"/>
      <c r="CU98" s="1143"/>
      <c r="CV98" s="1143"/>
      <c r="CW98" s="1143"/>
      <c r="CX98" s="1143"/>
      <c r="CY98" s="1143"/>
      <c r="CZ98" s="1143"/>
      <c r="DA98" s="1143"/>
      <c r="DB98" s="1143"/>
      <c r="DC98" s="1143"/>
      <c r="DD98" s="1143"/>
      <c r="DE98" s="1143"/>
      <c r="DF98" s="1143"/>
      <c r="DG98" s="1143"/>
      <c r="DH98" s="1143"/>
      <c r="DI98" s="1143"/>
      <c r="DJ98" s="1143"/>
      <c r="DK98" s="1143"/>
      <c r="DL98" s="1143"/>
      <c r="DM98" s="1143"/>
      <c r="DN98" s="1143"/>
      <c r="DO98" s="1143"/>
      <c r="DP98" s="1143"/>
      <c r="DQ98" s="1143"/>
      <c r="DR98" s="1143"/>
      <c r="DS98" s="1143"/>
      <c r="DT98" s="1143"/>
      <c r="DU98" s="1143"/>
      <c r="DV98" s="1143"/>
      <c r="DW98" s="1143"/>
      <c r="DX98" s="1143"/>
      <c r="DY98" s="1143"/>
      <c r="DZ98" s="1143"/>
      <c r="EA98" s="1143"/>
      <c r="EB98" s="1143"/>
      <c r="EC98" s="1143"/>
      <c r="ED98" s="1143"/>
      <c r="EE98" s="1143"/>
      <c r="EF98" s="1143"/>
      <c r="EG98" s="1143"/>
      <c r="EH98" s="1143"/>
      <c r="EI98" s="1143"/>
      <c r="EJ98" s="1143"/>
      <c r="EK98" s="1143"/>
      <c r="EL98" s="1143"/>
      <c r="EM98" s="1143"/>
      <c r="EN98" s="1143"/>
      <c r="EO98" s="1143"/>
      <c r="EP98" s="1143"/>
      <c r="EQ98" s="1143"/>
      <c r="ER98" s="1143"/>
      <c r="ES98" s="1143"/>
      <c r="ET98" s="1143"/>
      <c r="EU98" s="1143"/>
      <c r="EV98" s="1143"/>
      <c r="EW98" s="1143"/>
      <c r="EX98" s="1143"/>
      <c r="EY98" s="1143"/>
      <c r="EZ98" s="1143"/>
      <c r="FA98" s="1143"/>
      <c r="FB98" s="1143"/>
      <c r="FC98" s="1143"/>
      <c r="FD98" s="1143"/>
      <c r="FE98" s="1143"/>
      <c r="FF98" s="1143"/>
      <c r="FG98" s="1143"/>
      <c r="FH98" s="1143"/>
      <c r="FI98" s="1143"/>
      <c r="FJ98" s="1143"/>
      <c r="FK98" s="1143"/>
      <c r="FL98" s="1143"/>
      <c r="FM98" s="1143"/>
      <c r="FN98" s="1143"/>
      <c r="FO98" s="1143"/>
      <c r="FP98" s="1143"/>
      <c r="FQ98" s="1143"/>
      <c r="FR98" s="1143"/>
      <c r="FS98" s="1143"/>
      <c r="FT98" s="1143"/>
      <c r="FU98" s="1143"/>
      <c r="FV98" s="1143"/>
      <c r="FW98" s="1143"/>
      <c r="FX98" s="1143"/>
      <c r="FY98" s="1143"/>
      <c r="FZ98" s="1143"/>
      <c r="GA98" s="1143"/>
      <c r="GB98" s="1143"/>
      <c r="GC98" s="1143"/>
      <c r="GD98" s="1143"/>
      <c r="GE98" s="1143"/>
      <c r="GF98" s="1143"/>
      <c r="GG98" s="1143"/>
      <c r="GH98" s="1143"/>
      <c r="GI98" s="1143"/>
      <c r="GJ98" s="1143"/>
      <c r="GK98" s="1143"/>
      <c r="GL98" s="1143"/>
      <c r="GM98" s="1143"/>
      <c r="GN98" s="1143"/>
      <c r="GO98" s="1143"/>
      <c r="GP98" s="1143"/>
      <c r="GQ98" s="1143"/>
      <c r="GR98" s="1143"/>
      <c r="GS98" s="1143"/>
      <c r="GT98" s="1143"/>
      <c r="GU98" s="1143"/>
      <c r="GV98" s="1143"/>
      <c r="GW98" s="1143"/>
      <c r="GX98" s="1143"/>
      <c r="GY98" s="1143"/>
      <c r="GZ98" s="1143"/>
      <c r="HA98" s="1143"/>
      <c r="HB98" s="1143"/>
      <c r="HC98" s="1143"/>
      <c r="HD98" s="1143"/>
      <c r="HE98" s="1143"/>
      <c r="HF98" s="1143"/>
      <c r="HG98" s="1143"/>
      <c r="HH98" s="1143"/>
      <c r="HI98" s="1143"/>
      <c r="HJ98" s="1143"/>
      <c r="HK98" s="1143"/>
      <c r="HL98" s="1143"/>
      <c r="HM98" s="1143"/>
      <c r="HN98" s="1143"/>
      <c r="HO98" s="1143"/>
      <c r="HP98" s="1143"/>
      <c r="HQ98" s="1143"/>
      <c r="HR98" s="1143"/>
      <c r="HS98" s="1143"/>
      <c r="HT98" s="1143"/>
      <c r="HU98" s="1143"/>
      <c r="HV98" s="1143"/>
      <c r="HW98" s="1143"/>
      <c r="HX98" s="1143"/>
      <c r="HY98" s="1143"/>
      <c r="HZ98" s="1143"/>
      <c r="IA98" s="1143"/>
      <c r="IB98" s="1143"/>
      <c r="IC98" s="1143"/>
      <c r="ID98" s="1143"/>
      <c r="IE98" s="1143"/>
      <c r="IF98" s="1143"/>
      <c r="IG98" s="1143"/>
      <c r="IH98" s="1143"/>
      <c r="II98" s="1143"/>
      <c r="IJ98" s="1143"/>
      <c r="IK98" s="1143"/>
      <c r="IL98" s="1143"/>
      <c r="IM98" s="1143"/>
      <c r="IN98" s="1143"/>
      <c r="IO98" s="1143"/>
      <c r="IP98" s="1143"/>
      <c r="IQ98" s="1143"/>
      <c r="IR98" s="1143"/>
      <c r="IS98" s="1143"/>
      <c r="IT98" s="1143"/>
      <c r="IU98" s="1143"/>
      <c r="IV98" s="1143"/>
      <c r="IW98" s="1143"/>
      <c r="IX98" s="1143"/>
      <c r="IY98" s="1143"/>
      <c r="IZ98" s="1143"/>
      <c r="JA98" s="1143"/>
      <c r="JB98" s="1143"/>
      <c r="JC98" s="1143"/>
      <c r="JD98" s="1143"/>
      <c r="JE98" s="1143"/>
      <c r="JF98" s="1143"/>
      <c r="JG98" s="1143"/>
      <c r="JH98" s="1143"/>
      <c r="JI98" s="1143"/>
      <c r="JJ98" s="1143"/>
      <c r="JK98" s="1143"/>
      <c r="JL98" s="1143"/>
      <c r="JM98" s="1143"/>
      <c r="JN98" s="1143"/>
      <c r="JO98" s="1143"/>
      <c r="JP98" s="1143"/>
      <c r="JQ98" s="1143"/>
      <c r="JR98" s="1143"/>
      <c r="JS98" s="1143"/>
      <c r="JT98" s="1143"/>
      <c r="JU98" s="1143"/>
      <c r="JV98" s="1143"/>
      <c r="JW98" s="1143"/>
      <c r="JX98" s="1143"/>
      <c r="JY98" s="1143"/>
      <c r="JZ98" s="1143"/>
      <c r="KA98" s="1143"/>
      <c r="KB98" s="1143"/>
      <c r="KC98" s="1143"/>
      <c r="KD98" s="1143"/>
      <c r="KE98" s="1143"/>
      <c r="KF98" s="1143"/>
      <c r="KG98" s="1143"/>
      <c r="KH98" s="1143"/>
      <c r="KI98" s="1143"/>
      <c r="KJ98" s="1143"/>
      <c r="KK98" s="1143"/>
      <c r="KL98" s="1143"/>
      <c r="KM98" s="1143"/>
      <c r="KN98" s="1143"/>
      <c r="KO98" s="1143"/>
      <c r="KP98" s="1143"/>
      <c r="KQ98" s="1143"/>
      <c r="KR98" s="1143"/>
      <c r="KS98" s="1143"/>
      <c r="KT98" s="1143"/>
      <c r="KU98" s="1143"/>
      <c r="KV98" s="1143"/>
      <c r="KW98" s="1143"/>
      <c r="KX98" s="1143"/>
      <c r="KY98" s="1143"/>
      <c r="KZ98" s="1143"/>
      <c r="LA98" s="1143"/>
      <c r="LB98" s="1143"/>
      <c r="LC98" s="1143"/>
      <c r="LD98" s="1143"/>
      <c r="LE98" s="1143"/>
      <c r="LF98" s="1143"/>
      <c r="LG98" s="1143"/>
      <c r="LH98" s="1143"/>
      <c r="LI98" s="1143"/>
      <c r="LJ98" s="1143"/>
      <c r="LK98" s="1143"/>
      <c r="LL98" s="1143"/>
      <c r="LM98" s="1143"/>
      <c r="LN98" s="1143"/>
      <c r="LO98" s="1143"/>
      <c r="LP98" s="1143"/>
      <c r="LQ98" s="1143"/>
      <c r="LR98" s="1143"/>
      <c r="LS98" s="1143"/>
      <c r="LT98" s="1143"/>
      <c r="LU98" s="1143"/>
      <c r="LV98" s="1143"/>
      <c r="LW98" s="1143"/>
      <c r="LX98" s="1143"/>
      <c r="LY98" s="1143"/>
      <c r="LZ98" s="1143"/>
      <c r="MA98" s="1143"/>
      <c r="MB98" s="1143"/>
      <c r="MC98" s="1143"/>
      <c r="MD98" s="1143"/>
      <c r="ME98" s="1143"/>
      <c r="MF98" s="1143"/>
      <c r="MG98" s="1143"/>
      <c r="MH98" s="1143"/>
      <c r="MI98" s="1143"/>
      <c r="MJ98" s="1143"/>
      <c r="MK98" s="1143"/>
      <c r="ML98" s="1143"/>
      <c r="MM98" s="1143"/>
      <c r="MN98" s="1143"/>
      <c r="MO98" s="1143"/>
      <c r="MP98" s="1143"/>
      <c r="MQ98" s="1143"/>
      <c r="MR98" s="1143"/>
      <c r="MS98" s="1143"/>
      <c r="MT98" s="1143"/>
      <c r="MU98" s="1143"/>
      <c r="MV98" s="1143"/>
      <c r="MW98" s="1143"/>
      <c r="MX98" s="1143"/>
      <c r="MY98" s="1143"/>
      <c r="MZ98" s="1143"/>
      <c r="NA98" s="1143"/>
      <c r="NB98" s="1143"/>
      <c r="NC98" s="1143"/>
      <c r="ND98" s="1143"/>
      <c r="NE98" s="1143"/>
      <c r="NF98" s="1143"/>
      <c r="NG98" s="1143"/>
      <c r="NH98" s="1143"/>
      <c r="NI98" s="1143"/>
      <c r="NJ98" s="1143"/>
      <c r="NK98" s="1143"/>
      <c r="NL98" s="1143"/>
      <c r="NM98" s="1143"/>
      <c r="NN98" s="1143"/>
      <c r="NO98" s="1143"/>
      <c r="NP98" s="1143"/>
      <c r="NQ98" s="1143"/>
      <c r="NR98" s="1143"/>
      <c r="NS98" s="1143"/>
      <c r="NT98" s="1143"/>
      <c r="NU98" s="1143"/>
      <c r="NV98" s="1143"/>
      <c r="NW98" s="1143"/>
      <c r="NX98" s="1143"/>
      <c r="NY98" s="1143"/>
      <c r="NZ98" s="1143"/>
      <c r="OA98" s="1143"/>
      <c r="OB98" s="1143"/>
      <c r="OC98" s="1143"/>
      <c r="OD98" s="1143"/>
      <c r="OE98" s="1143"/>
      <c r="OF98" s="1143"/>
      <c r="OG98" s="1143"/>
      <c r="OH98" s="1143"/>
      <c r="OI98" s="1143"/>
      <c r="OJ98" s="1143"/>
      <c r="OK98" s="1143"/>
      <c r="OL98" s="1143"/>
      <c r="OM98" s="1143"/>
      <c r="ON98" s="1143"/>
      <c r="OO98" s="1143"/>
      <c r="OP98" s="1143"/>
      <c r="OQ98" s="1143"/>
      <c r="OR98" s="1143"/>
      <c r="OS98" s="1143"/>
      <c r="OT98" s="1143"/>
      <c r="OU98" s="1143"/>
      <c r="OV98" s="1143"/>
      <c r="OW98" s="1143"/>
      <c r="OX98" s="1143"/>
      <c r="OY98" s="1143"/>
      <c r="OZ98" s="1143"/>
      <c r="PA98" s="1143"/>
      <c r="PB98" s="1143"/>
      <c r="PC98" s="1143"/>
      <c r="PD98" s="1143"/>
      <c r="PE98" s="1143"/>
      <c r="PF98" s="1143"/>
      <c r="PG98" s="1143"/>
      <c r="PH98" s="1143"/>
      <c r="PI98" s="1143"/>
      <c r="PJ98" s="1143"/>
      <c r="PK98" s="1143"/>
      <c r="PL98" s="1143"/>
      <c r="PM98" s="1143"/>
      <c r="PN98" s="1143"/>
      <c r="PO98" s="1143"/>
      <c r="PP98" s="1143"/>
      <c r="PQ98" s="1143"/>
      <c r="PR98" s="1143"/>
      <c r="PS98" s="1143"/>
      <c r="PT98" s="1143"/>
      <c r="PU98" s="1143"/>
      <c r="PV98" s="1143"/>
      <c r="PW98" s="1143"/>
      <c r="PX98" s="1143"/>
      <c r="PY98" s="1143"/>
      <c r="PZ98" s="1143"/>
      <c r="QA98" s="1143"/>
      <c r="QB98" s="1143"/>
      <c r="QC98" s="1143"/>
      <c r="QD98" s="1143"/>
      <c r="QE98" s="1143"/>
      <c r="QF98" s="1143"/>
      <c r="QG98" s="1143"/>
      <c r="QH98" s="1143"/>
      <c r="QI98" s="1143"/>
      <c r="QJ98" s="1143"/>
      <c r="QK98" s="1143"/>
      <c r="QL98" s="1143"/>
      <c r="QM98" s="1143"/>
      <c r="QN98" s="1143"/>
      <c r="QO98" s="1143"/>
      <c r="QP98" s="1143"/>
      <c r="QQ98" s="1143"/>
      <c r="QR98" s="1143"/>
      <c r="QS98" s="1143"/>
      <c r="QT98" s="1143"/>
      <c r="QU98" s="1143"/>
      <c r="QV98" s="1143"/>
      <c r="QW98" s="1143"/>
      <c r="QX98" s="1143"/>
      <c r="QY98" s="1143"/>
      <c r="QZ98" s="1143"/>
      <c r="RA98" s="1143"/>
      <c r="RB98" s="1143"/>
      <c r="RC98" s="1143"/>
      <c r="RD98" s="1143"/>
      <c r="RE98" s="1143"/>
      <c r="RF98" s="1143"/>
      <c r="RG98" s="1143"/>
      <c r="RH98" s="1143"/>
      <c r="RI98" s="1143"/>
      <c r="RJ98" s="1143"/>
      <c r="RK98" s="1143"/>
      <c r="RL98" s="1143"/>
      <c r="RM98" s="1143"/>
      <c r="RN98" s="1143"/>
      <c r="RO98" s="1143"/>
      <c r="RP98" s="1143"/>
      <c r="RQ98" s="1143"/>
      <c r="RR98" s="1143"/>
      <c r="RS98" s="1143"/>
      <c r="RT98" s="1143"/>
      <c r="RU98" s="1143"/>
      <c r="RV98" s="1143"/>
      <c r="RW98" s="1143"/>
      <c r="RX98" s="1143"/>
      <c r="RY98" s="1143"/>
      <c r="RZ98" s="1143"/>
      <c r="SA98" s="1143"/>
      <c r="SB98" s="1143"/>
      <c r="SC98" s="1143"/>
      <c r="SD98" s="1143"/>
      <c r="SE98" s="1143"/>
      <c r="SF98" s="1143"/>
      <c r="SG98" s="1143"/>
      <c r="SH98" s="1143"/>
      <c r="SI98" s="1143"/>
      <c r="SJ98" s="1143"/>
      <c r="SK98" s="1143"/>
      <c r="SL98" s="1143"/>
      <c r="SM98" s="1143"/>
      <c r="SN98" s="1143"/>
      <c r="SO98" s="1143"/>
      <c r="SP98" s="1143"/>
      <c r="SQ98" s="1143"/>
      <c r="SR98" s="1143"/>
      <c r="SS98" s="1143"/>
      <c r="ST98" s="1143"/>
      <c r="SU98" s="1143"/>
      <c r="SV98" s="1143"/>
      <c r="SW98" s="1143"/>
      <c r="SX98" s="1143"/>
      <c r="SY98" s="1143"/>
      <c r="SZ98" s="1143"/>
      <c r="TA98" s="1143"/>
      <c r="TB98" s="1143"/>
      <c r="TC98" s="1143"/>
      <c r="TD98" s="1143"/>
      <c r="TE98" s="1143"/>
      <c r="TF98" s="1143"/>
      <c r="TG98" s="1143"/>
      <c r="TH98" s="1143"/>
      <c r="TI98" s="1143"/>
      <c r="TJ98" s="1143"/>
      <c r="TK98" s="1143"/>
      <c r="TL98" s="1143"/>
      <c r="TM98" s="1143"/>
      <c r="TN98" s="1143"/>
      <c r="TO98" s="1143"/>
      <c r="TP98" s="1143"/>
      <c r="TQ98" s="1143"/>
      <c r="TR98" s="1143"/>
      <c r="TS98" s="1143"/>
      <c r="TT98" s="1143"/>
      <c r="TU98" s="1143"/>
      <c r="TV98" s="1143"/>
      <c r="TW98" s="1143"/>
      <c r="TX98" s="1143"/>
      <c r="TY98" s="1143"/>
      <c r="TZ98" s="1143"/>
      <c r="UA98" s="1143"/>
      <c r="UB98" s="1143"/>
      <c r="UC98" s="1143"/>
      <c r="UD98" s="1143"/>
      <c r="UE98" s="1143"/>
      <c r="UF98" s="1143"/>
      <c r="UG98" s="1143"/>
      <c r="UH98" s="1143"/>
      <c r="UI98" s="1143"/>
      <c r="UJ98" s="1143"/>
      <c r="UK98" s="1143"/>
      <c r="UL98" s="1143"/>
      <c r="UM98" s="1143"/>
      <c r="UN98" s="1143"/>
      <c r="UO98" s="1143"/>
      <c r="UP98" s="1143"/>
      <c r="UQ98" s="1143"/>
      <c r="UR98" s="1143"/>
      <c r="US98" s="1143"/>
      <c r="UT98" s="1143"/>
      <c r="UU98" s="1143"/>
      <c r="UV98" s="1143"/>
      <c r="UW98" s="1143"/>
      <c r="UX98" s="1143"/>
      <c r="UY98" s="1143"/>
      <c r="UZ98" s="1143"/>
      <c r="VA98" s="1143"/>
      <c r="VB98" s="1143"/>
      <c r="VC98" s="1143"/>
      <c r="VD98" s="1143"/>
      <c r="VE98" s="1143"/>
      <c r="VF98" s="1143"/>
      <c r="VG98" s="1143"/>
      <c r="VH98" s="1143"/>
      <c r="VI98" s="1143"/>
      <c r="VJ98" s="1143"/>
      <c r="VK98" s="1143"/>
      <c r="VL98" s="1143"/>
      <c r="VM98" s="1143"/>
      <c r="VN98" s="1143"/>
      <c r="VO98" s="1143"/>
      <c r="VP98" s="1143"/>
      <c r="VQ98" s="1143"/>
      <c r="VR98" s="1143"/>
      <c r="VS98" s="1143"/>
      <c r="VT98" s="1143"/>
      <c r="VU98" s="1143"/>
      <c r="VV98" s="1143"/>
      <c r="VW98" s="1143"/>
      <c r="VX98" s="1143"/>
      <c r="VY98" s="1143"/>
      <c r="VZ98" s="1143"/>
      <c r="WA98" s="1143"/>
      <c r="WB98" s="1143"/>
      <c r="WC98" s="1143"/>
      <c r="WD98" s="1143"/>
      <c r="WE98" s="1143"/>
      <c r="WF98" s="1143"/>
      <c r="WG98" s="1143"/>
      <c r="WH98" s="1143"/>
      <c r="WI98" s="1143"/>
      <c r="WJ98" s="1143"/>
      <c r="WK98" s="1143"/>
      <c r="WL98" s="1143"/>
      <c r="WM98" s="1143"/>
      <c r="WN98" s="1143"/>
      <c r="WO98" s="1143"/>
      <c r="WP98" s="1143"/>
      <c r="WQ98" s="1143"/>
      <c r="WR98" s="1143"/>
      <c r="WS98" s="1143"/>
      <c r="WT98" s="1143"/>
      <c r="WU98" s="1143"/>
      <c r="WV98" s="1143"/>
      <c r="WW98" s="1143"/>
      <c r="WX98" s="1143"/>
      <c r="WY98" s="1143"/>
      <c r="WZ98" s="1143"/>
      <c r="XA98" s="1143"/>
      <c r="XB98" s="1143"/>
      <c r="XC98" s="1143"/>
      <c r="XD98" s="1143"/>
      <c r="XE98" s="1143"/>
      <c r="XF98" s="1143"/>
      <c r="XG98" s="1143"/>
      <c r="XH98" s="1143"/>
      <c r="XI98" s="1143"/>
      <c r="XJ98" s="1143"/>
      <c r="XK98" s="1143"/>
      <c r="XL98" s="1143"/>
      <c r="XM98" s="1143"/>
      <c r="XN98" s="1143"/>
      <c r="XO98" s="1143"/>
      <c r="XP98" s="1143"/>
      <c r="XQ98" s="1143"/>
      <c r="XR98" s="1143"/>
      <c r="XS98" s="1143"/>
      <c r="XT98" s="1143"/>
      <c r="XU98" s="1143"/>
      <c r="XV98" s="1143"/>
      <c r="XW98" s="1143"/>
      <c r="XX98" s="1143"/>
      <c r="XY98" s="1143"/>
      <c r="XZ98" s="1143"/>
      <c r="YA98" s="1143"/>
      <c r="YB98" s="1143"/>
      <c r="YC98" s="1143"/>
      <c r="YD98" s="1143"/>
      <c r="YE98" s="1143"/>
      <c r="YF98" s="1143"/>
      <c r="YG98" s="1143"/>
      <c r="YH98" s="1143"/>
      <c r="YI98" s="1143"/>
      <c r="YJ98" s="1143"/>
      <c r="YK98" s="1143"/>
      <c r="YL98" s="1143"/>
      <c r="YM98" s="1143"/>
      <c r="YN98" s="1143"/>
      <c r="YO98" s="1143"/>
      <c r="YP98" s="1143"/>
      <c r="YQ98" s="1143"/>
      <c r="YR98" s="1143"/>
      <c r="YS98" s="1143"/>
      <c r="YT98" s="1143"/>
      <c r="YU98" s="1143"/>
      <c r="YV98" s="1143"/>
      <c r="YW98" s="1143"/>
      <c r="YX98" s="1143"/>
      <c r="YY98" s="1143"/>
      <c r="YZ98" s="1143"/>
      <c r="ZA98" s="1143"/>
      <c r="ZB98" s="1143"/>
      <c r="ZC98" s="1143"/>
      <c r="ZD98" s="1143"/>
      <c r="ZE98" s="1143"/>
      <c r="ZF98" s="1143"/>
      <c r="ZG98" s="1143"/>
      <c r="ZH98" s="1143"/>
      <c r="ZI98" s="1143"/>
      <c r="ZJ98" s="1143"/>
      <c r="ZK98" s="1143"/>
      <c r="ZL98" s="1143"/>
      <c r="ZM98" s="1143"/>
      <c r="ZN98" s="1143"/>
      <c r="ZO98" s="1143"/>
      <c r="ZP98" s="1143"/>
      <c r="ZQ98" s="1143"/>
      <c r="ZR98" s="1143"/>
      <c r="ZS98" s="1143"/>
      <c r="ZT98" s="1143"/>
      <c r="ZU98" s="1143"/>
      <c r="ZV98" s="1143"/>
      <c r="ZW98" s="1143"/>
      <c r="ZX98" s="1143"/>
      <c r="ZY98" s="1143"/>
      <c r="ZZ98" s="1143"/>
      <c r="AAA98" s="1143"/>
      <c r="AAB98" s="1143"/>
      <c r="AAC98" s="1143"/>
      <c r="AAD98" s="1143"/>
      <c r="AAE98" s="1143"/>
      <c r="AAF98" s="1143"/>
      <c r="AAG98" s="1143"/>
      <c r="AAH98" s="1143"/>
      <c r="AAI98" s="1143"/>
      <c r="AAJ98" s="1143"/>
      <c r="AAK98" s="1143"/>
      <c r="AAL98" s="1143"/>
      <c r="AAM98" s="1143"/>
      <c r="AAN98" s="1143"/>
      <c r="AAO98" s="1143"/>
      <c r="AAP98" s="1143"/>
      <c r="AAQ98" s="1143"/>
      <c r="AAR98" s="1143"/>
      <c r="AAS98" s="1143"/>
      <c r="AAT98" s="1143"/>
      <c r="AAU98" s="1143"/>
      <c r="AAV98" s="1143"/>
      <c r="AAW98" s="1143"/>
      <c r="AAX98" s="1143"/>
      <c r="AAY98" s="1143"/>
      <c r="AAZ98" s="1143"/>
      <c r="ABA98" s="1143"/>
      <c r="ABB98" s="1143"/>
      <c r="ABC98" s="1143"/>
      <c r="ABD98" s="1143"/>
      <c r="ABE98" s="1143"/>
      <c r="ABF98" s="1143"/>
      <c r="ABG98" s="1143"/>
      <c r="ABH98" s="1143"/>
      <c r="ABI98" s="1143"/>
      <c r="ABJ98" s="1143"/>
      <c r="ABK98" s="1143"/>
      <c r="ABL98" s="1143"/>
      <c r="ABM98" s="1143"/>
      <c r="ABN98" s="1143"/>
      <c r="ABO98" s="1143"/>
      <c r="ABP98" s="1143"/>
      <c r="ABQ98" s="1143"/>
      <c r="ABR98" s="1143"/>
      <c r="ABS98" s="1143"/>
      <c r="ABT98" s="1143"/>
      <c r="ABU98" s="1143"/>
      <c r="ABV98" s="1143"/>
      <c r="ABW98" s="1143"/>
      <c r="ABX98" s="1143"/>
      <c r="ABY98" s="1143"/>
      <c r="ABZ98" s="1143"/>
      <c r="ACA98" s="1143"/>
      <c r="ACB98" s="1143"/>
      <c r="ACC98" s="1143"/>
      <c r="ACD98" s="1143"/>
      <c r="ACE98" s="1143"/>
      <c r="ACF98" s="1143"/>
      <c r="ACG98" s="1143"/>
      <c r="ACH98" s="1143"/>
      <c r="ACI98" s="1143"/>
      <c r="ACJ98" s="1143"/>
      <c r="ACK98" s="1143"/>
      <c r="ACL98" s="1143"/>
      <c r="ACM98" s="1143"/>
      <c r="ACN98" s="1143"/>
      <c r="ACO98" s="1143"/>
      <c r="ACP98" s="1143"/>
      <c r="ACQ98" s="1143"/>
      <c r="ACR98" s="1143"/>
      <c r="ACS98" s="1143"/>
      <c r="ACT98" s="1143"/>
      <c r="ACU98" s="1143"/>
      <c r="ACV98" s="1143"/>
      <c r="ACW98" s="1143"/>
      <c r="ACX98" s="1143"/>
      <c r="ACY98" s="1143"/>
      <c r="ACZ98" s="1143"/>
      <c r="ADA98" s="1143"/>
      <c r="ADB98" s="1143"/>
      <c r="ADC98" s="1143"/>
      <c r="ADD98" s="1143"/>
      <c r="ADE98" s="1143"/>
      <c r="ADF98" s="1143"/>
      <c r="ADG98" s="1143"/>
      <c r="ADH98" s="1143"/>
      <c r="ADI98" s="1143"/>
      <c r="ADJ98" s="1143"/>
      <c r="ADK98" s="1143"/>
      <c r="ADL98" s="1143"/>
      <c r="ADM98" s="1143"/>
      <c r="ADN98" s="1143"/>
      <c r="ADO98" s="1143"/>
      <c r="ADP98" s="1143"/>
      <c r="ADQ98" s="1143"/>
      <c r="ADR98" s="1143"/>
      <c r="ADS98" s="1143"/>
      <c r="ADT98" s="1143"/>
      <c r="ADU98" s="1143"/>
      <c r="ADV98" s="1143"/>
      <c r="ADW98" s="1143"/>
      <c r="ADX98" s="1143"/>
      <c r="ADY98" s="1143"/>
      <c r="ADZ98" s="1143"/>
      <c r="AEA98" s="1143"/>
      <c r="AEB98" s="1143"/>
      <c r="AEC98" s="1143"/>
      <c r="AED98" s="1143"/>
      <c r="AEE98" s="1143"/>
      <c r="AEF98" s="1143"/>
      <c r="AEG98" s="1143"/>
      <c r="AEH98" s="1143"/>
      <c r="AEI98" s="1143"/>
      <c r="AEJ98" s="1143"/>
      <c r="AEK98" s="1143"/>
      <c r="AEL98" s="1143"/>
      <c r="AEM98" s="1143"/>
      <c r="AEN98" s="1143"/>
      <c r="AEO98" s="1143"/>
      <c r="AEP98" s="1143"/>
      <c r="AEQ98" s="1143"/>
      <c r="AER98" s="1143"/>
      <c r="AES98" s="1143"/>
      <c r="AET98" s="1143"/>
      <c r="AEU98" s="1143"/>
      <c r="AEV98" s="1143"/>
      <c r="AEW98" s="1143"/>
      <c r="AEX98" s="1143"/>
      <c r="AEY98" s="1143"/>
      <c r="AEZ98" s="1143"/>
      <c r="AFA98" s="1143"/>
      <c r="AFB98" s="1143"/>
      <c r="AFC98" s="1143"/>
      <c r="AFD98" s="1143"/>
      <c r="AFE98" s="1143"/>
      <c r="AFF98" s="1143"/>
      <c r="AFG98" s="1143"/>
      <c r="AFH98" s="1143"/>
      <c r="AFI98" s="1143"/>
      <c r="AFJ98" s="1143"/>
      <c r="AFK98" s="1143"/>
      <c r="AFL98" s="1143"/>
      <c r="AFM98" s="1143"/>
      <c r="AFN98" s="1143"/>
      <c r="AFO98" s="1143"/>
      <c r="AFP98" s="1143"/>
      <c r="AFQ98" s="1143"/>
      <c r="AFR98" s="1143"/>
      <c r="AFS98" s="1143"/>
      <c r="AFT98" s="1143"/>
      <c r="AFU98" s="1143"/>
      <c r="AFV98" s="1143"/>
      <c r="AFW98" s="1143"/>
      <c r="AFX98" s="1143"/>
      <c r="AFY98" s="1143"/>
      <c r="AFZ98" s="1143"/>
      <c r="AGA98" s="1143"/>
      <c r="AGB98" s="1143"/>
      <c r="AGC98" s="1143"/>
      <c r="AGD98" s="1143"/>
      <c r="AGE98" s="1143"/>
      <c r="AGF98" s="1143"/>
      <c r="AGG98" s="1143"/>
      <c r="AGH98" s="1143"/>
      <c r="AGI98" s="1143"/>
      <c r="AGJ98" s="1143"/>
      <c r="AGK98" s="1143"/>
      <c r="AGL98" s="1143"/>
      <c r="AGM98" s="1143"/>
      <c r="AGN98" s="1143"/>
      <c r="AGO98" s="1143"/>
      <c r="AGP98" s="1143"/>
      <c r="AGQ98" s="1143"/>
      <c r="AGR98" s="1143"/>
      <c r="AGS98" s="1143"/>
      <c r="AGT98" s="1143"/>
      <c r="AGU98" s="1143"/>
      <c r="AGV98" s="1143"/>
      <c r="AGW98" s="1143"/>
      <c r="AGX98" s="1143"/>
      <c r="AGY98" s="1143"/>
      <c r="AGZ98" s="1143"/>
      <c r="AHA98" s="1143"/>
      <c r="AHB98" s="1143"/>
      <c r="AHC98" s="1143"/>
      <c r="AHD98" s="1143"/>
      <c r="AHE98" s="1143"/>
      <c r="AHF98" s="1143"/>
      <c r="AHG98" s="1143"/>
      <c r="AHH98" s="1143"/>
      <c r="AHI98" s="1143"/>
      <c r="AHJ98" s="1143"/>
      <c r="AHK98" s="1143"/>
      <c r="AHL98" s="1143"/>
      <c r="AHM98" s="1143"/>
      <c r="AHN98" s="1143"/>
      <c r="AHO98" s="1143"/>
      <c r="AHP98" s="1143"/>
      <c r="AHQ98" s="1143"/>
      <c r="AHR98" s="1143"/>
      <c r="AHS98" s="1143"/>
      <c r="AHT98" s="1143"/>
      <c r="AHU98" s="1143"/>
      <c r="AHV98" s="1143"/>
      <c r="AHW98" s="1143"/>
      <c r="AHX98" s="1143"/>
      <c r="AHY98" s="1143"/>
      <c r="AHZ98" s="1143"/>
      <c r="AIA98" s="1143"/>
      <c r="AIB98" s="1143"/>
      <c r="AIC98" s="1143"/>
      <c r="AID98" s="1143"/>
      <c r="AIE98" s="1143"/>
      <c r="AIF98" s="1143"/>
      <c r="AIG98" s="1143"/>
      <c r="AIH98" s="1143"/>
      <c r="AII98" s="1143"/>
      <c r="AIJ98" s="1143"/>
      <c r="AIK98" s="1143"/>
      <c r="AIL98" s="1143"/>
      <c r="AIM98" s="1143"/>
      <c r="AIN98" s="1143"/>
      <c r="AIO98" s="1143"/>
      <c r="AIP98" s="1143"/>
      <c r="AIQ98" s="1143"/>
      <c r="AIR98" s="1143"/>
      <c r="AIS98" s="1143"/>
      <c r="AIT98" s="1143"/>
      <c r="AIU98" s="1143"/>
      <c r="AIV98" s="1143"/>
      <c r="AIW98" s="1143"/>
      <c r="AIX98" s="1143"/>
      <c r="AIY98" s="1143"/>
      <c r="AIZ98" s="1143"/>
      <c r="AJA98" s="1143"/>
      <c r="AJB98" s="1143"/>
      <c r="AJC98" s="1143"/>
      <c r="AJD98" s="1143"/>
      <c r="AJE98" s="1143"/>
      <c r="AJF98" s="1143"/>
      <c r="AJG98" s="1143"/>
      <c r="AJH98" s="1143"/>
      <c r="AJI98" s="1143"/>
      <c r="AJJ98" s="1143"/>
      <c r="AJK98" s="1143"/>
      <c r="AJL98" s="1143"/>
      <c r="AJM98" s="1143"/>
      <c r="AJN98" s="1143"/>
      <c r="AJO98" s="1143"/>
      <c r="AJP98" s="1143"/>
      <c r="AJQ98" s="1143"/>
      <c r="AJR98" s="1143"/>
      <c r="AJS98" s="1143"/>
      <c r="AJT98" s="1143"/>
      <c r="AJU98" s="1143"/>
      <c r="AJV98" s="1143"/>
      <c r="AJW98" s="1143"/>
      <c r="AJX98" s="1143"/>
      <c r="AJY98" s="1143"/>
      <c r="AJZ98" s="1143"/>
      <c r="AKA98" s="1143"/>
      <c r="AKB98" s="1143"/>
      <c r="AKC98" s="1143"/>
      <c r="AKD98" s="1143"/>
      <c r="AKE98" s="1143"/>
      <c r="AKF98" s="1143"/>
      <c r="AKG98" s="1143"/>
      <c r="AKH98" s="1143"/>
      <c r="AKI98" s="1143"/>
      <c r="AKJ98" s="1143"/>
      <c r="AKK98" s="1143"/>
      <c r="AKL98" s="1143"/>
      <c r="AKM98" s="1143"/>
      <c r="AKN98" s="1143"/>
      <c r="AKO98" s="1143"/>
      <c r="AKP98" s="1143"/>
      <c r="AKQ98" s="1143"/>
      <c r="AKR98" s="1143"/>
      <c r="AKS98" s="1143"/>
      <c r="AKT98" s="1143"/>
      <c r="AKU98" s="1143"/>
      <c r="AKV98" s="1143"/>
      <c r="AKW98" s="1143"/>
      <c r="AKX98" s="1143"/>
      <c r="AKY98" s="1143"/>
      <c r="AKZ98" s="1143"/>
      <c r="ALA98" s="1143"/>
      <c r="ALB98" s="1143"/>
      <c r="ALC98" s="1143"/>
      <c r="ALD98" s="1143"/>
      <c r="ALE98" s="1143"/>
      <c r="ALF98" s="1143"/>
      <c r="ALG98" s="1143"/>
      <c r="ALH98" s="1143"/>
      <c r="ALI98" s="1143"/>
      <c r="ALJ98" s="1143"/>
      <c r="ALK98" s="1143"/>
      <c r="ALL98" s="1143"/>
      <c r="ALM98" s="1143"/>
      <c r="ALN98" s="1143"/>
      <c r="ALO98" s="1143"/>
      <c r="ALP98" s="1143"/>
      <c r="ALQ98" s="1143"/>
      <c r="ALR98" s="1143"/>
      <c r="ALS98" s="1143"/>
      <c r="ALT98" s="1143"/>
      <c r="ALU98" s="1143"/>
      <c r="ALV98" s="1143"/>
      <c r="ALW98" s="1143"/>
      <c r="ALX98" s="1143"/>
      <c r="ALY98" s="1143"/>
      <c r="ALZ98" s="1143"/>
      <c r="AMA98" s="1143"/>
      <c r="AMB98" s="1143"/>
      <c r="AMC98" s="1143"/>
      <c r="AMD98" s="1143"/>
      <c r="AME98" s="1143"/>
      <c r="AMF98" s="1143"/>
      <c r="AMG98" s="1143"/>
    </row>
    <row r="99" spans="1:1021" ht="24.75" customHeight="1">
      <c r="A99" s="200">
        <v>0.74</v>
      </c>
      <c r="B99" s="200">
        <v>2.42</v>
      </c>
      <c r="C99" s="201">
        <f t="shared" si="10"/>
        <v>42.933333333333337</v>
      </c>
      <c r="D99" s="201">
        <f t="shared" si="11"/>
        <v>218.79999999999998</v>
      </c>
      <c r="F99" s="1551">
        <v>680</v>
      </c>
      <c r="G99" s="1551"/>
      <c r="H99" s="1551"/>
      <c r="I99" s="1551"/>
      <c r="J99" s="1531" t="s">
        <v>2462</v>
      </c>
      <c r="K99" s="1532"/>
      <c r="L99" s="1532"/>
      <c r="M99" s="1532"/>
      <c r="N99" s="1532"/>
      <c r="O99" s="1532"/>
      <c r="P99" s="1532"/>
      <c r="Q99" s="1532"/>
      <c r="R99" s="1532"/>
      <c r="S99" s="1532"/>
      <c r="T99" s="1532"/>
      <c r="U99" s="1532"/>
      <c r="V99" s="1532"/>
      <c r="W99" s="1532"/>
      <c r="X99" s="1532"/>
      <c r="Y99" s="1532"/>
      <c r="Z99" s="1532"/>
      <c r="AA99" s="1532"/>
      <c r="AB99" s="1532"/>
      <c r="AC99" s="1532"/>
      <c r="AD99" s="1532"/>
      <c r="AE99" s="1533"/>
      <c r="AF99" s="1525"/>
      <c r="AG99" s="1525"/>
      <c r="AH99" s="1526">
        <v>267</v>
      </c>
      <c r="AI99" s="1526"/>
      <c r="AJ99" s="1526"/>
      <c r="AK99" s="1534">
        <v>167</v>
      </c>
      <c r="AL99" s="1535"/>
      <c r="AM99" s="1535"/>
      <c r="AN99" s="1535"/>
      <c r="AO99" s="1535"/>
      <c r="AP99" s="1535"/>
      <c r="AQ99" s="1535"/>
      <c r="AR99" s="1535"/>
      <c r="AS99" s="1535"/>
      <c r="AT99" s="1536"/>
      <c r="AU99" s="1534">
        <v>267</v>
      </c>
      <c r="AV99" s="1535"/>
      <c r="AW99" s="1535"/>
      <c r="AX99" s="1535"/>
      <c r="AY99" s="1535"/>
      <c r="AZ99" s="1535"/>
      <c r="BA99" s="1535"/>
      <c r="BB99" s="1535"/>
      <c r="BC99" s="1535"/>
      <c r="BD99" s="1536"/>
      <c r="BE99" s="19"/>
    </row>
    <row r="100" spans="1:1021" ht="24.75" customHeight="1">
      <c r="A100" s="200">
        <v>0.75</v>
      </c>
      <c r="B100" s="200">
        <v>2.4300000000000002</v>
      </c>
      <c r="C100" s="201">
        <f t="shared" si="10"/>
        <v>43.75</v>
      </c>
      <c r="D100" s="201">
        <f t="shared" si="11"/>
        <v>220.51000000000002</v>
      </c>
      <c r="F100" s="1551">
        <v>681</v>
      </c>
      <c r="G100" s="1551"/>
      <c r="H100" s="1551"/>
      <c r="I100" s="1551"/>
      <c r="J100" s="1531" t="s">
        <v>2463</v>
      </c>
      <c r="K100" s="1532"/>
      <c r="L100" s="1532"/>
      <c r="M100" s="1532"/>
      <c r="N100" s="1532"/>
      <c r="O100" s="1532"/>
      <c r="P100" s="1532"/>
      <c r="Q100" s="1532"/>
      <c r="R100" s="1532"/>
      <c r="S100" s="1532"/>
      <c r="T100" s="1532"/>
      <c r="U100" s="1532"/>
      <c r="V100" s="1532"/>
      <c r="W100" s="1532"/>
      <c r="X100" s="1532"/>
      <c r="Y100" s="1532"/>
      <c r="Z100" s="1532"/>
      <c r="AA100" s="1532"/>
      <c r="AB100" s="1532"/>
      <c r="AC100" s="1532"/>
      <c r="AD100" s="1532"/>
      <c r="AE100" s="1533"/>
      <c r="AF100" s="1525"/>
      <c r="AG100" s="1525"/>
      <c r="AH100" s="1526">
        <v>268</v>
      </c>
      <c r="AI100" s="1526"/>
      <c r="AJ100" s="1526"/>
      <c r="AK100" s="1534">
        <v>168</v>
      </c>
      <c r="AL100" s="1535"/>
      <c r="AM100" s="1535"/>
      <c r="AN100" s="1535"/>
      <c r="AO100" s="1535"/>
      <c r="AP100" s="1535"/>
      <c r="AQ100" s="1535"/>
      <c r="AR100" s="1535"/>
      <c r="AS100" s="1535"/>
      <c r="AT100" s="1536"/>
      <c r="AU100" s="1534">
        <v>268</v>
      </c>
      <c r="AV100" s="1535"/>
      <c r="AW100" s="1535"/>
      <c r="AX100" s="1535"/>
      <c r="AY100" s="1535"/>
      <c r="AZ100" s="1535"/>
      <c r="BA100" s="1535"/>
      <c r="BB100" s="1535"/>
      <c r="BC100" s="1535"/>
      <c r="BD100" s="1536"/>
      <c r="BE100" s="19"/>
    </row>
    <row r="101" spans="1:1021" ht="44.25" customHeight="1">
      <c r="A101" s="200">
        <v>0.76</v>
      </c>
      <c r="B101" s="200">
        <v>2.44</v>
      </c>
      <c r="C101" s="201">
        <f t="shared" si="10"/>
        <v>44.573333333333331</v>
      </c>
      <c r="D101" s="201">
        <f t="shared" si="11"/>
        <v>222.22666666666666</v>
      </c>
      <c r="F101" s="1551">
        <v>682</v>
      </c>
      <c r="G101" s="1551"/>
      <c r="H101" s="1551"/>
      <c r="I101" s="1551"/>
      <c r="J101" s="1591" t="s">
        <v>2464</v>
      </c>
      <c r="K101" s="1592"/>
      <c r="L101" s="1592"/>
      <c r="M101" s="1592"/>
      <c r="N101" s="1592"/>
      <c r="O101" s="1592"/>
      <c r="P101" s="1592"/>
      <c r="Q101" s="1592"/>
      <c r="R101" s="1592"/>
      <c r="S101" s="1592"/>
      <c r="T101" s="1592"/>
      <c r="U101" s="1592"/>
      <c r="V101" s="1592"/>
      <c r="W101" s="1592"/>
      <c r="X101" s="1592"/>
      <c r="Y101" s="1592"/>
      <c r="Z101" s="1592"/>
      <c r="AA101" s="1592"/>
      <c r="AB101" s="1592"/>
      <c r="AC101" s="1592"/>
      <c r="AD101" s="1592"/>
      <c r="AE101" s="1593"/>
      <c r="AF101" s="1525"/>
      <c r="AG101" s="1525"/>
      <c r="AH101" s="1526">
        <v>269</v>
      </c>
      <c r="AI101" s="1526"/>
      <c r="AJ101" s="1526"/>
      <c r="AK101" s="1534">
        <v>169</v>
      </c>
      <c r="AL101" s="1535"/>
      <c r="AM101" s="1535"/>
      <c r="AN101" s="1535"/>
      <c r="AO101" s="1535"/>
      <c r="AP101" s="1535"/>
      <c r="AQ101" s="1535"/>
      <c r="AR101" s="1535"/>
      <c r="AS101" s="1535"/>
      <c r="AT101" s="1536"/>
      <c r="AU101" s="1534">
        <v>269</v>
      </c>
      <c r="AV101" s="1535"/>
      <c r="AW101" s="1535"/>
      <c r="AX101" s="1535"/>
      <c r="AY101" s="1535"/>
      <c r="AZ101" s="1535"/>
      <c r="BA101" s="1535"/>
      <c r="BB101" s="1535"/>
      <c r="BC101" s="1535"/>
      <c r="BD101" s="1536"/>
      <c r="BE101" s="19"/>
    </row>
    <row r="102" spans="1:1021" ht="44.25" customHeight="1">
      <c r="A102" s="200">
        <v>0.77</v>
      </c>
      <c r="B102" s="200">
        <v>2.4500000000000002</v>
      </c>
      <c r="C102" s="201">
        <f t="shared" si="10"/>
        <v>45.403333333333336</v>
      </c>
      <c r="D102" s="201">
        <f t="shared" si="11"/>
        <v>223.95</v>
      </c>
      <c r="F102" s="1551">
        <v>683</v>
      </c>
      <c r="G102" s="1551"/>
      <c r="H102" s="1551"/>
      <c r="I102" s="1551"/>
      <c r="J102" s="1591" t="s">
        <v>2465</v>
      </c>
      <c r="K102" s="1592"/>
      <c r="L102" s="1592"/>
      <c r="M102" s="1592"/>
      <c r="N102" s="1592"/>
      <c r="O102" s="1592"/>
      <c r="P102" s="1592"/>
      <c r="Q102" s="1592"/>
      <c r="R102" s="1592"/>
      <c r="S102" s="1592"/>
      <c r="T102" s="1592"/>
      <c r="U102" s="1592"/>
      <c r="V102" s="1592"/>
      <c r="W102" s="1592"/>
      <c r="X102" s="1592"/>
      <c r="Y102" s="1592"/>
      <c r="Z102" s="1592"/>
      <c r="AA102" s="1592"/>
      <c r="AB102" s="1592"/>
      <c r="AC102" s="1592"/>
      <c r="AD102" s="1592"/>
      <c r="AE102" s="1593"/>
      <c r="AF102" s="1525"/>
      <c r="AG102" s="1525"/>
      <c r="AH102" s="1526">
        <v>270</v>
      </c>
      <c r="AI102" s="1526"/>
      <c r="AJ102" s="1526"/>
      <c r="AK102" s="1534">
        <v>170</v>
      </c>
      <c r="AL102" s="1535"/>
      <c r="AM102" s="1535"/>
      <c r="AN102" s="1535"/>
      <c r="AO102" s="1535"/>
      <c r="AP102" s="1535"/>
      <c r="AQ102" s="1535"/>
      <c r="AR102" s="1535"/>
      <c r="AS102" s="1535"/>
      <c r="AT102" s="1536"/>
      <c r="AU102" s="1534">
        <v>270</v>
      </c>
      <c r="AV102" s="1535"/>
      <c r="AW102" s="1535"/>
      <c r="AX102" s="1535"/>
      <c r="AY102" s="1535"/>
      <c r="AZ102" s="1535"/>
      <c r="BA102" s="1535"/>
      <c r="BB102" s="1535"/>
      <c r="BC102" s="1535"/>
      <c r="BD102" s="1536"/>
      <c r="BE102" s="19"/>
    </row>
    <row r="103" spans="1:1021" ht="44.25" customHeight="1">
      <c r="A103" s="200">
        <v>0.78</v>
      </c>
      <c r="B103" s="200">
        <v>2.46</v>
      </c>
      <c r="C103" s="201">
        <f t="shared" si="10"/>
        <v>46.24</v>
      </c>
      <c r="D103" s="201">
        <f t="shared" si="11"/>
        <v>225.68</v>
      </c>
      <c r="F103" s="1551">
        <v>684</v>
      </c>
      <c r="G103" s="1551"/>
      <c r="H103" s="1551"/>
      <c r="I103" s="1551"/>
      <c r="J103" s="1591" t="s">
        <v>2466</v>
      </c>
      <c r="K103" s="1592"/>
      <c r="L103" s="1592"/>
      <c r="M103" s="1592"/>
      <c r="N103" s="1592"/>
      <c r="O103" s="1592"/>
      <c r="P103" s="1592"/>
      <c r="Q103" s="1592"/>
      <c r="R103" s="1592"/>
      <c r="S103" s="1592"/>
      <c r="T103" s="1592"/>
      <c r="U103" s="1592"/>
      <c r="V103" s="1592"/>
      <c r="W103" s="1592"/>
      <c r="X103" s="1592"/>
      <c r="Y103" s="1592"/>
      <c r="Z103" s="1592"/>
      <c r="AA103" s="1592"/>
      <c r="AB103" s="1592"/>
      <c r="AC103" s="1592"/>
      <c r="AD103" s="1592"/>
      <c r="AE103" s="1593"/>
      <c r="AF103" s="1525"/>
      <c r="AG103" s="1525"/>
      <c r="AH103" s="1526">
        <v>271</v>
      </c>
      <c r="AI103" s="1526"/>
      <c r="AJ103" s="1526"/>
      <c r="AK103" s="1534">
        <v>171</v>
      </c>
      <c r="AL103" s="1535"/>
      <c r="AM103" s="1535"/>
      <c r="AN103" s="1535"/>
      <c r="AO103" s="1535"/>
      <c r="AP103" s="1535"/>
      <c r="AQ103" s="1535"/>
      <c r="AR103" s="1535"/>
      <c r="AS103" s="1535"/>
      <c r="AT103" s="1536"/>
      <c r="AU103" s="1534">
        <v>271</v>
      </c>
      <c r="AV103" s="1535"/>
      <c r="AW103" s="1535"/>
      <c r="AX103" s="1535"/>
      <c r="AY103" s="1535"/>
      <c r="AZ103" s="1535"/>
      <c r="BA103" s="1535"/>
      <c r="BB103" s="1535"/>
      <c r="BC103" s="1535"/>
      <c r="BD103" s="1536"/>
      <c r="BE103" s="19"/>
    </row>
    <row r="104" spans="1:1021" ht="24.75" customHeight="1">
      <c r="A104" s="200">
        <v>0.79</v>
      </c>
      <c r="B104" s="200">
        <v>2.4700000000000002</v>
      </c>
      <c r="C104" s="201">
        <f t="shared" si="10"/>
        <v>47.083333333333329</v>
      </c>
      <c r="D104" s="201">
        <f t="shared" si="11"/>
        <v>227.41666666666669</v>
      </c>
      <c r="F104" s="1551">
        <v>685</v>
      </c>
      <c r="G104" s="1551"/>
      <c r="H104" s="1551"/>
      <c r="I104" s="1551"/>
      <c r="J104" s="1531" t="s">
        <v>2467</v>
      </c>
      <c r="K104" s="1532"/>
      <c r="L104" s="1532"/>
      <c r="M104" s="1532"/>
      <c r="N104" s="1532"/>
      <c r="O104" s="1532"/>
      <c r="P104" s="1532"/>
      <c r="Q104" s="1532"/>
      <c r="R104" s="1532"/>
      <c r="S104" s="1532"/>
      <c r="T104" s="1532"/>
      <c r="U104" s="1532"/>
      <c r="V104" s="1532"/>
      <c r="W104" s="1532"/>
      <c r="X104" s="1532"/>
      <c r="Y104" s="1532"/>
      <c r="Z104" s="1532"/>
      <c r="AA104" s="1532"/>
      <c r="AB104" s="1532"/>
      <c r="AC104" s="1532"/>
      <c r="AD104" s="1532"/>
      <c r="AE104" s="1533"/>
      <c r="AF104" s="1525"/>
      <c r="AG104" s="1525"/>
      <c r="AH104" s="1526">
        <v>272</v>
      </c>
      <c r="AI104" s="1526"/>
      <c r="AJ104" s="1526"/>
      <c r="AK104" s="1534">
        <v>172</v>
      </c>
      <c r="AL104" s="1535"/>
      <c r="AM104" s="1535"/>
      <c r="AN104" s="1535"/>
      <c r="AO104" s="1535"/>
      <c r="AP104" s="1535"/>
      <c r="AQ104" s="1535"/>
      <c r="AR104" s="1535"/>
      <c r="AS104" s="1535"/>
      <c r="AT104" s="1536"/>
      <c r="AU104" s="1534">
        <v>272</v>
      </c>
      <c r="AV104" s="1535"/>
      <c r="AW104" s="1535"/>
      <c r="AX104" s="1535"/>
      <c r="AY104" s="1535"/>
      <c r="AZ104" s="1535"/>
      <c r="BA104" s="1535"/>
      <c r="BB104" s="1535"/>
      <c r="BC104" s="1535"/>
      <c r="BD104" s="1536"/>
      <c r="BE104" s="19"/>
    </row>
    <row r="105" spans="1:1021" ht="24.75" customHeight="1">
      <c r="A105" s="200">
        <v>0.8</v>
      </c>
      <c r="B105" s="200">
        <v>2.48</v>
      </c>
      <c r="C105" s="201">
        <f t="shared" si="10"/>
        <v>47.93333333333333</v>
      </c>
      <c r="D105" s="201">
        <f t="shared" si="11"/>
        <v>229.15999999999997</v>
      </c>
      <c r="F105" s="1551">
        <v>686</v>
      </c>
      <c r="G105" s="1551"/>
      <c r="H105" s="1551"/>
      <c r="I105" s="1551"/>
      <c r="J105" s="1531" t="s">
        <v>2468</v>
      </c>
      <c r="K105" s="1532"/>
      <c r="L105" s="1532"/>
      <c r="M105" s="1532"/>
      <c r="N105" s="1532"/>
      <c r="O105" s="1532"/>
      <c r="P105" s="1532"/>
      <c r="Q105" s="1532"/>
      <c r="R105" s="1532"/>
      <c r="S105" s="1532"/>
      <c r="T105" s="1532"/>
      <c r="U105" s="1532"/>
      <c r="V105" s="1532"/>
      <c r="W105" s="1532"/>
      <c r="X105" s="1532"/>
      <c r="Y105" s="1532"/>
      <c r="Z105" s="1532"/>
      <c r="AA105" s="1532"/>
      <c r="AB105" s="1532"/>
      <c r="AC105" s="1532"/>
      <c r="AD105" s="1532"/>
      <c r="AE105" s="1533"/>
      <c r="AF105" s="1525"/>
      <c r="AG105" s="1525"/>
      <c r="AH105" s="1526">
        <v>273</v>
      </c>
      <c r="AI105" s="1526"/>
      <c r="AJ105" s="1526"/>
      <c r="AK105" s="1534">
        <v>173</v>
      </c>
      <c r="AL105" s="1535"/>
      <c r="AM105" s="1535"/>
      <c r="AN105" s="1535"/>
      <c r="AO105" s="1535"/>
      <c r="AP105" s="1535"/>
      <c r="AQ105" s="1535"/>
      <c r="AR105" s="1535"/>
      <c r="AS105" s="1535"/>
      <c r="AT105" s="1536"/>
      <c r="AU105" s="1534">
        <v>273</v>
      </c>
      <c r="AV105" s="1535"/>
      <c r="AW105" s="1535"/>
      <c r="AX105" s="1535"/>
      <c r="AY105" s="1535"/>
      <c r="AZ105" s="1535"/>
      <c r="BA105" s="1535"/>
      <c r="BB105" s="1535"/>
      <c r="BC105" s="1535"/>
      <c r="BD105" s="1536"/>
      <c r="BE105" s="19"/>
    </row>
    <row r="106" spans="1:1021" ht="24.75" customHeight="1">
      <c r="A106" s="200">
        <v>0.81</v>
      </c>
      <c r="B106" s="200">
        <v>2.4900000000000002</v>
      </c>
      <c r="C106" s="201">
        <f t="shared" si="10"/>
        <v>48.79</v>
      </c>
      <c r="D106" s="201">
        <f t="shared" si="11"/>
        <v>230.91000000000005</v>
      </c>
      <c r="F106" s="1551">
        <v>687</v>
      </c>
      <c r="G106" s="1551"/>
      <c r="H106" s="1551"/>
      <c r="I106" s="1551"/>
      <c r="J106" s="1531" t="s">
        <v>2469</v>
      </c>
      <c r="K106" s="1532"/>
      <c r="L106" s="1532"/>
      <c r="M106" s="1532"/>
      <c r="N106" s="1532"/>
      <c r="O106" s="1532"/>
      <c r="P106" s="1532"/>
      <c r="Q106" s="1532"/>
      <c r="R106" s="1532"/>
      <c r="S106" s="1532"/>
      <c r="T106" s="1532"/>
      <c r="U106" s="1532"/>
      <c r="V106" s="1532"/>
      <c r="W106" s="1532"/>
      <c r="X106" s="1532"/>
      <c r="Y106" s="1532"/>
      <c r="Z106" s="1532"/>
      <c r="AA106" s="1532"/>
      <c r="AB106" s="1532"/>
      <c r="AC106" s="1532"/>
      <c r="AD106" s="1532"/>
      <c r="AE106" s="1533"/>
      <c r="AF106" s="1525"/>
      <c r="AG106" s="1525"/>
      <c r="AH106" s="1526">
        <v>274</v>
      </c>
      <c r="AI106" s="1526"/>
      <c r="AJ106" s="1526"/>
      <c r="AK106" s="1534">
        <v>174</v>
      </c>
      <c r="AL106" s="1535"/>
      <c r="AM106" s="1535"/>
      <c r="AN106" s="1535"/>
      <c r="AO106" s="1535"/>
      <c r="AP106" s="1535"/>
      <c r="AQ106" s="1535"/>
      <c r="AR106" s="1535"/>
      <c r="AS106" s="1535"/>
      <c r="AT106" s="1536"/>
      <c r="AU106" s="1534">
        <v>274</v>
      </c>
      <c r="AV106" s="1535"/>
      <c r="AW106" s="1535"/>
      <c r="AX106" s="1535"/>
      <c r="AY106" s="1535"/>
      <c r="AZ106" s="1535"/>
      <c r="BA106" s="1535"/>
      <c r="BB106" s="1535"/>
      <c r="BC106" s="1535"/>
      <c r="BD106" s="1536"/>
      <c r="BE106" s="19"/>
    </row>
    <row r="107" spans="1:1021" ht="24.75" customHeight="1">
      <c r="A107" s="200">
        <v>0.82</v>
      </c>
      <c r="B107" s="200">
        <v>2.5</v>
      </c>
      <c r="C107" s="201">
        <f t="shared" si="10"/>
        <v>49.653333333333336</v>
      </c>
      <c r="D107" s="201">
        <f t="shared" si="11"/>
        <v>232.66666666666666</v>
      </c>
      <c r="F107" s="1551">
        <v>689</v>
      </c>
      <c r="G107" s="1551"/>
      <c r="H107" s="1551"/>
      <c r="I107" s="1551"/>
      <c r="J107" s="1531" t="s">
        <v>2470</v>
      </c>
      <c r="K107" s="1532"/>
      <c r="L107" s="1532"/>
      <c r="M107" s="1532"/>
      <c r="N107" s="1532"/>
      <c r="O107" s="1532"/>
      <c r="P107" s="1532"/>
      <c r="Q107" s="1532"/>
      <c r="R107" s="1532"/>
      <c r="S107" s="1532"/>
      <c r="T107" s="1532"/>
      <c r="U107" s="1532"/>
      <c r="V107" s="1532"/>
      <c r="W107" s="1532"/>
      <c r="X107" s="1532"/>
      <c r="Y107" s="1532"/>
      <c r="Z107" s="1532"/>
      <c r="AA107" s="1532"/>
      <c r="AB107" s="1532"/>
      <c r="AC107" s="1532"/>
      <c r="AD107" s="1532"/>
      <c r="AE107" s="1533"/>
      <c r="AF107" s="1525"/>
      <c r="AG107" s="1525"/>
      <c r="AH107" s="1526">
        <v>275</v>
      </c>
      <c r="AI107" s="1526"/>
      <c r="AJ107" s="1526"/>
      <c r="AK107" s="1534">
        <v>175</v>
      </c>
      <c r="AL107" s="1535"/>
      <c r="AM107" s="1535"/>
      <c r="AN107" s="1535"/>
      <c r="AO107" s="1535"/>
      <c r="AP107" s="1535"/>
      <c r="AQ107" s="1535"/>
      <c r="AR107" s="1535"/>
      <c r="AS107" s="1535"/>
      <c r="AT107" s="1536"/>
      <c r="AU107" s="1534">
        <v>275</v>
      </c>
      <c r="AV107" s="1535"/>
      <c r="AW107" s="1535"/>
      <c r="AX107" s="1535"/>
      <c r="AY107" s="1535"/>
      <c r="AZ107" s="1535"/>
      <c r="BA107" s="1535"/>
      <c r="BB107" s="1535"/>
      <c r="BC107" s="1535"/>
      <c r="BD107" s="1536"/>
      <c r="BE107" s="19"/>
    </row>
    <row r="108" spans="1:1021" s="1155" customFormat="1" ht="24" customHeight="1">
      <c r="A108" s="1156">
        <v>0.83</v>
      </c>
      <c r="B108" s="1156">
        <v>2.5099999999999998</v>
      </c>
      <c r="C108" s="1157">
        <f t="shared" si="10"/>
        <v>50.523333333333326</v>
      </c>
      <c r="D108" s="1157">
        <f t="shared" si="11"/>
        <v>234.42999999999998</v>
      </c>
      <c r="E108" s="1143"/>
      <c r="F108" s="1561" t="s">
        <v>2471</v>
      </c>
      <c r="G108" s="1561"/>
      <c r="H108" s="1561"/>
      <c r="I108" s="1561"/>
      <c r="J108" s="1569" t="s">
        <v>2472</v>
      </c>
      <c r="K108" s="1570"/>
      <c r="L108" s="1570"/>
      <c r="M108" s="1570"/>
      <c r="N108" s="1570"/>
      <c r="O108" s="1570"/>
      <c r="P108" s="1570"/>
      <c r="Q108" s="1570"/>
      <c r="R108" s="1570"/>
      <c r="S108" s="1570"/>
      <c r="T108" s="1570"/>
      <c r="U108" s="1570"/>
      <c r="V108" s="1570"/>
      <c r="W108" s="1570"/>
      <c r="X108" s="1570"/>
      <c r="Y108" s="1570"/>
      <c r="Z108" s="1570"/>
      <c r="AA108" s="1570"/>
      <c r="AB108" s="1570"/>
      <c r="AC108" s="1570"/>
      <c r="AD108" s="1570"/>
      <c r="AE108" s="1571"/>
      <c r="AF108" s="1562"/>
      <c r="AG108" s="1562"/>
      <c r="AH108" s="1562">
        <v>276</v>
      </c>
      <c r="AI108" s="1562"/>
      <c r="AJ108" s="1562"/>
      <c r="AK108" s="1563">
        <v>176</v>
      </c>
      <c r="AL108" s="1564"/>
      <c r="AM108" s="1564"/>
      <c r="AN108" s="1564"/>
      <c r="AO108" s="1564"/>
      <c r="AP108" s="1564"/>
      <c r="AQ108" s="1564"/>
      <c r="AR108" s="1564"/>
      <c r="AS108" s="1564"/>
      <c r="AT108" s="1565"/>
      <c r="AU108" s="1563">
        <v>276</v>
      </c>
      <c r="AV108" s="1564"/>
      <c r="AW108" s="1564"/>
      <c r="AX108" s="1564"/>
      <c r="AY108" s="1564"/>
      <c r="AZ108" s="1564"/>
      <c r="BA108" s="1564"/>
      <c r="BB108" s="1564"/>
      <c r="BC108" s="1564"/>
      <c r="BD108" s="1565"/>
      <c r="BE108" s="1153"/>
      <c r="BF108" s="1154"/>
      <c r="BG108" s="1143"/>
      <c r="BH108" s="1143"/>
      <c r="BI108" s="1143"/>
      <c r="BJ108" s="1143"/>
      <c r="BK108" s="1143"/>
      <c r="BL108" s="1143"/>
      <c r="BM108" s="1143"/>
      <c r="BN108" s="1143"/>
      <c r="BO108" s="1143"/>
      <c r="BP108" s="1143"/>
      <c r="BQ108" s="1143"/>
      <c r="BR108" s="1143"/>
      <c r="BS108" s="1143"/>
      <c r="BT108" s="1143"/>
      <c r="BU108" s="1143"/>
      <c r="BV108" s="1143"/>
      <c r="BW108" s="1143"/>
      <c r="BX108" s="1143"/>
      <c r="BY108" s="1143"/>
      <c r="BZ108" s="1143"/>
      <c r="CA108" s="1143"/>
      <c r="CB108" s="1143"/>
      <c r="CC108" s="1143"/>
      <c r="CD108" s="1143"/>
      <c r="CE108" s="1143"/>
      <c r="CF108" s="1143"/>
      <c r="CG108" s="1143"/>
      <c r="CH108" s="1143"/>
      <c r="CI108" s="1143"/>
      <c r="CJ108" s="1143"/>
      <c r="CK108" s="1143"/>
      <c r="CL108" s="1143"/>
      <c r="CM108" s="1143"/>
      <c r="CN108" s="1143"/>
      <c r="CO108" s="1143"/>
      <c r="CP108" s="1143"/>
      <c r="CQ108" s="1143"/>
      <c r="CR108" s="1143"/>
      <c r="CS108" s="1143"/>
      <c r="CT108" s="1143"/>
      <c r="CU108" s="1143"/>
      <c r="CV108" s="1143"/>
      <c r="CW108" s="1143"/>
      <c r="CX108" s="1143"/>
      <c r="CY108" s="1143"/>
      <c r="CZ108" s="1143"/>
      <c r="DA108" s="1143"/>
      <c r="DB108" s="1143"/>
      <c r="DC108" s="1143"/>
      <c r="DD108" s="1143"/>
      <c r="DE108" s="1143"/>
      <c r="DF108" s="1143"/>
      <c r="DG108" s="1143"/>
      <c r="DH108" s="1143"/>
      <c r="DI108" s="1143"/>
      <c r="DJ108" s="1143"/>
      <c r="DK108" s="1143"/>
      <c r="DL108" s="1143"/>
      <c r="DM108" s="1143"/>
      <c r="DN108" s="1143"/>
      <c r="DO108" s="1143"/>
      <c r="DP108" s="1143"/>
      <c r="DQ108" s="1143"/>
      <c r="DR108" s="1143"/>
      <c r="DS108" s="1143"/>
      <c r="DT108" s="1143"/>
      <c r="DU108" s="1143"/>
      <c r="DV108" s="1143"/>
      <c r="DW108" s="1143"/>
      <c r="DX108" s="1143"/>
      <c r="DY108" s="1143"/>
      <c r="DZ108" s="1143"/>
      <c r="EA108" s="1143"/>
      <c r="EB108" s="1143"/>
      <c r="EC108" s="1143"/>
      <c r="ED108" s="1143"/>
      <c r="EE108" s="1143"/>
      <c r="EF108" s="1143"/>
      <c r="EG108" s="1143"/>
      <c r="EH108" s="1143"/>
      <c r="EI108" s="1143"/>
      <c r="EJ108" s="1143"/>
      <c r="EK108" s="1143"/>
      <c r="EL108" s="1143"/>
      <c r="EM108" s="1143"/>
      <c r="EN108" s="1143"/>
      <c r="EO108" s="1143"/>
      <c r="EP108" s="1143"/>
      <c r="EQ108" s="1143"/>
      <c r="ER108" s="1143"/>
      <c r="ES108" s="1143"/>
      <c r="ET108" s="1143"/>
      <c r="EU108" s="1143"/>
      <c r="EV108" s="1143"/>
      <c r="EW108" s="1143"/>
      <c r="EX108" s="1143"/>
      <c r="EY108" s="1143"/>
      <c r="EZ108" s="1143"/>
      <c r="FA108" s="1143"/>
      <c r="FB108" s="1143"/>
      <c r="FC108" s="1143"/>
      <c r="FD108" s="1143"/>
      <c r="FE108" s="1143"/>
      <c r="FF108" s="1143"/>
      <c r="FG108" s="1143"/>
      <c r="FH108" s="1143"/>
      <c r="FI108" s="1143"/>
      <c r="FJ108" s="1143"/>
      <c r="FK108" s="1143"/>
      <c r="FL108" s="1143"/>
      <c r="FM108" s="1143"/>
      <c r="FN108" s="1143"/>
      <c r="FO108" s="1143"/>
      <c r="FP108" s="1143"/>
      <c r="FQ108" s="1143"/>
      <c r="FR108" s="1143"/>
      <c r="FS108" s="1143"/>
      <c r="FT108" s="1143"/>
      <c r="FU108" s="1143"/>
      <c r="FV108" s="1143"/>
      <c r="FW108" s="1143"/>
      <c r="FX108" s="1143"/>
      <c r="FY108" s="1143"/>
      <c r="FZ108" s="1143"/>
      <c r="GA108" s="1143"/>
      <c r="GB108" s="1143"/>
      <c r="GC108" s="1143"/>
      <c r="GD108" s="1143"/>
      <c r="GE108" s="1143"/>
      <c r="GF108" s="1143"/>
      <c r="GG108" s="1143"/>
      <c r="GH108" s="1143"/>
      <c r="GI108" s="1143"/>
      <c r="GJ108" s="1143"/>
      <c r="GK108" s="1143"/>
      <c r="GL108" s="1143"/>
      <c r="GM108" s="1143"/>
      <c r="GN108" s="1143"/>
      <c r="GO108" s="1143"/>
      <c r="GP108" s="1143"/>
      <c r="GQ108" s="1143"/>
      <c r="GR108" s="1143"/>
      <c r="GS108" s="1143"/>
      <c r="GT108" s="1143"/>
      <c r="GU108" s="1143"/>
      <c r="GV108" s="1143"/>
      <c r="GW108" s="1143"/>
      <c r="GX108" s="1143"/>
      <c r="GY108" s="1143"/>
      <c r="GZ108" s="1143"/>
      <c r="HA108" s="1143"/>
      <c r="HB108" s="1143"/>
      <c r="HC108" s="1143"/>
      <c r="HD108" s="1143"/>
      <c r="HE108" s="1143"/>
      <c r="HF108" s="1143"/>
      <c r="HG108" s="1143"/>
      <c r="HH108" s="1143"/>
      <c r="HI108" s="1143"/>
      <c r="HJ108" s="1143"/>
      <c r="HK108" s="1143"/>
      <c r="HL108" s="1143"/>
      <c r="HM108" s="1143"/>
      <c r="HN108" s="1143"/>
      <c r="HO108" s="1143"/>
      <c r="HP108" s="1143"/>
      <c r="HQ108" s="1143"/>
      <c r="HR108" s="1143"/>
      <c r="HS108" s="1143"/>
      <c r="HT108" s="1143"/>
      <c r="HU108" s="1143"/>
      <c r="HV108" s="1143"/>
      <c r="HW108" s="1143"/>
      <c r="HX108" s="1143"/>
      <c r="HY108" s="1143"/>
      <c r="HZ108" s="1143"/>
      <c r="IA108" s="1143"/>
      <c r="IB108" s="1143"/>
      <c r="IC108" s="1143"/>
      <c r="ID108" s="1143"/>
      <c r="IE108" s="1143"/>
      <c r="IF108" s="1143"/>
      <c r="IG108" s="1143"/>
      <c r="IH108" s="1143"/>
      <c r="II108" s="1143"/>
      <c r="IJ108" s="1143"/>
      <c r="IK108" s="1143"/>
      <c r="IL108" s="1143"/>
      <c r="IM108" s="1143"/>
      <c r="IN108" s="1143"/>
      <c r="IO108" s="1143"/>
      <c r="IP108" s="1143"/>
      <c r="IQ108" s="1143"/>
      <c r="IR108" s="1143"/>
      <c r="IS108" s="1143"/>
      <c r="IT108" s="1143"/>
      <c r="IU108" s="1143"/>
      <c r="IV108" s="1143"/>
      <c r="IW108" s="1143"/>
      <c r="IX108" s="1143"/>
      <c r="IY108" s="1143"/>
      <c r="IZ108" s="1143"/>
      <c r="JA108" s="1143"/>
      <c r="JB108" s="1143"/>
      <c r="JC108" s="1143"/>
      <c r="JD108" s="1143"/>
      <c r="JE108" s="1143"/>
      <c r="JF108" s="1143"/>
      <c r="JG108" s="1143"/>
      <c r="JH108" s="1143"/>
      <c r="JI108" s="1143"/>
      <c r="JJ108" s="1143"/>
      <c r="JK108" s="1143"/>
      <c r="JL108" s="1143"/>
      <c r="JM108" s="1143"/>
      <c r="JN108" s="1143"/>
      <c r="JO108" s="1143"/>
      <c r="JP108" s="1143"/>
      <c r="JQ108" s="1143"/>
      <c r="JR108" s="1143"/>
      <c r="JS108" s="1143"/>
      <c r="JT108" s="1143"/>
      <c r="JU108" s="1143"/>
      <c r="JV108" s="1143"/>
      <c r="JW108" s="1143"/>
      <c r="JX108" s="1143"/>
      <c r="JY108" s="1143"/>
      <c r="JZ108" s="1143"/>
      <c r="KA108" s="1143"/>
      <c r="KB108" s="1143"/>
      <c r="KC108" s="1143"/>
      <c r="KD108" s="1143"/>
      <c r="KE108" s="1143"/>
      <c r="KF108" s="1143"/>
      <c r="KG108" s="1143"/>
      <c r="KH108" s="1143"/>
      <c r="KI108" s="1143"/>
      <c r="KJ108" s="1143"/>
      <c r="KK108" s="1143"/>
      <c r="KL108" s="1143"/>
      <c r="KM108" s="1143"/>
      <c r="KN108" s="1143"/>
      <c r="KO108" s="1143"/>
      <c r="KP108" s="1143"/>
      <c r="KQ108" s="1143"/>
      <c r="KR108" s="1143"/>
      <c r="KS108" s="1143"/>
      <c r="KT108" s="1143"/>
      <c r="KU108" s="1143"/>
      <c r="KV108" s="1143"/>
      <c r="KW108" s="1143"/>
      <c r="KX108" s="1143"/>
      <c r="KY108" s="1143"/>
      <c r="KZ108" s="1143"/>
      <c r="LA108" s="1143"/>
      <c r="LB108" s="1143"/>
      <c r="LC108" s="1143"/>
      <c r="LD108" s="1143"/>
      <c r="LE108" s="1143"/>
      <c r="LF108" s="1143"/>
      <c r="LG108" s="1143"/>
      <c r="LH108" s="1143"/>
      <c r="LI108" s="1143"/>
      <c r="LJ108" s="1143"/>
      <c r="LK108" s="1143"/>
      <c r="LL108" s="1143"/>
      <c r="LM108" s="1143"/>
      <c r="LN108" s="1143"/>
      <c r="LO108" s="1143"/>
      <c r="LP108" s="1143"/>
      <c r="LQ108" s="1143"/>
      <c r="LR108" s="1143"/>
      <c r="LS108" s="1143"/>
      <c r="LT108" s="1143"/>
      <c r="LU108" s="1143"/>
      <c r="LV108" s="1143"/>
      <c r="LW108" s="1143"/>
      <c r="LX108" s="1143"/>
      <c r="LY108" s="1143"/>
      <c r="LZ108" s="1143"/>
      <c r="MA108" s="1143"/>
      <c r="MB108" s="1143"/>
      <c r="MC108" s="1143"/>
      <c r="MD108" s="1143"/>
      <c r="ME108" s="1143"/>
      <c r="MF108" s="1143"/>
      <c r="MG108" s="1143"/>
      <c r="MH108" s="1143"/>
      <c r="MI108" s="1143"/>
      <c r="MJ108" s="1143"/>
      <c r="MK108" s="1143"/>
      <c r="ML108" s="1143"/>
      <c r="MM108" s="1143"/>
      <c r="MN108" s="1143"/>
      <c r="MO108" s="1143"/>
      <c r="MP108" s="1143"/>
      <c r="MQ108" s="1143"/>
      <c r="MR108" s="1143"/>
      <c r="MS108" s="1143"/>
      <c r="MT108" s="1143"/>
      <c r="MU108" s="1143"/>
      <c r="MV108" s="1143"/>
      <c r="MW108" s="1143"/>
      <c r="MX108" s="1143"/>
      <c r="MY108" s="1143"/>
      <c r="MZ108" s="1143"/>
      <c r="NA108" s="1143"/>
      <c r="NB108" s="1143"/>
      <c r="NC108" s="1143"/>
      <c r="ND108" s="1143"/>
      <c r="NE108" s="1143"/>
      <c r="NF108" s="1143"/>
      <c r="NG108" s="1143"/>
      <c r="NH108" s="1143"/>
      <c r="NI108" s="1143"/>
      <c r="NJ108" s="1143"/>
      <c r="NK108" s="1143"/>
      <c r="NL108" s="1143"/>
      <c r="NM108" s="1143"/>
      <c r="NN108" s="1143"/>
      <c r="NO108" s="1143"/>
      <c r="NP108" s="1143"/>
      <c r="NQ108" s="1143"/>
      <c r="NR108" s="1143"/>
      <c r="NS108" s="1143"/>
      <c r="NT108" s="1143"/>
      <c r="NU108" s="1143"/>
      <c r="NV108" s="1143"/>
      <c r="NW108" s="1143"/>
      <c r="NX108" s="1143"/>
      <c r="NY108" s="1143"/>
      <c r="NZ108" s="1143"/>
      <c r="OA108" s="1143"/>
      <c r="OB108" s="1143"/>
      <c r="OC108" s="1143"/>
      <c r="OD108" s="1143"/>
      <c r="OE108" s="1143"/>
      <c r="OF108" s="1143"/>
      <c r="OG108" s="1143"/>
      <c r="OH108" s="1143"/>
      <c r="OI108" s="1143"/>
      <c r="OJ108" s="1143"/>
      <c r="OK108" s="1143"/>
      <c r="OL108" s="1143"/>
      <c r="OM108" s="1143"/>
      <c r="ON108" s="1143"/>
      <c r="OO108" s="1143"/>
      <c r="OP108" s="1143"/>
      <c r="OQ108" s="1143"/>
      <c r="OR108" s="1143"/>
      <c r="OS108" s="1143"/>
      <c r="OT108" s="1143"/>
      <c r="OU108" s="1143"/>
      <c r="OV108" s="1143"/>
      <c r="OW108" s="1143"/>
      <c r="OX108" s="1143"/>
      <c r="OY108" s="1143"/>
      <c r="OZ108" s="1143"/>
      <c r="PA108" s="1143"/>
      <c r="PB108" s="1143"/>
      <c r="PC108" s="1143"/>
      <c r="PD108" s="1143"/>
      <c r="PE108" s="1143"/>
      <c r="PF108" s="1143"/>
      <c r="PG108" s="1143"/>
      <c r="PH108" s="1143"/>
      <c r="PI108" s="1143"/>
      <c r="PJ108" s="1143"/>
      <c r="PK108" s="1143"/>
      <c r="PL108" s="1143"/>
      <c r="PM108" s="1143"/>
      <c r="PN108" s="1143"/>
      <c r="PO108" s="1143"/>
      <c r="PP108" s="1143"/>
      <c r="PQ108" s="1143"/>
      <c r="PR108" s="1143"/>
      <c r="PS108" s="1143"/>
      <c r="PT108" s="1143"/>
      <c r="PU108" s="1143"/>
      <c r="PV108" s="1143"/>
      <c r="PW108" s="1143"/>
      <c r="PX108" s="1143"/>
      <c r="PY108" s="1143"/>
      <c r="PZ108" s="1143"/>
      <c r="QA108" s="1143"/>
      <c r="QB108" s="1143"/>
      <c r="QC108" s="1143"/>
      <c r="QD108" s="1143"/>
      <c r="QE108" s="1143"/>
      <c r="QF108" s="1143"/>
      <c r="QG108" s="1143"/>
      <c r="QH108" s="1143"/>
      <c r="QI108" s="1143"/>
      <c r="QJ108" s="1143"/>
      <c r="QK108" s="1143"/>
      <c r="QL108" s="1143"/>
      <c r="QM108" s="1143"/>
      <c r="QN108" s="1143"/>
      <c r="QO108" s="1143"/>
      <c r="QP108" s="1143"/>
      <c r="QQ108" s="1143"/>
      <c r="QR108" s="1143"/>
      <c r="QS108" s="1143"/>
      <c r="QT108" s="1143"/>
      <c r="QU108" s="1143"/>
      <c r="QV108" s="1143"/>
      <c r="QW108" s="1143"/>
      <c r="QX108" s="1143"/>
      <c r="QY108" s="1143"/>
      <c r="QZ108" s="1143"/>
      <c r="RA108" s="1143"/>
      <c r="RB108" s="1143"/>
      <c r="RC108" s="1143"/>
      <c r="RD108" s="1143"/>
      <c r="RE108" s="1143"/>
      <c r="RF108" s="1143"/>
      <c r="RG108" s="1143"/>
      <c r="RH108" s="1143"/>
      <c r="RI108" s="1143"/>
      <c r="RJ108" s="1143"/>
      <c r="RK108" s="1143"/>
      <c r="RL108" s="1143"/>
      <c r="RM108" s="1143"/>
      <c r="RN108" s="1143"/>
      <c r="RO108" s="1143"/>
      <c r="RP108" s="1143"/>
      <c r="RQ108" s="1143"/>
      <c r="RR108" s="1143"/>
      <c r="RS108" s="1143"/>
      <c r="RT108" s="1143"/>
      <c r="RU108" s="1143"/>
      <c r="RV108" s="1143"/>
      <c r="RW108" s="1143"/>
      <c r="RX108" s="1143"/>
      <c r="RY108" s="1143"/>
      <c r="RZ108" s="1143"/>
      <c r="SA108" s="1143"/>
      <c r="SB108" s="1143"/>
      <c r="SC108" s="1143"/>
      <c r="SD108" s="1143"/>
      <c r="SE108" s="1143"/>
      <c r="SF108" s="1143"/>
      <c r="SG108" s="1143"/>
      <c r="SH108" s="1143"/>
      <c r="SI108" s="1143"/>
      <c r="SJ108" s="1143"/>
      <c r="SK108" s="1143"/>
      <c r="SL108" s="1143"/>
      <c r="SM108" s="1143"/>
      <c r="SN108" s="1143"/>
      <c r="SO108" s="1143"/>
      <c r="SP108" s="1143"/>
      <c r="SQ108" s="1143"/>
      <c r="SR108" s="1143"/>
      <c r="SS108" s="1143"/>
      <c r="ST108" s="1143"/>
      <c r="SU108" s="1143"/>
      <c r="SV108" s="1143"/>
      <c r="SW108" s="1143"/>
      <c r="SX108" s="1143"/>
      <c r="SY108" s="1143"/>
      <c r="SZ108" s="1143"/>
      <c r="TA108" s="1143"/>
      <c r="TB108" s="1143"/>
      <c r="TC108" s="1143"/>
      <c r="TD108" s="1143"/>
      <c r="TE108" s="1143"/>
      <c r="TF108" s="1143"/>
      <c r="TG108" s="1143"/>
      <c r="TH108" s="1143"/>
      <c r="TI108" s="1143"/>
      <c r="TJ108" s="1143"/>
      <c r="TK108" s="1143"/>
      <c r="TL108" s="1143"/>
      <c r="TM108" s="1143"/>
      <c r="TN108" s="1143"/>
      <c r="TO108" s="1143"/>
      <c r="TP108" s="1143"/>
      <c r="TQ108" s="1143"/>
      <c r="TR108" s="1143"/>
      <c r="TS108" s="1143"/>
      <c r="TT108" s="1143"/>
      <c r="TU108" s="1143"/>
      <c r="TV108" s="1143"/>
      <c r="TW108" s="1143"/>
      <c r="TX108" s="1143"/>
      <c r="TY108" s="1143"/>
      <c r="TZ108" s="1143"/>
      <c r="UA108" s="1143"/>
      <c r="UB108" s="1143"/>
      <c r="UC108" s="1143"/>
      <c r="UD108" s="1143"/>
      <c r="UE108" s="1143"/>
      <c r="UF108" s="1143"/>
      <c r="UG108" s="1143"/>
      <c r="UH108" s="1143"/>
      <c r="UI108" s="1143"/>
      <c r="UJ108" s="1143"/>
      <c r="UK108" s="1143"/>
      <c r="UL108" s="1143"/>
      <c r="UM108" s="1143"/>
      <c r="UN108" s="1143"/>
      <c r="UO108" s="1143"/>
      <c r="UP108" s="1143"/>
      <c r="UQ108" s="1143"/>
      <c r="UR108" s="1143"/>
      <c r="US108" s="1143"/>
      <c r="UT108" s="1143"/>
      <c r="UU108" s="1143"/>
      <c r="UV108" s="1143"/>
      <c r="UW108" s="1143"/>
      <c r="UX108" s="1143"/>
      <c r="UY108" s="1143"/>
      <c r="UZ108" s="1143"/>
      <c r="VA108" s="1143"/>
      <c r="VB108" s="1143"/>
      <c r="VC108" s="1143"/>
      <c r="VD108" s="1143"/>
      <c r="VE108" s="1143"/>
      <c r="VF108" s="1143"/>
      <c r="VG108" s="1143"/>
      <c r="VH108" s="1143"/>
      <c r="VI108" s="1143"/>
      <c r="VJ108" s="1143"/>
      <c r="VK108" s="1143"/>
      <c r="VL108" s="1143"/>
      <c r="VM108" s="1143"/>
      <c r="VN108" s="1143"/>
      <c r="VO108" s="1143"/>
      <c r="VP108" s="1143"/>
      <c r="VQ108" s="1143"/>
      <c r="VR108" s="1143"/>
      <c r="VS108" s="1143"/>
      <c r="VT108" s="1143"/>
      <c r="VU108" s="1143"/>
      <c r="VV108" s="1143"/>
      <c r="VW108" s="1143"/>
      <c r="VX108" s="1143"/>
      <c r="VY108" s="1143"/>
      <c r="VZ108" s="1143"/>
      <c r="WA108" s="1143"/>
      <c r="WB108" s="1143"/>
      <c r="WC108" s="1143"/>
      <c r="WD108" s="1143"/>
      <c r="WE108" s="1143"/>
      <c r="WF108" s="1143"/>
      <c r="WG108" s="1143"/>
      <c r="WH108" s="1143"/>
      <c r="WI108" s="1143"/>
      <c r="WJ108" s="1143"/>
      <c r="WK108" s="1143"/>
      <c r="WL108" s="1143"/>
      <c r="WM108" s="1143"/>
      <c r="WN108" s="1143"/>
      <c r="WO108" s="1143"/>
      <c r="WP108" s="1143"/>
      <c r="WQ108" s="1143"/>
      <c r="WR108" s="1143"/>
      <c r="WS108" s="1143"/>
      <c r="WT108" s="1143"/>
      <c r="WU108" s="1143"/>
      <c r="WV108" s="1143"/>
      <c r="WW108" s="1143"/>
      <c r="WX108" s="1143"/>
      <c r="WY108" s="1143"/>
      <c r="WZ108" s="1143"/>
      <c r="XA108" s="1143"/>
      <c r="XB108" s="1143"/>
      <c r="XC108" s="1143"/>
      <c r="XD108" s="1143"/>
      <c r="XE108" s="1143"/>
      <c r="XF108" s="1143"/>
      <c r="XG108" s="1143"/>
      <c r="XH108" s="1143"/>
      <c r="XI108" s="1143"/>
      <c r="XJ108" s="1143"/>
      <c r="XK108" s="1143"/>
      <c r="XL108" s="1143"/>
      <c r="XM108" s="1143"/>
      <c r="XN108" s="1143"/>
      <c r="XO108" s="1143"/>
      <c r="XP108" s="1143"/>
      <c r="XQ108" s="1143"/>
      <c r="XR108" s="1143"/>
      <c r="XS108" s="1143"/>
      <c r="XT108" s="1143"/>
      <c r="XU108" s="1143"/>
      <c r="XV108" s="1143"/>
      <c r="XW108" s="1143"/>
      <c r="XX108" s="1143"/>
      <c r="XY108" s="1143"/>
      <c r="XZ108" s="1143"/>
      <c r="YA108" s="1143"/>
      <c r="YB108" s="1143"/>
      <c r="YC108" s="1143"/>
      <c r="YD108" s="1143"/>
      <c r="YE108" s="1143"/>
      <c r="YF108" s="1143"/>
      <c r="YG108" s="1143"/>
      <c r="YH108" s="1143"/>
      <c r="YI108" s="1143"/>
      <c r="YJ108" s="1143"/>
      <c r="YK108" s="1143"/>
      <c r="YL108" s="1143"/>
      <c r="YM108" s="1143"/>
      <c r="YN108" s="1143"/>
      <c r="YO108" s="1143"/>
      <c r="YP108" s="1143"/>
      <c r="YQ108" s="1143"/>
      <c r="YR108" s="1143"/>
      <c r="YS108" s="1143"/>
      <c r="YT108" s="1143"/>
      <c r="YU108" s="1143"/>
      <c r="YV108" s="1143"/>
      <c r="YW108" s="1143"/>
      <c r="YX108" s="1143"/>
      <c r="YY108" s="1143"/>
      <c r="YZ108" s="1143"/>
      <c r="ZA108" s="1143"/>
      <c r="ZB108" s="1143"/>
      <c r="ZC108" s="1143"/>
      <c r="ZD108" s="1143"/>
      <c r="ZE108" s="1143"/>
      <c r="ZF108" s="1143"/>
      <c r="ZG108" s="1143"/>
      <c r="ZH108" s="1143"/>
      <c r="ZI108" s="1143"/>
      <c r="ZJ108" s="1143"/>
      <c r="ZK108" s="1143"/>
      <c r="ZL108" s="1143"/>
      <c r="ZM108" s="1143"/>
      <c r="ZN108" s="1143"/>
      <c r="ZO108" s="1143"/>
      <c r="ZP108" s="1143"/>
      <c r="ZQ108" s="1143"/>
      <c r="ZR108" s="1143"/>
      <c r="ZS108" s="1143"/>
      <c r="ZT108" s="1143"/>
      <c r="ZU108" s="1143"/>
      <c r="ZV108" s="1143"/>
      <c r="ZW108" s="1143"/>
      <c r="ZX108" s="1143"/>
      <c r="ZY108" s="1143"/>
      <c r="ZZ108" s="1143"/>
      <c r="AAA108" s="1143"/>
      <c r="AAB108" s="1143"/>
      <c r="AAC108" s="1143"/>
      <c r="AAD108" s="1143"/>
      <c r="AAE108" s="1143"/>
      <c r="AAF108" s="1143"/>
      <c r="AAG108" s="1143"/>
      <c r="AAH108" s="1143"/>
      <c r="AAI108" s="1143"/>
      <c r="AAJ108" s="1143"/>
      <c r="AAK108" s="1143"/>
      <c r="AAL108" s="1143"/>
      <c r="AAM108" s="1143"/>
      <c r="AAN108" s="1143"/>
      <c r="AAO108" s="1143"/>
      <c r="AAP108" s="1143"/>
      <c r="AAQ108" s="1143"/>
      <c r="AAR108" s="1143"/>
      <c r="AAS108" s="1143"/>
      <c r="AAT108" s="1143"/>
      <c r="AAU108" s="1143"/>
      <c r="AAV108" s="1143"/>
      <c r="AAW108" s="1143"/>
      <c r="AAX108" s="1143"/>
      <c r="AAY108" s="1143"/>
      <c r="AAZ108" s="1143"/>
      <c r="ABA108" s="1143"/>
      <c r="ABB108" s="1143"/>
      <c r="ABC108" s="1143"/>
      <c r="ABD108" s="1143"/>
      <c r="ABE108" s="1143"/>
      <c r="ABF108" s="1143"/>
      <c r="ABG108" s="1143"/>
      <c r="ABH108" s="1143"/>
      <c r="ABI108" s="1143"/>
      <c r="ABJ108" s="1143"/>
      <c r="ABK108" s="1143"/>
      <c r="ABL108" s="1143"/>
      <c r="ABM108" s="1143"/>
      <c r="ABN108" s="1143"/>
      <c r="ABO108" s="1143"/>
      <c r="ABP108" s="1143"/>
      <c r="ABQ108" s="1143"/>
      <c r="ABR108" s="1143"/>
      <c r="ABS108" s="1143"/>
      <c r="ABT108" s="1143"/>
      <c r="ABU108" s="1143"/>
      <c r="ABV108" s="1143"/>
      <c r="ABW108" s="1143"/>
      <c r="ABX108" s="1143"/>
      <c r="ABY108" s="1143"/>
      <c r="ABZ108" s="1143"/>
      <c r="ACA108" s="1143"/>
      <c r="ACB108" s="1143"/>
      <c r="ACC108" s="1143"/>
      <c r="ACD108" s="1143"/>
      <c r="ACE108" s="1143"/>
      <c r="ACF108" s="1143"/>
      <c r="ACG108" s="1143"/>
      <c r="ACH108" s="1143"/>
      <c r="ACI108" s="1143"/>
      <c r="ACJ108" s="1143"/>
      <c r="ACK108" s="1143"/>
      <c r="ACL108" s="1143"/>
      <c r="ACM108" s="1143"/>
      <c r="ACN108" s="1143"/>
      <c r="ACO108" s="1143"/>
      <c r="ACP108" s="1143"/>
      <c r="ACQ108" s="1143"/>
      <c r="ACR108" s="1143"/>
      <c r="ACS108" s="1143"/>
      <c r="ACT108" s="1143"/>
      <c r="ACU108" s="1143"/>
      <c r="ACV108" s="1143"/>
      <c r="ACW108" s="1143"/>
      <c r="ACX108" s="1143"/>
      <c r="ACY108" s="1143"/>
      <c r="ACZ108" s="1143"/>
      <c r="ADA108" s="1143"/>
      <c r="ADB108" s="1143"/>
      <c r="ADC108" s="1143"/>
      <c r="ADD108" s="1143"/>
      <c r="ADE108" s="1143"/>
      <c r="ADF108" s="1143"/>
      <c r="ADG108" s="1143"/>
      <c r="ADH108" s="1143"/>
      <c r="ADI108" s="1143"/>
      <c r="ADJ108" s="1143"/>
      <c r="ADK108" s="1143"/>
      <c r="ADL108" s="1143"/>
      <c r="ADM108" s="1143"/>
      <c r="ADN108" s="1143"/>
      <c r="ADO108" s="1143"/>
      <c r="ADP108" s="1143"/>
      <c r="ADQ108" s="1143"/>
      <c r="ADR108" s="1143"/>
      <c r="ADS108" s="1143"/>
      <c r="ADT108" s="1143"/>
      <c r="ADU108" s="1143"/>
      <c r="ADV108" s="1143"/>
      <c r="ADW108" s="1143"/>
      <c r="ADX108" s="1143"/>
      <c r="ADY108" s="1143"/>
      <c r="ADZ108" s="1143"/>
      <c r="AEA108" s="1143"/>
      <c r="AEB108" s="1143"/>
      <c r="AEC108" s="1143"/>
      <c r="AED108" s="1143"/>
      <c r="AEE108" s="1143"/>
      <c r="AEF108" s="1143"/>
      <c r="AEG108" s="1143"/>
      <c r="AEH108" s="1143"/>
      <c r="AEI108" s="1143"/>
      <c r="AEJ108" s="1143"/>
      <c r="AEK108" s="1143"/>
      <c r="AEL108" s="1143"/>
      <c r="AEM108" s="1143"/>
      <c r="AEN108" s="1143"/>
      <c r="AEO108" s="1143"/>
      <c r="AEP108" s="1143"/>
      <c r="AEQ108" s="1143"/>
      <c r="AER108" s="1143"/>
      <c r="AES108" s="1143"/>
      <c r="AET108" s="1143"/>
      <c r="AEU108" s="1143"/>
      <c r="AEV108" s="1143"/>
      <c r="AEW108" s="1143"/>
      <c r="AEX108" s="1143"/>
      <c r="AEY108" s="1143"/>
      <c r="AEZ108" s="1143"/>
      <c r="AFA108" s="1143"/>
      <c r="AFB108" s="1143"/>
      <c r="AFC108" s="1143"/>
      <c r="AFD108" s="1143"/>
      <c r="AFE108" s="1143"/>
      <c r="AFF108" s="1143"/>
      <c r="AFG108" s="1143"/>
      <c r="AFH108" s="1143"/>
      <c r="AFI108" s="1143"/>
      <c r="AFJ108" s="1143"/>
      <c r="AFK108" s="1143"/>
      <c r="AFL108" s="1143"/>
      <c r="AFM108" s="1143"/>
      <c r="AFN108" s="1143"/>
      <c r="AFO108" s="1143"/>
      <c r="AFP108" s="1143"/>
      <c r="AFQ108" s="1143"/>
      <c r="AFR108" s="1143"/>
      <c r="AFS108" s="1143"/>
      <c r="AFT108" s="1143"/>
      <c r="AFU108" s="1143"/>
      <c r="AFV108" s="1143"/>
      <c r="AFW108" s="1143"/>
      <c r="AFX108" s="1143"/>
      <c r="AFY108" s="1143"/>
      <c r="AFZ108" s="1143"/>
      <c r="AGA108" s="1143"/>
      <c r="AGB108" s="1143"/>
      <c r="AGC108" s="1143"/>
      <c r="AGD108" s="1143"/>
      <c r="AGE108" s="1143"/>
      <c r="AGF108" s="1143"/>
      <c r="AGG108" s="1143"/>
      <c r="AGH108" s="1143"/>
      <c r="AGI108" s="1143"/>
      <c r="AGJ108" s="1143"/>
      <c r="AGK108" s="1143"/>
      <c r="AGL108" s="1143"/>
      <c r="AGM108" s="1143"/>
      <c r="AGN108" s="1143"/>
      <c r="AGO108" s="1143"/>
      <c r="AGP108" s="1143"/>
      <c r="AGQ108" s="1143"/>
      <c r="AGR108" s="1143"/>
      <c r="AGS108" s="1143"/>
      <c r="AGT108" s="1143"/>
      <c r="AGU108" s="1143"/>
      <c r="AGV108" s="1143"/>
      <c r="AGW108" s="1143"/>
      <c r="AGX108" s="1143"/>
      <c r="AGY108" s="1143"/>
      <c r="AGZ108" s="1143"/>
      <c r="AHA108" s="1143"/>
      <c r="AHB108" s="1143"/>
      <c r="AHC108" s="1143"/>
      <c r="AHD108" s="1143"/>
      <c r="AHE108" s="1143"/>
      <c r="AHF108" s="1143"/>
      <c r="AHG108" s="1143"/>
      <c r="AHH108" s="1143"/>
      <c r="AHI108" s="1143"/>
      <c r="AHJ108" s="1143"/>
      <c r="AHK108" s="1143"/>
      <c r="AHL108" s="1143"/>
      <c r="AHM108" s="1143"/>
      <c r="AHN108" s="1143"/>
      <c r="AHO108" s="1143"/>
      <c r="AHP108" s="1143"/>
      <c r="AHQ108" s="1143"/>
      <c r="AHR108" s="1143"/>
      <c r="AHS108" s="1143"/>
      <c r="AHT108" s="1143"/>
      <c r="AHU108" s="1143"/>
      <c r="AHV108" s="1143"/>
      <c r="AHW108" s="1143"/>
      <c r="AHX108" s="1143"/>
      <c r="AHY108" s="1143"/>
      <c r="AHZ108" s="1143"/>
      <c r="AIA108" s="1143"/>
      <c r="AIB108" s="1143"/>
      <c r="AIC108" s="1143"/>
      <c r="AID108" s="1143"/>
      <c r="AIE108" s="1143"/>
      <c r="AIF108" s="1143"/>
      <c r="AIG108" s="1143"/>
      <c r="AIH108" s="1143"/>
      <c r="AII108" s="1143"/>
      <c r="AIJ108" s="1143"/>
      <c r="AIK108" s="1143"/>
      <c r="AIL108" s="1143"/>
      <c r="AIM108" s="1143"/>
      <c r="AIN108" s="1143"/>
      <c r="AIO108" s="1143"/>
      <c r="AIP108" s="1143"/>
      <c r="AIQ108" s="1143"/>
      <c r="AIR108" s="1143"/>
      <c r="AIS108" s="1143"/>
      <c r="AIT108" s="1143"/>
      <c r="AIU108" s="1143"/>
      <c r="AIV108" s="1143"/>
      <c r="AIW108" s="1143"/>
      <c r="AIX108" s="1143"/>
      <c r="AIY108" s="1143"/>
      <c r="AIZ108" s="1143"/>
      <c r="AJA108" s="1143"/>
      <c r="AJB108" s="1143"/>
      <c r="AJC108" s="1143"/>
      <c r="AJD108" s="1143"/>
      <c r="AJE108" s="1143"/>
      <c r="AJF108" s="1143"/>
      <c r="AJG108" s="1143"/>
      <c r="AJH108" s="1143"/>
      <c r="AJI108" s="1143"/>
      <c r="AJJ108" s="1143"/>
      <c r="AJK108" s="1143"/>
      <c r="AJL108" s="1143"/>
      <c r="AJM108" s="1143"/>
      <c r="AJN108" s="1143"/>
      <c r="AJO108" s="1143"/>
      <c r="AJP108" s="1143"/>
      <c r="AJQ108" s="1143"/>
      <c r="AJR108" s="1143"/>
      <c r="AJS108" s="1143"/>
      <c r="AJT108" s="1143"/>
      <c r="AJU108" s="1143"/>
      <c r="AJV108" s="1143"/>
      <c r="AJW108" s="1143"/>
      <c r="AJX108" s="1143"/>
      <c r="AJY108" s="1143"/>
      <c r="AJZ108" s="1143"/>
      <c r="AKA108" s="1143"/>
      <c r="AKB108" s="1143"/>
      <c r="AKC108" s="1143"/>
      <c r="AKD108" s="1143"/>
      <c r="AKE108" s="1143"/>
      <c r="AKF108" s="1143"/>
      <c r="AKG108" s="1143"/>
      <c r="AKH108" s="1143"/>
      <c r="AKI108" s="1143"/>
      <c r="AKJ108" s="1143"/>
      <c r="AKK108" s="1143"/>
      <c r="AKL108" s="1143"/>
      <c r="AKM108" s="1143"/>
      <c r="AKN108" s="1143"/>
      <c r="AKO108" s="1143"/>
      <c r="AKP108" s="1143"/>
      <c r="AKQ108" s="1143"/>
      <c r="AKR108" s="1143"/>
      <c r="AKS108" s="1143"/>
      <c r="AKT108" s="1143"/>
      <c r="AKU108" s="1143"/>
      <c r="AKV108" s="1143"/>
      <c r="AKW108" s="1143"/>
      <c r="AKX108" s="1143"/>
      <c r="AKY108" s="1143"/>
      <c r="AKZ108" s="1143"/>
      <c r="ALA108" s="1143"/>
      <c r="ALB108" s="1143"/>
      <c r="ALC108" s="1143"/>
      <c r="ALD108" s="1143"/>
      <c r="ALE108" s="1143"/>
      <c r="ALF108" s="1143"/>
      <c r="ALG108" s="1143"/>
      <c r="ALH108" s="1143"/>
      <c r="ALI108" s="1143"/>
      <c r="ALJ108" s="1143"/>
      <c r="ALK108" s="1143"/>
      <c r="ALL108" s="1143"/>
      <c r="ALM108" s="1143"/>
      <c r="ALN108" s="1143"/>
      <c r="ALO108" s="1143"/>
      <c r="ALP108" s="1143"/>
      <c r="ALQ108" s="1143"/>
      <c r="ALR108" s="1143"/>
      <c r="ALS108" s="1143"/>
      <c r="ALT108" s="1143"/>
      <c r="ALU108" s="1143"/>
      <c r="ALV108" s="1143"/>
      <c r="ALW108" s="1143"/>
      <c r="ALX108" s="1143"/>
      <c r="ALY108" s="1143"/>
      <c r="ALZ108" s="1143"/>
      <c r="AMA108" s="1143"/>
      <c r="AMB108" s="1143"/>
      <c r="AMC108" s="1143"/>
      <c r="AMD108" s="1143"/>
      <c r="AME108" s="1143"/>
      <c r="AMF108" s="1143"/>
      <c r="AMG108" s="1143"/>
    </row>
    <row r="109" spans="1:1021" ht="24.75" customHeight="1">
      <c r="A109" s="200">
        <v>0.84</v>
      </c>
      <c r="B109" s="200">
        <v>2.52</v>
      </c>
      <c r="C109" s="201">
        <f t="shared" si="10"/>
        <v>51.400000000000006</v>
      </c>
      <c r="D109" s="201">
        <f t="shared" si="11"/>
        <v>236.2</v>
      </c>
      <c r="F109" s="1551">
        <v>580</v>
      </c>
      <c r="G109" s="1551"/>
      <c r="H109" s="1551"/>
      <c r="I109" s="1551"/>
      <c r="J109" s="1531" t="s">
        <v>2473</v>
      </c>
      <c r="K109" s="1532"/>
      <c r="L109" s="1532"/>
      <c r="M109" s="1532"/>
      <c r="N109" s="1532"/>
      <c r="O109" s="1532"/>
      <c r="P109" s="1532"/>
      <c r="Q109" s="1532"/>
      <c r="R109" s="1532"/>
      <c r="S109" s="1532"/>
      <c r="T109" s="1532"/>
      <c r="U109" s="1532"/>
      <c r="V109" s="1532"/>
      <c r="W109" s="1532"/>
      <c r="X109" s="1532"/>
      <c r="Y109" s="1532"/>
      <c r="Z109" s="1532"/>
      <c r="AA109" s="1532"/>
      <c r="AB109" s="1532"/>
      <c r="AC109" s="1532"/>
      <c r="AD109" s="1532"/>
      <c r="AE109" s="1533"/>
      <c r="AF109" s="1525"/>
      <c r="AG109" s="1525"/>
      <c r="AH109" s="1526">
        <v>277</v>
      </c>
      <c r="AI109" s="1526"/>
      <c r="AJ109" s="1526"/>
      <c r="AK109" s="1534">
        <v>177</v>
      </c>
      <c r="AL109" s="1535"/>
      <c r="AM109" s="1535"/>
      <c r="AN109" s="1535"/>
      <c r="AO109" s="1535"/>
      <c r="AP109" s="1535"/>
      <c r="AQ109" s="1535"/>
      <c r="AR109" s="1535"/>
      <c r="AS109" s="1535"/>
      <c r="AT109" s="1536"/>
      <c r="AU109" s="1534">
        <v>277</v>
      </c>
      <c r="AV109" s="1535"/>
      <c r="AW109" s="1535"/>
      <c r="AX109" s="1535"/>
      <c r="AY109" s="1535"/>
      <c r="AZ109" s="1535"/>
      <c r="BA109" s="1535"/>
      <c r="BB109" s="1535"/>
      <c r="BC109" s="1535"/>
      <c r="BD109" s="1536"/>
      <c r="BE109" s="19"/>
    </row>
    <row r="110" spans="1:1021" ht="24.75" customHeight="1">
      <c r="A110" s="200">
        <v>0.85</v>
      </c>
      <c r="B110" s="200">
        <v>2.5299999999999998</v>
      </c>
      <c r="C110" s="201">
        <f t="shared" si="10"/>
        <v>52.283333333333331</v>
      </c>
      <c r="D110" s="201">
        <f t="shared" si="11"/>
        <v>237.97666666666663</v>
      </c>
      <c r="F110" s="1551">
        <v>581</v>
      </c>
      <c r="G110" s="1551"/>
      <c r="H110" s="1551"/>
      <c r="I110" s="1551"/>
      <c r="J110" s="1531" t="s">
        <v>2474</v>
      </c>
      <c r="K110" s="1532"/>
      <c r="L110" s="1532"/>
      <c r="M110" s="1532"/>
      <c r="N110" s="1532"/>
      <c r="O110" s="1532"/>
      <c r="P110" s="1532"/>
      <c r="Q110" s="1532"/>
      <c r="R110" s="1532"/>
      <c r="S110" s="1532"/>
      <c r="T110" s="1532"/>
      <c r="U110" s="1532"/>
      <c r="V110" s="1532"/>
      <c r="W110" s="1532"/>
      <c r="X110" s="1532"/>
      <c r="Y110" s="1532"/>
      <c r="Z110" s="1532"/>
      <c r="AA110" s="1532"/>
      <c r="AB110" s="1532"/>
      <c r="AC110" s="1532"/>
      <c r="AD110" s="1532"/>
      <c r="AE110" s="1533"/>
      <c r="AF110" s="1525"/>
      <c r="AG110" s="1525"/>
      <c r="AH110" s="1526">
        <v>278</v>
      </c>
      <c r="AI110" s="1526"/>
      <c r="AJ110" s="1526"/>
      <c r="AK110" s="1534">
        <v>178</v>
      </c>
      <c r="AL110" s="1535"/>
      <c r="AM110" s="1535"/>
      <c r="AN110" s="1535"/>
      <c r="AO110" s="1535"/>
      <c r="AP110" s="1535"/>
      <c r="AQ110" s="1535"/>
      <c r="AR110" s="1535"/>
      <c r="AS110" s="1535"/>
      <c r="AT110" s="1536"/>
      <c r="AU110" s="1534">
        <v>278</v>
      </c>
      <c r="AV110" s="1535"/>
      <c r="AW110" s="1535"/>
      <c r="AX110" s="1535"/>
      <c r="AY110" s="1535"/>
      <c r="AZ110" s="1535"/>
      <c r="BA110" s="1535"/>
      <c r="BB110" s="1535"/>
      <c r="BC110" s="1535"/>
      <c r="BD110" s="1536"/>
      <c r="BE110" s="19"/>
    </row>
    <row r="111" spans="1:1021" ht="44.25" customHeight="1">
      <c r="A111" s="200">
        <v>0.86</v>
      </c>
      <c r="B111" s="200">
        <v>2.54</v>
      </c>
      <c r="C111" s="201">
        <f t="shared" si="10"/>
        <v>53.173333333333332</v>
      </c>
      <c r="D111" s="201">
        <f t="shared" si="11"/>
        <v>239.76</v>
      </c>
      <c r="F111" s="1551">
        <v>582</v>
      </c>
      <c r="G111" s="1551"/>
      <c r="H111" s="1551"/>
      <c r="I111" s="1551"/>
      <c r="J111" s="1591" t="s">
        <v>2475</v>
      </c>
      <c r="K111" s="1592"/>
      <c r="L111" s="1592"/>
      <c r="M111" s="1592"/>
      <c r="N111" s="1592"/>
      <c r="O111" s="1592"/>
      <c r="P111" s="1592"/>
      <c r="Q111" s="1592"/>
      <c r="R111" s="1592"/>
      <c r="S111" s="1592"/>
      <c r="T111" s="1592"/>
      <c r="U111" s="1592"/>
      <c r="V111" s="1592"/>
      <c r="W111" s="1592"/>
      <c r="X111" s="1592"/>
      <c r="Y111" s="1592"/>
      <c r="Z111" s="1592"/>
      <c r="AA111" s="1592"/>
      <c r="AB111" s="1592"/>
      <c r="AC111" s="1592"/>
      <c r="AD111" s="1592"/>
      <c r="AE111" s="1593"/>
      <c r="AF111" s="1525"/>
      <c r="AG111" s="1525"/>
      <c r="AH111" s="1526">
        <v>279</v>
      </c>
      <c r="AI111" s="1526"/>
      <c r="AJ111" s="1526"/>
      <c r="AK111" s="1534">
        <v>179</v>
      </c>
      <c r="AL111" s="1535"/>
      <c r="AM111" s="1535"/>
      <c r="AN111" s="1535"/>
      <c r="AO111" s="1535"/>
      <c r="AP111" s="1535"/>
      <c r="AQ111" s="1535"/>
      <c r="AR111" s="1535"/>
      <c r="AS111" s="1535"/>
      <c r="AT111" s="1536"/>
      <c r="AU111" s="1534">
        <v>279</v>
      </c>
      <c r="AV111" s="1535"/>
      <c r="AW111" s="1535"/>
      <c r="AX111" s="1535"/>
      <c r="AY111" s="1535"/>
      <c r="AZ111" s="1535"/>
      <c r="BA111" s="1535"/>
      <c r="BB111" s="1535"/>
      <c r="BC111" s="1535"/>
      <c r="BD111" s="1536"/>
      <c r="BE111" s="19"/>
    </row>
    <row r="112" spans="1:1021" ht="44.25" customHeight="1">
      <c r="A112" s="200">
        <v>0.87</v>
      </c>
      <c r="B112" s="200">
        <v>2.5499999999999998</v>
      </c>
      <c r="C112" s="201">
        <f t="shared" si="10"/>
        <v>54.069999999999993</v>
      </c>
      <c r="D112" s="201">
        <f t="shared" si="11"/>
        <v>241.55</v>
      </c>
      <c r="F112" s="1551">
        <v>583</v>
      </c>
      <c r="G112" s="1551"/>
      <c r="H112" s="1551"/>
      <c r="I112" s="1551"/>
      <c r="J112" s="1591" t="s">
        <v>2476</v>
      </c>
      <c r="K112" s="1592"/>
      <c r="L112" s="1592"/>
      <c r="M112" s="1592"/>
      <c r="N112" s="1592"/>
      <c r="O112" s="1592"/>
      <c r="P112" s="1592"/>
      <c r="Q112" s="1592"/>
      <c r="R112" s="1592"/>
      <c r="S112" s="1592"/>
      <c r="T112" s="1592"/>
      <c r="U112" s="1592"/>
      <c r="V112" s="1592"/>
      <c r="W112" s="1592"/>
      <c r="X112" s="1592"/>
      <c r="Y112" s="1592"/>
      <c r="Z112" s="1592"/>
      <c r="AA112" s="1592"/>
      <c r="AB112" s="1592"/>
      <c r="AC112" s="1592"/>
      <c r="AD112" s="1592"/>
      <c r="AE112" s="1593"/>
      <c r="AF112" s="1525"/>
      <c r="AG112" s="1525"/>
      <c r="AH112" s="1526">
        <v>280</v>
      </c>
      <c r="AI112" s="1526"/>
      <c r="AJ112" s="1526"/>
      <c r="AK112" s="1534">
        <v>180</v>
      </c>
      <c r="AL112" s="1535"/>
      <c r="AM112" s="1535"/>
      <c r="AN112" s="1535"/>
      <c r="AO112" s="1535"/>
      <c r="AP112" s="1535"/>
      <c r="AQ112" s="1535"/>
      <c r="AR112" s="1535"/>
      <c r="AS112" s="1535"/>
      <c r="AT112" s="1536"/>
      <c r="AU112" s="1534">
        <v>280</v>
      </c>
      <c r="AV112" s="1535"/>
      <c r="AW112" s="1535"/>
      <c r="AX112" s="1535"/>
      <c r="AY112" s="1535"/>
      <c r="AZ112" s="1535"/>
      <c r="BA112" s="1535"/>
      <c r="BB112" s="1535"/>
      <c r="BC112" s="1535"/>
      <c r="BD112" s="1536"/>
      <c r="BE112" s="19"/>
    </row>
    <row r="113" spans="1:1021" ht="44.25" customHeight="1">
      <c r="A113" s="200">
        <v>0.88</v>
      </c>
      <c r="B113" s="200">
        <v>2.56</v>
      </c>
      <c r="C113" s="201">
        <f t="shared" si="10"/>
        <v>54.973333333333336</v>
      </c>
      <c r="D113" s="201">
        <f t="shared" si="11"/>
        <v>243.34666666666666</v>
      </c>
      <c r="F113" s="1551">
        <v>584</v>
      </c>
      <c r="G113" s="1551"/>
      <c r="H113" s="1551"/>
      <c r="I113" s="1551"/>
      <c r="J113" s="1591" t="s">
        <v>2477</v>
      </c>
      <c r="K113" s="1592"/>
      <c r="L113" s="1592"/>
      <c r="M113" s="1592"/>
      <c r="N113" s="1592"/>
      <c r="O113" s="1592"/>
      <c r="P113" s="1592"/>
      <c r="Q113" s="1592"/>
      <c r="R113" s="1592"/>
      <c r="S113" s="1592"/>
      <c r="T113" s="1592"/>
      <c r="U113" s="1592"/>
      <c r="V113" s="1592"/>
      <c r="W113" s="1592"/>
      <c r="X113" s="1592"/>
      <c r="Y113" s="1592"/>
      <c r="Z113" s="1592"/>
      <c r="AA113" s="1592"/>
      <c r="AB113" s="1592"/>
      <c r="AC113" s="1592"/>
      <c r="AD113" s="1592"/>
      <c r="AE113" s="1593"/>
      <c r="AF113" s="1525"/>
      <c r="AG113" s="1525"/>
      <c r="AH113" s="1526">
        <v>281</v>
      </c>
      <c r="AI113" s="1526"/>
      <c r="AJ113" s="1526"/>
      <c r="AK113" s="1534">
        <v>181</v>
      </c>
      <c r="AL113" s="1535"/>
      <c r="AM113" s="1535"/>
      <c r="AN113" s="1535"/>
      <c r="AO113" s="1535"/>
      <c r="AP113" s="1535"/>
      <c r="AQ113" s="1535"/>
      <c r="AR113" s="1535"/>
      <c r="AS113" s="1535"/>
      <c r="AT113" s="1536"/>
      <c r="AU113" s="1534">
        <v>281</v>
      </c>
      <c r="AV113" s="1535"/>
      <c r="AW113" s="1535"/>
      <c r="AX113" s="1535"/>
      <c r="AY113" s="1535"/>
      <c r="AZ113" s="1535"/>
      <c r="BA113" s="1535"/>
      <c r="BB113" s="1535"/>
      <c r="BC113" s="1535"/>
      <c r="BD113" s="1536"/>
      <c r="BE113" s="19"/>
    </row>
    <row r="114" spans="1:1021" ht="24.75" customHeight="1">
      <c r="A114" s="200">
        <v>0.89</v>
      </c>
      <c r="B114" s="200">
        <v>2.57</v>
      </c>
      <c r="C114" s="201">
        <f t="shared" si="10"/>
        <v>55.883333333333333</v>
      </c>
      <c r="D114" s="201">
        <f t="shared" si="11"/>
        <v>245.15</v>
      </c>
      <c r="F114" s="1551">
        <v>585</v>
      </c>
      <c r="G114" s="1551"/>
      <c r="H114" s="1551"/>
      <c r="I114" s="1551"/>
      <c r="J114" s="1531" t="s">
        <v>2478</v>
      </c>
      <c r="K114" s="1532"/>
      <c r="L114" s="1532"/>
      <c r="M114" s="1532"/>
      <c r="N114" s="1532"/>
      <c r="O114" s="1532"/>
      <c r="P114" s="1532"/>
      <c r="Q114" s="1532"/>
      <c r="R114" s="1532"/>
      <c r="S114" s="1532"/>
      <c r="T114" s="1532"/>
      <c r="U114" s="1532"/>
      <c r="V114" s="1532"/>
      <c r="W114" s="1532"/>
      <c r="X114" s="1532"/>
      <c r="Y114" s="1532"/>
      <c r="Z114" s="1532"/>
      <c r="AA114" s="1532"/>
      <c r="AB114" s="1532"/>
      <c r="AC114" s="1532"/>
      <c r="AD114" s="1532"/>
      <c r="AE114" s="1533"/>
      <c r="AF114" s="1525"/>
      <c r="AG114" s="1525"/>
      <c r="AH114" s="1526">
        <v>282</v>
      </c>
      <c r="AI114" s="1526"/>
      <c r="AJ114" s="1526"/>
      <c r="AK114" s="1534">
        <v>182</v>
      </c>
      <c r="AL114" s="1535"/>
      <c r="AM114" s="1535"/>
      <c r="AN114" s="1535"/>
      <c r="AO114" s="1535"/>
      <c r="AP114" s="1535"/>
      <c r="AQ114" s="1535"/>
      <c r="AR114" s="1535"/>
      <c r="AS114" s="1535"/>
      <c r="AT114" s="1536"/>
      <c r="AU114" s="1534">
        <v>282</v>
      </c>
      <c r="AV114" s="1535"/>
      <c r="AW114" s="1535"/>
      <c r="AX114" s="1535"/>
      <c r="AY114" s="1535"/>
      <c r="AZ114" s="1535"/>
      <c r="BA114" s="1535"/>
      <c r="BB114" s="1535"/>
      <c r="BC114" s="1535"/>
      <c r="BD114" s="1536"/>
      <c r="BE114" s="19"/>
    </row>
    <row r="115" spans="1:1021" ht="24.75" customHeight="1">
      <c r="A115" s="200">
        <v>0.9</v>
      </c>
      <c r="B115" s="200">
        <v>2.58</v>
      </c>
      <c r="C115" s="201">
        <f t="shared" si="10"/>
        <v>56.800000000000004</v>
      </c>
      <c r="D115" s="201">
        <f t="shared" si="11"/>
        <v>246.96</v>
      </c>
      <c r="F115" s="1551">
        <v>586</v>
      </c>
      <c r="G115" s="1551"/>
      <c r="H115" s="1551"/>
      <c r="I115" s="1551"/>
      <c r="J115" s="1531" t="s">
        <v>2479</v>
      </c>
      <c r="K115" s="1532"/>
      <c r="L115" s="1532"/>
      <c r="M115" s="1532"/>
      <c r="N115" s="1532"/>
      <c r="O115" s="1532"/>
      <c r="P115" s="1532"/>
      <c r="Q115" s="1532"/>
      <c r="R115" s="1532"/>
      <c r="S115" s="1532"/>
      <c r="T115" s="1532"/>
      <c r="U115" s="1532"/>
      <c r="V115" s="1532"/>
      <c r="W115" s="1532"/>
      <c r="X115" s="1532"/>
      <c r="Y115" s="1532"/>
      <c r="Z115" s="1532"/>
      <c r="AA115" s="1532"/>
      <c r="AB115" s="1532"/>
      <c r="AC115" s="1532"/>
      <c r="AD115" s="1532"/>
      <c r="AE115" s="1533"/>
      <c r="AF115" s="1525"/>
      <c r="AG115" s="1525"/>
      <c r="AH115" s="1526">
        <v>283</v>
      </c>
      <c r="AI115" s="1526"/>
      <c r="AJ115" s="1526"/>
      <c r="AK115" s="1534">
        <v>183</v>
      </c>
      <c r="AL115" s="1535"/>
      <c r="AM115" s="1535"/>
      <c r="AN115" s="1535"/>
      <c r="AO115" s="1535"/>
      <c r="AP115" s="1535"/>
      <c r="AQ115" s="1535"/>
      <c r="AR115" s="1535"/>
      <c r="AS115" s="1535"/>
      <c r="AT115" s="1536"/>
      <c r="AU115" s="1534">
        <v>283</v>
      </c>
      <c r="AV115" s="1535"/>
      <c r="AW115" s="1535"/>
      <c r="AX115" s="1535"/>
      <c r="AY115" s="1535"/>
      <c r="AZ115" s="1535"/>
      <c r="BA115" s="1535"/>
      <c r="BB115" s="1535"/>
      <c r="BC115" s="1535"/>
      <c r="BD115" s="1536"/>
      <c r="BE115" s="19"/>
    </row>
    <row r="116" spans="1:1021" ht="24.75" customHeight="1">
      <c r="A116" s="200">
        <v>0.91</v>
      </c>
      <c r="B116" s="200">
        <v>2.59</v>
      </c>
      <c r="C116" s="201">
        <f t="shared" si="10"/>
        <v>57.723333333333329</v>
      </c>
      <c r="D116" s="201">
        <f t="shared" si="11"/>
        <v>248.77666666666664</v>
      </c>
      <c r="F116" s="1551">
        <v>589</v>
      </c>
      <c r="G116" s="1551"/>
      <c r="H116" s="1551"/>
      <c r="I116" s="1551"/>
      <c r="J116" s="1531" t="s">
        <v>2480</v>
      </c>
      <c r="K116" s="1532"/>
      <c r="L116" s="1532"/>
      <c r="M116" s="1532"/>
      <c r="N116" s="1532"/>
      <c r="O116" s="1532"/>
      <c r="P116" s="1532"/>
      <c r="Q116" s="1532"/>
      <c r="R116" s="1532"/>
      <c r="S116" s="1532"/>
      <c r="T116" s="1532"/>
      <c r="U116" s="1532"/>
      <c r="V116" s="1532"/>
      <c r="W116" s="1532"/>
      <c r="X116" s="1532"/>
      <c r="Y116" s="1532"/>
      <c r="Z116" s="1532"/>
      <c r="AA116" s="1532"/>
      <c r="AB116" s="1532"/>
      <c r="AC116" s="1532"/>
      <c r="AD116" s="1532"/>
      <c r="AE116" s="1533"/>
      <c r="AF116" s="1525"/>
      <c r="AG116" s="1525"/>
      <c r="AH116" s="1526">
        <v>284</v>
      </c>
      <c r="AI116" s="1526"/>
      <c r="AJ116" s="1526"/>
      <c r="AK116" s="1534">
        <v>184</v>
      </c>
      <c r="AL116" s="1535"/>
      <c r="AM116" s="1535"/>
      <c r="AN116" s="1535"/>
      <c r="AO116" s="1535"/>
      <c r="AP116" s="1535"/>
      <c r="AQ116" s="1535"/>
      <c r="AR116" s="1535"/>
      <c r="AS116" s="1535"/>
      <c r="AT116" s="1536"/>
      <c r="AU116" s="1534">
        <v>284</v>
      </c>
      <c r="AV116" s="1535"/>
      <c r="AW116" s="1535"/>
      <c r="AX116" s="1535"/>
      <c r="AY116" s="1535"/>
      <c r="AZ116" s="1535"/>
      <c r="BA116" s="1535"/>
      <c r="BB116" s="1535"/>
      <c r="BC116" s="1535"/>
      <c r="BD116" s="1536"/>
      <c r="BE116" s="19"/>
    </row>
    <row r="117" spans="1:1021" s="53" customFormat="1" ht="18" hidden="1" customHeight="1">
      <c r="A117" s="200"/>
      <c r="B117" s="200"/>
      <c r="C117" s="200"/>
      <c r="D117" s="200"/>
      <c r="E117" s="202"/>
      <c r="F117" s="193"/>
      <c r="O117" s="123"/>
      <c r="P117" s="123"/>
      <c r="Q117" s="123"/>
      <c r="R117" s="123"/>
      <c r="S117" s="96"/>
      <c r="T117" s="96"/>
      <c r="U117" s="96"/>
      <c r="V117" s="96"/>
      <c r="W117" s="96"/>
      <c r="X117" s="96"/>
      <c r="Y117" s="96"/>
      <c r="Z117" s="96"/>
      <c r="AA117" s="96"/>
      <c r="AB117" s="96"/>
      <c r="AC117" s="96"/>
      <c r="AD117" s="96"/>
      <c r="AE117" s="96"/>
      <c r="AF117" s="96"/>
      <c r="AG117" s="96"/>
      <c r="AH117" s="1146"/>
      <c r="AI117" s="1146"/>
      <c r="AJ117" s="1146"/>
      <c r="AK117" s="96"/>
      <c r="AL117" s="96"/>
      <c r="AM117" s="96"/>
      <c r="AN117" s="96"/>
      <c r="AO117" s="96"/>
      <c r="AP117" s="96"/>
      <c r="AQ117" s="96"/>
      <c r="AR117" s="96"/>
      <c r="AS117" s="123"/>
      <c r="AT117" s="123"/>
      <c r="AU117" s="111"/>
      <c r="AV117" s="111"/>
      <c r="AW117" s="111"/>
      <c r="AX117" s="17"/>
      <c r="AY117" s="17"/>
      <c r="AZ117" s="17"/>
      <c r="BA117" s="17"/>
      <c r="BB117" s="17"/>
      <c r="BC117" s="17"/>
      <c r="BD117" s="17"/>
      <c r="BE117" s="17"/>
      <c r="BG117" s="17"/>
    </row>
    <row r="118" spans="1:1021" s="81" customFormat="1" ht="12.75" customHeight="1">
      <c r="A118" s="21"/>
      <c r="B118" s="21"/>
      <c r="C118" s="21"/>
      <c r="D118" s="21"/>
      <c r="E118" s="21"/>
      <c r="F118" s="21"/>
      <c r="G118" s="21"/>
      <c r="H118" s="102"/>
      <c r="I118" s="85"/>
      <c r="J118" s="85"/>
      <c r="K118" s="85"/>
      <c r="L118" s="85"/>
      <c r="M118" s="85"/>
      <c r="N118" s="85"/>
      <c r="O118" s="85"/>
      <c r="P118" s="85"/>
      <c r="Q118" s="85"/>
      <c r="R118" s="85"/>
      <c r="S118" s="85"/>
      <c r="U118" s="86"/>
      <c r="V118" s="86"/>
      <c r="W118" s="86"/>
      <c r="X118" s="86"/>
      <c r="Y118" s="86"/>
      <c r="Z118" s="86"/>
      <c r="AA118" s="86"/>
      <c r="AB118" s="86"/>
      <c r="AC118" s="86"/>
      <c r="AD118" s="86"/>
      <c r="AE118" s="86"/>
      <c r="AF118" s="86"/>
      <c r="AG118" s="86"/>
      <c r="AH118" s="1148"/>
      <c r="AI118" s="1148"/>
      <c r="AJ118" s="1149"/>
      <c r="AK118" s="87"/>
      <c r="AL118" s="87"/>
      <c r="AM118" s="87"/>
      <c r="AN118" s="87"/>
      <c r="AO118" s="17"/>
      <c r="AP118" s="17"/>
      <c r="AQ118" s="17"/>
      <c r="AR118" s="17"/>
      <c r="AS118" s="17"/>
      <c r="AT118" s="17"/>
      <c r="AV118" s="17"/>
      <c r="AW118" s="17"/>
      <c r="AX118" s="17"/>
      <c r="AY118" s="17"/>
      <c r="AZ118" s="17"/>
      <c r="BA118" s="17"/>
      <c r="BB118" s="17"/>
      <c r="BC118" s="17"/>
    </row>
    <row r="119" spans="1:1021" s="615" customFormat="1" ht="21.75" customHeight="1">
      <c r="A119" s="633"/>
      <c r="B119" s="633"/>
      <c r="C119" s="633"/>
      <c r="D119" s="633"/>
      <c r="E119" s="633"/>
      <c r="F119" s="622" t="str">
        <f>F60</f>
        <v>Kontrolni broj: 1152762794039569</v>
      </c>
      <c r="G119" s="633"/>
      <c r="H119" s="638"/>
      <c r="I119" s="631"/>
      <c r="J119" s="631"/>
      <c r="K119" s="631"/>
      <c r="L119" s="631"/>
      <c r="M119" s="631"/>
      <c r="N119" s="631"/>
      <c r="O119" s="631"/>
      <c r="P119" s="631"/>
      <c r="Q119" s="631"/>
      <c r="R119" s="631"/>
      <c r="S119" s="631"/>
      <c r="U119" s="632"/>
      <c r="V119" s="632"/>
      <c r="W119" s="632"/>
      <c r="X119" s="632"/>
      <c r="Y119" s="632"/>
      <c r="Z119" s="632"/>
      <c r="AA119" s="632"/>
      <c r="AB119" s="632"/>
      <c r="AC119" s="632"/>
      <c r="AD119" s="632"/>
      <c r="AE119" s="632"/>
      <c r="AF119" s="632"/>
      <c r="AG119" s="632"/>
      <c r="AH119" s="1150"/>
      <c r="AI119" s="1150"/>
      <c r="AJ119" s="1150"/>
      <c r="AK119" s="632"/>
      <c r="AL119" s="632"/>
      <c r="AM119" s="632"/>
      <c r="AN119" s="632"/>
      <c r="AO119" s="633"/>
      <c r="AP119" s="633"/>
      <c r="AQ119" s="633"/>
      <c r="AR119" s="633"/>
      <c r="AS119" s="633"/>
      <c r="AT119" s="633"/>
      <c r="AV119" s="633"/>
      <c r="AW119" s="633"/>
      <c r="AX119" s="633"/>
      <c r="AY119" s="633"/>
      <c r="AZ119" s="633"/>
      <c r="BA119" s="633"/>
      <c r="BB119" s="633"/>
      <c r="BC119" s="633"/>
      <c r="BD119" s="633" t="s">
        <v>2302</v>
      </c>
      <c r="BE119" s="633"/>
    </row>
    <row r="120" spans="1:1021" s="43" customFormat="1" ht="17.25" customHeight="1">
      <c r="A120" s="200"/>
      <c r="B120" s="200"/>
      <c r="C120" s="200"/>
      <c r="D120" s="200"/>
      <c r="E120" s="199"/>
      <c r="F120" s="1553">
        <v>1</v>
      </c>
      <c r="G120" s="1553"/>
      <c r="H120" s="1553"/>
      <c r="I120" s="1553"/>
      <c r="J120" s="1553">
        <v>2</v>
      </c>
      <c r="K120" s="1553"/>
      <c r="L120" s="1553"/>
      <c r="M120" s="1553"/>
      <c r="N120" s="1553"/>
      <c r="O120" s="1553"/>
      <c r="P120" s="1553"/>
      <c r="Q120" s="1553"/>
      <c r="R120" s="1553"/>
      <c r="S120" s="1553"/>
      <c r="T120" s="1553"/>
      <c r="U120" s="1553"/>
      <c r="V120" s="1553"/>
      <c r="W120" s="1553"/>
      <c r="X120" s="1553"/>
      <c r="Y120" s="1553"/>
      <c r="Z120" s="1553"/>
      <c r="AA120" s="1553"/>
      <c r="AB120" s="1553"/>
      <c r="AC120" s="1553"/>
      <c r="AD120" s="1553"/>
      <c r="AE120" s="1553"/>
      <c r="AF120" s="1553">
        <v>3</v>
      </c>
      <c r="AG120" s="1553"/>
      <c r="AH120" s="1554">
        <v>4</v>
      </c>
      <c r="AI120" s="1554"/>
      <c r="AJ120" s="1554"/>
      <c r="AK120" s="1553">
        <v>5</v>
      </c>
      <c r="AL120" s="1553"/>
      <c r="AM120" s="1553"/>
      <c r="AN120" s="1553"/>
      <c r="AO120" s="1553"/>
      <c r="AP120" s="1553"/>
      <c r="AQ120" s="1553"/>
      <c r="AR120" s="1553"/>
      <c r="AS120" s="1553"/>
      <c r="AT120" s="1553"/>
      <c r="AU120" s="1553">
        <v>6</v>
      </c>
      <c r="AV120" s="1553"/>
      <c r="AW120" s="1553"/>
      <c r="AX120" s="1553"/>
      <c r="AY120" s="1553"/>
      <c r="AZ120" s="1553"/>
      <c r="BA120" s="1553"/>
      <c r="BB120" s="1553"/>
      <c r="BC120" s="1553"/>
      <c r="BD120" s="1553"/>
      <c r="BE120" s="110"/>
      <c r="BF120" s="563"/>
    </row>
    <row r="121" spans="1:1021" s="1155" customFormat="1" ht="27.75" customHeight="1">
      <c r="A121" s="1156">
        <v>0.95</v>
      </c>
      <c r="B121" s="1156">
        <v>2.63</v>
      </c>
      <c r="C121" s="1157">
        <f t="shared" ref="C121:C132" si="12">IF(LEN(AK121)=0,"",1+ABS((AK121*A121)/LEN(AK121))+A121)</f>
        <v>60.533333333333339</v>
      </c>
      <c r="D121" s="1157">
        <f t="shared" ref="D121:D132" si="13">IF(LEN(AU121)=0,"",1+ABS((AU121*B121)/LEN(AU121))+B121)</f>
        <v>253.48</v>
      </c>
      <c r="E121" s="1143"/>
      <c r="F121" s="1561" t="s">
        <v>2481</v>
      </c>
      <c r="G121" s="1561"/>
      <c r="H121" s="1561"/>
      <c r="I121" s="1561"/>
      <c r="J121" s="1569" t="s">
        <v>2482</v>
      </c>
      <c r="K121" s="1570"/>
      <c r="L121" s="1570"/>
      <c r="M121" s="1570"/>
      <c r="N121" s="1570"/>
      <c r="O121" s="1570"/>
      <c r="P121" s="1570"/>
      <c r="Q121" s="1570"/>
      <c r="R121" s="1570"/>
      <c r="S121" s="1570"/>
      <c r="T121" s="1570"/>
      <c r="U121" s="1570"/>
      <c r="V121" s="1570"/>
      <c r="W121" s="1570"/>
      <c r="X121" s="1570"/>
      <c r="Y121" s="1570"/>
      <c r="Z121" s="1570"/>
      <c r="AA121" s="1570"/>
      <c r="AB121" s="1570"/>
      <c r="AC121" s="1570"/>
      <c r="AD121" s="1570"/>
      <c r="AE121" s="1571"/>
      <c r="AF121" s="1562"/>
      <c r="AG121" s="1562"/>
      <c r="AH121" s="1562">
        <v>285</v>
      </c>
      <c r="AI121" s="1562"/>
      <c r="AJ121" s="1562"/>
      <c r="AK121" s="1590">
        <v>185</v>
      </c>
      <c r="AL121" s="1590"/>
      <c r="AM121" s="1590"/>
      <c r="AN121" s="1590"/>
      <c r="AO121" s="1590"/>
      <c r="AP121" s="1590"/>
      <c r="AQ121" s="1590"/>
      <c r="AR121" s="1590"/>
      <c r="AS121" s="1590"/>
      <c r="AT121" s="1590"/>
      <c r="AU121" s="1563">
        <v>285</v>
      </c>
      <c r="AV121" s="1564"/>
      <c r="AW121" s="1564"/>
      <c r="AX121" s="1564"/>
      <c r="AY121" s="1564"/>
      <c r="AZ121" s="1564"/>
      <c r="BA121" s="1564"/>
      <c r="BB121" s="1564"/>
      <c r="BC121" s="1564"/>
      <c r="BD121" s="1565"/>
      <c r="BE121" s="1153"/>
      <c r="BF121" s="1158"/>
      <c r="BG121" s="1143"/>
      <c r="BH121" s="1143"/>
      <c r="BI121" s="1143"/>
      <c r="BJ121" s="1143"/>
      <c r="BK121" s="1143"/>
      <c r="BL121" s="1143"/>
      <c r="BM121" s="1143"/>
      <c r="BN121" s="1143"/>
      <c r="BO121" s="1143"/>
      <c r="BP121" s="1143"/>
      <c r="BQ121" s="1143"/>
      <c r="BR121" s="1143"/>
      <c r="BS121" s="1143"/>
      <c r="BT121" s="1143"/>
      <c r="BU121" s="1143"/>
      <c r="BV121" s="1143"/>
      <c r="BW121" s="1143"/>
      <c r="BX121" s="1143"/>
      <c r="BY121" s="1143"/>
      <c r="BZ121" s="1143"/>
      <c r="CA121" s="1143"/>
      <c r="CB121" s="1143"/>
      <c r="CC121" s="1143"/>
      <c r="CD121" s="1143"/>
      <c r="CE121" s="1143"/>
      <c r="CF121" s="1143"/>
      <c r="CG121" s="1143"/>
      <c r="CH121" s="1143"/>
      <c r="CI121" s="1143"/>
      <c r="CJ121" s="1143"/>
      <c r="CK121" s="1143"/>
      <c r="CL121" s="1143"/>
      <c r="CM121" s="1143"/>
      <c r="CN121" s="1143"/>
      <c r="CO121" s="1143"/>
      <c r="CP121" s="1143"/>
      <c r="CQ121" s="1143"/>
      <c r="CR121" s="1143"/>
      <c r="CS121" s="1143"/>
      <c r="CT121" s="1143"/>
      <c r="CU121" s="1143"/>
      <c r="CV121" s="1143"/>
      <c r="CW121" s="1143"/>
      <c r="CX121" s="1143"/>
      <c r="CY121" s="1143"/>
      <c r="CZ121" s="1143"/>
      <c r="DA121" s="1143"/>
      <c r="DB121" s="1143"/>
      <c r="DC121" s="1143"/>
      <c r="DD121" s="1143"/>
      <c r="DE121" s="1143"/>
      <c r="DF121" s="1143"/>
      <c r="DG121" s="1143"/>
      <c r="DH121" s="1143"/>
      <c r="DI121" s="1143"/>
      <c r="DJ121" s="1143"/>
      <c r="DK121" s="1143"/>
      <c r="DL121" s="1143"/>
      <c r="DM121" s="1143"/>
      <c r="DN121" s="1143"/>
      <c r="DO121" s="1143"/>
      <c r="DP121" s="1143"/>
      <c r="DQ121" s="1143"/>
      <c r="DR121" s="1143"/>
      <c r="DS121" s="1143"/>
      <c r="DT121" s="1143"/>
      <c r="DU121" s="1143"/>
      <c r="DV121" s="1143"/>
      <c r="DW121" s="1143"/>
      <c r="DX121" s="1143"/>
      <c r="DY121" s="1143"/>
      <c r="DZ121" s="1143"/>
      <c r="EA121" s="1143"/>
      <c r="EB121" s="1143"/>
      <c r="EC121" s="1143"/>
      <c r="ED121" s="1143"/>
      <c r="EE121" s="1143"/>
      <c r="EF121" s="1143"/>
      <c r="EG121" s="1143"/>
      <c r="EH121" s="1143"/>
      <c r="EI121" s="1143"/>
      <c r="EJ121" s="1143"/>
      <c r="EK121" s="1143"/>
      <c r="EL121" s="1143"/>
      <c r="EM121" s="1143"/>
      <c r="EN121" s="1143"/>
      <c r="EO121" s="1143"/>
      <c r="EP121" s="1143"/>
      <c r="EQ121" s="1143"/>
      <c r="ER121" s="1143"/>
      <c r="ES121" s="1143"/>
      <c r="ET121" s="1143"/>
      <c r="EU121" s="1143"/>
      <c r="EV121" s="1143"/>
      <c r="EW121" s="1143"/>
      <c r="EX121" s="1143"/>
      <c r="EY121" s="1143"/>
      <c r="EZ121" s="1143"/>
      <c r="FA121" s="1143"/>
      <c r="FB121" s="1143"/>
      <c r="FC121" s="1143"/>
      <c r="FD121" s="1143"/>
      <c r="FE121" s="1143"/>
      <c r="FF121" s="1143"/>
      <c r="FG121" s="1143"/>
      <c r="FH121" s="1143"/>
      <c r="FI121" s="1143"/>
      <c r="FJ121" s="1143"/>
      <c r="FK121" s="1143"/>
      <c r="FL121" s="1143"/>
      <c r="FM121" s="1143"/>
      <c r="FN121" s="1143"/>
      <c r="FO121" s="1143"/>
      <c r="FP121" s="1143"/>
      <c r="FQ121" s="1143"/>
      <c r="FR121" s="1143"/>
      <c r="FS121" s="1143"/>
      <c r="FT121" s="1143"/>
      <c r="FU121" s="1143"/>
      <c r="FV121" s="1143"/>
      <c r="FW121" s="1143"/>
      <c r="FX121" s="1143"/>
      <c r="FY121" s="1143"/>
      <c r="FZ121" s="1143"/>
      <c r="GA121" s="1143"/>
      <c r="GB121" s="1143"/>
      <c r="GC121" s="1143"/>
      <c r="GD121" s="1143"/>
      <c r="GE121" s="1143"/>
      <c r="GF121" s="1143"/>
      <c r="GG121" s="1143"/>
      <c r="GH121" s="1143"/>
      <c r="GI121" s="1143"/>
      <c r="GJ121" s="1143"/>
      <c r="GK121" s="1143"/>
      <c r="GL121" s="1143"/>
      <c r="GM121" s="1143"/>
      <c r="GN121" s="1143"/>
      <c r="GO121" s="1143"/>
      <c r="GP121" s="1143"/>
      <c r="GQ121" s="1143"/>
      <c r="GR121" s="1143"/>
      <c r="GS121" s="1143"/>
      <c r="GT121" s="1143"/>
      <c r="GU121" s="1143"/>
      <c r="GV121" s="1143"/>
      <c r="GW121" s="1143"/>
      <c r="GX121" s="1143"/>
      <c r="GY121" s="1143"/>
      <c r="GZ121" s="1143"/>
      <c r="HA121" s="1143"/>
      <c r="HB121" s="1143"/>
      <c r="HC121" s="1143"/>
      <c r="HD121" s="1143"/>
      <c r="HE121" s="1143"/>
      <c r="HF121" s="1143"/>
      <c r="HG121" s="1143"/>
      <c r="HH121" s="1143"/>
      <c r="HI121" s="1143"/>
      <c r="HJ121" s="1143"/>
      <c r="HK121" s="1143"/>
      <c r="HL121" s="1143"/>
      <c r="HM121" s="1143"/>
      <c r="HN121" s="1143"/>
      <c r="HO121" s="1143"/>
      <c r="HP121" s="1143"/>
      <c r="HQ121" s="1143"/>
      <c r="HR121" s="1143"/>
      <c r="HS121" s="1143"/>
      <c r="HT121" s="1143"/>
      <c r="HU121" s="1143"/>
      <c r="HV121" s="1143"/>
      <c r="HW121" s="1143"/>
      <c r="HX121" s="1143"/>
      <c r="HY121" s="1143"/>
      <c r="HZ121" s="1143"/>
      <c r="IA121" s="1143"/>
      <c r="IB121" s="1143"/>
      <c r="IC121" s="1143"/>
      <c r="ID121" s="1143"/>
      <c r="IE121" s="1143"/>
      <c r="IF121" s="1143"/>
      <c r="IG121" s="1143"/>
      <c r="IH121" s="1143"/>
      <c r="II121" s="1143"/>
      <c r="IJ121" s="1143"/>
      <c r="IK121" s="1143"/>
      <c r="IL121" s="1143"/>
      <c r="IM121" s="1143"/>
      <c r="IN121" s="1143"/>
      <c r="IO121" s="1143"/>
      <c r="IP121" s="1143"/>
      <c r="IQ121" s="1143"/>
      <c r="IR121" s="1143"/>
      <c r="IS121" s="1143"/>
      <c r="IT121" s="1143"/>
      <c r="IU121" s="1143"/>
      <c r="IV121" s="1143"/>
      <c r="IW121" s="1143"/>
      <c r="IX121" s="1143"/>
      <c r="IY121" s="1143"/>
      <c r="IZ121" s="1143"/>
      <c r="JA121" s="1143"/>
      <c r="JB121" s="1143"/>
      <c r="JC121" s="1143"/>
      <c r="JD121" s="1143"/>
      <c r="JE121" s="1143"/>
      <c r="JF121" s="1143"/>
      <c r="JG121" s="1143"/>
      <c r="JH121" s="1143"/>
      <c r="JI121" s="1143"/>
      <c r="JJ121" s="1143"/>
      <c r="JK121" s="1143"/>
      <c r="JL121" s="1143"/>
      <c r="JM121" s="1143"/>
      <c r="JN121" s="1143"/>
      <c r="JO121" s="1143"/>
      <c r="JP121" s="1143"/>
      <c r="JQ121" s="1143"/>
      <c r="JR121" s="1143"/>
      <c r="JS121" s="1143"/>
      <c r="JT121" s="1143"/>
      <c r="JU121" s="1143"/>
      <c r="JV121" s="1143"/>
      <c r="JW121" s="1143"/>
      <c r="JX121" s="1143"/>
      <c r="JY121" s="1143"/>
      <c r="JZ121" s="1143"/>
      <c r="KA121" s="1143"/>
      <c r="KB121" s="1143"/>
      <c r="KC121" s="1143"/>
      <c r="KD121" s="1143"/>
      <c r="KE121" s="1143"/>
      <c r="KF121" s="1143"/>
      <c r="KG121" s="1143"/>
      <c r="KH121" s="1143"/>
      <c r="KI121" s="1143"/>
      <c r="KJ121" s="1143"/>
      <c r="KK121" s="1143"/>
      <c r="KL121" s="1143"/>
      <c r="KM121" s="1143"/>
      <c r="KN121" s="1143"/>
      <c r="KO121" s="1143"/>
      <c r="KP121" s="1143"/>
      <c r="KQ121" s="1143"/>
      <c r="KR121" s="1143"/>
      <c r="KS121" s="1143"/>
      <c r="KT121" s="1143"/>
      <c r="KU121" s="1143"/>
      <c r="KV121" s="1143"/>
      <c r="KW121" s="1143"/>
      <c r="KX121" s="1143"/>
      <c r="KY121" s="1143"/>
      <c r="KZ121" s="1143"/>
      <c r="LA121" s="1143"/>
      <c r="LB121" s="1143"/>
      <c r="LC121" s="1143"/>
      <c r="LD121" s="1143"/>
      <c r="LE121" s="1143"/>
      <c r="LF121" s="1143"/>
      <c r="LG121" s="1143"/>
      <c r="LH121" s="1143"/>
      <c r="LI121" s="1143"/>
      <c r="LJ121" s="1143"/>
      <c r="LK121" s="1143"/>
      <c r="LL121" s="1143"/>
      <c r="LM121" s="1143"/>
      <c r="LN121" s="1143"/>
      <c r="LO121" s="1143"/>
      <c r="LP121" s="1143"/>
      <c r="LQ121" s="1143"/>
      <c r="LR121" s="1143"/>
      <c r="LS121" s="1143"/>
      <c r="LT121" s="1143"/>
      <c r="LU121" s="1143"/>
      <c r="LV121" s="1143"/>
      <c r="LW121" s="1143"/>
      <c r="LX121" s="1143"/>
      <c r="LY121" s="1143"/>
      <c r="LZ121" s="1143"/>
      <c r="MA121" s="1143"/>
      <c r="MB121" s="1143"/>
      <c r="MC121" s="1143"/>
      <c r="MD121" s="1143"/>
      <c r="ME121" s="1143"/>
      <c r="MF121" s="1143"/>
      <c r="MG121" s="1143"/>
      <c r="MH121" s="1143"/>
      <c r="MI121" s="1143"/>
      <c r="MJ121" s="1143"/>
      <c r="MK121" s="1143"/>
      <c r="ML121" s="1143"/>
      <c r="MM121" s="1143"/>
      <c r="MN121" s="1143"/>
      <c r="MO121" s="1143"/>
      <c r="MP121" s="1143"/>
      <c r="MQ121" s="1143"/>
      <c r="MR121" s="1143"/>
      <c r="MS121" s="1143"/>
      <c r="MT121" s="1143"/>
      <c r="MU121" s="1143"/>
      <c r="MV121" s="1143"/>
      <c r="MW121" s="1143"/>
      <c r="MX121" s="1143"/>
      <c r="MY121" s="1143"/>
      <c r="MZ121" s="1143"/>
      <c r="NA121" s="1143"/>
      <c r="NB121" s="1143"/>
      <c r="NC121" s="1143"/>
      <c r="ND121" s="1143"/>
      <c r="NE121" s="1143"/>
      <c r="NF121" s="1143"/>
      <c r="NG121" s="1143"/>
      <c r="NH121" s="1143"/>
      <c r="NI121" s="1143"/>
      <c r="NJ121" s="1143"/>
      <c r="NK121" s="1143"/>
      <c r="NL121" s="1143"/>
      <c r="NM121" s="1143"/>
      <c r="NN121" s="1143"/>
      <c r="NO121" s="1143"/>
      <c r="NP121" s="1143"/>
      <c r="NQ121" s="1143"/>
      <c r="NR121" s="1143"/>
      <c r="NS121" s="1143"/>
      <c r="NT121" s="1143"/>
      <c r="NU121" s="1143"/>
      <c r="NV121" s="1143"/>
      <c r="NW121" s="1143"/>
      <c r="NX121" s="1143"/>
      <c r="NY121" s="1143"/>
      <c r="NZ121" s="1143"/>
      <c r="OA121" s="1143"/>
      <c r="OB121" s="1143"/>
      <c r="OC121" s="1143"/>
      <c r="OD121" s="1143"/>
      <c r="OE121" s="1143"/>
      <c r="OF121" s="1143"/>
      <c r="OG121" s="1143"/>
      <c r="OH121" s="1143"/>
      <c r="OI121" s="1143"/>
      <c r="OJ121" s="1143"/>
      <c r="OK121" s="1143"/>
      <c r="OL121" s="1143"/>
      <c r="OM121" s="1143"/>
      <c r="ON121" s="1143"/>
      <c r="OO121" s="1143"/>
      <c r="OP121" s="1143"/>
      <c r="OQ121" s="1143"/>
      <c r="OR121" s="1143"/>
      <c r="OS121" s="1143"/>
      <c r="OT121" s="1143"/>
      <c r="OU121" s="1143"/>
      <c r="OV121" s="1143"/>
      <c r="OW121" s="1143"/>
      <c r="OX121" s="1143"/>
      <c r="OY121" s="1143"/>
      <c r="OZ121" s="1143"/>
      <c r="PA121" s="1143"/>
      <c r="PB121" s="1143"/>
      <c r="PC121" s="1143"/>
      <c r="PD121" s="1143"/>
      <c r="PE121" s="1143"/>
      <c r="PF121" s="1143"/>
      <c r="PG121" s="1143"/>
      <c r="PH121" s="1143"/>
      <c r="PI121" s="1143"/>
      <c r="PJ121" s="1143"/>
      <c r="PK121" s="1143"/>
      <c r="PL121" s="1143"/>
      <c r="PM121" s="1143"/>
      <c r="PN121" s="1143"/>
      <c r="PO121" s="1143"/>
      <c r="PP121" s="1143"/>
      <c r="PQ121" s="1143"/>
      <c r="PR121" s="1143"/>
      <c r="PS121" s="1143"/>
      <c r="PT121" s="1143"/>
      <c r="PU121" s="1143"/>
      <c r="PV121" s="1143"/>
      <c r="PW121" s="1143"/>
      <c r="PX121" s="1143"/>
      <c r="PY121" s="1143"/>
      <c r="PZ121" s="1143"/>
      <c r="QA121" s="1143"/>
      <c r="QB121" s="1143"/>
      <c r="QC121" s="1143"/>
      <c r="QD121" s="1143"/>
      <c r="QE121" s="1143"/>
      <c r="QF121" s="1143"/>
      <c r="QG121" s="1143"/>
      <c r="QH121" s="1143"/>
      <c r="QI121" s="1143"/>
      <c r="QJ121" s="1143"/>
      <c r="QK121" s="1143"/>
      <c r="QL121" s="1143"/>
      <c r="QM121" s="1143"/>
      <c r="QN121" s="1143"/>
      <c r="QO121" s="1143"/>
      <c r="QP121" s="1143"/>
      <c r="QQ121" s="1143"/>
      <c r="QR121" s="1143"/>
      <c r="QS121" s="1143"/>
      <c r="QT121" s="1143"/>
      <c r="QU121" s="1143"/>
      <c r="QV121" s="1143"/>
      <c r="QW121" s="1143"/>
      <c r="QX121" s="1143"/>
      <c r="QY121" s="1143"/>
      <c r="QZ121" s="1143"/>
      <c r="RA121" s="1143"/>
      <c r="RB121" s="1143"/>
      <c r="RC121" s="1143"/>
      <c r="RD121" s="1143"/>
      <c r="RE121" s="1143"/>
      <c r="RF121" s="1143"/>
      <c r="RG121" s="1143"/>
      <c r="RH121" s="1143"/>
      <c r="RI121" s="1143"/>
      <c r="RJ121" s="1143"/>
      <c r="RK121" s="1143"/>
      <c r="RL121" s="1143"/>
      <c r="RM121" s="1143"/>
      <c r="RN121" s="1143"/>
      <c r="RO121" s="1143"/>
      <c r="RP121" s="1143"/>
      <c r="RQ121" s="1143"/>
      <c r="RR121" s="1143"/>
      <c r="RS121" s="1143"/>
      <c r="RT121" s="1143"/>
      <c r="RU121" s="1143"/>
      <c r="RV121" s="1143"/>
      <c r="RW121" s="1143"/>
      <c r="RX121" s="1143"/>
      <c r="RY121" s="1143"/>
      <c r="RZ121" s="1143"/>
      <c r="SA121" s="1143"/>
      <c r="SB121" s="1143"/>
      <c r="SC121" s="1143"/>
      <c r="SD121" s="1143"/>
      <c r="SE121" s="1143"/>
      <c r="SF121" s="1143"/>
      <c r="SG121" s="1143"/>
      <c r="SH121" s="1143"/>
      <c r="SI121" s="1143"/>
      <c r="SJ121" s="1143"/>
      <c r="SK121" s="1143"/>
      <c r="SL121" s="1143"/>
      <c r="SM121" s="1143"/>
      <c r="SN121" s="1143"/>
      <c r="SO121" s="1143"/>
      <c r="SP121" s="1143"/>
      <c r="SQ121" s="1143"/>
      <c r="SR121" s="1143"/>
      <c r="SS121" s="1143"/>
      <c r="ST121" s="1143"/>
      <c r="SU121" s="1143"/>
      <c r="SV121" s="1143"/>
      <c r="SW121" s="1143"/>
      <c r="SX121" s="1143"/>
      <c r="SY121" s="1143"/>
      <c r="SZ121" s="1143"/>
      <c r="TA121" s="1143"/>
      <c r="TB121" s="1143"/>
      <c r="TC121" s="1143"/>
      <c r="TD121" s="1143"/>
      <c r="TE121" s="1143"/>
      <c r="TF121" s="1143"/>
      <c r="TG121" s="1143"/>
      <c r="TH121" s="1143"/>
      <c r="TI121" s="1143"/>
      <c r="TJ121" s="1143"/>
      <c r="TK121" s="1143"/>
      <c r="TL121" s="1143"/>
      <c r="TM121" s="1143"/>
      <c r="TN121" s="1143"/>
      <c r="TO121" s="1143"/>
      <c r="TP121" s="1143"/>
      <c r="TQ121" s="1143"/>
      <c r="TR121" s="1143"/>
      <c r="TS121" s="1143"/>
      <c r="TT121" s="1143"/>
      <c r="TU121" s="1143"/>
      <c r="TV121" s="1143"/>
      <c r="TW121" s="1143"/>
      <c r="TX121" s="1143"/>
      <c r="TY121" s="1143"/>
      <c r="TZ121" s="1143"/>
      <c r="UA121" s="1143"/>
      <c r="UB121" s="1143"/>
      <c r="UC121" s="1143"/>
      <c r="UD121" s="1143"/>
      <c r="UE121" s="1143"/>
      <c r="UF121" s="1143"/>
      <c r="UG121" s="1143"/>
      <c r="UH121" s="1143"/>
      <c r="UI121" s="1143"/>
      <c r="UJ121" s="1143"/>
      <c r="UK121" s="1143"/>
      <c r="UL121" s="1143"/>
      <c r="UM121" s="1143"/>
      <c r="UN121" s="1143"/>
      <c r="UO121" s="1143"/>
      <c r="UP121" s="1143"/>
      <c r="UQ121" s="1143"/>
      <c r="UR121" s="1143"/>
      <c r="US121" s="1143"/>
      <c r="UT121" s="1143"/>
      <c r="UU121" s="1143"/>
      <c r="UV121" s="1143"/>
      <c r="UW121" s="1143"/>
      <c r="UX121" s="1143"/>
      <c r="UY121" s="1143"/>
      <c r="UZ121" s="1143"/>
      <c r="VA121" s="1143"/>
      <c r="VB121" s="1143"/>
      <c r="VC121" s="1143"/>
      <c r="VD121" s="1143"/>
      <c r="VE121" s="1143"/>
      <c r="VF121" s="1143"/>
      <c r="VG121" s="1143"/>
      <c r="VH121" s="1143"/>
      <c r="VI121" s="1143"/>
      <c r="VJ121" s="1143"/>
      <c r="VK121" s="1143"/>
      <c r="VL121" s="1143"/>
      <c r="VM121" s="1143"/>
      <c r="VN121" s="1143"/>
      <c r="VO121" s="1143"/>
      <c r="VP121" s="1143"/>
      <c r="VQ121" s="1143"/>
      <c r="VR121" s="1143"/>
      <c r="VS121" s="1143"/>
      <c r="VT121" s="1143"/>
      <c r="VU121" s="1143"/>
      <c r="VV121" s="1143"/>
      <c r="VW121" s="1143"/>
      <c r="VX121" s="1143"/>
      <c r="VY121" s="1143"/>
      <c r="VZ121" s="1143"/>
      <c r="WA121" s="1143"/>
      <c r="WB121" s="1143"/>
      <c r="WC121" s="1143"/>
      <c r="WD121" s="1143"/>
      <c r="WE121" s="1143"/>
      <c r="WF121" s="1143"/>
      <c r="WG121" s="1143"/>
      <c r="WH121" s="1143"/>
      <c r="WI121" s="1143"/>
      <c r="WJ121" s="1143"/>
      <c r="WK121" s="1143"/>
      <c r="WL121" s="1143"/>
      <c r="WM121" s="1143"/>
      <c r="WN121" s="1143"/>
      <c r="WO121" s="1143"/>
      <c r="WP121" s="1143"/>
      <c r="WQ121" s="1143"/>
      <c r="WR121" s="1143"/>
      <c r="WS121" s="1143"/>
      <c r="WT121" s="1143"/>
      <c r="WU121" s="1143"/>
      <c r="WV121" s="1143"/>
      <c r="WW121" s="1143"/>
      <c r="WX121" s="1143"/>
      <c r="WY121" s="1143"/>
      <c r="WZ121" s="1143"/>
      <c r="XA121" s="1143"/>
      <c r="XB121" s="1143"/>
      <c r="XC121" s="1143"/>
      <c r="XD121" s="1143"/>
      <c r="XE121" s="1143"/>
      <c r="XF121" s="1143"/>
      <c r="XG121" s="1143"/>
      <c r="XH121" s="1143"/>
      <c r="XI121" s="1143"/>
      <c r="XJ121" s="1143"/>
      <c r="XK121" s="1143"/>
      <c r="XL121" s="1143"/>
      <c r="XM121" s="1143"/>
      <c r="XN121" s="1143"/>
      <c r="XO121" s="1143"/>
      <c r="XP121" s="1143"/>
      <c r="XQ121" s="1143"/>
      <c r="XR121" s="1143"/>
      <c r="XS121" s="1143"/>
      <c r="XT121" s="1143"/>
      <c r="XU121" s="1143"/>
      <c r="XV121" s="1143"/>
      <c r="XW121" s="1143"/>
      <c r="XX121" s="1143"/>
      <c r="XY121" s="1143"/>
      <c r="XZ121" s="1143"/>
      <c r="YA121" s="1143"/>
      <c r="YB121" s="1143"/>
      <c r="YC121" s="1143"/>
      <c r="YD121" s="1143"/>
      <c r="YE121" s="1143"/>
      <c r="YF121" s="1143"/>
      <c r="YG121" s="1143"/>
      <c r="YH121" s="1143"/>
      <c r="YI121" s="1143"/>
      <c r="YJ121" s="1143"/>
      <c r="YK121" s="1143"/>
      <c r="YL121" s="1143"/>
      <c r="YM121" s="1143"/>
      <c r="YN121" s="1143"/>
      <c r="YO121" s="1143"/>
      <c r="YP121" s="1143"/>
      <c r="YQ121" s="1143"/>
      <c r="YR121" s="1143"/>
      <c r="YS121" s="1143"/>
      <c r="YT121" s="1143"/>
      <c r="YU121" s="1143"/>
      <c r="YV121" s="1143"/>
      <c r="YW121" s="1143"/>
      <c r="YX121" s="1143"/>
      <c r="YY121" s="1143"/>
      <c r="YZ121" s="1143"/>
      <c r="ZA121" s="1143"/>
      <c r="ZB121" s="1143"/>
      <c r="ZC121" s="1143"/>
      <c r="ZD121" s="1143"/>
      <c r="ZE121" s="1143"/>
      <c r="ZF121" s="1143"/>
      <c r="ZG121" s="1143"/>
      <c r="ZH121" s="1143"/>
      <c r="ZI121" s="1143"/>
      <c r="ZJ121" s="1143"/>
      <c r="ZK121" s="1143"/>
      <c r="ZL121" s="1143"/>
      <c r="ZM121" s="1143"/>
      <c r="ZN121" s="1143"/>
      <c r="ZO121" s="1143"/>
      <c r="ZP121" s="1143"/>
      <c r="ZQ121" s="1143"/>
      <c r="ZR121" s="1143"/>
      <c r="ZS121" s="1143"/>
      <c r="ZT121" s="1143"/>
      <c r="ZU121" s="1143"/>
      <c r="ZV121" s="1143"/>
      <c r="ZW121" s="1143"/>
      <c r="ZX121" s="1143"/>
      <c r="ZY121" s="1143"/>
      <c r="ZZ121" s="1143"/>
      <c r="AAA121" s="1143"/>
      <c r="AAB121" s="1143"/>
      <c r="AAC121" s="1143"/>
      <c r="AAD121" s="1143"/>
      <c r="AAE121" s="1143"/>
      <c r="AAF121" s="1143"/>
      <c r="AAG121" s="1143"/>
      <c r="AAH121" s="1143"/>
      <c r="AAI121" s="1143"/>
      <c r="AAJ121" s="1143"/>
      <c r="AAK121" s="1143"/>
      <c r="AAL121" s="1143"/>
      <c r="AAM121" s="1143"/>
      <c r="AAN121" s="1143"/>
      <c r="AAO121" s="1143"/>
      <c r="AAP121" s="1143"/>
      <c r="AAQ121" s="1143"/>
      <c r="AAR121" s="1143"/>
      <c r="AAS121" s="1143"/>
      <c r="AAT121" s="1143"/>
      <c r="AAU121" s="1143"/>
      <c r="AAV121" s="1143"/>
      <c r="AAW121" s="1143"/>
      <c r="AAX121" s="1143"/>
      <c r="AAY121" s="1143"/>
      <c r="AAZ121" s="1143"/>
      <c r="ABA121" s="1143"/>
      <c r="ABB121" s="1143"/>
      <c r="ABC121" s="1143"/>
      <c r="ABD121" s="1143"/>
      <c r="ABE121" s="1143"/>
      <c r="ABF121" s="1143"/>
      <c r="ABG121" s="1143"/>
      <c r="ABH121" s="1143"/>
      <c r="ABI121" s="1143"/>
      <c r="ABJ121" s="1143"/>
      <c r="ABK121" s="1143"/>
      <c r="ABL121" s="1143"/>
      <c r="ABM121" s="1143"/>
      <c r="ABN121" s="1143"/>
      <c r="ABO121" s="1143"/>
      <c r="ABP121" s="1143"/>
      <c r="ABQ121" s="1143"/>
      <c r="ABR121" s="1143"/>
      <c r="ABS121" s="1143"/>
      <c r="ABT121" s="1143"/>
      <c r="ABU121" s="1143"/>
      <c r="ABV121" s="1143"/>
      <c r="ABW121" s="1143"/>
      <c r="ABX121" s="1143"/>
      <c r="ABY121" s="1143"/>
      <c r="ABZ121" s="1143"/>
      <c r="ACA121" s="1143"/>
      <c r="ACB121" s="1143"/>
      <c r="ACC121" s="1143"/>
      <c r="ACD121" s="1143"/>
      <c r="ACE121" s="1143"/>
      <c r="ACF121" s="1143"/>
      <c r="ACG121" s="1143"/>
      <c r="ACH121" s="1143"/>
      <c r="ACI121" s="1143"/>
      <c r="ACJ121" s="1143"/>
      <c r="ACK121" s="1143"/>
      <c r="ACL121" s="1143"/>
      <c r="ACM121" s="1143"/>
      <c r="ACN121" s="1143"/>
      <c r="ACO121" s="1143"/>
      <c r="ACP121" s="1143"/>
      <c r="ACQ121" s="1143"/>
      <c r="ACR121" s="1143"/>
      <c r="ACS121" s="1143"/>
      <c r="ACT121" s="1143"/>
      <c r="ACU121" s="1143"/>
      <c r="ACV121" s="1143"/>
      <c r="ACW121" s="1143"/>
      <c r="ACX121" s="1143"/>
      <c r="ACY121" s="1143"/>
      <c r="ACZ121" s="1143"/>
      <c r="ADA121" s="1143"/>
      <c r="ADB121" s="1143"/>
      <c r="ADC121" s="1143"/>
      <c r="ADD121" s="1143"/>
      <c r="ADE121" s="1143"/>
      <c r="ADF121" s="1143"/>
      <c r="ADG121" s="1143"/>
      <c r="ADH121" s="1143"/>
      <c r="ADI121" s="1143"/>
      <c r="ADJ121" s="1143"/>
      <c r="ADK121" s="1143"/>
      <c r="ADL121" s="1143"/>
      <c r="ADM121" s="1143"/>
      <c r="ADN121" s="1143"/>
      <c r="ADO121" s="1143"/>
      <c r="ADP121" s="1143"/>
      <c r="ADQ121" s="1143"/>
      <c r="ADR121" s="1143"/>
      <c r="ADS121" s="1143"/>
      <c r="ADT121" s="1143"/>
      <c r="ADU121" s="1143"/>
      <c r="ADV121" s="1143"/>
      <c r="ADW121" s="1143"/>
      <c r="ADX121" s="1143"/>
      <c r="ADY121" s="1143"/>
      <c r="ADZ121" s="1143"/>
      <c r="AEA121" s="1143"/>
      <c r="AEB121" s="1143"/>
      <c r="AEC121" s="1143"/>
      <c r="AED121" s="1143"/>
      <c r="AEE121" s="1143"/>
      <c r="AEF121" s="1143"/>
      <c r="AEG121" s="1143"/>
      <c r="AEH121" s="1143"/>
      <c r="AEI121" s="1143"/>
      <c r="AEJ121" s="1143"/>
      <c r="AEK121" s="1143"/>
      <c r="AEL121" s="1143"/>
      <c r="AEM121" s="1143"/>
      <c r="AEN121" s="1143"/>
      <c r="AEO121" s="1143"/>
      <c r="AEP121" s="1143"/>
      <c r="AEQ121" s="1143"/>
      <c r="AER121" s="1143"/>
      <c r="AES121" s="1143"/>
      <c r="AET121" s="1143"/>
      <c r="AEU121" s="1143"/>
      <c r="AEV121" s="1143"/>
      <c r="AEW121" s="1143"/>
      <c r="AEX121" s="1143"/>
      <c r="AEY121" s="1143"/>
      <c r="AEZ121" s="1143"/>
      <c r="AFA121" s="1143"/>
      <c r="AFB121" s="1143"/>
      <c r="AFC121" s="1143"/>
      <c r="AFD121" s="1143"/>
      <c r="AFE121" s="1143"/>
      <c r="AFF121" s="1143"/>
      <c r="AFG121" s="1143"/>
      <c r="AFH121" s="1143"/>
      <c r="AFI121" s="1143"/>
      <c r="AFJ121" s="1143"/>
      <c r="AFK121" s="1143"/>
      <c r="AFL121" s="1143"/>
      <c r="AFM121" s="1143"/>
      <c r="AFN121" s="1143"/>
      <c r="AFO121" s="1143"/>
      <c r="AFP121" s="1143"/>
      <c r="AFQ121" s="1143"/>
      <c r="AFR121" s="1143"/>
      <c r="AFS121" s="1143"/>
      <c r="AFT121" s="1143"/>
      <c r="AFU121" s="1143"/>
      <c r="AFV121" s="1143"/>
      <c r="AFW121" s="1143"/>
      <c r="AFX121" s="1143"/>
      <c r="AFY121" s="1143"/>
      <c r="AFZ121" s="1143"/>
      <c r="AGA121" s="1143"/>
      <c r="AGB121" s="1143"/>
      <c r="AGC121" s="1143"/>
      <c r="AGD121" s="1143"/>
      <c r="AGE121" s="1143"/>
      <c r="AGF121" s="1143"/>
      <c r="AGG121" s="1143"/>
      <c r="AGH121" s="1143"/>
      <c r="AGI121" s="1143"/>
      <c r="AGJ121" s="1143"/>
      <c r="AGK121" s="1143"/>
      <c r="AGL121" s="1143"/>
      <c r="AGM121" s="1143"/>
      <c r="AGN121" s="1143"/>
      <c r="AGO121" s="1143"/>
      <c r="AGP121" s="1143"/>
      <c r="AGQ121" s="1143"/>
      <c r="AGR121" s="1143"/>
      <c r="AGS121" s="1143"/>
      <c r="AGT121" s="1143"/>
      <c r="AGU121" s="1143"/>
      <c r="AGV121" s="1143"/>
      <c r="AGW121" s="1143"/>
      <c r="AGX121" s="1143"/>
      <c r="AGY121" s="1143"/>
      <c r="AGZ121" s="1143"/>
      <c r="AHA121" s="1143"/>
      <c r="AHB121" s="1143"/>
      <c r="AHC121" s="1143"/>
      <c r="AHD121" s="1143"/>
      <c r="AHE121" s="1143"/>
      <c r="AHF121" s="1143"/>
      <c r="AHG121" s="1143"/>
      <c r="AHH121" s="1143"/>
      <c r="AHI121" s="1143"/>
      <c r="AHJ121" s="1143"/>
      <c r="AHK121" s="1143"/>
      <c r="AHL121" s="1143"/>
      <c r="AHM121" s="1143"/>
      <c r="AHN121" s="1143"/>
      <c r="AHO121" s="1143"/>
      <c r="AHP121" s="1143"/>
      <c r="AHQ121" s="1143"/>
      <c r="AHR121" s="1143"/>
      <c r="AHS121" s="1143"/>
      <c r="AHT121" s="1143"/>
      <c r="AHU121" s="1143"/>
      <c r="AHV121" s="1143"/>
      <c r="AHW121" s="1143"/>
      <c r="AHX121" s="1143"/>
      <c r="AHY121" s="1143"/>
      <c r="AHZ121" s="1143"/>
      <c r="AIA121" s="1143"/>
      <c r="AIB121" s="1143"/>
      <c r="AIC121" s="1143"/>
      <c r="AID121" s="1143"/>
      <c r="AIE121" s="1143"/>
      <c r="AIF121" s="1143"/>
      <c r="AIG121" s="1143"/>
      <c r="AIH121" s="1143"/>
      <c r="AII121" s="1143"/>
      <c r="AIJ121" s="1143"/>
      <c r="AIK121" s="1143"/>
      <c r="AIL121" s="1143"/>
      <c r="AIM121" s="1143"/>
      <c r="AIN121" s="1143"/>
      <c r="AIO121" s="1143"/>
      <c r="AIP121" s="1143"/>
      <c r="AIQ121" s="1143"/>
      <c r="AIR121" s="1143"/>
      <c r="AIS121" s="1143"/>
      <c r="AIT121" s="1143"/>
      <c r="AIU121" s="1143"/>
      <c r="AIV121" s="1143"/>
      <c r="AIW121" s="1143"/>
      <c r="AIX121" s="1143"/>
      <c r="AIY121" s="1143"/>
      <c r="AIZ121" s="1143"/>
      <c r="AJA121" s="1143"/>
      <c r="AJB121" s="1143"/>
      <c r="AJC121" s="1143"/>
      <c r="AJD121" s="1143"/>
      <c r="AJE121" s="1143"/>
      <c r="AJF121" s="1143"/>
      <c r="AJG121" s="1143"/>
      <c r="AJH121" s="1143"/>
      <c r="AJI121" s="1143"/>
      <c r="AJJ121" s="1143"/>
      <c r="AJK121" s="1143"/>
      <c r="AJL121" s="1143"/>
      <c r="AJM121" s="1143"/>
      <c r="AJN121" s="1143"/>
      <c r="AJO121" s="1143"/>
      <c r="AJP121" s="1143"/>
      <c r="AJQ121" s="1143"/>
      <c r="AJR121" s="1143"/>
      <c r="AJS121" s="1143"/>
      <c r="AJT121" s="1143"/>
      <c r="AJU121" s="1143"/>
      <c r="AJV121" s="1143"/>
      <c r="AJW121" s="1143"/>
      <c r="AJX121" s="1143"/>
      <c r="AJY121" s="1143"/>
      <c r="AJZ121" s="1143"/>
      <c r="AKA121" s="1143"/>
      <c r="AKB121" s="1143"/>
      <c r="AKC121" s="1143"/>
      <c r="AKD121" s="1143"/>
      <c r="AKE121" s="1143"/>
      <c r="AKF121" s="1143"/>
      <c r="AKG121" s="1143"/>
      <c r="AKH121" s="1143"/>
      <c r="AKI121" s="1143"/>
      <c r="AKJ121" s="1143"/>
      <c r="AKK121" s="1143"/>
      <c r="AKL121" s="1143"/>
      <c r="AKM121" s="1143"/>
      <c r="AKN121" s="1143"/>
      <c r="AKO121" s="1143"/>
      <c r="AKP121" s="1143"/>
      <c r="AKQ121" s="1143"/>
      <c r="AKR121" s="1143"/>
      <c r="AKS121" s="1143"/>
      <c r="AKT121" s="1143"/>
      <c r="AKU121" s="1143"/>
      <c r="AKV121" s="1143"/>
      <c r="AKW121" s="1143"/>
      <c r="AKX121" s="1143"/>
      <c r="AKY121" s="1143"/>
      <c r="AKZ121" s="1143"/>
      <c r="ALA121" s="1143"/>
      <c r="ALB121" s="1143"/>
      <c r="ALC121" s="1143"/>
      <c r="ALD121" s="1143"/>
      <c r="ALE121" s="1143"/>
      <c r="ALF121" s="1143"/>
      <c r="ALG121" s="1143"/>
      <c r="ALH121" s="1143"/>
      <c r="ALI121" s="1143"/>
      <c r="ALJ121" s="1143"/>
      <c r="ALK121" s="1143"/>
      <c r="ALL121" s="1143"/>
      <c r="ALM121" s="1143"/>
      <c r="ALN121" s="1143"/>
      <c r="ALO121" s="1143"/>
      <c r="ALP121" s="1143"/>
      <c r="ALQ121" s="1143"/>
      <c r="ALR121" s="1143"/>
      <c r="ALS121" s="1143"/>
      <c r="ALT121" s="1143"/>
      <c r="ALU121" s="1143"/>
      <c r="ALV121" s="1143"/>
      <c r="ALW121" s="1143"/>
      <c r="ALX121" s="1143"/>
      <c r="ALY121" s="1143"/>
      <c r="ALZ121" s="1143"/>
      <c r="AMA121" s="1143"/>
      <c r="AMB121" s="1143"/>
      <c r="AMC121" s="1143"/>
      <c r="AMD121" s="1143"/>
      <c r="AME121" s="1143"/>
      <c r="AMF121" s="1143"/>
      <c r="AMG121" s="1143"/>
    </row>
    <row r="122" spans="1:1021" ht="27.75" customHeight="1">
      <c r="A122" s="200">
        <v>0.96</v>
      </c>
      <c r="B122" s="200">
        <v>2.64</v>
      </c>
      <c r="C122" s="201">
        <f t="shared" si="12"/>
        <v>61.480000000000004</v>
      </c>
      <c r="D122" s="201">
        <f t="shared" si="13"/>
        <v>255.32000000000002</v>
      </c>
      <c r="F122" s="1551">
        <v>640</v>
      </c>
      <c r="G122" s="1551"/>
      <c r="H122" s="1551"/>
      <c r="I122" s="1551"/>
      <c r="J122" s="1555" t="s">
        <v>2483</v>
      </c>
      <c r="K122" s="1556"/>
      <c r="L122" s="1556"/>
      <c r="M122" s="1556"/>
      <c r="N122" s="1556"/>
      <c r="O122" s="1556"/>
      <c r="P122" s="1556"/>
      <c r="Q122" s="1556"/>
      <c r="R122" s="1556"/>
      <c r="S122" s="1556"/>
      <c r="T122" s="1556"/>
      <c r="U122" s="1556"/>
      <c r="V122" s="1556"/>
      <c r="W122" s="1556"/>
      <c r="X122" s="1556"/>
      <c r="Y122" s="1556"/>
      <c r="Z122" s="1556"/>
      <c r="AA122" s="1556"/>
      <c r="AB122" s="1556"/>
      <c r="AC122" s="1556"/>
      <c r="AD122" s="1556"/>
      <c r="AE122" s="1557"/>
      <c r="AF122" s="1552"/>
      <c r="AG122" s="1552"/>
      <c r="AH122" s="1526">
        <v>286</v>
      </c>
      <c r="AI122" s="1526"/>
      <c r="AJ122" s="1526"/>
      <c r="AK122" s="1534">
        <v>186</v>
      </c>
      <c r="AL122" s="1535"/>
      <c r="AM122" s="1535"/>
      <c r="AN122" s="1535"/>
      <c r="AO122" s="1535"/>
      <c r="AP122" s="1535"/>
      <c r="AQ122" s="1535"/>
      <c r="AR122" s="1535"/>
      <c r="AS122" s="1535"/>
      <c r="AT122" s="1536"/>
      <c r="AU122" s="1534">
        <v>286</v>
      </c>
      <c r="AV122" s="1535"/>
      <c r="AW122" s="1535"/>
      <c r="AX122" s="1535"/>
      <c r="AY122" s="1535"/>
      <c r="AZ122" s="1535"/>
      <c r="BA122" s="1535"/>
      <c r="BB122" s="1535"/>
      <c r="BC122" s="1535"/>
      <c r="BD122" s="1536"/>
      <c r="BE122" s="19"/>
      <c r="BF122" s="563"/>
    </row>
    <row r="123" spans="1:1021" ht="27.75" customHeight="1">
      <c r="A123" s="200">
        <v>0.97</v>
      </c>
      <c r="B123" s="200">
        <v>2.65</v>
      </c>
      <c r="C123" s="201">
        <f t="shared" si="12"/>
        <v>62.43333333333333</v>
      </c>
      <c r="D123" s="201">
        <f t="shared" si="13"/>
        <v>257.16666666666663</v>
      </c>
      <c r="F123" s="1551">
        <v>641</v>
      </c>
      <c r="G123" s="1551"/>
      <c r="H123" s="1551"/>
      <c r="I123" s="1551"/>
      <c r="J123" s="1555" t="s">
        <v>2484</v>
      </c>
      <c r="K123" s="1556"/>
      <c r="L123" s="1556"/>
      <c r="M123" s="1556"/>
      <c r="N123" s="1556"/>
      <c r="O123" s="1556"/>
      <c r="P123" s="1556"/>
      <c r="Q123" s="1556"/>
      <c r="R123" s="1556"/>
      <c r="S123" s="1556"/>
      <c r="T123" s="1556"/>
      <c r="U123" s="1556"/>
      <c r="V123" s="1556"/>
      <c r="W123" s="1556"/>
      <c r="X123" s="1556"/>
      <c r="Y123" s="1556"/>
      <c r="Z123" s="1556"/>
      <c r="AA123" s="1556"/>
      <c r="AB123" s="1556"/>
      <c r="AC123" s="1556"/>
      <c r="AD123" s="1556"/>
      <c r="AE123" s="1557"/>
      <c r="AF123" s="1552"/>
      <c r="AG123" s="1552"/>
      <c r="AH123" s="1526">
        <v>287</v>
      </c>
      <c r="AI123" s="1526"/>
      <c r="AJ123" s="1526"/>
      <c r="AK123" s="1534">
        <v>187</v>
      </c>
      <c r="AL123" s="1535"/>
      <c r="AM123" s="1535"/>
      <c r="AN123" s="1535"/>
      <c r="AO123" s="1535"/>
      <c r="AP123" s="1535"/>
      <c r="AQ123" s="1535"/>
      <c r="AR123" s="1535"/>
      <c r="AS123" s="1535"/>
      <c r="AT123" s="1536"/>
      <c r="AU123" s="1534">
        <v>287</v>
      </c>
      <c r="AV123" s="1535"/>
      <c r="AW123" s="1535"/>
      <c r="AX123" s="1535"/>
      <c r="AY123" s="1535"/>
      <c r="AZ123" s="1535"/>
      <c r="BA123" s="1535"/>
      <c r="BB123" s="1535"/>
      <c r="BC123" s="1535"/>
      <c r="BD123" s="1536"/>
      <c r="BE123" s="19"/>
      <c r="BF123" s="563"/>
    </row>
    <row r="124" spans="1:1021" ht="27.75" customHeight="1">
      <c r="A124" s="200">
        <v>0.98</v>
      </c>
      <c r="B124" s="200">
        <v>2.66</v>
      </c>
      <c r="C124" s="201">
        <f t="shared" si="12"/>
        <v>63.393333333333331</v>
      </c>
      <c r="D124" s="201">
        <f t="shared" si="13"/>
        <v>259.02000000000004</v>
      </c>
      <c r="F124" s="1551">
        <v>642</v>
      </c>
      <c r="G124" s="1551"/>
      <c r="H124" s="1551"/>
      <c r="I124" s="1551"/>
      <c r="J124" s="1555" t="s">
        <v>2485</v>
      </c>
      <c r="K124" s="1556"/>
      <c r="L124" s="1556"/>
      <c r="M124" s="1556"/>
      <c r="N124" s="1556"/>
      <c r="O124" s="1556"/>
      <c r="P124" s="1556"/>
      <c r="Q124" s="1556"/>
      <c r="R124" s="1556"/>
      <c r="S124" s="1556"/>
      <c r="T124" s="1556"/>
      <c r="U124" s="1556"/>
      <c r="V124" s="1556"/>
      <c r="W124" s="1556"/>
      <c r="X124" s="1556"/>
      <c r="Y124" s="1556"/>
      <c r="Z124" s="1556"/>
      <c r="AA124" s="1556"/>
      <c r="AB124" s="1556"/>
      <c r="AC124" s="1556"/>
      <c r="AD124" s="1556"/>
      <c r="AE124" s="1557"/>
      <c r="AF124" s="1552"/>
      <c r="AG124" s="1552"/>
      <c r="AH124" s="1526">
        <v>288</v>
      </c>
      <c r="AI124" s="1526"/>
      <c r="AJ124" s="1526"/>
      <c r="AK124" s="1534">
        <v>188</v>
      </c>
      <c r="AL124" s="1535"/>
      <c r="AM124" s="1535"/>
      <c r="AN124" s="1535"/>
      <c r="AO124" s="1535"/>
      <c r="AP124" s="1535"/>
      <c r="AQ124" s="1535"/>
      <c r="AR124" s="1535"/>
      <c r="AS124" s="1535"/>
      <c r="AT124" s="1536"/>
      <c r="AU124" s="1534">
        <v>288</v>
      </c>
      <c r="AV124" s="1535"/>
      <c r="AW124" s="1535"/>
      <c r="AX124" s="1535"/>
      <c r="AY124" s="1535"/>
      <c r="AZ124" s="1535"/>
      <c r="BA124" s="1535"/>
      <c r="BB124" s="1535"/>
      <c r="BC124" s="1535"/>
      <c r="BD124" s="1536"/>
      <c r="BE124" s="19"/>
      <c r="BF124" s="563"/>
    </row>
    <row r="125" spans="1:1021" s="1155" customFormat="1" ht="27.75" customHeight="1">
      <c r="A125" s="1156">
        <v>0.99</v>
      </c>
      <c r="B125" s="1156">
        <v>2.67</v>
      </c>
      <c r="C125" s="1157">
        <f t="shared" si="12"/>
        <v>64.36</v>
      </c>
      <c r="D125" s="1157">
        <f t="shared" si="13"/>
        <v>260.88</v>
      </c>
      <c r="E125" s="1143"/>
      <c r="F125" s="1561" t="s">
        <v>2481</v>
      </c>
      <c r="G125" s="1561"/>
      <c r="H125" s="1561"/>
      <c r="I125" s="1561"/>
      <c r="J125" s="1587" t="s">
        <v>2486</v>
      </c>
      <c r="K125" s="1588"/>
      <c r="L125" s="1588"/>
      <c r="M125" s="1588"/>
      <c r="N125" s="1588"/>
      <c r="O125" s="1588"/>
      <c r="P125" s="1588"/>
      <c r="Q125" s="1588"/>
      <c r="R125" s="1588"/>
      <c r="S125" s="1588"/>
      <c r="T125" s="1588"/>
      <c r="U125" s="1588"/>
      <c r="V125" s="1588"/>
      <c r="W125" s="1588"/>
      <c r="X125" s="1588"/>
      <c r="Y125" s="1588"/>
      <c r="Z125" s="1588"/>
      <c r="AA125" s="1588"/>
      <c r="AB125" s="1588"/>
      <c r="AC125" s="1588"/>
      <c r="AD125" s="1588"/>
      <c r="AE125" s="1589"/>
      <c r="AF125" s="1562"/>
      <c r="AG125" s="1562"/>
      <c r="AH125" s="1562">
        <v>289</v>
      </c>
      <c r="AI125" s="1562"/>
      <c r="AJ125" s="1562"/>
      <c r="AK125" s="1563">
        <v>189</v>
      </c>
      <c r="AL125" s="1564"/>
      <c r="AM125" s="1564"/>
      <c r="AN125" s="1564"/>
      <c r="AO125" s="1564"/>
      <c r="AP125" s="1564"/>
      <c r="AQ125" s="1564"/>
      <c r="AR125" s="1564"/>
      <c r="AS125" s="1564"/>
      <c r="AT125" s="1565"/>
      <c r="AU125" s="1563">
        <v>289</v>
      </c>
      <c r="AV125" s="1564"/>
      <c r="AW125" s="1564"/>
      <c r="AX125" s="1564"/>
      <c r="AY125" s="1564"/>
      <c r="AZ125" s="1564"/>
      <c r="BA125" s="1564"/>
      <c r="BB125" s="1564"/>
      <c r="BC125" s="1564"/>
      <c r="BD125" s="1565"/>
      <c r="BE125" s="1153"/>
      <c r="BF125" s="1158"/>
      <c r="BG125" s="1143"/>
      <c r="BH125" s="1143"/>
      <c r="BI125" s="1143"/>
      <c r="BJ125" s="1143"/>
      <c r="BK125" s="1143"/>
      <c r="BL125" s="1143"/>
      <c r="BM125" s="1143"/>
      <c r="BN125" s="1143"/>
      <c r="BO125" s="1143"/>
      <c r="BP125" s="1143"/>
      <c r="BQ125" s="1143"/>
      <c r="BR125" s="1143"/>
      <c r="BS125" s="1143"/>
      <c r="BT125" s="1143"/>
      <c r="BU125" s="1143"/>
      <c r="BV125" s="1143"/>
      <c r="BW125" s="1143"/>
      <c r="BX125" s="1143"/>
      <c r="BY125" s="1143"/>
      <c r="BZ125" s="1143"/>
      <c r="CA125" s="1143"/>
      <c r="CB125" s="1143"/>
      <c r="CC125" s="1143"/>
      <c r="CD125" s="1143"/>
      <c r="CE125" s="1143"/>
      <c r="CF125" s="1143"/>
      <c r="CG125" s="1143"/>
      <c r="CH125" s="1143"/>
      <c r="CI125" s="1143"/>
      <c r="CJ125" s="1143"/>
      <c r="CK125" s="1143"/>
      <c r="CL125" s="1143"/>
      <c r="CM125" s="1143"/>
      <c r="CN125" s="1143"/>
      <c r="CO125" s="1143"/>
      <c r="CP125" s="1143"/>
      <c r="CQ125" s="1143"/>
      <c r="CR125" s="1143"/>
      <c r="CS125" s="1143"/>
      <c r="CT125" s="1143"/>
      <c r="CU125" s="1143"/>
      <c r="CV125" s="1143"/>
      <c r="CW125" s="1143"/>
      <c r="CX125" s="1143"/>
      <c r="CY125" s="1143"/>
      <c r="CZ125" s="1143"/>
      <c r="DA125" s="1143"/>
      <c r="DB125" s="1143"/>
      <c r="DC125" s="1143"/>
      <c r="DD125" s="1143"/>
      <c r="DE125" s="1143"/>
      <c r="DF125" s="1143"/>
      <c r="DG125" s="1143"/>
      <c r="DH125" s="1143"/>
      <c r="DI125" s="1143"/>
      <c r="DJ125" s="1143"/>
      <c r="DK125" s="1143"/>
      <c r="DL125" s="1143"/>
      <c r="DM125" s="1143"/>
      <c r="DN125" s="1143"/>
      <c r="DO125" s="1143"/>
      <c r="DP125" s="1143"/>
      <c r="DQ125" s="1143"/>
      <c r="DR125" s="1143"/>
      <c r="DS125" s="1143"/>
      <c r="DT125" s="1143"/>
      <c r="DU125" s="1143"/>
      <c r="DV125" s="1143"/>
      <c r="DW125" s="1143"/>
      <c r="DX125" s="1143"/>
      <c r="DY125" s="1143"/>
      <c r="DZ125" s="1143"/>
      <c r="EA125" s="1143"/>
      <c r="EB125" s="1143"/>
      <c r="EC125" s="1143"/>
      <c r="ED125" s="1143"/>
      <c r="EE125" s="1143"/>
      <c r="EF125" s="1143"/>
      <c r="EG125" s="1143"/>
      <c r="EH125" s="1143"/>
      <c r="EI125" s="1143"/>
      <c r="EJ125" s="1143"/>
      <c r="EK125" s="1143"/>
      <c r="EL125" s="1143"/>
      <c r="EM125" s="1143"/>
      <c r="EN125" s="1143"/>
      <c r="EO125" s="1143"/>
      <c r="EP125" s="1143"/>
      <c r="EQ125" s="1143"/>
      <c r="ER125" s="1143"/>
      <c r="ES125" s="1143"/>
      <c r="ET125" s="1143"/>
      <c r="EU125" s="1143"/>
      <c r="EV125" s="1143"/>
      <c r="EW125" s="1143"/>
      <c r="EX125" s="1143"/>
      <c r="EY125" s="1143"/>
      <c r="EZ125" s="1143"/>
      <c r="FA125" s="1143"/>
      <c r="FB125" s="1143"/>
      <c r="FC125" s="1143"/>
      <c r="FD125" s="1143"/>
      <c r="FE125" s="1143"/>
      <c r="FF125" s="1143"/>
      <c r="FG125" s="1143"/>
      <c r="FH125" s="1143"/>
      <c r="FI125" s="1143"/>
      <c r="FJ125" s="1143"/>
      <c r="FK125" s="1143"/>
      <c r="FL125" s="1143"/>
      <c r="FM125" s="1143"/>
      <c r="FN125" s="1143"/>
      <c r="FO125" s="1143"/>
      <c r="FP125" s="1143"/>
      <c r="FQ125" s="1143"/>
      <c r="FR125" s="1143"/>
      <c r="FS125" s="1143"/>
      <c r="FT125" s="1143"/>
      <c r="FU125" s="1143"/>
      <c r="FV125" s="1143"/>
      <c r="FW125" s="1143"/>
      <c r="FX125" s="1143"/>
      <c r="FY125" s="1143"/>
      <c r="FZ125" s="1143"/>
      <c r="GA125" s="1143"/>
      <c r="GB125" s="1143"/>
      <c r="GC125" s="1143"/>
      <c r="GD125" s="1143"/>
      <c r="GE125" s="1143"/>
      <c r="GF125" s="1143"/>
      <c r="GG125" s="1143"/>
      <c r="GH125" s="1143"/>
      <c r="GI125" s="1143"/>
      <c r="GJ125" s="1143"/>
      <c r="GK125" s="1143"/>
      <c r="GL125" s="1143"/>
      <c r="GM125" s="1143"/>
      <c r="GN125" s="1143"/>
      <c r="GO125" s="1143"/>
      <c r="GP125" s="1143"/>
      <c r="GQ125" s="1143"/>
      <c r="GR125" s="1143"/>
      <c r="GS125" s="1143"/>
      <c r="GT125" s="1143"/>
      <c r="GU125" s="1143"/>
      <c r="GV125" s="1143"/>
      <c r="GW125" s="1143"/>
      <c r="GX125" s="1143"/>
      <c r="GY125" s="1143"/>
      <c r="GZ125" s="1143"/>
      <c r="HA125" s="1143"/>
      <c r="HB125" s="1143"/>
      <c r="HC125" s="1143"/>
      <c r="HD125" s="1143"/>
      <c r="HE125" s="1143"/>
      <c r="HF125" s="1143"/>
      <c r="HG125" s="1143"/>
      <c r="HH125" s="1143"/>
      <c r="HI125" s="1143"/>
      <c r="HJ125" s="1143"/>
      <c r="HK125" s="1143"/>
      <c r="HL125" s="1143"/>
      <c r="HM125" s="1143"/>
      <c r="HN125" s="1143"/>
      <c r="HO125" s="1143"/>
      <c r="HP125" s="1143"/>
      <c r="HQ125" s="1143"/>
      <c r="HR125" s="1143"/>
      <c r="HS125" s="1143"/>
      <c r="HT125" s="1143"/>
      <c r="HU125" s="1143"/>
      <c r="HV125" s="1143"/>
      <c r="HW125" s="1143"/>
      <c r="HX125" s="1143"/>
      <c r="HY125" s="1143"/>
      <c r="HZ125" s="1143"/>
      <c r="IA125" s="1143"/>
      <c r="IB125" s="1143"/>
      <c r="IC125" s="1143"/>
      <c r="ID125" s="1143"/>
      <c r="IE125" s="1143"/>
      <c r="IF125" s="1143"/>
      <c r="IG125" s="1143"/>
      <c r="IH125" s="1143"/>
      <c r="II125" s="1143"/>
      <c r="IJ125" s="1143"/>
      <c r="IK125" s="1143"/>
      <c r="IL125" s="1143"/>
      <c r="IM125" s="1143"/>
      <c r="IN125" s="1143"/>
      <c r="IO125" s="1143"/>
      <c r="IP125" s="1143"/>
      <c r="IQ125" s="1143"/>
      <c r="IR125" s="1143"/>
      <c r="IS125" s="1143"/>
      <c r="IT125" s="1143"/>
      <c r="IU125" s="1143"/>
      <c r="IV125" s="1143"/>
      <c r="IW125" s="1143"/>
      <c r="IX125" s="1143"/>
      <c r="IY125" s="1143"/>
      <c r="IZ125" s="1143"/>
      <c r="JA125" s="1143"/>
      <c r="JB125" s="1143"/>
      <c r="JC125" s="1143"/>
      <c r="JD125" s="1143"/>
      <c r="JE125" s="1143"/>
      <c r="JF125" s="1143"/>
      <c r="JG125" s="1143"/>
      <c r="JH125" s="1143"/>
      <c r="JI125" s="1143"/>
      <c r="JJ125" s="1143"/>
      <c r="JK125" s="1143"/>
      <c r="JL125" s="1143"/>
      <c r="JM125" s="1143"/>
      <c r="JN125" s="1143"/>
      <c r="JO125" s="1143"/>
      <c r="JP125" s="1143"/>
      <c r="JQ125" s="1143"/>
      <c r="JR125" s="1143"/>
      <c r="JS125" s="1143"/>
      <c r="JT125" s="1143"/>
      <c r="JU125" s="1143"/>
      <c r="JV125" s="1143"/>
      <c r="JW125" s="1143"/>
      <c r="JX125" s="1143"/>
      <c r="JY125" s="1143"/>
      <c r="JZ125" s="1143"/>
      <c r="KA125" s="1143"/>
      <c r="KB125" s="1143"/>
      <c r="KC125" s="1143"/>
      <c r="KD125" s="1143"/>
      <c r="KE125" s="1143"/>
      <c r="KF125" s="1143"/>
      <c r="KG125" s="1143"/>
      <c r="KH125" s="1143"/>
      <c r="KI125" s="1143"/>
      <c r="KJ125" s="1143"/>
      <c r="KK125" s="1143"/>
      <c r="KL125" s="1143"/>
      <c r="KM125" s="1143"/>
      <c r="KN125" s="1143"/>
      <c r="KO125" s="1143"/>
      <c r="KP125" s="1143"/>
      <c r="KQ125" s="1143"/>
      <c r="KR125" s="1143"/>
      <c r="KS125" s="1143"/>
      <c r="KT125" s="1143"/>
      <c r="KU125" s="1143"/>
      <c r="KV125" s="1143"/>
      <c r="KW125" s="1143"/>
      <c r="KX125" s="1143"/>
      <c r="KY125" s="1143"/>
      <c r="KZ125" s="1143"/>
      <c r="LA125" s="1143"/>
      <c r="LB125" s="1143"/>
      <c r="LC125" s="1143"/>
      <c r="LD125" s="1143"/>
      <c r="LE125" s="1143"/>
      <c r="LF125" s="1143"/>
      <c r="LG125" s="1143"/>
      <c r="LH125" s="1143"/>
      <c r="LI125" s="1143"/>
      <c r="LJ125" s="1143"/>
      <c r="LK125" s="1143"/>
      <c r="LL125" s="1143"/>
      <c r="LM125" s="1143"/>
      <c r="LN125" s="1143"/>
      <c r="LO125" s="1143"/>
      <c r="LP125" s="1143"/>
      <c r="LQ125" s="1143"/>
      <c r="LR125" s="1143"/>
      <c r="LS125" s="1143"/>
      <c r="LT125" s="1143"/>
      <c r="LU125" s="1143"/>
      <c r="LV125" s="1143"/>
      <c r="LW125" s="1143"/>
      <c r="LX125" s="1143"/>
      <c r="LY125" s="1143"/>
      <c r="LZ125" s="1143"/>
      <c r="MA125" s="1143"/>
      <c r="MB125" s="1143"/>
      <c r="MC125" s="1143"/>
      <c r="MD125" s="1143"/>
      <c r="ME125" s="1143"/>
      <c r="MF125" s="1143"/>
      <c r="MG125" s="1143"/>
      <c r="MH125" s="1143"/>
      <c r="MI125" s="1143"/>
      <c r="MJ125" s="1143"/>
      <c r="MK125" s="1143"/>
      <c r="ML125" s="1143"/>
      <c r="MM125" s="1143"/>
      <c r="MN125" s="1143"/>
      <c r="MO125" s="1143"/>
      <c r="MP125" s="1143"/>
      <c r="MQ125" s="1143"/>
      <c r="MR125" s="1143"/>
      <c r="MS125" s="1143"/>
      <c r="MT125" s="1143"/>
      <c r="MU125" s="1143"/>
      <c r="MV125" s="1143"/>
      <c r="MW125" s="1143"/>
      <c r="MX125" s="1143"/>
      <c r="MY125" s="1143"/>
      <c r="MZ125" s="1143"/>
      <c r="NA125" s="1143"/>
      <c r="NB125" s="1143"/>
      <c r="NC125" s="1143"/>
      <c r="ND125" s="1143"/>
      <c r="NE125" s="1143"/>
      <c r="NF125" s="1143"/>
      <c r="NG125" s="1143"/>
      <c r="NH125" s="1143"/>
      <c r="NI125" s="1143"/>
      <c r="NJ125" s="1143"/>
      <c r="NK125" s="1143"/>
      <c r="NL125" s="1143"/>
      <c r="NM125" s="1143"/>
      <c r="NN125" s="1143"/>
      <c r="NO125" s="1143"/>
      <c r="NP125" s="1143"/>
      <c r="NQ125" s="1143"/>
      <c r="NR125" s="1143"/>
      <c r="NS125" s="1143"/>
      <c r="NT125" s="1143"/>
      <c r="NU125" s="1143"/>
      <c r="NV125" s="1143"/>
      <c r="NW125" s="1143"/>
      <c r="NX125" s="1143"/>
      <c r="NY125" s="1143"/>
      <c r="NZ125" s="1143"/>
      <c r="OA125" s="1143"/>
      <c r="OB125" s="1143"/>
      <c r="OC125" s="1143"/>
      <c r="OD125" s="1143"/>
      <c r="OE125" s="1143"/>
      <c r="OF125" s="1143"/>
      <c r="OG125" s="1143"/>
      <c r="OH125" s="1143"/>
      <c r="OI125" s="1143"/>
      <c r="OJ125" s="1143"/>
      <c r="OK125" s="1143"/>
      <c r="OL125" s="1143"/>
      <c r="OM125" s="1143"/>
      <c r="ON125" s="1143"/>
      <c r="OO125" s="1143"/>
      <c r="OP125" s="1143"/>
      <c r="OQ125" s="1143"/>
      <c r="OR125" s="1143"/>
      <c r="OS125" s="1143"/>
      <c r="OT125" s="1143"/>
      <c r="OU125" s="1143"/>
      <c r="OV125" s="1143"/>
      <c r="OW125" s="1143"/>
      <c r="OX125" s="1143"/>
      <c r="OY125" s="1143"/>
      <c r="OZ125" s="1143"/>
      <c r="PA125" s="1143"/>
      <c r="PB125" s="1143"/>
      <c r="PC125" s="1143"/>
      <c r="PD125" s="1143"/>
      <c r="PE125" s="1143"/>
      <c r="PF125" s="1143"/>
      <c r="PG125" s="1143"/>
      <c r="PH125" s="1143"/>
      <c r="PI125" s="1143"/>
      <c r="PJ125" s="1143"/>
      <c r="PK125" s="1143"/>
      <c r="PL125" s="1143"/>
      <c r="PM125" s="1143"/>
      <c r="PN125" s="1143"/>
      <c r="PO125" s="1143"/>
      <c r="PP125" s="1143"/>
      <c r="PQ125" s="1143"/>
      <c r="PR125" s="1143"/>
      <c r="PS125" s="1143"/>
      <c r="PT125" s="1143"/>
      <c r="PU125" s="1143"/>
      <c r="PV125" s="1143"/>
      <c r="PW125" s="1143"/>
      <c r="PX125" s="1143"/>
      <c r="PY125" s="1143"/>
      <c r="PZ125" s="1143"/>
      <c r="QA125" s="1143"/>
      <c r="QB125" s="1143"/>
      <c r="QC125" s="1143"/>
      <c r="QD125" s="1143"/>
      <c r="QE125" s="1143"/>
      <c r="QF125" s="1143"/>
      <c r="QG125" s="1143"/>
      <c r="QH125" s="1143"/>
      <c r="QI125" s="1143"/>
      <c r="QJ125" s="1143"/>
      <c r="QK125" s="1143"/>
      <c r="QL125" s="1143"/>
      <c r="QM125" s="1143"/>
      <c r="QN125" s="1143"/>
      <c r="QO125" s="1143"/>
      <c r="QP125" s="1143"/>
      <c r="QQ125" s="1143"/>
      <c r="QR125" s="1143"/>
      <c r="QS125" s="1143"/>
      <c r="QT125" s="1143"/>
      <c r="QU125" s="1143"/>
      <c r="QV125" s="1143"/>
      <c r="QW125" s="1143"/>
      <c r="QX125" s="1143"/>
      <c r="QY125" s="1143"/>
      <c r="QZ125" s="1143"/>
      <c r="RA125" s="1143"/>
      <c r="RB125" s="1143"/>
      <c r="RC125" s="1143"/>
      <c r="RD125" s="1143"/>
      <c r="RE125" s="1143"/>
      <c r="RF125" s="1143"/>
      <c r="RG125" s="1143"/>
      <c r="RH125" s="1143"/>
      <c r="RI125" s="1143"/>
      <c r="RJ125" s="1143"/>
      <c r="RK125" s="1143"/>
      <c r="RL125" s="1143"/>
      <c r="RM125" s="1143"/>
      <c r="RN125" s="1143"/>
      <c r="RO125" s="1143"/>
      <c r="RP125" s="1143"/>
      <c r="RQ125" s="1143"/>
      <c r="RR125" s="1143"/>
      <c r="RS125" s="1143"/>
      <c r="RT125" s="1143"/>
      <c r="RU125" s="1143"/>
      <c r="RV125" s="1143"/>
      <c r="RW125" s="1143"/>
      <c r="RX125" s="1143"/>
      <c r="RY125" s="1143"/>
      <c r="RZ125" s="1143"/>
      <c r="SA125" s="1143"/>
      <c r="SB125" s="1143"/>
      <c r="SC125" s="1143"/>
      <c r="SD125" s="1143"/>
      <c r="SE125" s="1143"/>
      <c r="SF125" s="1143"/>
      <c r="SG125" s="1143"/>
      <c r="SH125" s="1143"/>
      <c r="SI125" s="1143"/>
      <c r="SJ125" s="1143"/>
      <c r="SK125" s="1143"/>
      <c r="SL125" s="1143"/>
      <c r="SM125" s="1143"/>
      <c r="SN125" s="1143"/>
      <c r="SO125" s="1143"/>
      <c r="SP125" s="1143"/>
      <c r="SQ125" s="1143"/>
      <c r="SR125" s="1143"/>
      <c r="SS125" s="1143"/>
      <c r="ST125" s="1143"/>
      <c r="SU125" s="1143"/>
      <c r="SV125" s="1143"/>
      <c r="SW125" s="1143"/>
      <c r="SX125" s="1143"/>
      <c r="SY125" s="1143"/>
      <c r="SZ125" s="1143"/>
      <c r="TA125" s="1143"/>
      <c r="TB125" s="1143"/>
      <c r="TC125" s="1143"/>
      <c r="TD125" s="1143"/>
      <c r="TE125" s="1143"/>
      <c r="TF125" s="1143"/>
      <c r="TG125" s="1143"/>
      <c r="TH125" s="1143"/>
      <c r="TI125" s="1143"/>
      <c r="TJ125" s="1143"/>
      <c r="TK125" s="1143"/>
      <c r="TL125" s="1143"/>
      <c r="TM125" s="1143"/>
      <c r="TN125" s="1143"/>
      <c r="TO125" s="1143"/>
      <c r="TP125" s="1143"/>
      <c r="TQ125" s="1143"/>
      <c r="TR125" s="1143"/>
      <c r="TS125" s="1143"/>
      <c r="TT125" s="1143"/>
      <c r="TU125" s="1143"/>
      <c r="TV125" s="1143"/>
      <c r="TW125" s="1143"/>
      <c r="TX125" s="1143"/>
      <c r="TY125" s="1143"/>
      <c r="TZ125" s="1143"/>
      <c r="UA125" s="1143"/>
      <c r="UB125" s="1143"/>
      <c r="UC125" s="1143"/>
      <c r="UD125" s="1143"/>
      <c r="UE125" s="1143"/>
      <c r="UF125" s="1143"/>
      <c r="UG125" s="1143"/>
      <c r="UH125" s="1143"/>
      <c r="UI125" s="1143"/>
      <c r="UJ125" s="1143"/>
      <c r="UK125" s="1143"/>
      <c r="UL125" s="1143"/>
      <c r="UM125" s="1143"/>
      <c r="UN125" s="1143"/>
      <c r="UO125" s="1143"/>
      <c r="UP125" s="1143"/>
      <c r="UQ125" s="1143"/>
      <c r="UR125" s="1143"/>
      <c r="US125" s="1143"/>
      <c r="UT125" s="1143"/>
      <c r="UU125" s="1143"/>
      <c r="UV125" s="1143"/>
      <c r="UW125" s="1143"/>
      <c r="UX125" s="1143"/>
      <c r="UY125" s="1143"/>
      <c r="UZ125" s="1143"/>
      <c r="VA125" s="1143"/>
      <c r="VB125" s="1143"/>
      <c r="VC125" s="1143"/>
      <c r="VD125" s="1143"/>
      <c r="VE125" s="1143"/>
      <c r="VF125" s="1143"/>
      <c r="VG125" s="1143"/>
      <c r="VH125" s="1143"/>
      <c r="VI125" s="1143"/>
      <c r="VJ125" s="1143"/>
      <c r="VK125" s="1143"/>
      <c r="VL125" s="1143"/>
      <c r="VM125" s="1143"/>
      <c r="VN125" s="1143"/>
      <c r="VO125" s="1143"/>
      <c r="VP125" s="1143"/>
      <c r="VQ125" s="1143"/>
      <c r="VR125" s="1143"/>
      <c r="VS125" s="1143"/>
      <c r="VT125" s="1143"/>
      <c r="VU125" s="1143"/>
      <c r="VV125" s="1143"/>
      <c r="VW125" s="1143"/>
      <c r="VX125" s="1143"/>
      <c r="VY125" s="1143"/>
      <c r="VZ125" s="1143"/>
      <c r="WA125" s="1143"/>
      <c r="WB125" s="1143"/>
      <c r="WC125" s="1143"/>
      <c r="WD125" s="1143"/>
      <c r="WE125" s="1143"/>
      <c r="WF125" s="1143"/>
      <c r="WG125" s="1143"/>
      <c r="WH125" s="1143"/>
      <c r="WI125" s="1143"/>
      <c r="WJ125" s="1143"/>
      <c r="WK125" s="1143"/>
      <c r="WL125" s="1143"/>
      <c r="WM125" s="1143"/>
      <c r="WN125" s="1143"/>
      <c r="WO125" s="1143"/>
      <c r="WP125" s="1143"/>
      <c r="WQ125" s="1143"/>
      <c r="WR125" s="1143"/>
      <c r="WS125" s="1143"/>
      <c r="WT125" s="1143"/>
      <c r="WU125" s="1143"/>
      <c r="WV125" s="1143"/>
      <c r="WW125" s="1143"/>
      <c r="WX125" s="1143"/>
      <c r="WY125" s="1143"/>
      <c r="WZ125" s="1143"/>
      <c r="XA125" s="1143"/>
      <c r="XB125" s="1143"/>
      <c r="XC125" s="1143"/>
      <c r="XD125" s="1143"/>
      <c r="XE125" s="1143"/>
      <c r="XF125" s="1143"/>
      <c r="XG125" s="1143"/>
      <c r="XH125" s="1143"/>
      <c r="XI125" s="1143"/>
      <c r="XJ125" s="1143"/>
      <c r="XK125" s="1143"/>
      <c r="XL125" s="1143"/>
      <c r="XM125" s="1143"/>
      <c r="XN125" s="1143"/>
      <c r="XO125" s="1143"/>
      <c r="XP125" s="1143"/>
      <c r="XQ125" s="1143"/>
      <c r="XR125" s="1143"/>
      <c r="XS125" s="1143"/>
      <c r="XT125" s="1143"/>
      <c r="XU125" s="1143"/>
      <c r="XV125" s="1143"/>
      <c r="XW125" s="1143"/>
      <c r="XX125" s="1143"/>
      <c r="XY125" s="1143"/>
      <c r="XZ125" s="1143"/>
      <c r="YA125" s="1143"/>
      <c r="YB125" s="1143"/>
      <c r="YC125" s="1143"/>
      <c r="YD125" s="1143"/>
      <c r="YE125" s="1143"/>
      <c r="YF125" s="1143"/>
      <c r="YG125" s="1143"/>
      <c r="YH125" s="1143"/>
      <c r="YI125" s="1143"/>
      <c r="YJ125" s="1143"/>
      <c r="YK125" s="1143"/>
      <c r="YL125" s="1143"/>
      <c r="YM125" s="1143"/>
      <c r="YN125" s="1143"/>
      <c r="YO125" s="1143"/>
      <c r="YP125" s="1143"/>
      <c r="YQ125" s="1143"/>
      <c r="YR125" s="1143"/>
      <c r="YS125" s="1143"/>
      <c r="YT125" s="1143"/>
      <c r="YU125" s="1143"/>
      <c r="YV125" s="1143"/>
      <c r="YW125" s="1143"/>
      <c r="YX125" s="1143"/>
      <c r="YY125" s="1143"/>
      <c r="YZ125" s="1143"/>
      <c r="ZA125" s="1143"/>
      <c r="ZB125" s="1143"/>
      <c r="ZC125" s="1143"/>
      <c r="ZD125" s="1143"/>
      <c r="ZE125" s="1143"/>
      <c r="ZF125" s="1143"/>
      <c r="ZG125" s="1143"/>
      <c r="ZH125" s="1143"/>
      <c r="ZI125" s="1143"/>
      <c r="ZJ125" s="1143"/>
      <c r="ZK125" s="1143"/>
      <c r="ZL125" s="1143"/>
      <c r="ZM125" s="1143"/>
      <c r="ZN125" s="1143"/>
      <c r="ZO125" s="1143"/>
      <c r="ZP125" s="1143"/>
      <c r="ZQ125" s="1143"/>
      <c r="ZR125" s="1143"/>
      <c r="ZS125" s="1143"/>
      <c r="ZT125" s="1143"/>
      <c r="ZU125" s="1143"/>
      <c r="ZV125" s="1143"/>
      <c r="ZW125" s="1143"/>
      <c r="ZX125" s="1143"/>
      <c r="ZY125" s="1143"/>
      <c r="ZZ125" s="1143"/>
      <c r="AAA125" s="1143"/>
      <c r="AAB125" s="1143"/>
      <c r="AAC125" s="1143"/>
      <c r="AAD125" s="1143"/>
      <c r="AAE125" s="1143"/>
      <c r="AAF125" s="1143"/>
      <c r="AAG125" s="1143"/>
      <c r="AAH125" s="1143"/>
      <c r="AAI125" s="1143"/>
      <c r="AAJ125" s="1143"/>
      <c r="AAK125" s="1143"/>
      <c r="AAL125" s="1143"/>
      <c r="AAM125" s="1143"/>
      <c r="AAN125" s="1143"/>
      <c r="AAO125" s="1143"/>
      <c r="AAP125" s="1143"/>
      <c r="AAQ125" s="1143"/>
      <c r="AAR125" s="1143"/>
      <c r="AAS125" s="1143"/>
      <c r="AAT125" s="1143"/>
      <c r="AAU125" s="1143"/>
      <c r="AAV125" s="1143"/>
      <c r="AAW125" s="1143"/>
      <c r="AAX125" s="1143"/>
      <c r="AAY125" s="1143"/>
      <c r="AAZ125" s="1143"/>
      <c r="ABA125" s="1143"/>
      <c r="ABB125" s="1143"/>
      <c r="ABC125" s="1143"/>
      <c r="ABD125" s="1143"/>
      <c r="ABE125" s="1143"/>
      <c r="ABF125" s="1143"/>
      <c r="ABG125" s="1143"/>
      <c r="ABH125" s="1143"/>
      <c r="ABI125" s="1143"/>
      <c r="ABJ125" s="1143"/>
      <c r="ABK125" s="1143"/>
      <c r="ABL125" s="1143"/>
      <c r="ABM125" s="1143"/>
      <c r="ABN125" s="1143"/>
      <c r="ABO125" s="1143"/>
      <c r="ABP125" s="1143"/>
      <c r="ABQ125" s="1143"/>
      <c r="ABR125" s="1143"/>
      <c r="ABS125" s="1143"/>
      <c r="ABT125" s="1143"/>
      <c r="ABU125" s="1143"/>
      <c r="ABV125" s="1143"/>
      <c r="ABW125" s="1143"/>
      <c r="ABX125" s="1143"/>
      <c r="ABY125" s="1143"/>
      <c r="ABZ125" s="1143"/>
      <c r="ACA125" s="1143"/>
      <c r="ACB125" s="1143"/>
      <c r="ACC125" s="1143"/>
      <c r="ACD125" s="1143"/>
      <c r="ACE125" s="1143"/>
      <c r="ACF125" s="1143"/>
      <c r="ACG125" s="1143"/>
      <c r="ACH125" s="1143"/>
      <c r="ACI125" s="1143"/>
      <c r="ACJ125" s="1143"/>
      <c r="ACK125" s="1143"/>
      <c r="ACL125" s="1143"/>
      <c r="ACM125" s="1143"/>
      <c r="ACN125" s="1143"/>
      <c r="ACO125" s="1143"/>
      <c r="ACP125" s="1143"/>
      <c r="ACQ125" s="1143"/>
      <c r="ACR125" s="1143"/>
      <c r="ACS125" s="1143"/>
      <c r="ACT125" s="1143"/>
      <c r="ACU125" s="1143"/>
      <c r="ACV125" s="1143"/>
      <c r="ACW125" s="1143"/>
      <c r="ACX125" s="1143"/>
      <c r="ACY125" s="1143"/>
      <c r="ACZ125" s="1143"/>
      <c r="ADA125" s="1143"/>
      <c r="ADB125" s="1143"/>
      <c r="ADC125" s="1143"/>
      <c r="ADD125" s="1143"/>
      <c r="ADE125" s="1143"/>
      <c r="ADF125" s="1143"/>
      <c r="ADG125" s="1143"/>
      <c r="ADH125" s="1143"/>
      <c r="ADI125" s="1143"/>
      <c r="ADJ125" s="1143"/>
      <c r="ADK125" s="1143"/>
      <c r="ADL125" s="1143"/>
      <c r="ADM125" s="1143"/>
      <c r="ADN125" s="1143"/>
      <c r="ADO125" s="1143"/>
      <c r="ADP125" s="1143"/>
      <c r="ADQ125" s="1143"/>
      <c r="ADR125" s="1143"/>
      <c r="ADS125" s="1143"/>
      <c r="ADT125" s="1143"/>
      <c r="ADU125" s="1143"/>
      <c r="ADV125" s="1143"/>
      <c r="ADW125" s="1143"/>
      <c r="ADX125" s="1143"/>
      <c r="ADY125" s="1143"/>
      <c r="ADZ125" s="1143"/>
      <c r="AEA125" s="1143"/>
      <c r="AEB125" s="1143"/>
      <c r="AEC125" s="1143"/>
      <c r="AED125" s="1143"/>
      <c r="AEE125" s="1143"/>
      <c r="AEF125" s="1143"/>
      <c r="AEG125" s="1143"/>
      <c r="AEH125" s="1143"/>
      <c r="AEI125" s="1143"/>
      <c r="AEJ125" s="1143"/>
      <c r="AEK125" s="1143"/>
      <c r="AEL125" s="1143"/>
      <c r="AEM125" s="1143"/>
      <c r="AEN125" s="1143"/>
      <c r="AEO125" s="1143"/>
      <c r="AEP125" s="1143"/>
      <c r="AEQ125" s="1143"/>
      <c r="AER125" s="1143"/>
      <c r="AES125" s="1143"/>
      <c r="AET125" s="1143"/>
      <c r="AEU125" s="1143"/>
      <c r="AEV125" s="1143"/>
      <c r="AEW125" s="1143"/>
      <c r="AEX125" s="1143"/>
      <c r="AEY125" s="1143"/>
      <c r="AEZ125" s="1143"/>
      <c r="AFA125" s="1143"/>
      <c r="AFB125" s="1143"/>
      <c r="AFC125" s="1143"/>
      <c r="AFD125" s="1143"/>
      <c r="AFE125" s="1143"/>
      <c r="AFF125" s="1143"/>
      <c r="AFG125" s="1143"/>
      <c r="AFH125" s="1143"/>
      <c r="AFI125" s="1143"/>
      <c r="AFJ125" s="1143"/>
      <c r="AFK125" s="1143"/>
      <c r="AFL125" s="1143"/>
      <c r="AFM125" s="1143"/>
      <c r="AFN125" s="1143"/>
      <c r="AFO125" s="1143"/>
      <c r="AFP125" s="1143"/>
      <c r="AFQ125" s="1143"/>
      <c r="AFR125" s="1143"/>
      <c r="AFS125" s="1143"/>
      <c r="AFT125" s="1143"/>
      <c r="AFU125" s="1143"/>
      <c r="AFV125" s="1143"/>
      <c r="AFW125" s="1143"/>
      <c r="AFX125" s="1143"/>
      <c r="AFY125" s="1143"/>
      <c r="AFZ125" s="1143"/>
      <c r="AGA125" s="1143"/>
      <c r="AGB125" s="1143"/>
      <c r="AGC125" s="1143"/>
      <c r="AGD125" s="1143"/>
      <c r="AGE125" s="1143"/>
      <c r="AGF125" s="1143"/>
      <c r="AGG125" s="1143"/>
      <c r="AGH125" s="1143"/>
      <c r="AGI125" s="1143"/>
      <c r="AGJ125" s="1143"/>
      <c r="AGK125" s="1143"/>
      <c r="AGL125" s="1143"/>
      <c r="AGM125" s="1143"/>
      <c r="AGN125" s="1143"/>
      <c r="AGO125" s="1143"/>
      <c r="AGP125" s="1143"/>
      <c r="AGQ125" s="1143"/>
      <c r="AGR125" s="1143"/>
      <c r="AGS125" s="1143"/>
      <c r="AGT125" s="1143"/>
      <c r="AGU125" s="1143"/>
      <c r="AGV125" s="1143"/>
      <c r="AGW125" s="1143"/>
      <c r="AGX125" s="1143"/>
      <c r="AGY125" s="1143"/>
      <c r="AGZ125" s="1143"/>
      <c r="AHA125" s="1143"/>
      <c r="AHB125" s="1143"/>
      <c r="AHC125" s="1143"/>
      <c r="AHD125" s="1143"/>
      <c r="AHE125" s="1143"/>
      <c r="AHF125" s="1143"/>
      <c r="AHG125" s="1143"/>
      <c r="AHH125" s="1143"/>
      <c r="AHI125" s="1143"/>
      <c r="AHJ125" s="1143"/>
      <c r="AHK125" s="1143"/>
      <c r="AHL125" s="1143"/>
      <c r="AHM125" s="1143"/>
      <c r="AHN125" s="1143"/>
      <c r="AHO125" s="1143"/>
      <c r="AHP125" s="1143"/>
      <c r="AHQ125" s="1143"/>
      <c r="AHR125" s="1143"/>
      <c r="AHS125" s="1143"/>
      <c r="AHT125" s="1143"/>
      <c r="AHU125" s="1143"/>
      <c r="AHV125" s="1143"/>
      <c r="AHW125" s="1143"/>
      <c r="AHX125" s="1143"/>
      <c r="AHY125" s="1143"/>
      <c r="AHZ125" s="1143"/>
      <c r="AIA125" s="1143"/>
      <c r="AIB125" s="1143"/>
      <c r="AIC125" s="1143"/>
      <c r="AID125" s="1143"/>
      <c r="AIE125" s="1143"/>
      <c r="AIF125" s="1143"/>
      <c r="AIG125" s="1143"/>
      <c r="AIH125" s="1143"/>
      <c r="AII125" s="1143"/>
      <c r="AIJ125" s="1143"/>
      <c r="AIK125" s="1143"/>
      <c r="AIL125" s="1143"/>
      <c r="AIM125" s="1143"/>
      <c r="AIN125" s="1143"/>
      <c r="AIO125" s="1143"/>
      <c r="AIP125" s="1143"/>
      <c r="AIQ125" s="1143"/>
      <c r="AIR125" s="1143"/>
      <c r="AIS125" s="1143"/>
      <c r="AIT125" s="1143"/>
      <c r="AIU125" s="1143"/>
      <c r="AIV125" s="1143"/>
      <c r="AIW125" s="1143"/>
      <c r="AIX125" s="1143"/>
      <c r="AIY125" s="1143"/>
      <c r="AIZ125" s="1143"/>
      <c r="AJA125" s="1143"/>
      <c r="AJB125" s="1143"/>
      <c r="AJC125" s="1143"/>
      <c r="AJD125" s="1143"/>
      <c r="AJE125" s="1143"/>
      <c r="AJF125" s="1143"/>
      <c r="AJG125" s="1143"/>
      <c r="AJH125" s="1143"/>
      <c r="AJI125" s="1143"/>
      <c r="AJJ125" s="1143"/>
      <c r="AJK125" s="1143"/>
      <c r="AJL125" s="1143"/>
      <c r="AJM125" s="1143"/>
      <c r="AJN125" s="1143"/>
      <c r="AJO125" s="1143"/>
      <c r="AJP125" s="1143"/>
      <c r="AJQ125" s="1143"/>
      <c r="AJR125" s="1143"/>
      <c r="AJS125" s="1143"/>
      <c r="AJT125" s="1143"/>
      <c r="AJU125" s="1143"/>
      <c r="AJV125" s="1143"/>
      <c r="AJW125" s="1143"/>
      <c r="AJX125" s="1143"/>
      <c r="AJY125" s="1143"/>
      <c r="AJZ125" s="1143"/>
      <c r="AKA125" s="1143"/>
      <c r="AKB125" s="1143"/>
      <c r="AKC125" s="1143"/>
      <c r="AKD125" s="1143"/>
      <c r="AKE125" s="1143"/>
      <c r="AKF125" s="1143"/>
      <c r="AKG125" s="1143"/>
      <c r="AKH125" s="1143"/>
      <c r="AKI125" s="1143"/>
      <c r="AKJ125" s="1143"/>
      <c r="AKK125" s="1143"/>
      <c r="AKL125" s="1143"/>
      <c r="AKM125" s="1143"/>
      <c r="AKN125" s="1143"/>
      <c r="AKO125" s="1143"/>
      <c r="AKP125" s="1143"/>
      <c r="AKQ125" s="1143"/>
      <c r="AKR125" s="1143"/>
      <c r="AKS125" s="1143"/>
      <c r="AKT125" s="1143"/>
      <c r="AKU125" s="1143"/>
      <c r="AKV125" s="1143"/>
      <c r="AKW125" s="1143"/>
      <c r="AKX125" s="1143"/>
      <c r="AKY125" s="1143"/>
      <c r="AKZ125" s="1143"/>
      <c r="ALA125" s="1143"/>
      <c r="ALB125" s="1143"/>
      <c r="ALC125" s="1143"/>
      <c r="ALD125" s="1143"/>
      <c r="ALE125" s="1143"/>
      <c r="ALF125" s="1143"/>
      <c r="ALG125" s="1143"/>
      <c r="ALH125" s="1143"/>
      <c r="ALI125" s="1143"/>
      <c r="ALJ125" s="1143"/>
      <c r="ALK125" s="1143"/>
      <c r="ALL125" s="1143"/>
      <c r="ALM125" s="1143"/>
      <c r="ALN125" s="1143"/>
      <c r="ALO125" s="1143"/>
      <c r="ALP125" s="1143"/>
      <c r="ALQ125" s="1143"/>
      <c r="ALR125" s="1143"/>
      <c r="ALS125" s="1143"/>
      <c r="ALT125" s="1143"/>
      <c r="ALU125" s="1143"/>
      <c r="ALV125" s="1143"/>
      <c r="ALW125" s="1143"/>
      <c r="ALX125" s="1143"/>
      <c r="ALY125" s="1143"/>
      <c r="ALZ125" s="1143"/>
      <c r="AMA125" s="1143"/>
      <c r="AMB125" s="1143"/>
      <c r="AMC125" s="1143"/>
      <c r="AMD125" s="1143"/>
      <c r="AME125" s="1143"/>
      <c r="AMF125" s="1143"/>
      <c r="AMG125" s="1143"/>
    </row>
    <row r="126" spans="1:1021" ht="27.75" customHeight="1">
      <c r="A126" s="200">
        <v>1.01</v>
      </c>
      <c r="B126" s="200">
        <v>2.68</v>
      </c>
      <c r="C126" s="201">
        <f t="shared" si="12"/>
        <v>65.976666666666674</v>
      </c>
      <c r="D126" s="201">
        <f t="shared" si="13"/>
        <v>262.74666666666667</v>
      </c>
      <c r="F126" s="1551">
        <v>643</v>
      </c>
      <c r="G126" s="1551"/>
      <c r="H126" s="1551"/>
      <c r="I126" s="1551"/>
      <c r="J126" s="1575" t="s">
        <v>2487</v>
      </c>
      <c r="K126" s="1576"/>
      <c r="L126" s="1576"/>
      <c r="M126" s="1576"/>
      <c r="N126" s="1576"/>
      <c r="O126" s="1576"/>
      <c r="P126" s="1576"/>
      <c r="Q126" s="1576"/>
      <c r="R126" s="1576"/>
      <c r="S126" s="1576"/>
      <c r="T126" s="1576"/>
      <c r="U126" s="1576"/>
      <c r="V126" s="1576"/>
      <c r="W126" s="1576"/>
      <c r="X126" s="1576"/>
      <c r="Y126" s="1576"/>
      <c r="Z126" s="1576"/>
      <c r="AA126" s="1576"/>
      <c r="AB126" s="1576"/>
      <c r="AC126" s="1576"/>
      <c r="AD126" s="1576"/>
      <c r="AE126" s="1577"/>
      <c r="AF126" s="1552"/>
      <c r="AG126" s="1552"/>
      <c r="AH126" s="1526">
        <v>290</v>
      </c>
      <c r="AI126" s="1526"/>
      <c r="AJ126" s="1526"/>
      <c r="AK126" s="1534">
        <v>190</v>
      </c>
      <c r="AL126" s="1535"/>
      <c r="AM126" s="1535"/>
      <c r="AN126" s="1535"/>
      <c r="AO126" s="1535"/>
      <c r="AP126" s="1535"/>
      <c r="AQ126" s="1535"/>
      <c r="AR126" s="1535"/>
      <c r="AS126" s="1535"/>
      <c r="AT126" s="1536"/>
      <c r="AU126" s="1534">
        <v>290</v>
      </c>
      <c r="AV126" s="1535"/>
      <c r="AW126" s="1535"/>
      <c r="AX126" s="1535"/>
      <c r="AY126" s="1535"/>
      <c r="AZ126" s="1535"/>
      <c r="BA126" s="1535"/>
      <c r="BB126" s="1535"/>
      <c r="BC126" s="1535"/>
      <c r="BD126" s="1536"/>
      <c r="BE126" s="19"/>
      <c r="BF126" s="563"/>
    </row>
    <row r="127" spans="1:1021" ht="27.75" customHeight="1">
      <c r="A127" s="200">
        <f t="shared" ref="A127:A158" si="14">A126+0.01</f>
        <v>1.02</v>
      </c>
      <c r="B127" s="200">
        <v>2.69</v>
      </c>
      <c r="C127" s="201">
        <f t="shared" si="12"/>
        <v>66.959999999999994</v>
      </c>
      <c r="D127" s="201">
        <f t="shared" si="13"/>
        <v>264.62</v>
      </c>
      <c r="F127" s="1551">
        <v>644</v>
      </c>
      <c r="G127" s="1551"/>
      <c r="H127" s="1551"/>
      <c r="I127" s="1551"/>
      <c r="J127" s="1575" t="s">
        <v>2488</v>
      </c>
      <c r="K127" s="1576"/>
      <c r="L127" s="1576"/>
      <c r="M127" s="1576"/>
      <c r="N127" s="1576"/>
      <c r="O127" s="1576"/>
      <c r="P127" s="1576"/>
      <c r="Q127" s="1576"/>
      <c r="R127" s="1576"/>
      <c r="S127" s="1576"/>
      <c r="T127" s="1576"/>
      <c r="U127" s="1576"/>
      <c r="V127" s="1576"/>
      <c r="W127" s="1576"/>
      <c r="X127" s="1576"/>
      <c r="Y127" s="1576"/>
      <c r="Z127" s="1576"/>
      <c r="AA127" s="1576"/>
      <c r="AB127" s="1576"/>
      <c r="AC127" s="1576"/>
      <c r="AD127" s="1576"/>
      <c r="AE127" s="1577"/>
      <c r="AF127" s="1552"/>
      <c r="AG127" s="1552"/>
      <c r="AH127" s="1526">
        <v>291</v>
      </c>
      <c r="AI127" s="1526"/>
      <c r="AJ127" s="1526"/>
      <c r="AK127" s="1534">
        <v>191</v>
      </c>
      <c r="AL127" s="1535"/>
      <c r="AM127" s="1535"/>
      <c r="AN127" s="1535"/>
      <c r="AO127" s="1535"/>
      <c r="AP127" s="1535"/>
      <c r="AQ127" s="1535"/>
      <c r="AR127" s="1535"/>
      <c r="AS127" s="1535"/>
      <c r="AT127" s="1536"/>
      <c r="AU127" s="1534">
        <v>291</v>
      </c>
      <c r="AV127" s="1535"/>
      <c r="AW127" s="1535"/>
      <c r="AX127" s="1535"/>
      <c r="AY127" s="1535"/>
      <c r="AZ127" s="1535"/>
      <c r="BA127" s="1535"/>
      <c r="BB127" s="1535"/>
      <c r="BC127" s="1535"/>
      <c r="BD127" s="1536"/>
      <c r="BE127" s="19"/>
      <c r="BF127" s="563"/>
    </row>
    <row r="128" spans="1:1021" ht="27.75" customHeight="1">
      <c r="A128" s="200">
        <f t="shared" si="14"/>
        <v>1.03</v>
      </c>
      <c r="B128" s="200">
        <v>2.7</v>
      </c>
      <c r="C128" s="201">
        <f t="shared" si="12"/>
        <v>67.95</v>
      </c>
      <c r="D128" s="201">
        <f t="shared" si="13"/>
        <v>266.5</v>
      </c>
      <c r="F128" s="1551">
        <v>645</v>
      </c>
      <c r="G128" s="1551"/>
      <c r="H128" s="1551"/>
      <c r="I128" s="1551"/>
      <c r="J128" s="1575" t="s">
        <v>2489</v>
      </c>
      <c r="K128" s="1576"/>
      <c r="L128" s="1576"/>
      <c r="M128" s="1576"/>
      <c r="N128" s="1576"/>
      <c r="O128" s="1576"/>
      <c r="P128" s="1576"/>
      <c r="Q128" s="1576"/>
      <c r="R128" s="1576"/>
      <c r="S128" s="1576"/>
      <c r="T128" s="1576"/>
      <c r="U128" s="1576"/>
      <c r="V128" s="1576"/>
      <c r="W128" s="1576"/>
      <c r="X128" s="1576"/>
      <c r="Y128" s="1576"/>
      <c r="Z128" s="1576"/>
      <c r="AA128" s="1576"/>
      <c r="AB128" s="1576"/>
      <c r="AC128" s="1576"/>
      <c r="AD128" s="1576"/>
      <c r="AE128" s="1577"/>
      <c r="AF128" s="1552"/>
      <c r="AG128" s="1552"/>
      <c r="AH128" s="1526">
        <v>292</v>
      </c>
      <c r="AI128" s="1526"/>
      <c r="AJ128" s="1526"/>
      <c r="AK128" s="1534">
        <v>192</v>
      </c>
      <c r="AL128" s="1535"/>
      <c r="AM128" s="1535"/>
      <c r="AN128" s="1535"/>
      <c r="AO128" s="1535"/>
      <c r="AP128" s="1535"/>
      <c r="AQ128" s="1535"/>
      <c r="AR128" s="1535"/>
      <c r="AS128" s="1535"/>
      <c r="AT128" s="1536"/>
      <c r="AU128" s="1534">
        <v>292</v>
      </c>
      <c r="AV128" s="1535"/>
      <c r="AW128" s="1535"/>
      <c r="AX128" s="1535"/>
      <c r="AY128" s="1535"/>
      <c r="AZ128" s="1535"/>
      <c r="BA128" s="1535"/>
      <c r="BB128" s="1535"/>
      <c r="BC128" s="1535"/>
      <c r="BD128" s="1536"/>
      <c r="BE128" s="19"/>
      <c r="BF128" s="563"/>
    </row>
    <row r="129" spans="1:1021" s="1155" customFormat="1" ht="27.75" customHeight="1">
      <c r="A129" s="1156">
        <f t="shared" si="14"/>
        <v>1.04</v>
      </c>
      <c r="B129" s="1156">
        <v>2.71</v>
      </c>
      <c r="C129" s="1157">
        <f t="shared" si="12"/>
        <v>68.946666666666673</v>
      </c>
      <c r="D129" s="1157">
        <f t="shared" si="13"/>
        <v>268.38666666666666</v>
      </c>
      <c r="E129" s="1143"/>
      <c r="F129" s="1561"/>
      <c r="G129" s="1561"/>
      <c r="H129" s="1561"/>
      <c r="I129" s="1561"/>
      <c r="J129" s="1569" t="s">
        <v>3053</v>
      </c>
      <c r="K129" s="1570"/>
      <c r="L129" s="1570"/>
      <c r="M129" s="1570"/>
      <c r="N129" s="1570"/>
      <c r="O129" s="1570"/>
      <c r="P129" s="1570"/>
      <c r="Q129" s="1570"/>
      <c r="R129" s="1570"/>
      <c r="S129" s="1570"/>
      <c r="T129" s="1570"/>
      <c r="U129" s="1570"/>
      <c r="V129" s="1570"/>
      <c r="W129" s="1570"/>
      <c r="X129" s="1570"/>
      <c r="Y129" s="1570"/>
      <c r="Z129" s="1570"/>
      <c r="AA129" s="1570"/>
      <c r="AB129" s="1570"/>
      <c r="AC129" s="1570"/>
      <c r="AD129" s="1570"/>
      <c r="AE129" s="1571"/>
      <c r="AF129" s="1562"/>
      <c r="AG129" s="1562"/>
      <c r="AH129" s="1562">
        <v>293</v>
      </c>
      <c r="AI129" s="1562"/>
      <c r="AJ129" s="1562"/>
      <c r="AK129" s="1563">
        <v>193</v>
      </c>
      <c r="AL129" s="1564"/>
      <c r="AM129" s="1564"/>
      <c r="AN129" s="1564"/>
      <c r="AO129" s="1564"/>
      <c r="AP129" s="1564"/>
      <c r="AQ129" s="1564"/>
      <c r="AR129" s="1564"/>
      <c r="AS129" s="1564"/>
      <c r="AT129" s="1565"/>
      <c r="AU129" s="1563">
        <v>293</v>
      </c>
      <c r="AV129" s="1564"/>
      <c r="AW129" s="1564"/>
      <c r="AX129" s="1564"/>
      <c r="AY129" s="1564"/>
      <c r="AZ129" s="1564"/>
      <c r="BA129" s="1564"/>
      <c r="BB129" s="1564"/>
      <c r="BC129" s="1564"/>
      <c r="BD129" s="1565"/>
      <c r="BE129" s="1153"/>
      <c r="BF129" s="1158"/>
      <c r="BG129" s="1143"/>
      <c r="BH129" s="1143"/>
      <c r="BI129" s="1143"/>
      <c r="BJ129" s="1143"/>
      <c r="BK129" s="1143"/>
      <c r="BL129" s="1143"/>
      <c r="BM129" s="1143"/>
      <c r="BN129" s="1143"/>
      <c r="BO129" s="1143"/>
      <c r="BP129" s="1143"/>
      <c r="BQ129" s="1143"/>
      <c r="BR129" s="1143"/>
      <c r="BS129" s="1143"/>
      <c r="BT129" s="1143"/>
      <c r="BU129" s="1143"/>
      <c r="BV129" s="1143"/>
      <c r="BW129" s="1143"/>
      <c r="BX129" s="1143"/>
      <c r="BY129" s="1143"/>
      <c r="BZ129" s="1143"/>
      <c r="CA129" s="1143"/>
      <c r="CB129" s="1143"/>
      <c r="CC129" s="1143"/>
      <c r="CD129" s="1143"/>
      <c r="CE129" s="1143"/>
      <c r="CF129" s="1143"/>
      <c r="CG129" s="1143"/>
      <c r="CH129" s="1143"/>
      <c r="CI129" s="1143"/>
      <c r="CJ129" s="1143"/>
      <c r="CK129" s="1143"/>
      <c r="CL129" s="1143"/>
      <c r="CM129" s="1143"/>
      <c r="CN129" s="1143"/>
      <c r="CO129" s="1143"/>
      <c r="CP129" s="1143"/>
      <c r="CQ129" s="1143"/>
      <c r="CR129" s="1143"/>
      <c r="CS129" s="1143"/>
      <c r="CT129" s="1143"/>
      <c r="CU129" s="1143"/>
      <c r="CV129" s="1143"/>
      <c r="CW129" s="1143"/>
      <c r="CX129" s="1143"/>
      <c r="CY129" s="1143"/>
      <c r="CZ129" s="1143"/>
      <c r="DA129" s="1143"/>
      <c r="DB129" s="1143"/>
      <c r="DC129" s="1143"/>
      <c r="DD129" s="1143"/>
      <c r="DE129" s="1143"/>
      <c r="DF129" s="1143"/>
      <c r="DG129" s="1143"/>
      <c r="DH129" s="1143"/>
      <c r="DI129" s="1143"/>
      <c r="DJ129" s="1143"/>
      <c r="DK129" s="1143"/>
      <c r="DL129" s="1143"/>
      <c r="DM129" s="1143"/>
      <c r="DN129" s="1143"/>
      <c r="DO129" s="1143"/>
      <c r="DP129" s="1143"/>
      <c r="DQ129" s="1143"/>
      <c r="DR129" s="1143"/>
      <c r="DS129" s="1143"/>
      <c r="DT129" s="1143"/>
      <c r="DU129" s="1143"/>
      <c r="DV129" s="1143"/>
      <c r="DW129" s="1143"/>
      <c r="DX129" s="1143"/>
      <c r="DY129" s="1143"/>
      <c r="DZ129" s="1143"/>
      <c r="EA129" s="1143"/>
      <c r="EB129" s="1143"/>
      <c r="EC129" s="1143"/>
      <c r="ED129" s="1143"/>
      <c r="EE129" s="1143"/>
      <c r="EF129" s="1143"/>
      <c r="EG129" s="1143"/>
      <c r="EH129" s="1143"/>
      <c r="EI129" s="1143"/>
      <c r="EJ129" s="1143"/>
      <c r="EK129" s="1143"/>
      <c r="EL129" s="1143"/>
      <c r="EM129" s="1143"/>
      <c r="EN129" s="1143"/>
      <c r="EO129" s="1143"/>
      <c r="EP129" s="1143"/>
      <c r="EQ129" s="1143"/>
      <c r="ER129" s="1143"/>
      <c r="ES129" s="1143"/>
      <c r="ET129" s="1143"/>
      <c r="EU129" s="1143"/>
      <c r="EV129" s="1143"/>
      <c r="EW129" s="1143"/>
      <c r="EX129" s="1143"/>
      <c r="EY129" s="1143"/>
      <c r="EZ129" s="1143"/>
      <c r="FA129" s="1143"/>
      <c r="FB129" s="1143"/>
      <c r="FC129" s="1143"/>
      <c r="FD129" s="1143"/>
      <c r="FE129" s="1143"/>
      <c r="FF129" s="1143"/>
      <c r="FG129" s="1143"/>
      <c r="FH129" s="1143"/>
      <c r="FI129" s="1143"/>
      <c r="FJ129" s="1143"/>
      <c r="FK129" s="1143"/>
      <c r="FL129" s="1143"/>
      <c r="FM129" s="1143"/>
      <c r="FN129" s="1143"/>
      <c r="FO129" s="1143"/>
      <c r="FP129" s="1143"/>
      <c r="FQ129" s="1143"/>
      <c r="FR129" s="1143"/>
      <c r="FS129" s="1143"/>
      <c r="FT129" s="1143"/>
      <c r="FU129" s="1143"/>
      <c r="FV129" s="1143"/>
      <c r="FW129" s="1143"/>
      <c r="FX129" s="1143"/>
      <c r="FY129" s="1143"/>
      <c r="FZ129" s="1143"/>
      <c r="GA129" s="1143"/>
      <c r="GB129" s="1143"/>
      <c r="GC129" s="1143"/>
      <c r="GD129" s="1143"/>
      <c r="GE129" s="1143"/>
      <c r="GF129" s="1143"/>
      <c r="GG129" s="1143"/>
      <c r="GH129" s="1143"/>
      <c r="GI129" s="1143"/>
      <c r="GJ129" s="1143"/>
      <c r="GK129" s="1143"/>
      <c r="GL129" s="1143"/>
      <c r="GM129" s="1143"/>
      <c r="GN129" s="1143"/>
      <c r="GO129" s="1143"/>
      <c r="GP129" s="1143"/>
      <c r="GQ129" s="1143"/>
      <c r="GR129" s="1143"/>
      <c r="GS129" s="1143"/>
      <c r="GT129" s="1143"/>
      <c r="GU129" s="1143"/>
      <c r="GV129" s="1143"/>
      <c r="GW129" s="1143"/>
      <c r="GX129" s="1143"/>
      <c r="GY129" s="1143"/>
      <c r="GZ129" s="1143"/>
      <c r="HA129" s="1143"/>
      <c r="HB129" s="1143"/>
      <c r="HC129" s="1143"/>
      <c r="HD129" s="1143"/>
      <c r="HE129" s="1143"/>
      <c r="HF129" s="1143"/>
      <c r="HG129" s="1143"/>
      <c r="HH129" s="1143"/>
      <c r="HI129" s="1143"/>
      <c r="HJ129" s="1143"/>
      <c r="HK129" s="1143"/>
      <c r="HL129" s="1143"/>
      <c r="HM129" s="1143"/>
      <c r="HN129" s="1143"/>
      <c r="HO129" s="1143"/>
      <c r="HP129" s="1143"/>
      <c r="HQ129" s="1143"/>
      <c r="HR129" s="1143"/>
      <c r="HS129" s="1143"/>
      <c r="HT129" s="1143"/>
      <c r="HU129" s="1143"/>
      <c r="HV129" s="1143"/>
      <c r="HW129" s="1143"/>
      <c r="HX129" s="1143"/>
      <c r="HY129" s="1143"/>
      <c r="HZ129" s="1143"/>
      <c r="IA129" s="1143"/>
      <c r="IB129" s="1143"/>
      <c r="IC129" s="1143"/>
      <c r="ID129" s="1143"/>
      <c r="IE129" s="1143"/>
      <c r="IF129" s="1143"/>
      <c r="IG129" s="1143"/>
      <c r="IH129" s="1143"/>
      <c r="II129" s="1143"/>
      <c r="IJ129" s="1143"/>
      <c r="IK129" s="1143"/>
      <c r="IL129" s="1143"/>
      <c r="IM129" s="1143"/>
      <c r="IN129" s="1143"/>
      <c r="IO129" s="1143"/>
      <c r="IP129" s="1143"/>
      <c r="IQ129" s="1143"/>
      <c r="IR129" s="1143"/>
      <c r="IS129" s="1143"/>
      <c r="IT129" s="1143"/>
      <c r="IU129" s="1143"/>
      <c r="IV129" s="1143"/>
      <c r="IW129" s="1143"/>
      <c r="IX129" s="1143"/>
      <c r="IY129" s="1143"/>
      <c r="IZ129" s="1143"/>
      <c r="JA129" s="1143"/>
      <c r="JB129" s="1143"/>
      <c r="JC129" s="1143"/>
      <c r="JD129" s="1143"/>
      <c r="JE129" s="1143"/>
      <c r="JF129" s="1143"/>
      <c r="JG129" s="1143"/>
      <c r="JH129" s="1143"/>
      <c r="JI129" s="1143"/>
      <c r="JJ129" s="1143"/>
      <c r="JK129" s="1143"/>
      <c r="JL129" s="1143"/>
      <c r="JM129" s="1143"/>
      <c r="JN129" s="1143"/>
      <c r="JO129" s="1143"/>
      <c r="JP129" s="1143"/>
      <c r="JQ129" s="1143"/>
      <c r="JR129" s="1143"/>
      <c r="JS129" s="1143"/>
      <c r="JT129" s="1143"/>
      <c r="JU129" s="1143"/>
      <c r="JV129" s="1143"/>
      <c r="JW129" s="1143"/>
      <c r="JX129" s="1143"/>
      <c r="JY129" s="1143"/>
      <c r="JZ129" s="1143"/>
      <c r="KA129" s="1143"/>
      <c r="KB129" s="1143"/>
      <c r="KC129" s="1143"/>
      <c r="KD129" s="1143"/>
      <c r="KE129" s="1143"/>
      <c r="KF129" s="1143"/>
      <c r="KG129" s="1143"/>
      <c r="KH129" s="1143"/>
      <c r="KI129" s="1143"/>
      <c r="KJ129" s="1143"/>
      <c r="KK129" s="1143"/>
      <c r="KL129" s="1143"/>
      <c r="KM129" s="1143"/>
      <c r="KN129" s="1143"/>
      <c r="KO129" s="1143"/>
      <c r="KP129" s="1143"/>
      <c r="KQ129" s="1143"/>
      <c r="KR129" s="1143"/>
      <c r="KS129" s="1143"/>
      <c r="KT129" s="1143"/>
      <c r="KU129" s="1143"/>
      <c r="KV129" s="1143"/>
      <c r="KW129" s="1143"/>
      <c r="KX129" s="1143"/>
      <c r="KY129" s="1143"/>
      <c r="KZ129" s="1143"/>
      <c r="LA129" s="1143"/>
      <c r="LB129" s="1143"/>
      <c r="LC129" s="1143"/>
      <c r="LD129" s="1143"/>
      <c r="LE129" s="1143"/>
      <c r="LF129" s="1143"/>
      <c r="LG129" s="1143"/>
      <c r="LH129" s="1143"/>
      <c r="LI129" s="1143"/>
      <c r="LJ129" s="1143"/>
      <c r="LK129" s="1143"/>
      <c r="LL129" s="1143"/>
      <c r="LM129" s="1143"/>
      <c r="LN129" s="1143"/>
      <c r="LO129" s="1143"/>
      <c r="LP129" s="1143"/>
      <c r="LQ129" s="1143"/>
      <c r="LR129" s="1143"/>
      <c r="LS129" s="1143"/>
      <c r="LT129" s="1143"/>
      <c r="LU129" s="1143"/>
      <c r="LV129" s="1143"/>
      <c r="LW129" s="1143"/>
      <c r="LX129" s="1143"/>
      <c r="LY129" s="1143"/>
      <c r="LZ129" s="1143"/>
      <c r="MA129" s="1143"/>
      <c r="MB129" s="1143"/>
      <c r="MC129" s="1143"/>
      <c r="MD129" s="1143"/>
      <c r="ME129" s="1143"/>
      <c r="MF129" s="1143"/>
      <c r="MG129" s="1143"/>
      <c r="MH129" s="1143"/>
      <c r="MI129" s="1143"/>
      <c r="MJ129" s="1143"/>
      <c r="MK129" s="1143"/>
      <c r="ML129" s="1143"/>
      <c r="MM129" s="1143"/>
      <c r="MN129" s="1143"/>
      <c r="MO129" s="1143"/>
      <c r="MP129" s="1143"/>
      <c r="MQ129" s="1143"/>
      <c r="MR129" s="1143"/>
      <c r="MS129" s="1143"/>
      <c r="MT129" s="1143"/>
      <c r="MU129" s="1143"/>
      <c r="MV129" s="1143"/>
      <c r="MW129" s="1143"/>
      <c r="MX129" s="1143"/>
      <c r="MY129" s="1143"/>
      <c r="MZ129" s="1143"/>
      <c r="NA129" s="1143"/>
      <c r="NB129" s="1143"/>
      <c r="NC129" s="1143"/>
      <c r="ND129" s="1143"/>
      <c r="NE129" s="1143"/>
      <c r="NF129" s="1143"/>
      <c r="NG129" s="1143"/>
      <c r="NH129" s="1143"/>
      <c r="NI129" s="1143"/>
      <c r="NJ129" s="1143"/>
      <c r="NK129" s="1143"/>
      <c r="NL129" s="1143"/>
      <c r="NM129" s="1143"/>
      <c r="NN129" s="1143"/>
      <c r="NO129" s="1143"/>
      <c r="NP129" s="1143"/>
      <c r="NQ129" s="1143"/>
      <c r="NR129" s="1143"/>
      <c r="NS129" s="1143"/>
      <c r="NT129" s="1143"/>
      <c r="NU129" s="1143"/>
      <c r="NV129" s="1143"/>
      <c r="NW129" s="1143"/>
      <c r="NX129" s="1143"/>
      <c r="NY129" s="1143"/>
      <c r="NZ129" s="1143"/>
      <c r="OA129" s="1143"/>
      <c r="OB129" s="1143"/>
      <c r="OC129" s="1143"/>
      <c r="OD129" s="1143"/>
      <c r="OE129" s="1143"/>
      <c r="OF129" s="1143"/>
      <c r="OG129" s="1143"/>
      <c r="OH129" s="1143"/>
      <c r="OI129" s="1143"/>
      <c r="OJ129" s="1143"/>
      <c r="OK129" s="1143"/>
      <c r="OL129" s="1143"/>
      <c r="OM129" s="1143"/>
      <c r="ON129" s="1143"/>
      <c r="OO129" s="1143"/>
      <c r="OP129" s="1143"/>
      <c r="OQ129" s="1143"/>
      <c r="OR129" s="1143"/>
      <c r="OS129" s="1143"/>
      <c r="OT129" s="1143"/>
      <c r="OU129" s="1143"/>
      <c r="OV129" s="1143"/>
      <c r="OW129" s="1143"/>
      <c r="OX129" s="1143"/>
      <c r="OY129" s="1143"/>
      <c r="OZ129" s="1143"/>
      <c r="PA129" s="1143"/>
      <c r="PB129" s="1143"/>
      <c r="PC129" s="1143"/>
      <c r="PD129" s="1143"/>
      <c r="PE129" s="1143"/>
      <c r="PF129" s="1143"/>
      <c r="PG129" s="1143"/>
      <c r="PH129" s="1143"/>
      <c r="PI129" s="1143"/>
      <c r="PJ129" s="1143"/>
      <c r="PK129" s="1143"/>
      <c r="PL129" s="1143"/>
      <c r="PM129" s="1143"/>
      <c r="PN129" s="1143"/>
      <c r="PO129" s="1143"/>
      <c r="PP129" s="1143"/>
      <c r="PQ129" s="1143"/>
      <c r="PR129" s="1143"/>
      <c r="PS129" s="1143"/>
      <c r="PT129" s="1143"/>
      <c r="PU129" s="1143"/>
      <c r="PV129" s="1143"/>
      <c r="PW129" s="1143"/>
      <c r="PX129" s="1143"/>
      <c r="PY129" s="1143"/>
      <c r="PZ129" s="1143"/>
      <c r="QA129" s="1143"/>
      <c r="QB129" s="1143"/>
      <c r="QC129" s="1143"/>
      <c r="QD129" s="1143"/>
      <c r="QE129" s="1143"/>
      <c r="QF129" s="1143"/>
      <c r="QG129" s="1143"/>
      <c r="QH129" s="1143"/>
      <c r="QI129" s="1143"/>
      <c r="QJ129" s="1143"/>
      <c r="QK129" s="1143"/>
      <c r="QL129" s="1143"/>
      <c r="QM129" s="1143"/>
      <c r="QN129" s="1143"/>
      <c r="QO129" s="1143"/>
      <c r="QP129" s="1143"/>
      <c r="QQ129" s="1143"/>
      <c r="QR129" s="1143"/>
      <c r="QS129" s="1143"/>
      <c r="QT129" s="1143"/>
      <c r="QU129" s="1143"/>
      <c r="QV129" s="1143"/>
      <c r="QW129" s="1143"/>
      <c r="QX129" s="1143"/>
      <c r="QY129" s="1143"/>
      <c r="QZ129" s="1143"/>
      <c r="RA129" s="1143"/>
      <c r="RB129" s="1143"/>
      <c r="RC129" s="1143"/>
      <c r="RD129" s="1143"/>
      <c r="RE129" s="1143"/>
      <c r="RF129" s="1143"/>
      <c r="RG129" s="1143"/>
      <c r="RH129" s="1143"/>
      <c r="RI129" s="1143"/>
      <c r="RJ129" s="1143"/>
      <c r="RK129" s="1143"/>
      <c r="RL129" s="1143"/>
      <c r="RM129" s="1143"/>
      <c r="RN129" s="1143"/>
      <c r="RO129" s="1143"/>
      <c r="RP129" s="1143"/>
      <c r="RQ129" s="1143"/>
      <c r="RR129" s="1143"/>
      <c r="RS129" s="1143"/>
      <c r="RT129" s="1143"/>
      <c r="RU129" s="1143"/>
      <c r="RV129" s="1143"/>
      <c r="RW129" s="1143"/>
      <c r="RX129" s="1143"/>
      <c r="RY129" s="1143"/>
      <c r="RZ129" s="1143"/>
      <c r="SA129" s="1143"/>
      <c r="SB129" s="1143"/>
      <c r="SC129" s="1143"/>
      <c r="SD129" s="1143"/>
      <c r="SE129" s="1143"/>
      <c r="SF129" s="1143"/>
      <c r="SG129" s="1143"/>
      <c r="SH129" s="1143"/>
      <c r="SI129" s="1143"/>
      <c r="SJ129" s="1143"/>
      <c r="SK129" s="1143"/>
      <c r="SL129" s="1143"/>
      <c r="SM129" s="1143"/>
      <c r="SN129" s="1143"/>
      <c r="SO129" s="1143"/>
      <c r="SP129" s="1143"/>
      <c r="SQ129" s="1143"/>
      <c r="SR129" s="1143"/>
      <c r="SS129" s="1143"/>
      <c r="ST129" s="1143"/>
      <c r="SU129" s="1143"/>
      <c r="SV129" s="1143"/>
      <c r="SW129" s="1143"/>
      <c r="SX129" s="1143"/>
      <c r="SY129" s="1143"/>
      <c r="SZ129" s="1143"/>
      <c r="TA129" s="1143"/>
      <c r="TB129" s="1143"/>
      <c r="TC129" s="1143"/>
      <c r="TD129" s="1143"/>
      <c r="TE129" s="1143"/>
      <c r="TF129" s="1143"/>
      <c r="TG129" s="1143"/>
      <c r="TH129" s="1143"/>
      <c r="TI129" s="1143"/>
      <c r="TJ129" s="1143"/>
      <c r="TK129" s="1143"/>
      <c r="TL129" s="1143"/>
      <c r="TM129" s="1143"/>
      <c r="TN129" s="1143"/>
      <c r="TO129" s="1143"/>
      <c r="TP129" s="1143"/>
      <c r="TQ129" s="1143"/>
      <c r="TR129" s="1143"/>
      <c r="TS129" s="1143"/>
      <c r="TT129" s="1143"/>
      <c r="TU129" s="1143"/>
      <c r="TV129" s="1143"/>
      <c r="TW129" s="1143"/>
      <c r="TX129" s="1143"/>
      <c r="TY129" s="1143"/>
      <c r="TZ129" s="1143"/>
      <c r="UA129" s="1143"/>
      <c r="UB129" s="1143"/>
      <c r="UC129" s="1143"/>
      <c r="UD129" s="1143"/>
      <c r="UE129" s="1143"/>
      <c r="UF129" s="1143"/>
      <c r="UG129" s="1143"/>
      <c r="UH129" s="1143"/>
      <c r="UI129" s="1143"/>
      <c r="UJ129" s="1143"/>
      <c r="UK129" s="1143"/>
      <c r="UL129" s="1143"/>
      <c r="UM129" s="1143"/>
      <c r="UN129" s="1143"/>
      <c r="UO129" s="1143"/>
      <c r="UP129" s="1143"/>
      <c r="UQ129" s="1143"/>
      <c r="UR129" s="1143"/>
      <c r="US129" s="1143"/>
      <c r="UT129" s="1143"/>
      <c r="UU129" s="1143"/>
      <c r="UV129" s="1143"/>
      <c r="UW129" s="1143"/>
      <c r="UX129" s="1143"/>
      <c r="UY129" s="1143"/>
      <c r="UZ129" s="1143"/>
      <c r="VA129" s="1143"/>
      <c r="VB129" s="1143"/>
      <c r="VC129" s="1143"/>
      <c r="VD129" s="1143"/>
      <c r="VE129" s="1143"/>
      <c r="VF129" s="1143"/>
      <c r="VG129" s="1143"/>
      <c r="VH129" s="1143"/>
      <c r="VI129" s="1143"/>
      <c r="VJ129" s="1143"/>
      <c r="VK129" s="1143"/>
      <c r="VL129" s="1143"/>
      <c r="VM129" s="1143"/>
      <c r="VN129" s="1143"/>
      <c r="VO129" s="1143"/>
      <c r="VP129" s="1143"/>
      <c r="VQ129" s="1143"/>
      <c r="VR129" s="1143"/>
      <c r="VS129" s="1143"/>
      <c r="VT129" s="1143"/>
      <c r="VU129" s="1143"/>
      <c r="VV129" s="1143"/>
      <c r="VW129" s="1143"/>
      <c r="VX129" s="1143"/>
      <c r="VY129" s="1143"/>
      <c r="VZ129" s="1143"/>
      <c r="WA129" s="1143"/>
      <c r="WB129" s="1143"/>
      <c r="WC129" s="1143"/>
      <c r="WD129" s="1143"/>
      <c r="WE129" s="1143"/>
      <c r="WF129" s="1143"/>
      <c r="WG129" s="1143"/>
      <c r="WH129" s="1143"/>
      <c r="WI129" s="1143"/>
      <c r="WJ129" s="1143"/>
      <c r="WK129" s="1143"/>
      <c r="WL129" s="1143"/>
      <c r="WM129" s="1143"/>
      <c r="WN129" s="1143"/>
      <c r="WO129" s="1143"/>
      <c r="WP129" s="1143"/>
      <c r="WQ129" s="1143"/>
      <c r="WR129" s="1143"/>
      <c r="WS129" s="1143"/>
      <c r="WT129" s="1143"/>
      <c r="WU129" s="1143"/>
      <c r="WV129" s="1143"/>
      <c r="WW129" s="1143"/>
      <c r="WX129" s="1143"/>
      <c r="WY129" s="1143"/>
      <c r="WZ129" s="1143"/>
      <c r="XA129" s="1143"/>
      <c r="XB129" s="1143"/>
      <c r="XC129" s="1143"/>
      <c r="XD129" s="1143"/>
      <c r="XE129" s="1143"/>
      <c r="XF129" s="1143"/>
      <c r="XG129" s="1143"/>
      <c r="XH129" s="1143"/>
      <c r="XI129" s="1143"/>
      <c r="XJ129" s="1143"/>
      <c r="XK129" s="1143"/>
      <c r="XL129" s="1143"/>
      <c r="XM129" s="1143"/>
      <c r="XN129" s="1143"/>
      <c r="XO129" s="1143"/>
      <c r="XP129" s="1143"/>
      <c r="XQ129" s="1143"/>
      <c r="XR129" s="1143"/>
      <c r="XS129" s="1143"/>
      <c r="XT129" s="1143"/>
      <c r="XU129" s="1143"/>
      <c r="XV129" s="1143"/>
      <c r="XW129" s="1143"/>
      <c r="XX129" s="1143"/>
      <c r="XY129" s="1143"/>
      <c r="XZ129" s="1143"/>
      <c r="YA129" s="1143"/>
      <c r="YB129" s="1143"/>
      <c r="YC129" s="1143"/>
      <c r="YD129" s="1143"/>
      <c r="YE129" s="1143"/>
      <c r="YF129" s="1143"/>
      <c r="YG129" s="1143"/>
      <c r="YH129" s="1143"/>
      <c r="YI129" s="1143"/>
      <c r="YJ129" s="1143"/>
      <c r="YK129" s="1143"/>
      <c r="YL129" s="1143"/>
      <c r="YM129" s="1143"/>
      <c r="YN129" s="1143"/>
      <c r="YO129" s="1143"/>
      <c r="YP129" s="1143"/>
      <c r="YQ129" s="1143"/>
      <c r="YR129" s="1143"/>
      <c r="YS129" s="1143"/>
      <c r="YT129" s="1143"/>
      <c r="YU129" s="1143"/>
      <c r="YV129" s="1143"/>
      <c r="YW129" s="1143"/>
      <c r="YX129" s="1143"/>
      <c r="YY129" s="1143"/>
      <c r="YZ129" s="1143"/>
      <c r="ZA129" s="1143"/>
      <c r="ZB129" s="1143"/>
      <c r="ZC129" s="1143"/>
      <c r="ZD129" s="1143"/>
      <c r="ZE129" s="1143"/>
      <c r="ZF129" s="1143"/>
      <c r="ZG129" s="1143"/>
      <c r="ZH129" s="1143"/>
      <c r="ZI129" s="1143"/>
      <c r="ZJ129" s="1143"/>
      <c r="ZK129" s="1143"/>
      <c r="ZL129" s="1143"/>
      <c r="ZM129" s="1143"/>
      <c r="ZN129" s="1143"/>
      <c r="ZO129" s="1143"/>
      <c r="ZP129" s="1143"/>
      <c r="ZQ129" s="1143"/>
      <c r="ZR129" s="1143"/>
      <c r="ZS129" s="1143"/>
      <c r="ZT129" s="1143"/>
      <c r="ZU129" s="1143"/>
      <c r="ZV129" s="1143"/>
      <c r="ZW129" s="1143"/>
      <c r="ZX129" s="1143"/>
      <c r="ZY129" s="1143"/>
      <c r="ZZ129" s="1143"/>
      <c r="AAA129" s="1143"/>
      <c r="AAB129" s="1143"/>
      <c r="AAC129" s="1143"/>
      <c r="AAD129" s="1143"/>
      <c r="AAE129" s="1143"/>
      <c r="AAF129" s="1143"/>
      <c r="AAG129" s="1143"/>
      <c r="AAH129" s="1143"/>
      <c r="AAI129" s="1143"/>
      <c r="AAJ129" s="1143"/>
      <c r="AAK129" s="1143"/>
      <c r="AAL129" s="1143"/>
      <c r="AAM129" s="1143"/>
      <c r="AAN129" s="1143"/>
      <c r="AAO129" s="1143"/>
      <c r="AAP129" s="1143"/>
      <c r="AAQ129" s="1143"/>
      <c r="AAR129" s="1143"/>
      <c r="AAS129" s="1143"/>
      <c r="AAT129" s="1143"/>
      <c r="AAU129" s="1143"/>
      <c r="AAV129" s="1143"/>
      <c r="AAW129" s="1143"/>
      <c r="AAX129" s="1143"/>
      <c r="AAY129" s="1143"/>
      <c r="AAZ129" s="1143"/>
      <c r="ABA129" s="1143"/>
      <c r="ABB129" s="1143"/>
      <c r="ABC129" s="1143"/>
      <c r="ABD129" s="1143"/>
      <c r="ABE129" s="1143"/>
      <c r="ABF129" s="1143"/>
      <c r="ABG129" s="1143"/>
      <c r="ABH129" s="1143"/>
      <c r="ABI129" s="1143"/>
      <c r="ABJ129" s="1143"/>
      <c r="ABK129" s="1143"/>
      <c r="ABL129" s="1143"/>
      <c r="ABM129" s="1143"/>
      <c r="ABN129" s="1143"/>
      <c r="ABO129" s="1143"/>
      <c r="ABP129" s="1143"/>
      <c r="ABQ129" s="1143"/>
      <c r="ABR129" s="1143"/>
      <c r="ABS129" s="1143"/>
      <c r="ABT129" s="1143"/>
      <c r="ABU129" s="1143"/>
      <c r="ABV129" s="1143"/>
      <c r="ABW129" s="1143"/>
      <c r="ABX129" s="1143"/>
      <c r="ABY129" s="1143"/>
      <c r="ABZ129" s="1143"/>
      <c r="ACA129" s="1143"/>
      <c r="ACB129" s="1143"/>
      <c r="ACC129" s="1143"/>
      <c r="ACD129" s="1143"/>
      <c r="ACE129" s="1143"/>
      <c r="ACF129" s="1143"/>
      <c r="ACG129" s="1143"/>
      <c r="ACH129" s="1143"/>
      <c r="ACI129" s="1143"/>
      <c r="ACJ129" s="1143"/>
      <c r="ACK129" s="1143"/>
      <c r="ACL129" s="1143"/>
      <c r="ACM129" s="1143"/>
      <c r="ACN129" s="1143"/>
      <c r="ACO129" s="1143"/>
      <c r="ACP129" s="1143"/>
      <c r="ACQ129" s="1143"/>
      <c r="ACR129" s="1143"/>
      <c r="ACS129" s="1143"/>
      <c r="ACT129" s="1143"/>
      <c r="ACU129" s="1143"/>
      <c r="ACV129" s="1143"/>
      <c r="ACW129" s="1143"/>
      <c r="ACX129" s="1143"/>
      <c r="ACY129" s="1143"/>
      <c r="ACZ129" s="1143"/>
      <c r="ADA129" s="1143"/>
      <c r="ADB129" s="1143"/>
      <c r="ADC129" s="1143"/>
      <c r="ADD129" s="1143"/>
      <c r="ADE129" s="1143"/>
      <c r="ADF129" s="1143"/>
      <c r="ADG129" s="1143"/>
      <c r="ADH129" s="1143"/>
      <c r="ADI129" s="1143"/>
      <c r="ADJ129" s="1143"/>
      <c r="ADK129" s="1143"/>
      <c r="ADL129" s="1143"/>
      <c r="ADM129" s="1143"/>
      <c r="ADN129" s="1143"/>
      <c r="ADO129" s="1143"/>
      <c r="ADP129" s="1143"/>
      <c r="ADQ129" s="1143"/>
      <c r="ADR129" s="1143"/>
      <c r="ADS129" s="1143"/>
      <c r="ADT129" s="1143"/>
      <c r="ADU129" s="1143"/>
      <c r="ADV129" s="1143"/>
      <c r="ADW129" s="1143"/>
      <c r="ADX129" s="1143"/>
      <c r="ADY129" s="1143"/>
      <c r="ADZ129" s="1143"/>
      <c r="AEA129" s="1143"/>
      <c r="AEB129" s="1143"/>
      <c r="AEC129" s="1143"/>
      <c r="AED129" s="1143"/>
      <c r="AEE129" s="1143"/>
      <c r="AEF129" s="1143"/>
      <c r="AEG129" s="1143"/>
      <c r="AEH129" s="1143"/>
      <c r="AEI129" s="1143"/>
      <c r="AEJ129" s="1143"/>
      <c r="AEK129" s="1143"/>
      <c r="AEL129" s="1143"/>
      <c r="AEM129" s="1143"/>
      <c r="AEN129" s="1143"/>
      <c r="AEO129" s="1143"/>
      <c r="AEP129" s="1143"/>
      <c r="AEQ129" s="1143"/>
      <c r="AER129" s="1143"/>
      <c r="AES129" s="1143"/>
      <c r="AET129" s="1143"/>
      <c r="AEU129" s="1143"/>
      <c r="AEV129" s="1143"/>
      <c r="AEW129" s="1143"/>
      <c r="AEX129" s="1143"/>
      <c r="AEY129" s="1143"/>
      <c r="AEZ129" s="1143"/>
      <c r="AFA129" s="1143"/>
      <c r="AFB129" s="1143"/>
      <c r="AFC129" s="1143"/>
      <c r="AFD129" s="1143"/>
      <c r="AFE129" s="1143"/>
      <c r="AFF129" s="1143"/>
      <c r="AFG129" s="1143"/>
      <c r="AFH129" s="1143"/>
      <c r="AFI129" s="1143"/>
      <c r="AFJ129" s="1143"/>
      <c r="AFK129" s="1143"/>
      <c r="AFL129" s="1143"/>
      <c r="AFM129" s="1143"/>
      <c r="AFN129" s="1143"/>
      <c r="AFO129" s="1143"/>
      <c r="AFP129" s="1143"/>
      <c r="AFQ129" s="1143"/>
      <c r="AFR129" s="1143"/>
      <c r="AFS129" s="1143"/>
      <c r="AFT129" s="1143"/>
      <c r="AFU129" s="1143"/>
      <c r="AFV129" s="1143"/>
      <c r="AFW129" s="1143"/>
      <c r="AFX129" s="1143"/>
      <c r="AFY129" s="1143"/>
      <c r="AFZ129" s="1143"/>
      <c r="AGA129" s="1143"/>
      <c r="AGB129" s="1143"/>
      <c r="AGC129" s="1143"/>
      <c r="AGD129" s="1143"/>
      <c r="AGE129" s="1143"/>
      <c r="AGF129" s="1143"/>
      <c r="AGG129" s="1143"/>
      <c r="AGH129" s="1143"/>
      <c r="AGI129" s="1143"/>
      <c r="AGJ129" s="1143"/>
      <c r="AGK129" s="1143"/>
      <c r="AGL129" s="1143"/>
      <c r="AGM129" s="1143"/>
      <c r="AGN129" s="1143"/>
      <c r="AGO129" s="1143"/>
      <c r="AGP129" s="1143"/>
      <c r="AGQ129" s="1143"/>
      <c r="AGR129" s="1143"/>
      <c r="AGS129" s="1143"/>
      <c r="AGT129" s="1143"/>
      <c r="AGU129" s="1143"/>
      <c r="AGV129" s="1143"/>
      <c r="AGW129" s="1143"/>
      <c r="AGX129" s="1143"/>
      <c r="AGY129" s="1143"/>
      <c r="AGZ129" s="1143"/>
      <c r="AHA129" s="1143"/>
      <c r="AHB129" s="1143"/>
      <c r="AHC129" s="1143"/>
      <c r="AHD129" s="1143"/>
      <c r="AHE129" s="1143"/>
      <c r="AHF129" s="1143"/>
      <c r="AHG129" s="1143"/>
      <c r="AHH129" s="1143"/>
      <c r="AHI129" s="1143"/>
      <c r="AHJ129" s="1143"/>
      <c r="AHK129" s="1143"/>
      <c r="AHL129" s="1143"/>
      <c r="AHM129" s="1143"/>
      <c r="AHN129" s="1143"/>
      <c r="AHO129" s="1143"/>
      <c r="AHP129" s="1143"/>
      <c r="AHQ129" s="1143"/>
      <c r="AHR129" s="1143"/>
      <c r="AHS129" s="1143"/>
      <c r="AHT129" s="1143"/>
      <c r="AHU129" s="1143"/>
      <c r="AHV129" s="1143"/>
      <c r="AHW129" s="1143"/>
      <c r="AHX129" s="1143"/>
      <c r="AHY129" s="1143"/>
      <c r="AHZ129" s="1143"/>
      <c r="AIA129" s="1143"/>
      <c r="AIB129" s="1143"/>
      <c r="AIC129" s="1143"/>
      <c r="AID129" s="1143"/>
      <c r="AIE129" s="1143"/>
      <c r="AIF129" s="1143"/>
      <c r="AIG129" s="1143"/>
      <c r="AIH129" s="1143"/>
      <c r="AII129" s="1143"/>
      <c r="AIJ129" s="1143"/>
      <c r="AIK129" s="1143"/>
      <c r="AIL129" s="1143"/>
      <c r="AIM129" s="1143"/>
      <c r="AIN129" s="1143"/>
      <c r="AIO129" s="1143"/>
      <c r="AIP129" s="1143"/>
      <c r="AIQ129" s="1143"/>
      <c r="AIR129" s="1143"/>
      <c r="AIS129" s="1143"/>
      <c r="AIT129" s="1143"/>
      <c r="AIU129" s="1143"/>
      <c r="AIV129" s="1143"/>
      <c r="AIW129" s="1143"/>
      <c r="AIX129" s="1143"/>
      <c r="AIY129" s="1143"/>
      <c r="AIZ129" s="1143"/>
      <c r="AJA129" s="1143"/>
      <c r="AJB129" s="1143"/>
      <c r="AJC129" s="1143"/>
      <c r="AJD129" s="1143"/>
      <c r="AJE129" s="1143"/>
      <c r="AJF129" s="1143"/>
      <c r="AJG129" s="1143"/>
      <c r="AJH129" s="1143"/>
      <c r="AJI129" s="1143"/>
      <c r="AJJ129" s="1143"/>
      <c r="AJK129" s="1143"/>
      <c r="AJL129" s="1143"/>
      <c r="AJM129" s="1143"/>
      <c r="AJN129" s="1143"/>
      <c r="AJO129" s="1143"/>
      <c r="AJP129" s="1143"/>
      <c r="AJQ129" s="1143"/>
      <c r="AJR129" s="1143"/>
      <c r="AJS129" s="1143"/>
      <c r="AJT129" s="1143"/>
      <c r="AJU129" s="1143"/>
      <c r="AJV129" s="1143"/>
      <c r="AJW129" s="1143"/>
      <c r="AJX129" s="1143"/>
      <c r="AJY129" s="1143"/>
      <c r="AJZ129" s="1143"/>
      <c r="AKA129" s="1143"/>
      <c r="AKB129" s="1143"/>
      <c r="AKC129" s="1143"/>
      <c r="AKD129" s="1143"/>
      <c r="AKE129" s="1143"/>
      <c r="AKF129" s="1143"/>
      <c r="AKG129" s="1143"/>
      <c r="AKH129" s="1143"/>
      <c r="AKI129" s="1143"/>
      <c r="AKJ129" s="1143"/>
      <c r="AKK129" s="1143"/>
      <c r="AKL129" s="1143"/>
      <c r="AKM129" s="1143"/>
      <c r="AKN129" s="1143"/>
      <c r="AKO129" s="1143"/>
      <c r="AKP129" s="1143"/>
      <c r="AKQ129" s="1143"/>
      <c r="AKR129" s="1143"/>
      <c r="AKS129" s="1143"/>
      <c r="AKT129" s="1143"/>
      <c r="AKU129" s="1143"/>
      <c r="AKV129" s="1143"/>
      <c r="AKW129" s="1143"/>
      <c r="AKX129" s="1143"/>
      <c r="AKY129" s="1143"/>
      <c r="AKZ129" s="1143"/>
      <c r="ALA129" s="1143"/>
      <c r="ALB129" s="1143"/>
      <c r="ALC129" s="1143"/>
      <c r="ALD129" s="1143"/>
      <c r="ALE129" s="1143"/>
      <c r="ALF129" s="1143"/>
      <c r="ALG129" s="1143"/>
      <c r="ALH129" s="1143"/>
      <c r="ALI129" s="1143"/>
      <c r="ALJ129" s="1143"/>
      <c r="ALK129" s="1143"/>
      <c r="ALL129" s="1143"/>
      <c r="ALM129" s="1143"/>
      <c r="ALN129" s="1143"/>
      <c r="ALO129" s="1143"/>
      <c r="ALP129" s="1143"/>
      <c r="ALQ129" s="1143"/>
      <c r="ALR129" s="1143"/>
      <c r="ALS129" s="1143"/>
      <c r="ALT129" s="1143"/>
      <c r="ALU129" s="1143"/>
      <c r="ALV129" s="1143"/>
      <c r="ALW129" s="1143"/>
      <c r="ALX129" s="1143"/>
      <c r="ALY129" s="1143"/>
      <c r="ALZ129" s="1143"/>
      <c r="AMA129" s="1143"/>
      <c r="AMB129" s="1143"/>
      <c r="AMC129" s="1143"/>
      <c r="AMD129" s="1143"/>
      <c r="AME129" s="1143"/>
      <c r="AMF129" s="1143"/>
      <c r="AMG129" s="1143"/>
    </row>
    <row r="130" spans="1:1021" s="1155" customFormat="1" ht="27.75" customHeight="1">
      <c r="A130" s="1156">
        <f t="shared" si="14"/>
        <v>1.05</v>
      </c>
      <c r="B130" s="1156">
        <v>2.72</v>
      </c>
      <c r="C130" s="1157">
        <f t="shared" si="12"/>
        <v>69.95</v>
      </c>
      <c r="D130" s="1157">
        <f t="shared" si="13"/>
        <v>270.28000000000003</v>
      </c>
      <c r="E130" s="1143"/>
      <c r="F130" s="1561"/>
      <c r="G130" s="1561"/>
      <c r="H130" s="1561"/>
      <c r="I130" s="1561"/>
      <c r="J130" s="1569" t="s">
        <v>3054</v>
      </c>
      <c r="K130" s="1570"/>
      <c r="L130" s="1570"/>
      <c r="M130" s="1570"/>
      <c r="N130" s="1570"/>
      <c r="O130" s="1570"/>
      <c r="P130" s="1570"/>
      <c r="Q130" s="1570"/>
      <c r="R130" s="1570"/>
      <c r="S130" s="1570"/>
      <c r="T130" s="1570"/>
      <c r="U130" s="1570"/>
      <c r="V130" s="1570"/>
      <c r="W130" s="1570"/>
      <c r="X130" s="1570"/>
      <c r="Y130" s="1570"/>
      <c r="Z130" s="1570"/>
      <c r="AA130" s="1570"/>
      <c r="AB130" s="1570"/>
      <c r="AC130" s="1570"/>
      <c r="AD130" s="1570"/>
      <c r="AE130" s="1571"/>
      <c r="AF130" s="1562"/>
      <c r="AG130" s="1562"/>
      <c r="AH130" s="1562">
        <v>294</v>
      </c>
      <c r="AI130" s="1562"/>
      <c r="AJ130" s="1562"/>
      <c r="AK130" s="1563">
        <v>194</v>
      </c>
      <c r="AL130" s="1564"/>
      <c r="AM130" s="1564"/>
      <c r="AN130" s="1564"/>
      <c r="AO130" s="1564"/>
      <c r="AP130" s="1564"/>
      <c r="AQ130" s="1564"/>
      <c r="AR130" s="1564"/>
      <c r="AS130" s="1564"/>
      <c r="AT130" s="1565"/>
      <c r="AU130" s="1563">
        <v>294</v>
      </c>
      <c r="AV130" s="1564"/>
      <c r="AW130" s="1564"/>
      <c r="AX130" s="1564"/>
      <c r="AY130" s="1564"/>
      <c r="AZ130" s="1564"/>
      <c r="BA130" s="1564"/>
      <c r="BB130" s="1564"/>
      <c r="BC130" s="1564"/>
      <c r="BD130" s="1565"/>
      <c r="BE130" s="1153"/>
      <c r="BF130" s="1158"/>
      <c r="BG130" s="1143"/>
      <c r="BH130" s="1143"/>
      <c r="BI130" s="1143"/>
      <c r="BJ130" s="1143"/>
      <c r="BK130" s="1143"/>
      <c r="BL130" s="1143"/>
      <c r="BM130" s="1143"/>
      <c r="BN130" s="1143"/>
      <c r="BO130" s="1143"/>
      <c r="BP130" s="1143"/>
      <c r="BQ130" s="1143"/>
      <c r="BR130" s="1143"/>
      <c r="BS130" s="1143"/>
      <c r="BT130" s="1143"/>
      <c r="BU130" s="1143"/>
      <c r="BV130" s="1143"/>
      <c r="BW130" s="1143"/>
      <c r="BX130" s="1143"/>
      <c r="BY130" s="1143"/>
      <c r="BZ130" s="1143"/>
      <c r="CA130" s="1143"/>
      <c r="CB130" s="1143"/>
      <c r="CC130" s="1143"/>
      <c r="CD130" s="1143"/>
      <c r="CE130" s="1143"/>
      <c r="CF130" s="1143"/>
      <c r="CG130" s="1143"/>
      <c r="CH130" s="1143"/>
      <c r="CI130" s="1143"/>
      <c r="CJ130" s="1143"/>
      <c r="CK130" s="1143"/>
      <c r="CL130" s="1143"/>
      <c r="CM130" s="1143"/>
      <c r="CN130" s="1143"/>
      <c r="CO130" s="1143"/>
      <c r="CP130" s="1143"/>
      <c r="CQ130" s="1143"/>
      <c r="CR130" s="1143"/>
      <c r="CS130" s="1143"/>
      <c r="CT130" s="1143"/>
      <c r="CU130" s="1143"/>
      <c r="CV130" s="1143"/>
      <c r="CW130" s="1143"/>
      <c r="CX130" s="1143"/>
      <c r="CY130" s="1143"/>
      <c r="CZ130" s="1143"/>
      <c r="DA130" s="1143"/>
      <c r="DB130" s="1143"/>
      <c r="DC130" s="1143"/>
      <c r="DD130" s="1143"/>
      <c r="DE130" s="1143"/>
      <c r="DF130" s="1143"/>
      <c r="DG130" s="1143"/>
      <c r="DH130" s="1143"/>
      <c r="DI130" s="1143"/>
      <c r="DJ130" s="1143"/>
      <c r="DK130" s="1143"/>
      <c r="DL130" s="1143"/>
      <c r="DM130" s="1143"/>
      <c r="DN130" s="1143"/>
      <c r="DO130" s="1143"/>
      <c r="DP130" s="1143"/>
      <c r="DQ130" s="1143"/>
      <c r="DR130" s="1143"/>
      <c r="DS130" s="1143"/>
      <c r="DT130" s="1143"/>
      <c r="DU130" s="1143"/>
      <c r="DV130" s="1143"/>
      <c r="DW130" s="1143"/>
      <c r="DX130" s="1143"/>
      <c r="DY130" s="1143"/>
      <c r="DZ130" s="1143"/>
      <c r="EA130" s="1143"/>
      <c r="EB130" s="1143"/>
      <c r="EC130" s="1143"/>
      <c r="ED130" s="1143"/>
      <c r="EE130" s="1143"/>
      <c r="EF130" s="1143"/>
      <c r="EG130" s="1143"/>
      <c r="EH130" s="1143"/>
      <c r="EI130" s="1143"/>
      <c r="EJ130" s="1143"/>
      <c r="EK130" s="1143"/>
      <c r="EL130" s="1143"/>
      <c r="EM130" s="1143"/>
      <c r="EN130" s="1143"/>
      <c r="EO130" s="1143"/>
      <c r="EP130" s="1143"/>
      <c r="EQ130" s="1143"/>
      <c r="ER130" s="1143"/>
      <c r="ES130" s="1143"/>
      <c r="ET130" s="1143"/>
      <c r="EU130" s="1143"/>
      <c r="EV130" s="1143"/>
      <c r="EW130" s="1143"/>
      <c r="EX130" s="1143"/>
      <c r="EY130" s="1143"/>
      <c r="EZ130" s="1143"/>
      <c r="FA130" s="1143"/>
      <c r="FB130" s="1143"/>
      <c r="FC130" s="1143"/>
      <c r="FD130" s="1143"/>
      <c r="FE130" s="1143"/>
      <c r="FF130" s="1143"/>
      <c r="FG130" s="1143"/>
      <c r="FH130" s="1143"/>
      <c r="FI130" s="1143"/>
      <c r="FJ130" s="1143"/>
      <c r="FK130" s="1143"/>
      <c r="FL130" s="1143"/>
      <c r="FM130" s="1143"/>
      <c r="FN130" s="1143"/>
      <c r="FO130" s="1143"/>
      <c r="FP130" s="1143"/>
      <c r="FQ130" s="1143"/>
      <c r="FR130" s="1143"/>
      <c r="FS130" s="1143"/>
      <c r="FT130" s="1143"/>
      <c r="FU130" s="1143"/>
      <c r="FV130" s="1143"/>
      <c r="FW130" s="1143"/>
      <c r="FX130" s="1143"/>
      <c r="FY130" s="1143"/>
      <c r="FZ130" s="1143"/>
      <c r="GA130" s="1143"/>
      <c r="GB130" s="1143"/>
      <c r="GC130" s="1143"/>
      <c r="GD130" s="1143"/>
      <c r="GE130" s="1143"/>
      <c r="GF130" s="1143"/>
      <c r="GG130" s="1143"/>
      <c r="GH130" s="1143"/>
      <c r="GI130" s="1143"/>
      <c r="GJ130" s="1143"/>
      <c r="GK130" s="1143"/>
      <c r="GL130" s="1143"/>
      <c r="GM130" s="1143"/>
      <c r="GN130" s="1143"/>
      <c r="GO130" s="1143"/>
      <c r="GP130" s="1143"/>
      <c r="GQ130" s="1143"/>
      <c r="GR130" s="1143"/>
      <c r="GS130" s="1143"/>
      <c r="GT130" s="1143"/>
      <c r="GU130" s="1143"/>
      <c r="GV130" s="1143"/>
      <c r="GW130" s="1143"/>
      <c r="GX130" s="1143"/>
      <c r="GY130" s="1143"/>
      <c r="GZ130" s="1143"/>
      <c r="HA130" s="1143"/>
      <c r="HB130" s="1143"/>
      <c r="HC130" s="1143"/>
      <c r="HD130" s="1143"/>
      <c r="HE130" s="1143"/>
      <c r="HF130" s="1143"/>
      <c r="HG130" s="1143"/>
      <c r="HH130" s="1143"/>
      <c r="HI130" s="1143"/>
      <c r="HJ130" s="1143"/>
      <c r="HK130" s="1143"/>
      <c r="HL130" s="1143"/>
      <c r="HM130" s="1143"/>
      <c r="HN130" s="1143"/>
      <c r="HO130" s="1143"/>
      <c r="HP130" s="1143"/>
      <c r="HQ130" s="1143"/>
      <c r="HR130" s="1143"/>
      <c r="HS130" s="1143"/>
      <c r="HT130" s="1143"/>
      <c r="HU130" s="1143"/>
      <c r="HV130" s="1143"/>
      <c r="HW130" s="1143"/>
      <c r="HX130" s="1143"/>
      <c r="HY130" s="1143"/>
      <c r="HZ130" s="1143"/>
      <c r="IA130" s="1143"/>
      <c r="IB130" s="1143"/>
      <c r="IC130" s="1143"/>
      <c r="ID130" s="1143"/>
      <c r="IE130" s="1143"/>
      <c r="IF130" s="1143"/>
      <c r="IG130" s="1143"/>
      <c r="IH130" s="1143"/>
      <c r="II130" s="1143"/>
      <c r="IJ130" s="1143"/>
      <c r="IK130" s="1143"/>
      <c r="IL130" s="1143"/>
      <c r="IM130" s="1143"/>
      <c r="IN130" s="1143"/>
      <c r="IO130" s="1143"/>
      <c r="IP130" s="1143"/>
      <c r="IQ130" s="1143"/>
      <c r="IR130" s="1143"/>
      <c r="IS130" s="1143"/>
      <c r="IT130" s="1143"/>
      <c r="IU130" s="1143"/>
      <c r="IV130" s="1143"/>
      <c r="IW130" s="1143"/>
      <c r="IX130" s="1143"/>
      <c r="IY130" s="1143"/>
      <c r="IZ130" s="1143"/>
      <c r="JA130" s="1143"/>
      <c r="JB130" s="1143"/>
      <c r="JC130" s="1143"/>
      <c r="JD130" s="1143"/>
      <c r="JE130" s="1143"/>
      <c r="JF130" s="1143"/>
      <c r="JG130" s="1143"/>
      <c r="JH130" s="1143"/>
      <c r="JI130" s="1143"/>
      <c r="JJ130" s="1143"/>
      <c r="JK130" s="1143"/>
      <c r="JL130" s="1143"/>
      <c r="JM130" s="1143"/>
      <c r="JN130" s="1143"/>
      <c r="JO130" s="1143"/>
      <c r="JP130" s="1143"/>
      <c r="JQ130" s="1143"/>
      <c r="JR130" s="1143"/>
      <c r="JS130" s="1143"/>
      <c r="JT130" s="1143"/>
      <c r="JU130" s="1143"/>
      <c r="JV130" s="1143"/>
      <c r="JW130" s="1143"/>
      <c r="JX130" s="1143"/>
      <c r="JY130" s="1143"/>
      <c r="JZ130" s="1143"/>
      <c r="KA130" s="1143"/>
      <c r="KB130" s="1143"/>
      <c r="KC130" s="1143"/>
      <c r="KD130" s="1143"/>
      <c r="KE130" s="1143"/>
      <c r="KF130" s="1143"/>
      <c r="KG130" s="1143"/>
      <c r="KH130" s="1143"/>
      <c r="KI130" s="1143"/>
      <c r="KJ130" s="1143"/>
      <c r="KK130" s="1143"/>
      <c r="KL130" s="1143"/>
      <c r="KM130" s="1143"/>
      <c r="KN130" s="1143"/>
      <c r="KO130" s="1143"/>
      <c r="KP130" s="1143"/>
      <c r="KQ130" s="1143"/>
      <c r="KR130" s="1143"/>
      <c r="KS130" s="1143"/>
      <c r="KT130" s="1143"/>
      <c r="KU130" s="1143"/>
      <c r="KV130" s="1143"/>
      <c r="KW130" s="1143"/>
      <c r="KX130" s="1143"/>
      <c r="KY130" s="1143"/>
      <c r="KZ130" s="1143"/>
      <c r="LA130" s="1143"/>
      <c r="LB130" s="1143"/>
      <c r="LC130" s="1143"/>
      <c r="LD130" s="1143"/>
      <c r="LE130" s="1143"/>
      <c r="LF130" s="1143"/>
      <c r="LG130" s="1143"/>
      <c r="LH130" s="1143"/>
      <c r="LI130" s="1143"/>
      <c r="LJ130" s="1143"/>
      <c r="LK130" s="1143"/>
      <c r="LL130" s="1143"/>
      <c r="LM130" s="1143"/>
      <c r="LN130" s="1143"/>
      <c r="LO130" s="1143"/>
      <c r="LP130" s="1143"/>
      <c r="LQ130" s="1143"/>
      <c r="LR130" s="1143"/>
      <c r="LS130" s="1143"/>
      <c r="LT130" s="1143"/>
      <c r="LU130" s="1143"/>
      <c r="LV130" s="1143"/>
      <c r="LW130" s="1143"/>
      <c r="LX130" s="1143"/>
      <c r="LY130" s="1143"/>
      <c r="LZ130" s="1143"/>
      <c r="MA130" s="1143"/>
      <c r="MB130" s="1143"/>
      <c r="MC130" s="1143"/>
      <c r="MD130" s="1143"/>
      <c r="ME130" s="1143"/>
      <c r="MF130" s="1143"/>
      <c r="MG130" s="1143"/>
      <c r="MH130" s="1143"/>
      <c r="MI130" s="1143"/>
      <c r="MJ130" s="1143"/>
      <c r="MK130" s="1143"/>
      <c r="ML130" s="1143"/>
      <c r="MM130" s="1143"/>
      <c r="MN130" s="1143"/>
      <c r="MO130" s="1143"/>
      <c r="MP130" s="1143"/>
      <c r="MQ130" s="1143"/>
      <c r="MR130" s="1143"/>
      <c r="MS130" s="1143"/>
      <c r="MT130" s="1143"/>
      <c r="MU130" s="1143"/>
      <c r="MV130" s="1143"/>
      <c r="MW130" s="1143"/>
      <c r="MX130" s="1143"/>
      <c r="MY130" s="1143"/>
      <c r="MZ130" s="1143"/>
      <c r="NA130" s="1143"/>
      <c r="NB130" s="1143"/>
      <c r="NC130" s="1143"/>
      <c r="ND130" s="1143"/>
      <c r="NE130" s="1143"/>
      <c r="NF130" s="1143"/>
      <c r="NG130" s="1143"/>
      <c r="NH130" s="1143"/>
      <c r="NI130" s="1143"/>
      <c r="NJ130" s="1143"/>
      <c r="NK130" s="1143"/>
      <c r="NL130" s="1143"/>
      <c r="NM130" s="1143"/>
      <c r="NN130" s="1143"/>
      <c r="NO130" s="1143"/>
      <c r="NP130" s="1143"/>
      <c r="NQ130" s="1143"/>
      <c r="NR130" s="1143"/>
      <c r="NS130" s="1143"/>
      <c r="NT130" s="1143"/>
      <c r="NU130" s="1143"/>
      <c r="NV130" s="1143"/>
      <c r="NW130" s="1143"/>
      <c r="NX130" s="1143"/>
      <c r="NY130" s="1143"/>
      <c r="NZ130" s="1143"/>
      <c r="OA130" s="1143"/>
      <c r="OB130" s="1143"/>
      <c r="OC130" s="1143"/>
      <c r="OD130" s="1143"/>
      <c r="OE130" s="1143"/>
      <c r="OF130" s="1143"/>
      <c r="OG130" s="1143"/>
      <c r="OH130" s="1143"/>
      <c r="OI130" s="1143"/>
      <c r="OJ130" s="1143"/>
      <c r="OK130" s="1143"/>
      <c r="OL130" s="1143"/>
      <c r="OM130" s="1143"/>
      <c r="ON130" s="1143"/>
      <c r="OO130" s="1143"/>
      <c r="OP130" s="1143"/>
      <c r="OQ130" s="1143"/>
      <c r="OR130" s="1143"/>
      <c r="OS130" s="1143"/>
      <c r="OT130" s="1143"/>
      <c r="OU130" s="1143"/>
      <c r="OV130" s="1143"/>
      <c r="OW130" s="1143"/>
      <c r="OX130" s="1143"/>
      <c r="OY130" s="1143"/>
      <c r="OZ130" s="1143"/>
      <c r="PA130" s="1143"/>
      <c r="PB130" s="1143"/>
      <c r="PC130" s="1143"/>
      <c r="PD130" s="1143"/>
      <c r="PE130" s="1143"/>
      <c r="PF130" s="1143"/>
      <c r="PG130" s="1143"/>
      <c r="PH130" s="1143"/>
      <c r="PI130" s="1143"/>
      <c r="PJ130" s="1143"/>
      <c r="PK130" s="1143"/>
      <c r="PL130" s="1143"/>
      <c r="PM130" s="1143"/>
      <c r="PN130" s="1143"/>
      <c r="PO130" s="1143"/>
      <c r="PP130" s="1143"/>
      <c r="PQ130" s="1143"/>
      <c r="PR130" s="1143"/>
      <c r="PS130" s="1143"/>
      <c r="PT130" s="1143"/>
      <c r="PU130" s="1143"/>
      <c r="PV130" s="1143"/>
      <c r="PW130" s="1143"/>
      <c r="PX130" s="1143"/>
      <c r="PY130" s="1143"/>
      <c r="PZ130" s="1143"/>
      <c r="QA130" s="1143"/>
      <c r="QB130" s="1143"/>
      <c r="QC130" s="1143"/>
      <c r="QD130" s="1143"/>
      <c r="QE130" s="1143"/>
      <c r="QF130" s="1143"/>
      <c r="QG130" s="1143"/>
      <c r="QH130" s="1143"/>
      <c r="QI130" s="1143"/>
      <c r="QJ130" s="1143"/>
      <c r="QK130" s="1143"/>
      <c r="QL130" s="1143"/>
      <c r="QM130" s="1143"/>
      <c r="QN130" s="1143"/>
      <c r="QO130" s="1143"/>
      <c r="QP130" s="1143"/>
      <c r="QQ130" s="1143"/>
      <c r="QR130" s="1143"/>
      <c r="QS130" s="1143"/>
      <c r="QT130" s="1143"/>
      <c r="QU130" s="1143"/>
      <c r="QV130" s="1143"/>
      <c r="QW130" s="1143"/>
      <c r="QX130" s="1143"/>
      <c r="QY130" s="1143"/>
      <c r="QZ130" s="1143"/>
      <c r="RA130" s="1143"/>
      <c r="RB130" s="1143"/>
      <c r="RC130" s="1143"/>
      <c r="RD130" s="1143"/>
      <c r="RE130" s="1143"/>
      <c r="RF130" s="1143"/>
      <c r="RG130" s="1143"/>
      <c r="RH130" s="1143"/>
      <c r="RI130" s="1143"/>
      <c r="RJ130" s="1143"/>
      <c r="RK130" s="1143"/>
      <c r="RL130" s="1143"/>
      <c r="RM130" s="1143"/>
      <c r="RN130" s="1143"/>
      <c r="RO130" s="1143"/>
      <c r="RP130" s="1143"/>
      <c r="RQ130" s="1143"/>
      <c r="RR130" s="1143"/>
      <c r="RS130" s="1143"/>
      <c r="RT130" s="1143"/>
      <c r="RU130" s="1143"/>
      <c r="RV130" s="1143"/>
      <c r="RW130" s="1143"/>
      <c r="RX130" s="1143"/>
      <c r="RY130" s="1143"/>
      <c r="RZ130" s="1143"/>
      <c r="SA130" s="1143"/>
      <c r="SB130" s="1143"/>
      <c r="SC130" s="1143"/>
      <c r="SD130" s="1143"/>
      <c r="SE130" s="1143"/>
      <c r="SF130" s="1143"/>
      <c r="SG130" s="1143"/>
      <c r="SH130" s="1143"/>
      <c r="SI130" s="1143"/>
      <c r="SJ130" s="1143"/>
      <c r="SK130" s="1143"/>
      <c r="SL130" s="1143"/>
      <c r="SM130" s="1143"/>
      <c r="SN130" s="1143"/>
      <c r="SO130" s="1143"/>
      <c r="SP130" s="1143"/>
      <c r="SQ130" s="1143"/>
      <c r="SR130" s="1143"/>
      <c r="SS130" s="1143"/>
      <c r="ST130" s="1143"/>
      <c r="SU130" s="1143"/>
      <c r="SV130" s="1143"/>
      <c r="SW130" s="1143"/>
      <c r="SX130" s="1143"/>
      <c r="SY130" s="1143"/>
      <c r="SZ130" s="1143"/>
      <c r="TA130" s="1143"/>
      <c r="TB130" s="1143"/>
      <c r="TC130" s="1143"/>
      <c r="TD130" s="1143"/>
      <c r="TE130" s="1143"/>
      <c r="TF130" s="1143"/>
      <c r="TG130" s="1143"/>
      <c r="TH130" s="1143"/>
      <c r="TI130" s="1143"/>
      <c r="TJ130" s="1143"/>
      <c r="TK130" s="1143"/>
      <c r="TL130" s="1143"/>
      <c r="TM130" s="1143"/>
      <c r="TN130" s="1143"/>
      <c r="TO130" s="1143"/>
      <c r="TP130" s="1143"/>
      <c r="TQ130" s="1143"/>
      <c r="TR130" s="1143"/>
      <c r="TS130" s="1143"/>
      <c r="TT130" s="1143"/>
      <c r="TU130" s="1143"/>
      <c r="TV130" s="1143"/>
      <c r="TW130" s="1143"/>
      <c r="TX130" s="1143"/>
      <c r="TY130" s="1143"/>
      <c r="TZ130" s="1143"/>
      <c r="UA130" s="1143"/>
      <c r="UB130" s="1143"/>
      <c r="UC130" s="1143"/>
      <c r="UD130" s="1143"/>
      <c r="UE130" s="1143"/>
      <c r="UF130" s="1143"/>
      <c r="UG130" s="1143"/>
      <c r="UH130" s="1143"/>
      <c r="UI130" s="1143"/>
      <c r="UJ130" s="1143"/>
      <c r="UK130" s="1143"/>
      <c r="UL130" s="1143"/>
      <c r="UM130" s="1143"/>
      <c r="UN130" s="1143"/>
      <c r="UO130" s="1143"/>
      <c r="UP130" s="1143"/>
      <c r="UQ130" s="1143"/>
      <c r="UR130" s="1143"/>
      <c r="US130" s="1143"/>
      <c r="UT130" s="1143"/>
      <c r="UU130" s="1143"/>
      <c r="UV130" s="1143"/>
      <c r="UW130" s="1143"/>
      <c r="UX130" s="1143"/>
      <c r="UY130" s="1143"/>
      <c r="UZ130" s="1143"/>
      <c r="VA130" s="1143"/>
      <c r="VB130" s="1143"/>
      <c r="VC130" s="1143"/>
      <c r="VD130" s="1143"/>
      <c r="VE130" s="1143"/>
      <c r="VF130" s="1143"/>
      <c r="VG130" s="1143"/>
      <c r="VH130" s="1143"/>
      <c r="VI130" s="1143"/>
      <c r="VJ130" s="1143"/>
      <c r="VK130" s="1143"/>
      <c r="VL130" s="1143"/>
      <c r="VM130" s="1143"/>
      <c r="VN130" s="1143"/>
      <c r="VO130" s="1143"/>
      <c r="VP130" s="1143"/>
      <c r="VQ130" s="1143"/>
      <c r="VR130" s="1143"/>
      <c r="VS130" s="1143"/>
      <c r="VT130" s="1143"/>
      <c r="VU130" s="1143"/>
      <c r="VV130" s="1143"/>
      <c r="VW130" s="1143"/>
      <c r="VX130" s="1143"/>
      <c r="VY130" s="1143"/>
      <c r="VZ130" s="1143"/>
      <c r="WA130" s="1143"/>
      <c r="WB130" s="1143"/>
      <c r="WC130" s="1143"/>
      <c r="WD130" s="1143"/>
      <c r="WE130" s="1143"/>
      <c r="WF130" s="1143"/>
      <c r="WG130" s="1143"/>
      <c r="WH130" s="1143"/>
      <c r="WI130" s="1143"/>
      <c r="WJ130" s="1143"/>
      <c r="WK130" s="1143"/>
      <c r="WL130" s="1143"/>
      <c r="WM130" s="1143"/>
      <c r="WN130" s="1143"/>
      <c r="WO130" s="1143"/>
      <c r="WP130" s="1143"/>
      <c r="WQ130" s="1143"/>
      <c r="WR130" s="1143"/>
      <c r="WS130" s="1143"/>
      <c r="WT130" s="1143"/>
      <c r="WU130" s="1143"/>
      <c r="WV130" s="1143"/>
      <c r="WW130" s="1143"/>
      <c r="WX130" s="1143"/>
      <c r="WY130" s="1143"/>
      <c r="WZ130" s="1143"/>
      <c r="XA130" s="1143"/>
      <c r="XB130" s="1143"/>
      <c r="XC130" s="1143"/>
      <c r="XD130" s="1143"/>
      <c r="XE130" s="1143"/>
      <c r="XF130" s="1143"/>
      <c r="XG130" s="1143"/>
      <c r="XH130" s="1143"/>
      <c r="XI130" s="1143"/>
      <c r="XJ130" s="1143"/>
      <c r="XK130" s="1143"/>
      <c r="XL130" s="1143"/>
      <c r="XM130" s="1143"/>
      <c r="XN130" s="1143"/>
      <c r="XO130" s="1143"/>
      <c r="XP130" s="1143"/>
      <c r="XQ130" s="1143"/>
      <c r="XR130" s="1143"/>
      <c r="XS130" s="1143"/>
      <c r="XT130" s="1143"/>
      <c r="XU130" s="1143"/>
      <c r="XV130" s="1143"/>
      <c r="XW130" s="1143"/>
      <c r="XX130" s="1143"/>
      <c r="XY130" s="1143"/>
      <c r="XZ130" s="1143"/>
      <c r="YA130" s="1143"/>
      <c r="YB130" s="1143"/>
      <c r="YC130" s="1143"/>
      <c r="YD130" s="1143"/>
      <c r="YE130" s="1143"/>
      <c r="YF130" s="1143"/>
      <c r="YG130" s="1143"/>
      <c r="YH130" s="1143"/>
      <c r="YI130" s="1143"/>
      <c r="YJ130" s="1143"/>
      <c r="YK130" s="1143"/>
      <c r="YL130" s="1143"/>
      <c r="YM130" s="1143"/>
      <c r="YN130" s="1143"/>
      <c r="YO130" s="1143"/>
      <c r="YP130" s="1143"/>
      <c r="YQ130" s="1143"/>
      <c r="YR130" s="1143"/>
      <c r="YS130" s="1143"/>
      <c r="YT130" s="1143"/>
      <c r="YU130" s="1143"/>
      <c r="YV130" s="1143"/>
      <c r="YW130" s="1143"/>
      <c r="YX130" s="1143"/>
      <c r="YY130" s="1143"/>
      <c r="YZ130" s="1143"/>
      <c r="ZA130" s="1143"/>
      <c r="ZB130" s="1143"/>
      <c r="ZC130" s="1143"/>
      <c r="ZD130" s="1143"/>
      <c r="ZE130" s="1143"/>
      <c r="ZF130" s="1143"/>
      <c r="ZG130" s="1143"/>
      <c r="ZH130" s="1143"/>
      <c r="ZI130" s="1143"/>
      <c r="ZJ130" s="1143"/>
      <c r="ZK130" s="1143"/>
      <c r="ZL130" s="1143"/>
      <c r="ZM130" s="1143"/>
      <c r="ZN130" s="1143"/>
      <c r="ZO130" s="1143"/>
      <c r="ZP130" s="1143"/>
      <c r="ZQ130" s="1143"/>
      <c r="ZR130" s="1143"/>
      <c r="ZS130" s="1143"/>
      <c r="ZT130" s="1143"/>
      <c r="ZU130" s="1143"/>
      <c r="ZV130" s="1143"/>
      <c r="ZW130" s="1143"/>
      <c r="ZX130" s="1143"/>
      <c r="ZY130" s="1143"/>
      <c r="ZZ130" s="1143"/>
      <c r="AAA130" s="1143"/>
      <c r="AAB130" s="1143"/>
      <c r="AAC130" s="1143"/>
      <c r="AAD130" s="1143"/>
      <c r="AAE130" s="1143"/>
      <c r="AAF130" s="1143"/>
      <c r="AAG130" s="1143"/>
      <c r="AAH130" s="1143"/>
      <c r="AAI130" s="1143"/>
      <c r="AAJ130" s="1143"/>
      <c r="AAK130" s="1143"/>
      <c r="AAL130" s="1143"/>
      <c r="AAM130" s="1143"/>
      <c r="AAN130" s="1143"/>
      <c r="AAO130" s="1143"/>
      <c r="AAP130" s="1143"/>
      <c r="AAQ130" s="1143"/>
      <c r="AAR130" s="1143"/>
      <c r="AAS130" s="1143"/>
      <c r="AAT130" s="1143"/>
      <c r="AAU130" s="1143"/>
      <c r="AAV130" s="1143"/>
      <c r="AAW130" s="1143"/>
      <c r="AAX130" s="1143"/>
      <c r="AAY130" s="1143"/>
      <c r="AAZ130" s="1143"/>
      <c r="ABA130" s="1143"/>
      <c r="ABB130" s="1143"/>
      <c r="ABC130" s="1143"/>
      <c r="ABD130" s="1143"/>
      <c r="ABE130" s="1143"/>
      <c r="ABF130" s="1143"/>
      <c r="ABG130" s="1143"/>
      <c r="ABH130" s="1143"/>
      <c r="ABI130" s="1143"/>
      <c r="ABJ130" s="1143"/>
      <c r="ABK130" s="1143"/>
      <c r="ABL130" s="1143"/>
      <c r="ABM130" s="1143"/>
      <c r="ABN130" s="1143"/>
      <c r="ABO130" s="1143"/>
      <c r="ABP130" s="1143"/>
      <c r="ABQ130" s="1143"/>
      <c r="ABR130" s="1143"/>
      <c r="ABS130" s="1143"/>
      <c r="ABT130" s="1143"/>
      <c r="ABU130" s="1143"/>
      <c r="ABV130" s="1143"/>
      <c r="ABW130" s="1143"/>
      <c r="ABX130" s="1143"/>
      <c r="ABY130" s="1143"/>
      <c r="ABZ130" s="1143"/>
      <c r="ACA130" s="1143"/>
      <c r="ACB130" s="1143"/>
      <c r="ACC130" s="1143"/>
      <c r="ACD130" s="1143"/>
      <c r="ACE130" s="1143"/>
      <c r="ACF130" s="1143"/>
      <c r="ACG130" s="1143"/>
      <c r="ACH130" s="1143"/>
      <c r="ACI130" s="1143"/>
      <c r="ACJ130" s="1143"/>
      <c r="ACK130" s="1143"/>
      <c r="ACL130" s="1143"/>
      <c r="ACM130" s="1143"/>
      <c r="ACN130" s="1143"/>
      <c r="ACO130" s="1143"/>
      <c r="ACP130" s="1143"/>
      <c r="ACQ130" s="1143"/>
      <c r="ACR130" s="1143"/>
      <c r="ACS130" s="1143"/>
      <c r="ACT130" s="1143"/>
      <c r="ACU130" s="1143"/>
      <c r="ACV130" s="1143"/>
      <c r="ACW130" s="1143"/>
      <c r="ACX130" s="1143"/>
      <c r="ACY130" s="1143"/>
      <c r="ACZ130" s="1143"/>
      <c r="ADA130" s="1143"/>
      <c r="ADB130" s="1143"/>
      <c r="ADC130" s="1143"/>
      <c r="ADD130" s="1143"/>
      <c r="ADE130" s="1143"/>
      <c r="ADF130" s="1143"/>
      <c r="ADG130" s="1143"/>
      <c r="ADH130" s="1143"/>
      <c r="ADI130" s="1143"/>
      <c r="ADJ130" s="1143"/>
      <c r="ADK130" s="1143"/>
      <c r="ADL130" s="1143"/>
      <c r="ADM130" s="1143"/>
      <c r="ADN130" s="1143"/>
      <c r="ADO130" s="1143"/>
      <c r="ADP130" s="1143"/>
      <c r="ADQ130" s="1143"/>
      <c r="ADR130" s="1143"/>
      <c r="ADS130" s="1143"/>
      <c r="ADT130" s="1143"/>
      <c r="ADU130" s="1143"/>
      <c r="ADV130" s="1143"/>
      <c r="ADW130" s="1143"/>
      <c r="ADX130" s="1143"/>
      <c r="ADY130" s="1143"/>
      <c r="ADZ130" s="1143"/>
      <c r="AEA130" s="1143"/>
      <c r="AEB130" s="1143"/>
      <c r="AEC130" s="1143"/>
      <c r="AED130" s="1143"/>
      <c r="AEE130" s="1143"/>
      <c r="AEF130" s="1143"/>
      <c r="AEG130" s="1143"/>
      <c r="AEH130" s="1143"/>
      <c r="AEI130" s="1143"/>
      <c r="AEJ130" s="1143"/>
      <c r="AEK130" s="1143"/>
      <c r="AEL130" s="1143"/>
      <c r="AEM130" s="1143"/>
      <c r="AEN130" s="1143"/>
      <c r="AEO130" s="1143"/>
      <c r="AEP130" s="1143"/>
      <c r="AEQ130" s="1143"/>
      <c r="AER130" s="1143"/>
      <c r="AES130" s="1143"/>
      <c r="AET130" s="1143"/>
      <c r="AEU130" s="1143"/>
      <c r="AEV130" s="1143"/>
      <c r="AEW130" s="1143"/>
      <c r="AEX130" s="1143"/>
      <c r="AEY130" s="1143"/>
      <c r="AEZ130" s="1143"/>
      <c r="AFA130" s="1143"/>
      <c r="AFB130" s="1143"/>
      <c r="AFC130" s="1143"/>
      <c r="AFD130" s="1143"/>
      <c r="AFE130" s="1143"/>
      <c r="AFF130" s="1143"/>
      <c r="AFG130" s="1143"/>
      <c r="AFH130" s="1143"/>
      <c r="AFI130" s="1143"/>
      <c r="AFJ130" s="1143"/>
      <c r="AFK130" s="1143"/>
      <c r="AFL130" s="1143"/>
      <c r="AFM130" s="1143"/>
      <c r="AFN130" s="1143"/>
      <c r="AFO130" s="1143"/>
      <c r="AFP130" s="1143"/>
      <c r="AFQ130" s="1143"/>
      <c r="AFR130" s="1143"/>
      <c r="AFS130" s="1143"/>
      <c r="AFT130" s="1143"/>
      <c r="AFU130" s="1143"/>
      <c r="AFV130" s="1143"/>
      <c r="AFW130" s="1143"/>
      <c r="AFX130" s="1143"/>
      <c r="AFY130" s="1143"/>
      <c r="AFZ130" s="1143"/>
      <c r="AGA130" s="1143"/>
      <c r="AGB130" s="1143"/>
      <c r="AGC130" s="1143"/>
      <c r="AGD130" s="1143"/>
      <c r="AGE130" s="1143"/>
      <c r="AGF130" s="1143"/>
      <c r="AGG130" s="1143"/>
      <c r="AGH130" s="1143"/>
      <c r="AGI130" s="1143"/>
      <c r="AGJ130" s="1143"/>
      <c r="AGK130" s="1143"/>
      <c r="AGL130" s="1143"/>
      <c r="AGM130" s="1143"/>
      <c r="AGN130" s="1143"/>
      <c r="AGO130" s="1143"/>
      <c r="AGP130" s="1143"/>
      <c r="AGQ130" s="1143"/>
      <c r="AGR130" s="1143"/>
      <c r="AGS130" s="1143"/>
      <c r="AGT130" s="1143"/>
      <c r="AGU130" s="1143"/>
      <c r="AGV130" s="1143"/>
      <c r="AGW130" s="1143"/>
      <c r="AGX130" s="1143"/>
      <c r="AGY130" s="1143"/>
      <c r="AGZ130" s="1143"/>
      <c r="AHA130" s="1143"/>
      <c r="AHB130" s="1143"/>
      <c r="AHC130" s="1143"/>
      <c r="AHD130" s="1143"/>
      <c r="AHE130" s="1143"/>
      <c r="AHF130" s="1143"/>
      <c r="AHG130" s="1143"/>
      <c r="AHH130" s="1143"/>
      <c r="AHI130" s="1143"/>
      <c r="AHJ130" s="1143"/>
      <c r="AHK130" s="1143"/>
      <c r="AHL130" s="1143"/>
      <c r="AHM130" s="1143"/>
      <c r="AHN130" s="1143"/>
      <c r="AHO130" s="1143"/>
      <c r="AHP130" s="1143"/>
      <c r="AHQ130" s="1143"/>
      <c r="AHR130" s="1143"/>
      <c r="AHS130" s="1143"/>
      <c r="AHT130" s="1143"/>
      <c r="AHU130" s="1143"/>
      <c r="AHV130" s="1143"/>
      <c r="AHW130" s="1143"/>
      <c r="AHX130" s="1143"/>
      <c r="AHY130" s="1143"/>
      <c r="AHZ130" s="1143"/>
      <c r="AIA130" s="1143"/>
      <c r="AIB130" s="1143"/>
      <c r="AIC130" s="1143"/>
      <c r="AID130" s="1143"/>
      <c r="AIE130" s="1143"/>
      <c r="AIF130" s="1143"/>
      <c r="AIG130" s="1143"/>
      <c r="AIH130" s="1143"/>
      <c r="AII130" s="1143"/>
      <c r="AIJ130" s="1143"/>
      <c r="AIK130" s="1143"/>
      <c r="AIL130" s="1143"/>
      <c r="AIM130" s="1143"/>
      <c r="AIN130" s="1143"/>
      <c r="AIO130" s="1143"/>
      <c r="AIP130" s="1143"/>
      <c r="AIQ130" s="1143"/>
      <c r="AIR130" s="1143"/>
      <c r="AIS130" s="1143"/>
      <c r="AIT130" s="1143"/>
      <c r="AIU130" s="1143"/>
      <c r="AIV130" s="1143"/>
      <c r="AIW130" s="1143"/>
      <c r="AIX130" s="1143"/>
      <c r="AIY130" s="1143"/>
      <c r="AIZ130" s="1143"/>
      <c r="AJA130" s="1143"/>
      <c r="AJB130" s="1143"/>
      <c r="AJC130" s="1143"/>
      <c r="AJD130" s="1143"/>
      <c r="AJE130" s="1143"/>
      <c r="AJF130" s="1143"/>
      <c r="AJG130" s="1143"/>
      <c r="AJH130" s="1143"/>
      <c r="AJI130" s="1143"/>
      <c r="AJJ130" s="1143"/>
      <c r="AJK130" s="1143"/>
      <c r="AJL130" s="1143"/>
      <c r="AJM130" s="1143"/>
      <c r="AJN130" s="1143"/>
      <c r="AJO130" s="1143"/>
      <c r="AJP130" s="1143"/>
      <c r="AJQ130" s="1143"/>
      <c r="AJR130" s="1143"/>
      <c r="AJS130" s="1143"/>
      <c r="AJT130" s="1143"/>
      <c r="AJU130" s="1143"/>
      <c r="AJV130" s="1143"/>
      <c r="AJW130" s="1143"/>
      <c r="AJX130" s="1143"/>
      <c r="AJY130" s="1143"/>
      <c r="AJZ130" s="1143"/>
      <c r="AKA130" s="1143"/>
      <c r="AKB130" s="1143"/>
      <c r="AKC130" s="1143"/>
      <c r="AKD130" s="1143"/>
      <c r="AKE130" s="1143"/>
      <c r="AKF130" s="1143"/>
      <c r="AKG130" s="1143"/>
      <c r="AKH130" s="1143"/>
      <c r="AKI130" s="1143"/>
      <c r="AKJ130" s="1143"/>
      <c r="AKK130" s="1143"/>
      <c r="AKL130" s="1143"/>
      <c r="AKM130" s="1143"/>
      <c r="AKN130" s="1143"/>
      <c r="AKO130" s="1143"/>
      <c r="AKP130" s="1143"/>
      <c r="AKQ130" s="1143"/>
      <c r="AKR130" s="1143"/>
      <c r="AKS130" s="1143"/>
      <c r="AKT130" s="1143"/>
      <c r="AKU130" s="1143"/>
      <c r="AKV130" s="1143"/>
      <c r="AKW130" s="1143"/>
      <c r="AKX130" s="1143"/>
      <c r="AKY130" s="1143"/>
      <c r="AKZ130" s="1143"/>
      <c r="ALA130" s="1143"/>
      <c r="ALB130" s="1143"/>
      <c r="ALC130" s="1143"/>
      <c r="ALD130" s="1143"/>
      <c r="ALE130" s="1143"/>
      <c r="ALF130" s="1143"/>
      <c r="ALG130" s="1143"/>
      <c r="ALH130" s="1143"/>
      <c r="ALI130" s="1143"/>
      <c r="ALJ130" s="1143"/>
      <c r="ALK130" s="1143"/>
      <c r="ALL130" s="1143"/>
      <c r="ALM130" s="1143"/>
      <c r="ALN130" s="1143"/>
      <c r="ALO130" s="1143"/>
      <c r="ALP130" s="1143"/>
      <c r="ALQ130" s="1143"/>
      <c r="ALR130" s="1143"/>
      <c r="ALS130" s="1143"/>
      <c r="ALT130" s="1143"/>
      <c r="ALU130" s="1143"/>
      <c r="ALV130" s="1143"/>
      <c r="ALW130" s="1143"/>
      <c r="ALX130" s="1143"/>
      <c r="ALY130" s="1143"/>
      <c r="ALZ130" s="1143"/>
      <c r="AMA130" s="1143"/>
      <c r="AMB130" s="1143"/>
      <c r="AMC130" s="1143"/>
      <c r="AMD130" s="1143"/>
      <c r="AME130" s="1143"/>
      <c r="AMF130" s="1143"/>
      <c r="AMG130" s="1143"/>
    </row>
    <row r="131" spans="1:1021" ht="50.25" customHeight="1">
      <c r="A131" s="200">
        <f t="shared" si="14"/>
        <v>1.06</v>
      </c>
      <c r="B131" s="200">
        <v>2.73</v>
      </c>
      <c r="C131" s="201">
        <f t="shared" si="12"/>
        <v>70.960000000000008</v>
      </c>
      <c r="D131" s="201">
        <f t="shared" si="13"/>
        <v>272.18</v>
      </c>
      <c r="F131" s="1551" t="s">
        <v>2490</v>
      </c>
      <c r="G131" s="1551"/>
      <c r="H131" s="1551"/>
      <c r="I131" s="1551"/>
      <c r="J131" s="1558" t="s">
        <v>2491</v>
      </c>
      <c r="K131" s="1559"/>
      <c r="L131" s="1559"/>
      <c r="M131" s="1559"/>
      <c r="N131" s="1559"/>
      <c r="O131" s="1559"/>
      <c r="P131" s="1559"/>
      <c r="Q131" s="1559"/>
      <c r="R131" s="1559"/>
      <c r="S131" s="1559"/>
      <c r="T131" s="1559"/>
      <c r="U131" s="1559"/>
      <c r="V131" s="1559"/>
      <c r="W131" s="1559"/>
      <c r="X131" s="1559"/>
      <c r="Y131" s="1559"/>
      <c r="Z131" s="1559"/>
      <c r="AA131" s="1559"/>
      <c r="AB131" s="1559"/>
      <c r="AC131" s="1559"/>
      <c r="AD131" s="1559"/>
      <c r="AE131" s="1560"/>
      <c r="AF131" s="1552"/>
      <c r="AG131" s="1552"/>
      <c r="AH131" s="1526">
        <v>295</v>
      </c>
      <c r="AI131" s="1526"/>
      <c r="AJ131" s="1526"/>
      <c r="AK131" s="1534">
        <v>195</v>
      </c>
      <c r="AL131" s="1535"/>
      <c r="AM131" s="1535"/>
      <c r="AN131" s="1535"/>
      <c r="AO131" s="1535"/>
      <c r="AP131" s="1535"/>
      <c r="AQ131" s="1535"/>
      <c r="AR131" s="1535"/>
      <c r="AS131" s="1535"/>
      <c r="AT131" s="1536"/>
      <c r="AU131" s="1534">
        <v>295</v>
      </c>
      <c r="AV131" s="1535"/>
      <c r="AW131" s="1535"/>
      <c r="AX131" s="1535"/>
      <c r="AY131" s="1535"/>
      <c r="AZ131" s="1535"/>
      <c r="BA131" s="1535"/>
      <c r="BB131" s="1535"/>
      <c r="BC131" s="1535"/>
      <c r="BD131" s="1536"/>
      <c r="BE131" s="19"/>
      <c r="BF131" s="563"/>
    </row>
    <row r="132" spans="1:1021" ht="50.25" customHeight="1">
      <c r="A132" s="200">
        <f t="shared" si="14"/>
        <v>1.07</v>
      </c>
      <c r="B132" s="200">
        <v>2.74</v>
      </c>
      <c r="C132" s="201">
        <f t="shared" si="12"/>
        <v>71.976666666666659</v>
      </c>
      <c r="D132" s="201">
        <f t="shared" si="13"/>
        <v>274.0866666666667</v>
      </c>
      <c r="F132" s="1551" t="s">
        <v>2492</v>
      </c>
      <c r="G132" s="1551"/>
      <c r="H132" s="1551"/>
      <c r="I132" s="1551"/>
      <c r="J132" s="1558" t="s">
        <v>2493</v>
      </c>
      <c r="K132" s="1559"/>
      <c r="L132" s="1559"/>
      <c r="M132" s="1559"/>
      <c r="N132" s="1559"/>
      <c r="O132" s="1559"/>
      <c r="P132" s="1559"/>
      <c r="Q132" s="1559"/>
      <c r="R132" s="1559"/>
      <c r="S132" s="1559"/>
      <c r="T132" s="1559"/>
      <c r="U132" s="1559"/>
      <c r="V132" s="1559"/>
      <c r="W132" s="1559"/>
      <c r="X132" s="1559"/>
      <c r="Y132" s="1559"/>
      <c r="Z132" s="1559"/>
      <c r="AA132" s="1559"/>
      <c r="AB132" s="1559"/>
      <c r="AC132" s="1559"/>
      <c r="AD132" s="1559"/>
      <c r="AE132" s="1560"/>
      <c r="AF132" s="1552"/>
      <c r="AG132" s="1552"/>
      <c r="AH132" s="1526">
        <v>296</v>
      </c>
      <c r="AI132" s="1526"/>
      <c r="AJ132" s="1526"/>
      <c r="AK132" s="1534">
        <v>196</v>
      </c>
      <c r="AL132" s="1535"/>
      <c r="AM132" s="1535"/>
      <c r="AN132" s="1535"/>
      <c r="AO132" s="1535"/>
      <c r="AP132" s="1535"/>
      <c r="AQ132" s="1535"/>
      <c r="AR132" s="1535"/>
      <c r="AS132" s="1535"/>
      <c r="AT132" s="1536"/>
      <c r="AU132" s="1534">
        <v>296</v>
      </c>
      <c r="AV132" s="1535"/>
      <c r="AW132" s="1535"/>
      <c r="AX132" s="1535"/>
      <c r="AY132" s="1535"/>
      <c r="AZ132" s="1535"/>
      <c r="BA132" s="1535"/>
      <c r="BB132" s="1535"/>
      <c r="BC132" s="1535"/>
      <c r="BD132" s="1536"/>
      <c r="BE132" s="19"/>
      <c r="BF132" s="563"/>
    </row>
    <row r="133" spans="1:1021" ht="27.75" customHeight="1">
      <c r="A133" s="200">
        <f t="shared" si="14"/>
        <v>1.08</v>
      </c>
      <c r="B133" s="200"/>
      <c r="C133" s="200"/>
      <c r="D133" s="200"/>
      <c r="F133" s="1551"/>
      <c r="G133" s="1551"/>
      <c r="H133" s="1551"/>
      <c r="I133" s="1551"/>
      <c r="J133" s="1555" t="s">
        <v>2494</v>
      </c>
      <c r="K133" s="1556"/>
      <c r="L133" s="1556"/>
      <c r="M133" s="1556"/>
      <c r="N133" s="1556"/>
      <c r="O133" s="1556"/>
      <c r="P133" s="1556"/>
      <c r="Q133" s="1556"/>
      <c r="R133" s="1556"/>
      <c r="S133" s="1556"/>
      <c r="T133" s="1556"/>
      <c r="U133" s="1556"/>
      <c r="V133" s="1556"/>
      <c r="W133" s="1556"/>
      <c r="X133" s="1556"/>
      <c r="Y133" s="1556"/>
      <c r="Z133" s="1556"/>
      <c r="AA133" s="1556"/>
      <c r="AB133" s="1556"/>
      <c r="AC133" s="1556"/>
      <c r="AD133" s="1556"/>
      <c r="AE133" s="1557"/>
      <c r="AF133" s="1552"/>
      <c r="AG133" s="1552"/>
      <c r="AH133" s="1526"/>
      <c r="AI133" s="1526"/>
      <c r="AJ133" s="1526"/>
      <c r="AK133" s="1584"/>
      <c r="AL133" s="1585"/>
      <c r="AM133" s="1585"/>
      <c r="AN133" s="1585"/>
      <c r="AO133" s="1585"/>
      <c r="AP133" s="1585"/>
      <c r="AQ133" s="1585"/>
      <c r="AR133" s="1585"/>
      <c r="AS133" s="1585"/>
      <c r="AT133" s="1586"/>
      <c r="AU133" s="1584"/>
      <c r="AV133" s="1585"/>
      <c r="AW133" s="1585"/>
      <c r="AX133" s="1585"/>
      <c r="AY133" s="1585"/>
      <c r="AZ133" s="1585"/>
      <c r="BA133" s="1585"/>
      <c r="BB133" s="1585"/>
      <c r="BC133" s="1585"/>
      <c r="BD133" s="1586"/>
      <c r="BE133" s="22"/>
      <c r="BF133" s="563"/>
    </row>
    <row r="134" spans="1:1021" s="1155" customFormat="1" ht="50.25" customHeight="1">
      <c r="A134" s="1156">
        <f t="shared" si="14"/>
        <v>1.0900000000000001</v>
      </c>
      <c r="B134" s="1156">
        <v>2.76</v>
      </c>
      <c r="C134" s="1157">
        <f>IF(LEN(AK134)=0,"",1+ABS((AK134*A134)/LEN(AK134))+A134)</f>
        <v>73.666666666666671</v>
      </c>
      <c r="D134" s="1157">
        <f>IF(LEN(AU134)=0,"",1+ABS((AU134*B134)/LEN(AU134))+B134)</f>
        <v>276.99999999999994</v>
      </c>
      <c r="E134" s="1143"/>
      <c r="F134" s="1561"/>
      <c r="G134" s="1561"/>
      <c r="H134" s="1561"/>
      <c r="I134" s="1561"/>
      <c r="J134" s="1578" t="s">
        <v>2495</v>
      </c>
      <c r="K134" s="1579"/>
      <c r="L134" s="1579"/>
      <c r="M134" s="1579"/>
      <c r="N134" s="1579"/>
      <c r="O134" s="1579"/>
      <c r="P134" s="1579"/>
      <c r="Q134" s="1579"/>
      <c r="R134" s="1579"/>
      <c r="S134" s="1579"/>
      <c r="T134" s="1579"/>
      <c r="U134" s="1579"/>
      <c r="V134" s="1579"/>
      <c r="W134" s="1579"/>
      <c r="X134" s="1579"/>
      <c r="Y134" s="1579"/>
      <c r="Z134" s="1579"/>
      <c r="AA134" s="1579"/>
      <c r="AB134" s="1579"/>
      <c r="AC134" s="1579"/>
      <c r="AD134" s="1579"/>
      <c r="AE134" s="1580"/>
      <c r="AF134" s="1562"/>
      <c r="AG134" s="1562"/>
      <c r="AH134" s="1562">
        <v>297</v>
      </c>
      <c r="AI134" s="1562"/>
      <c r="AJ134" s="1562"/>
      <c r="AK134" s="1563">
        <v>197</v>
      </c>
      <c r="AL134" s="1564"/>
      <c r="AM134" s="1564"/>
      <c r="AN134" s="1564"/>
      <c r="AO134" s="1564"/>
      <c r="AP134" s="1564"/>
      <c r="AQ134" s="1564"/>
      <c r="AR134" s="1564"/>
      <c r="AS134" s="1564"/>
      <c r="AT134" s="1565"/>
      <c r="AU134" s="1563">
        <v>297</v>
      </c>
      <c r="AV134" s="1564"/>
      <c r="AW134" s="1564"/>
      <c r="AX134" s="1564"/>
      <c r="AY134" s="1564"/>
      <c r="AZ134" s="1564"/>
      <c r="BA134" s="1564"/>
      <c r="BB134" s="1564"/>
      <c r="BC134" s="1564"/>
      <c r="BD134" s="1565"/>
      <c r="BE134" s="1153"/>
      <c r="BF134" s="1158"/>
      <c r="BG134" s="1143"/>
      <c r="BH134" s="1143"/>
      <c r="BI134" s="1143"/>
      <c r="BJ134" s="1143"/>
      <c r="BK134" s="1143"/>
      <c r="BL134" s="1143"/>
      <c r="BM134" s="1143"/>
      <c r="BN134" s="1143"/>
      <c r="BO134" s="1143"/>
      <c r="BP134" s="1143"/>
      <c r="BQ134" s="1143"/>
      <c r="BR134" s="1143"/>
      <c r="BS134" s="1143"/>
      <c r="BT134" s="1143"/>
      <c r="BU134" s="1143"/>
      <c r="BV134" s="1143"/>
      <c r="BW134" s="1143"/>
      <c r="BX134" s="1143"/>
      <c r="BY134" s="1143"/>
      <c r="BZ134" s="1143"/>
      <c r="CA134" s="1143"/>
      <c r="CB134" s="1143"/>
      <c r="CC134" s="1143"/>
      <c r="CD134" s="1143"/>
      <c r="CE134" s="1143"/>
      <c r="CF134" s="1143"/>
      <c r="CG134" s="1143"/>
      <c r="CH134" s="1143"/>
      <c r="CI134" s="1143"/>
      <c r="CJ134" s="1143"/>
      <c r="CK134" s="1143"/>
      <c r="CL134" s="1143"/>
      <c r="CM134" s="1143"/>
      <c r="CN134" s="1143"/>
      <c r="CO134" s="1143"/>
      <c r="CP134" s="1143"/>
      <c r="CQ134" s="1143"/>
      <c r="CR134" s="1143"/>
      <c r="CS134" s="1143"/>
      <c r="CT134" s="1143"/>
      <c r="CU134" s="1143"/>
      <c r="CV134" s="1143"/>
      <c r="CW134" s="1143"/>
      <c r="CX134" s="1143"/>
      <c r="CY134" s="1143"/>
      <c r="CZ134" s="1143"/>
      <c r="DA134" s="1143"/>
      <c r="DB134" s="1143"/>
      <c r="DC134" s="1143"/>
      <c r="DD134" s="1143"/>
      <c r="DE134" s="1143"/>
      <c r="DF134" s="1143"/>
      <c r="DG134" s="1143"/>
      <c r="DH134" s="1143"/>
      <c r="DI134" s="1143"/>
      <c r="DJ134" s="1143"/>
      <c r="DK134" s="1143"/>
      <c r="DL134" s="1143"/>
      <c r="DM134" s="1143"/>
      <c r="DN134" s="1143"/>
      <c r="DO134" s="1143"/>
      <c r="DP134" s="1143"/>
      <c r="DQ134" s="1143"/>
      <c r="DR134" s="1143"/>
      <c r="DS134" s="1143"/>
      <c r="DT134" s="1143"/>
      <c r="DU134" s="1143"/>
      <c r="DV134" s="1143"/>
      <c r="DW134" s="1143"/>
      <c r="DX134" s="1143"/>
      <c r="DY134" s="1143"/>
      <c r="DZ134" s="1143"/>
      <c r="EA134" s="1143"/>
      <c r="EB134" s="1143"/>
      <c r="EC134" s="1143"/>
      <c r="ED134" s="1143"/>
      <c r="EE134" s="1143"/>
      <c r="EF134" s="1143"/>
      <c r="EG134" s="1143"/>
      <c r="EH134" s="1143"/>
      <c r="EI134" s="1143"/>
      <c r="EJ134" s="1143"/>
      <c r="EK134" s="1143"/>
      <c r="EL134" s="1143"/>
      <c r="EM134" s="1143"/>
      <c r="EN134" s="1143"/>
      <c r="EO134" s="1143"/>
      <c r="EP134" s="1143"/>
      <c r="EQ134" s="1143"/>
      <c r="ER134" s="1143"/>
      <c r="ES134" s="1143"/>
      <c r="ET134" s="1143"/>
      <c r="EU134" s="1143"/>
      <c r="EV134" s="1143"/>
      <c r="EW134" s="1143"/>
      <c r="EX134" s="1143"/>
      <c r="EY134" s="1143"/>
      <c r="EZ134" s="1143"/>
      <c r="FA134" s="1143"/>
      <c r="FB134" s="1143"/>
      <c r="FC134" s="1143"/>
      <c r="FD134" s="1143"/>
      <c r="FE134" s="1143"/>
      <c r="FF134" s="1143"/>
      <c r="FG134" s="1143"/>
      <c r="FH134" s="1143"/>
      <c r="FI134" s="1143"/>
      <c r="FJ134" s="1143"/>
      <c r="FK134" s="1143"/>
      <c r="FL134" s="1143"/>
      <c r="FM134" s="1143"/>
      <c r="FN134" s="1143"/>
      <c r="FO134" s="1143"/>
      <c r="FP134" s="1143"/>
      <c r="FQ134" s="1143"/>
      <c r="FR134" s="1143"/>
      <c r="FS134" s="1143"/>
      <c r="FT134" s="1143"/>
      <c r="FU134" s="1143"/>
      <c r="FV134" s="1143"/>
      <c r="FW134" s="1143"/>
      <c r="FX134" s="1143"/>
      <c r="FY134" s="1143"/>
      <c r="FZ134" s="1143"/>
      <c r="GA134" s="1143"/>
      <c r="GB134" s="1143"/>
      <c r="GC134" s="1143"/>
      <c r="GD134" s="1143"/>
      <c r="GE134" s="1143"/>
      <c r="GF134" s="1143"/>
      <c r="GG134" s="1143"/>
      <c r="GH134" s="1143"/>
      <c r="GI134" s="1143"/>
      <c r="GJ134" s="1143"/>
      <c r="GK134" s="1143"/>
      <c r="GL134" s="1143"/>
      <c r="GM134" s="1143"/>
      <c r="GN134" s="1143"/>
      <c r="GO134" s="1143"/>
      <c r="GP134" s="1143"/>
      <c r="GQ134" s="1143"/>
      <c r="GR134" s="1143"/>
      <c r="GS134" s="1143"/>
      <c r="GT134" s="1143"/>
      <c r="GU134" s="1143"/>
      <c r="GV134" s="1143"/>
      <c r="GW134" s="1143"/>
      <c r="GX134" s="1143"/>
      <c r="GY134" s="1143"/>
      <c r="GZ134" s="1143"/>
      <c r="HA134" s="1143"/>
      <c r="HB134" s="1143"/>
      <c r="HC134" s="1143"/>
      <c r="HD134" s="1143"/>
      <c r="HE134" s="1143"/>
      <c r="HF134" s="1143"/>
      <c r="HG134" s="1143"/>
      <c r="HH134" s="1143"/>
      <c r="HI134" s="1143"/>
      <c r="HJ134" s="1143"/>
      <c r="HK134" s="1143"/>
      <c r="HL134" s="1143"/>
      <c r="HM134" s="1143"/>
      <c r="HN134" s="1143"/>
      <c r="HO134" s="1143"/>
      <c r="HP134" s="1143"/>
      <c r="HQ134" s="1143"/>
      <c r="HR134" s="1143"/>
      <c r="HS134" s="1143"/>
      <c r="HT134" s="1143"/>
      <c r="HU134" s="1143"/>
      <c r="HV134" s="1143"/>
      <c r="HW134" s="1143"/>
      <c r="HX134" s="1143"/>
      <c r="HY134" s="1143"/>
      <c r="HZ134" s="1143"/>
      <c r="IA134" s="1143"/>
      <c r="IB134" s="1143"/>
      <c r="IC134" s="1143"/>
      <c r="ID134" s="1143"/>
      <c r="IE134" s="1143"/>
      <c r="IF134" s="1143"/>
      <c r="IG134" s="1143"/>
      <c r="IH134" s="1143"/>
      <c r="II134" s="1143"/>
      <c r="IJ134" s="1143"/>
      <c r="IK134" s="1143"/>
      <c r="IL134" s="1143"/>
      <c r="IM134" s="1143"/>
      <c r="IN134" s="1143"/>
      <c r="IO134" s="1143"/>
      <c r="IP134" s="1143"/>
      <c r="IQ134" s="1143"/>
      <c r="IR134" s="1143"/>
      <c r="IS134" s="1143"/>
      <c r="IT134" s="1143"/>
      <c r="IU134" s="1143"/>
      <c r="IV134" s="1143"/>
      <c r="IW134" s="1143"/>
      <c r="IX134" s="1143"/>
      <c r="IY134" s="1143"/>
      <c r="IZ134" s="1143"/>
      <c r="JA134" s="1143"/>
      <c r="JB134" s="1143"/>
      <c r="JC134" s="1143"/>
      <c r="JD134" s="1143"/>
      <c r="JE134" s="1143"/>
      <c r="JF134" s="1143"/>
      <c r="JG134" s="1143"/>
      <c r="JH134" s="1143"/>
      <c r="JI134" s="1143"/>
      <c r="JJ134" s="1143"/>
      <c r="JK134" s="1143"/>
      <c r="JL134" s="1143"/>
      <c r="JM134" s="1143"/>
      <c r="JN134" s="1143"/>
      <c r="JO134" s="1143"/>
      <c r="JP134" s="1143"/>
      <c r="JQ134" s="1143"/>
      <c r="JR134" s="1143"/>
      <c r="JS134" s="1143"/>
      <c r="JT134" s="1143"/>
      <c r="JU134" s="1143"/>
      <c r="JV134" s="1143"/>
      <c r="JW134" s="1143"/>
      <c r="JX134" s="1143"/>
      <c r="JY134" s="1143"/>
      <c r="JZ134" s="1143"/>
      <c r="KA134" s="1143"/>
      <c r="KB134" s="1143"/>
      <c r="KC134" s="1143"/>
      <c r="KD134" s="1143"/>
      <c r="KE134" s="1143"/>
      <c r="KF134" s="1143"/>
      <c r="KG134" s="1143"/>
      <c r="KH134" s="1143"/>
      <c r="KI134" s="1143"/>
      <c r="KJ134" s="1143"/>
      <c r="KK134" s="1143"/>
      <c r="KL134" s="1143"/>
      <c r="KM134" s="1143"/>
      <c r="KN134" s="1143"/>
      <c r="KO134" s="1143"/>
      <c r="KP134" s="1143"/>
      <c r="KQ134" s="1143"/>
      <c r="KR134" s="1143"/>
      <c r="KS134" s="1143"/>
      <c r="KT134" s="1143"/>
      <c r="KU134" s="1143"/>
      <c r="KV134" s="1143"/>
      <c r="KW134" s="1143"/>
      <c r="KX134" s="1143"/>
      <c r="KY134" s="1143"/>
      <c r="KZ134" s="1143"/>
      <c r="LA134" s="1143"/>
      <c r="LB134" s="1143"/>
      <c r="LC134" s="1143"/>
      <c r="LD134" s="1143"/>
      <c r="LE134" s="1143"/>
      <c r="LF134" s="1143"/>
      <c r="LG134" s="1143"/>
      <c r="LH134" s="1143"/>
      <c r="LI134" s="1143"/>
      <c r="LJ134" s="1143"/>
      <c r="LK134" s="1143"/>
      <c r="LL134" s="1143"/>
      <c r="LM134" s="1143"/>
      <c r="LN134" s="1143"/>
      <c r="LO134" s="1143"/>
      <c r="LP134" s="1143"/>
      <c r="LQ134" s="1143"/>
      <c r="LR134" s="1143"/>
      <c r="LS134" s="1143"/>
      <c r="LT134" s="1143"/>
      <c r="LU134" s="1143"/>
      <c r="LV134" s="1143"/>
      <c r="LW134" s="1143"/>
      <c r="LX134" s="1143"/>
      <c r="LY134" s="1143"/>
      <c r="LZ134" s="1143"/>
      <c r="MA134" s="1143"/>
      <c r="MB134" s="1143"/>
      <c r="MC134" s="1143"/>
      <c r="MD134" s="1143"/>
      <c r="ME134" s="1143"/>
      <c r="MF134" s="1143"/>
      <c r="MG134" s="1143"/>
      <c r="MH134" s="1143"/>
      <c r="MI134" s="1143"/>
      <c r="MJ134" s="1143"/>
      <c r="MK134" s="1143"/>
      <c r="ML134" s="1143"/>
      <c r="MM134" s="1143"/>
      <c r="MN134" s="1143"/>
      <c r="MO134" s="1143"/>
      <c r="MP134" s="1143"/>
      <c r="MQ134" s="1143"/>
      <c r="MR134" s="1143"/>
      <c r="MS134" s="1143"/>
      <c r="MT134" s="1143"/>
      <c r="MU134" s="1143"/>
      <c r="MV134" s="1143"/>
      <c r="MW134" s="1143"/>
      <c r="MX134" s="1143"/>
      <c r="MY134" s="1143"/>
      <c r="MZ134" s="1143"/>
      <c r="NA134" s="1143"/>
      <c r="NB134" s="1143"/>
      <c r="NC134" s="1143"/>
      <c r="ND134" s="1143"/>
      <c r="NE134" s="1143"/>
      <c r="NF134" s="1143"/>
      <c r="NG134" s="1143"/>
      <c r="NH134" s="1143"/>
      <c r="NI134" s="1143"/>
      <c r="NJ134" s="1143"/>
      <c r="NK134" s="1143"/>
      <c r="NL134" s="1143"/>
      <c r="NM134" s="1143"/>
      <c r="NN134" s="1143"/>
      <c r="NO134" s="1143"/>
      <c r="NP134" s="1143"/>
      <c r="NQ134" s="1143"/>
      <c r="NR134" s="1143"/>
      <c r="NS134" s="1143"/>
      <c r="NT134" s="1143"/>
      <c r="NU134" s="1143"/>
      <c r="NV134" s="1143"/>
      <c r="NW134" s="1143"/>
      <c r="NX134" s="1143"/>
      <c r="NY134" s="1143"/>
      <c r="NZ134" s="1143"/>
      <c r="OA134" s="1143"/>
      <c r="OB134" s="1143"/>
      <c r="OC134" s="1143"/>
      <c r="OD134" s="1143"/>
      <c r="OE134" s="1143"/>
      <c r="OF134" s="1143"/>
      <c r="OG134" s="1143"/>
      <c r="OH134" s="1143"/>
      <c r="OI134" s="1143"/>
      <c r="OJ134" s="1143"/>
      <c r="OK134" s="1143"/>
      <c r="OL134" s="1143"/>
      <c r="OM134" s="1143"/>
      <c r="ON134" s="1143"/>
      <c r="OO134" s="1143"/>
      <c r="OP134" s="1143"/>
      <c r="OQ134" s="1143"/>
      <c r="OR134" s="1143"/>
      <c r="OS134" s="1143"/>
      <c r="OT134" s="1143"/>
      <c r="OU134" s="1143"/>
      <c r="OV134" s="1143"/>
      <c r="OW134" s="1143"/>
      <c r="OX134" s="1143"/>
      <c r="OY134" s="1143"/>
      <c r="OZ134" s="1143"/>
      <c r="PA134" s="1143"/>
      <c r="PB134" s="1143"/>
      <c r="PC134" s="1143"/>
      <c r="PD134" s="1143"/>
      <c r="PE134" s="1143"/>
      <c r="PF134" s="1143"/>
      <c r="PG134" s="1143"/>
      <c r="PH134" s="1143"/>
      <c r="PI134" s="1143"/>
      <c r="PJ134" s="1143"/>
      <c r="PK134" s="1143"/>
      <c r="PL134" s="1143"/>
      <c r="PM134" s="1143"/>
      <c r="PN134" s="1143"/>
      <c r="PO134" s="1143"/>
      <c r="PP134" s="1143"/>
      <c r="PQ134" s="1143"/>
      <c r="PR134" s="1143"/>
      <c r="PS134" s="1143"/>
      <c r="PT134" s="1143"/>
      <c r="PU134" s="1143"/>
      <c r="PV134" s="1143"/>
      <c r="PW134" s="1143"/>
      <c r="PX134" s="1143"/>
      <c r="PY134" s="1143"/>
      <c r="PZ134" s="1143"/>
      <c r="QA134" s="1143"/>
      <c r="QB134" s="1143"/>
      <c r="QC134" s="1143"/>
      <c r="QD134" s="1143"/>
      <c r="QE134" s="1143"/>
      <c r="QF134" s="1143"/>
      <c r="QG134" s="1143"/>
      <c r="QH134" s="1143"/>
      <c r="QI134" s="1143"/>
      <c r="QJ134" s="1143"/>
      <c r="QK134" s="1143"/>
      <c r="QL134" s="1143"/>
      <c r="QM134" s="1143"/>
      <c r="QN134" s="1143"/>
      <c r="QO134" s="1143"/>
      <c r="QP134" s="1143"/>
      <c r="QQ134" s="1143"/>
      <c r="QR134" s="1143"/>
      <c r="QS134" s="1143"/>
      <c r="QT134" s="1143"/>
      <c r="QU134" s="1143"/>
      <c r="QV134" s="1143"/>
      <c r="QW134" s="1143"/>
      <c r="QX134" s="1143"/>
      <c r="QY134" s="1143"/>
      <c r="QZ134" s="1143"/>
      <c r="RA134" s="1143"/>
      <c r="RB134" s="1143"/>
      <c r="RC134" s="1143"/>
      <c r="RD134" s="1143"/>
      <c r="RE134" s="1143"/>
      <c r="RF134" s="1143"/>
      <c r="RG134" s="1143"/>
      <c r="RH134" s="1143"/>
      <c r="RI134" s="1143"/>
      <c r="RJ134" s="1143"/>
      <c r="RK134" s="1143"/>
      <c r="RL134" s="1143"/>
      <c r="RM134" s="1143"/>
      <c r="RN134" s="1143"/>
      <c r="RO134" s="1143"/>
      <c r="RP134" s="1143"/>
      <c r="RQ134" s="1143"/>
      <c r="RR134" s="1143"/>
      <c r="RS134" s="1143"/>
      <c r="RT134" s="1143"/>
      <c r="RU134" s="1143"/>
      <c r="RV134" s="1143"/>
      <c r="RW134" s="1143"/>
      <c r="RX134" s="1143"/>
      <c r="RY134" s="1143"/>
      <c r="RZ134" s="1143"/>
      <c r="SA134" s="1143"/>
      <c r="SB134" s="1143"/>
      <c r="SC134" s="1143"/>
      <c r="SD134" s="1143"/>
      <c r="SE134" s="1143"/>
      <c r="SF134" s="1143"/>
      <c r="SG134" s="1143"/>
      <c r="SH134" s="1143"/>
      <c r="SI134" s="1143"/>
      <c r="SJ134" s="1143"/>
      <c r="SK134" s="1143"/>
      <c r="SL134" s="1143"/>
      <c r="SM134" s="1143"/>
      <c r="SN134" s="1143"/>
      <c r="SO134" s="1143"/>
      <c r="SP134" s="1143"/>
      <c r="SQ134" s="1143"/>
      <c r="SR134" s="1143"/>
      <c r="SS134" s="1143"/>
      <c r="ST134" s="1143"/>
      <c r="SU134" s="1143"/>
      <c r="SV134" s="1143"/>
      <c r="SW134" s="1143"/>
      <c r="SX134" s="1143"/>
      <c r="SY134" s="1143"/>
      <c r="SZ134" s="1143"/>
      <c r="TA134" s="1143"/>
      <c r="TB134" s="1143"/>
      <c r="TC134" s="1143"/>
      <c r="TD134" s="1143"/>
      <c r="TE134" s="1143"/>
      <c r="TF134" s="1143"/>
      <c r="TG134" s="1143"/>
      <c r="TH134" s="1143"/>
      <c r="TI134" s="1143"/>
      <c r="TJ134" s="1143"/>
      <c r="TK134" s="1143"/>
      <c r="TL134" s="1143"/>
      <c r="TM134" s="1143"/>
      <c r="TN134" s="1143"/>
      <c r="TO134" s="1143"/>
      <c r="TP134" s="1143"/>
      <c r="TQ134" s="1143"/>
      <c r="TR134" s="1143"/>
      <c r="TS134" s="1143"/>
      <c r="TT134" s="1143"/>
      <c r="TU134" s="1143"/>
      <c r="TV134" s="1143"/>
      <c r="TW134" s="1143"/>
      <c r="TX134" s="1143"/>
      <c r="TY134" s="1143"/>
      <c r="TZ134" s="1143"/>
      <c r="UA134" s="1143"/>
      <c r="UB134" s="1143"/>
      <c r="UC134" s="1143"/>
      <c r="UD134" s="1143"/>
      <c r="UE134" s="1143"/>
      <c r="UF134" s="1143"/>
      <c r="UG134" s="1143"/>
      <c r="UH134" s="1143"/>
      <c r="UI134" s="1143"/>
      <c r="UJ134" s="1143"/>
      <c r="UK134" s="1143"/>
      <c r="UL134" s="1143"/>
      <c r="UM134" s="1143"/>
      <c r="UN134" s="1143"/>
      <c r="UO134" s="1143"/>
      <c r="UP134" s="1143"/>
      <c r="UQ134" s="1143"/>
      <c r="UR134" s="1143"/>
      <c r="US134" s="1143"/>
      <c r="UT134" s="1143"/>
      <c r="UU134" s="1143"/>
      <c r="UV134" s="1143"/>
      <c r="UW134" s="1143"/>
      <c r="UX134" s="1143"/>
      <c r="UY134" s="1143"/>
      <c r="UZ134" s="1143"/>
      <c r="VA134" s="1143"/>
      <c r="VB134" s="1143"/>
      <c r="VC134" s="1143"/>
      <c r="VD134" s="1143"/>
      <c r="VE134" s="1143"/>
      <c r="VF134" s="1143"/>
      <c r="VG134" s="1143"/>
      <c r="VH134" s="1143"/>
      <c r="VI134" s="1143"/>
      <c r="VJ134" s="1143"/>
      <c r="VK134" s="1143"/>
      <c r="VL134" s="1143"/>
      <c r="VM134" s="1143"/>
      <c r="VN134" s="1143"/>
      <c r="VO134" s="1143"/>
      <c r="VP134" s="1143"/>
      <c r="VQ134" s="1143"/>
      <c r="VR134" s="1143"/>
      <c r="VS134" s="1143"/>
      <c r="VT134" s="1143"/>
      <c r="VU134" s="1143"/>
      <c r="VV134" s="1143"/>
      <c r="VW134" s="1143"/>
      <c r="VX134" s="1143"/>
      <c r="VY134" s="1143"/>
      <c r="VZ134" s="1143"/>
      <c r="WA134" s="1143"/>
      <c r="WB134" s="1143"/>
      <c r="WC134" s="1143"/>
      <c r="WD134" s="1143"/>
      <c r="WE134" s="1143"/>
      <c r="WF134" s="1143"/>
      <c r="WG134" s="1143"/>
      <c r="WH134" s="1143"/>
      <c r="WI134" s="1143"/>
      <c r="WJ134" s="1143"/>
      <c r="WK134" s="1143"/>
      <c r="WL134" s="1143"/>
      <c r="WM134" s="1143"/>
      <c r="WN134" s="1143"/>
      <c r="WO134" s="1143"/>
      <c r="WP134" s="1143"/>
      <c r="WQ134" s="1143"/>
      <c r="WR134" s="1143"/>
      <c r="WS134" s="1143"/>
      <c r="WT134" s="1143"/>
      <c r="WU134" s="1143"/>
      <c r="WV134" s="1143"/>
      <c r="WW134" s="1143"/>
      <c r="WX134" s="1143"/>
      <c r="WY134" s="1143"/>
      <c r="WZ134" s="1143"/>
      <c r="XA134" s="1143"/>
      <c r="XB134" s="1143"/>
      <c r="XC134" s="1143"/>
      <c r="XD134" s="1143"/>
      <c r="XE134" s="1143"/>
      <c r="XF134" s="1143"/>
      <c r="XG134" s="1143"/>
      <c r="XH134" s="1143"/>
      <c r="XI134" s="1143"/>
      <c r="XJ134" s="1143"/>
      <c r="XK134" s="1143"/>
      <c r="XL134" s="1143"/>
      <c r="XM134" s="1143"/>
      <c r="XN134" s="1143"/>
      <c r="XO134" s="1143"/>
      <c r="XP134" s="1143"/>
      <c r="XQ134" s="1143"/>
      <c r="XR134" s="1143"/>
      <c r="XS134" s="1143"/>
      <c r="XT134" s="1143"/>
      <c r="XU134" s="1143"/>
      <c r="XV134" s="1143"/>
      <c r="XW134" s="1143"/>
      <c r="XX134" s="1143"/>
      <c r="XY134" s="1143"/>
      <c r="XZ134" s="1143"/>
      <c r="YA134" s="1143"/>
      <c r="YB134" s="1143"/>
      <c r="YC134" s="1143"/>
      <c r="YD134" s="1143"/>
      <c r="YE134" s="1143"/>
      <c r="YF134" s="1143"/>
      <c r="YG134" s="1143"/>
      <c r="YH134" s="1143"/>
      <c r="YI134" s="1143"/>
      <c r="YJ134" s="1143"/>
      <c r="YK134" s="1143"/>
      <c r="YL134" s="1143"/>
      <c r="YM134" s="1143"/>
      <c r="YN134" s="1143"/>
      <c r="YO134" s="1143"/>
      <c r="YP134" s="1143"/>
      <c r="YQ134" s="1143"/>
      <c r="YR134" s="1143"/>
      <c r="YS134" s="1143"/>
      <c r="YT134" s="1143"/>
      <c r="YU134" s="1143"/>
      <c r="YV134" s="1143"/>
      <c r="YW134" s="1143"/>
      <c r="YX134" s="1143"/>
      <c r="YY134" s="1143"/>
      <c r="YZ134" s="1143"/>
      <c r="ZA134" s="1143"/>
      <c r="ZB134" s="1143"/>
      <c r="ZC134" s="1143"/>
      <c r="ZD134" s="1143"/>
      <c r="ZE134" s="1143"/>
      <c r="ZF134" s="1143"/>
      <c r="ZG134" s="1143"/>
      <c r="ZH134" s="1143"/>
      <c r="ZI134" s="1143"/>
      <c r="ZJ134" s="1143"/>
      <c r="ZK134" s="1143"/>
      <c r="ZL134" s="1143"/>
      <c r="ZM134" s="1143"/>
      <c r="ZN134" s="1143"/>
      <c r="ZO134" s="1143"/>
      <c r="ZP134" s="1143"/>
      <c r="ZQ134" s="1143"/>
      <c r="ZR134" s="1143"/>
      <c r="ZS134" s="1143"/>
      <c r="ZT134" s="1143"/>
      <c r="ZU134" s="1143"/>
      <c r="ZV134" s="1143"/>
      <c r="ZW134" s="1143"/>
      <c r="ZX134" s="1143"/>
      <c r="ZY134" s="1143"/>
      <c r="ZZ134" s="1143"/>
      <c r="AAA134" s="1143"/>
      <c r="AAB134" s="1143"/>
      <c r="AAC134" s="1143"/>
      <c r="AAD134" s="1143"/>
      <c r="AAE134" s="1143"/>
      <c r="AAF134" s="1143"/>
      <c r="AAG134" s="1143"/>
      <c r="AAH134" s="1143"/>
      <c r="AAI134" s="1143"/>
      <c r="AAJ134" s="1143"/>
      <c r="AAK134" s="1143"/>
      <c r="AAL134" s="1143"/>
      <c r="AAM134" s="1143"/>
      <c r="AAN134" s="1143"/>
      <c r="AAO134" s="1143"/>
      <c r="AAP134" s="1143"/>
      <c r="AAQ134" s="1143"/>
      <c r="AAR134" s="1143"/>
      <c r="AAS134" s="1143"/>
      <c r="AAT134" s="1143"/>
      <c r="AAU134" s="1143"/>
      <c r="AAV134" s="1143"/>
      <c r="AAW134" s="1143"/>
      <c r="AAX134" s="1143"/>
      <c r="AAY134" s="1143"/>
      <c r="AAZ134" s="1143"/>
      <c r="ABA134" s="1143"/>
      <c r="ABB134" s="1143"/>
      <c r="ABC134" s="1143"/>
      <c r="ABD134" s="1143"/>
      <c r="ABE134" s="1143"/>
      <c r="ABF134" s="1143"/>
      <c r="ABG134" s="1143"/>
      <c r="ABH134" s="1143"/>
      <c r="ABI134" s="1143"/>
      <c r="ABJ134" s="1143"/>
      <c r="ABK134" s="1143"/>
      <c r="ABL134" s="1143"/>
      <c r="ABM134" s="1143"/>
      <c r="ABN134" s="1143"/>
      <c r="ABO134" s="1143"/>
      <c r="ABP134" s="1143"/>
      <c r="ABQ134" s="1143"/>
      <c r="ABR134" s="1143"/>
      <c r="ABS134" s="1143"/>
      <c r="ABT134" s="1143"/>
      <c r="ABU134" s="1143"/>
      <c r="ABV134" s="1143"/>
      <c r="ABW134" s="1143"/>
      <c r="ABX134" s="1143"/>
      <c r="ABY134" s="1143"/>
      <c r="ABZ134" s="1143"/>
      <c r="ACA134" s="1143"/>
      <c r="ACB134" s="1143"/>
      <c r="ACC134" s="1143"/>
      <c r="ACD134" s="1143"/>
      <c r="ACE134" s="1143"/>
      <c r="ACF134" s="1143"/>
      <c r="ACG134" s="1143"/>
      <c r="ACH134" s="1143"/>
      <c r="ACI134" s="1143"/>
      <c r="ACJ134" s="1143"/>
      <c r="ACK134" s="1143"/>
      <c r="ACL134" s="1143"/>
      <c r="ACM134" s="1143"/>
      <c r="ACN134" s="1143"/>
      <c r="ACO134" s="1143"/>
      <c r="ACP134" s="1143"/>
      <c r="ACQ134" s="1143"/>
      <c r="ACR134" s="1143"/>
      <c r="ACS134" s="1143"/>
      <c r="ACT134" s="1143"/>
      <c r="ACU134" s="1143"/>
      <c r="ACV134" s="1143"/>
      <c r="ACW134" s="1143"/>
      <c r="ACX134" s="1143"/>
      <c r="ACY134" s="1143"/>
      <c r="ACZ134" s="1143"/>
      <c r="ADA134" s="1143"/>
      <c r="ADB134" s="1143"/>
      <c r="ADC134" s="1143"/>
      <c r="ADD134" s="1143"/>
      <c r="ADE134" s="1143"/>
      <c r="ADF134" s="1143"/>
      <c r="ADG134" s="1143"/>
      <c r="ADH134" s="1143"/>
      <c r="ADI134" s="1143"/>
      <c r="ADJ134" s="1143"/>
      <c r="ADK134" s="1143"/>
      <c r="ADL134" s="1143"/>
      <c r="ADM134" s="1143"/>
      <c r="ADN134" s="1143"/>
      <c r="ADO134" s="1143"/>
      <c r="ADP134" s="1143"/>
      <c r="ADQ134" s="1143"/>
      <c r="ADR134" s="1143"/>
      <c r="ADS134" s="1143"/>
      <c r="ADT134" s="1143"/>
      <c r="ADU134" s="1143"/>
      <c r="ADV134" s="1143"/>
      <c r="ADW134" s="1143"/>
      <c r="ADX134" s="1143"/>
      <c r="ADY134" s="1143"/>
      <c r="ADZ134" s="1143"/>
      <c r="AEA134" s="1143"/>
      <c r="AEB134" s="1143"/>
      <c r="AEC134" s="1143"/>
      <c r="AED134" s="1143"/>
      <c r="AEE134" s="1143"/>
      <c r="AEF134" s="1143"/>
      <c r="AEG134" s="1143"/>
      <c r="AEH134" s="1143"/>
      <c r="AEI134" s="1143"/>
      <c r="AEJ134" s="1143"/>
      <c r="AEK134" s="1143"/>
      <c r="AEL134" s="1143"/>
      <c r="AEM134" s="1143"/>
      <c r="AEN134" s="1143"/>
      <c r="AEO134" s="1143"/>
      <c r="AEP134" s="1143"/>
      <c r="AEQ134" s="1143"/>
      <c r="AER134" s="1143"/>
      <c r="AES134" s="1143"/>
      <c r="AET134" s="1143"/>
      <c r="AEU134" s="1143"/>
      <c r="AEV134" s="1143"/>
      <c r="AEW134" s="1143"/>
      <c r="AEX134" s="1143"/>
      <c r="AEY134" s="1143"/>
      <c r="AEZ134" s="1143"/>
      <c r="AFA134" s="1143"/>
      <c r="AFB134" s="1143"/>
      <c r="AFC134" s="1143"/>
      <c r="AFD134" s="1143"/>
      <c r="AFE134" s="1143"/>
      <c r="AFF134" s="1143"/>
      <c r="AFG134" s="1143"/>
      <c r="AFH134" s="1143"/>
      <c r="AFI134" s="1143"/>
      <c r="AFJ134" s="1143"/>
      <c r="AFK134" s="1143"/>
      <c r="AFL134" s="1143"/>
      <c r="AFM134" s="1143"/>
      <c r="AFN134" s="1143"/>
      <c r="AFO134" s="1143"/>
      <c r="AFP134" s="1143"/>
      <c r="AFQ134" s="1143"/>
      <c r="AFR134" s="1143"/>
      <c r="AFS134" s="1143"/>
      <c r="AFT134" s="1143"/>
      <c r="AFU134" s="1143"/>
      <c r="AFV134" s="1143"/>
      <c r="AFW134" s="1143"/>
      <c r="AFX134" s="1143"/>
      <c r="AFY134" s="1143"/>
      <c r="AFZ134" s="1143"/>
      <c r="AGA134" s="1143"/>
      <c r="AGB134" s="1143"/>
      <c r="AGC134" s="1143"/>
      <c r="AGD134" s="1143"/>
      <c r="AGE134" s="1143"/>
      <c r="AGF134" s="1143"/>
      <c r="AGG134" s="1143"/>
      <c r="AGH134" s="1143"/>
      <c r="AGI134" s="1143"/>
      <c r="AGJ134" s="1143"/>
      <c r="AGK134" s="1143"/>
      <c r="AGL134" s="1143"/>
      <c r="AGM134" s="1143"/>
      <c r="AGN134" s="1143"/>
      <c r="AGO134" s="1143"/>
      <c r="AGP134" s="1143"/>
      <c r="AGQ134" s="1143"/>
      <c r="AGR134" s="1143"/>
      <c r="AGS134" s="1143"/>
      <c r="AGT134" s="1143"/>
      <c r="AGU134" s="1143"/>
      <c r="AGV134" s="1143"/>
      <c r="AGW134" s="1143"/>
      <c r="AGX134" s="1143"/>
      <c r="AGY134" s="1143"/>
      <c r="AGZ134" s="1143"/>
      <c r="AHA134" s="1143"/>
      <c r="AHB134" s="1143"/>
      <c r="AHC134" s="1143"/>
      <c r="AHD134" s="1143"/>
      <c r="AHE134" s="1143"/>
      <c r="AHF134" s="1143"/>
      <c r="AHG134" s="1143"/>
      <c r="AHH134" s="1143"/>
      <c r="AHI134" s="1143"/>
      <c r="AHJ134" s="1143"/>
      <c r="AHK134" s="1143"/>
      <c r="AHL134" s="1143"/>
      <c r="AHM134" s="1143"/>
      <c r="AHN134" s="1143"/>
      <c r="AHO134" s="1143"/>
      <c r="AHP134" s="1143"/>
      <c r="AHQ134" s="1143"/>
      <c r="AHR134" s="1143"/>
      <c r="AHS134" s="1143"/>
      <c r="AHT134" s="1143"/>
      <c r="AHU134" s="1143"/>
      <c r="AHV134" s="1143"/>
      <c r="AHW134" s="1143"/>
      <c r="AHX134" s="1143"/>
      <c r="AHY134" s="1143"/>
      <c r="AHZ134" s="1143"/>
      <c r="AIA134" s="1143"/>
      <c r="AIB134" s="1143"/>
      <c r="AIC134" s="1143"/>
      <c r="AID134" s="1143"/>
      <c r="AIE134" s="1143"/>
      <c r="AIF134" s="1143"/>
      <c r="AIG134" s="1143"/>
      <c r="AIH134" s="1143"/>
      <c r="AII134" s="1143"/>
      <c r="AIJ134" s="1143"/>
      <c r="AIK134" s="1143"/>
      <c r="AIL134" s="1143"/>
      <c r="AIM134" s="1143"/>
      <c r="AIN134" s="1143"/>
      <c r="AIO134" s="1143"/>
      <c r="AIP134" s="1143"/>
      <c r="AIQ134" s="1143"/>
      <c r="AIR134" s="1143"/>
      <c r="AIS134" s="1143"/>
      <c r="AIT134" s="1143"/>
      <c r="AIU134" s="1143"/>
      <c r="AIV134" s="1143"/>
      <c r="AIW134" s="1143"/>
      <c r="AIX134" s="1143"/>
      <c r="AIY134" s="1143"/>
      <c r="AIZ134" s="1143"/>
      <c r="AJA134" s="1143"/>
      <c r="AJB134" s="1143"/>
      <c r="AJC134" s="1143"/>
      <c r="AJD134" s="1143"/>
      <c r="AJE134" s="1143"/>
      <c r="AJF134" s="1143"/>
      <c r="AJG134" s="1143"/>
      <c r="AJH134" s="1143"/>
      <c r="AJI134" s="1143"/>
      <c r="AJJ134" s="1143"/>
      <c r="AJK134" s="1143"/>
      <c r="AJL134" s="1143"/>
      <c r="AJM134" s="1143"/>
      <c r="AJN134" s="1143"/>
      <c r="AJO134" s="1143"/>
      <c r="AJP134" s="1143"/>
      <c r="AJQ134" s="1143"/>
      <c r="AJR134" s="1143"/>
      <c r="AJS134" s="1143"/>
      <c r="AJT134" s="1143"/>
      <c r="AJU134" s="1143"/>
      <c r="AJV134" s="1143"/>
      <c r="AJW134" s="1143"/>
      <c r="AJX134" s="1143"/>
      <c r="AJY134" s="1143"/>
      <c r="AJZ134" s="1143"/>
      <c r="AKA134" s="1143"/>
      <c r="AKB134" s="1143"/>
      <c r="AKC134" s="1143"/>
      <c r="AKD134" s="1143"/>
      <c r="AKE134" s="1143"/>
      <c r="AKF134" s="1143"/>
      <c r="AKG134" s="1143"/>
      <c r="AKH134" s="1143"/>
      <c r="AKI134" s="1143"/>
      <c r="AKJ134" s="1143"/>
      <c r="AKK134" s="1143"/>
      <c r="AKL134" s="1143"/>
      <c r="AKM134" s="1143"/>
      <c r="AKN134" s="1143"/>
      <c r="AKO134" s="1143"/>
      <c r="AKP134" s="1143"/>
      <c r="AKQ134" s="1143"/>
      <c r="AKR134" s="1143"/>
      <c r="AKS134" s="1143"/>
      <c r="AKT134" s="1143"/>
      <c r="AKU134" s="1143"/>
      <c r="AKV134" s="1143"/>
      <c r="AKW134" s="1143"/>
      <c r="AKX134" s="1143"/>
      <c r="AKY134" s="1143"/>
      <c r="AKZ134" s="1143"/>
      <c r="ALA134" s="1143"/>
      <c r="ALB134" s="1143"/>
      <c r="ALC134" s="1143"/>
      <c r="ALD134" s="1143"/>
      <c r="ALE134" s="1143"/>
      <c r="ALF134" s="1143"/>
      <c r="ALG134" s="1143"/>
      <c r="ALH134" s="1143"/>
      <c r="ALI134" s="1143"/>
      <c r="ALJ134" s="1143"/>
      <c r="ALK134" s="1143"/>
      <c r="ALL134" s="1143"/>
      <c r="ALM134" s="1143"/>
      <c r="ALN134" s="1143"/>
      <c r="ALO134" s="1143"/>
      <c r="ALP134" s="1143"/>
      <c r="ALQ134" s="1143"/>
      <c r="ALR134" s="1143"/>
      <c r="ALS134" s="1143"/>
      <c r="ALT134" s="1143"/>
      <c r="ALU134" s="1143"/>
      <c r="ALV134" s="1143"/>
      <c r="ALW134" s="1143"/>
      <c r="ALX134" s="1143"/>
      <c r="ALY134" s="1143"/>
      <c r="ALZ134" s="1143"/>
      <c r="AMA134" s="1143"/>
      <c r="AMB134" s="1143"/>
      <c r="AMC134" s="1143"/>
      <c r="AMD134" s="1143"/>
      <c r="AME134" s="1143"/>
      <c r="AMF134" s="1143"/>
      <c r="AMG134" s="1143"/>
    </row>
    <row r="135" spans="1:1021" s="1155" customFormat="1" ht="50.25" customHeight="1">
      <c r="A135" s="1156">
        <f t="shared" si="14"/>
        <v>1.1000000000000001</v>
      </c>
      <c r="B135" s="1156">
        <v>2.77</v>
      </c>
      <c r="C135" s="1157">
        <f>IF(LEN(AK135)=0,"",1+ABS((AK135*A135)/LEN(AK135))+A135)</f>
        <v>74.7</v>
      </c>
      <c r="D135" s="1157">
        <f>IF(LEN(AU135)=0,"",1+ABS((AU135*B135)/LEN(AU135))+B135)</f>
        <v>278.92333333333335</v>
      </c>
      <c r="E135" s="1143"/>
      <c r="F135" s="1561"/>
      <c r="G135" s="1561"/>
      <c r="H135" s="1561"/>
      <c r="I135" s="1561"/>
      <c r="J135" s="1578" t="s">
        <v>2496</v>
      </c>
      <c r="K135" s="1579"/>
      <c r="L135" s="1579"/>
      <c r="M135" s="1579"/>
      <c r="N135" s="1579"/>
      <c r="O135" s="1579"/>
      <c r="P135" s="1579"/>
      <c r="Q135" s="1579"/>
      <c r="R135" s="1579"/>
      <c r="S135" s="1579"/>
      <c r="T135" s="1579"/>
      <c r="U135" s="1579"/>
      <c r="V135" s="1579"/>
      <c r="W135" s="1579"/>
      <c r="X135" s="1579"/>
      <c r="Y135" s="1579"/>
      <c r="Z135" s="1579"/>
      <c r="AA135" s="1579"/>
      <c r="AB135" s="1579"/>
      <c r="AC135" s="1579"/>
      <c r="AD135" s="1579"/>
      <c r="AE135" s="1580"/>
      <c r="AF135" s="1562"/>
      <c r="AG135" s="1562"/>
      <c r="AH135" s="1562">
        <v>298</v>
      </c>
      <c r="AI135" s="1562"/>
      <c r="AJ135" s="1562"/>
      <c r="AK135" s="1563">
        <v>198</v>
      </c>
      <c r="AL135" s="1564"/>
      <c r="AM135" s="1564"/>
      <c r="AN135" s="1564"/>
      <c r="AO135" s="1564"/>
      <c r="AP135" s="1564"/>
      <c r="AQ135" s="1564"/>
      <c r="AR135" s="1564"/>
      <c r="AS135" s="1564"/>
      <c r="AT135" s="1565"/>
      <c r="AU135" s="1563">
        <v>298</v>
      </c>
      <c r="AV135" s="1564"/>
      <c r="AW135" s="1564"/>
      <c r="AX135" s="1564"/>
      <c r="AY135" s="1564"/>
      <c r="AZ135" s="1564"/>
      <c r="BA135" s="1564"/>
      <c r="BB135" s="1564"/>
      <c r="BC135" s="1564"/>
      <c r="BD135" s="1565"/>
      <c r="BE135" s="1153"/>
      <c r="BF135" s="1158"/>
      <c r="BG135" s="1143"/>
      <c r="BH135" s="1143"/>
      <c r="BI135" s="1143"/>
      <c r="BJ135" s="1143"/>
      <c r="BK135" s="1143"/>
      <c r="BL135" s="1143"/>
      <c r="BM135" s="1143"/>
      <c r="BN135" s="1143"/>
      <c r="BO135" s="1143"/>
      <c r="BP135" s="1143"/>
      <c r="BQ135" s="1143"/>
      <c r="BR135" s="1143"/>
      <c r="BS135" s="1143"/>
      <c r="BT135" s="1143"/>
      <c r="BU135" s="1143"/>
      <c r="BV135" s="1143"/>
      <c r="BW135" s="1143"/>
      <c r="BX135" s="1143"/>
      <c r="BY135" s="1143"/>
      <c r="BZ135" s="1143"/>
      <c r="CA135" s="1143"/>
      <c r="CB135" s="1143"/>
      <c r="CC135" s="1143"/>
      <c r="CD135" s="1143"/>
      <c r="CE135" s="1143"/>
      <c r="CF135" s="1143"/>
      <c r="CG135" s="1143"/>
      <c r="CH135" s="1143"/>
      <c r="CI135" s="1143"/>
      <c r="CJ135" s="1143"/>
      <c r="CK135" s="1143"/>
      <c r="CL135" s="1143"/>
      <c r="CM135" s="1143"/>
      <c r="CN135" s="1143"/>
      <c r="CO135" s="1143"/>
      <c r="CP135" s="1143"/>
      <c r="CQ135" s="1143"/>
      <c r="CR135" s="1143"/>
      <c r="CS135" s="1143"/>
      <c r="CT135" s="1143"/>
      <c r="CU135" s="1143"/>
      <c r="CV135" s="1143"/>
      <c r="CW135" s="1143"/>
      <c r="CX135" s="1143"/>
      <c r="CY135" s="1143"/>
      <c r="CZ135" s="1143"/>
      <c r="DA135" s="1143"/>
      <c r="DB135" s="1143"/>
      <c r="DC135" s="1143"/>
      <c r="DD135" s="1143"/>
      <c r="DE135" s="1143"/>
      <c r="DF135" s="1143"/>
      <c r="DG135" s="1143"/>
      <c r="DH135" s="1143"/>
      <c r="DI135" s="1143"/>
      <c r="DJ135" s="1143"/>
      <c r="DK135" s="1143"/>
      <c r="DL135" s="1143"/>
      <c r="DM135" s="1143"/>
      <c r="DN135" s="1143"/>
      <c r="DO135" s="1143"/>
      <c r="DP135" s="1143"/>
      <c r="DQ135" s="1143"/>
      <c r="DR135" s="1143"/>
      <c r="DS135" s="1143"/>
      <c r="DT135" s="1143"/>
      <c r="DU135" s="1143"/>
      <c r="DV135" s="1143"/>
      <c r="DW135" s="1143"/>
      <c r="DX135" s="1143"/>
      <c r="DY135" s="1143"/>
      <c r="DZ135" s="1143"/>
      <c r="EA135" s="1143"/>
      <c r="EB135" s="1143"/>
      <c r="EC135" s="1143"/>
      <c r="ED135" s="1143"/>
      <c r="EE135" s="1143"/>
      <c r="EF135" s="1143"/>
      <c r="EG135" s="1143"/>
      <c r="EH135" s="1143"/>
      <c r="EI135" s="1143"/>
      <c r="EJ135" s="1143"/>
      <c r="EK135" s="1143"/>
      <c r="EL135" s="1143"/>
      <c r="EM135" s="1143"/>
      <c r="EN135" s="1143"/>
      <c r="EO135" s="1143"/>
      <c r="EP135" s="1143"/>
      <c r="EQ135" s="1143"/>
      <c r="ER135" s="1143"/>
      <c r="ES135" s="1143"/>
      <c r="ET135" s="1143"/>
      <c r="EU135" s="1143"/>
      <c r="EV135" s="1143"/>
      <c r="EW135" s="1143"/>
      <c r="EX135" s="1143"/>
      <c r="EY135" s="1143"/>
      <c r="EZ135" s="1143"/>
      <c r="FA135" s="1143"/>
      <c r="FB135" s="1143"/>
      <c r="FC135" s="1143"/>
      <c r="FD135" s="1143"/>
      <c r="FE135" s="1143"/>
      <c r="FF135" s="1143"/>
      <c r="FG135" s="1143"/>
      <c r="FH135" s="1143"/>
      <c r="FI135" s="1143"/>
      <c r="FJ135" s="1143"/>
      <c r="FK135" s="1143"/>
      <c r="FL135" s="1143"/>
      <c r="FM135" s="1143"/>
      <c r="FN135" s="1143"/>
      <c r="FO135" s="1143"/>
      <c r="FP135" s="1143"/>
      <c r="FQ135" s="1143"/>
      <c r="FR135" s="1143"/>
      <c r="FS135" s="1143"/>
      <c r="FT135" s="1143"/>
      <c r="FU135" s="1143"/>
      <c r="FV135" s="1143"/>
      <c r="FW135" s="1143"/>
      <c r="FX135" s="1143"/>
      <c r="FY135" s="1143"/>
      <c r="FZ135" s="1143"/>
      <c r="GA135" s="1143"/>
      <c r="GB135" s="1143"/>
      <c r="GC135" s="1143"/>
      <c r="GD135" s="1143"/>
      <c r="GE135" s="1143"/>
      <c r="GF135" s="1143"/>
      <c r="GG135" s="1143"/>
      <c r="GH135" s="1143"/>
      <c r="GI135" s="1143"/>
      <c r="GJ135" s="1143"/>
      <c r="GK135" s="1143"/>
      <c r="GL135" s="1143"/>
      <c r="GM135" s="1143"/>
      <c r="GN135" s="1143"/>
      <c r="GO135" s="1143"/>
      <c r="GP135" s="1143"/>
      <c r="GQ135" s="1143"/>
      <c r="GR135" s="1143"/>
      <c r="GS135" s="1143"/>
      <c r="GT135" s="1143"/>
      <c r="GU135" s="1143"/>
      <c r="GV135" s="1143"/>
      <c r="GW135" s="1143"/>
      <c r="GX135" s="1143"/>
      <c r="GY135" s="1143"/>
      <c r="GZ135" s="1143"/>
      <c r="HA135" s="1143"/>
      <c r="HB135" s="1143"/>
      <c r="HC135" s="1143"/>
      <c r="HD135" s="1143"/>
      <c r="HE135" s="1143"/>
      <c r="HF135" s="1143"/>
      <c r="HG135" s="1143"/>
      <c r="HH135" s="1143"/>
      <c r="HI135" s="1143"/>
      <c r="HJ135" s="1143"/>
      <c r="HK135" s="1143"/>
      <c r="HL135" s="1143"/>
      <c r="HM135" s="1143"/>
      <c r="HN135" s="1143"/>
      <c r="HO135" s="1143"/>
      <c r="HP135" s="1143"/>
      <c r="HQ135" s="1143"/>
      <c r="HR135" s="1143"/>
      <c r="HS135" s="1143"/>
      <c r="HT135" s="1143"/>
      <c r="HU135" s="1143"/>
      <c r="HV135" s="1143"/>
      <c r="HW135" s="1143"/>
      <c r="HX135" s="1143"/>
      <c r="HY135" s="1143"/>
      <c r="HZ135" s="1143"/>
      <c r="IA135" s="1143"/>
      <c r="IB135" s="1143"/>
      <c r="IC135" s="1143"/>
      <c r="ID135" s="1143"/>
      <c r="IE135" s="1143"/>
      <c r="IF135" s="1143"/>
      <c r="IG135" s="1143"/>
      <c r="IH135" s="1143"/>
      <c r="II135" s="1143"/>
      <c r="IJ135" s="1143"/>
      <c r="IK135" s="1143"/>
      <c r="IL135" s="1143"/>
      <c r="IM135" s="1143"/>
      <c r="IN135" s="1143"/>
      <c r="IO135" s="1143"/>
      <c r="IP135" s="1143"/>
      <c r="IQ135" s="1143"/>
      <c r="IR135" s="1143"/>
      <c r="IS135" s="1143"/>
      <c r="IT135" s="1143"/>
      <c r="IU135" s="1143"/>
      <c r="IV135" s="1143"/>
      <c r="IW135" s="1143"/>
      <c r="IX135" s="1143"/>
      <c r="IY135" s="1143"/>
      <c r="IZ135" s="1143"/>
      <c r="JA135" s="1143"/>
      <c r="JB135" s="1143"/>
      <c r="JC135" s="1143"/>
      <c r="JD135" s="1143"/>
      <c r="JE135" s="1143"/>
      <c r="JF135" s="1143"/>
      <c r="JG135" s="1143"/>
      <c r="JH135" s="1143"/>
      <c r="JI135" s="1143"/>
      <c r="JJ135" s="1143"/>
      <c r="JK135" s="1143"/>
      <c r="JL135" s="1143"/>
      <c r="JM135" s="1143"/>
      <c r="JN135" s="1143"/>
      <c r="JO135" s="1143"/>
      <c r="JP135" s="1143"/>
      <c r="JQ135" s="1143"/>
      <c r="JR135" s="1143"/>
      <c r="JS135" s="1143"/>
      <c r="JT135" s="1143"/>
      <c r="JU135" s="1143"/>
      <c r="JV135" s="1143"/>
      <c r="JW135" s="1143"/>
      <c r="JX135" s="1143"/>
      <c r="JY135" s="1143"/>
      <c r="JZ135" s="1143"/>
      <c r="KA135" s="1143"/>
      <c r="KB135" s="1143"/>
      <c r="KC135" s="1143"/>
      <c r="KD135" s="1143"/>
      <c r="KE135" s="1143"/>
      <c r="KF135" s="1143"/>
      <c r="KG135" s="1143"/>
      <c r="KH135" s="1143"/>
      <c r="KI135" s="1143"/>
      <c r="KJ135" s="1143"/>
      <c r="KK135" s="1143"/>
      <c r="KL135" s="1143"/>
      <c r="KM135" s="1143"/>
      <c r="KN135" s="1143"/>
      <c r="KO135" s="1143"/>
      <c r="KP135" s="1143"/>
      <c r="KQ135" s="1143"/>
      <c r="KR135" s="1143"/>
      <c r="KS135" s="1143"/>
      <c r="KT135" s="1143"/>
      <c r="KU135" s="1143"/>
      <c r="KV135" s="1143"/>
      <c r="KW135" s="1143"/>
      <c r="KX135" s="1143"/>
      <c r="KY135" s="1143"/>
      <c r="KZ135" s="1143"/>
      <c r="LA135" s="1143"/>
      <c r="LB135" s="1143"/>
      <c r="LC135" s="1143"/>
      <c r="LD135" s="1143"/>
      <c r="LE135" s="1143"/>
      <c r="LF135" s="1143"/>
      <c r="LG135" s="1143"/>
      <c r="LH135" s="1143"/>
      <c r="LI135" s="1143"/>
      <c r="LJ135" s="1143"/>
      <c r="LK135" s="1143"/>
      <c r="LL135" s="1143"/>
      <c r="LM135" s="1143"/>
      <c r="LN135" s="1143"/>
      <c r="LO135" s="1143"/>
      <c r="LP135" s="1143"/>
      <c r="LQ135" s="1143"/>
      <c r="LR135" s="1143"/>
      <c r="LS135" s="1143"/>
      <c r="LT135" s="1143"/>
      <c r="LU135" s="1143"/>
      <c r="LV135" s="1143"/>
      <c r="LW135" s="1143"/>
      <c r="LX135" s="1143"/>
      <c r="LY135" s="1143"/>
      <c r="LZ135" s="1143"/>
      <c r="MA135" s="1143"/>
      <c r="MB135" s="1143"/>
      <c r="MC135" s="1143"/>
      <c r="MD135" s="1143"/>
      <c r="ME135" s="1143"/>
      <c r="MF135" s="1143"/>
      <c r="MG135" s="1143"/>
      <c r="MH135" s="1143"/>
      <c r="MI135" s="1143"/>
      <c r="MJ135" s="1143"/>
      <c r="MK135" s="1143"/>
      <c r="ML135" s="1143"/>
      <c r="MM135" s="1143"/>
      <c r="MN135" s="1143"/>
      <c r="MO135" s="1143"/>
      <c r="MP135" s="1143"/>
      <c r="MQ135" s="1143"/>
      <c r="MR135" s="1143"/>
      <c r="MS135" s="1143"/>
      <c r="MT135" s="1143"/>
      <c r="MU135" s="1143"/>
      <c r="MV135" s="1143"/>
      <c r="MW135" s="1143"/>
      <c r="MX135" s="1143"/>
      <c r="MY135" s="1143"/>
      <c r="MZ135" s="1143"/>
      <c r="NA135" s="1143"/>
      <c r="NB135" s="1143"/>
      <c r="NC135" s="1143"/>
      <c r="ND135" s="1143"/>
      <c r="NE135" s="1143"/>
      <c r="NF135" s="1143"/>
      <c r="NG135" s="1143"/>
      <c r="NH135" s="1143"/>
      <c r="NI135" s="1143"/>
      <c r="NJ135" s="1143"/>
      <c r="NK135" s="1143"/>
      <c r="NL135" s="1143"/>
      <c r="NM135" s="1143"/>
      <c r="NN135" s="1143"/>
      <c r="NO135" s="1143"/>
      <c r="NP135" s="1143"/>
      <c r="NQ135" s="1143"/>
      <c r="NR135" s="1143"/>
      <c r="NS135" s="1143"/>
      <c r="NT135" s="1143"/>
      <c r="NU135" s="1143"/>
      <c r="NV135" s="1143"/>
      <c r="NW135" s="1143"/>
      <c r="NX135" s="1143"/>
      <c r="NY135" s="1143"/>
      <c r="NZ135" s="1143"/>
      <c r="OA135" s="1143"/>
      <c r="OB135" s="1143"/>
      <c r="OC135" s="1143"/>
      <c r="OD135" s="1143"/>
      <c r="OE135" s="1143"/>
      <c r="OF135" s="1143"/>
      <c r="OG135" s="1143"/>
      <c r="OH135" s="1143"/>
      <c r="OI135" s="1143"/>
      <c r="OJ135" s="1143"/>
      <c r="OK135" s="1143"/>
      <c r="OL135" s="1143"/>
      <c r="OM135" s="1143"/>
      <c r="ON135" s="1143"/>
      <c r="OO135" s="1143"/>
      <c r="OP135" s="1143"/>
      <c r="OQ135" s="1143"/>
      <c r="OR135" s="1143"/>
      <c r="OS135" s="1143"/>
      <c r="OT135" s="1143"/>
      <c r="OU135" s="1143"/>
      <c r="OV135" s="1143"/>
      <c r="OW135" s="1143"/>
      <c r="OX135" s="1143"/>
      <c r="OY135" s="1143"/>
      <c r="OZ135" s="1143"/>
      <c r="PA135" s="1143"/>
      <c r="PB135" s="1143"/>
      <c r="PC135" s="1143"/>
      <c r="PD135" s="1143"/>
      <c r="PE135" s="1143"/>
      <c r="PF135" s="1143"/>
      <c r="PG135" s="1143"/>
      <c r="PH135" s="1143"/>
      <c r="PI135" s="1143"/>
      <c r="PJ135" s="1143"/>
      <c r="PK135" s="1143"/>
      <c r="PL135" s="1143"/>
      <c r="PM135" s="1143"/>
      <c r="PN135" s="1143"/>
      <c r="PO135" s="1143"/>
      <c r="PP135" s="1143"/>
      <c r="PQ135" s="1143"/>
      <c r="PR135" s="1143"/>
      <c r="PS135" s="1143"/>
      <c r="PT135" s="1143"/>
      <c r="PU135" s="1143"/>
      <c r="PV135" s="1143"/>
      <c r="PW135" s="1143"/>
      <c r="PX135" s="1143"/>
      <c r="PY135" s="1143"/>
      <c r="PZ135" s="1143"/>
      <c r="QA135" s="1143"/>
      <c r="QB135" s="1143"/>
      <c r="QC135" s="1143"/>
      <c r="QD135" s="1143"/>
      <c r="QE135" s="1143"/>
      <c r="QF135" s="1143"/>
      <c r="QG135" s="1143"/>
      <c r="QH135" s="1143"/>
      <c r="QI135" s="1143"/>
      <c r="QJ135" s="1143"/>
      <c r="QK135" s="1143"/>
      <c r="QL135" s="1143"/>
      <c r="QM135" s="1143"/>
      <c r="QN135" s="1143"/>
      <c r="QO135" s="1143"/>
      <c r="QP135" s="1143"/>
      <c r="QQ135" s="1143"/>
      <c r="QR135" s="1143"/>
      <c r="QS135" s="1143"/>
      <c r="QT135" s="1143"/>
      <c r="QU135" s="1143"/>
      <c r="QV135" s="1143"/>
      <c r="QW135" s="1143"/>
      <c r="QX135" s="1143"/>
      <c r="QY135" s="1143"/>
      <c r="QZ135" s="1143"/>
      <c r="RA135" s="1143"/>
      <c r="RB135" s="1143"/>
      <c r="RC135" s="1143"/>
      <c r="RD135" s="1143"/>
      <c r="RE135" s="1143"/>
      <c r="RF135" s="1143"/>
      <c r="RG135" s="1143"/>
      <c r="RH135" s="1143"/>
      <c r="RI135" s="1143"/>
      <c r="RJ135" s="1143"/>
      <c r="RK135" s="1143"/>
      <c r="RL135" s="1143"/>
      <c r="RM135" s="1143"/>
      <c r="RN135" s="1143"/>
      <c r="RO135" s="1143"/>
      <c r="RP135" s="1143"/>
      <c r="RQ135" s="1143"/>
      <c r="RR135" s="1143"/>
      <c r="RS135" s="1143"/>
      <c r="RT135" s="1143"/>
      <c r="RU135" s="1143"/>
      <c r="RV135" s="1143"/>
      <c r="RW135" s="1143"/>
      <c r="RX135" s="1143"/>
      <c r="RY135" s="1143"/>
      <c r="RZ135" s="1143"/>
      <c r="SA135" s="1143"/>
      <c r="SB135" s="1143"/>
      <c r="SC135" s="1143"/>
      <c r="SD135" s="1143"/>
      <c r="SE135" s="1143"/>
      <c r="SF135" s="1143"/>
      <c r="SG135" s="1143"/>
      <c r="SH135" s="1143"/>
      <c r="SI135" s="1143"/>
      <c r="SJ135" s="1143"/>
      <c r="SK135" s="1143"/>
      <c r="SL135" s="1143"/>
      <c r="SM135" s="1143"/>
      <c r="SN135" s="1143"/>
      <c r="SO135" s="1143"/>
      <c r="SP135" s="1143"/>
      <c r="SQ135" s="1143"/>
      <c r="SR135" s="1143"/>
      <c r="SS135" s="1143"/>
      <c r="ST135" s="1143"/>
      <c r="SU135" s="1143"/>
      <c r="SV135" s="1143"/>
      <c r="SW135" s="1143"/>
      <c r="SX135" s="1143"/>
      <c r="SY135" s="1143"/>
      <c r="SZ135" s="1143"/>
      <c r="TA135" s="1143"/>
      <c r="TB135" s="1143"/>
      <c r="TC135" s="1143"/>
      <c r="TD135" s="1143"/>
      <c r="TE135" s="1143"/>
      <c r="TF135" s="1143"/>
      <c r="TG135" s="1143"/>
      <c r="TH135" s="1143"/>
      <c r="TI135" s="1143"/>
      <c r="TJ135" s="1143"/>
      <c r="TK135" s="1143"/>
      <c r="TL135" s="1143"/>
      <c r="TM135" s="1143"/>
      <c r="TN135" s="1143"/>
      <c r="TO135" s="1143"/>
      <c r="TP135" s="1143"/>
      <c r="TQ135" s="1143"/>
      <c r="TR135" s="1143"/>
      <c r="TS135" s="1143"/>
      <c r="TT135" s="1143"/>
      <c r="TU135" s="1143"/>
      <c r="TV135" s="1143"/>
      <c r="TW135" s="1143"/>
      <c r="TX135" s="1143"/>
      <c r="TY135" s="1143"/>
      <c r="TZ135" s="1143"/>
      <c r="UA135" s="1143"/>
      <c r="UB135" s="1143"/>
      <c r="UC135" s="1143"/>
      <c r="UD135" s="1143"/>
      <c r="UE135" s="1143"/>
      <c r="UF135" s="1143"/>
      <c r="UG135" s="1143"/>
      <c r="UH135" s="1143"/>
      <c r="UI135" s="1143"/>
      <c r="UJ135" s="1143"/>
      <c r="UK135" s="1143"/>
      <c r="UL135" s="1143"/>
      <c r="UM135" s="1143"/>
      <c r="UN135" s="1143"/>
      <c r="UO135" s="1143"/>
      <c r="UP135" s="1143"/>
      <c r="UQ135" s="1143"/>
      <c r="UR135" s="1143"/>
      <c r="US135" s="1143"/>
      <c r="UT135" s="1143"/>
      <c r="UU135" s="1143"/>
      <c r="UV135" s="1143"/>
      <c r="UW135" s="1143"/>
      <c r="UX135" s="1143"/>
      <c r="UY135" s="1143"/>
      <c r="UZ135" s="1143"/>
      <c r="VA135" s="1143"/>
      <c r="VB135" s="1143"/>
      <c r="VC135" s="1143"/>
      <c r="VD135" s="1143"/>
      <c r="VE135" s="1143"/>
      <c r="VF135" s="1143"/>
      <c r="VG135" s="1143"/>
      <c r="VH135" s="1143"/>
      <c r="VI135" s="1143"/>
      <c r="VJ135" s="1143"/>
      <c r="VK135" s="1143"/>
      <c r="VL135" s="1143"/>
      <c r="VM135" s="1143"/>
      <c r="VN135" s="1143"/>
      <c r="VO135" s="1143"/>
      <c r="VP135" s="1143"/>
      <c r="VQ135" s="1143"/>
      <c r="VR135" s="1143"/>
      <c r="VS135" s="1143"/>
      <c r="VT135" s="1143"/>
      <c r="VU135" s="1143"/>
      <c r="VV135" s="1143"/>
      <c r="VW135" s="1143"/>
      <c r="VX135" s="1143"/>
      <c r="VY135" s="1143"/>
      <c r="VZ135" s="1143"/>
      <c r="WA135" s="1143"/>
      <c r="WB135" s="1143"/>
      <c r="WC135" s="1143"/>
      <c r="WD135" s="1143"/>
      <c r="WE135" s="1143"/>
      <c r="WF135" s="1143"/>
      <c r="WG135" s="1143"/>
      <c r="WH135" s="1143"/>
      <c r="WI135" s="1143"/>
      <c r="WJ135" s="1143"/>
      <c r="WK135" s="1143"/>
      <c r="WL135" s="1143"/>
      <c r="WM135" s="1143"/>
      <c r="WN135" s="1143"/>
      <c r="WO135" s="1143"/>
      <c r="WP135" s="1143"/>
      <c r="WQ135" s="1143"/>
      <c r="WR135" s="1143"/>
      <c r="WS135" s="1143"/>
      <c r="WT135" s="1143"/>
      <c r="WU135" s="1143"/>
      <c r="WV135" s="1143"/>
      <c r="WW135" s="1143"/>
      <c r="WX135" s="1143"/>
      <c r="WY135" s="1143"/>
      <c r="WZ135" s="1143"/>
      <c r="XA135" s="1143"/>
      <c r="XB135" s="1143"/>
      <c r="XC135" s="1143"/>
      <c r="XD135" s="1143"/>
      <c r="XE135" s="1143"/>
      <c r="XF135" s="1143"/>
      <c r="XG135" s="1143"/>
      <c r="XH135" s="1143"/>
      <c r="XI135" s="1143"/>
      <c r="XJ135" s="1143"/>
      <c r="XK135" s="1143"/>
      <c r="XL135" s="1143"/>
      <c r="XM135" s="1143"/>
      <c r="XN135" s="1143"/>
      <c r="XO135" s="1143"/>
      <c r="XP135" s="1143"/>
      <c r="XQ135" s="1143"/>
      <c r="XR135" s="1143"/>
      <c r="XS135" s="1143"/>
      <c r="XT135" s="1143"/>
      <c r="XU135" s="1143"/>
      <c r="XV135" s="1143"/>
      <c r="XW135" s="1143"/>
      <c r="XX135" s="1143"/>
      <c r="XY135" s="1143"/>
      <c r="XZ135" s="1143"/>
      <c r="YA135" s="1143"/>
      <c r="YB135" s="1143"/>
      <c r="YC135" s="1143"/>
      <c r="YD135" s="1143"/>
      <c r="YE135" s="1143"/>
      <c r="YF135" s="1143"/>
      <c r="YG135" s="1143"/>
      <c r="YH135" s="1143"/>
      <c r="YI135" s="1143"/>
      <c r="YJ135" s="1143"/>
      <c r="YK135" s="1143"/>
      <c r="YL135" s="1143"/>
      <c r="YM135" s="1143"/>
      <c r="YN135" s="1143"/>
      <c r="YO135" s="1143"/>
      <c r="YP135" s="1143"/>
      <c r="YQ135" s="1143"/>
      <c r="YR135" s="1143"/>
      <c r="YS135" s="1143"/>
      <c r="YT135" s="1143"/>
      <c r="YU135" s="1143"/>
      <c r="YV135" s="1143"/>
      <c r="YW135" s="1143"/>
      <c r="YX135" s="1143"/>
      <c r="YY135" s="1143"/>
      <c r="YZ135" s="1143"/>
      <c r="ZA135" s="1143"/>
      <c r="ZB135" s="1143"/>
      <c r="ZC135" s="1143"/>
      <c r="ZD135" s="1143"/>
      <c r="ZE135" s="1143"/>
      <c r="ZF135" s="1143"/>
      <c r="ZG135" s="1143"/>
      <c r="ZH135" s="1143"/>
      <c r="ZI135" s="1143"/>
      <c r="ZJ135" s="1143"/>
      <c r="ZK135" s="1143"/>
      <c r="ZL135" s="1143"/>
      <c r="ZM135" s="1143"/>
      <c r="ZN135" s="1143"/>
      <c r="ZO135" s="1143"/>
      <c r="ZP135" s="1143"/>
      <c r="ZQ135" s="1143"/>
      <c r="ZR135" s="1143"/>
      <c r="ZS135" s="1143"/>
      <c r="ZT135" s="1143"/>
      <c r="ZU135" s="1143"/>
      <c r="ZV135" s="1143"/>
      <c r="ZW135" s="1143"/>
      <c r="ZX135" s="1143"/>
      <c r="ZY135" s="1143"/>
      <c r="ZZ135" s="1143"/>
      <c r="AAA135" s="1143"/>
      <c r="AAB135" s="1143"/>
      <c r="AAC135" s="1143"/>
      <c r="AAD135" s="1143"/>
      <c r="AAE135" s="1143"/>
      <c r="AAF135" s="1143"/>
      <c r="AAG135" s="1143"/>
      <c r="AAH135" s="1143"/>
      <c r="AAI135" s="1143"/>
      <c r="AAJ135" s="1143"/>
      <c r="AAK135" s="1143"/>
      <c r="AAL135" s="1143"/>
      <c r="AAM135" s="1143"/>
      <c r="AAN135" s="1143"/>
      <c r="AAO135" s="1143"/>
      <c r="AAP135" s="1143"/>
      <c r="AAQ135" s="1143"/>
      <c r="AAR135" s="1143"/>
      <c r="AAS135" s="1143"/>
      <c r="AAT135" s="1143"/>
      <c r="AAU135" s="1143"/>
      <c r="AAV135" s="1143"/>
      <c r="AAW135" s="1143"/>
      <c r="AAX135" s="1143"/>
      <c r="AAY135" s="1143"/>
      <c r="AAZ135" s="1143"/>
      <c r="ABA135" s="1143"/>
      <c r="ABB135" s="1143"/>
      <c r="ABC135" s="1143"/>
      <c r="ABD135" s="1143"/>
      <c r="ABE135" s="1143"/>
      <c r="ABF135" s="1143"/>
      <c r="ABG135" s="1143"/>
      <c r="ABH135" s="1143"/>
      <c r="ABI135" s="1143"/>
      <c r="ABJ135" s="1143"/>
      <c r="ABK135" s="1143"/>
      <c r="ABL135" s="1143"/>
      <c r="ABM135" s="1143"/>
      <c r="ABN135" s="1143"/>
      <c r="ABO135" s="1143"/>
      <c r="ABP135" s="1143"/>
      <c r="ABQ135" s="1143"/>
      <c r="ABR135" s="1143"/>
      <c r="ABS135" s="1143"/>
      <c r="ABT135" s="1143"/>
      <c r="ABU135" s="1143"/>
      <c r="ABV135" s="1143"/>
      <c r="ABW135" s="1143"/>
      <c r="ABX135" s="1143"/>
      <c r="ABY135" s="1143"/>
      <c r="ABZ135" s="1143"/>
      <c r="ACA135" s="1143"/>
      <c r="ACB135" s="1143"/>
      <c r="ACC135" s="1143"/>
      <c r="ACD135" s="1143"/>
      <c r="ACE135" s="1143"/>
      <c r="ACF135" s="1143"/>
      <c r="ACG135" s="1143"/>
      <c r="ACH135" s="1143"/>
      <c r="ACI135" s="1143"/>
      <c r="ACJ135" s="1143"/>
      <c r="ACK135" s="1143"/>
      <c r="ACL135" s="1143"/>
      <c r="ACM135" s="1143"/>
      <c r="ACN135" s="1143"/>
      <c r="ACO135" s="1143"/>
      <c r="ACP135" s="1143"/>
      <c r="ACQ135" s="1143"/>
      <c r="ACR135" s="1143"/>
      <c r="ACS135" s="1143"/>
      <c r="ACT135" s="1143"/>
      <c r="ACU135" s="1143"/>
      <c r="ACV135" s="1143"/>
      <c r="ACW135" s="1143"/>
      <c r="ACX135" s="1143"/>
      <c r="ACY135" s="1143"/>
      <c r="ACZ135" s="1143"/>
      <c r="ADA135" s="1143"/>
      <c r="ADB135" s="1143"/>
      <c r="ADC135" s="1143"/>
      <c r="ADD135" s="1143"/>
      <c r="ADE135" s="1143"/>
      <c r="ADF135" s="1143"/>
      <c r="ADG135" s="1143"/>
      <c r="ADH135" s="1143"/>
      <c r="ADI135" s="1143"/>
      <c r="ADJ135" s="1143"/>
      <c r="ADK135" s="1143"/>
      <c r="ADL135" s="1143"/>
      <c r="ADM135" s="1143"/>
      <c r="ADN135" s="1143"/>
      <c r="ADO135" s="1143"/>
      <c r="ADP135" s="1143"/>
      <c r="ADQ135" s="1143"/>
      <c r="ADR135" s="1143"/>
      <c r="ADS135" s="1143"/>
      <c r="ADT135" s="1143"/>
      <c r="ADU135" s="1143"/>
      <c r="ADV135" s="1143"/>
      <c r="ADW135" s="1143"/>
      <c r="ADX135" s="1143"/>
      <c r="ADY135" s="1143"/>
      <c r="ADZ135" s="1143"/>
      <c r="AEA135" s="1143"/>
      <c r="AEB135" s="1143"/>
      <c r="AEC135" s="1143"/>
      <c r="AED135" s="1143"/>
      <c r="AEE135" s="1143"/>
      <c r="AEF135" s="1143"/>
      <c r="AEG135" s="1143"/>
      <c r="AEH135" s="1143"/>
      <c r="AEI135" s="1143"/>
      <c r="AEJ135" s="1143"/>
      <c r="AEK135" s="1143"/>
      <c r="AEL135" s="1143"/>
      <c r="AEM135" s="1143"/>
      <c r="AEN135" s="1143"/>
      <c r="AEO135" s="1143"/>
      <c r="AEP135" s="1143"/>
      <c r="AEQ135" s="1143"/>
      <c r="AER135" s="1143"/>
      <c r="AES135" s="1143"/>
      <c r="AET135" s="1143"/>
      <c r="AEU135" s="1143"/>
      <c r="AEV135" s="1143"/>
      <c r="AEW135" s="1143"/>
      <c r="AEX135" s="1143"/>
      <c r="AEY135" s="1143"/>
      <c r="AEZ135" s="1143"/>
      <c r="AFA135" s="1143"/>
      <c r="AFB135" s="1143"/>
      <c r="AFC135" s="1143"/>
      <c r="AFD135" s="1143"/>
      <c r="AFE135" s="1143"/>
      <c r="AFF135" s="1143"/>
      <c r="AFG135" s="1143"/>
      <c r="AFH135" s="1143"/>
      <c r="AFI135" s="1143"/>
      <c r="AFJ135" s="1143"/>
      <c r="AFK135" s="1143"/>
      <c r="AFL135" s="1143"/>
      <c r="AFM135" s="1143"/>
      <c r="AFN135" s="1143"/>
      <c r="AFO135" s="1143"/>
      <c r="AFP135" s="1143"/>
      <c r="AFQ135" s="1143"/>
      <c r="AFR135" s="1143"/>
      <c r="AFS135" s="1143"/>
      <c r="AFT135" s="1143"/>
      <c r="AFU135" s="1143"/>
      <c r="AFV135" s="1143"/>
      <c r="AFW135" s="1143"/>
      <c r="AFX135" s="1143"/>
      <c r="AFY135" s="1143"/>
      <c r="AFZ135" s="1143"/>
      <c r="AGA135" s="1143"/>
      <c r="AGB135" s="1143"/>
      <c r="AGC135" s="1143"/>
      <c r="AGD135" s="1143"/>
      <c r="AGE135" s="1143"/>
      <c r="AGF135" s="1143"/>
      <c r="AGG135" s="1143"/>
      <c r="AGH135" s="1143"/>
      <c r="AGI135" s="1143"/>
      <c r="AGJ135" s="1143"/>
      <c r="AGK135" s="1143"/>
      <c r="AGL135" s="1143"/>
      <c r="AGM135" s="1143"/>
      <c r="AGN135" s="1143"/>
      <c r="AGO135" s="1143"/>
      <c r="AGP135" s="1143"/>
      <c r="AGQ135" s="1143"/>
      <c r="AGR135" s="1143"/>
      <c r="AGS135" s="1143"/>
      <c r="AGT135" s="1143"/>
      <c r="AGU135" s="1143"/>
      <c r="AGV135" s="1143"/>
      <c r="AGW135" s="1143"/>
      <c r="AGX135" s="1143"/>
      <c r="AGY135" s="1143"/>
      <c r="AGZ135" s="1143"/>
      <c r="AHA135" s="1143"/>
      <c r="AHB135" s="1143"/>
      <c r="AHC135" s="1143"/>
      <c r="AHD135" s="1143"/>
      <c r="AHE135" s="1143"/>
      <c r="AHF135" s="1143"/>
      <c r="AHG135" s="1143"/>
      <c r="AHH135" s="1143"/>
      <c r="AHI135" s="1143"/>
      <c r="AHJ135" s="1143"/>
      <c r="AHK135" s="1143"/>
      <c r="AHL135" s="1143"/>
      <c r="AHM135" s="1143"/>
      <c r="AHN135" s="1143"/>
      <c r="AHO135" s="1143"/>
      <c r="AHP135" s="1143"/>
      <c r="AHQ135" s="1143"/>
      <c r="AHR135" s="1143"/>
      <c r="AHS135" s="1143"/>
      <c r="AHT135" s="1143"/>
      <c r="AHU135" s="1143"/>
      <c r="AHV135" s="1143"/>
      <c r="AHW135" s="1143"/>
      <c r="AHX135" s="1143"/>
      <c r="AHY135" s="1143"/>
      <c r="AHZ135" s="1143"/>
      <c r="AIA135" s="1143"/>
      <c r="AIB135" s="1143"/>
      <c r="AIC135" s="1143"/>
      <c r="AID135" s="1143"/>
      <c r="AIE135" s="1143"/>
      <c r="AIF135" s="1143"/>
      <c r="AIG135" s="1143"/>
      <c r="AIH135" s="1143"/>
      <c r="AII135" s="1143"/>
      <c r="AIJ135" s="1143"/>
      <c r="AIK135" s="1143"/>
      <c r="AIL135" s="1143"/>
      <c r="AIM135" s="1143"/>
      <c r="AIN135" s="1143"/>
      <c r="AIO135" s="1143"/>
      <c r="AIP135" s="1143"/>
      <c r="AIQ135" s="1143"/>
      <c r="AIR135" s="1143"/>
      <c r="AIS135" s="1143"/>
      <c r="AIT135" s="1143"/>
      <c r="AIU135" s="1143"/>
      <c r="AIV135" s="1143"/>
      <c r="AIW135" s="1143"/>
      <c r="AIX135" s="1143"/>
      <c r="AIY135" s="1143"/>
      <c r="AIZ135" s="1143"/>
      <c r="AJA135" s="1143"/>
      <c r="AJB135" s="1143"/>
      <c r="AJC135" s="1143"/>
      <c r="AJD135" s="1143"/>
      <c r="AJE135" s="1143"/>
      <c r="AJF135" s="1143"/>
      <c r="AJG135" s="1143"/>
      <c r="AJH135" s="1143"/>
      <c r="AJI135" s="1143"/>
      <c r="AJJ135" s="1143"/>
      <c r="AJK135" s="1143"/>
      <c r="AJL135" s="1143"/>
      <c r="AJM135" s="1143"/>
      <c r="AJN135" s="1143"/>
      <c r="AJO135" s="1143"/>
      <c r="AJP135" s="1143"/>
      <c r="AJQ135" s="1143"/>
      <c r="AJR135" s="1143"/>
      <c r="AJS135" s="1143"/>
      <c r="AJT135" s="1143"/>
      <c r="AJU135" s="1143"/>
      <c r="AJV135" s="1143"/>
      <c r="AJW135" s="1143"/>
      <c r="AJX135" s="1143"/>
      <c r="AJY135" s="1143"/>
      <c r="AJZ135" s="1143"/>
      <c r="AKA135" s="1143"/>
      <c r="AKB135" s="1143"/>
      <c r="AKC135" s="1143"/>
      <c r="AKD135" s="1143"/>
      <c r="AKE135" s="1143"/>
      <c r="AKF135" s="1143"/>
      <c r="AKG135" s="1143"/>
      <c r="AKH135" s="1143"/>
      <c r="AKI135" s="1143"/>
      <c r="AKJ135" s="1143"/>
      <c r="AKK135" s="1143"/>
      <c r="AKL135" s="1143"/>
      <c r="AKM135" s="1143"/>
      <c r="AKN135" s="1143"/>
      <c r="AKO135" s="1143"/>
      <c r="AKP135" s="1143"/>
      <c r="AKQ135" s="1143"/>
      <c r="AKR135" s="1143"/>
      <c r="AKS135" s="1143"/>
      <c r="AKT135" s="1143"/>
      <c r="AKU135" s="1143"/>
      <c r="AKV135" s="1143"/>
      <c r="AKW135" s="1143"/>
      <c r="AKX135" s="1143"/>
      <c r="AKY135" s="1143"/>
      <c r="AKZ135" s="1143"/>
      <c r="ALA135" s="1143"/>
      <c r="ALB135" s="1143"/>
      <c r="ALC135" s="1143"/>
      <c r="ALD135" s="1143"/>
      <c r="ALE135" s="1143"/>
      <c r="ALF135" s="1143"/>
      <c r="ALG135" s="1143"/>
      <c r="ALH135" s="1143"/>
      <c r="ALI135" s="1143"/>
      <c r="ALJ135" s="1143"/>
      <c r="ALK135" s="1143"/>
      <c r="ALL135" s="1143"/>
      <c r="ALM135" s="1143"/>
      <c r="ALN135" s="1143"/>
      <c r="ALO135" s="1143"/>
      <c r="ALP135" s="1143"/>
      <c r="ALQ135" s="1143"/>
      <c r="ALR135" s="1143"/>
      <c r="ALS135" s="1143"/>
      <c r="ALT135" s="1143"/>
      <c r="ALU135" s="1143"/>
      <c r="ALV135" s="1143"/>
      <c r="ALW135" s="1143"/>
      <c r="ALX135" s="1143"/>
      <c r="ALY135" s="1143"/>
      <c r="ALZ135" s="1143"/>
      <c r="AMA135" s="1143"/>
      <c r="AMB135" s="1143"/>
      <c r="AMC135" s="1143"/>
      <c r="AMD135" s="1143"/>
      <c r="AME135" s="1143"/>
      <c r="AMF135" s="1143"/>
      <c r="AMG135" s="1143"/>
    </row>
    <row r="136" spans="1:1021" ht="27.75" customHeight="1">
      <c r="A136" s="200">
        <f t="shared" si="14"/>
        <v>1.1100000000000001</v>
      </c>
      <c r="B136" s="200"/>
      <c r="C136" s="200"/>
      <c r="D136" s="200"/>
      <c r="F136" s="1551"/>
      <c r="G136" s="1551"/>
      <c r="H136" s="1551"/>
      <c r="I136" s="1551"/>
      <c r="J136" s="1555" t="s">
        <v>2497</v>
      </c>
      <c r="K136" s="1556"/>
      <c r="L136" s="1556"/>
      <c r="M136" s="1556"/>
      <c r="N136" s="1556"/>
      <c r="O136" s="1556"/>
      <c r="P136" s="1556"/>
      <c r="Q136" s="1556"/>
      <c r="R136" s="1556"/>
      <c r="S136" s="1556"/>
      <c r="T136" s="1556"/>
      <c r="U136" s="1556"/>
      <c r="V136" s="1556"/>
      <c r="W136" s="1556"/>
      <c r="X136" s="1556"/>
      <c r="Y136" s="1556"/>
      <c r="Z136" s="1556"/>
      <c r="AA136" s="1556"/>
      <c r="AB136" s="1556"/>
      <c r="AC136" s="1556"/>
      <c r="AD136" s="1556"/>
      <c r="AE136" s="1557"/>
      <c r="AF136" s="1552"/>
      <c r="AG136" s="1552"/>
      <c r="AH136" s="1526"/>
      <c r="AI136" s="1526"/>
      <c r="AJ136" s="1526"/>
      <c r="AK136" s="1581"/>
      <c r="AL136" s="1582"/>
      <c r="AM136" s="1582"/>
      <c r="AN136" s="1582"/>
      <c r="AO136" s="1582"/>
      <c r="AP136" s="1582"/>
      <c r="AQ136" s="1582"/>
      <c r="AR136" s="1582"/>
      <c r="AS136" s="1582"/>
      <c r="AT136" s="1583"/>
      <c r="AU136" s="1581"/>
      <c r="AV136" s="1582"/>
      <c r="AW136" s="1582"/>
      <c r="AX136" s="1582"/>
      <c r="AY136" s="1582"/>
      <c r="AZ136" s="1582"/>
      <c r="BA136" s="1582"/>
      <c r="BB136" s="1582"/>
      <c r="BC136" s="1582"/>
      <c r="BD136" s="1583"/>
      <c r="BE136" s="22"/>
      <c r="BF136" s="563"/>
    </row>
    <row r="137" spans="1:1021" ht="27.75" customHeight="1">
      <c r="A137" s="200">
        <f t="shared" si="14"/>
        <v>1.1200000000000001</v>
      </c>
      <c r="B137" s="200">
        <v>2.79</v>
      </c>
      <c r="C137" s="201">
        <f>IF(LEN(AK137)=0,"",1+ABS((AK137*A137)/LEN(AK137))+A137)</f>
        <v>76.413333333333341</v>
      </c>
      <c r="D137" s="201">
        <f>IF(LEN(AU137)=0,"",1+ABS((AU137*B137)/LEN(AU137))+B137)</f>
        <v>281.86</v>
      </c>
      <c r="F137" s="1551" t="s">
        <v>2498</v>
      </c>
      <c r="G137" s="1551"/>
      <c r="H137" s="1551"/>
      <c r="I137" s="1551"/>
      <c r="J137" s="1555" t="s">
        <v>2499</v>
      </c>
      <c r="K137" s="1556"/>
      <c r="L137" s="1556"/>
      <c r="M137" s="1556"/>
      <c r="N137" s="1556"/>
      <c r="O137" s="1556"/>
      <c r="P137" s="1556"/>
      <c r="Q137" s="1556"/>
      <c r="R137" s="1556"/>
      <c r="S137" s="1556"/>
      <c r="T137" s="1556"/>
      <c r="U137" s="1556"/>
      <c r="V137" s="1556"/>
      <c r="W137" s="1556"/>
      <c r="X137" s="1556"/>
      <c r="Y137" s="1556"/>
      <c r="Z137" s="1556"/>
      <c r="AA137" s="1556"/>
      <c r="AB137" s="1556"/>
      <c r="AC137" s="1556"/>
      <c r="AD137" s="1556"/>
      <c r="AE137" s="1557"/>
      <c r="AF137" s="1552"/>
      <c r="AG137" s="1552"/>
      <c r="AH137" s="1526">
        <v>299</v>
      </c>
      <c r="AI137" s="1526"/>
      <c r="AJ137" s="1526"/>
      <c r="AK137" s="1534">
        <v>199</v>
      </c>
      <c r="AL137" s="1535"/>
      <c r="AM137" s="1535"/>
      <c r="AN137" s="1535"/>
      <c r="AO137" s="1535"/>
      <c r="AP137" s="1535"/>
      <c r="AQ137" s="1535"/>
      <c r="AR137" s="1535"/>
      <c r="AS137" s="1535"/>
      <c r="AT137" s="1536"/>
      <c r="AU137" s="1534">
        <v>299</v>
      </c>
      <c r="AV137" s="1535"/>
      <c r="AW137" s="1535"/>
      <c r="AX137" s="1535"/>
      <c r="AY137" s="1535"/>
      <c r="AZ137" s="1535"/>
      <c r="BA137" s="1535"/>
      <c r="BB137" s="1535"/>
      <c r="BC137" s="1535"/>
      <c r="BD137" s="1536"/>
      <c r="BE137" s="19"/>
      <c r="BF137" s="563"/>
    </row>
    <row r="138" spans="1:1021" ht="27.75" customHeight="1">
      <c r="A138" s="200">
        <f t="shared" si="14"/>
        <v>1.1300000000000001</v>
      </c>
      <c r="B138" s="200">
        <v>2.8</v>
      </c>
      <c r="C138" s="201">
        <f>IF(LEN(AK138)=0,"",1+ABS((AK138*A138)/LEN(AK138))+A138)</f>
        <v>77.463333333333338</v>
      </c>
      <c r="D138" s="201">
        <f>IF(LEN(AU138)=0,"",1+ABS((AU138*B138)/LEN(AU138))+B138)</f>
        <v>283.8</v>
      </c>
      <c r="F138" s="1551" t="s">
        <v>2500</v>
      </c>
      <c r="G138" s="1551"/>
      <c r="H138" s="1551"/>
      <c r="I138" s="1551"/>
      <c r="J138" s="1555" t="s">
        <v>2501</v>
      </c>
      <c r="K138" s="1556"/>
      <c r="L138" s="1556"/>
      <c r="M138" s="1556"/>
      <c r="N138" s="1556"/>
      <c r="O138" s="1556"/>
      <c r="P138" s="1556"/>
      <c r="Q138" s="1556"/>
      <c r="R138" s="1556"/>
      <c r="S138" s="1556"/>
      <c r="T138" s="1556"/>
      <c r="U138" s="1556"/>
      <c r="V138" s="1556"/>
      <c r="W138" s="1556"/>
      <c r="X138" s="1556"/>
      <c r="Y138" s="1556"/>
      <c r="Z138" s="1556"/>
      <c r="AA138" s="1556"/>
      <c r="AB138" s="1556"/>
      <c r="AC138" s="1556"/>
      <c r="AD138" s="1556"/>
      <c r="AE138" s="1557"/>
      <c r="AF138" s="1552"/>
      <c r="AG138" s="1552"/>
      <c r="AH138" s="1526">
        <v>300</v>
      </c>
      <c r="AI138" s="1526"/>
      <c r="AJ138" s="1526"/>
      <c r="AK138" s="1534">
        <v>200</v>
      </c>
      <c r="AL138" s="1535"/>
      <c r="AM138" s="1535"/>
      <c r="AN138" s="1535"/>
      <c r="AO138" s="1535"/>
      <c r="AP138" s="1535"/>
      <c r="AQ138" s="1535"/>
      <c r="AR138" s="1535"/>
      <c r="AS138" s="1535"/>
      <c r="AT138" s="1536"/>
      <c r="AU138" s="1534">
        <v>300</v>
      </c>
      <c r="AV138" s="1535"/>
      <c r="AW138" s="1535"/>
      <c r="AX138" s="1535"/>
      <c r="AY138" s="1535"/>
      <c r="AZ138" s="1535"/>
      <c r="BA138" s="1535"/>
      <c r="BB138" s="1535"/>
      <c r="BC138" s="1535"/>
      <c r="BD138" s="1536"/>
      <c r="BE138" s="19"/>
    </row>
    <row r="139" spans="1:1021" ht="27.75" customHeight="1">
      <c r="A139" s="200">
        <f t="shared" si="14"/>
        <v>1.1400000000000001</v>
      </c>
      <c r="B139" s="200">
        <v>2.81</v>
      </c>
      <c r="C139" s="201">
        <f>IF(LEN(AK139)=0,"",1+ABS((AK139*A139)/LEN(AK139))+A139)</f>
        <v>78.52000000000001</v>
      </c>
      <c r="D139" s="201">
        <f>IF(LEN(AU139)=0,"",1+ABS((AU139*B139)/LEN(AU139))+B139)</f>
        <v>285.74666666666667</v>
      </c>
      <c r="F139" s="1551" t="s">
        <v>2500</v>
      </c>
      <c r="G139" s="1551"/>
      <c r="H139" s="1551"/>
      <c r="I139" s="1551"/>
      <c r="J139" s="1555" t="s">
        <v>2502</v>
      </c>
      <c r="K139" s="1556"/>
      <c r="L139" s="1556"/>
      <c r="M139" s="1556"/>
      <c r="N139" s="1556"/>
      <c r="O139" s="1556"/>
      <c r="P139" s="1556"/>
      <c r="Q139" s="1556"/>
      <c r="R139" s="1556"/>
      <c r="S139" s="1556"/>
      <c r="T139" s="1556"/>
      <c r="U139" s="1556"/>
      <c r="V139" s="1556"/>
      <c r="W139" s="1556"/>
      <c r="X139" s="1556"/>
      <c r="Y139" s="1556"/>
      <c r="Z139" s="1556"/>
      <c r="AA139" s="1556"/>
      <c r="AB139" s="1556"/>
      <c r="AC139" s="1556"/>
      <c r="AD139" s="1556"/>
      <c r="AE139" s="1557"/>
      <c r="AF139" s="1552"/>
      <c r="AG139" s="1552"/>
      <c r="AH139" s="1526">
        <v>301</v>
      </c>
      <c r="AI139" s="1526"/>
      <c r="AJ139" s="1526"/>
      <c r="AK139" s="1534">
        <v>201</v>
      </c>
      <c r="AL139" s="1535"/>
      <c r="AM139" s="1535"/>
      <c r="AN139" s="1535"/>
      <c r="AO139" s="1535"/>
      <c r="AP139" s="1535"/>
      <c r="AQ139" s="1535"/>
      <c r="AR139" s="1535"/>
      <c r="AS139" s="1535"/>
      <c r="AT139" s="1536"/>
      <c r="AU139" s="1534">
        <v>301</v>
      </c>
      <c r="AV139" s="1535"/>
      <c r="AW139" s="1535"/>
      <c r="AX139" s="1535"/>
      <c r="AY139" s="1535"/>
      <c r="AZ139" s="1535"/>
      <c r="BA139" s="1535"/>
      <c r="BB139" s="1535"/>
      <c r="BC139" s="1535"/>
      <c r="BD139" s="1536"/>
      <c r="BE139" s="19"/>
    </row>
    <row r="140" spans="1:1021" ht="27.75" customHeight="1">
      <c r="A140" s="200">
        <f t="shared" si="14"/>
        <v>1.1500000000000001</v>
      </c>
      <c r="B140" s="200"/>
      <c r="C140" s="200"/>
      <c r="D140" s="200"/>
      <c r="F140" s="1551"/>
      <c r="G140" s="1551"/>
      <c r="H140" s="1551"/>
      <c r="I140" s="1551"/>
      <c r="J140" s="1555" t="s">
        <v>2503</v>
      </c>
      <c r="K140" s="1556"/>
      <c r="L140" s="1556"/>
      <c r="M140" s="1556"/>
      <c r="N140" s="1556"/>
      <c r="O140" s="1556"/>
      <c r="P140" s="1556"/>
      <c r="Q140" s="1556"/>
      <c r="R140" s="1556"/>
      <c r="S140" s="1556"/>
      <c r="T140" s="1556"/>
      <c r="U140" s="1556"/>
      <c r="V140" s="1556"/>
      <c r="W140" s="1556"/>
      <c r="X140" s="1556"/>
      <c r="Y140" s="1556"/>
      <c r="Z140" s="1556"/>
      <c r="AA140" s="1556"/>
      <c r="AB140" s="1556"/>
      <c r="AC140" s="1556"/>
      <c r="AD140" s="1556"/>
      <c r="AE140" s="1557"/>
      <c r="AF140" s="1552"/>
      <c r="AG140" s="1552"/>
      <c r="AH140" s="1526"/>
      <c r="AI140" s="1526"/>
      <c r="AJ140" s="1526"/>
      <c r="AK140" s="1566"/>
      <c r="AL140" s="1567"/>
      <c r="AM140" s="1567"/>
      <c r="AN140" s="1567"/>
      <c r="AO140" s="1567"/>
      <c r="AP140" s="1567"/>
      <c r="AQ140" s="1567"/>
      <c r="AR140" s="1567"/>
      <c r="AS140" s="1567"/>
      <c r="AT140" s="1568"/>
      <c r="AU140" s="1566"/>
      <c r="AV140" s="1567"/>
      <c r="AW140" s="1567"/>
      <c r="AX140" s="1567"/>
      <c r="AY140" s="1567"/>
      <c r="AZ140" s="1567"/>
      <c r="BA140" s="1567"/>
      <c r="BB140" s="1567"/>
      <c r="BC140" s="1567"/>
      <c r="BD140" s="1568"/>
      <c r="BE140" s="22"/>
    </row>
    <row r="141" spans="1:1021" s="1155" customFormat="1" ht="27.75" customHeight="1">
      <c r="A141" s="1156">
        <f t="shared" si="14"/>
        <v>1.1600000000000001</v>
      </c>
      <c r="B141" s="1156">
        <v>2.83</v>
      </c>
      <c r="C141" s="1157">
        <f>IF(LEN(AK141)=0,"",1+ABS((AK141*A141)/LEN(AK141))+A141)</f>
        <v>80.266666666666666</v>
      </c>
      <c r="D141" s="1157">
        <f>IF(LEN(AU141)=0,"",1+ABS((AU141*B141)/LEN(AU141))+B141)</f>
        <v>288.71666666666664</v>
      </c>
      <c r="E141" s="1143"/>
      <c r="F141" s="1561"/>
      <c r="G141" s="1561"/>
      <c r="H141" s="1561"/>
      <c r="I141" s="1561"/>
      <c r="J141" s="1578" t="s">
        <v>2504</v>
      </c>
      <c r="K141" s="1579"/>
      <c r="L141" s="1579"/>
      <c r="M141" s="1579"/>
      <c r="N141" s="1579"/>
      <c r="O141" s="1579"/>
      <c r="P141" s="1579"/>
      <c r="Q141" s="1579"/>
      <c r="R141" s="1579"/>
      <c r="S141" s="1579"/>
      <c r="T141" s="1579"/>
      <c r="U141" s="1579"/>
      <c r="V141" s="1579"/>
      <c r="W141" s="1579"/>
      <c r="X141" s="1579"/>
      <c r="Y141" s="1579"/>
      <c r="Z141" s="1579"/>
      <c r="AA141" s="1579"/>
      <c r="AB141" s="1579"/>
      <c r="AC141" s="1579"/>
      <c r="AD141" s="1579"/>
      <c r="AE141" s="1580"/>
      <c r="AF141" s="1562"/>
      <c r="AG141" s="1562"/>
      <c r="AH141" s="1562">
        <v>302</v>
      </c>
      <c r="AI141" s="1562"/>
      <c r="AJ141" s="1562"/>
      <c r="AK141" s="1563">
        <v>202</v>
      </c>
      <c r="AL141" s="1564"/>
      <c r="AM141" s="1564"/>
      <c r="AN141" s="1564"/>
      <c r="AO141" s="1564"/>
      <c r="AP141" s="1564"/>
      <c r="AQ141" s="1564"/>
      <c r="AR141" s="1564"/>
      <c r="AS141" s="1564"/>
      <c r="AT141" s="1565"/>
      <c r="AU141" s="1563">
        <v>302</v>
      </c>
      <c r="AV141" s="1564"/>
      <c r="AW141" s="1564"/>
      <c r="AX141" s="1564"/>
      <c r="AY141" s="1564"/>
      <c r="AZ141" s="1564"/>
      <c r="BA141" s="1564"/>
      <c r="BB141" s="1564"/>
      <c r="BC141" s="1564"/>
      <c r="BD141" s="1565"/>
      <c r="BE141" s="1153"/>
      <c r="BF141" s="1154"/>
      <c r="BG141" s="1143"/>
      <c r="BH141" s="1143"/>
      <c r="BI141" s="1143"/>
      <c r="BJ141" s="1143"/>
      <c r="BK141" s="1143"/>
      <c r="BL141" s="1143"/>
      <c r="BM141" s="1143"/>
      <c r="BN141" s="1143"/>
      <c r="BO141" s="1143"/>
      <c r="BP141" s="1143"/>
      <c r="BQ141" s="1143"/>
      <c r="BR141" s="1143"/>
      <c r="BS141" s="1143"/>
      <c r="BT141" s="1143"/>
      <c r="BU141" s="1143"/>
      <c r="BV141" s="1143"/>
      <c r="BW141" s="1143"/>
      <c r="BX141" s="1143"/>
      <c r="BY141" s="1143"/>
      <c r="BZ141" s="1143"/>
      <c r="CA141" s="1143"/>
      <c r="CB141" s="1143"/>
      <c r="CC141" s="1143"/>
      <c r="CD141" s="1143"/>
      <c r="CE141" s="1143"/>
      <c r="CF141" s="1143"/>
      <c r="CG141" s="1143"/>
      <c r="CH141" s="1143"/>
      <c r="CI141" s="1143"/>
      <c r="CJ141" s="1143"/>
      <c r="CK141" s="1143"/>
      <c r="CL141" s="1143"/>
      <c r="CM141" s="1143"/>
      <c r="CN141" s="1143"/>
      <c r="CO141" s="1143"/>
      <c r="CP141" s="1143"/>
      <c r="CQ141" s="1143"/>
      <c r="CR141" s="1143"/>
      <c r="CS141" s="1143"/>
      <c r="CT141" s="1143"/>
      <c r="CU141" s="1143"/>
      <c r="CV141" s="1143"/>
      <c r="CW141" s="1143"/>
      <c r="CX141" s="1143"/>
      <c r="CY141" s="1143"/>
      <c r="CZ141" s="1143"/>
      <c r="DA141" s="1143"/>
      <c r="DB141" s="1143"/>
      <c r="DC141" s="1143"/>
      <c r="DD141" s="1143"/>
      <c r="DE141" s="1143"/>
      <c r="DF141" s="1143"/>
      <c r="DG141" s="1143"/>
      <c r="DH141" s="1143"/>
      <c r="DI141" s="1143"/>
      <c r="DJ141" s="1143"/>
      <c r="DK141" s="1143"/>
      <c r="DL141" s="1143"/>
      <c r="DM141" s="1143"/>
      <c r="DN141" s="1143"/>
      <c r="DO141" s="1143"/>
      <c r="DP141" s="1143"/>
      <c r="DQ141" s="1143"/>
      <c r="DR141" s="1143"/>
      <c r="DS141" s="1143"/>
      <c r="DT141" s="1143"/>
      <c r="DU141" s="1143"/>
      <c r="DV141" s="1143"/>
      <c r="DW141" s="1143"/>
      <c r="DX141" s="1143"/>
      <c r="DY141" s="1143"/>
      <c r="DZ141" s="1143"/>
      <c r="EA141" s="1143"/>
      <c r="EB141" s="1143"/>
      <c r="EC141" s="1143"/>
      <c r="ED141" s="1143"/>
      <c r="EE141" s="1143"/>
      <c r="EF141" s="1143"/>
      <c r="EG141" s="1143"/>
      <c r="EH141" s="1143"/>
      <c r="EI141" s="1143"/>
      <c r="EJ141" s="1143"/>
      <c r="EK141" s="1143"/>
      <c r="EL141" s="1143"/>
      <c r="EM141" s="1143"/>
      <c r="EN141" s="1143"/>
      <c r="EO141" s="1143"/>
      <c r="EP141" s="1143"/>
      <c r="EQ141" s="1143"/>
      <c r="ER141" s="1143"/>
      <c r="ES141" s="1143"/>
      <c r="ET141" s="1143"/>
      <c r="EU141" s="1143"/>
      <c r="EV141" s="1143"/>
      <c r="EW141" s="1143"/>
      <c r="EX141" s="1143"/>
      <c r="EY141" s="1143"/>
      <c r="EZ141" s="1143"/>
      <c r="FA141" s="1143"/>
      <c r="FB141" s="1143"/>
      <c r="FC141" s="1143"/>
      <c r="FD141" s="1143"/>
      <c r="FE141" s="1143"/>
      <c r="FF141" s="1143"/>
      <c r="FG141" s="1143"/>
      <c r="FH141" s="1143"/>
      <c r="FI141" s="1143"/>
      <c r="FJ141" s="1143"/>
      <c r="FK141" s="1143"/>
      <c r="FL141" s="1143"/>
      <c r="FM141" s="1143"/>
      <c r="FN141" s="1143"/>
      <c r="FO141" s="1143"/>
      <c r="FP141" s="1143"/>
      <c r="FQ141" s="1143"/>
      <c r="FR141" s="1143"/>
      <c r="FS141" s="1143"/>
      <c r="FT141" s="1143"/>
      <c r="FU141" s="1143"/>
      <c r="FV141" s="1143"/>
      <c r="FW141" s="1143"/>
      <c r="FX141" s="1143"/>
      <c r="FY141" s="1143"/>
      <c r="FZ141" s="1143"/>
      <c r="GA141" s="1143"/>
      <c r="GB141" s="1143"/>
      <c r="GC141" s="1143"/>
      <c r="GD141" s="1143"/>
      <c r="GE141" s="1143"/>
      <c r="GF141" s="1143"/>
      <c r="GG141" s="1143"/>
      <c r="GH141" s="1143"/>
      <c r="GI141" s="1143"/>
      <c r="GJ141" s="1143"/>
      <c r="GK141" s="1143"/>
      <c r="GL141" s="1143"/>
      <c r="GM141" s="1143"/>
      <c r="GN141" s="1143"/>
      <c r="GO141" s="1143"/>
      <c r="GP141" s="1143"/>
      <c r="GQ141" s="1143"/>
      <c r="GR141" s="1143"/>
      <c r="GS141" s="1143"/>
      <c r="GT141" s="1143"/>
      <c r="GU141" s="1143"/>
      <c r="GV141" s="1143"/>
      <c r="GW141" s="1143"/>
      <c r="GX141" s="1143"/>
      <c r="GY141" s="1143"/>
      <c r="GZ141" s="1143"/>
      <c r="HA141" s="1143"/>
      <c r="HB141" s="1143"/>
      <c r="HC141" s="1143"/>
      <c r="HD141" s="1143"/>
      <c r="HE141" s="1143"/>
      <c r="HF141" s="1143"/>
      <c r="HG141" s="1143"/>
      <c r="HH141" s="1143"/>
      <c r="HI141" s="1143"/>
      <c r="HJ141" s="1143"/>
      <c r="HK141" s="1143"/>
      <c r="HL141" s="1143"/>
      <c r="HM141" s="1143"/>
      <c r="HN141" s="1143"/>
      <c r="HO141" s="1143"/>
      <c r="HP141" s="1143"/>
      <c r="HQ141" s="1143"/>
      <c r="HR141" s="1143"/>
      <c r="HS141" s="1143"/>
      <c r="HT141" s="1143"/>
      <c r="HU141" s="1143"/>
      <c r="HV141" s="1143"/>
      <c r="HW141" s="1143"/>
      <c r="HX141" s="1143"/>
      <c r="HY141" s="1143"/>
      <c r="HZ141" s="1143"/>
      <c r="IA141" s="1143"/>
      <c r="IB141" s="1143"/>
      <c r="IC141" s="1143"/>
      <c r="ID141" s="1143"/>
      <c r="IE141" s="1143"/>
      <c r="IF141" s="1143"/>
      <c r="IG141" s="1143"/>
      <c r="IH141" s="1143"/>
      <c r="II141" s="1143"/>
      <c r="IJ141" s="1143"/>
      <c r="IK141" s="1143"/>
      <c r="IL141" s="1143"/>
      <c r="IM141" s="1143"/>
      <c r="IN141" s="1143"/>
      <c r="IO141" s="1143"/>
      <c r="IP141" s="1143"/>
      <c r="IQ141" s="1143"/>
      <c r="IR141" s="1143"/>
      <c r="IS141" s="1143"/>
      <c r="IT141" s="1143"/>
      <c r="IU141" s="1143"/>
      <c r="IV141" s="1143"/>
      <c r="IW141" s="1143"/>
      <c r="IX141" s="1143"/>
      <c r="IY141" s="1143"/>
      <c r="IZ141" s="1143"/>
      <c r="JA141" s="1143"/>
      <c r="JB141" s="1143"/>
      <c r="JC141" s="1143"/>
      <c r="JD141" s="1143"/>
      <c r="JE141" s="1143"/>
      <c r="JF141" s="1143"/>
      <c r="JG141" s="1143"/>
      <c r="JH141" s="1143"/>
      <c r="JI141" s="1143"/>
      <c r="JJ141" s="1143"/>
      <c r="JK141" s="1143"/>
      <c r="JL141" s="1143"/>
      <c r="JM141" s="1143"/>
      <c r="JN141" s="1143"/>
      <c r="JO141" s="1143"/>
      <c r="JP141" s="1143"/>
      <c r="JQ141" s="1143"/>
      <c r="JR141" s="1143"/>
      <c r="JS141" s="1143"/>
      <c r="JT141" s="1143"/>
      <c r="JU141" s="1143"/>
      <c r="JV141" s="1143"/>
      <c r="JW141" s="1143"/>
      <c r="JX141" s="1143"/>
      <c r="JY141" s="1143"/>
      <c r="JZ141" s="1143"/>
      <c r="KA141" s="1143"/>
      <c r="KB141" s="1143"/>
      <c r="KC141" s="1143"/>
      <c r="KD141" s="1143"/>
      <c r="KE141" s="1143"/>
      <c r="KF141" s="1143"/>
      <c r="KG141" s="1143"/>
      <c r="KH141" s="1143"/>
      <c r="KI141" s="1143"/>
      <c r="KJ141" s="1143"/>
      <c r="KK141" s="1143"/>
      <c r="KL141" s="1143"/>
      <c r="KM141" s="1143"/>
      <c r="KN141" s="1143"/>
      <c r="KO141" s="1143"/>
      <c r="KP141" s="1143"/>
      <c r="KQ141" s="1143"/>
      <c r="KR141" s="1143"/>
      <c r="KS141" s="1143"/>
      <c r="KT141" s="1143"/>
      <c r="KU141" s="1143"/>
      <c r="KV141" s="1143"/>
      <c r="KW141" s="1143"/>
      <c r="KX141" s="1143"/>
      <c r="KY141" s="1143"/>
      <c r="KZ141" s="1143"/>
      <c r="LA141" s="1143"/>
      <c r="LB141" s="1143"/>
      <c r="LC141" s="1143"/>
      <c r="LD141" s="1143"/>
      <c r="LE141" s="1143"/>
      <c r="LF141" s="1143"/>
      <c r="LG141" s="1143"/>
      <c r="LH141" s="1143"/>
      <c r="LI141" s="1143"/>
      <c r="LJ141" s="1143"/>
      <c r="LK141" s="1143"/>
      <c r="LL141" s="1143"/>
      <c r="LM141" s="1143"/>
      <c r="LN141" s="1143"/>
      <c r="LO141" s="1143"/>
      <c r="LP141" s="1143"/>
      <c r="LQ141" s="1143"/>
      <c r="LR141" s="1143"/>
      <c r="LS141" s="1143"/>
      <c r="LT141" s="1143"/>
      <c r="LU141" s="1143"/>
      <c r="LV141" s="1143"/>
      <c r="LW141" s="1143"/>
      <c r="LX141" s="1143"/>
      <c r="LY141" s="1143"/>
      <c r="LZ141" s="1143"/>
      <c r="MA141" s="1143"/>
      <c r="MB141" s="1143"/>
      <c r="MC141" s="1143"/>
      <c r="MD141" s="1143"/>
      <c r="ME141" s="1143"/>
      <c r="MF141" s="1143"/>
      <c r="MG141" s="1143"/>
      <c r="MH141" s="1143"/>
      <c r="MI141" s="1143"/>
      <c r="MJ141" s="1143"/>
      <c r="MK141" s="1143"/>
      <c r="ML141" s="1143"/>
      <c r="MM141" s="1143"/>
      <c r="MN141" s="1143"/>
      <c r="MO141" s="1143"/>
      <c r="MP141" s="1143"/>
      <c r="MQ141" s="1143"/>
      <c r="MR141" s="1143"/>
      <c r="MS141" s="1143"/>
      <c r="MT141" s="1143"/>
      <c r="MU141" s="1143"/>
      <c r="MV141" s="1143"/>
      <c r="MW141" s="1143"/>
      <c r="MX141" s="1143"/>
      <c r="MY141" s="1143"/>
      <c r="MZ141" s="1143"/>
      <c r="NA141" s="1143"/>
      <c r="NB141" s="1143"/>
      <c r="NC141" s="1143"/>
      <c r="ND141" s="1143"/>
      <c r="NE141" s="1143"/>
      <c r="NF141" s="1143"/>
      <c r="NG141" s="1143"/>
      <c r="NH141" s="1143"/>
      <c r="NI141" s="1143"/>
      <c r="NJ141" s="1143"/>
      <c r="NK141" s="1143"/>
      <c r="NL141" s="1143"/>
      <c r="NM141" s="1143"/>
      <c r="NN141" s="1143"/>
      <c r="NO141" s="1143"/>
      <c r="NP141" s="1143"/>
      <c r="NQ141" s="1143"/>
      <c r="NR141" s="1143"/>
      <c r="NS141" s="1143"/>
      <c r="NT141" s="1143"/>
      <c r="NU141" s="1143"/>
      <c r="NV141" s="1143"/>
      <c r="NW141" s="1143"/>
      <c r="NX141" s="1143"/>
      <c r="NY141" s="1143"/>
      <c r="NZ141" s="1143"/>
      <c r="OA141" s="1143"/>
      <c r="OB141" s="1143"/>
      <c r="OC141" s="1143"/>
      <c r="OD141" s="1143"/>
      <c r="OE141" s="1143"/>
      <c r="OF141" s="1143"/>
      <c r="OG141" s="1143"/>
      <c r="OH141" s="1143"/>
      <c r="OI141" s="1143"/>
      <c r="OJ141" s="1143"/>
      <c r="OK141" s="1143"/>
      <c r="OL141" s="1143"/>
      <c r="OM141" s="1143"/>
      <c r="ON141" s="1143"/>
      <c r="OO141" s="1143"/>
      <c r="OP141" s="1143"/>
      <c r="OQ141" s="1143"/>
      <c r="OR141" s="1143"/>
      <c r="OS141" s="1143"/>
      <c r="OT141" s="1143"/>
      <c r="OU141" s="1143"/>
      <c r="OV141" s="1143"/>
      <c r="OW141" s="1143"/>
      <c r="OX141" s="1143"/>
      <c r="OY141" s="1143"/>
      <c r="OZ141" s="1143"/>
      <c r="PA141" s="1143"/>
      <c r="PB141" s="1143"/>
      <c r="PC141" s="1143"/>
      <c r="PD141" s="1143"/>
      <c r="PE141" s="1143"/>
      <c r="PF141" s="1143"/>
      <c r="PG141" s="1143"/>
      <c r="PH141" s="1143"/>
      <c r="PI141" s="1143"/>
      <c r="PJ141" s="1143"/>
      <c r="PK141" s="1143"/>
      <c r="PL141" s="1143"/>
      <c r="PM141" s="1143"/>
      <c r="PN141" s="1143"/>
      <c r="PO141" s="1143"/>
      <c r="PP141" s="1143"/>
      <c r="PQ141" s="1143"/>
      <c r="PR141" s="1143"/>
      <c r="PS141" s="1143"/>
      <c r="PT141" s="1143"/>
      <c r="PU141" s="1143"/>
      <c r="PV141" s="1143"/>
      <c r="PW141" s="1143"/>
      <c r="PX141" s="1143"/>
      <c r="PY141" s="1143"/>
      <c r="PZ141" s="1143"/>
      <c r="QA141" s="1143"/>
      <c r="QB141" s="1143"/>
      <c r="QC141" s="1143"/>
      <c r="QD141" s="1143"/>
      <c r="QE141" s="1143"/>
      <c r="QF141" s="1143"/>
      <c r="QG141" s="1143"/>
      <c r="QH141" s="1143"/>
      <c r="QI141" s="1143"/>
      <c r="QJ141" s="1143"/>
      <c r="QK141" s="1143"/>
      <c r="QL141" s="1143"/>
      <c r="QM141" s="1143"/>
      <c r="QN141" s="1143"/>
      <c r="QO141" s="1143"/>
      <c r="QP141" s="1143"/>
      <c r="QQ141" s="1143"/>
      <c r="QR141" s="1143"/>
      <c r="QS141" s="1143"/>
      <c r="QT141" s="1143"/>
      <c r="QU141" s="1143"/>
      <c r="QV141" s="1143"/>
      <c r="QW141" s="1143"/>
      <c r="QX141" s="1143"/>
      <c r="QY141" s="1143"/>
      <c r="QZ141" s="1143"/>
      <c r="RA141" s="1143"/>
      <c r="RB141" s="1143"/>
      <c r="RC141" s="1143"/>
      <c r="RD141" s="1143"/>
      <c r="RE141" s="1143"/>
      <c r="RF141" s="1143"/>
      <c r="RG141" s="1143"/>
      <c r="RH141" s="1143"/>
      <c r="RI141" s="1143"/>
      <c r="RJ141" s="1143"/>
      <c r="RK141" s="1143"/>
      <c r="RL141" s="1143"/>
      <c r="RM141" s="1143"/>
      <c r="RN141" s="1143"/>
      <c r="RO141" s="1143"/>
      <c r="RP141" s="1143"/>
      <c r="RQ141" s="1143"/>
      <c r="RR141" s="1143"/>
      <c r="RS141" s="1143"/>
      <c r="RT141" s="1143"/>
      <c r="RU141" s="1143"/>
      <c r="RV141" s="1143"/>
      <c r="RW141" s="1143"/>
      <c r="RX141" s="1143"/>
      <c r="RY141" s="1143"/>
      <c r="RZ141" s="1143"/>
      <c r="SA141" s="1143"/>
      <c r="SB141" s="1143"/>
      <c r="SC141" s="1143"/>
      <c r="SD141" s="1143"/>
      <c r="SE141" s="1143"/>
      <c r="SF141" s="1143"/>
      <c r="SG141" s="1143"/>
      <c r="SH141" s="1143"/>
      <c r="SI141" s="1143"/>
      <c r="SJ141" s="1143"/>
      <c r="SK141" s="1143"/>
      <c r="SL141" s="1143"/>
      <c r="SM141" s="1143"/>
      <c r="SN141" s="1143"/>
      <c r="SO141" s="1143"/>
      <c r="SP141" s="1143"/>
      <c r="SQ141" s="1143"/>
      <c r="SR141" s="1143"/>
      <c r="SS141" s="1143"/>
      <c r="ST141" s="1143"/>
      <c r="SU141" s="1143"/>
      <c r="SV141" s="1143"/>
      <c r="SW141" s="1143"/>
      <c r="SX141" s="1143"/>
      <c r="SY141" s="1143"/>
      <c r="SZ141" s="1143"/>
      <c r="TA141" s="1143"/>
      <c r="TB141" s="1143"/>
      <c r="TC141" s="1143"/>
      <c r="TD141" s="1143"/>
      <c r="TE141" s="1143"/>
      <c r="TF141" s="1143"/>
      <c r="TG141" s="1143"/>
      <c r="TH141" s="1143"/>
      <c r="TI141" s="1143"/>
      <c r="TJ141" s="1143"/>
      <c r="TK141" s="1143"/>
      <c r="TL141" s="1143"/>
      <c r="TM141" s="1143"/>
      <c r="TN141" s="1143"/>
      <c r="TO141" s="1143"/>
      <c r="TP141" s="1143"/>
      <c r="TQ141" s="1143"/>
      <c r="TR141" s="1143"/>
      <c r="TS141" s="1143"/>
      <c r="TT141" s="1143"/>
      <c r="TU141" s="1143"/>
      <c r="TV141" s="1143"/>
      <c r="TW141" s="1143"/>
      <c r="TX141" s="1143"/>
      <c r="TY141" s="1143"/>
      <c r="TZ141" s="1143"/>
      <c r="UA141" s="1143"/>
      <c r="UB141" s="1143"/>
      <c r="UC141" s="1143"/>
      <c r="UD141" s="1143"/>
      <c r="UE141" s="1143"/>
      <c r="UF141" s="1143"/>
      <c r="UG141" s="1143"/>
      <c r="UH141" s="1143"/>
      <c r="UI141" s="1143"/>
      <c r="UJ141" s="1143"/>
      <c r="UK141" s="1143"/>
      <c r="UL141" s="1143"/>
      <c r="UM141" s="1143"/>
      <c r="UN141" s="1143"/>
      <c r="UO141" s="1143"/>
      <c r="UP141" s="1143"/>
      <c r="UQ141" s="1143"/>
      <c r="UR141" s="1143"/>
      <c r="US141" s="1143"/>
      <c r="UT141" s="1143"/>
      <c r="UU141" s="1143"/>
      <c r="UV141" s="1143"/>
      <c r="UW141" s="1143"/>
      <c r="UX141" s="1143"/>
      <c r="UY141" s="1143"/>
      <c r="UZ141" s="1143"/>
      <c r="VA141" s="1143"/>
      <c r="VB141" s="1143"/>
      <c r="VC141" s="1143"/>
      <c r="VD141" s="1143"/>
      <c r="VE141" s="1143"/>
      <c r="VF141" s="1143"/>
      <c r="VG141" s="1143"/>
      <c r="VH141" s="1143"/>
      <c r="VI141" s="1143"/>
      <c r="VJ141" s="1143"/>
      <c r="VK141" s="1143"/>
      <c r="VL141" s="1143"/>
      <c r="VM141" s="1143"/>
      <c r="VN141" s="1143"/>
      <c r="VO141" s="1143"/>
      <c r="VP141" s="1143"/>
      <c r="VQ141" s="1143"/>
      <c r="VR141" s="1143"/>
      <c r="VS141" s="1143"/>
      <c r="VT141" s="1143"/>
      <c r="VU141" s="1143"/>
      <c r="VV141" s="1143"/>
      <c r="VW141" s="1143"/>
      <c r="VX141" s="1143"/>
      <c r="VY141" s="1143"/>
      <c r="VZ141" s="1143"/>
      <c r="WA141" s="1143"/>
      <c r="WB141" s="1143"/>
      <c r="WC141" s="1143"/>
      <c r="WD141" s="1143"/>
      <c r="WE141" s="1143"/>
      <c r="WF141" s="1143"/>
      <c r="WG141" s="1143"/>
      <c r="WH141" s="1143"/>
      <c r="WI141" s="1143"/>
      <c r="WJ141" s="1143"/>
      <c r="WK141" s="1143"/>
      <c r="WL141" s="1143"/>
      <c r="WM141" s="1143"/>
      <c r="WN141" s="1143"/>
      <c r="WO141" s="1143"/>
      <c r="WP141" s="1143"/>
      <c r="WQ141" s="1143"/>
      <c r="WR141" s="1143"/>
      <c r="WS141" s="1143"/>
      <c r="WT141" s="1143"/>
      <c r="WU141" s="1143"/>
      <c r="WV141" s="1143"/>
      <c r="WW141" s="1143"/>
      <c r="WX141" s="1143"/>
      <c r="WY141" s="1143"/>
      <c r="WZ141" s="1143"/>
      <c r="XA141" s="1143"/>
      <c r="XB141" s="1143"/>
      <c r="XC141" s="1143"/>
      <c r="XD141" s="1143"/>
      <c r="XE141" s="1143"/>
      <c r="XF141" s="1143"/>
      <c r="XG141" s="1143"/>
      <c r="XH141" s="1143"/>
      <c r="XI141" s="1143"/>
      <c r="XJ141" s="1143"/>
      <c r="XK141" s="1143"/>
      <c r="XL141" s="1143"/>
      <c r="XM141" s="1143"/>
      <c r="XN141" s="1143"/>
      <c r="XO141" s="1143"/>
      <c r="XP141" s="1143"/>
      <c r="XQ141" s="1143"/>
      <c r="XR141" s="1143"/>
      <c r="XS141" s="1143"/>
      <c r="XT141" s="1143"/>
      <c r="XU141" s="1143"/>
      <c r="XV141" s="1143"/>
      <c r="XW141" s="1143"/>
      <c r="XX141" s="1143"/>
      <c r="XY141" s="1143"/>
      <c r="XZ141" s="1143"/>
      <c r="YA141" s="1143"/>
      <c r="YB141" s="1143"/>
      <c r="YC141" s="1143"/>
      <c r="YD141" s="1143"/>
      <c r="YE141" s="1143"/>
      <c r="YF141" s="1143"/>
      <c r="YG141" s="1143"/>
      <c r="YH141" s="1143"/>
      <c r="YI141" s="1143"/>
      <c r="YJ141" s="1143"/>
      <c r="YK141" s="1143"/>
      <c r="YL141" s="1143"/>
      <c r="YM141" s="1143"/>
      <c r="YN141" s="1143"/>
      <c r="YO141" s="1143"/>
      <c r="YP141" s="1143"/>
      <c r="YQ141" s="1143"/>
      <c r="YR141" s="1143"/>
      <c r="YS141" s="1143"/>
      <c r="YT141" s="1143"/>
      <c r="YU141" s="1143"/>
      <c r="YV141" s="1143"/>
      <c r="YW141" s="1143"/>
      <c r="YX141" s="1143"/>
      <c r="YY141" s="1143"/>
      <c r="YZ141" s="1143"/>
      <c r="ZA141" s="1143"/>
      <c r="ZB141" s="1143"/>
      <c r="ZC141" s="1143"/>
      <c r="ZD141" s="1143"/>
      <c r="ZE141" s="1143"/>
      <c r="ZF141" s="1143"/>
      <c r="ZG141" s="1143"/>
      <c r="ZH141" s="1143"/>
      <c r="ZI141" s="1143"/>
      <c r="ZJ141" s="1143"/>
      <c r="ZK141" s="1143"/>
      <c r="ZL141" s="1143"/>
      <c r="ZM141" s="1143"/>
      <c r="ZN141" s="1143"/>
      <c r="ZO141" s="1143"/>
      <c r="ZP141" s="1143"/>
      <c r="ZQ141" s="1143"/>
      <c r="ZR141" s="1143"/>
      <c r="ZS141" s="1143"/>
      <c r="ZT141" s="1143"/>
      <c r="ZU141" s="1143"/>
      <c r="ZV141" s="1143"/>
      <c r="ZW141" s="1143"/>
      <c r="ZX141" s="1143"/>
      <c r="ZY141" s="1143"/>
      <c r="ZZ141" s="1143"/>
      <c r="AAA141" s="1143"/>
      <c r="AAB141" s="1143"/>
      <c r="AAC141" s="1143"/>
      <c r="AAD141" s="1143"/>
      <c r="AAE141" s="1143"/>
      <c r="AAF141" s="1143"/>
      <c r="AAG141" s="1143"/>
      <c r="AAH141" s="1143"/>
      <c r="AAI141" s="1143"/>
      <c r="AAJ141" s="1143"/>
      <c r="AAK141" s="1143"/>
      <c r="AAL141" s="1143"/>
      <c r="AAM141" s="1143"/>
      <c r="AAN141" s="1143"/>
      <c r="AAO141" s="1143"/>
      <c r="AAP141" s="1143"/>
      <c r="AAQ141" s="1143"/>
      <c r="AAR141" s="1143"/>
      <c r="AAS141" s="1143"/>
      <c r="AAT141" s="1143"/>
      <c r="AAU141" s="1143"/>
      <c r="AAV141" s="1143"/>
      <c r="AAW141" s="1143"/>
      <c r="AAX141" s="1143"/>
      <c r="AAY141" s="1143"/>
      <c r="AAZ141" s="1143"/>
      <c r="ABA141" s="1143"/>
      <c r="ABB141" s="1143"/>
      <c r="ABC141" s="1143"/>
      <c r="ABD141" s="1143"/>
      <c r="ABE141" s="1143"/>
      <c r="ABF141" s="1143"/>
      <c r="ABG141" s="1143"/>
      <c r="ABH141" s="1143"/>
      <c r="ABI141" s="1143"/>
      <c r="ABJ141" s="1143"/>
      <c r="ABK141" s="1143"/>
      <c r="ABL141" s="1143"/>
      <c r="ABM141" s="1143"/>
      <c r="ABN141" s="1143"/>
      <c r="ABO141" s="1143"/>
      <c r="ABP141" s="1143"/>
      <c r="ABQ141" s="1143"/>
      <c r="ABR141" s="1143"/>
      <c r="ABS141" s="1143"/>
      <c r="ABT141" s="1143"/>
      <c r="ABU141" s="1143"/>
      <c r="ABV141" s="1143"/>
      <c r="ABW141" s="1143"/>
      <c r="ABX141" s="1143"/>
      <c r="ABY141" s="1143"/>
      <c r="ABZ141" s="1143"/>
      <c r="ACA141" s="1143"/>
      <c r="ACB141" s="1143"/>
      <c r="ACC141" s="1143"/>
      <c r="ACD141" s="1143"/>
      <c r="ACE141" s="1143"/>
      <c r="ACF141" s="1143"/>
      <c r="ACG141" s="1143"/>
      <c r="ACH141" s="1143"/>
      <c r="ACI141" s="1143"/>
      <c r="ACJ141" s="1143"/>
      <c r="ACK141" s="1143"/>
      <c r="ACL141" s="1143"/>
      <c r="ACM141" s="1143"/>
      <c r="ACN141" s="1143"/>
      <c r="ACO141" s="1143"/>
      <c r="ACP141" s="1143"/>
      <c r="ACQ141" s="1143"/>
      <c r="ACR141" s="1143"/>
      <c r="ACS141" s="1143"/>
      <c r="ACT141" s="1143"/>
      <c r="ACU141" s="1143"/>
      <c r="ACV141" s="1143"/>
      <c r="ACW141" s="1143"/>
      <c r="ACX141" s="1143"/>
      <c r="ACY141" s="1143"/>
      <c r="ACZ141" s="1143"/>
      <c r="ADA141" s="1143"/>
      <c r="ADB141" s="1143"/>
      <c r="ADC141" s="1143"/>
      <c r="ADD141" s="1143"/>
      <c r="ADE141" s="1143"/>
      <c r="ADF141" s="1143"/>
      <c r="ADG141" s="1143"/>
      <c r="ADH141" s="1143"/>
      <c r="ADI141" s="1143"/>
      <c r="ADJ141" s="1143"/>
      <c r="ADK141" s="1143"/>
      <c r="ADL141" s="1143"/>
      <c r="ADM141" s="1143"/>
      <c r="ADN141" s="1143"/>
      <c r="ADO141" s="1143"/>
      <c r="ADP141" s="1143"/>
      <c r="ADQ141" s="1143"/>
      <c r="ADR141" s="1143"/>
      <c r="ADS141" s="1143"/>
      <c r="ADT141" s="1143"/>
      <c r="ADU141" s="1143"/>
      <c r="ADV141" s="1143"/>
      <c r="ADW141" s="1143"/>
      <c r="ADX141" s="1143"/>
      <c r="ADY141" s="1143"/>
      <c r="ADZ141" s="1143"/>
      <c r="AEA141" s="1143"/>
      <c r="AEB141" s="1143"/>
      <c r="AEC141" s="1143"/>
      <c r="AED141" s="1143"/>
      <c r="AEE141" s="1143"/>
      <c r="AEF141" s="1143"/>
      <c r="AEG141" s="1143"/>
      <c r="AEH141" s="1143"/>
      <c r="AEI141" s="1143"/>
      <c r="AEJ141" s="1143"/>
      <c r="AEK141" s="1143"/>
      <c r="AEL141" s="1143"/>
      <c r="AEM141" s="1143"/>
      <c r="AEN141" s="1143"/>
      <c r="AEO141" s="1143"/>
      <c r="AEP141" s="1143"/>
      <c r="AEQ141" s="1143"/>
      <c r="AER141" s="1143"/>
      <c r="AES141" s="1143"/>
      <c r="AET141" s="1143"/>
      <c r="AEU141" s="1143"/>
      <c r="AEV141" s="1143"/>
      <c r="AEW141" s="1143"/>
      <c r="AEX141" s="1143"/>
      <c r="AEY141" s="1143"/>
      <c r="AEZ141" s="1143"/>
      <c r="AFA141" s="1143"/>
      <c r="AFB141" s="1143"/>
      <c r="AFC141" s="1143"/>
      <c r="AFD141" s="1143"/>
      <c r="AFE141" s="1143"/>
      <c r="AFF141" s="1143"/>
      <c r="AFG141" s="1143"/>
      <c r="AFH141" s="1143"/>
      <c r="AFI141" s="1143"/>
      <c r="AFJ141" s="1143"/>
      <c r="AFK141" s="1143"/>
      <c r="AFL141" s="1143"/>
      <c r="AFM141" s="1143"/>
      <c r="AFN141" s="1143"/>
      <c r="AFO141" s="1143"/>
      <c r="AFP141" s="1143"/>
      <c r="AFQ141" s="1143"/>
      <c r="AFR141" s="1143"/>
      <c r="AFS141" s="1143"/>
      <c r="AFT141" s="1143"/>
      <c r="AFU141" s="1143"/>
      <c r="AFV141" s="1143"/>
      <c r="AFW141" s="1143"/>
      <c r="AFX141" s="1143"/>
      <c r="AFY141" s="1143"/>
      <c r="AFZ141" s="1143"/>
      <c r="AGA141" s="1143"/>
      <c r="AGB141" s="1143"/>
      <c r="AGC141" s="1143"/>
      <c r="AGD141" s="1143"/>
      <c r="AGE141" s="1143"/>
      <c r="AGF141" s="1143"/>
      <c r="AGG141" s="1143"/>
      <c r="AGH141" s="1143"/>
      <c r="AGI141" s="1143"/>
      <c r="AGJ141" s="1143"/>
      <c r="AGK141" s="1143"/>
      <c r="AGL141" s="1143"/>
      <c r="AGM141" s="1143"/>
      <c r="AGN141" s="1143"/>
      <c r="AGO141" s="1143"/>
      <c r="AGP141" s="1143"/>
      <c r="AGQ141" s="1143"/>
      <c r="AGR141" s="1143"/>
      <c r="AGS141" s="1143"/>
      <c r="AGT141" s="1143"/>
      <c r="AGU141" s="1143"/>
      <c r="AGV141" s="1143"/>
      <c r="AGW141" s="1143"/>
      <c r="AGX141" s="1143"/>
      <c r="AGY141" s="1143"/>
      <c r="AGZ141" s="1143"/>
      <c r="AHA141" s="1143"/>
      <c r="AHB141" s="1143"/>
      <c r="AHC141" s="1143"/>
      <c r="AHD141" s="1143"/>
      <c r="AHE141" s="1143"/>
      <c r="AHF141" s="1143"/>
      <c r="AHG141" s="1143"/>
      <c r="AHH141" s="1143"/>
      <c r="AHI141" s="1143"/>
      <c r="AHJ141" s="1143"/>
      <c r="AHK141" s="1143"/>
      <c r="AHL141" s="1143"/>
      <c r="AHM141" s="1143"/>
      <c r="AHN141" s="1143"/>
      <c r="AHO141" s="1143"/>
      <c r="AHP141" s="1143"/>
      <c r="AHQ141" s="1143"/>
      <c r="AHR141" s="1143"/>
      <c r="AHS141" s="1143"/>
      <c r="AHT141" s="1143"/>
      <c r="AHU141" s="1143"/>
      <c r="AHV141" s="1143"/>
      <c r="AHW141" s="1143"/>
      <c r="AHX141" s="1143"/>
      <c r="AHY141" s="1143"/>
      <c r="AHZ141" s="1143"/>
      <c r="AIA141" s="1143"/>
      <c r="AIB141" s="1143"/>
      <c r="AIC141" s="1143"/>
      <c r="AID141" s="1143"/>
      <c r="AIE141" s="1143"/>
      <c r="AIF141" s="1143"/>
      <c r="AIG141" s="1143"/>
      <c r="AIH141" s="1143"/>
      <c r="AII141" s="1143"/>
      <c r="AIJ141" s="1143"/>
      <c r="AIK141" s="1143"/>
      <c r="AIL141" s="1143"/>
      <c r="AIM141" s="1143"/>
      <c r="AIN141" s="1143"/>
      <c r="AIO141" s="1143"/>
      <c r="AIP141" s="1143"/>
      <c r="AIQ141" s="1143"/>
      <c r="AIR141" s="1143"/>
      <c r="AIS141" s="1143"/>
      <c r="AIT141" s="1143"/>
      <c r="AIU141" s="1143"/>
      <c r="AIV141" s="1143"/>
      <c r="AIW141" s="1143"/>
      <c r="AIX141" s="1143"/>
      <c r="AIY141" s="1143"/>
      <c r="AIZ141" s="1143"/>
      <c r="AJA141" s="1143"/>
      <c r="AJB141" s="1143"/>
      <c r="AJC141" s="1143"/>
      <c r="AJD141" s="1143"/>
      <c r="AJE141" s="1143"/>
      <c r="AJF141" s="1143"/>
      <c r="AJG141" s="1143"/>
      <c r="AJH141" s="1143"/>
      <c r="AJI141" s="1143"/>
      <c r="AJJ141" s="1143"/>
      <c r="AJK141" s="1143"/>
      <c r="AJL141" s="1143"/>
      <c r="AJM141" s="1143"/>
      <c r="AJN141" s="1143"/>
      <c r="AJO141" s="1143"/>
      <c r="AJP141" s="1143"/>
      <c r="AJQ141" s="1143"/>
      <c r="AJR141" s="1143"/>
      <c r="AJS141" s="1143"/>
      <c r="AJT141" s="1143"/>
      <c r="AJU141" s="1143"/>
      <c r="AJV141" s="1143"/>
      <c r="AJW141" s="1143"/>
      <c r="AJX141" s="1143"/>
      <c r="AJY141" s="1143"/>
      <c r="AJZ141" s="1143"/>
      <c r="AKA141" s="1143"/>
      <c r="AKB141" s="1143"/>
      <c r="AKC141" s="1143"/>
      <c r="AKD141" s="1143"/>
      <c r="AKE141" s="1143"/>
      <c r="AKF141" s="1143"/>
      <c r="AKG141" s="1143"/>
      <c r="AKH141" s="1143"/>
      <c r="AKI141" s="1143"/>
      <c r="AKJ141" s="1143"/>
      <c r="AKK141" s="1143"/>
      <c r="AKL141" s="1143"/>
      <c r="AKM141" s="1143"/>
      <c r="AKN141" s="1143"/>
      <c r="AKO141" s="1143"/>
      <c r="AKP141" s="1143"/>
      <c r="AKQ141" s="1143"/>
      <c r="AKR141" s="1143"/>
      <c r="AKS141" s="1143"/>
      <c r="AKT141" s="1143"/>
      <c r="AKU141" s="1143"/>
      <c r="AKV141" s="1143"/>
      <c r="AKW141" s="1143"/>
      <c r="AKX141" s="1143"/>
      <c r="AKY141" s="1143"/>
      <c r="AKZ141" s="1143"/>
      <c r="ALA141" s="1143"/>
      <c r="ALB141" s="1143"/>
      <c r="ALC141" s="1143"/>
      <c r="ALD141" s="1143"/>
      <c r="ALE141" s="1143"/>
      <c r="ALF141" s="1143"/>
      <c r="ALG141" s="1143"/>
      <c r="ALH141" s="1143"/>
      <c r="ALI141" s="1143"/>
      <c r="ALJ141" s="1143"/>
      <c r="ALK141" s="1143"/>
      <c r="ALL141" s="1143"/>
      <c r="ALM141" s="1143"/>
      <c r="ALN141" s="1143"/>
      <c r="ALO141" s="1143"/>
      <c r="ALP141" s="1143"/>
      <c r="ALQ141" s="1143"/>
      <c r="ALR141" s="1143"/>
      <c r="ALS141" s="1143"/>
      <c r="ALT141" s="1143"/>
      <c r="ALU141" s="1143"/>
      <c r="ALV141" s="1143"/>
      <c r="ALW141" s="1143"/>
      <c r="ALX141" s="1143"/>
      <c r="ALY141" s="1143"/>
      <c r="ALZ141" s="1143"/>
      <c r="AMA141" s="1143"/>
      <c r="AMB141" s="1143"/>
      <c r="AMC141" s="1143"/>
      <c r="AMD141" s="1143"/>
      <c r="AME141" s="1143"/>
      <c r="AMF141" s="1143"/>
      <c r="AMG141" s="1143"/>
    </row>
    <row r="142" spans="1:1021" s="1155" customFormat="1" ht="27.75" customHeight="1">
      <c r="A142" s="1156">
        <f t="shared" si="14"/>
        <v>1.1700000000000002</v>
      </c>
      <c r="B142" s="1156">
        <v>2.84</v>
      </c>
      <c r="C142" s="1157">
        <f>IF(LEN(AK142)=0,"",1+ABS((AK142*A142)/LEN(AK142))+A142)</f>
        <v>81.34</v>
      </c>
      <c r="D142" s="1157">
        <f>IF(LEN(AU142)=0,"",1+ABS((AU142*B142)/LEN(AU142))+B142)</f>
        <v>290.67999999999995</v>
      </c>
      <c r="E142" s="1143"/>
      <c r="F142" s="1561"/>
      <c r="G142" s="1561"/>
      <c r="H142" s="1561"/>
      <c r="I142" s="1561"/>
      <c r="J142" s="1578" t="s">
        <v>2505</v>
      </c>
      <c r="K142" s="1579"/>
      <c r="L142" s="1579"/>
      <c r="M142" s="1579"/>
      <c r="N142" s="1579"/>
      <c r="O142" s="1579"/>
      <c r="P142" s="1579"/>
      <c r="Q142" s="1579"/>
      <c r="R142" s="1579"/>
      <c r="S142" s="1579"/>
      <c r="T142" s="1579"/>
      <c r="U142" s="1579"/>
      <c r="V142" s="1579"/>
      <c r="W142" s="1579"/>
      <c r="X142" s="1579"/>
      <c r="Y142" s="1579"/>
      <c r="Z142" s="1579"/>
      <c r="AA142" s="1579"/>
      <c r="AB142" s="1579"/>
      <c r="AC142" s="1579"/>
      <c r="AD142" s="1579"/>
      <c r="AE142" s="1580"/>
      <c r="AF142" s="1562"/>
      <c r="AG142" s="1562"/>
      <c r="AH142" s="1562">
        <v>303</v>
      </c>
      <c r="AI142" s="1562"/>
      <c r="AJ142" s="1562"/>
      <c r="AK142" s="1563">
        <v>203</v>
      </c>
      <c r="AL142" s="1564"/>
      <c r="AM142" s="1564"/>
      <c r="AN142" s="1564"/>
      <c r="AO142" s="1564"/>
      <c r="AP142" s="1564"/>
      <c r="AQ142" s="1564"/>
      <c r="AR142" s="1564"/>
      <c r="AS142" s="1564"/>
      <c r="AT142" s="1565"/>
      <c r="AU142" s="1563">
        <v>303</v>
      </c>
      <c r="AV142" s="1564"/>
      <c r="AW142" s="1564"/>
      <c r="AX142" s="1564"/>
      <c r="AY142" s="1564"/>
      <c r="AZ142" s="1564"/>
      <c r="BA142" s="1564"/>
      <c r="BB142" s="1564"/>
      <c r="BC142" s="1564"/>
      <c r="BD142" s="1565"/>
      <c r="BE142" s="1153"/>
      <c r="BF142" s="1154"/>
      <c r="BG142" s="1143"/>
      <c r="BH142" s="1143"/>
      <c r="BI142" s="1143"/>
      <c r="BJ142" s="1143"/>
      <c r="BK142" s="1143"/>
      <c r="BL142" s="1143"/>
      <c r="BM142" s="1143"/>
      <c r="BN142" s="1143"/>
      <c r="BO142" s="1143"/>
      <c r="BP142" s="1143"/>
      <c r="BQ142" s="1143"/>
      <c r="BR142" s="1143"/>
      <c r="BS142" s="1143"/>
      <c r="BT142" s="1143"/>
      <c r="BU142" s="1143"/>
      <c r="BV142" s="1143"/>
      <c r="BW142" s="1143"/>
      <c r="BX142" s="1143"/>
      <c r="BY142" s="1143"/>
      <c r="BZ142" s="1143"/>
      <c r="CA142" s="1143"/>
      <c r="CB142" s="1143"/>
      <c r="CC142" s="1143"/>
      <c r="CD142" s="1143"/>
      <c r="CE142" s="1143"/>
      <c r="CF142" s="1143"/>
      <c r="CG142" s="1143"/>
      <c r="CH142" s="1143"/>
      <c r="CI142" s="1143"/>
      <c r="CJ142" s="1143"/>
      <c r="CK142" s="1143"/>
      <c r="CL142" s="1143"/>
      <c r="CM142" s="1143"/>
      <c r="CN142" s="1143"/>
      <c r="CO142" s="1143"/>
      <c r="CP142" s="1143"/>
      <c r="CQ142" s="1143"/>
      <c r="CR142" s="1143"/>
      <c r="CS142" s="1143"/>
      <c r="CT142" s="1143"/>
      <c r="CU142" s="1143"/>
      <c r="CV142" s="1143"/>
      <c r="CW142" s="1143"/>
      <c r="CX142" s="1143"/>
      <c r="CY142" s="1143"/>
      <c r="CZ142" s="1143"/>
      <c r="DA142" s="1143"/>
      <c r="DB142" s="1143"/>
      <c r="DC142" s="1143"/>
      <c r="DD142" s="1143"/>
      <c r="DE142" s="1143"/>
      <c r="DF142" s="1143"/>
      <c r="DG142" s="1143"/>
      <c r="DH142" s="1143"/>
      <c r="DI142" s="1143"/>
      <c r="DJ142" s="1143"/>
      <c r="DK142" s="1143"/>
      <c r="DL142" s="1143"/>
      <c r="DM142" s="1143"/>
      <c r="DN142" s="1143"/>
      <c r="DO142" s="1143"/>
      <c r="DP142" s="1143"/>
      <c r="DQ142" s="1143"/>
      <c r="DR142" s="1143"/>
      <c r="DS142" s="1143"/>
      <c r="DT142" s="1143"/>
      <c r="DU142" s="1143"/>
      <c r="DV142" s="1143"/>
      <c r="DW142" s="1143"/>
      <c r="DX142" s="1143"/>
      <c r="DY142" s="1143"/>
      <c r="DZ142" s="1143"/>
      <c r="EA142" s="1143"/>
      <c r="EB142" s="1143"/>
      <c r="EC142" s="1143"/>
      <c r="ED142" s="1143"/>
      <c r="EE142" s="1143"/>
      <c r="EF142" s="1143"/>
      <c r="EG142" s="1143"/>
      <c r="EH142" s="1143"/>
      <c r="EI142" s="1143"/>
      <c r="EJ142" s="1143"/>
      <c r="EK142" s="1143"/>
      <c r="EL142" s="1143"/>
      <c r="EM142" s="1143"/>
      <c r="EN142" s="1143"/>
      <c r="EO142" s="1143"/>
      <c r="EP142" s="1143"/>
      <c r="EQ142" s="1143"/>
      <c r="ER142" s="1143"/>
      <c r="ES142" s="1143"/>
      <c r="ET142" s="1143"/>
      <c r="EU142" s="1143"/>
      <c r="EV142" s="1143"/>
      <c r="EW142" s="1143"/>
      <c r="EX142" s="1143"/>
      <c r="EY142" s="1143"/>
      <c r="EZ142" s="1143"/>
      <c r="FA142" s="1143"/>
      <c r="FB142" s="1143"/>
      <c r="FC142" s="1143"/>
      <c r="FD142" s="1143"/>
      <c r="FE142" s="1143"/>
      <c r="FF142" s="1143"/>
      <c r="FG142" s="1143"/>
      <c r="FH142" s="1143"/>
      <c r="FI142" s="1143"/>
      <c r="FJ142" s="1143"/>
      <c r="FK142" s="1143"/>
      <c r="FL142" s="1143"/>
      <c r="FM142" s="1143"/>
      <c r="FN142" s="1143"/>
      <c r="FO142" s="1143"/>
      <c r="FP142" s="1143"/>
      <c r="FQ142" s="1143"/>
      <c r="FR142" s="1143"/>
      <c r="FS142" s="1143"/>
      <c r="FT142" s="1143"/>
      <c r="FU142" s="1143"/>
      <c r="FV142" s="1143"/>
      <c r="FW142" s="1143"/>
      <c r="FX142" s="1143"/>
      <c r="FY142" s="1143"/>
      <c r="FZ142" s="1143"/>
      <c r="GA142" s="1143"/>
      <c r="GB142" s="1143"/>
      <c r="GC142" s="1143"/>
      <c r="GD142" s="1143"/>
      <c r="GE142" s="1143"/>
      <c r="GF142" s="1143"/>
      <c r="GG142" s="1143"/>
      <c r="GH142" s="1143"/>
      <c r="GI142" s="1143"/>
      <c r="GJ142" s="1143"/>
      <c r="GK142" s="1143"/>
      <c r="GL142" s="1143"/>
      <c r="GM142" s="1143"/>
      <c r="GN142" s="1143"/>
      <c r="GO142" s="1143"/>
      <c r="GP142" s="1143"/>
      <c r="GQ142" s="1143"/>
      <c r="GR142" s="1143"/>
      <c r="GS142" s="1143"/>
      <c r="GT142" s="1143"/>
      <c r="GU142" s="1143"/>
      <c r="GV142" s="1143"/>
      <c r="GW142" s="1143"/>
      <c r="GX142" s="1143"/>
      <c r="GY142" s="1143"/>
      <c r="GZ142" s="1143"/>
      <c r="HA142" s="1143"/>
      <c r="HB142" s="1143"/>
      <c r="HC142" s="1143"/>
      <c r="HD142" s="1143"/>
      <c r="HE142" s="1143"/>
      <c r="HF142" s="1143"/>
      <c r="HG142" s="1143"/>
      <c r="HH142" s="1143"/>
      <c r="HI142" s="1143"/>
      <c r="HJ142" s="1143"/>
      <c r="HK142" s="1143"/>
      <c r="HL142" s="1143"/>
      <c r="HM142" s="1143"/>
      <c r="HN142" s="1143"/>
      <c r="HO142" s="1143"/>
      <c r="HP142" s="1143"/>
      <c r="HQ142" s="1143"/>
      <c r="HR142" s="1143"/>
      <c r="HS142" s="1143"/>
      <c r="HT142" s="1143"/>
      <c r="HU142" s="1143"/>
      <c r="HV142" s="1143"/>
      <c r="HW142" s="1143"/>
      <c r="HX142" s="1143"/>
      <c r="HY142" s="1143"/>
      <c r="HZ142" s="1143"/>
      <c r="IA142" s="1143"/>
      <c r="IB142" s="1143"/>
      <c r="IC142" s="1143"/>
      <c r="ID142" s="1143"/>
      <c r="IE142" s="1143"/>
      <c r="IF142" s="1143"/>
      <c r="IG142" s="1143"/>
      <c r="IH142" s="1143"/>
      <c r="II142" s="1143"/>
      <c r="IJ142" s="1143"/>
      <c r="IK142" s="1143"/>
      <c r="IL142" s="1143"/>
      <c r="IM142" s="1143"/>
      <c r="IN142" s="1143"/>
      <c r="IO142" s="1143"/>
      <c r="IP142" s="1143"/>
      <c r="IQ142" s="1143"/>
      <c r="IR142" s="1143"/>
      <c r="IS142" s="1143"/>
      <c r="IT142" s="1143"/>
      <c r="IU142" s="1143"/>
      <c r="IV142" s="1143"/>
      <c r="IW142" s="1143"/>
      <c r="IX142" s="1143"/>
      <c r="IY142" s="1143"/>
      <c r="IZ142" s="1143"/>
      <c r="JA142" s="1143"/>
      <c r="JB142" s="1143"/>
      <c r="JC142" s="1143"/>
      <c r="JD142" s="1143"/>
      <c r="JE142" s="1143"/>
      <c r="JF142" s="1143"/>
      <c r="JG142" s="1143"/>
      <c r="JH142" s="1143"/>
      <c r="JI142" s="1143"/>
      <c r="JJ142" s="1143"/>
      <c r="JK142" s="1143"/>
      <c r="JL142" s="1143"/>
      <c r="JM142" s="1143"/>
      <c r="JN142" s="1143"/>
      <c r="JO142" s="1143"/>
      <c r="JP142" s="1143"/>
      <c r="JQ142" s="1143"/>
      <c r="JR142" s="1143"/>
      <c r="JS142" s="1143"/>
      <c r="JT142" s="1143"/>
      <c r="JU142" s="1143"/>
      <c r="JV142" s="1143"/>
      <c r="JW142" s="1143"/>
      <c r="JX142" s="1143"/>
      <c r="JY142" s="1143"/>
      <c r="JZ142" s="1143"/>
      <c r="KA142" s="1143"/>
      <c r="KB142" s="1143"/>
      <c r="KC142" s="1143"/>
      <c r="KD142" s="1143"/>
      <c r="KE142" s="1143"/>
      <c r="KF142" s="1143"/>
      <c r="KG142" s="1143"/>
      <c r="KH142" s="1143"/>
      <c r="KI142" s="1143"/>
      <c r="KJ142" s="1143"/>
      <c r="KK142" s="1143"/>
      <c r="KL142" s="1143"/>
      <c r="KM142" s="1143"/>
      <c r="KN142" s="1143"/>
      <c r="KO142" s="1143"/>
      <c r="KP142" s="1143"/>
      <c r="KQ142" s="1143"/>
      <c r="KR142" s="1143"/>
      <c r="KS142" s="1143"/>
      <c r="KT142" s="1143"/>
      <c r="KU142" s="1143"/>
      <c r="KV142" s="1143"/>
      <c r="KW142" s="1143"/>
      <c r="KX142" s="1143"/>
      <c r="KY142" s="1143"/>
      <c r="KZ142" s="1143"/>
      <c r="LA142" s="1143"/>
      <c r="LB142" s="1143"/>
      <c r="LC142" s="1143"/>
      <c r="LD142" s="1143"/>
      <c r="LE142" s="1143"/>
      <c r="LF142" s="1143"/>
      <c r="LG142" s="1143"/>
      <c r="LH142" s="1143"/>
      <c r="LI142" s="1143"/>
      <c r="LJ142" s="1143"/>
      <c r="LK142" s="1143"/>
      <c r="LL142" s="1143"/>
      <c r="LM142" s="1143"/>
      <c r="LN142" s="1143"/>
      <c r="LO142" s="1143"/>
      <c r="LP142" s="1143"/>
      <c r="LQ142" s="1143"/>
      <c r="LR142" s="1143"/>
      <c r="LS142" s="1143"/>
      <c r="LT142" s="1143"/>
      <c r="LU142" s="1143"/>
      <c r="LV142" s="1143"/>
      <c r="LW142" s="1143"/>
      <c r="LX142" s="1143"/>
      <c r="LY142" s="1143"/>
      <c r="LZ142" s="1143"/>
      <c r="MA142" s="1143"/>
      <c r="MB142" s="1143"/>
      <c r="MC142" s="1143"/>
      <c r="MD142" s="1143"/>
      <c r="ME142" s="1143"/>
      <c r="MF142" s="1143"/>
      <c r="MG142" s="1143"/>
      <c r="MH142" s="1143"/>
      <c r="MI142" s="1143"/>
      <c r="MJ142" s="1143"/>
      <c r="MK142" s="1143"/>
      <c r="ML142" s="1143"/>
      <c r="MM142" s="1143"/>
      <c r="MN142" s="1143"/>
      <c r="MO142" s="1143"/>
      <c r="MP142" s="1143"/>
      <c r="MQ142" s="1143"/>
      <c r="MR142" s="1143"/>
      <c r="MS142" s="1143"/>
      <c r="MT142" s="1143"/>
      <c r="MU142" s="1143"/>
      <c r="MV142" s="1143"/>
      <c r="MW142" s="1143"/>
      <c r="MX142" s="1143"/>
      <c r="MY142" s="1143"/>
      <c r="MZ142" s="1143"/>
      <c r="NA142" s="1143"/>
      <c r="NB142" s="1143"/>
      <c r="NC142" s="1143"/>
      <c r="ND142" s="1143"/>
      <c r="NE142" s="1143"/>
      <c r="NF142" s="1143"/>
      <c r="NG142" s="1143"/>
      <c r="NH142" s="1143"/>
      <c r="NI142" s="1143"/>
      <c r="NJ142" s="1143"/>
      <c r="NK142" s="1143"/>
      <c r="NL142" s="1143"/>
      <c r="NM142" s="1143"/>
      <c r="NN142" s="1143"/>
      <c r="NO142" s="1143"/>
      <c r="NP142" s="1143"/>
      <c r="NQ142" s="1143"/>
      <c r="NR142" s="1143"/>
      <c r="NS142" s="1143"/>
      <c r="NT142" s="1143"/>
      <c r="NU142" s="1143"/>
      <c r="NV142" s="1143"/>
      <c r="NW142" s="1143"/>
      <c r="NX142" s="1143"/>
      <c r="NY142" s="1143"/>
      <c r="NZ142" s="1143"/>
      <c r="OA142" s="1143"/>
      <c r="OB142" s="1143"/>
      <c r="OC142" s="1143"/>
      <c r="OD142" s="1143"/>
      <c r="OE142" s="1143"/>
      <c r="OF142" s="1143"/>
      <c r="OG142" s="1143"/>
      <c r="OH142" s="1143"/>
      <c r="OI142" s="1143"/>
      <c r="OJ142" s="1143"/>
      <c r="OK142" s="1143"/>
      <c r="OL142" s="1143"/>
      <c r="OM142" s="1143"/>
      <c r="ON142" s="1143"/>
      <c r="OO142" s="1143"/>
      <c r="OP142" s="1143"/>
      <c r="OQ142" s="1143"/>
      <c r="OR142" s="1143"/>
      <c r="OS142" s="1143"/>
      <c r="OT142" s="1143"/>
      <c r="OU142" s="1143"/>
      <c r="OV142" s="1143"/>
      <c r="OW142" s="1143"/>
      <c r="OX142" s="1143"/>
      <c r="OY142" s="1143"/>
      <c r="OZ142" s="1143"/>
      <c r="PA142" s="1143"/>
      <c r="PB142" s="1143"/>
      <c r="PC142" s="1143"/>
      <c r="PD142" s="1143"/>
      <c r="PE142" s="1143"/>
      <c r="PF142" s="1143"/>
      <c r="PG142" s="1143"/>
      <c r="PH142" s="1143"/>
      <c r="PI142" s="1143"/>
      <c r="PJ142" s="1143"/>
      <c r="PK142" s="1143"/>
      <c r="PL142" s="1143"/>
      <c r="PM142" s="1143"/>
      <c r="PN142" s="1143"/>
      <c r="PO142" s="1143"/>
      <c r="PP142" s="1143"/>
      <c r="PQ142" s="1143"/>
      <c r="PR142" s="1143"/>
      <c r="PS142" s="1143"/>
      <c r="PT142" s="1143"/>
      <c r="PU142" s="1143"/>
      <c r="PV142" s="1143"/>
      <c r="PW142" s="1143"/>
      <c r="PX142" s="1143"/>
      <c r="PY142" s="1143"/>
      <c r="PZ142" s="1143"/>
      <c r="QA142" s="1143"/>
      <c r="QB142" s="1143"/>
      <c r="QC142" s="1143"/>
      <c r="QD142" s="1143"/>
      <c r="QE142" s="1143"/>
      <c r="QF142" s="1143"/>
      <c r="QG142" s="1143"/>
      <c r="QH142" s="1143"/>
      <c r="QI142" s="1143"/>
      <c r="QJ142" s="1143"/>
      <c r="QK142" s="1143"/>
      <c r="QL142" s="1143"/>
      <c r="QM142" s="1143"/>
      <c r="QN142" s="1143"/>
      <c r="QO142" s="1143"/>
      <c r="QP142" s="1143"/>
      <c r="QQ142" s="1143"/>
      <c r="QR142" s="1143"/>
      <c r="QS142" s="1143"/>
      <c r="QT142" s="1143"/>
      <c r="QU142" s="1143"/>
      <c r="QV142" s="1143"/>
      <c r="QW142" s="1143"/>
      <c r="QX142" s="1143"/>
      <c r="QY142" s="1143"/>
      <c r="QZ142" s="1143"/>
      <c r="RA142" s="1143"/>
      <c r="RB142" s="1143"/>
      <c r="RC142" s="1143"/>
      <c r="RD142" s="1143"/>
      <c r="RE142" s="1143"/>
      <c r="RF142" s="1143"/>
      <c r="RG142" s="1143"/>
      <c r="RH142" s="1143"/>
      <c r="RI142" s="1143"/>
      <c r="RJ142" s="1143"/>
      <c r="RK142" s="1143"/>
      <c r="RL142" s="1143"/>
      <c r="RM142" s="1143"/>
      <c r="RN142" s="1143"/>
      <c r="RO142" s="1143"/>
      <c r="RP142" s="1143"/>
      <c r="RQ142" s="1143"/>
      <c r="RR142" s="1143"/>
      <c r="RS142" s="1143"/>
      <c r="RT142" s="1143"/>
      <c r="RU142" s="1143"/>
      <c r="RV142" s="1143"/>
      <c r="RW142" s="1143"/>
      <c r="RX142" s="1143"/>
      <c r="RY142" s="1143"/>
      <c r="RZ142" s="1143"/>
      <c r="SA142" s="1143"/>
      <c r="SB142" s="1143"/>
      <c r="SC142" s="1143"/>
      <c r="SD142" s="1143"/>
      <c r="SE142" s="1143"/>
      <c r="SF142" s="1143"/>
      <c r="SG142" s="1143"/>
      <c r="SH142" s="1143"/>
      <c r="SI142" s="1143"/>
      <c r="SJ142" s="1143"/>
      <c r="SK142" s="1143"/>
      <c r="SL142" s="1143"/>
      <c r="SM142" s="1143"/>
      <c r="SN142" s="1143"/>
      <c r="SO142" s="1143"/>
      <c r="SP142" s="1143"/>
      <c r="SQ142" s="1143"/>
      <c r="SR142" s="1143"/>
      <c r="SS142" s="1143"/>
      <c r="ST142" s="1143"/>
      <c r="SU142" s="1143"/>
      <c r="SV142" s="1143"/>
      <c r="SW142" s="1143"/>
      <c r="SX142" s="1143"/>
      <c r="SY142" s="1143"/>
      <c r="SZ142" s="1143"/>
      <c r="TA142" s="1143"/>
      <c r="TB142" s="1143"/>
      <c r="TC142" s="1143"/>
      <c r="TD142" s="1143"/>
      <c r="TE142" s="1143"/>
      <c r="TF142" s="1143"/>
      <c r="TG142" s="1143"/>
      <c r="TH142" s="1143"/>
      <c r="TI142" s="1143"/>
      <c r="TJ142" s="1143"/>
      <c r="TK142" s="1143"/>
      <c r="TL142" s="1143"/>
      <c r="TM142" s="1143"/>
      <c r="TN142" s="1143"/>
      <c r="TO142" s="1143"/>
      <c r="TP142" s="1143"/>
      <c r="TQ142" s="1143"/>
      <c r="TR142" s="1143"/>
      <c r="TS142" s="1143"/>
      <c r="TT142" s="1143"/>
      <c r="TU142" s="1143"/>
      <c r="TV142" s="1143"/>
      <c r="TW142" s="1143"/>
      <c r="TX142" s="1143"/>
      <c r="TY142" s="1143"/>
      <c r="TZ142" s="1143"/>
      <c r="UA142" s="1143"/>
      <c r="UB142" s="1143"/>
      <c r="UC142" s="1143"/>
      <c r="UD142" s="1143"/>
      <c r="UE142" s="1143"/>
      <c r="UF142" s="1143"/>
      <c r="UG142" s="1143"/>
      <c r="UH142" s="1143"/>
      <c r="UI142" s="1143"/>
      <c r="UJ142" s="1143"/>
      <c r="UK142" s="1143"/>
      <c r="UL142" s="1143"/>
      <c r="UM142" s="1143"/>
      <c r="UN142" s="1143"/>
      <c r="UO142" s="1143"/>
      <c r="UP142" s="1143"/>
      <c r="UQ142" s="1143"/>
      <c r="UR142" s="1143"/>
      <c r="US142" s="1143"/>
      <c r="UT142" s="1143"/>
      <c r="UU142" s="1143"/>
      <c r="UV142" s="1143"/>
      <c r="UW142" s="1143"/>
      <c r="UX142" s="1143"/>
      <c r="UY142" s="1143"/>
      <c r="UZ142" s="1143"/>
      <c r="VA142" s="1143"/>
      <c r="VB142" s="1143"/>
      <c r="VC142" s="1143"/>
      <c r="VD142" s="1143"/>
      <c r="VE142" s="1143"/>
      <c r="VF142" s="1143"/>
      <c r="VG142" s="1143"/>
      <c r="VH142" s="1143"/>
      <c r="VI142" s="1143"/>
      <c r="VJ142" s="1143"/>
      <c r="VK142" s="1143"/>
      <c r="VL142" s="1143"/>
      <c r="VM142" s="1143"/>
      <c r="VN142" s="1143"/>
      <c r="VO142" s="1143"/>
      <c r="VP142" s="1143"/>
      <c r="VQ142" s="1143"/>
      <c r="VR142" s="1143"/>
      <c r="VS142" s="1143"/>
      <c r="VT142" s="1143"/>
      <c r="VU142" s="1143"/>
      <c r="VV142" s="1143"/>
      <c r="VW142" s="1143"/>
      <c r="VX142" s="1143"/>
      <c r="VY142" s="1143"/>
      <c r="VZ142" s="1143"/>
      <c r="WA142" s="1143"/>
      <c r="WB142" s="1143"/>
      <c r="WC142" s="1143"/>
      <c r="WD142" s="1143"/>
      <c r="WE142" s="1143"/>
      <c r="WF142" s="1143"/>
      <c r="WG142" s="1143"/>
      <c r="WH142" s="1143"/>
      <c r="WI142" s="1143"/>
      <c r="WJ142" s="1143"/>
      <c r="WK142" s="1143"/>
      <c r="WL142" s="1143"/>
      <c r="WM142" s="1143"/>
      <c r="WN142" s="1143"/>
      <c r="WO142" s="1143"/>
      <c r="WP142" s="1143"/>
      <c r="WQ142" s="1143"/>
      <c r="WR142" s="1143"/>
      <c r="WS142" s="1143"/>
      <c r="WT142" s="1143"/>
      <c r="WU142" s="1143"/>
      <c r="WV142" s="1143"/>
      <c r="WW142" s="1143"/>
      <c r="WX142" s="1143"/>
      <c r="WY142" s="1143"/>
      <c r="WZ142" s="1143"/>
      <c r="XA142" s="1143"/>
      <c r="XB142" s="1143"/>
      <c r="XC142" s="1143"/>
      <c r="XD142" s="1143"/>
      <c r="XE142" s="1143"/>
      <c r="XF142" s="1143"/>
      <c r="XG142" s="1143"/>
      <c r="XH142" s="1143"/>
      <c r="XI142" s="1143"/>
      <c r="XJ142" s="1143"/>
      <c r="XK142" s="1143"/>
      <c r="XL142" s="1143"/>
      <c r="XM142" s="1143"/>
      <c r="XN142" s="1143"/>
      <c r="XO142" s="1143"/>
      <c r="XP142" s="1143"/>
      <c r="XQ142" s="1143"/>
      <c r="XR142" s="1143"/>
      <c r="XS142" s="1143"/>
      <c r="XT142" s="1143"/>
      <c r="XU142" s="1143"/>
      <c r="XV142" s="1143"/>
      <c r="XW142" s="1143"/>
      <c r="XX142" s="1143"/>
      <c r="XY142" s="1143"/>
      <c r="XZ142" s="1143"/>
      <c r="YA142" s="1143"/>
      <c r="YB142" s="1143"/>
      <c r="YC142" s="1143"/>
      <c r="YD142" s="1143"/>
      <c r="YE142" s="1143"/>
      <c r="YF142" s="1143"/>
      <c r="YG142" s="1143"/>
      <c r="YH142" s="1143"/>
      <c r="YI142" s="1143"/>
      <c r="YJ142" s="1143"/>
      <c r="YK142" s="1143"/>
      <c r="YL142" s="1143"/>
      <c r="YM142" s="1143"/>
      <c r="YN142" s="1143"/>
      <c r="YO142" s="1143"/>
      <c r="YP142" s="1143"/>
      <c r="YQ142" s="1143"/>
      <c r="YR142" s="1143"/>
      <c r="YS142" s="1143"/>
      <c r="YT142" s="1143"/>
      <c r="YU142" s="1143"/>
      <c r="YV142" s="1143"/>
      <c r="YW142" s="1143"/>
      <c r="YX142" s="1143"/>
      <c r="YY142" s="1143"/>
      <c r="YZ142" s="1143"/>
      <c r="ZA142" s="1143"/>
      <c r="ZB142" s="1143"/>
      <c r="ZC142" s="1143"/>
      <c r="ZD142" s="1143"/>
      <c r="ZE142" s="1143"/>
      <c r="ZF142" s="1143"/>
      <c r="ZG142" s="1143"/>
      <c r="ZH142" s="1143"/>
      <c r="ZI142" s="1143"/>
      <c r="ZJ142" s="1143"/>
      <c r="ZK142" s="1143"/>
      <c r="ZL142" s="1143"/>
      <c r="ZM142" s="1143"/>
      <c r="ZN142" s="1143"/>
      <c r="ZO142" s="1143"/>
      <c r="ZP142" s="1143"/>
      <c r="ZQ142" s="1143"/>
      <c r="ZR142" s="1143"/>
      <c r="ZS142" s="1143"/>
      <c r="ZT142" s="1143"/>
      <c r="ZU142" s="1143"/>
      <c r="ZV142" s="1143"/>
      <c r="ZW142" s="1143"/>
      <c r="ZX142" s="1143"/>
      <c r="ZY142" s="1143"/>
      <c r="ZZ142" s="1143"/>
      <c r="AAA142" s="1143"/>
      <c r="AAB142" s="1143"/>
      <c r="AAC142" s="1143"/>
      <c r="AAD142" s="1143"/>
      <c r="AAE142" s="1143"/>
      <c r="AAF142" s="1143"/>
      <c r="AAG142" s="1143"/>
      <c r="AAH142" s="1143"/>
      <c r="AAI142" s="1143"/>
      <c r="AAJ142" s="1143"/>
      <c r="AAK142" s="1143"/>
      <c r="AAL142" s="1143"/>
      <c r="AAM142" s="1143"/>
      <c r="AAN142" s="1143"/>
      <c r="AAO142" s="1143"/>
      <c r="AAP142" s="1143"/>
      <c r="AAQ142" s="1143"/>
      <c r="AAR142" s="1143"/>
      <c r="AAS142" s="1143"/>
      <c r="AAT142" s="1143"/>
      <c r="AAU142" s="1143"/>
      <c r="AAV142" s="1143"/>
      <c r="AAW142" s="1143"/>
      <c r="AAX142" s="1143"/>
      <c r="AAY142" s="1143"/>
      <c r="AAZ142" s="1143"/>
      <c r="ABA142" s="1143"/>
      <c r="ABB142" s="1143"/>
      <c r="ABC142" s="1143"/>
      <c r="ABD142" s="1143"/>
      <c r="ABE142" s="1143"/>
      <c r="ABF142" s="1143"/>
      <c r="ABG142" s="1143"/>
      <c r="ABH142" s="1143"/>
      <c r="ABI142" s="1143"/>
      <c r="ABJ142" s="1143"/>
      <c r="ABK142" s="1143"/>
      <c r="ABL142" s="1143"/>
      <c r="ABM142" s="1143"/>
      <c r="ABN142" s="1143"/>
      <c r="ABO142" s="1143"/>
      <c r="ABP142" s="1143"/>
      <c r="ABQ142" s="1143"/>
      <c r="ABR142" s="1143"/>
      <c r="ABS142" s="1143"/>
      <c r="ABT142" s="1143"/>
      <c r="ABU142" s="1143"/>
      <c r="ABV142" s="1143"/>
      <c r="ABW142" s="1143"/>
      <c r="ABX142" s="1143"/>
      <c r="ABY142" s="1143"/>
      <c r="ABZ142" s="1143"/>
      <c r="ACA142" s="1143"/>
      <c r="ACB142" s="1143"/>
      <c r="ACC142" s="1143"/>
      <c r="ACD142" s="1143"/>
      <c r="ACE142" s="1143"/>
      <c r="ACF142" s="1143"/>
      <c r="ACG142" s="1143"/>
      <c r="ACH142" s="1143"/>
      <c r="ACI142" s="1143"/>
      <c r="ACJ142" s="1143"/>
      <c r="ACK142" s="1143"/>
      <c r="ACL142" s="1143"/>
      <c r="ACM142" s="1143"/>
      <c r="ACN142" s="1143"/>
      <c r="ACO142" s="1143"/>
      <c r="ACP142" s="1143"/>
      <c r="ACQ142" s="1143"/>
      <c r="ACR142" s="1143"/>
      <c r="ACS142" s="1143"/>
      <c r="ACT142" s="1143"/>
      <c r="ACU142" s="1143"/>
      <c r="ACV142" s="1143"/>
      <c r="ACW142" s="1143"/>
      <c r="ACX142" s="1143"/>
      <c r="ACY142" s="1143"/>
      <c r="ACZ142" s="1143"/>
      <c r="ADA142" s="1143"/>
      <c r="ADB142" s="1143"/>
      <c r="ADC142" s="1143"/>
      <c r="ADD142" s="1143"/>
      <c r="ADE142" s="1143"/>
      <c r="ADF142" s="1143"/>
      <c r="ADG142" s="1143"/>
      <c r="ADH142" s="1143"/>
      <c r="ADI142" s="1143"/>
      <c r="ADJ142" s="1143"/>
      <c r="ADK142" s="1143"/>
      <c r="ADL142" s="1143"/>
      <c r="ADM142" s="1143"/>
      <c r="ADN142" s="1143"/>
      <c r="ADO142" s="1143"/>
      <c r="ADP142" s="1143"/>
      <c r="ADQ142" s="1143"/>
      <c r="ADR142" s="1143"/>
      <c r="ADS142" s="1143"/>
      <c r="ADT142" s="1143"/>
      <c r="ADU142" s="1143"/>
      <c r="ADV142" s="1143"/>
      <c r="ADW142" s="1143"/>
      <c r="ADX142" s="1143"/>
      <c r="ADY142" s="1143"/>
      <c r="ADZ142" s="1143"/>
      <c r="AEA142" s="1143"/>
      <c r="AEB142" s="1143"/>
      <c r="AEC142" s="1143"/>
      <c r="AED142" s="1143"/>
      <c r="AEE142" s="1143"/>
      <c r="AEF142" s="1143"/>
      <c r="AEG142" s="1143"/>
      <c r="AEH142" s="1143"/>
      <c r="AEI142" s="1143"/>
      <c r="AEJ142" s="1143"/>
      <c r="AEK142" s="1143"/>
      <c r="AEL142" s="1143"/>
      <c r="AEM142" s="1143"/>
      <c r="AEN142" s="1143"/>
      <c r="AEO142" s="1143"/>
      <c r="AEP142" s="1143"/>
      <c r="AEQ142" s="1143"/>
      <c r="AER142" s="1143"/>
      <c r="AES142" s="1143"/>
      <c r="AET142" s="1143"/>
      <c r="AEU142" s="1143"/>
      <c r="AEV142" s="1143"/>
      <c r="AEW142" s="1143"/>
      <c r="AEX142" s="1143"/>
      <c r="AEY142" s="1143"/>
      <c r="AEZ142" s="1143"/>
      <c r="AFA142" s="1143"/>
      <c r="AFB142" s="1143"/>
      <c r="AFC142" s="1143"/>
      <c r="AFD142" s="1143"/>
      <c r="AFE142" s="1143"/>
      <c r="AFF142" s="1143"/>
      <c r="AFG142" s="1143"/>
      <c r="AFH142" s="1143"/>
      <c r="AFI142" s="1143"/>
      <c r="AFJ142" s="1143"/>
      <c r="AFK142" s="1143"/>
      <c r="AFL142" s="1143"/>
      <c r="AFM142" s="1143"/>
      <c r="AFN142" s="1143"/>
      <c r="AFO142" s="1143"/>
      <c r="AFP142" s="1143"/>
      <c r="AFQ142" s="1143"/>
      <c r="AFR142" s="1143"/>
      <c r="AFS142" s="1143"/>
      <c r="AFT142" s="1143"/>
      <c r="AFU142" s="1143"/>
      <c r="AFV142" s="1143"/>
      <c r="AFW142" s="1143"/>
      <c r="AFX142" s="1143"/>
      <c r="AFY142" s="1143"/>
      <c r="AFZ142" s="1143"/>
      <c r="AGA142" s="1143"/>
      <c r="AGB142" s="1143"/>
      <c r="AGC142" s="1143"/>
      <c r="AGD142" s="1143"/>
      <c r="AGE142" s="1143"/>
      <c r="AGF142" s="1143"/>
      <c r="AGG142" s="1143"/>
      <c r="AGH142" s="1143"/>
      <c r="AGI142" s="1143"/>
      <c r="AGJ142" s="1143"/>
      <c r="AGK142" s="1143"/>
      <c r="AGL142" s="1143"/>
      <c r="AGM142" s="1143"/>
      <c r="AGN142" s="1143"/>
      <c r="AGO142" s="1143"/>
      <c r="AGP142" s="1143"/>
      <c r="AGQ142" s="1143"/>
      <c r="AGR142" s="1143"/>
      <c r="AGS142" s="1143"/>
      <c r="AGT142" s="1143"/>
      <c r="AGU142" s="1143"/>
      <c r="AGV142" s="1143"/>
      <c r="AGW142" s="1143"/>
      <c r="AGX142" s="1143"/>
      <c r="AGY142" s="1143"/>
      <c r="AGZ142" s="1143"/>
      <c r="AHA142" s="1143"/>
      <c r="AHB142" s="1143"/>
      <c r="AHC142" s="1143"/>
      <c r="AHD142" s="1143"/>
      <c r="AHE142" s="1143"/>
      <c r="AHF142" s="1143"/>
      <c r="AHG142" s="1143"/>
      <c r="AHH142" s="1143"/>
      <c r="AHI142" s="1143"/>
      <c r="AHJ142" s="1143"/>
      <c r="AHK142" s="1143"/>
      <c r="AHL142" s="1143"/>
      <c r="AHM142" s="1143"/>
      <c r="AHN142" s="1143"/>
      <c r="AHO142" s="1143"/>
      <c r="AHP142" s="1143"/>
      <c r="AHQ142" s="1143"/>
      <c r="AHR142" s="1143"/>
      <c r="AHS142" s="1143"/>
      <c r="AHT142" s="1143"/>
      <c r="AHU142" s="1143"/>
      <c r="AHV142" s="1143"/>
      <c r="AHW142" s="1143"/>
      <c r="AHX142" s="1143"/>
      <c r="AHY142" s="1143"/>
      <c r="AHZ142" s="1143"/>
      <c r="AIA142" s="1143"/>
      <c r="AIB142" s="1143"/>
      <c r="AIC142" s="1143"/>
      <c r="AID142" s="1143"/>
      <c r="AIE142" s="1143"/>
      <c r="AIF142" s="1143"/>
      <c r="AIG142" s="1143"/>
      <c r="AIH142" s="1143"/>
      <c r="AII142" s="1143"/>
      <c r="AIJ142" s="1143"/>
      <c r="AIK142" s="1143"/>
      <c r="AIL142" s="1143"/>
      <c r="AIM142" s="1143"/>
      <c r="AIN142" s="1143"/>
      <c r="AIO142" s="1143"/>
      <c r="AIP142" s="1143"/>
      <c r="AIQ142" s="1143"/>
      <c r="AIR142" s="1143"/>
      <c r="AIS142" s="1143"/>
      <c r="AIT142" s="1143"/>
      <c r="AIU142" s="1143"/>
      <c r="AIV142" s="1143"/>
      <c r="AIW142" s="1143"/>
      <c r="AIX142" s="1143"/>
      <c r="AIY142" s="1143"/>
      <c r="AIZ142" s="1143"/>
      <c r="AJA142" s="1143"/>
      <c r="AJB142" s="1143"/>
      <c r="AJC142" s="1143"/>
      <c r="AJD142" s="1143"/>
      <c r="AJE142" s="1143"/>
      <c r="AJF142" s="1143"/>
      <c r="AJG142" s="1143"/>
      <c r="AJH142" s="1143"/>
      <c r="AJI142" s="1143"/>
      <c r="AJJ142" s="1143"/>
      <c r="AJK142" s="1143"/>
      <c r="AJL142" s="1143"/>
      <c r="AJM142" s="1143"/>
      <c r="AJN142" s="1143"/>
      <c r="AJO142" s="1143"/>
      <c r="AJP142" s="1143"/>
      <c r="AJQ142" s="1143"/>
      <c r="AJR142" s="1143"/>
      <c r="AJS142" s="1143"/>
      <c r="AJT142" s="1143"/>
      <c r="AJU142" s="1143"/>
      <c r="AJV142" s="1143"/>
      <c r="AJW142" s="1143"/>
      <c r="AJX142" s="1143"/>
      <c r="AJY142" s="1143"/>
      <c r="AJZ142" s="1143"/>
      <c r="AKA142" s="1143"/>
      <c r="AKB142" s="1143"/>
      <c r="AKC142" s="1143"/>
      <c r="AKD142" s="1143"/>
      <c r="AKE142" s="1143"/>
      <c r="AKF142" s="1143"/>
      <c r="AKG142" s="1143"/>
      <c r="AKH142" s="1143"/>
      <c r="AKI142" s="1143"/>
      <c r="AKJ142" s="1143"/>
      <c r="AKK142" s="1143"/>
      <c r="AKL142" s="1143"/>
      <c r="AKM142" s="1143"/>
      <c r="AKN142" s="1143"/>
      <c r="AKO142" s="1143"/>
      <c r="AKP142" s="1143"/>
      <c r="AKQ142" s="1143"/>
      <c r="AKR142" s="1143"/>
      <c r="AKS142" s="1143"/>
      <c r="AKT142" s="1143"/>
      <c r="AKU142" s="1143"/>
      <c r="AKV142" s="1143"/>
      <c r="AKW142" s="1143"/>
      <c r="AKX142" s="1143"/>
      <c r="AKY142" s="1143"/>
      <c r="AKZ142" s="1143"/>
      <c r="ALA142" s="1143"/>
      <c r="ALB142" s="1143"/>
      <c r="ALC142" s="1143"/>
      <c r="ALD142" s="1143"/>
      <c r="ALE142" s="1143"/>
      <c r="ALF142" s="1143"/>
      <c r="ALG142" s="1143"/>
      <c r="ALH142" s="1143"/>
      <c r="ALI142" s="1143"/>
      <c r="ALJ142" s="1143"/>
      <c r="ALK142" s="1143"/>
      <c r="ALL142" s="1143"/>
      <c r="ALM142" s="1143"/>
      <c r="ALN142" s="1143"/>
      <c r="ALO142" s="1143"/>
      <c r="ALP142" s="1143"/>
      <c r="ALQ142" s="1143"/>
      <c r="ALR142" s="1143"/>
      <c r="ALS142" s="1143"/>
      <c r="ALT142" s="1143"/>
      <c r="ALU142" s="1143"/>
      <c r="ALV142" s="1143"/>
      <c r="ALW142" s="1143"/>
      <c r="ALX142" s="1143"/>
      <c r="ALY142" s="1143"/>
      <c r="ALZ142" s="1143"/>
      <c r="AMA142" s="1143"/>
      <c r="AMB142" s="1143"/>
      <c r="AMC142" s="1143"/>
      <c r="AMD142" s="1143"/>
      <c r="AME142" s="1143"/>
      <c r="AMF142" s="1143"/>
      <c r="AMG142" s="1143"/>
    </row>
    <row r="143" spans="1:1021" ht="27.75" customHeight="1">
      <c r="A143" s="200">
        <f t="shared" si="14"/>
        <v>1.1800000000000002</v>
      </c>
      <c r="B143" s="200"/>
      <c r="C143" s="200"/>
      <c r="D143" s="200"/>
      <c r="F143" s="1551"/>
      <c r="G143" s="1551"/>
      <c r="H143" s="1551"/>
      <c r="I143" s="1551"/>
      <c r="J143" s="1555" t="s">
        <v>2506</v>
      </c>
      <c r="K143" s="1556"/>
      <c r="L143" s="1556"/>
      <c r="M143" s="1556"/>
      <c r="N143" s="1556"/>
      <c r="O143" s="1556"/>
      <c r="P143" s="1556"/>
      <c r="Q143" s="1556"/>
      <c r="R143" s="1556"/>
      <c r="S143" s="1556"/>
      <c r="T143" s="1556"/>
      <c r="U143" s="1556"/>
      <c r="V143" s="1556"/>
      <c r="W143" s="1556"/>
      <c r="X143" s="1556"/>
      <c r="Y143" s="1556"/>
      <c r="Z143" s="1556"/>
      <c r="AA143" s="1556"/>
      <c r="AB143" s="1556"/>
      <c r="AC143" s="1556"/>
      <c r="AD143" s="1556"/>
      <c r="AE143" s="1557"/>
      <c r="AF143" s="1552"/>
      <c r="AG143" s="1552"/>
      <c r="AH143" s="1526"/>
      <c r="AI143" s="1526"/>
      <c r="AJ143" s="1526"/>
      <c r="AK143" s="1566"/>
      <c r="AL143" s="1567"/>
      <c r="AM143" s="1567"/>
      <c r="AN143" s="1567"/>
      <c r="AO143" s="1567"/>
      <c r="AP143" s="1567"/>
      <c r="AQ143" s="1567"/>
      <c r="AR143" s="1567"/>
      <c r="AS143" s="1567"/>
      <c r="AT143" s="1568"/>
      <c r="AU143" s="1566"/>
      <c r="AV143" s="1567"/>
      <c r="AW143" s="1567"/>
      <c r="AX143" s="1567"/>
      <c r="AY143" s="1567"/>
      <c r="AZ143" s="1567"/>
      <c r="BA143" s="1567"/>
      <c r="BB143" s="1567"/>
      <c r="BC143" s="1567"/>
      <c r="BD143" s="1568"/>
      <c r="BE143" s="19"/>
    </row>
    <row r="144" spans="1:1021" ht="50.25" customHeight="1">
      <c r="A144" s="200">
        <f t="shared" si="14"/>
        <v>1.1900000000000002</v>
      </c>
      <c r="B144" s="200">
        <v>2.86</v>
      </c>
      <c r="C144" s="201">
        <f t="shared" ref="C144:C150" si="15">IF(LEN(AK144)=0,"",1+ABS((AK144*A144)/LEN(AK144))+A144)</f>
        <v>83.110000000000014</v>
      </c>
      <c r="D144" s="201">
        <f t="shared" ref="D144:D150" si="16">IF(LEN(AU144)=0,"",1+ABS((AU144*B144)/LEN(AU144))+B144)</f>
        <v>293.67333333333335</v>
      </c>
      <c r="F144" s="1551" t="s">
        <v>2507</v>
      </c>
      <c r="G144" s="1551"/>
      <c r="H144" s="1551"/>
      <c r="I144" s="1551"/>
      <c r="J144" s="1558" t="s">
        <v>2508</v>
      </c>
      <c r="K144" s="1559"/>
      <c r="L144" s="1559"/>
      <c r="M144" s="1559"/>
      <c r="N144" s="1559"/>
      <c r="O144" s="1559"/>
      <c r="P144" s="1559"/>
      <c r="Q144" s="1559"/>
      <c r="R144" s="1559"/>
      <c r="S144" s="1559"/>
      <c r="T144" s="1559"/>
      <c r="U144" s="1559"/>
      <c r="V144" s="1559"/>
      <c r="W144" s="1559"/>
      <c r="X144" s="1559"/>
      <c r="Y144" s="1559"/>
      <c r="Z144" s="1559"/>
      <c r="AA144" s="1559"/>
      <c r="AB144" s="1559"/>
      <c r="AC144" s="1559"/>
      <c r="AD144" s="1559"/>
      <c r="AE144" s="1560"/>
      <c r="AF144" s="1552"/>
      <c r="AG144" s="1552"/>
      <c r="AH144" s="1526">
        <v>304</v>
      </c>
      <c r="AI144" s="1526"/>
      <c r="AJ144" s="1526"/>
      <c r="AK144" s="1534">
        <v>204</v>
      </c>
      <c r="AL144" s="1535"/>
      <c r="AM144" s="1535"/>
      <c r="AN144" s="1535"/>
      <c r="AO144" s="1535"/>
      <c r="AP144" s="1535"/>
      <c r="AQ144" s="1535"/>
      <c r="AR144" s="1535"/>
      <c r="AS144" s="1535"/>
      <c r="AT144" s="1536"/>
      <c r="AU144" s="1534">
        <v>304</v>
      </c>
      <c r="AV144" s="1535"/>
      <c r="AW144" s="1535"/>
      <c r="AX144" s="1535"/>
      <c r="AY144" s="1535"/>
      <c r="AZ144" s="1535"/>
      <c r="BA144" s="1535"/>
      <c r="BB144" s="1535"/>
      <c r="BC144" s="1535"/>
      <c r="BD144" s="1536"/>
      <c r="BE144" s="19"/>
    </row>
    <row r="145" spans="1:1021" ht="50.25" customHeight="1">
      <c r="A145" s="200">
        <f t="shared" si="14"/>
        <v>1.2000000000000002</v>
      </c>
      <c r="B145" s="200">
        <v>2.87</v>
      </c>
      <c r="C145" s="201">
        <f t="shared" si="15"/>
        <v>84.200000000000017</v>
      </c>
      <c r="D145" s="201">
        <f t="shared" si="16"/>
        <v>295.65333333333336</v>
      </c>
      <c r="F145" s="1551" t="s">
        <v>2509</v>
      </c>
      <c r="G145" s="1551"/>
      <c r="H145" s="1551"/>
      <c r="I145" s="1551"/>
      <c r="J145" s="1558" t="s">
        <v>2510</v>
      </c>
      <c r="K145" s="1559"/>
      <c r="L145" s="1559"/>
      <c r="M145" s="1559"/>
      <c r="N145" s="1559"/>
      <c r="O145" s="1559"/>
      <c r="P145" s="1559"/>
      <c r="Q145" s="1559"/>
      <c r="R145" s="1559"/>
      <c r="S145" s="1559"/>
      <c r="T145" s="1559"/>
      <c r="U145" s="1559"/>
      <c r="V145" s="1559"/>
      <c r="W145" s="1559"/>
      <c r="X145" s="1559"/>
      <c r="Y145" s="1559"/>
      <c r="Z145" s="1559"/>
      <c r="AA145" s="1559"/>
      <c r="AB145" s="1559"/>
      <c r="AC145" s="1559"/>
      <c r="AD145" s="1559"/>
      <c r="AE145" s="1560"/>
      <c r="AF145" s="1552"/>
      <c r="AG145" s="1552"/>
      <c r="AH145" s="1526">
        <v>305</v>
      </c>
      <c r="AI145" s="1526"/>
      <c r="AJ145" s="1526"/>
      <c r="AK145" s="1534">
        <v>205</v>
      </c>
      <c r="AL145" s="1535"/>
      <c r="AM145" s="1535"/>
      <c r="AN145" s="1535"/>
      <c r="AO145" s="1535"/>
      <c r="AP145" s="1535"/>
      <c r="AQ145" s="1535"/>
      <c r="AR145" s="1535"/>
      <c r="AS145" s="1535"/>
      <c r="AT145" s="1536"/>
      <c r="AU145" s="1534">
        <v>305</v>
      </c>
      <c r="AV145" s="1535"/>
      <c r="AW145" s="1535"/>
      <c r="AX145" s="1535"/>
      <c r="AY145" s="1535"/>
      <c r="AZ145" s="1535"/>
      <c r="BA145" s="1535"/>
      <c r="BB145" s="1535"/>
      <c r="BC145" s="1535"/>
      <c r="BD145" s="1536"/>
      <c r="BE145" s="19"/>
    </row>
    <row r="146" spans="1:1021" s="1155" customFormat="1" ht="27.75" customHeight="1">
      <c r="A146" s="1156">
        <f t="shared" si="14"/>
        <v>1.2100000000000002</v>
      </c>
      <c r="B146" s="1156">
        <v>2.88</v>
      </c>
      <c r="C146" s="1157">
        <f t="shared" si="15"/>
        <v>85.296666666666681</v>
      </c>
      <c r="D146" s="1157">
        <f t="shared" si="16"/>
        <v>297.64</v>
      </c>
      <c r="E146" s="1143"/>
      <c r="F146" s="1561"/>
      <c r="G146" s="1561"/>
      <c r="H146" s="1561"/>
      <c r="I146" s="1561"/>
      <c r="J146" s="1569" t="s">
        <v>2511</v>
      </c>
      <c r="K146" s="1570"/>
      <c r="L146" s="1570"/>
      <c r="M146" s="1570"/>
      <c r="N146" s="1570"/>
      <c r="O146" s="1570"/>
      <c r="P146" s="1570"/>
      <c r="Q146" s="1570"/>
      <c r="R146" s="1570"/>
      <c r="S146" s="1570"/>
      <c r="T146" s="1570"/>
      <c r="U146" s="1570"/>
      <c r="V146" s="1570"/>
      <c r="W146" s="1570"/>
      <c r="X146" s="1570"/>
      <c r="Y146" s="1570"/>
      <c r="Z146" s="1570"/>
      <c r="AA146" s="1570"/>
      <c r="AB146" s="1570"/>
      <c r="AC146" s="1570"/>
      <c r="AD146" s="1570"/>
      <c r="AE146" s="1571"/>
      <c r="AF146" s="1562"/>
      <c r="AG146" s="1562"/>
      <c r="AH146" s="1562">
        <v>306</v>
      </c>
      <c r="AI146" s="1562"/>
      <c r="AJ146" s="1562"/>
      <c r="AK146" s="1563">
        <v>206</v>
      </c>
      <c r="AL146" s="1564"/>
      <c r="AM146" s="1564"/>
      <c r="AN146" s="1564"/>
      <c r="AO146" s="1564"/>
      <c r="AP146" s="1564"/>
      <c r="AQ146" s="1564"/>
      <c r="AR146" s="1564"/>
      <c r="AS146" s="1564"/>
      <c r="AT146" s="1565"/>
      <c r="AU146" s="1563">
        <v>306</v>
      </c>
      <c r="AV146" s="1564"/>
      <c r="AW146" s="1564"/>
      <c r="AX146" s="1564"/>
      <c r="AY146" s="1564"/>
      <c r="AZ146" s="1564"/>
      <c r="BA146" s="1564"/>
      <c r="BB146" s="1564"/>
      <c r="BC146" s="1564"/>
      <c r="BD146" s="1565"/>
      <c r="BE146" s="1153"/>
      <c r="BF146" s="1154"/>
      <c r="BG146" s="1143"/>
      <c r="BH146" s="1143"/>
      <c r="BI146" s="1143"/>
      <c r="BJ146" s="1143"/>
      <c r="BK146" s="1143"/>
      <c r="BL146" s="1143"/>
      <c r="BM146" s="1143"/>
      <c r="BN146" s="1143"/>
      <c r="BO146" s="1143"/>
      <c r="BP146" s="1143"/>
      <c r="BQ146" s="1143"/>
      <c r="BR146" s="1143"/>
      <c r="BS146" s="1143"/>
      <c r="BT146" s="1143"/>
      <c r="BU146" s="1143"/>
      <c r="BV146" s="1143"/>
      <c r="BW146" s="1143"/>
      <c r="BX146" s="1143"/>
      <c r="BY146" s="1143"/>
      <c r="BZ146" s="1143"/>
      <c r="CA146" s="1143"/>
      <c r="CB146" s="1143"/>
      <c r="CC146" s="1143"/>
      <c r="CD146" s="1143"/>
      <c r="CE146" s="1143"/>
      <c r="CF146" s="1143"/>
      <c r="CG146" s="1143"/>
      <c r="CH146" s="1143"/>
      <c r="CI146" s="1143"/>
      <c r="CJ146" s="1143"/>
      <c r="CK146" s="1143"/>
      <c r="CL146" s="1143"/>
      <c r="CM146" s="1143"/>
      <c r="CN146" s="1143"/>
      <c r="CO146" s="1143"/>
      <c r="CP146" s="1143"/>
      <c r="CQ146" s="1143"/>
      <c r="CR146" s="1143"/>
      <c r="CS146" s="1143"/>
      <c r="CT146" s="1143"/>
      <c r="CU146" s="1143"/>
      <c r="CV146" s="1143"/>
      <c r="CW146" s="1143"/>
      <c r="CX146" s="1143"/>
      <c r="CY146" s="1143"/>
      <c r="CZ146" s="1143"/>
      <c r="DA146" s="1143"/>
      <c r="DB146" s="1143"/>
      <c r="DC146" s="1143"/>
      <c r="DD146" s="1143"/>
      <c r="DE146" s="1143"/>
      <c r="DF146" s="1143"/>
      <c r="DG146" s="1143"/>
      <c r="DH146" s="1143"/>
      <c r="DI146" s="1143"/>
      <c r="DJ146" s="1143"/>
      <c r="DK146" s="1143"/>
      <c r="DL146" s="1143"/>
      <c r="DM146" s="1143"/>
      <c r="DN146" s="1143"/>
      <c r="DO146" s="1143"/>
      <c r="DP146" s="1143"/>
      <c r="DQ146" s="1143"/>
      <c r="DR146" s="1143"/>
      <c r="DS146" s="1143"/>
      <c r="DT146" s="1143"/>
      <c r="DU146" s="1143"/>
      <c r="DV146" s="1143"/>
      <c r="DW146" s="1143"/>
      <c r="DX146" s="1143"/>
      <c r="DY146" s="1143"/>
      <c r="DZ146" s="1143"/>
      <c r="EA146" s="1143"/>
      <c r="EB146" s="1143"/>
      <c r="EC146" s="1143"/>
      <c r="ED146" s="1143"/>
      <c r="EE146" s="1143"/>
      <c r="EF146" s="1143"/>
      <c r="EG146" s="1143"/>
      <c r="EH146" s="1143"/>
      <c r="EI146" s="1143"/>
      <c r="EJ146" s="1143"/>
      <c r="EK146" s="1143"/>
      <c r="EL146" s="1143"/>
      <c r="EM146" s="1143"/>
      <c r="EN146" s="1143"/>
      <c r="EO146" s="1143"/>
      <c r="EP146" s="1143"/>
      <c r="EQ146" s="1143"/>
      <c r="ER146" s="1143"/>
      <c r="ES146" s="1143"/>
      <c r="ET146" s="1143"/>
      <c r="EU146" s="1143"/>
      <c r="EV146" s="1143"/>
      <c r="EW146" s="1143"/>
      <c r="EX146" s="1143"/>
      <c r="EY146" s="1143"/>
      <c r="EZ146" s="1143"/>
      <c r="FA146" s="1143"/>
      <c r="FB146" s="1143"/>
      <c r="FC146" s="1143"/>
      <c r="FD146" s="1143"/>
      <c r="FE146" s="1143"/>
      <c r="FF146" s="1143"/>
      <c r="FG146" s="1143"/>
      <c r="FH146" s="1143"/>
      <c r="FI146" s="1143"/>
      <c r="FJ146" s="1143"/>
      <c r="FK146" s="1143"/>
      <c r="FL146" s="1143"/>
      <c r="FM146" s="1143"/>
      <c r="FN146" s="1143"/>
      <c r="FO146" s="1143"/>
      <c r="FP146" s="1143"/>
      <c r="FQ146" s="1143"/>
      <c r="FR146" s="1143"/>
      <c r="FS146" s="1143"/>
      <c r="FT146" s="1143"/>
      <c r="FU146" s="1143"/>
      <c r="FV146" s="1143"/>
      <c r="FW146" s="1143"/>
      <c r="FX146" s="1143"/>
      <c r="FY146" s="1143"/>
      <c r="FZ146" s="1143"/>
      <c r="GA146" s="1143"/>
      <c r="GB146" s="1143"/>
      <c r="GC146" s="1143"/>
      <c r="GD146" s="1143"/>
      <c r="GE146" s="1143"/>
      <c r="GF146" s="1143"/>
      <c r="GG146" s="1143"/>
      <c r="GH146" s="1143"/>
      <c r="GI146" s="1143"/>
      <c r="GJ146" s="1143"/>
      <c r="GK146" s="1143"/>
      <c r="GL146" s="1143"/>
      <c r="GM146" s="1143"/>
      <c r="GN146" s="1143"/>
      <c r="GO146" s="1143"/>
      <c r="GP146" s="1143"/>
      <c r="GQ146" s="1143"/>
      <c r="GR146" s="1143"/>
      <c r="GS146" s="1143"/>
      <c r="GT146" s="1143"/>
      <c r="GU146" s="1143"/>
      <c r="GV146" s="1143"/>
      <c r="GW146" s="1143"/>
      <c r="GX146" s="1143"/>
      <c r="GY146" s="1143"/>
      <c r="GZ146" s="1143"/>
      <c r="HA146" s="1143"/>
      <c r="HB146" s="1143"/>
      <c r="HC146" s="1143"/>
      <c r="HD146" s="1143"/>
      <c r="HE146" s="1143"/>
      <c r="HF146" s="1143"/>
      <c r="HG146" s="1143"/>
      <c r="HH146" s="1143"/>
      <c r="HI146" s="1143"/>
      <c r="HJ146" s="1143"/>
      <c r="HK146" s="1143"/>
      <c r="HL146" s="1143"/>
      <c r="HM146" s="1143"/>
      <c r="HN146" s="1143"/>
      <c r="HO146" s="1143"/>
      <c r="HP146" s="1143"/>
      <c r="HQ146" s="1143"/>
      <c r="HR146" s="1143"/>
      <c r="HS146" s="1143"/>
      <c r="HT146" s="1143"/>
      <c r="HU146" s="1143"/>
      <c r="HV146" s="1143"/>
      <c r="HW146" s="1143"/>
      <c r="HX146" s="1143"/>
      <c r="HY146" s="1143"/>
      <c r="HZ146" s="1143"/>
      <c r="IA146" s="1143"/>
      <c r="IB146" s="1143"/>
      <c r="IC146" s="1143"/>
      <c r="ID146" s="1143"/>
      <c r="IE146" s="1143"/>
      <c r="IF146" s="1143"/>
      <c r="IG146" s="1143"/>
      <c r="IH146" s="1143"/>
      <c r="II146" s="1143"/>
      <c r="IJ146" s="1143"/>
      <c r="IK146" s="1143"/>
      <c r="IL146" s="1143"/>
      <c r="IM146" s="1143"/>
      <c r="IN146" s="1143"/>
      <c r="IO146" s="1143"/>
      <c r="IP146" s="1143"/>
      <c r="IQ146" s="1143"/>
      <c r="IR146" s="1143"/>
      <c r="IS146" s="1143"/>
      <c r="IT146" s="1143"/>
      <c r="IU146" s="1143"/>
      <c r="IV146" s="1143"/>
      <c r="IW146" s="1143"/>
      <c r="IX146" s="1143"/>
      <c r="IY146" s="1143"/>
      <c r="IZ146" s="1143"/>
      <c r="JA146" s="1143"/>
      <c r="JB146" s="1143"/>
      <c r="JC146" s="1143"/>
      <c r="JD146" s="1143"/>
      <c r="JE146" s="1143"/>
      <c r="JF146" s="1143"/>
      <c r="JG146" s="1143"/>
      <c r="JH146" s="1143"/>
      <c r="JI146" s="1143"/>
      <c r="JJ146" s="1143"/>
      <c r="JK146" s="1143"/>
      <c r="JL146" s="1143"/>
      <c r="JM146" s="1143"/>
      <c r="JN146" s="1143"/>
      <c r="JO146" s="1143"/>
      <c r="JP146" s="1143"/>
      <c r="JQ146" s="1143"/>
      <c r="JR146" s="1143"/>
      <c r="JS146" s="1143"/>
      <c r="JT146" s="1143"/>
      <c r="JU146" s="1143"/>
      <c r="JV146" s="1143"/>
      <c r="JW146" s="1143"/>
      <c r="JX146" s="1143"/>
      <c r="JY146" s="1143"/>
      <c r="JZ146" s="1143"/>
      <c r="KA146" s="1143"/>
      <c r="KB146" s="1143"/>
      <c r="KC146" s="1143"/>
      <c r="KD146" s="1143"/>
      <c r="KE146" s="1143"/>
      <c r="KF146" s="1143"/>
      <c r="KG146" s="1143"/>
      <c r="KH146" s="1143"/>
      <c r="KI146" s="1143"/>
      <c r="KJ146" s="1143"/>
      <c r="KK146" s="1143"/>
      <c r="KL146" s="1143"/>
      <c r="KM146" s="1143"/>
      <c r="KN146" s="1143"/>
      <c r="KO146" s="1143"/>
      <c r="KP146" s="1143"/>
      <c r="KQ146" s="1143"/>
      <c r="KR146" s="1143"/>
      <c r="KS146" s="1143"/>
      <c r="KT146" s="1143"/>
      <c r="KU146" s="1143"/>
      <c r="KV146" s="1143"/>
      <c r="KW146" s="1143"/>
      <c r="KX146" s="1143"/>
      <c r="KY146" s="1143"/>
      <c r="KZ146" s="1143"/>
      <c r="LA146" s="1143"/>
      <c r="LB146" s="1143"/>
      <c r="LC146" s="1143"/>
      <c r="LD146" s="1143"/>
      <c r="LE146" s="1143"/>
      <c r="LF146" s="1143"/>
      <c r="LG146" s="1143"/>
      <c r="LH146" s="1143"/>
      <c r="LI146" s="1143"/>
      <c r="LJ146" s="1143"/>
      <c r="LK146" s="1143"/>
      <c r="LL146" s="1143"/>
      <c r="LM146" s="1143"/>
      <c r="LN146" s="1143"/>
      <c r="LO146" s="1143"/>
      <c r="LP146" s="1143"/>
      <c r="LQ146" s="1143"/>
      <c r="LR146" s="1143"/>
      <c r="LS146" s="1143"/>
      <c r="LT146" s="1143"/>
      <c r="LU146" s="1143"/>
      <c r="LV146" s="1143"/>
      <c r="LW146" s="1143"/>
      <c r="LX146" s="1143"/>
      <c r="LY146" s="1143"/>
      <c r="LZ146" s="1143"/>
      <c r="MA146" s="1143"/>
      <c r="MB146" s="1143"/>
      <c r="MC146" s="1143"/>
      <c r="MD146" s="1143"/>
      <c r="ME146" s="1143"/>
      <c r="MF146" s="1143"/>
      <c r="MG146" s="1143"/>
      <c r="MH146" s="1143"/>
      <c r="MI146" s="1143"/>
      <c r="MJ146" s="1143"/>
      <c r="MK146" s="1143"/>
      <c r="ML146" s="1143"/>
      <c r="MM146" s="1143"/>
      <c r="MN146" s="1143"/>
      <c r="MO146" s="1143"/>
      <c r="MP146" s="1143"/>
      <c r="MQ146" s="1143"/>
      <c r="MR146" s="1143"/>
      <c r="MS146" s="1143"/>
      <c r="MT146" s="1143"/>
      <c r="MU146" s="1143"/>
      <c r="MV146" s="1143"/>
      <c r="MW146" s="1143"/>
      <c r="MX146" s="1143"/>
      <c r="MY146" s="1143"/>
      <c r="MZ146" s="1143"/>
      <c r="NA146" s="1143"/>
      <c r="NB146" s="1143"/>
      <c r="NC146" s="1143"/>
      <c r="ND146" s="1143"/>
      <c r="NE146" s="1143"/>
      <c r="NF146" s="1143"/>
      <c r="NG146" s="1143"/>
      <c r="NH146" s="1143"/>
      <c r="NI146" s="1143"/>
      <c r="NJ146" s="1143"/>
      <c r="NK146" s="1143"/>
      <c r="NL146" s="1143"/>
      <c r="NM146" s="1143"/>
      <c r="NN146" s="1143"/>
      <c r="NO146" s="1143"/>
      <c r="NP146" s="1143"/>
      <c r="NQ146" s="1143"/>
      <c r="NR146" s="1143"/>
      <c r="NS146" s="1143"/>
      <c r="NT146" s="1143"/>
      <c r="NU146" s="1143"/>
      <c r="NV146" s="1143"/>
      <c r="NW146" s="1143"/>
      <c r="NX146" s="1143"/>
      <c r="NY146" s="1143"/>
      <c r="NZ146" s="1143"/>
      <c r="OA146" s="1143"/>
      <c r="OB146" s="1143"/>
      <c r="OC146" s="1143"/>
      <c r="OD146" s="1143"/>
      <c r="OE146" s="1143"/>
      <c r="OF146" s="1143"/>
      <c r="OG146" s="1143"/>
      <c r="OH146" s="1143"/>
      <c r="OI146" s="1143"/>
      <c r="OJ146" s="1143"/>
      <c r="OK146" s="1143"/>
      <c r="OL146" s="1143"/>
      <c r="OM146" s="1143"/>
      <c r="ON146" s="1143"/>
      <c r="OO146" s="1143"/>
      <c r="OP146" s="1143"/>
      <c r="OQ146" s="1143"/>
      <c r="OR146" s="1143"/>
      <c r="OS146" s="1143"/>
      <c r="OT146" s="1143"/>
      <c r="OU146" s="1143"/>
      <c r="OV146" s="1143"/>
      <c r="OW146" s="1143"/>
      <c r="OX146" s="1143"/>
      <c r="OY146" s="1143"/>
      <c r="OZ146" s="1143"/>
      <c r="PA146" s="1143"/>
      <c r="PB146" s="1143"/>
      <c r="PC146" s="1143"/>
      <c r="PD146" s="1143"/>
      <c r="PE146" s="1143"/>
      <c r="PF146" s="1143"/>
      <c r="PG146" s="1143"/>
      <c r="PH146" s="1143"/>
      <c r="PI146" s="1143"/>
      <c r="PJ146" s="1143"/>
      <c r="PK146" s="1143"/>
      <c r="PL146" s="1143"/>
      <c r="PM146" s="1143"/>
      <c r="PN146" s="1143"/>
      <c r="PO146" s="1143"/>
      <c r="PP146" s="1143"/>
      <c r="PQ146" s="1143"/>
      <c r="PR146" s="1143"/>
      <c r="PS146" s="1143"/>
      <c r="PT146" s="1143"/>
      <c r="PU146" s="1143"/>
      <c r="PV146" s="1143"/>
      <c r="PW146" s="1143"/>
      <c r="PX146" s="1143"/>
      <c r="PY146" s="1143"/>
      <c r="PZ146" s="1143"/>
      <c r="QA146" s="1143"/>
      <c r="QB146" s="1143"/>
      <c r="QC146" s="1143"/>
      <c r="QD146" s="1143"/>
      <c r="QE146" s="1143"/>
      <c r="QF146" s="1143"/>
      <c r="QG146" s="1143"/>
      <c r="QH146" s="1143"/>
      <c r="QI146" s="1143"/>
      <c r="QJ146" s="1143"/>
      <c r="QK146" s="1143"/>
      <c r="QL146" s="1143"/>
      <c r="QM146" s="1143"/>
      <c r="QN146" s="1143"/>
      <c r="QO146" s="1143"/>
      <c r="QP146" s="1143"/>
      <c r="QQ146" s="1143"/>
      <c r="QR146" s="1143"/>
      <c r="QS146" s="1143"/>
      <c r="QT146" s="1143"/>
      <c r="QU146" s="1143"/>
      <c r="QV146" s="1143"/>
      <c r="QW146" s="1143"/>
      <c r="QX146" s="1143"/>
      <c r="QY146" s="1143"/>
      <c r="QZ146" s="1143"/>
      <c r="RA146" s="1143"/>
      <c r="RB146" s="1143"/>
      <c r="RC146" s="1143"/>
      <c r="RD146" s="1143"/>
      <c r="RE146" s="1143"/>
      <c r="RF146" s="1143"/>
      <c r="RG146" s="1143"/>
      <c r="RH146" s="1143"/>
      <c r="RI146" s="1143"/>
      <c r="RJ146" s="1143"/>
      <c r="RK146" s="1143"/>
      <c r="RL146" s="1143"/>
      <c r="RM146" s="1143"/>
      <c r="RN146" s="1143"/>
      <c r="RO146" s="1143"/>
      <c r="RP146" s="1143"/>
      <c r="RQ146" s="1143"/>
      <c r="RR146" s="1143"/>
      <c r="RS146" s="1143"/>
      <c r="RT146" s="1143"/>
      <c r="RU146" s="1143"/>
      <c r="RV146" s="1143"/>
      <c r="RW146" s="1143"/>
      <c r="RX146" s="1143"/>
      <c r="RY146" s="1143"/>
      <c r="RZ146" s="1143"/>
      <c r="SA146" s="1143"/>
      <c r="SB146" s="1143"/>
      <c r="SC146" s="1143"/>
      <c r="SD146" s="1143"/>
      <c r="SE146" s="1143"/>
      <c r="SF146" s="1143"/>
      <c r="SG146" s="1143"/>
      <c r="SH146" s="1143"/>
      <c r="SI146" s="1143"/>
      <c r="SJ146" s="1143"/>
      <c r="SK146" s="1143"/>
      <c r="SL146" s="1143"/>
      <c r="SM146" s="1143"/>
      <c r="SN146" s="1143"/>
      <c r="SO146" s="1143"/>
      <c r="SP146" s="1143"/>
      <c r="SQ146" s="1143"/>
      <c r="SR146" s="1143"/>
      <c r="SS146" s="1143"/>
      <c r="ST146" s="1143"/>
      <c r="SU146" s="1143"/>
      <c r="SV146" s="1143"/>
      <c r="SW146" s="1143"/>
      <c r="SX146" s="1143"/>
      <c r="SY146" s="1143"/>
      <c r="SZ146" s="1143"/>
      <c r="TA146" s="1143"/>
      <c r="TB146" s="1143"/>
      <c r="TC146" s="1143"/>
      <c r="TD146" s="1143"/>
      <c r="TE146" s="1143"/>
      <c r="TF146" s="1143"/>
      <c r="TG146" s="1143"/>
      <c r="TH146" s="1143"/>
      <c r="TI146" s="1143"/>
      <c r="TJ146" s="1143"/>
      <c r="TK146" s="1143"/>
      <c r="TL146" s="1143"/>
      <c r="TM146" s="1143"/>
      <c r="TN146" s="1143"/>
      <c r="TO146" s="1143"/>
      <c r="TP146" s="1143"/>
      <c r="TQ146" s="1143"/>
      <c r="TR146" s="1143"/>
      <c r="TS146" s="1143"/>
      <c r="TT146" s="1143"/>
      <c r="TU146" s="1143"/>
      <c r="TV146" s="1143"/>
      <c r="TW146" s="1143"/>
      <c r="TX146" s="1143"/>
      <c r="TY146" s="1143"/>
      <c r="TZ146" s="1143"/>
      <c r="UA146" s="1143"/>
      <c r="UB146" s="1143"/>
      <c r="UC146" s="1143"/>
      <c r="UD146" s="1143"/>
      <c r="UE146" s="1143"/>
      <c r="UF146" s="1143"/>
      <c r="UG146" s="1143"/>
      <c r="UH146" s="1143"/>
      <c r="UI146" s="1143"/>
      <c r="UJ146" s="1143"/>
      <c r="UK146" s="1143"/>
      <c r="UL146" s="1143"/>
      <c r="UM146" s="1143"/>
      <c r="UN146" s="1143"/>
      <c r="UO146" s="1143"/>
      <c r="UP146" s="1143"/>
      <c r="UQ146" s="1143"/>
      <c r="UR146" s="1143"/>
      <c r="US146" s="1143"/>
      <c r="UT146" s="1143"/>
      <c r="UU146" s="1143"/>
      <c r="UV146" s="1143"/>
      <c r="UW146" s="1143"/>
      <c r="UX146" s="1143"/>
      <c r="UY146" s="1143"/>
      <c r="UZ146" s="1143"/>
      <c r="VA146" s="1143"/>
      <c r="VB146" s="1143"/>
      <c r="VC146" s="1143"/>
      <c r="VD146" s="1143"/>
      <c r="VE146" s="1143"/>
      <c r="VF146" s="1143"/>
      <c r="VG146" s="1143"/>
      <c r="VH146" s="1143"/>
      <c r="VI146" s="1143"/>
      <c r="VJ146" s="1143"/>
      <c r="VK146" s="1143"/>
      <c r="VL146" s="1143"/>
      <c r="VM146" s="1143"/>
      <c r="VN146" s="1143"/>
      <c r="VO146" s="1143"/>
      <c r="VP146" s="1143"/>
      <c r="VQ146" s="1143"/>
      <c r="VR146" s="1143"/>
      <c r="VS146" s="1143"/>
      <c r="VT146" s="1143"/>
      <c r="VU146" s="1143"/>
      <c r="VV146" s="1143"/>
      <c r="VW146" s="1143"/>
      <c r="VX146" s="1143"/>
      <c r="VY146" s="1143"/>
      <c r="VZ146" s="1143"/>
      <c r="WA146" s="1143"/>
      <c r="WB146" s="1143"/>
      <c r="WC146" s="1143"/>
      <c r="WD146" s="1143"/>
      <c r="WE146" s="1143"/>
      <c r="WF146" s="1143"/>
      <c r="WG146" s="1143"/>
      <c r="WH146" s="1143"/>
      <c r="WI146" s="1143"/>
      <c r="WJ146" s="1143"/>
      <c r="WK146" s="1143"/>
      <c r="WL146" s="1143"/>
      <c r="WM146" s="1143"/>
      <c r="WN146" s="1143"/>
      <c r="WO146" s="1143"/>
      <c r="WP146" s="1143"/>
      <c r="WQ146" s="1143"/>
      <c r="WR146" s="1143"/>
      <c r="WS146" s="1143"/>
      <c r="WT146" s="1143"/>
      <c r="WU146" s="1143"/>
      <c r="WV146" s="1143"/>
      <c r="WW146" s="1143"/>
      <c r="WX146" s="1143"/>
      <c r="WY146" s="1143"/>
      <c r="WZ146" s="1143"/>
      <c r="XA146" s="1143"/>
      <c r="XB146" s="1143"/>
      <c r="XC146" s="1143"/>
      <c r="XD146" s="1143"/>
      <c r="XE146" s="1143"/>
      <c r="XF146" s="1143"/>
      <c r="XG146" s="1143"/>
      <c r="XH146" s="1143"/>
      <c r="XI146" s="1143"/>
      <c r="XJ146" s="1143"/>
      <c r="XK146" s="1143"/>
      <c r="XL146" s="1143"/>
      <c r="XM146" s="1143"/>
      <c r="XN146" s="1143"/>
      <c r="XO146" s="1143"/>
      <c r="XP146" s="1143"/>
      <c r="XQ146" s="1143"/>
      <c r="XR146" s="1143"/>
      <c r="XS146" s="1143"/>
      <c r="XT146" s="1143"/>
      <c r="XU146" s="1143"/>
      <c r="XV146" s="1143"/>
      <c r="XW146" s="1143"/>
      <c r="XX146" s="1143"/>
      <c r="XY146" s="1143"/>
      <c r="XZ146" s="1143"/>
      <c r="YA146" s="1143"/>
      <c r="YB146" s="1143"/>
      <c r="YC146" s="1143"/>
      <c r="YD146" s="1143"/>
      <c r="YE146" s="1143"/>
      <c r="YF146" s="1143"/>
      <c r="YG146" s="1143"/>
      <c r="YH146" s="1143"/>
      <c r="YI146" s="1143"/>
      <c r="YJ146" s="1143"/>
      <c r="YK146" s="1143"/>
      <c r="YL146" s="1143"/>
      <c r="YM146" s="1143"/>
      <c r="YN146" s="1143"/>
      <c r="YO146" s="1143"/>
      <c r="YP146" s="1143"/>
      <c r="YQ146" s="1143"/>
      <c r="YR146" s="1143"/>
      <c r="YS146" s="1143"/>
      <c r="YT146" s="1143"/>
      <c r="YU146" s="1143"/>
      <c r="YV146" s="1143"/>
      <c r="YW146" s="1143"/>
      <c r="YX146" s="1143"/>
      <c r="YY146" s="1143"/>
      <c r="YZ146" s="1143"/>
      <c r="ZA146" s="1143"/>
      <c r="ZB146" s="1143"/>
      <c r="ZC146" s="1143"/>
      <c r="ZD146" s="1143"/>
      <c r="ZE146" s="1143"/>
      <c r="ZF146" s="1143"/>
      <c r="ZG146" s="1143"/>
      <c r="ZH146" s="1143"/>
      <c r="ZI146" s="1143"/>
      <c r="ZJ146" s="1143"/>
      <c r="ZK146" s="1143"/>
      <c r="ZL146" s="1143"/>
      <c r="ZM146" s="1143"/>
      <c r="ZN146" s="1143"/>
      <c r="ZO146" s="1143"/>
      <c r="ZP146" s="1143"/>
      <c r="ZQ146" s="1143"/>
      <c r="ZR146" s="1143"/>
      <c r="ZS146" s="1143"/>
      <c r="ZT146" s="1143"/>
      <c r="ZU146" s="1143"/>
      <c r="ZV146" s="1143"/>
      <c r="ZW146" s="1143"/>
      <c r="ZX146" s="1143"/>
      <c r="ZY146" s="1143"/>
      <c r="ZZ146" s="1143"/>
      <c r="AAA146" s="1143"/>
      <c r="AAB146" s="1143"/>
      <c r="AAC146" s="1143"/>
      <c r="AAD146" s="1143"/>
      <c r="AAE146" s="1143"/>
      <c r="AAF146" s="1143"/>
      <c r="AAG146" s="1143"/>
      <c r="AAH146" s="1143"/>
      <c r="AAI146" s="1143"/>
      <c r="AAJ146" s="1143"/>
      <c r="AAK146" s="1143"/>
      <c r="AAL146" s="1143"/>
      <c r="AAM146" s="1143"/>
      <c r="AAN146" s="1143"/>
      <c r="AAO146" s="1143"/>
      <c r="AAP146" s="1143"/>
      <c r="AAQ146" s="1143"/>
      <c r="AAR146" s="1143"/>
      <c r="AAS146" s="1143"/>
      <c r="AAT146" s="1143"/>
      <c r="AAU146" s="1143"/>
      <c r="AAV146" s="1143"/>
      <c r="AAW146" s="1143"/>
      <c r="AAX146" s="1143"/>
      <c r="AAY146" s="1143"/>
      <c r="AAZ146" s="1143"/>
      <c r="ABA146" s="1143"/>
      <c r="ABB146" s="1143"/>
      <c r="ABC146" s="1143"/>
      <c r="ABD146" s="1143"/>
      <c r="ABE146" s="1143"/>
      <c r="ABF146" s="1143"/>
      <c r="ABG146" s="1143"/>
      <c r="ABH146" s="1143"/>
      <c r="ABI146" s="1143"/>
      <c r="ABJ146" s="1143"/>
      <c r="ABK146" s="1143"/>
      <c r="ABL146" s="1143"/>
      <c r="ABM146" s="1143"/>
      <c r="ABN146" s="1143"/>
      <c r="ABO146" s="1143"/>
      <c r="ABP146" s="1143"/>
      <c r="ABQ146" s="1143"/>
      <c r="ABR146" s="1143"/>
      <c r="ABS146" s="1143"/>
      <c r="ABT146" s="1143"/>
      <c r="ABU146" s="1143"/>
      <c r="ABV146" s="1143"/>
      <c r="ABW146" s="1143"/>
      <c r="ABX146" s="1143"/>
      <c r="ABY146" s="1143"/>
      <c r="ABZ146" s="1143"/>
      <c r="ACA146" s="1143"/>
      <c r="ACB146" s="1143"/>
      <c r="ACC146" s="1143"/>
      <c r="ACD146" s="1143"/>
      <c r="ACE146" s="1143"/>
      <c r="ACF146" s="1143"/>
      <c r="ACG146" s="1143"/>
      <c r="ACH146" s="1143"/>
      <c r="ACI146" s="1143"/>
      <c r="ACJ146" s="1143"/>
      <c r="ACK146" s="1143"/>
      <c r="ACL146" s="1143"/>
      <c r="ACM146" s="1143"/>
      <c r="ACN146" s="1143"/>
      <c r="ACO146" s="1143"/>
      <c r="ACP146" s="1143"/>
      <c r="ACQ146" s="1143"/>
      <c r="ACR146" s="1143"/>
      <c r="ACS146" s="1143"/>
      <c r="ACT146" s="1143"/>
      <c r="ACU146" s="1143"/>
      <c r="ACV146" s="1143"/>
      <c r="ACW146" s="1143"/>
      <c r="ACX146" s="1143"/>
      <c r="ACY146" s="1143"/>
      <c r="ACZ146" s="1143"/>
      <c r="ADA146" s="1143"/>
      <c r="ADB146" s="1143"/>
      <c r="ADC146" s="1143"/>
      <c r="ADD146" s="1143"/>
      <c r="ADE146" s="1143"/>
      <c r="ADF146" s="1143"/>
      <c r="ADG146" s="1143"/>
      <c r="ADH146" s="1143"/>
      <c r="ADI146" s="1143"/>
      <c r="ADJ146" s="1143"/>
      <c r="ADK146" s="1143"/>
      <c r="ADL146" s="1143"/>
      <c r="ADM146" s="1143"/>
      <c r="ADN146" s="1143"/>
      <c r="ADO146" s="1143"/>
      <c r="ADP146" s="1143"/>
      <c r="ADQ146" s="1143"/>
      <c r="ADR146" s="1143"/>
      <c r="ADS146" s="1143"/>
      <c r="ADT146" s="1143"/>
      <c r="ADU146" s="1143"/>
      <c r="ADV146" s="1143"/>
      <c r="ADW146" s="1143"/>
      <c r="ADX146" s="1143"/>
      <c r="ADY146" s="1143"/>
      <c r="ADZ146" s="1143"/>
      <c r="AEA146" s="1143"/>
      <c r="AEB146" s="1143"/>
      <c r="AEC146" s="1143"/>
      <c r="AED146" s="1143"/>
      <c r="AEE146" s="1143"/>
      <c r="AEF146" s="1143"/>
      <c r="AEG146" s="1143"/>
      <c r="AEH146" s="1143"/>
      <c r="AEI146" s="1143"/>
      <c r="AEJ146" s="1143"/>
      <c r="AEK146" s="1143"/>
      <c r="AEL146" s="1143"/>
      <c r="AEM146" s="1143"/>
      <c r="AEN146" s="1143"/>
      <c r="AEO146" s="1143"/>
      <c r="AEP146" s="1143"/>
      <c r="AEQ146" s="1143"/>
      <c r="AER146" s="1143"/>
      <c r="AES146" s="1143"/>
      <c r="AET146" s="1143"/>
      <c r="AEU146" s="1143"/>
      <c r="AEV146" s="1143"/>
      <c r="AEW146" s="1143"/>
      <c r="AEX146" s="1143"/>
      <c r="AEY146" s="1143"/>
      <c r="AEZ146" s="1143"/>
      <c r="AFA146" s="1143"/>
      <c r="AFB146" s="1143"/>
      <c r="AFC146" s="1143"/>
      <c r="AFD146" s="1143"/>
      <c r="AFE146" s="1143"/>
      <c r="AFF146" s="1143"/>
      <c r="AFG146" s="1143"/>
      <c r="AFH146" s="1143"/>
      <c r="AFI146" s="1143"/>
      <c r="AFJ146" s="1143"/>
      <c r="AFK146" s="1143"/>
      <c r="AFL146" s="1143"/>
      <c r="AFM146" s="1143"/>
      <c r="AFN146" s="1143"/>
      <c r="AFO146" s="1143"/>
      <c r="AFP146" s="1143"/>
      <c r="AFQ146" s="1143"/>
      <c r="AFR146" s="1143"/>
      <c r="AFS146" s="1143"/>
      <c r="AFT146" s="1143"/>
      <c r="AFU146" s="1143"/>
      <c r="AFV146" s="1143"/>
      <c r="AFW146" s="1143"/>
      <c r="AFX146" s="1143"/>
      <c r="AFY146" s="1143"/>
      <c r="AFZ146" s="1143"/>
      <c r="AGA146" s="1143"/>
      <c r="AGB146" s="1143"/>
      <c r="AGC146" s="1143"/>
      <c r="AGD146" s="1143"/>
      <c r="AGE146" s="1143"/>
      <c r="AGF146" s="1143"/>
      <c r="AGG146" s="1143"/>
      <c r="AGH146" s="1143"/>
      <c r="AGI146" s="1143"/>
      <c r="AGJ146" s="1143"/>
      <c r="AGK146" s="1143"/>
      <c r="AGL146" s="1143"/>
      <c r="AGM146" s="1143"/>
      <c r="AGN146" s="1143"/>
      <c r="AGO146" s="1143"/>
      <c r="AGP146" s="1143"/>
      <c r="AGQ146" s="1143"/>
      <c r="AGR146" s="1143"/>
      <c r="AGS146" s="1143"/>
      <c r="AGT146" s="1143"/>
      <c r="AGU146" s="1143"/>
      <c r="AGV146" s="1143"/>
      <c r="AGW146" s="1143"/>
      <c r="AGX146" s="1143"/>
      <c r="AGY146" s="1143"/>
      <c r="AGZ146" s="1143"/>
      <c r="AHA146" s="1143"/>
      <c r="AHB146" s="1143"/>
      <c r="AHC146" s="1143"/>
      <c r="AHD146" s="1143"/>
      <c r="AHE146" s="1143"/>
      <c r="AHF146" s="1143"/>
      <c r="AHG146" s="1143"/>
      <c r="AHH146" s="1143"/>
      <c r="AHI146" s="1143"/>
      <c r="AHJ146" s="1143"/>
      <c r="AHK146" s="1143"/>
      <c r="AHL146" s="1143"/>
      <c r="AHM146" s="1143"/>
      <c r="AHN146" s="1143"/>
      <c r="AHO146" s="1143"/>
      <c r="AHP146" s="1143"/>
      <c r="AHQ146" s="1143"/>
      <c r="AHR146" s="1143"/>
      <c r="AHS146" s="1143"/>
      <c r="AHT146" s="1143"/>
      <c r="AHU146" s="1143"/>
      <c r="AHV146" s="1143"/>
      <c r="AHW146" s="1143"/>
      <c r="AHX146" s="1143"/>
      <c r="AHY146" s="1143"/>
      <c r="AHZ146" s="1143"/>
      <c r="AIA146" s="1143"/>
      <c r="AIB146" s="1143"/>
      <c r="AIC146" s="1143"/>
      <c r="AID146" s="1143"/>
      <c r="AIE146" s="1143"/>
      <c r="AIF146" s="1143"/>
      <c r="AIG146" s="1143"/>
      <c r="AIH146" s="1143"/>
      <c r="AII146" s="1143"/>
      <c r="AIJ146" s="1143"/>
      <c r="AIK146" s="1143"/>
      <c r="AIL146" s="1143"/>
      <c r="AIM146" s="1143"/>
      <c r="AIN146" s="1143"/>
      <c r="AIO146" s="1143"/>
      <c r="AIP146" s="1143"/>
      <c r="AIQ146" s="1143"/>
      <c r="AIR146" s="1143"/>
      <c r="AIS146" s="1143"/>
      <c r="AIT146" s="1143"/>
      <c r="AIU146" s="1143"/>
      <c r="AIV146" s="1143"/>
      <c r="AIW146" s="1143"/>
      <c r="AIX146" s="1143"/>
      <c r="AIY146" s="1143"/>
      <c r="AIZ146" s="1143"/>
      <c r="AJA146" s="1143"/>
      <c r="AJB146" s="1143"/>
      <c r="AJC146" s="1143"/>
      <c r="AJD146" s="1143"/>
      <c r="AJE146" s="1143"/>
      <c r="AJF146" s="1143"/>
      <c r="AJG146" s="1143"/>
      <c r="AJH146" s="1143"/>
      <c r="AJI146" s="1143"/>
      <c r="AJJ146" s="1143"/>
      <c r="AJK146" s="1143"/>
      <c r="AJL146" s="1143"/>
      <c r="AJM146" s="1143"/>
      <c r="AJN146" s="1143"/>
      <c r="AJO146" s="1143"/>
      <c r="AJP146" s="1143"/>
      <c r="AJQ146" s="1143"/>
      <c r="AJR146" s="1143"/>
      <c r="AJS146" s="1143"/>
      <c r="AJT146" s="1143"/>
      <c r="AJU146" s="1143"/>
      <c r="AJV146" s="1143"/>
      <c r="AJW146" s="1143"/>
      <c r="AJX146" s="1143"/>
      <c r="AJY146" s="1143"/>
      <c r="AJZ146" s="1143"/>
      <c r="AKA146" s="1143"/>
      <c r="AKB146" s="1143"/>
      <c r="AKC146" s="1143"/>
      <c r="AKD146" s="1143"/>
      <c r="AKE146" s="1143"/>
      <c r="AKF146" s="1143"/>
      <c r="AKG146" s="1143"/>
      <c r="AKH146" s="1143"/>
      <c r="AKI146" s="1143"/>
      <c r="AKJ146" s="1143"/>
      <c r="AKK146" s="1143"/>
      <c r="AKL146" s="1143"/>
      <c r="AKM146" s="1143"/>
      <c r="AKN146" s="1143"/>
      <c r="AKO146" s="1143"/>
      <c r="AKP146" s="1143"/>
      <c r="AKQ146" s="1143"/>
      <c r="AKR146" s="1143"/>
      <c r="AKS146" s="1143"/>
      <c r="AKT146" s="1143"/>
      <c r="AKU146" s="1143"/>
      <c r="AKV146" s="1143"/>
      <c r="AKW146" s="1143"/>
      <c r="AKX146" s="1143"/>
      <c r="AKY146" s="1143"/>
      <c r="AKZ146" s="1143"/>
      <c r="ALA146" s="1143"/>
      <c r="ALB146" s="1143"/>
      <c r="ALC146" s="1143"/>
      <c r="ALD146" s="1143"/>
      <c r="ALE146" s="1143"/>
      <c r="ALF146" s="1143"/>
      <c r="ALG146" s="1143"/>
      <c r="ALH146" s="1143"/>
      <c r="ALI146" s="1143"/>
      <c r="ALJ146" s="1143"/>
      <c r="ALK146" s="1143"/>
      <c r="ALL146" s="1143"/>
      <c r="ALM146" s="1143"/>
      <c r="ALN146" s="1143"/>
      <c r="ALO146" s="1143"/>
      <c r="ALP146" s="1143"/>
      <c r="ALQ146" s="1143"/>
      <c r="ALR146" s="1143"/>
      <c r="ALS146" s="1143"/>
      <c r="ALT146" s="1143"/>
      <c r="ALU146" s="1143"/>
      <c r="ALV146" s="1143"/>
      <c r="ALW146" s="1143"/>
      <c r="ALX146" s="1143"/>
      <c r="ALY146" s="1143"/>
      <c r="ALZ146" s="1143"/>
      <c r="AMA146" s="1143"/>
      <c r="AMB146" s="1143"/>
      <c r="AMC146" s="1143"/>
      <c r="AMD146" s="1143"/>
      <c r="AME146" s="1143"/>
      <c r="AMF146" s="1143"/>
      <c r="AMG146" s="1143"/>
    </row>
    <row r="147" spans="1:1021" s="1155" customFormat="1" ht="27.75" customHeight="1">
      <c r="A147" s="1156">
        <f t="shared" si="14"/>
        <v>1.2200000000000002</v>
      </c>
      <c r="B147" s="1156">
        <v>2.89</v>
      </c>
      <c r="C147" s="1157">
        <f t="shared" si="15"/>
        <v>86.40000000000002</v>
      </c>
      <c r="D147" s="1157">
        <f t="shared" si="16"/>
        <v>299.63333333333333</v>
      </c>
      <c r="E147" s="1143"/>
      <c r="F147" s="1561"/>
      <c r="G147" s="1561"/>
      <c r="H147" s="1561"/>
      <c r="I147" s="1561"/>
      <c r="J147" s="1569" t="s">
        <v>2512</v>
      </c>
      <c r="K147" s="1570"/>
      <c r="L147" s="1570"/>
      <c r="M147" s="1570"/>
      <c r="N147" s="1570"/>
      <c r="O147" s="1570"/>
      <c r="P147" s="1570"/>
      <c r="Q147" s="1570"/>
      <c r="R147" s="1570"/>
      <c r="S147" s="1570"/>
      <c r="T147" s="1570"/>
      <c r="U147" s="1570"/>
      <c r="V147" s="1570"/>
      <c r="W147" s="1570"/>
      <c r="X147" s="1570"/>
      <c r="Y147" s="1570"/>
      <c r="Z147" s="1570"/>
      <c r="AA147" s="1570"/>
      <c r="AB147" s="1570"/>
      <c r="AC147" s="1570"/>
      <c r="AD147" s="1570"/>
      <c r="AE147" s="1571"/>
      <c r="AF147" s="1562"/>
      <c r="AG147" s="1562"/>
      <c r="AH147" s="1562">
        <v>307</v>
      </c>
      <c r="AI147" s="1562"/>
      <c r="AJ147" s="1562"/>
      <c r="AK147" s="1563">
        <v>207</v>
      </c>
      <c r="AL147" s="1564"/>
      <c r="AM147" s="1564"/>
      <c r="AN147" s="1564"/>
      <c r="AO147" s="1564"/>
      <c r="AP147" s="1564"/>
      <c r="AQ147" s="1564"/>
      <c r="AR147" s="1564"/>
      <c r="AS147" s="1564"/>
      <c r="AT147" s="1565"/>
      <c r="AU147" s="1563">
        <v>307</v>
      </c>
      <c r="AV147" s="1564"/>
      <c r="AW147" s="1564"/>
      <c r="AX147" s="1564"/>
      <c r="AY147" s="1564"/>
      <c r="AZ147" s="1564"/>
      <c r="BA147" s="1564"/>
      <c r="BB147" s="1564"/>
      <c r="BC147" s="1564"/>
      <c r="BD147" s="1565"/>
      <c r="BE147" s="1153"/>
      <c r="BF147" s="1154"/>
      <c r="BG147" s="1143"/>
      <c r="BH147" s="1143"/>
      <c r="BI147" s="1143"/>
      <c r="BJ147" s="1143"/>
      <c r="BK147" s="1143"/>
      <c r="BL147" s="1143"/>
      <c r="BM147" s="1143"/>
      <c r="BN147" s="1143"/>
      <c r="BO147" s="1143"/>
      <c r="BP147" s="1143"/>
      <c r="BQ147" s="1143"/>
      <c r="BR147" s="1143"/>
      <c r="BS147" s="1143"/>
      <c r="BT147" s="1143"/>
      <c r="BU147" s="1143"/>
      <c r="BV147" s="1143"/>
      <c r="BW147" s="1143"/>
      <c r="BX147" s="1143"/>
      <c r="BY147" s="1143"/>
      <c r="BZ147" s="1143"/>
      <c r="CA147" s="1143"/>
      <c r="CB147" s="1143"/>
      <c r="CC147" s="1143"/>
      <c r="CD147" s="1143"/>
      <c r="CE147" s="1143"/>
      <c r="CF147" s="1143"/>
      <c r="CG147" s="1143"/>
      <c r="CH147" s="1143"/>
      <c r="CI147" s="1143"/>
      <c r="CJ147" s="1143"/>
      <c r="CK147" s="1143"/>
      <c r="CL147" s="1143"/>
      <c r="CM147" s="1143"/>
      <c r="CN147" s="1143"/>
      <c r="CO147" s="1143"/>
      <c r="CP147" s="1143"/>
      <c r="CQ147" s="1143"/>
      <c r="CR147" s="1143"/>
      <c r="CS147" s="1143"/>
      <c r="CT147" s="1143"/>
      <c r="CU147" s="1143"/>
      <c r="CV147" s="1143"/>
      <c r="CW147" s="1143"/>
      <c r="CX147" s="1143"/>
      <c r="CY147" s="1143"/>
      <c r="CZ147" s="1143"/>
      <c r="DA147" s="1143"/>
      <c r="DB147" s="1143"/>
      <c r="DC147" s="1143"/>
      <c r="DD147" s="1143"/>
      <c r="DE147" s="1143"/>
      <c r="DF147" s="1143"/>
      <c r="DG147" s="1143"/>
      <c r="DH147" s="1143"/>
      <c r="DI147" s="1143"/>
      <c r="DJ147" s="1143"/>
      <c r="DK147" s="1143"/>
      <c r="DL147" s="1143"/>
      <c r="DM147" s="1143"/>
      <c r="DN147" s="1143"/>
      <c r="DO147" s="1143"/>
      <c r="DP147" s="1143"/>
      <c r="DQ147" s="1143"/>
      <c r="DR147" s="1143"/>
      <c r="DS147" s="1143"/>
      <c r="DT147" s="1143"/>
      <c r="DU147" s="1143"/>
      <c r="DV147" s="1143"/>
      <c r="DW147" s="1143"/>
      <c r="DX147" s="1143"/>
      <c r="DY147" s="1143"/>
      <c r="DZ147" s="1143"/>
      <c r="EA147" s="1143"/>
      <c r="EB147" s="1143"/>
      <c r="EC147" s="1143"/>
      <c r="ED147" s="1143"/>
      <c r="EE147" s="1143"/>
      <c r="EF147" s="1143"/>
      <c r="EG147" s="1143"/>
      <c r="EH147" s="1143"/>
      <c r="EI147" s="1143"/>
      <c r="EJ147" s="1143"/>
      <c r="EK147" s="1143"/>
      <c r="EL147" s="1143"/>
      <c r="EM147" s="1143"/>
      <c r="EN147" s="1143"/>
      <c r="EO147" s="1143"/>
      <c r="EP147" s="1143"/>
      <c r="EQ147" s="1143"/>
      <c r="ER147" s="1143"/>
      <c r="ES147" s="1143"/>
      <c r="ET147" s="1143"/>
      <c r="EU147" s="1143"/>
      <c r="EV147" s="1143"/>
      <c r="EW147" s="1143"/>
      <c r="EX147" s="1143"/>
      <c r="EY147" s="1143"/>
      <c r="EZ147" s="1143"/>
      <c r="FA147" s="1143"/>
      <c r="FB147" s="1143"/>
      <c r="FC147" s="1143"/>
      <c r="FD147" s="1143"/>
      <c r="FE147" s="1143"/>
      <c r="FF147" s="1143"/>
      <c r="FG147" s="1143"/>
      <c r="FH147" s="1143"/>
      <c r="FI147" s="1143"/>
      <c r="FJ147" s="1143"/>
      <c r="FK147" s="1143"/>
      <c r="FL147" s="1143"/>
      <c r="FM147" s="1143"/>
      <c r="FN147" s="1143"/>
      <c r="FO147" s="1143"/>
      <c r="FP147" s="1143"/>
      <c r="FQ147" s="1143"/>
      <c r="FR147" s="1143"/>
      <c r="FS147" s="1143"/>
      <c r="FT147" s="1143"/>
      <c r="FU147" s="1143"/>
      <c r="FV147" s="1143"/>
      <c r="FW147" s="1143"/>
      <c r="FX147" s="1143"/>
      <c r="FY147" s="1143"/>
      <c r="FZ147" s="1143"/>
      <c r="GA147" s="1143"/>
      <c r="GB147" s="1143"/>
      <c r="GC147" s="1143"/>
      <c r="GD147" s="1143"/>
      <c r="GE147" s="1143"/>
      <c r="GF147" s="1143"/>
      <c r="GG147" s="1143"/>
      <c r="GH147" s="1143"/>
      <c r="GI147" s="1143"/>
      <c r="GJ147" s="1143"/>
      <c r="GK147" s="1143"/>
      <c r="GL147" s="1143"/>
      <c r="GM147" s="1143"/>
      <c r="GN147" s="1143"/>
      <c r="GO147" s="1143"/>
      <c r="GP147" s="1143"/>
      <c r="GQ147" s="1143"/>
      <c r="GR147" s="1143"/>
      <c r="GS147" s="1143"/>
      <c r="GT147" s="1143"/>
      <c r="GU147" s="1143"/>
      <c r="GV147" s="1143"/>
      <c r="GW147" s="1143"/>
      <c r="GX147" s="1143"/>
      <c r="GY147" s="1143"/>
      <c r="GZ147" s="1143"/>
      <c r="HA147" s="1143"/>
      <c r="HB147" s="1143"/>
      <c r="HC147" s="1143"/>
      <c r="HD147" s="1143"/>
      <c r="HE147" s="1143"/>
      <c r="HF147" s="1143"/>
      <c r="HG147" s="1143"/>
      <c r="HH147" s="1143"/>
      <c r="HI147" s="1143"/>
      <c r="HJ147" s="1143"/>
      <c r="HK147" s="1143"/>
      <c r="HL147" s="1143"/>
      <c r="HM147" s="1143"/>
      <c r="HN147" s="1143"/>
      <c r="HO147" s="1143"/>
      <c r="HP147" s="1143"/>
      <c r="HQ147" s="1143"/>
      <c r="HR147" s="1143"/>
      <c r="HS147" s="1143"/>
      <c r="HT147" s="1143"/>
      <c r="HU147" s="1143"/>
      <c r="HV147" s="1143"/>
      <c r="HW147" s="1143"/>
      <c r="HX147" s="1143"/>
      <c r="HY147" s="1143"/>
      <c r="HZ147" s="1143"/>
      <c r="IA147" s="1143"/>
      <c r="IB147" s="1143"/>
      <c r="IC147" s="1143"/>
      <c r="ID147" s="1143"/>
      <c r="IE147" s="1143"/>
      <c r="IF147" s="1143"/>
      <c r="IG147" s="1143"/>
      <c r="IH147" s="1143"/>
      <c r="II147" s="1143"/>
      <c r="IJ147" s="1143"/>
      <c r="IK147" s="1143"/>
      <c r="IL147" s="1143"/>
      <c r="IM147" s="1143"/>
      <c r="IN147" s="1143"/>
      <c r="IO147" s="1143"/>
      <c r="IP147" s="1143"/>
      <c r="IQ147" s="1143"/>
      <c r="IR147" s="1143"/>
      <c r="IS147" s="1143"/>
      <c r="IT147" s="1143"/>
      <c r="IU147" s="1143"/>
      <c r="IV147" s="1143"/>
      <c r="IW147" s="1143"/>
      <c r="IX147" s="1143"/>
      <c r="IY147" s="1143"/>
      <c r="IZ147" s="1143"/>
      <c r="JA147" s="1143"/>
      <c r="JB147" s="1143"/>
      <c r="JC147" s="1143"/>
      <c r="JD147" s="1143"/>
      <c r="JE147" s="1143"/>
      <c r="JF147" s="1143"/>
      <c r="JG147" s="1143"/>
      <c r="JH147" s="1143"/>
      <c r="JI147" s="1143"/>
      <c r="JJ147" s="1143"/>
      <c r="JK147" s="1143"/>
      <c r="JL147" s="1143"/>
      <c r="JM147" s="1143"/>
      <c r="JN147" s="1143"/>
      <c r="JO147" s="1143"/>
      <c r="JP147" s="1143"/>
      <c r="JQ147" s="1143"/>
      <c r="JR147" s="1143"/>
      <c r="JS147" s="1143"/>
      <c r="JT147" s="1143"/>
      <c r="JU147" s="1143"/>
      <c r="JV147" s="1143"/>
      <c r="JW147" s="1143"/>
      <c r="JX147" s="1143"/>
      <c r="JY147" s="1143"/>
      <c r="JZ147" s="1143"/>
      <c r="KA147" s="1143"/>
      <c r="KB147" s="1143"/>
      <c r="KC147" s="1143"/>
      <c r="KD147" s="1143"/>
      <c r="KE147" s="1143"/>
      <c r="KF147" s="1143"/>
      <c r="KG147" s="1143"/>
      <c r="KH147" s="1143"/>
      <c r="KI147" s="1143"/>
      <c r="KJ147" s="1143"/>
      <c r="KK147" s="1143"/>
      <c r="KL147" s="1143"/>
      <c r="KM147" s="1143"/>
      <c r="KN147" s="1143"/>
      <c r="KO147" s="1143"/>
      <c r="KP147" s="1143"/>
      <c r="KQ147" s="1143"/>
      <c r="KR147" s="1143"/>
      <c r="KS147" s="1143"/>
      <c r="KT147" s="1143"/>
      <c r="KU147" s="1143"/>
      <c r="KV147" s="1143"/>
      <c r="KW147" s="1143"/>
      <c r="KX147" s="1143"/>
      <c r="KY147" s="1143"/>
      <c r="KZ147" s="1143"/>
      <c r="LA147" s="1143"/>
      <c r="LB147" s="1143"/>
      <c r="LC147" s="1143"/>
      <c r="LD147" s="1143"/>
      <c r="LE147" s="1143"/>
      <c r="LF147" s="1143"/>
      <c r="LG147" s="1143"/>
      <c r="LH147" s="1143"/>
      <c r="LI147" s="1143"/>
      <c r="LJ147" s="1143"/>
      <c r="LK147" s="1143"/>
      <c r="LL147" s="1143"/>
      <c r="LM147" s="1143"/>
      <c r="LN147" s="1143"/>
      <c r="LO147" s="1143"/>
      <c r="LP147" s="1143"/>
      <c r="LQ147" s="1143"/>
      <c r="LR147" s="1143"/>
      <c r="LS147" s="1143"/>
      <c r="LT147" s="1143"/>
      <c r="LU147" s="1143"/>
      <c r="LV147" s="1143"/>
      <c r="LW147" s="1143"/>
      <c r="LX147" s="1143"/>
      <c r="LY147" s="1143"/>
      <c r="LZ147" s="1143"/>
      <c r="MA147" s="1143"/>
      <c r="MB147" s="1143"/>
      <c r="MC147" s="1143"/>
      <c r="MD147" s="1143"/>
      <c r="ME147" s="1143"/>
      <c r="MF147" s="1143"/>
      <c r="MG147" s="1143"/>
      <c r="MH147" s="1143"/>
      <c r="MI147" s="1143"/>
      <c r="MJ147" s="1143"/>
      <c r="MK147" s="1143"/>
      <c r="ML147" s="1143"/>
      <c r="MM147" s="1143"/>
      <c r="MN147" s="1143"/>
      <c r="MO147" s="1143"/>
      <c r="MP147" s="1143"/>
      <c r="MQ147" s="1143"/>
      <c r="MR147" s="1143"/>
      <c r="MS147" s="1143"/>
      <c r="MT147" s="1143"/>
      <c r="MU147" s="1143"/>
      <c r="MV147" s="1143"/>
      <c r="MW147" s="1143"/>
      <c r="MX147" s="1143"/>
      <c r="MY147" s="1143"/>
      <c r="MZ147" s="1143"/>
      <c r="NA147" s="1143"/>
      <c r="NB147" s="1143"/>
      <c r="NC147" s="1143"/>
      <c r="ND147" s="1143"/>
      <c r="NE147" s="1143"/>
      <c r="NF147" s="1143"/>
      <c r="NG147" s="1143"/>
      <c r="NH147" s="1143"/>
      <c r="NI147" s="1143"/>
      <c r="NJ147" s="1143"/>
      <c r="NK147" s="1143"/>
      <c r="NL147" s="1143"/>
      <c r="NM147" s="1143"/>
      <c r="NN147" s="1143"/>
      <c r="NO147" s="1143"/>
      <c r="NP147" s="1143"/>
      <c r="NQ147" s="1143"/>
      <c r="NR147" s="1143"/>
      <c r="NS147" s="1143"/>
      <c r="NT147" s="1143"/>
      <c r="NU147" s="1143"/>
      <c r="NV147" s="1143"/>
      <c r="NW147" s="1143"/>
      <c r="NX147" s="1143"/>
      <c r="NY147" s="1143"/>
      <c r="NZ147" s="1143"/>
      <c r="OA147" s="1143"/>
      <c r="OB147" s="1143"/>
      <c r="OC147" s="1143"/>
      <c r="OD147" s="1143"/>
      <c r="OE147" s="1143"/>
      <c r="OF147" s="1143"/>
      <c r="OG147" s="1143"/>
      <c r="OH147" s="1143"/>
      <c r="OI147" s="1143"/>
      <c r="OJ147" s="1143"/>
      <c r="OK147" s="1143"/>
      <c r="OL147" s="1143"/>
      <c r="OM147" s="1143"/>
      <c r="ON147" s="1143"/>
      <c r="OO147" s="1143"/>
      <c r="OP147" s="1143"/>
      <c r="OQ147" s="1143"/>
      <c r="OR147" s="1143"/>
      <c r="OS147" s="1143"/>
      <c r="OT147" s="1143"/>
      <c r="OU147" s="1143"/>
      <c r="OV147" s="1143"/>
      <c r="OW147" s="1143"/>
      <c r="OX147" s="1143"/>
      <c r="OY147" s="1143"/>
      <c r="OZ147" s="1143"/>
      <c r="PA147" s="1143"/>
      <c r="PB147" s="1143"/>
      <c r="PC147" s="1143"/>
      <c r="PD147" s="1143"/>
      <c r="PE147" s="1143"/>
      <c r="PF147" s="1143"/>
      <c r="PG147" s="1143"/>
      <c r="PH147" s="1143"/>
      <c r="PI147" s="1143"/>
      <c r="PJ147" s="1143"/>
      <c r="PK147" s="1143"/>
      <c r="PL147" s="1143"/>
      <c r="PM147" s="1143"/>
      <c r="PN147" s="1143"/>
      <c r="PO147" s="1143"/>
      <c r="PP147" s="1143"/>
      <c r="PQ147" s="1143"/>
      <c r="PR147" s="1143"/>
      <c r="PS147" s="1143"/>
      <c r="PT147" s="1143"/>
      <c r="PU147" s="1143"/>
      <c r="PV147" s="1143"/>
      <c r="PW147" s="1143"/>
      <c r="PX147" s="1143"/>
      <c r="PY147" s="1143"/>
      <c r="PZ147" s="1143"/>
      <c r="QA147" s="1143"/>
      <c r="QB147" s="1143"/>
      <c r="QC147" s="1143"/>
      <c r="QD147" s="1143"/>
      <c r="QE147" s="1143"/>
      <c r="QF147" s="1143"/>
      <c r="QG147" s="1143"/>
      <c r="QH147" s="1143"/>
      <c r="QI147" s="1143"/>
      <c r="QJ147" s="1143"/>
      <c r="QK147" s="1143"/>
      <c r="QL147" s="1143"/>
      <c r="QM147" s="1143"/>
      <c r="QN147" s="1143"/>
      <c r="QO147" s="1143"/>
      <c r="QP147" s="1143"/>
      <c r="QQ147" s="1143"/>
      <c r="QR147" s="1143"/>
      <c r="QS147" s="1143"/>
      <c r="QT147" s="1143"/>
      <c r="QU147" s="1143"/>
      <c r="QV147" s="1143"/>
      <c r="QW147" s="1143"/>
      <c r="QX147" s="1143"/>
      <c r="QY147" s="1143"/>
      <c r="QZ147" s="1143"/>
      <c r="RA147" s="1143"/>
      <c r="RB147" s="1143"/>
      <c r="RC147" s="1143"/>
      <c r="RD147" s="1143"/>
      <c r="RE147" s="1143"/>
      <c r="RF147" s="1143"/>
      <c r="RG147" s="1143"/>
      <c r="RH147" s="1143"/>
      <c r="RI147" s="1143"/>
      <c r="RJ147" s="1143"/>
      <c r="RK147" s="1143"/>
      <c r="RL147" s="1143"/>
      <c r="RM147" s="1143"/>
      <c r="RN147" s="1143"/>
      <c r="RO147" s="1143"/>
      <c r="RP147" s="1143"/>
      <c r="RQ147" s="1143"/>
      <c r="RR147" s="1143"/>
      <c r="RS147" s="1143"/>
      <c r="RT147" s="1143"/>
      <c r="RU147" s="1143"/>
      <c r="RV147" s="1143"/>
      <c r="RW147" s="1143"/>
      <c r="RX147" s="1143"/>
      <c r="RY147" s="1143"/>
      <c r="RZ147" s="1143"/>
      <c r="SA147" s="1143"/>
      <c r="SB147" s="1143"/>
      <c r="SC147" s="1143"/>
      <c r="SD147" s="1143"/>
      <c r="SE147" s="1143"/>
      <c r="SF147" s="1143"/>
      <c r="SG147" s="1143"/>
      <c r="SH147" s="1143"/>
      <c r="SI147" s="1143"/>
      <c r="SJ147" s="1143"/>
      <c r="SK147" s="1143"/>
      <c r="SL147" s="1143"/>
      <c r="SM147" s="1143"/>
      <c r="SN147" s="1143"/>
      <c r="SO147" s="1143"/>
      <c r="SP147" s="1143"/>
      <c r="SQ147" s="1143"/>
      <c r="SR147" s="1143"/>
      <c r="SS147" s="1143"/>
      <c r="ST147" s="1143"/>
      <c r="SU147" s="1143"/>
      <c r="SV147" s="1143"/>
      <c r="SW147" s="1143"/>
      <c r="SX147" s="1143"/>
      <c r="SY147" s="1143"/>
      <c r="SZ147" s="1143"/>
      <c r="TA147" s="1143"/>
      <c r="TB147" s="1143"/>
      <c r="TC147" s="1143"/>
      <c r="TD147" s="1143"/>
      <c r="TE147" s="1143"/>
      <c r="TF147" s="1143"/>
      <c r="TG147" s="1143"/>
      <c r="TH147" s="1143"/>
      <c r="TI147" s="1143"/>
      <c r="TJ147" s="1143"/>
      <c r="TK147" s="1143"/>
      <c r="TL147" s="1143"/>
      <c r="TM147" s="1143"/>
      <c r="TN147" s="1143"/>
      <c r="TO147" s="1143"/>
      <c r="TP147" s="1143"/>
      <c r="TQ147" s="1143"/>
      <c r="TR147" s="1143"/>
      <c r="TS147" s="1143"/>
      <c r="TT147" s="1143"/>
      <c r="TU147" s="1143"/>
      <c r="TV147" s="1143"/>
      <c r="TW147" s="1143"/>
      <c r="TX147" s="1143"/>
      <c r="TY147" s="1143"/>
      <c r="TZ147" s="1143"/>
      <c r="UA147" s="1143"/>
      <c r="UB147" s="1143"/>
      <c r="UC147" s="1143"/>
      <c r="UD147" s="1143"/>
      <c r="UE147" s="1143"/>
      <c r="UF147" s="1143"/>
      <c r="UG147" s="1143"/>
      <c r="UH147" s="1143"/>
      <c r="UI147" s="1143"/>
      <c r="UJ147" s="1143"/>
      <c r="UK147" s="1143"/>
      <c r="UL147" s="1143"/>
      <c r="UM147" s="1143"/>
      <c r="UN147" s="1143"/>
      <c r="UO147" s="1143"/>
      <c r="UP147" s="1143"/>
      <c r="UQ147" s="1143"/>
      <c r="UR147" s="1143"/>
      <c r="US147" s="1143"/>
      <c r="UT147" s="1143"/>
      <c r="UU147" s="1143"/>
      <c r="UV147" s="1143"/>
      <c r="UW147" s="1143"/>
      <c r="UX147" s="1143"/>
      <c r="UY147" s="1143"/>
      <c r="UZ147" s="1143"/>
      <c r="VA147" s="1143"/>
      <c r="VB147" s="1143"/>
      <c r="VC147" s="1143"/>
      <c r="VD147" s="1143"/>
      <c r="VE147" s="1143"/>
      <c r="VF147" s="1143"/>
      <c r="VG147" s="1143"/>
      <c r="VH147" s="1143"/>
      <c r="VI147" s="1143"/>
      <c r="VJ147" s="1143"/>
      <c r="VK147" s="1143"/>
      <c r="VL147" s="1143"/>
      <c r="VM147" s="1143"/>
      <c r="VN147" s="1143"/>
      <c r="VO147" s="1143"/>
      <c r="VP147" s="1143"/>
      <c r="VQ147" s="1143"/>
      <c r="VR147" s="1143"/>
      <c r="VS147" s="1143"/>
      <c r="VT147" s="1143"/>
      <c r="VU147" s="1143"/>
      <c r="VV147" s="1143"/>
      <c r="VW147" s="1143"/>
      <c r="VX147" s="1143"/>
      <c r="VY147" s="1143"/>
      <c r="VZ147" s="1143"/>
      <c r="WA147" s="1143"/>
      <c r="WB147" s="1143"/>
      <c r="WC147" s="1143"/>
      <c r="WD147" s="1143"/>
      <c r="WE147" s="1143"/>
      <c r="WF147" s="1143"/>
      <c r="WG147" s="1143"/>
      <c r="WH147" s="1143"/>
      <c r="WI147" s="1143"/>
      <c r="WJ147" s="1143"/>
      <c r="WK147" s="1143"/>
      <c r="WL147" s="1143"/>
      <c r="WM147" s="1143"/>
      <c r="WN147" s="1143"/>
      <c r="WO147" s="1143"/>
      <c r="WP147" s="1143"/>
      <c r="WQ147" s="1143"/>
      <c r="WR147" s="1143"/>
      <c r="WS147" s="1143"/>
      <c r="WT147" s="1143"/>
      <c r="WU147" s="1143"/>
      <c r="WV147" s="1143"/>
      <c r="WW147" s="1143"/>
      <c r="WX147" s="1143"/>
      <c r="WY147" s="1143"/>
      <c r="WZ147" s="1143"/>
      <c r="XA147" s="1143"/>
      <c r="XB147" s="1143"/>
      <c r="XC147" s="1143"/>
      <c r="XD147" s="1143"/>
      <c r="XE147" s="1143"/>
      <c r="XF147" s="1143"/>
      <c r="XG147" s="1143"/>
      <c r="XH147" s="1143"/>
      <c r="XI147" s="1143"/>
      <c r="XJ147" s="1143"/>
      <c r="XK147" s="1143"/>
      <c r="XL147" s="1143"/>
      <c r="XM147" s="1143"/>
      <c r="XN147" s="1143"/>
      <c r="XO147" s="1143"/>
      <c r="XP147" s="1143"/>
      <c r="XQ147" s="1143"/>
      <c r="XR147" s="1143"/>
      <c r="XS147" s="1143"/>
      <c r="XT147" s="1143"/>
      <c r="XU147" s="1143"/>
      <c r="XV147" s="1143"/>
      <c r="XW147" s="1143"/>
      <c r="XX147" s="1143"/>
      <c r="XY147" s="1143"/>
      <c r="XZ147" s="1143"/>
      <c r="YA147" s="1143"/>
      <c r="YB147" s="1143"/>
      <c r="YC147" s="1143"/>
      <c r="YD147" s="1143"/>
      <c r="YE147" s="1143"/>
      <c r="YF147" s="1143"/>
      <c r="YG147" s="1143"/>
      <c r="YH147" s="1143"/>
      <c r="YI147" s="1143"/>
      <c r="YJ147" s="1143"/>
      <c r="YK147" s="1143"/>
      <c r="YL147" s="1143"/>
      <c r="YM147" s="1143"/>
      <c r="YN147" s="1143"/>
      <c r="YO147" s="1143"/>
      <c r="YP147" s="1143"/>
      <c r="YQ147" s="1143"/>
      <c r="YR147" s="1143"/>
      <c r="YS147" s="1143"/>
      <c r="YT147" s="1143"/>
      <c r="YU147" s="1143"/>
      <c r="YV147" s="1143"/>
      <c r="YW147" s="1143"/>
      <c r="YX147" s="1143"/>
      <c r="YY147" s="1143"/>
      <c r="YZ147" s="1143"/>
      <c r="ZA147" s="1143"/>
      <c r="ZB147" s="1143"/>
      <c r="ZC147" s="1143"/>
      <c r="ZD147" s="1143"/>
      <c r="ZE147" s="1143"/>
      <c r="ZF147" s="1143"/>
      <c r="ZG147" s="1143"/>
      <c r="ZH147" s="1143"/>
      <c r="ZI147" s="1143"/>
      <c r="ZJ147" s="1143"/>
      <c r="ZK147" s="1143"/>
      <c r="ZL147" s="1143"/>
      <c r="ZM147" s="1143"/>
      <c r="ZN147" s="1143"/>
      <c r="ZO147" s="1143"/>
      <c r="ZP147" s="1143"/>
      <c r="ZQ147" s="1143"/>
      <c r="ZR147" s="1143"/>
      <c r="ZS147" s="1143"/>
      <c r="ZT147" s="1143"/>
      <c r="ZU147" s="1143"/>
      <c r="ZV147" s="1143"/>
      <c r="ZW147" s="1143"/>
      <c r="ZX147" s="1143"/>
      <c r="ZY147" s="1143"/>
      <c r="ZZ147" s="1143"/>
      <c r="AAA147" s="1143"/>
      <c r="AAB147" s="1143"/>
      <c r="AAC147" s="1143"/>
      <c r="AAD147" s="1143"/>
      <c r="AAE147" s="1143"/>
      <c r="AAF147" s="1143"/>
      <c r="AAG147" s="1143"/>
      <c r="AAH147" s="1143"/>
      <c r="AAI147" s="1143"/>
      <c r="AAJ147" s="1143"/>
      <c r="AAK147" s="1143"/>
      <c r="AAL147" s="1143"/>
      <c r="AAM147" s="1143"/>
      <c r="AAN147" s="1143"/>
      <c r="AAO147" s="1143"/>
      <c r="AAP147" s="1143"/>
      <c r="AAQ147" s="1143"/>
      <c r="AAR147" s="1143"/>
      <c r="AAS147" s="1143"/>
      <c r="AAT147" s="1143"/>
      <c r="AAU147" s="1143"/>
      <c r="AAV147" s="1143"/>
      <c r="AAW147" s="1143"/>
      <c r="AAX147" s="1143"/>
      <c r="AAY147" s="1143"/>
      <c r="AAZ147" s="1143"/>
      <c r="ABA147" s="1143"/>
      <c r="ABB147" s="1143"/>
      <c r="ABC147" s="1143"/>
      <c r="ABD147" s="1143"/>
      <c r="ABE147" s="1143"/>
      <c r="ABF147" s="1143"/>
      <c r="ABG147" s="1143"/>
      <c r="ABH147" s="1143"/>
      <c r="ABI147" s="1143"/>
      <c r="ABJ147" s="1143"/>
      <c r="ABK147" s="1143"/>
      <c r="ABL147" s="1143"/>
      <c r="ABM147" s="1143"/>
      <c r="ABN147" s="1143"/>
      <c r="ABO147" s="1143"/>
      <c r="ABP147" s="1143"/>
      <c r="ABQ147" s="1143"/>
      <c r="ABR147" s="1143"/>
      <c r="ABS147" s="1143"/>
      <c r="ABT147" s="1143"/>
      <c r="ABU147" s="1143"/>
      <c r="ABV147" s="1143"/>
      <c r="ABW147" s="1143"/>
      <c r="ABX147" s="1143"/>
      <c r="ABY147" s="1143"/>
      <c r="ABZ147" s="1143"/>
      <c r="ACA147" s="1143"/>
      <c r="ACB147" s="1143"/>
      <c r="ACC147" s="1143"/>
      <c r="ACD147" s="1143"/>
      <c r="ACE147" s="1143"/>
      <c r="ACF147" s="1143"/>
      <c r="ACG147" s="1143"/>
      <c r="ACH147" s="1143"/>
      <c r="ACI147" s="1143"/>
      <c r="ACJ147" s="1143"/>
      <c r="ACK147" s="1143"/>
      <c r="ACL147" s="1143"/>
      <c r="ACM147" s="1143"/>
      <c r="ACN147" s="1143"/>
      <c r="ACO147" s="1143"/>
      <c r="ACP147" s="1143"/>
      <c r="ACQ147" s="1143"/>
      <c r="ACR147" s="1143"/>
      <c r="ACS147" s="1143"/>
      <c r="ACT147" s="1143"/>
      <c r="ACU147" s="1143"/>
      <c r="ACV147" s="1143"/>
      <c r="ACW147" s="1143"/>
      <c r="ACX147" s="1143"/>
      <c r="ACY147" s="1143"/>
      <c r="ACZ147" s="1143"/>
      <c r="ADA147" s="1143"/>
      <c r="ADB147" s="1143"/>
      <c r="ADC147" s="1143"/>
      <c r="ADD147" s="1143"/>
      <c r="ADE147" s="1143"/>
      <c r="ADF147" s="1143"/>
      <c r="ADG147" s="1143"/>
      <c r="ADH147" s="1143"/>
      <c r="ADI147" s="1143"/>
      <c r="ADJ147" s="1143"/>
      <c r="ADK147" s="1143"/>
      <c r="ADL147" s="1143"/>
      <c r="ADM147" s="1143"/>
      <c r="ADN147" s="1143"/>
      <c r="ADO147" s="1143"/>
      <c r="ADP147" s="1143"/>
      <c r="ADQ147" s="1143"/>
      <c r="ADR147" s="1143"/>
      <c r="ADS147" s="1143"/>
      <c r="ADT147" s="1143"/>
      <c r="ADU147" s="1143"/>
      <c r="ADV147" s="1143"/>
      <c r="ADW147" s="1143"/>
      <c r="ADX147" s="1143"/>
      <c r="ADY147" s="1143"/>
      <c r="ADZ147" s="1143"/>
      <c r="AEA147" s="1143"/>
      <c r="AEB147" s="1143"/>
      <c r="AEC147" s="1143"/>
      <c r="AED147" s="1143"/>
      <c r="AEE147" s="1143"/>
      <c r="AEF147" s="1143"/>
      <c r="AEG147" s="1143"/>
      <c r="AEH147" s="1143"/>
      <c r="AEI147" s="1143"/>
      <c r="AEJ147" s="1143"/>
      <c r="AEK147" s="1143"/>
      <c r="AEL147" s="1143"/>
      <c r="AEM147" s="1143"/>
      <c r="AEN147" s="1143"/>
      <c r="AEO147" s="1143"/>
      <c r="AEP147" s="1143"/>
      <c r="AEQ147" s="1143"/>
      <c r="AER147" s="1143"/>
      <c r="AES147" s="1143"/>
      <c r="AET147" s="1143"/>
      <c r="AEU147" s="1143"/>
      <c r="AEV147" s="1143"/>
      <c r="AEW147" s="1143"/>
      <c r="AEX147" s="1143"/>
      <c r="AEY147" s="1143"/>
      <c r="AEZ147" s="1143"/>
      <c r="AFA147" s="1143"/>
      <c r="AFB147" s="1143"/>
      <c r="AFC147" s="1143"/>
      <c r="AFD147" s="1143"/>
      <c r="AFE147" s="1143"/>
      <c r="AFF147" s="1143"/>
      <c r="AFG147" s="1143"/>
      <c r="AFH147" s="1143"/>
      <c r="AFI147" s="1143"/>
      <c r="AFJ147" s="1143"/>
      <c r="AFK147" s="1143"/>
      <c r="AFL147" s="1143"/>
      <c r="AFM147" s="1143"/>
      <c r="AFN147" s="1143"/>
      <c r="AFO147" s="1143"/>
      <c r="AFP147" s="1143"/>
      <c r="AFQ147" s="1143"/>
      <c r="AFR147" s="1143"/>
      <c r="AFS147" s="1143"/>
      <c r="AFT147" s="1143"/>
      <c r="AFU147" s="1143"/>
      <c r="AFV147" s="1143"/>
      <c r="AFW147" s="1143"/>
      <c r="AFX147" s="1143"/>
      <c r="AFY147" s="1143"/>
      <c r="AFZ147" s="1143"/>
      <c r="AGA147" s="1143"/>
      <c r="AGB147" s="1143"/>
      <c r="AGC147" s="1143"/>
      <c r="AGD147" s="1143"/>
      <c r="AGE147" s="1143"/>
      <c r="AGF147" s="1143"/>
      <c r="AGG147" s="1143"/>
      <c r="AGH147" s="1143"/>
      <c r="AGI147" s="1143"/>
      <c r="AGJ147" s="1143"/>
      <c r="AGK147" s="1143"/>
      <c r="AGL147" s="1143"/>
      <c r="AGM147" s="1143"/>
      <c r="AGN147" s="1143"/>
      <c r="AGO147" s="1143"/>
      <c r="AGP147" s="1143"/>
      <c r="AGQ147" s="1143"/>
      <c r="AGR147" s="1143"/>
      <c r="AGS147" s="1143"/>
      <c r="AGT147" s="1143"/>
      <c r="AGU147" s="1143"/>
      <c r="AGV147" s="1143"/>
      <c r="AGW147" s="1143"/>
      <c r="AGX147" s="1143"/>
      <c r="AGY147" s="1143"/>
      <c r="AGZ147" s="1143"/>
      <c r="AHA147" s="1143"/>
      <c r="AHB147" s="1143"/>
      <c r="AHC147" s="1143"/>
      <c r="AHD147" s="1143"/>
      <c r="AHE147" s="1143"/>
      <c r="AHF147" s="1143"/>
      <c r="AHG147" s="1143"/>
      <c r="AHH147" s="1143"/>
      <c r="AHI147" s="1143"/>
      <c r="AHJ147" s="1143"/>
      <c r="AHK147" s="1143"/>
      <c r="AHL147" s="1143"/>
      <c r="AHM147" s="1143"/>
      <c r="AHN147" s="1143"/>
      <c r="AHO147" s="1143"/>
      <c r="AHP147" s="1143"/>
      <c r="AHQ147" s="1143"/>
      <c r="AHR147" s="1143"/>
      <c r="AHS147" s="1143"/>
      <c r="AHT147" s="1143"/>
      <c r="AHU147" s="1143"/>
      <c r="AHV147" s="1143"/>
      <c r="AHW147" s="1143"/>
      <c r="AHX147" s="1143"/>
      <c r="AHY147" s="1143"/>
      <c r="AHZ147" s="1143"/>
      <c r="AIA147" s="1143"/>
      <c r="AIB147" s="1143"/>
      <c r="AIC147" s="1143"/>
      <c r="AID147" s="1143"/>
      <c r="AIE147" s="1143"/>
      <c r="AIF147" s="1143"/>
      <c r="AIG147" s="1143"/>
      <c r="AIH147" s="1143"/>
      <c r="AII147" s="1143"/>
      <c r="AIJ147" s="1143"/>
      <c r="AIK147" s="1143"/>
      <c r="AIL147" s="1143"/>
      <c r="AIM147" s="1143"/>
      <c r="AIN147" s="1143"/>
      <c r="AIO147" s="1143"/>
      <c r="AIP147" s="1143"/>
      <c r="AIQ147" s="1143"/>
      <c r="AIR147" s="1143"/>
      <c r="AIS147" s="1143"/>
      <c r="AIT147" s="1143"/>
      <c r="AIU147" s="1143"/>
      <c r="AIV147" s="1143"/>
      <c r="AIW147" s="1143"/>
      <c r="AIX147" s="1143"/>
      <c r="AIY147" s="1143"/>
      <c r="AIZ147" s="1143"/>
      <c r="AJA147" s="1143"/>
      <c r="AJB147" s="1143"/>
      <c r="AJC147" s="1143"/>
      <c r="AJD147" s="1143"/>
      <c r="AJE147" s="1143"/>
      <c r="AJF147" s="1143"/>
      <c r="AJG147" s="1143"/>
      <c r="AJH147" s="1143"/>
      <c r="AJI147" s="1143"/>
      <c r="AJJ147" s="1143"/>
      <c r="AJK147" s="1143"/>
      <c r="AJL147" s="1143"/>
      <c r="AJM147" s="1143"/>
      <c r="AJN147" s="1143"/>
      <c r="AJO147" s="1143"/>
      <c r="AJP147" s="1143"/>
      <c r="AJQ147" s="1143"/>
      <c r="AJR147" s="1143"/>
      <c r="AJS147" s="1143"/>
      <c r="AJT147" s="1143"/>
      <c r="AJU147" s="1143"/>
      <c r="AJV147" s="1143"/>
      <c r="AJW147" s="1143"/>
      <c r="AJX147" s="1143"/>
      <c r="AJY147" s="1143"/>
      <c r="AJZ147" s="1143"/>
      <c r="AKA147" s="1143"/>
      <c r="AKB147" s="1143"/>
      <c r="AKC147" s="1143"/>
      <c r="AKD147" s="1143"/>
      <c r="AKE147" s="1143"/>
      <c r="AKF147" s="1143"/>
      <c r="AKG147" s="1143"/>
      <c r="AKH147" s="1143"/>
      <c r="AKI147" s="1143"/>
      <c r="AKJ147" s="1143"/>
      <c r="AKK147" s="1143"/>
      <c r="AKL147" s="1143"/>
      <c r="AKM147" s="1143"/>
      <c r="AKN147" s="1143"/>
      <c r="AKO147" s="1143"/>
      <c r="AKP147" s="1143"/>
      <c r="AKQ147" s="1143"/>
      <c r="AKR147" s="1143"/>
      <c r="AKS147" s="1143"/>
      <c r="AKT147" s="1143"/>
      <c r="AKU147" s="1143"/>
      <c r="AKV147" s="1143"/>
      <c r="AKW147" s="1143"/>
      <c r="AKX147" s="1143"/>
      <c r="AKY147" s="1143"/>
      <c r="AKZ147" s="1143"/>
      <c r="ALA147" s="1143"/>
      <c r="ALB147" s="1143"/>
      <c r="ALC147" s="1143"/>
      <c r="ALD147" s="1143"/>
      <c r="ALE147" s="1143"/>
      <c r="ALF147" s="1143"/>
      <c r="ALG147" s="1143"/>
      <c r="ALH147" s="1143"/>
      <c r="ALI147" s="1143"/>
      <c r="ALJ147" s="1143"/>
      <c r="ALK147" s="1143"/>
      <c r="ALL147" s="1143"/>
      <c r="ALM147" s="1143"/>
      <c r="ALN147" s="1143"/>
      <c r="ALO147" s="1143"/>
      <c r="ALP147" s="1143"/>
      <c r="ALQ147" s="1143"/>
      <c r="ALR147" s="1143"/>
      <c r="ALS147" s="1143"/>
      <c r="ALT147" s="1143"/>
      <c r="ALU147" s="1143"/>
      <c r="ALV147" s="1143"/>
      <c r="ALW147" s="1143"/>
      <c r="ALX147" s="1143"/>
      <c r="ALY147" s="1143"/>
      <c r="ALZ147" s="1143"/>
      <c r="AMA147" s="1143"/>
      <c r="AMB147" s="1143"/>
      <c r="AMC147" s="1143"/>
      <c r="AMD147" s="1143"/>
      <c r="AME147" s="1143"/>
      <c r="AMF147" s="1143"/>
      <c r="AMG147" s="1143"/>
    </row>
    <row r="148" spans="1:1021" ht="27.75" customHeight="1">
      <c r="A148" s="200">
        <f t="shared" si="14"/>
        <v>1.2300000000000002</v>
      </c>
      <c r="B148" s="200">
        <v>2.9</v>
      </c>
      <c r="C148" s="201">
        <f t="shared" si="15"/>
        <v>87.510000000000019</v>
      </c>
      <c r="D148" s="201">
        <f t="shared" si="16"/>
        <v>301.63333333333327</v>
      </c>
      <c r="F148" s="1551" t="s">
        <v>2513</v>
      </c>
      <c r="G148" s="1551"/>
      <c r="H148" s="1551"/>
      <c r="I148" s="1551"/>
      <c r="J148" s="1555" t="s">
        <v>2514</v>
      </c>
      <c r="K148" s="1556"/>
      <c r="L148" s="1556"/>
      <c r="M148" s="1556"/>
      <c r="N148" s="1556"/>
      <c r="O148" s="1556"/>
      <c r="P148" s="1556"/>
      <c r="Q148" s="1556"/>
      <c r="R148" s="1556"/>
      <c r="S148" s="1556"/>
      <c r="T148" s="1556"/>
      <c r="U148" s="1556"/>
      <c r="V148" s="1556"/>
      <c r="W148" s="1556"/>
      <c r="X148" s="1556"/>
      <c r="Y148" s="1556"/>
      <c r="Z148" s="1556"/>
      <c r="AA148" s="1556"/>
      <c r="AB148" s="1556"/>
      <c r="AC148" s="1556"/>
      <c r="AD148" s="1556"/>
      <c r="AE148" s="1557"/>
      <c r="AF148" s="1552"/>
      <c r="AG148" s="1552"/>
      <c r="AH148" s="1526">
        <v>308</v>
      </c>
      <c r="AI148" s="1526"/>
      <c r="AJ148" s="1526"/>
      <c r="AK148" s="1534">
        <v>208</v>
      </c>
      <c r="AL148" s="1535"/>
      <c r="AM148" s="1535"/>
      <c r="AN148" s="1535"/>
      <c r="AO148" s="1535"/>
      <c r="AP148" s="1535"/>
      <c r="AQ148" s="1535"/>
      <c r="AR148" s="1535"/>
      <c r="AS148" s="1535"/>
      <c r="AT148" s="1536"/>
      <c r="AU148" s="1534">
        <v>308</v>
      </c>
      <c r="AV148" s="1535"/>
      <c r="AW148" s="1535"/>
      <c r="AX148" s="1535"/>
      <c r="AY148" s="1535"/>
      <c r="AZ148" s="1535"/>
      <c r="BA148" s="1535"/>
      <c r="BB148" s="1535"/>
      <c r="BC148" s="1535"/>
      <c r="BD148" s="1536"/>
      <c r="BE148" s="19"/>
    </row>
    <row r="149" spans="1:1021" s="1155" customFormat="1" ht="27.75" customHeight="1">
      <c r="A149" s="1156">
        <f t="shared" si="14"/>
        <v>1.2400000000000002</v>
      </c>
      <c r="B149" s="1156">
        <v>2.91</v>
      </c>
      <c r="C149" s="1157">
        <f t="shared" si="15"/>
        <v>88.626666666666665</v>
      </c>
      <c r="D149" s="1157">
        <f t="shared" si="16"/>
        <v>303.64000000000004</v>
      </c>
      <c r="E149" s="1143"/>
      <c r="F149" s="1561"/>
      <c r="G149" s="1561"/>
      <c r="H149" s="1561"/>
      <c r="I149" s="1561"/>
      <c r="J149" s="1569" t="s">
        <v>2515</v>
      </c>
      <c r="K149" s="1570"/>
      <c r="L149" s="1570"/>
      <c r="M149" s="1570"/>
      <c r="N149" s="1570"/>
      <c r="O149" s="1570"/>
      <c r="P149" s="1570"/>
      <c r="Q149" s="1570"/>
      <c r="R149" s="1570"/>
      <c r="S149" s="1570"/>
      <c r="T149" s="1570"/>
      <c r="U149" s="1570"/>
      <c r="V149" s="1570"/>
      <c r="W149" s="1570"/>
      <c r="X149" s="1570"/>
      <c r="Y149" s="1570"/>
      <c r="Z149" s="1570"/>
      <c r="AA149" s="1570"/>
      <c r="AB149" s="1570"/>
      <c r="AC149" s="1570"/>
      <c r="AD149" s="1570"/>
      <c r="AE149" s="1571"/>
      <c r="AF149" s="1562"/>
      <c r="AG149" s="1562"/>
      <c r="AH149" s="1562">
        <v>309</v>
      </c>
      <c r="AI149" s="1562"/>
      <c r="AJ149" s="1562"/>
      <c r="AK149" s="1563">
        <v>209</v>
      </c>
      <c r="AL149" s="1564"/>
      <c r="AM149" s="1564"/>
      <c r="AN149" s="1564"/>
      <c r="AO149" s="1564"/>
      <c r="AP149" s="1564"/>
      <c r="AQ149" s="1564"/>
      <c r="AR149" s="1564"/>
      <c r="AS149" s="1564"/>
      <c r="AT149" s="1565"/>
      <c r="AU149" s="1563">
        <v>309</v>
      </c>
      <c r="AV149" s="1564"/>
      <c r="AW149" s="1564"/>
      <c r="AX149" s="1564"/>
      <c r="AY149" s="1564"/>
      <c r="AZ149" s="1564"/>
      <c r="BA149" s="1564"/>
      <c r="BB149" s="1564"/>
      <c r="BC149" s="1564"/>
      <c r="BD149" s="1565"/>
      <c r="BE149" s="1153"/>
      <c r="BF149" s="1154"/>
      <c r="BG149" s="1143"/>
      <c r="BH149" s="1143"/>
      <c r="BI149" s="1143"/>
      <c r="BJ149" s="1143"/>
      <c r="BK149" s="1143"/>
      <c r="BL149" s="1143"/>
      <c r="BM149" s="1143"/>
      <c r="BN149" s="1143"/>
      <c r="BO149" s="1143"/>
      <c r="BP149" s="1143"/>
      <c r="BQ149" s="1143"/>
      <c r="BR149" s="1143"/>
      <c r="BS149" s="1143"/>
      <c r="BT149" s="1143"/>
      <c r="BU149" s="1143"/>
      <c r="BV149" s="1143"/>
      <c r="BW149" s="1143"/>
      <c r="BX149" s="1143"/>
      <c r="BY149" s="1143"/>
      <c r="BZ149" s="1143"/>
      <c r="CA149" s="1143"/>
      <c r="CB149" s="1143"/>
      <c r="CC149" s="1143"/>
      <c r="CD149" s="1143"/>
      <c r="CE149" s="1143"/>
      <c r="CF149" s="1143"/>
      <c r="CG149" s="1143"/>
      <c r="CH149" s="1143"/>
      <c r="CI149" s="1143"/>
      <c r="CJ149" s="1143"/>
      <c r="CK149" s="1143"/>
      <c r="CL149" s="1143"/>
      <c r="CM149" s="1143"/>
      <c r="CN149" s="1143"/>
      <c r="CO149" s="1143"/>
      <c r="CP149" s="1143"/>
      <c r="CQ149" s="1143"/>
      <c r="CR149" s="1143"/>
      <c r="CS149" s="1143"/>
      <c r="CT149" s="1143"/>
      <c r="CU149" s="1143"/>
      <c r="CV149" s="1143"/>
      <c r="CW149" s="1143"/>
      <c r="CX149" s="1143"/>
      <c r="CY149" s="1143"/>
      <c r="CZ149" s="1143"/>
      <c r="DA149" s="1143"/>
      <c r="DB149" s="1143"/>
      <c r="DC149" s="1143"/>
      <c r="DD149" s="1143"/>
      <c r="DE149" s="1143"/>
      <c r="DF149" s="1143"/>
      <c r="DG149" s="1143"/>
      <c r="DH149" s="1143"/>
      <c r="DI149" s="1143"/>
      <c r="DJ149" s="1143"/>
      <c r="DK149" s="1143"/>
      <c r="DL149" s="1143"/>
      <c r="DM149" s="1143"/>
      <c r="DN149" s="1143"/>
      <c r="DO149" s="1143"/>
      <c r="DP149" s="1143"/>
      <c r="DQ149" s="1143"/>
      <c r="DR149" s="1143"/>
      <c r="DS149" s="1143"/>
      <c r="DT149" s="1143"/>
      <c r="DU149" s="1143"/>
      <c r="DV149" s="1143"/>
      <c r="DW149" s="1143"/>
      <c r="DX149" s="1143"/>
      <c r="DY149" s="1143"/>
      <c r="DZ149" s="1143"/>
      <c r="EA149" s="1143"/>
      <c r="EB149" s="1143"/>
      <c r="EC149" s="1143"/>
      <c r="ED149" s="1143"/>
      <c r="EE149" s="1143"/>
      <c r="EF149" s="1143"/>
      <c r="EG149" s="1143"/>
      <c r="EH149" s="1143"/>
      <c r="EI149" s="1143"/>
      <c r="EJ149" s="1143"/>
      <c r="EK149" s="1143"/>
      <c r="EL149" s="1143"/>
      <c r="EM149" s="1143"/>
      <c r="EN149" s="1143"/>
      <c r="EO149" s="1143"/>
      <c r="EP149" s="1143"/>
      <c r="EQ149" s="1143"/>
      <c r="ER149" s="1143"/>
      <c r="ES149" s="1143"/>
      <c r="ET149" s="1143"/>
      <c r="EU149" s="1143"/>
      <c r="EV149" s="1143"/>
      <c r="EW149" s="1143"/>
      <c r="EX149" s="1143"/>
      <c r="EY149" s="1143"/>
      <c r="EZ149" s="1143"/>
      <c r="FA149" s="1143"/>
      <c r="FB149" s="1143"/>
      <c r="FC149" s="1143"/>
      <c r="FD149" s="1143"/>
      <c r="FE149" s="1143"/>
      <c r="FF149" s="1143"/>
      <c r="FG149" s="1143"/>
      <c r="FH149" s="1143"/>
      <c r="FI149" s="1143"/>
      <c r="FJ149" s="1143"/>
      <c r="FK149" s="1143"/>
      <c r="FL149" s="1143"/>
      <c r="FM149" s="1143"/>
      <c r="FN149" s="1143"/>
      <c r="FO149" s="1143"/>
      <c r="FP149" s="1143"/>
      <c r="FQ149" s="1143"/>
      <c r="FR149" s="1143"/>
      <c r="FS149" s="1143"/>
      <c r="FT149" s="1143"/>
      <c r="FU149" s="1143"/>
      <c r="FV149" s="1143"/>
      <c r="FW149" s="1143"/>
      <c r="FX149" s="1143"/>
      <c r="FY149" s="1143"/>
      <c r="FZ149" s="1143"/>
      <c r="GA149" s="1143"/>
      <c r="GB149" s="1143"/>
      <c r="GC149" s="1143"/>
      <c r="GD149" s="1143"/>
      <c r="GE149" s="1143"/>
      <c r="GF149" s="1143"/>
      <c r="GG149" s="1143"/>
      <c r="GH149" s="1143"/>
      <c r="GI149" s="1143"/>
      <c r="GJ149" s="1143"/>
      <c r="GK149" s="1143"/>
      <c r="GL149" s="1143"/>
      <c r="GM149" s="1143"/>
      <c r="GN149" s="1143"/>
      <c r="GO149" s="1143"/>
      <c r="GP149" s="1143"/>
      <c r="GQ149" s="1143"/>
      <c r="GR149" s="1143"/>
      <c r="GS149" s="1143"/>
      <c r="GT149" s="1143"/>
      <c r="GU149" s="1143"/>
      <c r="GV149" s="1143"/>
      <c r="GW149" s="1143"/>
      <c r="GX149" s="1143"/>
      <c r="GY149" s="1143"/>
      <c r="GZ149" s="1143"/>
      <c r="HA149" s="1143"/>
      <c r="HB149" s="1143"/>
      <c r="HC149" s="1143"/>
      <c r="HD149" s="1143"/>
      <c r="HE149" s="1143"/>
      <c r="HF149" s="1143"/>
      <c r="HG149" s="1143"/>
      <c r="HH149" s="1143"/>
      <c r="HI149" s="1143"/>
      <c r="HJ149" s="1143"/>
      <c r="HK149" s="1143"/>
      <c r="HL149" s="1143"/>
      <c r="HM149" s="1143"/>
      <c r="HN149" s="1143"/>
      <c r="HO149" s="1143"/>
      <c r="HP149" s="1143"/>
      <c r="HQ149" s="1143"/>
      <c r="HR149" s="1143"/>
      <c r="HS149" s="1143"/>
      <c r="HT149" s="1143"/>
      <c r="HU149" s="1143"/>
      <c r="HV149" s="1143"/>
      <c r="HW149" s="1143"/>
      <c r="HX149" s="1143"/>
      <c r="HY149" s="1143"/>
      <c r="HZ149" s="1143"/>
      <c r="IA149" s="1143"/>
      <c r="IB149" s="1143"/>
      <c r="IC149" s="1143"/>
      <c r="ID149" s="1143"/>
      <c r="IE149" s="1143"/>
      <c r="IF149" s="1143"/>
      <c r="IG149" s="1143"/>
      <c r="IH149" s="1143"/>
      <c r="II149" s="1143"/>
      <c r="IJ149" s="1143"/>
      <c r="IK149" s="1143"/>
      <c r="IL149" s="1143"/>
      <c r="IM149" s="1143"/>
      <c r="IN149" s="1143"/>
      <c r="IO149" s="1143"/>
      <c r="IP149" s="1143"/>
      <c r="IQ149" s="1143"/>
      <c r="IR149" s="1143"/>
      <c r="IS149" s="1143"/>
      <c r="IT149" s="1143"/>
      <c r="IU149" s="1143"/>
      <c r="IV149" s="1143"/>
      <c r="IW149" s="1143"/>
      <c r="IX149" s="1143"/>
      <c r="IY149" s="1143"/>
      <c r="IZ149" s="1143"/>
      <c r="JA149" s="1143"/>
      <c r="JB149" s="1143"/>
      <c r="JC149" s="1143"/>
      <c r="JD149" s="1143"/>
      <c r="JE149" s="1143"/>
      <c r="JF149" s="1143"/>
      <c r="JG149" s="1143"/>
      <c r="JH149" s="1143"/>
      <c r="JI149" s="1143"/>
      <c r="JJ149" s="1143"/>
      <c r="JK149" s="1143"/>
      <c r="JL149" s="1143"/>
      <c r="JM149" s="1143"/>
      <c r="JN149" s="1143"/>
      <c r="JO149" s="1143"/>
      <c r="JP149" s="1143"/>
      <c r="JQ149" s="1143"/>
      <c r="JR149" s="1143"/>
      <c r="JS149" s="1143"/>
      <c r="JT149" s="1143"/>
      <c r="JU149" s="1143"/>
      <c r="JV149" s="1143"/>
      <c r="JW149" s="1143"/>
      <c r="JX149" s="1143"/>
      <c r="JY149" s="1143"/>
      <c r="JZ149" s="1143"/>
      <c r="KA149" s="1143"/>
      <c r="KB149" s="1143"/>
      <c r="KC149" s="1143"/>
      <c r="KD149" s="1143"/>
      <c r="KE149" s="1143"/>
      <c r="KF149" s="1143"/>
      <c r="KG149" s="1143"/>
      <c r="KH149" s="1143"/>
      <c r="KI149" s="1143"/>
      <c r="KJ149" s="1143"/>
      <c r="KK149" s="1143"/>
      <c r="KL149" s="1143"/>
      <c r="KM149" s="1143"/>
      <c r="KN149" s="1143"/>
      <c r="KO149" s="1143"/>
      <c r="KP149" s="1143"/>
      <c r="KQ149" s="1143"/>
      <c r="KR149" s="1143"/>
      <c r="KS149" s="1143"/>
      <c r="KT149" s="1143"/>
      <c r="KU149" s="1143"/>
      <c r="KV149" s="1143"/>
      <c r="KW149" s="1143"/>
      <c r="KX149" s="1143"/>
      <c r="KY149" s="1143"/>
      <c r="KZ149" s="1143"/>
      <c r="LA149" s="1143"/>
      <c r="LB149" s="1143"/>
      <c r="LC149" s="1143"/>
      <c r="LD149" s="1143"/>
      <c r="LE149" s="1143"/>
      <c r="LF149" s="1143"/>
      <c r="LG149" s="1143"/>
      <c r="LH149" s="1143"/>
      <c r="LI149" s="1143"/>
      <c r="LJ149" s="1143"/>
      <c r="LK149" s="1143"/>
      <c r="LL149" s="1143"/>
      <c r="LM149" s="1143"/>
      <c r="LN149" s="1143"/>
      <c r="LO149" s="1143"/>
      <c r="LP149" s="1143"/>
      <c r="LQ149" s="1143"/>
      <c r="LR149" s="1143"/>
      <c r="LS149" s="1143"/>
      <c r="LT149" s="1143"/>
      <c r="LU149" s="1143"/>
      <c r="LV149" s="1143"/>
      <c r="LW149" s="1143"/>
      <c r="LX149" s="1143"/>
      <c r="LY149" s="1143"/>
      <c r="LZ149" s="1143"/>
      <c r="MA149" s="1143"/>
      <c r="MB149" s="1143"/>
      <c r="MC149" s="1143"/>
      <c r="MD149" s="1143"/>
      <c r="ME149" s="1143"/>
      <c r="MF149" s="1143"/>
      <c r="MG149" s="1143"/>
      <c r="MH149" s="1143"/>
      <c r="MI149" s="1143"/>
      <c r="MJ149" s="1143"/>
      <c r="MK149" s="1143"/>
      <c r="ML149" s="1143"/>
      <c r="MM149" s="1143"/>
      <c r="MN149" s="1143"/>
      <c r="MO149" s="1143"/>
      <c r="MP149" s="1143"/>
      <c r="MQ149" s="1143"/>
      <c r="MR149" s="1143"/>
      <c r="MS149" s="1143"/>
      <c r="MT149" s="1143"/>
      <c r="MU149" s="1143"/>
      <c r="MV149" s="1143"/>
      <c r="MW149" s="1143"/>
      <c r="MX149" s="1143"/>
      <c r="MY149" s="1143"/>
      <c r="MZ149" s="1143"/>
      <c r="NA149" s="1143"/>
      <c r="NB149" s="1143"/>
      <c r="NC149" s="1143"/>
      <c r="ND149" s="1143"/>
      <c r="NE149" s="1143"/>
      <c r="NF149" s="1143"/>
      <c r="NG149" s="1143"/>
      <c r="NH149" s="1143"/>
      <c r="NI149" s="1143"/>
      <c r="NJ149" s="1143"/>
      <c r="NK149" s="1143"/>
      <c r="NL149" s="1143"/>
      <c r="NM149" s="1143"/>
      <c r="NN149" s="1143"/>
      <c r="NO149" s="1143"/>
      <c r="NP149" s="1143"/>
      <c r="NQ149" s="1143"/>
      <c r="NR149" s="1143"/>
      <c r="NS149" s="1143"/>
      <c r="NT149" s="1143"/>
      <c r="NU149" s="1143"/>
      <c r="NV149" s="1143"/>
      <c r="NW149" s="1143"/>
      <c r="NX149" s="1143"/>
      <c r="NY149" s="1143"/>
      <c r="NZ149" s="1143"/>
      <c r="OA149" s="1143"/>
      <c r="OB149" s="1143"/>
      <c r="OC149" s="1143"/>
      <c r="OD149" s="1143"/>
      <c r="OE149" s="1143"/>
      <c r="OF149" s="1143"/>
      <c r="OG149" s="1143"/>
      <c r="OH149" s="1143"/>
      <c r="OI149" s="1143"/>
      <c r="OJ149" s="1143"/>
      <c r="OK149" s="1143"/>
      <c r="OL149" s="1143"/>
      <c r="OM149" s="1143"/>
      <c r="ON149" s="1143"/>
      <c r="OO149" s="1143"/>
      <c r="OP149" s="1143"/>
      <c r="OQ149" s="1143"/>
      <c r="OR149" s="1143"/>
      <c r="OS149" s="1143"/>
      <c r="OT149" s="1143"/>
      <c r="OU149" s="1143"/>
      <c r="OV149" s="1143"/>
      <c r="OW149" s="1143"/>
      <c r="OX149" s="1143"/>
      <c r="OY149" s="1143"/>
      <c r="OZ149" s="1143"/>
      <c r="PA149" s="1143"/>
      <c r="PB149" s="1143"/>
      <c r="PC149" s="1143"/>
      <c r="PD149" s="1143"/>
      <c r="PE149" s="1143"/>
      <c r="PF149" s="1143"/>
      <c r="PG149" s="1143"/>
      <c r="PH149" s="1143"/>
      <c r="PI149" s="1143"/>
      <c r="PJ149" s="1143"/>
      <c r="PK149" s="1143"/>
      <c r="PL149" s="1143"/>
      <c r="PM149" s="1143"/>
      <c r="PN149" s="1143"/>
      <c r="PO149" s="1143"/>
      <c r="PP149" s="1143"/>
      <c r="PQ149" s="1143"/>
      <c r="PR149" s="1143"/>
      <c r="PS149" s="1143"/>
      <c r="PT149" s="1143"/>
      <c r="PU149" s="1143"/>
      <c r="PV149" s="1143"/>
      <c r="PW149" s="1143"/>
      <c r="PX149" s="1143"/>
      <c r="PY149" s="1143"/>
      <c r="PZ149" s="1143"/>
      <c r="QA149" s="1143"/>
      <c r="QB149" s="1143"/>
      <c r="QC149" s="1143"/>
      <c r="QD149" s="1143"/>
      <c r="QE149" s="1143"/>
      <c r="QF149" s="1143"/>
      <c r="QG149" s="1143"/>
      <c r="QH149" s="1143"/>
      <c r="QI149" s="1143"/>
      <c r="QJ149" s="1143"/>
      <c r="QK149" s="1143"/>
      <c r="QL149" s="1143"/>
      <c r="QM149" s="1143"/>
      <c r="QN149" s="1143"/>
      <c r="QO149" s="1143"/>
      <c r="QP149" s="1143"/>
      <c r="QQ149" s="1143"/>
      <c r="QR149" s="1143"/>
      <c r="QS149" s="1143"/>
      <c r="QT149" s="1143"/>
      <c r="QU149" s="1143"/>
      <c r="QV149" s="1143"/>
      <c r="QW149" s="1143"/>
      <c r="QX149" s="1143"/>
      <c r="QY149" s="1143"/>
      <c r="QZ149" s="1143"/>
      <c r="RA149" s="1143"/>
      <c r="RB149" s="1143"/>
      <c r="RC149" s="1143"/>
      <c r="RD149" s="1143"/>
      <c r="RE149" s="1143"/>
      <c r="RF149" s="1143"/>
      <c r="RG149" s="1143"/>
      <c r="RH149" s="1143"/>
      <c r="RI149" s="1143"/>
      <c r="RJ149" s="1143"/>
      <c r="RK149" s="1143"/>
      <c r="RL149" s="1143"/>
      <c r="RM149" s="1143"/>
      <c r="RN149" s="1143"/>
      <c r="RO149" s="1143"/>
      <c r="RP149" s="1143"/>
      <c r="RQ149" s="1143"/>
      <c r="RR149" s="1143"/>
      <c r="RS149" s="1143"/>
      <c r="RT149" s="1143"/>
      <c r="RU149" s="1143"/>
      <c r="RV149" s="1143"/>
      <c r="RW149" s="1143"/>
      <c r="RX149" s="1143"/>
      <c r="RY149" s="1143"/>
      <c r="RZ149" s="1143"/>
      <c r="SA149" s="1143"/>
      <c r="SB149" s="1143"/>
      <c r="SC149" s="1143"/>
      <c r="SD149" s="1143"/>
      <c r="SE149" s="1143"/>
      <c r="SF149" s="1143"/>
      <c r="SG149" s="1143"/>
      <c r="SH149" s="1143"/>
      <c r="SI149" s="1143"/>
      <c r="SJ149" s="1143"/>
      <c r="SK149" s="1143"/>
      <c r="SL149" s="1143"/>
      <c r="SM149" s="1143"/>
      <c r="SN149" s="1143"/>
      <c r="SO149" s="1143"/>
      <c r="SP149" s="1143"/>
      <c r="SQ149" s="1143"/>
      <c r="SR149" s="1143"/>
      <c r="SS149" s="1143"/>
      <c r="ST149" s="1143"/>
      <c r="SU149" s="1143"/>
      <c r="SV149" s="1143"/>
      <c r="SW149" s="1143"/>
      <c r="SX149" s="1143"/>
      <c r="SY149" s="1143"/>
      <c r="SZ149" s="1143"/>
      <c r="TA149" s="1143"/>
      <c r="TB149" s="1143"/>
      <c r="TC149" s="1143"/>
      <c r="TD149" s="1143"/>
      <c r="TE149" s="1143"/>
      <c r="TF149" s="1143"/>
      <c r="TG149" s="1143"/>
      <c r="TH149" s="1143"/>
      <c r="TI149" s="1143"/>
      <c r="TJ149" s="1143"/>
      <c r="TK149" s="1143"/>
      <c r="TL149" s="1143"/>
      <c r="TM149" s="1143"/>
      <c r="TN149" s="1143"/>
      <c r="TO149" s="1143"/>
      <c r="TP149" s="1143"/>
      <c r="TQ149" s="1143"/>
      <c r="TR149" s="1143"/>
      <c r="TS149" s="1143"/>
      <c r="TT149" s="1143"/>
      <c r="TU149" s="1143"/>
      <c r="TV149" s="1143"/>
      <c r="TW149" s="1143"/>
      <c r="TX149" s="1143"/>
      <c r="TY149" s="1143"/>
      <c r="TZ149" s="1143"/>
      <c r="UA149" s="1143"/>
      <c r="UB149" s="1143"/>
      <c r="UC149" s="1143"/>
      <c r="UD149" s="1143"/>
      <c r="UE149" s="1143"/>
      <c r="UF149" s="1143"/>
      <c r="UG149" s="1143"/>
      <c r="UH149" s="1143"/>
      <c r="UI149" s="1143"/>
      <c r="UJ149" s="1143"/>
      <c r="UK149" s="1143"/>
      <c r="UL149" s="1143"/>
      <c r="UM149" s="1143"/>
      <c r="UN149" s="1143"/>
      <c r="UO149" s="1143"/>
      <c r="UP149" s="1143"/>
      <c r="UQ149" s="1143"/>
      <c r="UR149" s="1143"/>
      <c r="US149" s="1143"/>
      <c r="UT149" s="1143"/>
      <c r="UU149" s="1143"/>
      <c r="UV149" s="1143"/>
      <c r="UW149" s="1143"/>
      <c r="UX149" s="1143"/>
      <c r="UY149" s="1143"/>
      <c r="UZ149" s="1143"/>
      <c r="VA149" s="1143"/>
      <c r="VB149" s="1143"/>
      <c r="VC149" s="1143"/>
      <c r="VD149" s="1143"/>
      <c r="VE149" s="1143"/>
      <c r="VF149" s="1143"/>
      <c r="VG149" s="1143"/>
      <c r="VH149" s="1143"/>
      <c r="VI149" s="1143"/>
      <c r="VJ149" s="1143"/>
      <c r="VK149" s="1143"/>
      <c r="VL149" s="1143"/>
      <c r="VM149" s="1143"/>
      <c r="VN149" s="1143"/>
      <c r="VO149" s="1143"/>
      <c r="VP149" s="1143"/>
      <c r="VQ149" s="1143"/>
      <c r="VR149" s="1143"/>
      <c r="VS149" s="1143"/>
      <c r="VT149" s="1143"/>
      <c r="VU149" s="1143"/>
      <c r="VV149" s="1143"/>
      <c r="VW149" s="1143"/>
      <c r="VX149" s="1143"/>
      <c r="VY149" s="1143"/>
      <c r="VZ149" s="1143"/>
      <c r="WA149" s="1143"/>
      <c r="WB149" s="1143"/>
      <c r="WC149" s="1143"/>
      <c r="WD149" s="1143"/>
      <c r="WE149" s="1143"/>
      <c r="WF149" s="1143"/>
      <c r="WG149" s="1143"/>
      <c r="WH149" s="1143"/>
      <c r="WI149" s="1143"/>
      <c r="WJ149" s="1143"/>
      <c r="WK149" s="1143"/>
      <c r="WL149" s="1143"/>
      <c r="WM149" s="1143"/>
      <c r="WN149" s="1143"/>
      <c r="WO149" s="1143"/>
      <c r="WP149" s="1143"/>
      <c r="WQ149" s="1143"/>
      <c r="WR149" s="1143"/>
      <c r="WS149" s="1143"/>
      <c r="WT149" s="1143"/>
      <c r="WU149" s="1143"/>
      <c r="WV149" s="1143"/>
      <c r="WW149" s="1143"/>
      <c r="WX149" s="1143"/>
      <c r="WY149" s="1143"/>
      <c r="WZ149" s="1143"/>
      <c r="XA149" s="1143"/>
      <c r="XB149" s="1143"/>
      <c r="XC149" s="1143"/>
      <c r="XD149" s="1143"/>
      <c r="XE149" s="1143"/>
      <c r="XF149" s="1143"/>
      <c r="XG149" s="1143"/>
      <c r="XH149" s="1143"/>
      <c r="XI149" s="1143"/>
      <c r="XJ149" s="1143"/>
      <c r="XK149" s="1143"/>
      <c r="XL149" s="1143"/>
      <c r="XM149" s="1143"/>
      <c r="XN149" s="1143"/>
      <c r="XO149" s="1143"/>
      <c r="XP149" s="1143"/>
      <c r="XQ149" s="1143"/>
      <c r="XR149" s="1143"/>
      <c r="XS149" s="1143"/>
      <c r="XT149" s="1143"/>
      <c r="XU149" s="1143"/>
      <c r="XV149" s="1143"/>
      <c r="XW149" s="1143"/>
      <c r="XX149" s="1143"/>
      <c r="XY149" s="1143"/>
      <c r="XZ149" s="1143"/>
      <c r="YA149" s="1143"/>
      <c r="YB149" s="1143"/>
      <c r="YC149" s="1143"/>
      <c r="YD149" s="1143"/>
      <c r="YE149" s="1143"/>
      <c r="YF149" s="1143"/>
      <c r="YG149" s="1143"/>
      <c r="YH149" s="1143"/>
      <c r="YI149" s="1143"/>
      <c r="YJ149" s="1143"/>
      <c r="YK149" s="1143"/>
      <c r="YL149" s="1143"/>
      <c r="YM149" s="1143"/>
      <c r="YN149" s="1143"/>
      <c r="YO149" s="1143"/>
      <c r="YP149" s="1143"/>
      <c r="YQ149" s="1143"/>
      <c r="YR149" s="1143"/>
      <c r="YS149" s="1143"/>
      <c r="YT149" s="1143"/>
      <c r="YU149" s="1143"/>
      <c r="YV149" s="1143"/>
      <c r="YW149" s="1143"/>
      <c r="YX149" s="1143"/>
      <c r="YY149" s="1143"/>
      <c r="YZ149" s="1143"/>
      <c r="ZA149" s="1143"/>
      <c r="ZB149" s="1143"/>
      <c r="ZC149" s="1143"/>
      <c r="ZD149" s="1143"/>
      <c r="ZE149" s="1143"/>
      <c r="ZF149" s="1143"/>
      <c r="ZG149" s="1143"/>
      <c r="ZH149" s="1143"/>
      <c r="ZI149" s="1143"/>
      <c r="ZJ149" s="1143"/>
      <c r="ZK149" s="1143"/>
      <c r="ZL149" s="1143"/>
      <c r="ZM149" s="1143"/>
      <c r="ZN149" s="1143"/>
      <c r="ZO149" s="1143"/>
      <c r="ZP149" s="1143"/>
      <c r="ZQ149" s="1143"/>
      <c r="ZR149" s="1143"/>
      <c r="ZS149" s="1143"/>
      <c r="ZT149" s="1143"/>
      <c r="ZU149" s="1143"/>
      <c r="ZV149" s="1143"/>
      <c r="ZW149" s="1143"/>
      <c r="ZX149" s="1143"/>
      <c r="ZY149" s="1143"/>
      <c r="ZZ149" s="1143"/>
      <c r="AAA149" s="1143"/>
      <c r="AAB149" s="1143"/>
      <c r="AAC149" s="1143"/>
      <c r="AAD149" s="1143"/>
      <c r="AAE149" s="1143"/>
      <c r="AAF149" s="1143"/>
      <c r="AAG149" s="1143"/>
      <c r="AAH149" s="1143"/>
      <c r="AAI149" s="1143"/>
      <c r="AAJ149" s="1143"/>
      <c r="AAK149" s="1143"/>
      <c r="AAL149" s="1143"/>
      <c r="AAM149" s="1143"/>
      <c r="AAN149" s="1143"/>
      <c r="AAO149" s="1143"/>
      <c r="AAP149" s="1143"/>
      <c r="AAQ149" s="1143"/>
      <c r="AAR149" s="1143"/>
      <c r="AAS149" s="1143"/>
      <c r="AAT149" s="1143"/>
      <c r="AAU149" s="1143"/>
      <c r="AAV149" s="1143"/>
      <c r="AAW149" s="1143"/>
      <c r="AAX149" s="1143"/>
      <c r="AAY149" s="1143"/>
      <c r="AAZ149" s="1143"/>
      <c r="ABA149" s="1143"/>
      <c r="ABB149" s="1143"/>
      <c r="ABC149" s="1143"/>
      <c r="ABD149" s="1143"/>
      <c r="ABE149" s="1143"/>
      <c r="ABF149" s="1143"/>
      <c r="ABG149" s="1143"/>
      <c r="ABH149" s="1143"/>
      <c r="ABI149" s="1143"/>
      <c r="ABJ149" s="1143"/>
      <c r="ABK149" s="1143"/>
      <c r="ABL149" s="1143"/>
      <c r="ABM149" s="1143"/>
      <c r="ABN149" s="1143"/>
      <c r="ABO149" s="1143"/>
      <c r="ABP149" s="1143"/>
      <c r="ABQ149" s="1143"/>
      <c r="ABR149" s="1143"/>
      <c r="ABS149" s="1143"/>
      <c r="ABT149" s="1143"/>
      <c r="ABU149" s="1143"/>
      <c r="ABV149" s="1143"/>
      <c r="ABW149" s="1143"/>
      <c r="ABX149" s="1143"/>
      <c r="ABY149" s="1143"/>
      <c r="ABZ149" s="1143"/>
      <c r="ACA149" s="1143"/>
      <c r="ACB149" s="1143"/>
      <c r="ACC149" s="1143"/>
      <c r="ACD149" s="1143"/>
      <c r="ACE149" s="1143"/>
      <c r="ACF149" s="1143"/>
      <c r="ACG149" s="1143"/>
      <c r="ACH149" s="1143"/>
      <c r="ACI149" s="1143"/>
      <c r="ACJ149" s="1143"/>
      <c r="ACK149" s="1143"/>
      <c r="ACL149" s="1143"/>
      <c r="ACM149" s="1143"/>
      <c r="ACN149" s="1143"/>
      <c r="ACO149" s="1143"/>
      <c r="ACP149" s="1143"/>
      <c r="ACQ149" s="1143"/>
      <c r="ACR149" s="1143"/>
      <c r="ACS149" s="1143"/>
      <c r="ACT149" s="1143"/>
      <c r="ACU149" s="1143"/>
      <c r="ACV149" s="1143"/>
      <c r="ACW149" s="1143"/>
      <c r="ACX149" s="1143"/>
      <c r="ACY149" s="1143"/>
      <c r="ACZ149" s="1143"/>
      <c r="ADA149" s="1143"/>
      <c r="ADB149" s="1143"/>
      <c r="ADC149" s="1143"/>
      <c r="ADD149" s="1143"/>
      <c r="ADE149" s="1143"/>
      <c r="ADF149" s="1143"/>
      <c r="ADG149" s="1143"/>
      <c r="ADH149" s="1143"/>
      <c r="ADI149" s="1143"/>
      <c r="ADJ149" s="1143"/>
      <c r="ADK149" s="1143"/>
      <c r="ADL149" s="1143"/>
      <c r="ADM149" s="1143"/>
      <c r="ADN149" s="1143"/>
      <c r="ADO149" s="1143"/>
      <c r="ADP149" s="1143"/>
      <c r="ADQ149" s="1143"/>
      <c r="ADR149" s="1143"/>
      <c r="ADS149" s="1143"/>
      <c r="ADT149" s="1143"/>
      <c r="ADU149" s="1143"/>
      <c r="ADV149" s="1143"/>
      <c r="ADW149" s="1143"/>
      <c r="ADX149" s="1143"/>
      <c r="ADY149" s="1143"/>
      <c r="ADZ149" s="1143"/>
      <c r="AEA149" s="1143"/>
      <c r="AEB149" s="1143"/>
      <c r="AEC149" s="1143"/>
      <c r="AED149" s="1143"/>
      <c r="AEE149" s="1143"/>
      <c r="AEF149" s="1143"/>
      <c r="AEG149" s="1143"/>
      <c r="AEH149" s="1143"/>
      <c r="AEI149" s="1143"/>
      <c r="AEJ149" s="1143"/>
      <c r="AEK149" s="1143"/>
      <c r="AEL149" s="1143"/>
      <c r="AEM149" s="1143"/>
      <c r="AEN149" s="1143"/>
      <c r="AEO149" s="1143"/>
      <c r="AEP149" s="1143"/>
      <c r="AEQ149" s="1143"/>
      <c r="AER149" s="1143"/>
      <c r="AES149" s="1143"/>
      <c r="AET149" s="1143"/>
      <c r="AEU149" s="1143"/>
      <c r="AEV149" s="1143"/>
      <c r="AEW149" s="1143"/>
      <c r="AEX149" s="1143"/>
      <c r="AEY149" s="1143"/>
      <c r="AEZ149" s="1143"/>
      <c r="AFA149" s="1143"/>
      <c r="AFB149" s="1143"/>
      <c r="AFC149" s="1143"/>
      <c r="AFD149" s="1143"/>
      <c r="AFE149" s="1143"/>
      <c r="AFF149" s="1143"/>
      <c r="AFG149" s="1143"/>
      <c r="AFH149" s="1143"/>
      <c r="AFI149" s="1143"/>
      <c r="AFJ149" s="1143"/>
      <c r="AFK149" s="1143"/>
      <c r="AFL149" s="1143"/>
      <c r="AFM149" s="1143"/>
      <c r="AFN149" s="1143"/>
      <c r="AFO149" s="1143"/>
      <c r="AFP149" s="1143"/>
      <c r="AFQ149" s="1143"/>
      <c r="AFR149" s="1143"/>
      <c r="AFS149" s="1143"/>
      <c r="AFT149" s="1143"/>
      <c r="AFU149" s="1143"/>
      <c r="AFV149" s="1143"/>
      <c r="AFW149" s="1143"/>
      <c r="AFX149" s="1143"/>
      <c r="AFY149" s="1143"/>
      <c r="AFZ149" s="1143"/>
      <c r="AGA149" s="1143"/>
      <c r="AGB149" s="1143"/>
      <c r="AGC149" s="1143"/>
      <c r="AGD149" s="1143"/>
      <c r="AGE149" s="1143"/>
      <c r="AGF149" s="1143"/>
      <c r="AGG149" s="1143"/>
      <c r="AGH149" s="1143"/>
      <c r="AGI149" s="1143"/>
      <c r="AGJ149" s="1143"/>
      <c r="AGK149" s="1143"/>
      <c r="AGL149" s="1143"/>
      <c r="AGM149" s="1143"/>
      <c r="AGN149" s="1143"/>
      <c r="AGO149" s="1143"/>
      <c r="AGP149" s="1143"/>
      <c r="AGQ149" s="1143"/>
      <c r="AGR149" s="1143"/>
      <c r="AGS149" s="1143"/>
      <c r="AGT149" s="1143"/>
      <c r="AGU149" s="1143"/>
      <c r="AGV149" s="1143"/>
      <c r="AGW149" s="1143"/>
      <c r="AGX149" s="1143"/>
      <c r="AGY149" s="1143"/>
      <c r="AGZ149" s="1143"/>
      <c r="AHA149" s="1143"/>
      <c r="AHB149" s="1143"/>
      <c r="AHC149" s="1143"/>
      <c r="AHD149" s="1143"/>
      <c r="AHE149" s="1143"/>
      <c r="AHF149" s="1143"/>
      <c r="AHG149" s="1143"/>
      <c r="AHH149" s="1143"/>
      <c r="AHI149" s="1143"/>
      <c r="AHJ149" s="1143"/>
      <c r="AHK149" s="1143"/>
      <c r="AHL149" s="1143"/>
      <c r="AHM149" s="1143"/>
      <c r="AHN149" s="1143"/>
      <c r="AHO149" s="1143"/>
      <c r="AHP149" s="1143"/>
      <c r="AHQ149" s="1143"/>
      <c r="AHR149" s="1143"/>
      <c r="AHS149" s="1143"/>
      <c r="AHT149" s="1143"/>
      <c r="AHU149" s="1143"/>
      <c r="AHV149" s="1143"/>
      <c r="AHW149" s="1143"/>
      <c r="AHX149" s="1143"/>
      <c r="AHY149" s="1143"/>
      <c r="AHZ149" s="1143"/>
      <c r="AIA149" s="1143"/>
      <c r="AIB149" s="1143"/>
      <c r="AIC149" s="1143"/>
      <c r="AID149" s="1143"/>
      <c r="AIE149" s="1143"/>
      <c r="AIF149" s="1143"/>
      <c r="AIG149" s="1143"/>
      <c r="AIH149" s="1143"/>
      <c r="AII149" s="1143"/>
      <c r="AIJ149" s="1143"/>
      <c r="AIK149" s="1143"/>
      <c r="AIL149" s="1143"/>
      <c r="AIM149" s="1143"/>
      <c r="AIN149" s="1143"/>
      <c r="AIO149" s="1143"/>
      <c r="AIP149" s="1143"/>
      <c r="AIQ149" s="1143"/>
      <c r="AIR149" s="1143"/>
      <c r="AIS149" s="1143"/>
      <c r="AIT149" s="1143"/>
      <c r="AIU149" s="1143"/>
      <c r="AIV149" s="1143"/>
      <c r="AIW149" s="1143"/>
      <c r="AIX149" s="1143"/>
      <c r="AIY149" s="1143"/>
      <c r="AIZ149" s="1143"/>
      <c r="AJA149" s="1143"/>
      <c r="AJB149" s="1143"/>
      <c r="AJC149" s="1143"/>
      <c r="AJD149" s="1143"/>
      <c r="AJE149" s="1143"/>
      <c r="AJF149" s="1143"/>
      <c r="AJG149" s="1143"/>
      <c r="AJH149" s="1143"/>
      <c r="AJI149" s="1143"/>
      <c r="AJJ149" s="1143"/>
      <c r="AJK149" s="1143"/>
      <c r="AJL149" s="1143"/>
      <c r="AJM149" s="1143"/>
      <c r="AJN149" s="1143"/>
      <c r="AJO149" s="1143"/>
      <c r="AJP149" s="1143"/>
      <c r="AJQ149" s="1143"/>
      <c r="AJR149" s="1143"/>
      <c r="AJS149" s="1143"/>
      <c r="AJT149" s="1143"/>
      <c r="AJU149" s="1143"/>
      <c r="AJV149" s="1143"/>
      <c r="AJW149" s="1143"/>
      <c r="AJX149" s="1143"/>
      <c r="AJY149" s="1143"/>
      <c r="AJZ149" s="1143"/>
      <c r="AKA149" s="1143"/>
      <c r="AKB149" s="1143"/>
      <c r="AKC149" s="1143"/>
      <c r="AKD149" s="1143"/>
      <c r="AKE149" s="1143"/>
      <c r="AKF149" s="1143"/>
      <c r="AKG149" s="1143"/>
      <c r="AKH149" s="1143"/>
      <c r="AKI149" s="1143"/>
      <c r="AKJ149" s="1143"/>
      <c r="AKK149" s="1143"/>
      <c r="AKL149" s="1143"/>
      <c r="AKM149" s="1143"/>
      <c r="AKN149" s="1143"/>
      <c r="AKO149" s="1143"/>
      <c r="AKP149" s="1143"/>
      <c r="AKQ149" s="1143"/>
      <c r="AKR149" s="1143"/>
      <c r="AKS149" s="1143"/>
      <c r="AKT149" s="1143"/>
      <c r="AKU149" s="1143"/>
      <c r="AKV149" s="1143"/>
      <c r="AKW149" s="1143"/>
      <c r="AKX149" s="1143"/>
      <c r="AKY149" s="1143"/>
      <c r="AKZ149" s="1143"/>
      <c r="ALA149" s="1143"/>
      <c r="ALB149" s="1143"/>
      <c r="ALC149" s="1143"/>
      <c r="ALD149" s="1143"/>
      <c r="ALE149" s="1143"/>
      <c r="ALF149" s="1143"/>
      <c r="ALG149" s="1143"/>
      <c r="ALH149" s="1143"/>
      <c r="ALI149" s="1143"/>
      <c r="ALJ149" s="1143"/>
      <c r="ALK149" s="1143"/>
      <c r="ALL149" s="1143"/>
      <c r="ALM149" s="1143"/>
      <c r="ALN149" s="1143"/>
      <c r="ALO149" s="1143"/>
      <c r="ALP149" s="1143"/>
      <c r="ALQ149" s="1143"/>
      <c r="ALR149" s="1143"/>
      <c r="ALS149" s="1143"/>
      <c r="ALT149" s="1143"/>
      <c r="ALU149" s="1143"/>
      <c r="ALV149" s="1143"/>
      <c r="ALW149" s="1143"/>
      <c r="ALX149" s="1143"/>
      <c r="ALY149" s="1143"/>
      <c r="ALZ149" s="1143"/>
      <c r="AMA149" s="1143"/>
      <c r="AMB149" s="1143"/>
      <c r="AMC149" s="1143"/>
      <c r="AMD149" s="1143"/>
      <c r="AME149" s="1143"/>
      <c r="AMF149" s="1143"/>
      <c r="AMG149" s="1143"/>
    </row>
    <row r="150" spans="1:1021" s="1155" customFormat="1" ht="27.75" customHeight="1">
      <c r="A150" s="1156">
        <f t="shared" si="14"/>
        <v>1.2500000000000002</v>
      </c>
      <c r="B150" s="1156">
        <v>2.92</v>
      </c>
      <c r="C150" s="1157">
        <f t="shared" si="15"/>
        <v>89.750000000000014</v>
      </c>
      <c r="D150" s="1157">
        <f t="shared" si="16"/>
        <v>305.65333333333331</v>
      </c>
      <c r="E150" s="1143"/>
      <c r="F150" s="1561"/>
      <c r="G150" s="1561"/>
      <c r="H150" s="1561"/>
      <c r="I150" s="1561"/>
      <c r="J150" s="1569" t="s">
        <v>2516</v>
      </c>
      <c r="K150" s="1570"/>
      <c r="L150" s="1570"/>
      <c r="M150" s="1570"/>
      <c r="N150" s="1570"/>
      <c r="O150" s="1570"/>
      <c r="P150" s="1570"/>
      <c r="Q150" s="1570"/>
      <c r="R150" s="1570"/>
      <c r="S150" s="1570"/>
      <c r="T150" s="1570"/>
      <c r="U150" s="1570"/>
      <c r="V150" s="1570"/>
      <c r="W150" s="1570"/>
      <c r="X150" s="1570"/>
      <c r="Y150" s="1570"/>
      <c r="Z150" s="1570"/>
      <c r="AA150" s="1570"/>
      <c r="AB150" s="1570"/>
      <c r="AC150" s="1570"/>
      <c r="AD150" s="1570"/>
      <c r="AE150" s="1571"/>
      <c r="AF150" s="1562"/>
      <c r="AG150" s="1562"/>
      <c r="AH150" s="1562">
        <v>310</v>
      </c>
      <c r="AI150" s="1562"/>
      <c r="AJ150" s="1562"/>
      <c r="AK150" s="1563">
        <v>210</v>
      </c>
      <c r="AL150" s="1564"/>
      <c r="AM150" s="1564"/>
      <c r="AN150" s="1564"/>
      <c r="AO150" s="1564"/>
      <c r="AP150" s="1564"/>
      <c r="AQ150" s="1564"/>
      <c r="AR150" s="1564"/>
      <c r="AS150" s="1564"/>
      <c r="AT150" s="1565"/>
      <c r="AU150" s="1563">
        <v>310</v>
      </c>
      <c r="AV150" s="1564"/>
      <c r="AW150" s="1564"/>
      <c r="AX150" s="1564"/>
      <c r="AY150" s="1564"/>
      <c r="AZ150" s="1564"/>
      <c r="BA150" s="1564"/>
      <c r="BB150" s="1564"/>
      <c r="BC150" s="1564"/>
      <c r="BD150" s="1565"/>
      <c r="BE150" s="1153"/>
      <c r="BF150" s="1154"/>
      <c r="BG150" s="1143"/>
      <c r="BH150" s="1143"/>
      <c r="BI150" s="1143"/>
      <c r="BJ150" s="1143"/>
      <c r="BK150" s="1143"/>
      <c r="BL150" s="1143"/>
      <c r="BM150" s="1143"/>
      <c r="BN150" s="1143"/>
      <c r="BO150" s="1143"/>
      <c r="BP150" s="1143"/>
      <c r="BQ150" s="1143"/>
      <c r="BR150" s="1143"/>
      <c r="BS150" s="1143"/>
      <c r="BT150" s="1143"/>
      <c r="BU150" s="1143"/>
      <c r="BV150" s="1143"/>
      <c r="BW150" s="1143"/>
      <c r="BX150" s="1143"/>
      <c r="BY150" s="1143"/>
      <c r="BZ150" s="1143"/>
      <c r="CA150" s="1143"/>
      <c r="CB150" s="1143"/>
      <c r="CC150" s="1143"/>
      <c r="CD150" s="1143"/>
      <c r="CE150" s="1143"/>
      <c r="CF150" s="1143"/>
      <c r="CG150" s="1143"/>
      <c r="CH150" s="1143"/>
      <c r="CI150" s="1143"/>
      <c r="CJ150" s="1143"/>
      <c r="CK150" s="1143"/>
      <c r="CL150" s="1143"/>
      <c r="CM150" s="1143"/>
      <c r="CN150" s="1143"/>
      <c r="CO150" s="1143"/>
      <c r="CP150" s="1143"/>
      <c r="CQ150" s="1143"/>
      <c r="CR150" s="1143"/>
      <c r="CS150" s="1143"/>
      <c r="CT150" s="1143"/>
      <c r="CU150" s="1143"/>
      <c r="CV150" s="1143"/>
      <c r="CW150" s="1143"/>
      <c r="CX150" s="1143"/>
      <c r="CY150" s="1143"/>
      <c r="CZ150" s="1143"/>
      <c r="DA150" s="1143"/>
      <c r="DB150" s="1143"/>
      <c r="DC150" s="1143"/>
      <c r="DD150" s="1143"/>
      <c r="DE150" s="1143"/>
      <c r="DF150" s="1143"/>
      <c r="DG150" s="1143"/>
      <c r="DH150" s="1143"/>
      <c r="DI150" s="1143"/>
      <c r="DJ150" s="1143"/>
      <c r="DK150" s="1143"/>
      <c r="DL150" s="1143"/>
      <c r="DM150" s="1143"/>
      <c r="DN150" s="1143"/>
      <c r="DO150" s="1143"/>
      <c r="DP150" s="1143"/>
      <c r="DQ150" s="1143"/>
      <c r="DR150" s="1143"/>
      <c r="DS150" s="1143"/>
      <c r="DT150" s="1143"/>
      <c r="DU150" s="1143"/>
      <c r="DV150" s="1143"/>
      <c r="DW150" s="1143"/>
      <c r="DX150" s="1143"/>
      <c r="DY150" s="1143"/>
      <c r="DZ150" s="1143"/>
      <c r="EA150" s="1143"/>
      <c r="EB150" s="1143"/>
      <c r="EC150" s="1143"/>
      <c r="ED150" s="1143"/>
      <c r="EE150" s="1143"/>
      <c r="EF150" s="1143"/>
      <c r="EG150" s="1143"/>
      <c r="EH150" s="1143"/>
      <c r="EI150" s="1143"/>
      <c r="EJ150" s="1143"/>
      <c r="EK150" s="1143"/>
      <c r="EL150" s="1143"/>
      <c r="EM150" s="1143"/>
      <c r="EN150" s="1143"/>
      <c r="EO150" s="1143"/>
      <c r="EP150" s="1143"/>
      <c r="EQ150" s="1143"/>
      <c r="ER150" s="1143"/>
      <c r="ES150" s="1143"/>
      <c r="ET150" s="1143"/>
      <c r="EU150" s="1143"/>
      <c r="EV150" s="1143"/>
      <c r="EW150" s="1143"/>
      <c r="EX150" s="1143"/>
      <c r="EY150" s="1143"/>
      <c r="EZ150" s="1143"/>
      <c r="FA150" s="1143"/>
      <c r="FB150" s="1143"/>
      <c r="FC150" s="1143"/>
      <c r="FD150" s="1143"/>
      <c r="FE150" s="1143"/>
      <c r="FF150" s="1143"/>
      <c r="FG150" s="1143"/>
      <c r="FH150" s="1143"/>
      <c r="FI150" s="1143"/>
      <c r="FJ150" s="1143"/>
      <c r="FK150" s="1143"/>
      <c r="FL150" s="1143"/>
      <c r="FM150" s="1143"/>
      <c r="FN150" s="1143"/>
      <c r="FO150" s="1143"/>
      <c r="FP150" s="1143"/>
      <c r="FQ150" s="1143"/>
      <c r="FR150" s="1143"/>
      <c r="FS150" s="1143"/>
      <c r="FT150" s="1143"/>
      <c r="FU150" s="1143"/>
      <c r="FV150" s="1143"/>
      <c r="FW150" s="1143"/>
      <c r="FX150" s="1143"/>
      <c r="FY150" s="1143"/>
      <c r="FZ150" s="1143"/>
      <c r="GA150" s="1143"/>
      <c r="GB150" s="1143"/>
      <c r="GC150" s="1143"/>
      <c r="GD150" s="1143"/>
      <c r="GE150" s="1143"/>
      <c r="GF150" s="1143"/>
      <c r="GG150" s="1143"/>
      <c r="GH150" s="1143"/>
      <c r="GI150" s="1143"/>
      <c r="GJ150" s="1143"/>
      <c r="GK150" s="1143"/>
      <c r="GL150" s="1143"/>
      <c r="GM150" s="1143"/>
      <c r="GN150" s="1143"/>
      <c r="GO150" s="1143"/>
      <c r="GP150" s="1143"/>
      <c r="GQ150" s="1143"/>
      <c r="GR150" s="1143"/>
      <c r="GS150" s="1143"/>
      <c r="GT150" s="1143"/>
      <c r="GU150" s="1143"/>
      <c r="GV150" s="1143"/>
      <c r="GW150" s="1143"/>
      <c r="GX150" s="1143"/>
      <c r="GY150" s="1143"/>
      <c r="GZ150" s="1143"/>
      <c r="HA150" s="1143"/>
      <c r="HB150" s="1143"/>
      <c r="HC150" s="1143"/>
      <c r="HD150" s="1143"/>
      <c r="HE150" s="1143"/>
      <c r="HF150" s="1143"/>
      <c r="HG150" s="1143"/>
      <c r="HH150" s="1143"/>
      <c r="HI150" s="1143"/>
      <c r="HJ150" s="1143"/>
      <c r="HK150" s="1143"/>
      <c r="HL150" s="1143"/>
      <c r="HM150" s="1143"/>
      <c r="HN150" s="1143"/>
      <c r="HO150" s="1143"/>
      <c r="HP150" s="1143"/>
      <c r="HQ150" s="1143"/>
      <c r="HR150" s="1143"/>
      <c r="HS150" s="1143"/>
      <c r="HT150" s="1143"/>
      <c r="HU150" s="1143"/>
      <c r="HV150" s="1143"/>
      <c r="HW150" s="1143"/>
      <c r="HX150" s="1143"/>
      <c r="HY150" s="1143"/>
      <c r="HZ150" s="1143"/>
      <c r="IA150" s="1143"/>
      <c r="IB150" s="1143"/>
      <c r="IC150" s="1143"/>
      <c r="ID150" s="1143"/>
      <c r="IE150" s="1143"/>
      <c r="IF150" s="1143"/>
      <c r="IG150" s="1143"/>
      <c r="IH150" s="1143"/>
      <c r="II150" s="1143"/>
      <c r="IJ150" s="1143"/>
      <c r="IK150" s="1143"/>
      <c r="IL150" s="1143"/>
      <c r="IM150" s="1143"/>
      <c r="IN150" s="1143"/>
      <c r="IO150" s="1143"/>
      <c r="IP150" s="1143"/>
      <c r="IQ150" s="1143"/>
      <c r="IR150" s="1143"/>
      <c r="IS150" s="1143"/>
      <c r="IT150" s="1143"/>
      <c r="IU150" s="1143"/>
      <c r="IV150" s="1143"/>
      <c r="IW150" s="1143"/>
      <c r="IX150" s="1143"/>
      <c r="IY150" s="1143"/>
      <c r="IZ150" s="1143"/>
      <c r="JA150" s="1143"/>
      <c r="JB150" s="1143"/>
      <c r="JC150" s="1143"/>
      <c r="JD150" s="1143"/>
      <c r="JE150" s="1143"/>
      <c r="JF150" s="1143"/>
      <c r="JG150" s="1143"/>
      <c r="JH150" s="1143"/>
      <c r="JI150" s="1143"/>
      <c r="JJ150" s="1143"/>
      <c r="JK150" s="1143"/>
      <c r="JL150" s="1143"/>
      <c r="JM150" s="1143"/>
      <c r="JN150" s="1143"/>
      <c r="JO150" s="1143"/>
      <c r="JP150" s="1143"/>
      <c r="JQ150" s="1143"/>
      <c r="JR150" s="1143"/>
      <c r="JS150" s="1143"/>
      <c r="JT150" s="1143"/>
      <c r="JU150" s="1143"/>
      <c r="JV150" s="1143"/>
      <c r="JW150" s="1143"/>
      <c r="JX150" s="1143"/>
      <c r="JY150" s="1143"/>
      <c r="JZ150" s="1143"/>
      <c r="KA150" s="1143"/>
      <c r="KB150" s="1143"/>
      <c r="KC150" s="1143"/>
      <c r="KD150" s="1143"/>
      <c r="KE150" s="1143"/>
      <c r="KF150" s="1143"/>
      <c r="KG150" s="1143"/>
      <c r="KH150" s="1143"/>
      <c r="KI150" s="1143"/>
      <c r="KJ150" s="1143"/>
      <c r="KK150" s="1143"/>
      <c r="KL150" s="1143"/>
      <c r="KM150" s="1143"/>
      <c r="KN150" s="1143"/>
      <c r="KO150" s="1143"/>
      <c r="KP150" s="1143"/>
      <c r="KQ150" s="1143"/>
      <c r="KR150" s="1143"/>
      <c r="KS150" s="1143"/>
      <c r="KT150" s="1143"/>
      <c r="KU150" s="1143"/>
      <c r="KV150" s="1143"/>
      <c r="KW150" s="1143"/>
      <c r="KX150" s="1143"/>
      <c r="KY150" s="1143"/>
      <c r="KZ150" s="1143"/>
      <c r="LA150" s="1143"/>
      <c r="LB150" s="1143"/>
      <c r="LC150" s="1143"/>
      <c r="LD150" s="1143"/>
      <c r="LE150" s="1143"/>
      <c r="LF150" s="1143"/>
      <c r="LG150" s="1143"/>
      <c r="LH150" s="1143"/>
      <c r="LI150" s="1143"/>
      <c r="LJ150" s="1143"/>
      <c r="LK150" s="1143"/>
      <c r="LL150" s="1143"/>
      <c r="LM150" s="1143"/>
      <c r="LN150" s="1143"/>
      <c r="LO150" s="1143"/>
      <c r="LP150" s="1143"/>
      <c r="LQ150" s="1143"/>
      <c r="LR150" s="1143"/>
      <c r="LS150" s="1143"/>
      <c r="LT150" s="1143"/>
      <c r="LU150" s="1143"/>
      <c r="LV150" s="1143"/>
      <c r="LW150" s="1143"/>
      <c r="LX150" s="1143"/>
      <c r="LY150" s="1143"/>
      <c r="LZ150" s="1143"/>
      <c r="MA150" s="1143"/>
      <c r="MB150" s="1143"/>
      <c r="MC150" s="1143"/>
      <c r="MD150" s="1143"/>
      <c r="ME150" s="1143"/>
      <c r="MF150" s="1143"/>
      <c r="MG150" s="1143"/>
      <c r="MH150" s="1143"/>
      <c r="MI150" s="1143"/>
      <c r="MJ150" s="1143"/>
      <c r="MK150" s="1143"/>
      <c r="ML150" s="1143"/>
      <c r="MM150" s="1143"/>
      <c r="MN150" s="1143"/>
      <c r="MO150" s="1143"/>
      <c r="MP150" s="1143"/>
      <c r="MQ150" s="1143"/>
      <c r="MR150" s="1143"/>
      <c r="MS150" s="1143"/>
      <c r="MT150" s="1143"/>
      <c r="MU150" s="1143"/>
      <c r="MV150" s="1143"/>
      <c r="MW150" s="1143"/>
      <c r="MX150" s="1143"/>
      <c r="MY150" s="1143"/>
      <c r="MZ150" s="1143"/>
      <c r="NA150" s="1143"/>
      <c r="NB150" s="1143"/>
      <c r="NC150" s="1143"/>
      <c r="ND150" s="1143"/>
      <c r="NE150" s="1143"/>
      <c r="NF150" s="1143"/>
      <c r="NG150" s="1143"/>
      <c r="NH150" s="1143"/>
      <c r="NI150" s="1143"/>
      <c r="NJ150" s="1143"/>
      <c r="NK150" s="1143"/>
      <c r="NL150" s="1143"/>
      <c r="NM150" s="1143"/>
      <c r="NN150" s="1143"/>
      <c r="NO150" s="1143"/>
      <c r="NP150" s="1143"/>
      <c r="NQ150" s="1143"/>
      <c r="NR150" s="1143"/>
      <c r="NS150" s="1143"/>
      <c r="NT150" s="1143"/>
      <c r="NU150" s="1143"/>
      <c r="NV150" s="1143"/>
      <c r="NW150" s="1143"/>
      <c r="NX150" s="1143"/>
      <c r="NY150" s="1143"/>
      <c r="NZ150" s="1143"/>
      <c r="OA150" s="1143"/>
      <c r="OB150" s="1143"/>
      <c r="OC150" s="1143"/>
      <c r="OD150" s="1143"/>
      <c r="OE150" s="1143"/>
      <c r="OF150" s="1143"/>
      <c r="OG150" s="1143"/>
      <c r="OH150" s="1143"/>
      <c r="OI150" s="1143"/>
      <c r="OJ150" s="1143"/>
      <c r="OK150" s="1143"/>
      <c r="OL150" s="1143"/>
      <c r="OM150" s="1143"/>
      <c r="ON150" s="1143"/>
      <c r="OO150" s="1143"/>
      <c r="OP150" s="1143"/>
      <c r="OQ150" s="1143"/>
      <c r="OR150" s="1143"/>
      <c r="OS150" s="1143"/>
      <c r="OT150" s="1143"/>
      <c r="OU150" s="1143"/>
      <c r="OV150" s="1143"/>
      <c r="OW150" s="1143"/>
      <c r="OX150" s="1143"/>
      <c r="OY150" s="1143"/>
      <c r="OZ150" s="1143"/>
      <c r="PA150" s="1143"/>
      <c r="PB150" s="1143"/>
      <c r="PC150" s="1143"/>
      <c r="PD150" s="1143"/>
      <c r="PE150" s="1143"/>
      <c r="PF150" s="1143"/>
      <c r="PG150" s="1143"/>
      <c r="PH150" s="1143"/>
      <c r="PI150" s="1143"/>
      <c r="PJ150" s="1143"/>
      <c r="PK150" s="1143"/>
      <c r="PL150" s="1143"/>
      <c r="PM150" s="1143"/>
      <c r="PN150" s="1143"/>
      <c r="PO150" s="1143"/>
      <c r="PP150" s="1143"/>
      <c r="PQ150" s="1143"/>
      <c r="PR150" s="1143"/>
      <c r="PS150" s="1143"/>
      <c r="PT150" s="1143"/>
      <c r="PU150" s="1143"/>
      <c r="PV150" s="1143"/>
      <c r="PW150" s="1143"/>
      <c r="PX150" s="1143"/>
      <c r="PY150" s="1143"/>
      <c r="PZ150" s="1143"/>
      <c r="QA150" s="1143"/>
      <c r="QB150" s="1143"/>
      <c r="QC150" s="1143"/>
      <c r="QD150" s="1143"/>
      <c r="QE150" s="1143"/>
      <c r="QF150" s="1143"/>
      <c r="QG150" s="1143"/>
      <c r="QH150" s="1143"/>
      <c r="QI150" s="1143"/>
      <c r="QJ150" s="1143"/>
      <c r="QK150" s="1143"/>
      <c r="QL150" s="1143"/>
      <c r="QM150" s="1143"/>
      <c r="QN150" s="1143"/>
      <c r="QO150" s="1143"/>
      <c r="QP150" s="1143"/>
      <c r="QQ150" s="1143"/>
      <c r="QR150" s="1143"/>
      <c r="QS150" s="1143"/>
      <c r="QT150" s="1143"/>
      <c r="QU150" s="1143"/>
      <c r="QV150" s="1143"/>
      <c r="QW150" s="1143"/>
      <c r="QX150" s="1143"/>
      <c r="QY150" s="1143"/>
      <c r="QZ150" s="1143"/>
      <c r="RA150" s="1143"/>
      <c r="RB150" s="1143"/>
      <c r="RC150" s="1143"/>
      <c r="RD150" s="1143"/>
      <c r="RE150" s="1143"/>
      <c r="RF150" s="1143"/>
      <c r="RG150" s="1143"/>
      <c r="RH150" s="1143"/>
      <c r="RI150" s="1143"/>
      <c r="RJ150" s="1143"/>
      <c r="RK150" s="1143"/>
      <c r="RL150" s="1143"/>
      <c r="RM150" s="1143"/>
      <c r="RN150" s="1143"/>
      <c r="RO150" s="1143"/>
      <c r="RP150" s="1143"/>
      <c r="RQ150" s="1143"/>
      <c r="RR150" s="1143"/>
      <c r="RS150" s="1143"/>
      <c r="RT150" s="1143"/>
      <c r="RU150" s="1143"/>
      <c r="RV150" s="1143"/>
      <c r="RW150" s="1143"/>
      <c r="RX150" s="1143"/>
      <c r="RY150" s="1143"/>
      <c r="RZ150" s="1143"/>
      <c r="SA150" s="1143"/>
      <c r="SB150" s="1143"/>
      <c r="SC150" s="1143"/>
      <c r="SD150" s="1143"/>
      <c r="SE150" s="1143"/>
      <c r="SF150" s="1143"/>
      <c r="SG150" s="1143"/>
      <c r="SH150" s="1143"/>
      <c r="SI150" s="1143"/>
      <c r="SJ150" s="1143"/>
      <c r="SK150" s="1143"/>
      <c r="SL150" s="1143"/>
      <c r="SM150" s="1143"/>
      <c r="SN150" s="1143"/>
      <c r="SO150" s="1143"/>
      <c r="SP150" s="1143"/>
      <c r="SQ150" s="1143"/>
      <c r="SR150" s="1143"/>
      <c r="SS150" s="1143"/>
      <c r="ST150" s="1143"/>
      <c r="SU150" s="1143"/>
      <c r="SV150" s="1143"/>
      <c r="SW150" s="1143"/>
      <c r="SX150" s="1143"/>
      <c r="SY150" s="1143"/>
      <c r="SZ150" s="1143"/>
      <c r="TA150" s="1143"/>
      <c r="TB150" s="1143"/>
      <c r="TC150" s="1143"/>
      <c r="TD150" s="1143"/>
      <c r="TE150" s="1143"/>
      <c r="TF150" s="1143"/>
      <c r="TG150" s="1143"/>
      <c r="TH150" s="1143"/>
      <c r="TI150" s="1143"/>
      <c r="TJ150" s="1143"/>
      <c r="TK150" s="1143"/>
      <c r="TL150" s="1143"/>
      <c r="TM150" s="1143"/>
      <c r="TN150" s="1143"/>
      <c r="TO150" s="1143"/>
      <c r="TP150" s="1143"/>
      <c r="TQ150" s="1143"/>
      <c r="TR150" s="1143"/>
      <c r="TS150" s="1143"/>
      <c r="TT150" s="1143"/>
      <c r="TU150" s="1143"/>
      <c r="TV150" s="1143"/>
      <c r="TW150" s="1143"/>
      <c r="TX150" s="1143"/>
      <c r="TY150" s="1143"/>
      <c r="TZ150" s="1143"/>
      <c r="UA150" s="1143"/>
      <c r="UB150" s="1143"/>
      <c r="UC150" s="1143"/>
      <c r="UD150" s="1143"/>
      <c r="UE150" s="1143"/>
      <c r="UF150" s="1143"/>
      <c r="UG150" s="1143"/>
      <c r="UH150" s="1143"/>
      <c r="UI150" s="1143"/>
      <c r="UJ150" s="1143"/>
      <c r="UK150" s="1143"/>
      <c r="UL150" s="1143"/>
      <c r="UM150" s="1143"/>
      <c r="UN150" s="1143"/>
      <c r="UO150" s="1143"/>
      <c r="UP150" s="1143"/>
      <c r="UQ150" s="1143"/>
      <c r="UR150" s="1143"/>
      <c r="US150" s="1143"/>
      <c r="UT150" s="1143"/>
      <c r="UU150" s="1143"/>
      <c r="UV150" s="1143"/>
      <c r="UW150" s="1143"/>
      <c r="UX150" s="1143"/>
      <c r="UY150" s="1143"/>
      <c r="UZ150" s="1143"/>
      <c r="VA150" s="1143"/>
      <c r="VB150" s="1143"/>
      <c r="VC150" s="1143"/>
      <c r="VD150" s="1143"/>
      <c r="VE150" s="1143"/>
      <c r="VF150" s="1143"/>
      <c r="VG150" s="1143"/>
      <c r="VH150" s="1143"/>
      <c r="VI150" s="1143"/>
      <c r="VJ150" s="1143"/>
      <c r="VK150" s="1143"/>
      <c r="VL150" s="1143"/>
      <c r="VM150" s="1143"/>
      <c r="VN150" s="1143"/>
      <c r="VO150" s="1143"/>
      <c r="VP150" s="1143"/>
      <c r="VQ150" s="1143"/>
      <c r="VR150" s="1143"/>
      <c r="VS150" s="1143"/>
      <c r="VT150" s="1143"/>
      <c r="VU150" s="1143"/>
      <c r="VV150" s="1143"/>
      <c r="VW150" s="1143"/>
      <c r="VX150" s="1143"/>
      <c r="VY150" s="1143"/>
      <c r="VZ150" s="1143"/>
      <c r="WA150" s="1143"/>
      <c r="WB150" s="1143"/>
      <c r="WC150" s="1143"/>
      <c r="WD150" s="1143"/>
      <c r="WE150" s="1143"/>
      <c r="WF150" s="1143"/>
      <c r="WG150" s="1143"/>
      <c r="WH150" s="1143"/>
      <c r="WI150" s="1143"/>
      <c r="WJ150" s="1143"/>
      <c r="WK150" s="1143"/>
      <c r="WL150" s="1143"/>
      <c r="WM150" s="1143"/>
      <c r="WN150" s="1143"/>
      <c r="WO150" s="1143"/>
      <c r="WP150" s="1143"/>
      <c r="WQ150" s="1143"/>
      <c r="WR150" s="1143"/>
      <c r="WS150" s="1143"/>
      <c r="WT150" s="1143"/>
      <c r="WU150" s="1143"/>
      <c r="WV150" s="1143"/>
      <c r="WW150" s="1143"/>
      <c r="WX150" s="1143"/>
      <c r="WY150" s="1143"/>
      <c r="WZ150" s="1143"/>
      <c r="XA150" s="1143"/>
      <c r="XB150" s="1143"/>
      <c r="XC150" s="1143"/>
      <c r="XD150" s="1143"/>
      <c r="XE150" s="1143"/>
      <c r="XF150" s="1143"/>
      <c r="XG150" s="1143"/>
      <c r="XH150" s="1143"/>
      <c r="XI150" s="1143"/>
      <c r="XJ150" s="1143"/>
      <c r="XK150" s="1143"/>
      <c r="XL150" s="1143"/>
      <c r="XM150" s="1143"/>
      <c r="XN150" s="1143"/>
      <c r="XO150" s="1143"/>
      <c r="XP150" s="1143"/>
      <c r="XQ150" s="1143"/>
      <c r="XR150" s="1143"/>
      <c r="XS150" s="1143"/>
      <c r="XT150" s="1143"/>
      <c r="XU150" s="1143"/>
      <c r="XV150" s="1143"/>
      <c r="XW150" s="1143"/>
      <c r="XX150" s="1143"/>
      <c r="XY150" s="1143"/>
      <c r="XZ150" s="1143"/>
      <c r="YA150" s="1143"/>
      <c r="YB150" s="1143"/>
      <c r="YC150" s="1143"/>
      <c r="YD150" s="1143"/>
      <c r="YE150" s="1143"/>
      <c r="YF150" s="1143"/>
      <c r="YG150" s="1143"/>
      <c r="YH150" s="1143"/>
      <c r="YI150" s="1143"/>
      <c r="YJ150" s="1143"/>
      <c r="YK150" s="1143"/>
      <c r="YL150" s="1143"/>
      <c r="YM150" s="1143"/>
      <c r="YN150" s="1143"/>
      <c r="YO150" s="1143"/>
      <c r="YP150" s="1143"/>
      <c r="YQ150" s="1143"/>
      <c r="YR150" s="1143"/>
      <c r="YS150" s="1143"/>
      <c r="YT150" s="1143"/>
      <c r="YU150" s="1143"/>
      <c r="YV150" s="1143"/>
      <c r="YW150" s="1143"/>
      <c r="YX150" s="1143"/>
      <c r="YY150" s="1143"/>
      <c r="YZ150" s="1143"/>
      <c r="ZA150" s="1143"/>
      <c r="ZB150" s="1143"/>
      <c r="ZC150" s="1143"/>
      <c r="ZD150" s="1143"/>
      <c r="ZE150" s="1143"/>
      <c r="ZF150" s="1143"/>
      <c r="ZG150" s="1143"/>
      <c r="ZH150" s="1143"/>
      <c r="ZI150" s="1143"/>
      <c r="ZJ150" s="1143"/>
      <c r="ZK150" s="1143"/>
      <c r="ZL150" s="1143"/>
      <c r="ZM150" s="1143"/>
      <c r="ZN150" s="1143"/>
      <c r="ZO150" s="1143"/>
      <c r="ZP150" s="1143"/>
      <c r="ZQ150" s="1143"/>
      <c r="ZR150" s="1143"/>
      <c r="ZS150" s="1143"/>
      <c r="ZT150" s="1143"/>
      <c r="ZU150" s="1143"/>
      <c r="ZV150" s="1143"/>
      <c r="ZW150" s="1143"/>
      <c r="ZX150" s="1143"/>
      <c r="ZY150" s="1143"/>
      <c r="ZZ150" s="1143"/>
      <c r="AAA150" s="1143"/>
      <c r="AAB150" s="1143"/>
      <c r="AAC150" s="1143"/>
      <c r="AAD150" s="1143"/>
      <c r="AAE150" s="1143"/>
      <c r="AAF150" s="1143"/>
      <c r="AAG150" s="1143"/>
      <c r="AAH150" s="1143"/>
      <c r="AAI150" s="1143"/>
      <c r="AAJ150" s="1143"/>
      <c r="AAK150" s="1143"/>
      <c r="AAL150" s="1143"/>
      <c r="AAM150" s="1143"/>
      <c r="AAN150" s="1143"/>
      <c r="AAO150" s="1143"/>
      <c r="AAP150" s="1143"/>
      <c r="AAQ150" s="1143"/>
      <c r="AAR150" s="1143"/>
      <c r="AAS150" s="1143"/>
      <c r="AAT150" s="1143"/>
      <c r="AAU150" s="1143"/>
      <c r="AAV150" s="1143"/>
      <c r="AAW150" s="1143"/>
      <c r="AAX150" s="1143"/>
      <c r="AAY150" s="1143"/>
      <c r="AAZ150" s="1143"/>
      <c r="ABA150" s="1143"/>
      <c r="ABB150" s="1143"/>
      <c r="ABC150" s="1143"/>
      <c r="ABD150" s="1143"/>
      <c r="ABE150" s="1143"/>
      <c r="ABF150" s="1143"/>
      <c r="ABG150" s="1143"/>
      <c r="ABH150" s="1143"/>
      <c r="ABI150" s="1143"/>
      <c r="ABJ150" s="1143"/>
      <c r="ABK150" s="1143"/>
      <c r="ABL150" s="1143"/>
      <c r="ABM150" s="1143"/>
      <c r="ABN150" s="1143"/>
      <c r="ABO150" s="1143"/>
      <c r="ABP150" s="1143"/>
      <c r="ABQ150" s="1143"/>
      <c r="ABR150" s="1143"/>
      <c r="ABS150" s="1143"/>
      <c r="ABT150" s="1143"/>
      <c r="ABU150" s="1143"/>
      <c r="ABV150" s="1143"/>
      <c r="ABW150" s="1143"/>
      <c r="ABX150" s="1143"/>
      <c r="ABY150" s="1143"/>
      <c r="ABZ150" s="1143"/>
      <c r="ACA150" s="1143"/>
      <c r="ACB150" s="1143"/>
      <c r="ACC150" s="1143"/>
      <c r="ACD150" s="1143"/>
      <c r="ACE150" s="1143"/>
      <c r="ACF150" s="1143"/>
      <c r="ACG150" s="1143"/>
      <c r="ACH150" s="1143"/>
      <c r="ACI150" s="1143"/>
      <c r="ACJ150" s="1143"/>
      <c r="ACK150" s="1143"/>
      <c r="ACL150" s="1143"/>
      <c r="ACM150" s="1143"/>
      <c r="ACN150" s="1143"/>
      <c r="ACO150" s="1143"/>
      <c r="ACP150" s="1143"/>
      <c r="ACQ150" s="1143"/>
      <c r="ACR150" s="1143"/>
      <c r="ACS150" s="1143"/>
      <c r="ACT150" s="1143"/>
      <c r="ACU150" s="1143"/>
      <c r="ACV150" s="1143"/>
      <c r="ACW150" s="1143"/>
      <c r="ACX150" s="1143"/>
      <c r="ACY150" s="1143"/>
      <c r="ACZ150" s="1143"/>
      <c r="ADA150" s="1143"/>
      <c r="ADB150" s="1143"/>
      <c r="ADC150" s="1143"/>
      <c r="ADD150" s="1143"/>
      <c r="ADE150" s="1143"/>
      <c r="ADF150" s="1143"/>
      <c r="ADG150" s="1143"/>
      <c r="ADH150" s="1143"/>
      <c r="ADI150" s="1143"/>
      <c r="ADJ150" s="1143"/>
      <c r="ADK150" s="1143"/>
      <c r="ADL150" s="1143"/>
      <c r="ADM150" s="1143"/>
      <c r="ADN150" s="1143"/>
      <c r="ADO150" s="1143"/>
      <c r="ADP150" s="1143"/>
      <c r="ADQ150" s="1143"/>
      <c r="ADR150" s="1143"/>
      <c r="ADS150" s="1143"/>
      <c r="ADT150" s="1143"/>
      <c r="ADU150" s="1143"/>
      <c r="ADV150" s="1143"/>
      <c r="ADW150" s="1143"/>
      <c r="ADX150" s="1143"/>
      <c r="ADY150" s="1143"/>
      <c r="ADZ150" s="1143"/>
      <c r="AEA150" s="1143"/>
      <c r="AEB150" s="1143"/>
      <c r="AEC150" s="1143"/>
      <c r="AED150" s="1143"/>
      <c r="AEE150" s="1143"/>
      <c r="AEF150" s="1143"/>
      <c r="AEG150" s="1143"/>
      <c r="AEH150" s="1143"/>
      <c r="AEI150" s="1143"/>
      <c r="AEJ150" s="1143"/>
      <c r="AEK150" s="1143"/>
      <c r="AEL150" s="1143"/>
      <c r="AEM150" s="1143"/>
      <c r="AEN150" s="1143"/>
      <c r="AEO150" s="1143"/>
      <c r="AEP150" s="1143"/>
      <c r="AEQ150" s="1143"/>
      <c r="AER150" s="1143"/>
      <c r="AES150" s="1143"/>
      <c r="AET150" s="1143"/>
      <c r="AEU150" s="1143"/>
      <c r="AEV150" s="1143"/>
      <c r="AEW150" s="1143"/>
      <c r="AEX150" s="1143"/>
      <c r="AEY150" s="1143"/>
      <c r="AEZ150" s="1143"/>
      <c r="AFA150" s="1143"/>
      <c r="AFB150" s="1143"/>
      <c r="AFC150" s="1143"/>
      <c r="AFD150" s="1143"/>
      <c r="AFE150" s="1143"/>
      <c r="AFF150" s="1143"/>
      <c r="AFG150" s="1143"/>
      <c r="AFH150" s="1143"/>
      <c r="AFI150" s="1143"/>
      <c r="AFJ150" s="1143"/>
      <c r="AFK150" s="1143"/>
      <c r="AFL150" s="1143"/>
      <c r="AFM150" s="1143"/>
      <c r="AFN150" s="1143"/>
      <c r="AFO150" s="1143"/>
      <c r="AFP150" s="1143"/>
      <c r="AFQ150" s="1143"/>
      <c r="AFR150" s="1143"/>
      <c r="AFS150" s="1143"/>
      <c r="AFT150" s="1143"/>
      <c r="AFU150" s="1143"/>
      <c r="AFV150" s="1143"/>
      <c r="AFW150" s="1143"/>
      <c r="AFX150" s="1143"/>
      <c r="AFY150" s="1143"/>
      <c r="AFZ150" s="1143"/>
      <c r="AGA150" s="1143"/>
      <c r="AGB150" s="1143"/>
      <c r="AGC150" s="1143"/>
      <c r="AGD150" s="1143"/>
      <c r="AGE150" s="1143"/>
      <c r="AGF150" s="1143"/>
      <c r="AGG150" s="1143"/>
      <c r="AGH150" s="1143"/>
      <c r="AGI150" s="1143"/>
      <c r="AGJ150" s="1143"/>
      <c r="AGK150" s="1143"/>
      <c r="AGL150" s="1143"/>
      <c r="AGM150" s="1143"/>
      <c r="AGN150" s="1143"/>
      <c r="AGO150" s="1143"/>
      <c r="AGP150" s="1143"/>
      <c r="AGQ150" s="1143"/>
      <c r="AGR150" s="1143"/>
      <c r="AGS150" s="1143"/>
      <c r="AGT150" s="1143"/>
      <c r="AGU150" s="1143"/>
      <c r="AGV150" s="1143"/>
      <c r="AGW150" s="1143"/>
      <c r="AGX150" s="1143"/>
      <c r="AGY150" s="1143"/>
      <c r="AGZ150" s="1143"/>
      <c r="AHA150" s="1143"/>
      <c r="AHB150" s="1143"/>
      <c r="AHC150" s="1143"/>
      <c r="AHD150" s="1143"/>
      <c r="AHE150" s="1143"/>
      <c r="AHF150" s="1143"/>
      <c r="AHG150" s="1143"/>
      <c r="AHH150" s="1143"/>
      <c r="AHI150" s="1143"/>
      <c r="AHJ150" s="1143"/>
      <c r="AHK150" s="1143"/>
      <c r="AHL150" s="1143"/>
      <c r="AHM150" s="1143"/>
      <c r="AHN150" s="1143"/>
      <c r="AHO150" s="1143"/>
      <c r="AHP150" s="1143"/>
      <c r="AHQ150" s="1143"/>
      <c r="AHR150" s="1143"/>
      <c r="AHS150" s="1143"/>
      <c r="AHT150" s="1143"/>
      <c r="AHU150" s="1143"/>
      <c r="AHV150" s="1143"/>
      <c r="AHW150" s="1143"/>
      <c r="AHX150" s="1143"/>
      <c r="AHY150" s="1143"/>
      <c r="AHZ150" s="1143"/>
      <c r="AIA150" s="1143"/>
      <c r="AIB150" s="1143"/>
      <c r="AIC150" s="1143"/>
      <c r="AID150" s="1143"/>
      <c r="AIE150" s="1143"/>
      <c r="AIF150" s="1143"/>
      <c r="AIG150" s="1143"/>
      <c r="AIH150" s="1143"/>
      <c r="AII150" s="1143"/>
      <c r="AIJ150" s="1143"/>
      <c r="AIK150" s="1143"/>
      <c r="AIL150" s="1143"/>
      <c r="AIM150" s="1143"/>
      <c r="AIN150" s="1143"/>
      <c r="AIO150" s="1143"/>
      <c r="AIP150" s="1143"/>
      <c r="AIQ150" s="1143"/>
      <c r="AIR150" s="1143"/>
      <c r="AIS150" s="1143"/>
      <c r="AIT150" s="1143"/>
      <c r="AIU150" s="1143"/>
      <c r="AIV150" s="1143"/>
      <c r="AIW150" s="1143"/>
      <c r="AIX150" s="1143"/>
      <c r="AIY150" s="1143"/>
      <c r="AIZ150" s="1143"/>
      <c r="AJA150" s="1143"/>
      <c r="AJB150" s="1143"/>
      <c r="AJC150" s="1143"/>
      <c r="AJD150" s="1143"/>
      <c r="AJE150" s="1143"/>
      <c r="AJF150" s="1143"/>
      <c r="AJG150" s="1143"/>
      <c r="AJH150" s="1143"/>
      <c r="AJI150" s="1143"/>
      <c r="AJJ150" s="1143"/>
      <c r="AJK150" s="1143"/>
      <c r="AJL150" s="1143"/>
      <c r="AJM150" s="1143"/>
      <c r="AJN150" s="1143"/>
      <c r="AJO150" s="1143"/>
      <c r="AJP150" s="1143"/>
      <c r="AJQ150" s="1143"/>
      <c r="AJR150" s="1143"/>
      <c r="AJS150" s="1143"/>
      <c r="AJT150" s="1143"/>
      <c r="AJU150" s="1143"/>
      <c r="AJV150" s="1143"/>
      <c r="AJW150" s="1143"/>
      <c r="AJX150" s="1143"/>
      <c r="AJY150" s="1143"/>
      <c r="AJZ150" s="1143"/>
      <c r="AKA150" s="1143"/>
      <c r="AKB150" s="1143"/>
      <c r="AKC150" s="1143"/>
      <c r="AKD150" s="1143"/>
      <c r="AKE150" s="1143"/>
      <c r="AKF150" s="1143"/>
      <c r="AKG150" s="1143"/>
      <c r="AKH150" s="1143"/>
      <c r="AKI150" s="1143"/>
      <c r="AKJ150" s="1143"/>
      <c r="AKK150" s="1143"/>
      <c r="AKL150" s="1143"/>
      <c r="AKM150" s="1143"/>
      <c r="AKN150" s="1143"/>
      <c r="AKO150" s="1143"/>
      <c r="AKP150" s="1143"/>
      <c r="AKQ150" s="1143"/>
      <c r="AKR150" s="1143"/>
      <c r="AKS150" s="1143"/>
      <c r="AKT150" s="1143"/>
      <c r="AKU150" s="1143"/>
      <c r="AKV150" s="1143"/>
      <c r="AKW150" s="1143"/>
      <c r="AKX150" s="1143"/>
      <c r="AKY150" s="1143"/>
      <c r="AKZ150" s="1143"/>
      <c r="ALA150" s="1143"/>
      <c r="ALB150" s="1143"/>
      <c r="ALC150" s="1143"/>
      <c r="ALD150" s="1143"/>
      <c r="ALE150" s="1143"/>
      <c r="ALF150" s="1143"/>
      <c r="ALG150" s="1143"/>
      <c r="ALH150" s="1143"/>
      <c r="ALI150" s="1143"/>
      <c r="ALJ150" s="1143"/>
      <c r="ALK150" s="1143"/>
      <c r="ALL150" s="1143"/>
      <c r="ALM150" s="1143"/>
      <c r="ALN150" s="1143"/>
      <c r="ALO150" s="1143"/>
      <c r="ALP150" s="1143"/>
      <c r="ALQ150" s="1143"/>
      <c r="ALR150" s="1143"/>
      <c r="ALS150" s="1143"/>
      <c r="ALT150" s="1143"/>
      <c r="ALU150" s="1143"/>
      <c r="ALV150" s="1143"/>
      <c r="ALW150" s="1143"/>
      <c r="ALX150" s="1143"/>
      <c r="ALY150" s="1143"/>
      <c r="ALZ150" s="1143"/>
      <c r="AMA150" s="1143"/>
      <c r="AMB150" s="1143"/>
      <c r="AMC150" s="1143"/>
      <c r="AMD150" s="1143"/>
      <c r="AME150" s="1143"/>
      <c r="AMF150" s="1143"/>
      <c r="AMG150" s="1143"/>
    </row>
    <row r="151" spans="1:1021" ht="27.75" customHeight="1">
      <c r="A151" s="200">
        <f t="shared" si="14"/>
        <v>1.2600000000000002</v>
      </c>
      <c r="B151" s="200"/>
      <c r="C151" s="200"/>
      <c r="D151" s="200"/>
      <c r="F151" s="1551"/>
      <c r="G151" s="1551"/>
      <c r="H151" s="1551"/>
      <c r="I151" s="1551"/>
      <c r="J151" s="1555" t="s">
        <v>2517</v>
      </c>
      <c r="K151" s="1556"/>
      <c r="L151" s="1556"/>
      <c r="M151" s="1556"/>
      <c r="N151" s="1556"/>
      <c r="O151" s="1556"/>
      <c r="P151" s="1556"/>
      <c r="Q151" s="1556"/>
      <c r="R151" s="1556"/>
      <c r="S151" s="1556"/>
      <c r="T151" s="1556"/>
      <c r="U151" s="1556"/>
      <c r="V151" s="1556"/>
      <c r="W151" s="1556"/>
      <c r="X151" s="1556"/>
      <c r="Y151" s="1556"/>
      <c r="Z151" s="1556"/>
      <c r="AA151" s="1556"/>
      <c r="AB151" s="1556"/>
      <c r="AC151" s="1556"/>
      <c r="AD151" s="1556"/>
      <c r="AE151" s="1557"/>
      <c r="AF151" s="1552"/>
      <c r="AG151" s="1552"/>
      <c r="AH151" s="1526"/>
      <c r="AI151" s="1526"/>
      <c r="AJ151" s="1526"/>
      <c r="AK151" s="1566"/>
      <c r="AL151" s="1567"/>
      <c r="AM151" s="1567"/>
      <c r="AN151" s="1567"/>
      <c r="AO151" s="1567"/>
      <c r="AP151" s="1567"/>
      <c r="AQ151" s="1567"/>
      <c r="AR151" s="1567"/>
      <c r="AS151" s="1567"/>
      <c r="AT151" s="1568"/>
      <c r="AU151" s="1566"/>
      <c r="AV151" s="1567"/>
      <c r="AW151" s="1567"/>
      <c r="AX151" s="1567"/>
      <c r="AY151" s="1567"/>
      <c r="AZ151" s="1567"/>
      <c r="BA151" s="1567"/>
      <c r="BB151" s="1567"/>
      <c r="BC151" s="1567"/>
      <c r="BD151" s="1568"/>
      <c r="BE151" s="22"/>
    </row>
    <row r="152" spans="1:1021" s="1155" customFormat="1" ht="27.75" customHeight="1">
      <c r="A152" s="1156">
        <f t="shared" si="14"/>
        <v>1.2700000000000002</v>
      </c>
      <c r="B152" s="1156">
        <v>2.94</v>
      </c>
      <c r="C152" s="1157">
        <f>IF(LEN(AK152)=0,"",1+ABS((AK152*A152)/LEN(AK152))+A152)</f>
        <v>91.593333333333334</v>
      </c>
      <c r="D152" s="1157">
        <f>IF(LEN(AU152)=0,"",1+ABS((AU152*B152)/LEN(AU152))+B152)</f>
        <v>308.72000000000003</v>
      </c>
      <c r="E152" s="1143"/>
      <c r="F152" s="1561"/>
      <c r="G152" s="1561"/>
      <c r="H152" s="1561"/>
      <c r="I152" s="1561"/>
      <c r="J152" s="1569" t="s">
        <v>2518</v>
      </c>
      <c r="K152" s="1570"/>
      <c r="L152" s="1570"/>
      <c r="M152" s="1570"/>
      <c r="N152" s="1570"/>
      <c r="O152" s="1570"/>
      <c r="P152" s="1570"/>
      <c r="Q152" s="1570"/>
      <c r="R152" s="1570"/>
      <c r="S152" s="1570"/>
      <c r="T152" s="1570"/>
      <c r="U152" s="1570"/>
      <c r="V152" s="1570"/>
      <c r="W152" s="1570"/>
      <c r="X152" s="1570"/>
      <c r="Y152" s="1570"/>
      <c r="Z152" s="1570"/>
      <c r="AA152" s="1570"/>
      <c r="AB152" s="1570"/>
      <c r="AC152" s="1570"/>
      <c r="AD152" s="1570"/>
      <c r="AE152" s="1571"/>
      <c r="AF152" s="1562"/>
      <c r="AG152" s="1562"/>
      <c r="AH152" s="1562">
        <v>311</v>
      </c>
      <c r="AI152" s="1562"/>
      <c r="AJ152" s="1562"/>
      <c r="AK152" s="1563">
        <v>211</v>
      </c>
      <c r="AL152" s="1564"/>
      <c r="AM152" s="1564"/>
      <c r="AN152" s="1564"/>
      <c r="AO152" s="1564"/>
      <c r="AP152" s="1564"/>
      <c r="AQ152" s="1564"/>
      <c r="AR152" s="1564"/>
      <c r="AS152" s="1564"/>
      <c r="AT152" s="1565"/>
      <c r="AU152" s="1563">
        <v>311</v>
      </c>
      <c r="AV152" s="1564"/>
      <c r="AW152" s="1564"/>
      <c r="AX152" s="1564"/>
      <c r="AY152" s="1564"/>
      <c r="AZ152" s="1564"/>
      <c r="BA152" s="1564"/>
      <c r="BB152" s="1564"/>
      <c r="BC152" s="1564"/>
      <c r="BD152" s="1565"/>
      <c r="BE152" s="1153"/>
      <c r="BF152" s="1154"/>
      <c r="BG152" s="1143"/>
      <c r="BH152" s="1143"/>
      <c r="BI152" s="1143"/>
      <c r="BJ152" s="1143"/>
      <c r="BK152" s="1143"/>
      <c r="BL152" s="1143"/>
      <c r="BM152" s="1143"/>
      <c r="BN152" s="1143"/>
      <c r="BO152" s="1143"/>
      <c r="BP152" s="1143"/>
      <c r="BQ152" s="1143"/>
      <c r="BR152" s="1143"/>
      <c r="BS152" s="1143"/>
      <c r="BT152" s="1143"/>
      <c r="BU152" s="1143"/>
      <c r="BV152" s="1143"/>
      <c r="BW152" s="1143"/>
      <c r="BX152" s="1143"/>
      <c r="BY152" s="1143"/>
      <c r="BZ152" s="1143"/>
      <c r="CA152" s="1143"/>
      <c r="CB152" s="1143"/>
      <c r="CC152" s="1143"/>
      <c r="CD152" s="1143"/>
      <c r="CE152" s="1143"/>
      <c r="CF152" s="1143"/>
      <c r="CG152" s="1143"/>
      <c r="CH152" s="1143"/>
      <c r="CI152" s="1143"/>
      <c r="CJ152" s="1143"/>
      <c r="CK152" s="1143"/>
      <c r="CL152" s="1143"/>
      <c r="CM152" s="1143"/>
      <c r="CN152" s="1143"/>
      <c r="CO152" s="1143"/>
      <c r="CP152" s="1143"/>
      <c r="CQ152" s="1143"/>
      <c r="CR152" s="1143"/>
      <c r="CS152" s="1143"/>
      <c r="CT152" s="1143"/>
      <c r="CU152" s="1143"/>
      <c r="CV152" s="1143"/>
      <c r="CW152" s="1143"/>
      <c r="CX152" s="1143"/>
      <c r="CY152" s="1143"/>
      <c r="CZ152" s="1143"/>
      <c r="DA152" s="1143"/>
      <c r="DB152" s="1143"/>
      <c r="DC152" s="1143"/>
      <c r="DD152" s="1143"/>
      <c r="DE152" s="1143"/>
      <c r="DF152" s="1143"/>
      <c r="DG152" s="1143"/>
      <c r="DH152" s="1143"/>
      <c r="DI152" s="1143"/>
      <c r="DJ152" s="1143"/>
      <c r="DK152" s="1143"/>
      <c r="DL152" s="1143"/>
      <c r="DM152" s="1143"/>
      <c r="DN152" s="1143"/>
      <c r="DO152" s="1143"/>
      <c r="DP152" s="1143"/>
      <c r="DQ152" s="1143"/>
      <c r="DR152" s="1143"/>
      <c r="DS152" s="1143"/>
      <c r="DT152" s="1143"/>
      <c r="DU152" s="1143"/>
      <c r="DV152" s="1143"/>
      <c r="DW152" s="1143"/>
      <c r="DX152" s="1143"/>
      <c r="DY152" s="1143"/>
      <c r="DZ152" s="1143"/>
      <c r="EA152" s="1143"/>
      <c r="EB152" s="1143"/>
      <c r="EC152" s="1143"/>
      <c r="ED152" s="1143"/>
      <c r="EE152" s="1143"/>
      <c r="EF152" s="1143"/>
      <c r="EG152" s="1143"/>
      <c r="EH152" s="1143"/>
      <c r="EI152" s="1143"/>
      <c r="EJ152" s="1143"/>
      <c r="EK152" s="1143"/>
      <c r="EL152" s="1143"/>
      <c r="EM152" s="1143"/>
      <c r="EN152" s="1143"/>
      <c r="EO152" s="1143"/>
      <c r="EP152" s="1143"/>
      <c r="EQ152" s="1143"/>
      <c r="ER152" s="1143"/>
      <c r="ES152" s="1143"/>
      <c r="ET152" s="1143"/>
      <c r="EU152" s="1143"/>
      <c r="EV152" s="1143"/>
      <c r="EW152" s="1143"/>
      <c r="EX152" s="1143"/>
      <c r="EY152" s="1143"/>
      <c r="EZ152" s="1143"/>
      <c r="FA152" s="1143"/>
      <c r="FB152" s="1143"/>
      <c r="FC152" s="1143"/>
      <c r="FD152" s="1143"/>
      <c r="FE152" s="1143"/>
      <c r="FF152" s="1143"/>
      <c r="FG152" s="1143"/>
      <c r="FH152" s="1143"/>
      <c r="FI152" s="1143"/>
      <c r="FJ152" s="1143"/>
      <c r="FK152" s="1143"/>
      <c r="FL152" s="1143"/>
      <c r="FM152" s="1143"/>
      <c r="FN152" s="1143"/>
      <c r="FO152" s="1143"/>
      <c r="FP152" s="1143"/>
      <c r="FQ152" s="1143"/>
      <c r="FR152" s="1143"/>
      <c r="FS152" s="1143"/>
      <c r="FT152" s="1143"/>
      <c r="FU152" s="1143"/>
      <c r="FV152" s="1143"/>
      <c r="FW152" s="1143"/>
      <c r="FX152" s="1143"/>
      <c r="FY152" s="1143"/>
      <c r="FZ152" s="1143"/>
      <c r="GA152" s="1143"/>
      <c r="GB152" s="1143"/>
      <c r="GC152" s="1143"/>
      <c r="GD152" s="1143"/>
      <c r="GE152" s="1143"/>
      <c r="GF152" s="1143"/>
      <c r="GG152" s="1143"/>
      <c r="GH152" s="1143"/>
      <c r="GI152" s="1143"/>
      <c r="GJ152" s="1143"/>
      <c r="GK152" s="1143"/>
      <c r="GL152" s="1143"/>
      <c r="GM152" s="1143"/>
      <c r="GN152" s="1143"/>
      <c r="GO152" s="1143"/>
      <c r="GP152" s="1143"/>
      <c r="GQ152" s="1143"/>
      <c r="GR152" s="1143"/>
      <c r="GS152" s="1143"/>
      <c r="GT152" s="1143"/>
      <c r="GU152" s="1143"/>
      <c r="GV152" s="1143"/>
      <c r="GW152" s="1143"/>
      <c r="GX152" s="1143"/>
      <c r="GY152" s="1143"/>
      <c r="GZ152" s="1143"/>
      <c r="HA152" s="1143"/>
      <c r="HB152" s="1143"/>
      <c r="HC152" s="1143"/>
      <c r="HD152" s="1143"/>
      <c r="HE152" s="1143"/>
      <c r="HF152" s="1143"/>
      <c r="HG152" s="1143"/>
      <c r="HH152" s="1143"/>
      <c r="HI152" s="1143"/>
      <c r="HJ152" s="1143"/>
      <c r="HK152" s="1143"/>
      <c r="HL152" s="1143"/>
      <c r="HM152" s="1143"/>
      <c r="HN152" s="1143"/>
      <c r="HO152" s="1143"/>
      <c r="HP152" s="1143"/>
      <c r="HQ152" s="1143"/>
      <c r="HR152" s="1143"/>
      <c r="HS152" s="1143"/>
      <c r="HT152" s="1143"/>
      <c r="HU152" s="1143"/>
      <c r="HV152" s="1143"/>
      <c r="HW152" s="1143"/>
      <c r="HX152" s="1143"/>
      <c r="HY152" s="1143"/>
      <c r="HZ152" s="1143"/>
      <c r="IA152" s="1143"/>
      <c r="IB152" s="1143"/>
      <c r="IC152" s="1143"/>
      <c r="ID152" s="1143"/>
      <c r="IE152" s="1143"/>
      <c r="IF152" s="1143"/>
      <c r="IG152" s="1143"/>
      <c r="IH152" s="1143"/>
      <c r="II152" s="1143"/>
      <c r="IJ152" s="1143"/>
      <c r="IK152" s="1143"/>
      <c r="IL152" s="1143"/>
      <c r="IM152" s="1143"/>
      <c r="IN152" s="1143"/>
      <c r="IO152" s="1143"/>
      <c r="IP152" s="1143"/>
      <c r="IQ152" s="1143"/>
      <c r="IR152" s="1143"/>
      <c r="IS152" s="1143"/>
      <c r="IT152" s="1143"/>
      <c r="IU152" s="1143"/>
      <c r="IV152" s="1143"/>
      <c r="IW152" s="1143"/>
      <c r="IX152" s="1143"/>
      <c r="IY152" s="1143"/>
      <c r="IZ152" s="1143"/>
      <c r="JA152" s="1143"/>
      <c r="JB152" s="1143"/>
      <c r="JC152" s="1143"/>
      <c r="JD152" s="1143"/>
      <c r="JE152" s="1143"/>
      <c r="JF152" s="1143"/>
      <c r="JG152" s="1143"/>
      <c r="JH152" s="1143"/>
      <c r="JI152" s="1143"/>
      <c r="JJ152" s="1143"/>
      <c r="JK152" s="1143"/>
      <c r="JL152" s="1143"/>
      <c r="JM152" s="1143"/>
      <c r="JN152" s="1143"/>
      <c r="JO152" s="1143"/>
      <c r="JP152" s="1143"/>
      <c r="JQ152" s="1143"/>
      <c r="JR152" s="1143"/>
      <c r="JS152" s="1143"/>
      <c r="JT152" s="1143"/>
      <c r="JU152" s="1143"/>
      <c r="JV152" s="1143"/>
      <c r="JW152" s="1143"/>
      <c r="JX152" s="1143"/>
      <c r="JY152" s="1143"/>
      <c r="JZ152" s="1143"/>
      <c r="KA152" s="1143"/>
      <c r="KB152" s="1143"/>
      <c r="KC152" s="1143"/>
      <c r="KD152" s="1143"/>
      <c r="KE152" s="1143"/>
      <c r="KF152" s="1143"/>
      <c r="KG152" s="1143"/>
      <c r="KH152" s="1143"/>
      <c r="KI152" s="1143"/>
      <c r="KJ152" s="1143"/>
      <c r="KK152" s="1143"/>
      <c r="KL152" s="1143"/>
      <c r="KM152" s="1143"/>
      <c r="KN152" s="1143"/>
      <c r="KO152" s="1143"/>
      <c r="KP152" s="1143"/>
      <c r="KQ152" s="1143"/>
      <c r="KR152" s="1143"/>
      <c r="KS152" s="1143"/>
      <c r="KT152" s="1143"/>
      <c r="KU152" s="1143"/>
      <c r="KV152" s="1143"/>
      <c r="KW152" s="1143"/>
      <c r="KX152" s="1143"/>
      <c r="KY152" s="1143"/>
      <c r="KZ152" s="1143"/>
      <c r="LA152" s="1143"/>
      <c r="LB152" s="1143"/>
      <c r="LC152" s="1143"/>
      <c r="LD152" s="1143"/>
      <c r="LE152" s="1143"/>
      <c r="LF152" s="1143"/>
      <c r="LG152" s="1143"/>
      <c r="LH152" s="1143"/>
      <c r="LI152" s="1143"/>
      <c r="LJ152" s="1143"/>
      <c r="LK152" s="1143"/>
      <c r="LL152" s="1143"/>
      <c r="LM152" s="1143"/>
      <c r="LN152" s="1143"/>
      <c r="LO152" s="1143"/>
      <c r="LP152" s="1143"/>
      <c r="LQ152" s="1143"/>
      <c r="LR152" s="1143"/>
      <c r="LS152" s="1143"/>
      <c r="LT152" s="1143"/>
      <c r="LU152" s="1143"/>
      <c r="LV152" s="1143"/>
      <c r="LW152" s="1143"/>
      <c r="LX152" s="1143"/>
      <c r="LY152" s="1143"/>
      <c r="LZ152" s="1143"/>
      <c r="MA152" s="1143"/>
      <c r="MB152" s="1143"/>
      <c r="MC152" s="1143"/>
      <c r="MD152" s="1143"/>
      <c r="ME152" s="1143"/>
      <c r="MF152" s="1143"/>
      <c r="MG152" s="1143"/>
      <c r="MH152" s="1143"/>
      <c r="MI152" s="1143"/>
      <c r="MJ152" s="1143"/>
      <c r="MK152" s="1143"/>
      <c r="ML152" s="1143"/>
      <c r="MM152" s="1143"/>
      <c r="MN152" s="1143"/>
      <c r="MO152" s="1143"/>
      <c r="MP152" s="1143"/>
      <c r="MQ152" s="1143"/>
      <c r="MR152" s="1143"/>
      <c r="MS152" s="1143"/>
      <c r="MT152" s="1143"/>
      <c r="MU152" s="1143"/>
      <c r="MV152" s="1143"/>
      <c r="MW152" s="1143"/>
      <c r="MX152" s="1143"/>
      <c r="MY152" s="1143"/>
      <c r="MZ152" s="1143"/>
      <c r="NA152" s="1143"/>
      <c r="NB152" s="1143"/>
      <c r="NC152" s="1143"/>
      <c r="ND152" s="1143"/>
      <c r="NE152" s="1143"/>
      <c r="NF152" s="1143"/>
      <c r="NG152" s="1143"/>
      <c r="NH152" s="1143"/>
      <c r="NI152" s="1143"/>
      <c r="NJ152" s="1143"/>
      <c r="NK152" s="1143"/>
      <c r="NL152" s="1143"/>
      <c r="NM152" s="1143"/>
      <c r="NN152" s="1143"/>
      <c r="NO152" s="1143"/>
      <c r="NP152" s="1143"/>
      <c r="NQ152" s="1143"/>
      <c r="NR152" s="1143"/>
      <c r="NS152" s="1143"/>
      <c r="NT152" s="1143"/>
      <c r="NU152" s="1143"/>
      <c r="NV152" s="1143"/>
      <c r="NW152" s="1143"/>
      <c r="NX152" s="1143"/>
      <c r="NY152" s="1143"/>
      <c r="NZ152" s="1143"/>
      <c r="OA152" s="1143"/>
      <c r="OB152" s="1143"/>
      <c r="OC152" s="1143"/>
      <c r="OD152" s="1143"/>
      <c r="OE152" s="1143"/>
      <c r="OF152" s="1143"/>
      <c r="OG152" s="1143"/>
      <c r="OH152" s="1143"/>
      <c r="OI152" s="1143"/>
      <c r="OJ152" s="1143"/>
      <c r="OK152" s="1143"/>
      <c r="OL152" s="1143"/>
      <c r="OM152" s="1143"/>
      <c r="ON152" s="1143"/>
      <c r="OO152" s="1143"/>
      <c r="OP152" s="1143"/>
      <c r="OQ152" s="1143"/>
      <c r="OR152" s="1143"/>
      <c r="OS152" s="1143"/>
      <c r="OT152" s="1143"/>
      <c r="OU152" s="1143"/>
      <c r="OV152" s="1143"/>
      <c r="OW152" s="1143"/>
      <c r="OX152" s="1143"/>
      <c r="OY152" s="1143"/>
      <c r="OZ152" s="1143"/>
      <c r="PA152" s="1143"/>
      <c r="PB152" s="1143"/>
      <c r="PC152" s="1143"/>
      <c r="PD152" s="1143"/>
      <c r="PE152" s="1143"/>
      <c r="PF152" s="1143"/>
      <c r="PG152" s="1143"/>
      <c r="PH152" s="1143"/>
      <c r="PI152" s="1143"/>
      <c r="PJ152" s="1143"/>
      <c r="PK152" s="1143"/>
      <c r="PL152" s="1143"/>
      <c r="PM152" s="1143"/>
      <c r="PN152" s="1143"/>
      <c r="PO152" s="1143"/>
      <c r="PP152" s="1143"/>
      <c r="PQ152" s="1143"/>
      <c r="PR152" s="1143"/>
      <c r="PS152" s="1143"/>
      <c r="PT152" s="1143"/>
      <c r="PU152" s="1143"/>
      <c r="PV152" s="1143"/>
      <c r="PW152" s="1143"/>
      <c r="PX152" s="1143"/>
      <c r="PY152" s="1143"/>
      <c r="PZ152" s="1143"/>
      <c r="QA152" s="1143"/>
      <c r="QB152" s="1143"/>
      <c r="QC152" s="1143"/>
      <c r="QD152" s="1143"/>
      <c r="QE152" s="1143"/>
      <c r="QF152" s="1143"/>
      <c r="QG152" s="1143"/>
      <c r="QH152" s="1143"/>
      <c r="QI152" s="1143"/>
      <c r="QJ152" s="1143"/>
      <c r="QK152" s="1143"/>
      <c r="QL152" s="1143"/>
      <c r="QM152" s="1143"/>
      <c r="QN152" s="1143"/>
      <c r="QO152" s="1143"/>
      <c r="QP152" s="1143"/>
      <c r="QQ152" s="1143"/>
      <c r="QR152" s="1143"/>
      <c r="QS152" s="1143"/>
      <c r="QT152" s="1143"/>
      <c r="QU152" s="1143"/>
      <c r="QV152" s="1143"/>
      <c r="QW152" s="1143"/>
      <c r="QX152" s="1143"/>
      <c r="QY152" s="1143"/>
      <c r="QZ152" s="1143"/>
      <c r="RA152" s="1143"/>
      <c r="RB152" s="1143"/>
      <c r="RC152" s="1143"/>
      <c r="RD152" s="1143"/>
      <c r="RE152" s="1143"/>
      <c r="RF152" s="1143"/>
      <c r="RG152" s="1143"/>
      <c r="RH152" s="1143"/>
      <c r="RI152" s="1143"/>
      <c r="RJ152" s="1143"/>
      <c r="RK152" s="1143"/>
      <c r="RL152" s="1143"/>
      <c r="RM152" s="1143"/>
      <c r="RN152" s="1143"/>
      <c r="RO152" s="1143"/>
      <c r="RP152" s="1143"/>
      <c r="RQ152" s="1143"/>
      <c r="RR152" s="1143"/>
      <c r="RS152" s="1143"/>
      <c r="RT152" s="1143"/>
      <c r="RU152" s="1143"/>
      <c r="RV152" s="1143"/>
      <c r="RW152" s="1143"/>
      <c r="RX152" s="1143"/>
      <c r="RY152" s="1143"/>
      <c r="RZ152" s="1143"/>
      <c r="SA152" s="1143"/>
      <c r="SB152" s="1143"/>
      <c r="SC152" s="1143"/>
      <c r="SD152" s="1143"/>
      <c r="SE152" s="1143"/>
      <c r="SF152" s="1143"/>
      <c r="SG152" s="1143"/>
      <c r="SH152" s="1143"/>
      <c r="SI152" s="1143"/>
      <c r="SJ152" s="1143"/>
      <c r="SK152" s="1143"/>
      <c r="SL152" s="1143"/>
      <c r="SM152" s="1143"/>
      <c r="SN152" s="1143"/>
      <c r="SO152" s="1143"/>
      <c r="SP152" s="1143"/>
      <c r="SQ152" s="1143"/>
      <c r="SR152" s="1143"/>
      <c r="SS152" s="1143"/>
      <c r="ST152" s="1143"/>
      <c r="SU152" s="1143"/>
      <c r="SV152" s="1143"/>
      <c r="SW152" s="1143"/>
      <c r="SX152" s="1143"/>
      <c r="SY152" s="1143"/>
      <c r="SZ152" s="1143"/>
      <c r="TA152" s="1143"/>
      <c r="TB152" s="1143"/>
      <c r="TC152" s="1143"/>
      <c r="TD152" s="1143"/>
      <c r="TE152" s="1143"/>
      <c r="TF152" s="1143"/>
      <c r="TG152" s="1143"/>
      <c r="TH152" s="1143"/>
      <c r="TI152" s="1143"/>
      <c r="TJ152" s="1143"/>
      <c r="TK152" s="1143"/>
      <c r="TL152" s="1143"/>
      <c r="TM152" s="1143"/>
      <c r="TN152" s="1143"/>
      <c r="TO152" s="1143"/>
      <c r="TP152" s="1143"/>
      <c r="TQ152" s="1143"/>
      <c r="TR152" s="1143"/>
      <c r="TS152" s="1143"/>
      <c r="TT152" s="1143"/>
      <c r="TU152" s="1143"/>
      <c r="TV152" s="1143"/>
      <c r="TW152" s="1143"/>
      <c r="TX152" s="1143"/>
      <c r="TY152" s="1143"/>
      <c r="TZ152" s="1143"/>
      <c r="UA152" s="1143"/>
      <c r="UB152" s="1143"/>
      <c r="UC152" s="1143"/>
      <c r="UD152" s="1143"/>
      <c r="UE152" s="1143"/>
      <c r="UF152" s="1143"/>
      <c r="UG152" s="1143"/>
      <c r="UH152" s="1143"/>
      <c r="UI152" s="1143"/>
      <c r="UJ152" s="1143"/>
      <c r="UK152" s="1143"/>
      <c r="UL152" s="1143"/>
      <c r="UM152" s="1143"/>
      <c r="UN152" s="1143"/>
      <c r="UO152" s="1143"/>
      <c r="UP152" s="1143"/>
      <c r="UQ152" s="1143"/>
      <c r="UR152" s="1143"/>
      <c r="US152" s="1143"/>
      <c r="UT152" s="1143"/>
      <c r="UU152" s="1143"/>
      <c r="UV152" s="1143"/>
      <c r="UW152" s="1143"/>
      <c r="UX152" s="1143"/>
      <c r="UY152" s="1143"/>
      <c r="UZ152" s="1143"/>
      <c r="VA152" s="1143"/>
      <c r="VB152" s="1143"/>
      <c r="VC152" s="1143"/>
      <c r="VD152" s="1143"/>
      <c r="VE152" s="1143"/>
      <c r="VF152" s="1143"/>
      <c r="VG152" s="1143"/>
      <c r="VH152" s="1143"/>
      <c r="VI152" s="1143"/>
      <c r="VJ152" s="1143"/>
      <c r="VK152" s="1143"/>
      <c r="VL152" s="1143"/>
      <c r="VM152" s="1143"/>
      <c r="VN152" s="1143"/>
      <c r="VO152" s="1143"/>
      <c r="VP152" s="1143"/>
      <c r="VQ152" s="1143"/>
      <c r="VR152" s="1143"/>
      <c r="VS152" s="1143"/>
      <c r="VT152" s="1143"/>
      <c r="VU152" s="1143"/>
      <c r="VV152" s="1143"/>
      <c r="VW152" s="1143"/>
      <c r="VX152" s="1143"/>
      <c r="VY152" s="1143"/>
      <c r="VZ152" s="1143"/>
      <c r="WA152" s="1143"/>
      <c r="WB152" s="1143"/>
      <c r="WC152" s="1143"/>
      <c r="WD152" s="1143"/>
      <c r="WE152" s="1143"/>
      <c r="WF152" s="1143"/>
      <c r="WG152" s="1143"/>
      <c r="WH152" s="1143"/>
      <c r="WI152" s="1143"/>
      <c r="WJ152" s="1143"/>
      <c r="WK152" s="1143"/>
      <c r="WL152" s="1143"/>
      <c r="WM152" s="1143"/>
      <c r="WN152" s="1143"/>
      <c r="WO152" s="1143"/>
      <c r="WP152" s="1143"/>
      <c r="WQ152" s="1143"/>
      <c r="WR152" s="1143"/>
      <c r="WS152" s="1143"/>
      <c r="WT152" s="1143"/>
      <c r="WU152" s="1143"/>
      <c r="WV152" s="1143"/>
      <c r="WW152" s="1143"/>
      <c r="WX152" s="1143"/>
      <c r="WY152" s="1143"/>
      <c r="WZ152" s="1143"/>
      <c r="XA152" s="1143"/>
      <c r="XB152" s="1143"/>
      <c r="XC152" s="1143"/>
      <c r="XD152" s="1143"/>
      <c r="XE152" s="1143"/>
      <c r="XF152" s="1143"/>
      <c r="XG152" s="1143"/>
      <c r="XH152" s="1143"/>
      <c r="XI152" s="1143"/>
      <c r="XJ152" s="1143"/>
      <c r="XK152" s="1143"/>
      <c r="XL152" s="1143"/>
      <c r="XM152" s="1143"/>
      <c r="XN152" s="1143"/>
      <c r="XO152" s="1143"/>
      <c r="XP152" s="1143"/>
      <c r="XQ152" s="1143"/>
      <c r="XR152" s="1143"/>
      <c r="XS152" s="1143"/>
      <c r="XT152" s="1143"/>
      <c r="XU152" s="1143"/>
      <c r="XV152" s="1143"/>
      <c r="XW152" s="1143"/>
      <c r="XX152" s="1143"/>
      <c r="XY152" s="1143"/>
      <c r="XZ152" s="1143"/>
      <c r="YA152" s="1143"/>
      <c r="YB152" s="1143"/>
      <c r="YC152" s="1143"/>
      <c r="YD152" s="1143"/>
      <c r="YE152" s="1143"/>
      <c r="YF152" s="1143"/>
      <c r="YG152" s="1143"/>
      <c r="YH152" s="1143"/>
      <c r="YI152" s="1143"/>
      <c r="YJ152" s="1143"/>
      <c r="YK152" s="1143"/>
      <c r="YL152" s="1143"/>
      <c r="YM152" s="1143"/>
      <c r="YN152" s="1143"/>
      <c r="YO152" s="1143"/>
      <c r="YP152" s="1143"/>
      <c r="YQ152" s="1143"/>
      <c r="YR152" s="1143"/>
      <c r="YS152" s="1143"/>
      <c r="YT152" s="1143"/>
      <c r="YU152" s="1143"/>
      <c r="YV152" s="1143"/>
      <c r="YW152" s="1143"/>
      <c r="YX152" s="1143"/>
      <c r="YY152" s="1143"/>
      <c r="YZ152" s="1143"/>
      <c r="ZA152" s="1143"/>
      <c r="ZB152" s="1143"/>
      <c r="ZC152" s="1143"/>
      <c r="ZD152" s="1143"/>
      <c r="ZE152" s="1143"/>
      <c r="ZF152" s="1143"/>
      <c r="ZG152" s="1143"/>
      <c r="ZH152" s="1143"/>
      <c r="ZI152" s="1143"/>
      <c r="ZJ152" s="1143"/>
      <c r="ZK152" s="1143"/>
      <c r="ZL152" s="1143"/>
      <c r="ZM152" s="1143"/>
      <c r="ZN152" s="1143"/>
      <c r="ZO152" s="1143"/>
      <c r="ZP152" s="1143"/>
      <c r="ZQ152" s="1143"/>
      <c r="ZR152" s="1143"/>
      <c r="ZS152" s="1143"/>
      <c r="ZT152" s="1143"/>
      <c r="ZU152" s="1143"/>
      <c r="ZV152" s="1143"/>
      <c r="ZW152" s="1143"/>
      <c r="ZX152" s="1143"/>
      <c r="ZY152" s="1143"/>
      <c r="ZZ152" s="1143"/>
      <c r="AAA152" s="1143"/>
      <c r="AAB152" s="1143"/>
      <c r="AAC152" s="1143"/>
      <c r="AAD152" s="1143"/>
      <c r="AAE152" s="1143"/>
      <c r="AAF152" s="1143"/>
      <c r="AAG152" s="1143"/>
      <c r="AAH152" s="1143"/>
      <c r="AAI152" s="1143"/>
      <c r="AAJ152" s="1143"/>
      <c r="AAK152" s="1143"/>
      <c r="AAL152" s="1143"/>
      <c r="AAM152" s="1143"/>
      <c r="AAN152" s="1143"/>
      <c r="AAO152" s="1143"/>
      <c r="AAP152" s="1143"/>
      <c r="AAQ152" s="1143"/>
      <c r="AAR152" s="1143"/>
      <c r="AAS152" s="1143"/>
      <c r="AAT152" s="1143"/>
      <c r="AAU152" s="1143"/>
      <c r="AAV152" s="1143"/>
      <c r="AAW152" s="1143"/>
      <c r="AAX152" s="1143"/>
      <c r="AAY152" s="1143"/>
      <c r="AAZ152" s="1143"/>
      <c r="ABA152" s="1143"/>
      <c r="ABB152" s="1143"/>
      <c r="ABC152" s="1143"/>
      <c r="ABD152" s="1143"/>
      <c r="ABE152" s="1143"/>
      <c r="ABF152" s="1143"/>
      <c r="ABG152" s="1143"/>
      <c r="ABH152" s="1143"/>
      <c r="ABI152" s="1143"/>
      <c r="ABJ152" s="1143"/>
      <c r="ABK152" s="1143"/>
      <c r="ABL152" s="1143"/>
      <c r="ABM152" s="1143"/>
      <c r="ABN152" s="1143"/>
      <c r="ABO152" s="1143"/>
      <c r="ABP152" s="1143"/>
      <c r="ABQ152" s="1143"/>
      <c r="ABR152" s="1143"/>
      <c r="ABS152" s="1143"/>
      <c r="ABT152" s="1143"/>
      <c r="ABU152" s="1143"/>
      <c r="ABV152" s="1143"/>
      <c r="ABW152" s="1143"/>
      <c r="ABX152" s="1143"/>
      <c r="ABY152" s="1143"/>
      <c r="ABZ152" s="1143"/>
      <c r="ACA152" s="1143"/>
      <c r="ACB152" s="1143"/>
      <c r="ACC152" s="1143"/>
      <c r="ACD152" s="1143"/>
      <c r="ACE152" s="1143"/>
      <c r="ACF152" s="1143"/>
      <c r="ACG152" s="1143"/>
      <c r="ACH152" s="1143"/>
      <c r="ACI152" s="1143"/>
      <c r="ACJ152" s="1143"/>
      <c r="ACK152" s="1143"/>
      <c r="ACL152" s="1143"/>
      <c r="ACM152" s="1143"/>
      <c r="ACN152" s="1143"/>
      <c r="ACO152" s="1143"/>
      <c r="ACP152" s="1143"/>
      <c r="ACQ152" s="1143"/>
      <c r="ACR152" s="1143"/>
      <c r="ACS152" s="1143"/>
      <c r="ACT152" s="1143"/>
      <c r="ACU152" s="1143"/>
      <c r="ACV152" s="1143"/>
      <c r="ACW152" s="1143"/>
      <c r="ACX152" s="1143"/>
      <c r="ACY152" s="1143"/>
      <c r="ACZ152" s="1143"/>
      <c r="ADA152" s="1143"/>
      <c r="ADB152" s="1143"/>
      <c r="ADC152" s="1143"/>
      <c r="ADD152" s="1143"/>
      <c r="ADE152" s="1143"/>
      <c r="ADF152" s="1143"/>
      <c r="ADG152" s="1143"/>
      <c r="ADH152" s="1143"/>
      <c r="ADI152" s="1143"/>
      <c r="ADJ152" s="1143"/>
      <c r="ADK152" s="1143"/>
      <c r="ADL152" s="1143"/>
      <c r="ADM152" s="1143"/>
      <c r="ADN152" s="1143"/>
      <c r="ADO152" s="1143"/>
      <c r="ADP152" s="1143"/>
      <c r="ADQ152" s="1143"/>
      <c r="ADR152" s="1143"/>
      <c r="ADS152" s="1143"/>
      <c r="ADT152" s="1143"/>
      <c r="ADU152" s="1143"/>
      <c r="ADV152" s="1143"/>
      <c r="ADW152" s="1143"/>
      <c r="ADX152" s="1143"/>
      <c r="ADY152" s="1143"/>
      <c r="ADZ152" s="1143"/>
      <c r="AEA152" s="1143"/>
      <c r="AEB152" s="1143"/>
      <c r="AEC152" s="1143"/>
      <c r="AED152" s="1143"/>
      <c r="AEE152" s="1143"/>
      <c r="AEF152" s="1143"/>
      <c r="AEG152" s="1143"/>
      <c r="AEH152" s="1143"/>
      <c r="AEI152" s="1143"/>
      <c r="AEJ152" s="1143"/>
      <c r="AEK152" s="1143"/>
      <c r="AEL152" s="1143"/>
      <c r="AEM152" s="1143"/>
      <c r="AEN152" s="1143"/>
      <c r="AEO152" s="1143"/>
      <c r="AEP152" s="1143"/>
      <c r="AEQ152" s="1143"/>
      <c r="AER152" s="1143"/>
      <c r="AES152" s="1143"/>
      <c r="AET152" s="1143"/>
      <c r="AEU152" s="1143"/>
      <c r="AEV152" s="1143"/>
      <c r="AEW152" s="1143"/>
      <c r="AEX152" s="1143"/>
      <c r="AEY152" s="1143"/>
      <c r="AEZ152" s="1143"/>
      <c r="AFA152" s="1143"/>
      <c r="AFB152" s="1143"/>
      <c r="AFC152" s="1143"/>
      <c r="AFD152" s="1143"/>
      <c r="AFE152" s="1143"/>
      <c r="AFF152" s="1143"/>
      <c r="AFG152" s="1143"/>
      <c r="AFH152" s="1143"/>
      <c r="AFI152" s="1143"/>
      <c r="AFJ152" s="1143"/>
      <c r="AFK152" s="1143"/>
      <c r="AFL152" s="1143"/>
      <c r="AFM152" s="1143"/>
      <c r="AFN152" s="1143"/>
      <c r="AFO152" s="1143"/>
      <c r="AFP152" s="1143"/>
      <c r="AFQ152" s="1143"/>
      <c r="AFR152" s="1143"/>
      <c r="AFS152" s="1143"/>
      <c r="AFT152" s="1143"/>
      <c r="AFU152" s="1143"/>
      <c r="AFV152" s="1143"/>
      <c r="AFW152" s="1143"/>
      <c r="AFX152" s="1143"/>
      <c r="AFY152" s="1143"/>
      <c r="AFZ152" s="1143"/>
      <c r="AGA152" s="1143"/>
      <c r="AGB152" s="1143"/>
      <c r="AGC152" s="1143"/>
      <c r="AGD152" s="1143"/>
      <c r="AGE152" s="1143"/>
      <c r="AGF152" s="1143"/>
      <c r="AGG152" s="1143"/>
      <c r="AGH152" s="1143"/>
      <c r="AGI152" s="1143"/>
      <c r="AGJ152" s="1143"/>
      <c r="AGK152" s="1143"/>
      <c r="AGL152" s="1143"/>
      <c r="AGM152" s="1143"/>
      <c r="AGN152" s="1143"/>
      <c r="AGO152" s="1143"/>
      <c r="AGP152" s="1143"/>
      <c r="AGQ152" s="1143"/>
      <c r="AGR152" s="1143"/>
      <c r="AGS152" s="1143"/>
      <c r="AGT152" s="1143"/>
      <c r="AGU152" s="1143"/>
      <c r="AGV152" s="1143"/>
      <c r="AGW152" s="1143"/>
      <c r="AGX152" s="1143"/>
      <c r="AGY152" s="1143"/>
      <c r="AGZ152" s="1143"/>
      <c r="AHA152" s="1143"/>
      <c r="AHB152" s="1143"/>
      <c r="AHC152" s="1143"/>
      <c r="AHD152" s="1143"/>
      <c r="AHE152" s="1143"/>
      <c r="AHF152" s="1143"/>
      <c r="AHG152" s="1143"/>
      <c r="AHH152" s="1143"/>
      <c r="AHI152" s="1143"/>
      <c r="AHJ152" s="1143"/>
      <c r="AHK152" s="1143"/>
      <c r="AHL152" s="1143"/>
      <c r="AHM152" s="1143"/>
      <c r="AHN152" s="1143"/>
      <c r="AHO152" s="1143"/>
      <c r="AHP152" s="1143"/>
      <c r="AHQ152" s="1143"/>
      <c r="AHR152" s="1143"/>
      <c r="AHS152" s="1143"/>
      <c r="AHT152" s="1143"/>
      <c r="AHU152" s="1143"/>
      <c r="AHV152" s="1143"/>
      <c r="AHW152" s="1143"/>
      <c r="AHX152" s="1143"/>
      <c r="AHY152" s="1143"/>
      <c r="AHZ152" s="1143"/>
      <c r="AIA152" s="1143"/>
      <c r="AIB152" s="1143"/>
      <c r="AIC152" s="1143"/>
      <c r="AID152" s="1143"/>
      <c r="AIE152" s="1143"/>
      <c r="AIF152" s="1143"/>
      <c r="AIG152" s="1143"/>
      <c r="AIH152" s="1143"/>
      <c r="AII152" s="1143"/>
      <c r="AIJ152" s="1143"/>
      <c r="AIK152" s="1143"/>
      <c r="AIL152" s="1143"/>
      <c r="AIM152" s="1143"/>
      <c r="AIN152" s="1143"/>
      <c r="AIO152" s="1143"/>
      <c r="AIP152" s="1143"/>
      <c r="AIQ152" s="1143"/>
      <c r="AIR152" s="1143"/>
      <c r="AIS152" s="1143"/>
      <c r="AIT152" s="1143"/>
      <c r="AIU152" s="1143"/>
      <c r="AIV152" s="1143"/>
      <c r="AIW152" s="1143"/>
      <c r="AIX152" s="1143"/>
      <c r="AIY152" s="1143"/>
      <c r="AIZ152" s="1143"/>
      <c r="AJA152" s="1143"/>
      <c r="AJB152" s="1143"/>
      <c r="AJC152" s="1143"/>
      <c r="AJD152" s="1143"/>
      <c r="AJE152" s="1143"/>
      <c r="AJF152" s="1143"/>
      <c r="AJG152" s="1143"/>
      <c r="AJH152" s="1143"/>
      <c r="AJI152" s="1143"/>
      <c r="AJJ152" s="1143"/>
      <c r="AJK152" s="1143"/>
      <c r="AJL152" s="1143"/>
      <c r="AJM152" s="1143"/>
      <c r="AJN152" s="1143"/>
      <c r="AJO152" s="1143"/>
      <c r="AJP152" s="1143"/>
      <c r="AJQ152" s="1143"/>
      <c r="AJR152" s="1143"/>
      <c r="AJS152" s="1143"/>
      <c r="AJT152" s="1143"/>
      <c r="AJU152" s="1143"/>
      <c r="AJV152" s="1143"/>
      <c r="AJW152" s="1143"/>
      <c r="AJX152" s="1143"/>
      <c r="AJY152" s="1143"/>
      <c r="AJZ152" s="1143"/>
      <c r="AKA152" s="1143"/>
      <c r="AKB152" s="1143"/>
      <c r="AKC152" s="1143"/>
      <c r="AKD152" s="1143"/>
      <c r="AKE152" s="1143"/>
      <c r="AKF152" s="1143"/>
      <c r="AKG152" s="1143"/>
      <c r="AKH152" s="1143"/>
      <c r="AKI152" s="1143"/>
      <c r="AKJ152" s="1143"/>
      <c r="AKK152" s="1143"/>
      <c r="AKL152" s="1143"/>
      <c r="AKM152" s="1143"/>
      <c r="AKN152" s="1143"/>
      <c r="AKO152" s="1143"/>
      <c r="AKP152" s="1143"/>
      <c r="AKQ152" s="1143"/>
      <c r="AKR152" s="1143"/>
      <c r="AKS152" s="1143"/>
      <c r="AKT152" s="1143"/>
      <c r="AKU152" s="1143"/>
      <c r="AKV152" s="1143"/>
      <c r="AKW152" s="1143"/>
      <c r="AKX152" s="1143"/>
      <c r="AKY152" s="1143"/>
      <c r="AKZ152" s="1143"/>
      <c r="ALA152" s="1143"/>
      <c r="ALB152" s="1143"/>
      <c r="ALC152" s="1143"/>
      <c r="ALD152" s="1143"/>
      <c r="ALE152" s="1143"/>
      <c r="ALF152" s="1143"/>
      <c r="ALG152" s="1143"/>
      <c r="ALH152" s="1143"/>
      <c r="ALI152" s="1143"/>
      <c r="ALJ152" s="1143"/>
      <c r="ALK152" s="1143"/>
      <c r="ALL152" s="1143"/>
      <c r="ALM152" s="1143"/>
      <c r="ALN152" s="1143"/>
      <c r="ALO152" s="1143"/>
      <c r="ALP152" s="1143"/>
      <c r="ALQ152" s="1143"/>
      <c r="ALR152" s="1143"/>
      <c r="ALS152" s="1143"/>
      <c r="ALT152" s="1143"/>
      <c r="ALU152" s="1143"/>
      <c r="ALV152" s="1143"/>
      <c r="ALW152" s="1143"/>
      <c r="ALX152" s="1143"/>
      <c r="ALY152" s="1143"/>
      <c r="ALZ152" s="1143"/>
      <c r="AMA152" s="1143"/>
      <c r="AMB152" s="1143"/>
      <c r="AMC152" s="1143"/>
      <c r="AMD152" s="1143"/>
      <c r="AME152" s="1143"/>
      <c r="AMF152" s="1143"/>
      <c r="AMG152" s="1143"/>
    </row>
    <row r="153" spans="1:1021" s="1155" customFormat="1" ht="27.75" customHeight="1">
      <c r="A153" s="1156">
        <f t="shared" si="14"/>
        <v>1.2800000000000002</v>
      </c>
      <c r="B153" s="1156">
        <v>2.95</v>
      </c>
      <c r="C153" s="1157">
        <f>IF(LEN(AK153)=0,"",1+ABS((AK153*A153)/LEN(AK153))+A153)</f>
        <v>92.733333333333363</v>
      </c>
      <c r="D153" s="1157">
        <f>IF(LEN(AU153)=0,"",1+ABS((AU153*B153)/LEN(AU153))+B153)</f>
        <v>310.75</v>
      </c>
      <c r="E153" s="1143"/>
      <c r="F153" s="1561"/>
      <c r="G153" s="1561"/>
      <c r="H153" s="1561"/>
      <c r="I153" s="1561"/>
      <c r="J153" s="1569" t="s">
        <v>2519</v>
      </c>
      <c r="K153" s="1570"/>
      <c r="L153" s="1570"/>
      <c r="M153" s="1570"/>
      <c r="N153" s="1570"/>
      <c r="O153" s="1570"/>
      <c r="P153" s="1570"/>
      <c r="Q153" s="1570"/>
      <c r="R153" s="1570"/>
      <c r="S153" s="1570"/>
      <c r="T153" s="1570"/>
      <c r="U153" s="1570"/>
      <c r="V153" s="1570"/>
      <c r="W153" s="1570"/>
      <c r="X153" s="1570"/>
      <c r="Y153" s="1570"/>
      <c r="Z153" s="1570"/>
      <c r="AA153" s="1570"/>
      <c r="AB153" s="1570"/>
      <c r="AC153" s="1570"/>
      <c r="AD153" s="1570"/>
      <c r="AE153" s="1571"/>
      <c r="AF153" s="1562"/>
      <c r="AG153" s="1562"/>
      <c r="AH153" s="1562">
        <v>312</v>
      </c>
      <c r="AI153" s="1562"/>
      <c r="AJ153" s="1562"/>
      <c r="AK153" s="1563">
        <v>212</v>
      </c>
      <c r="AL153" s="1564"/>
      <c r="AM153" s="1564"/>
      <c r="AN153" s="1564"/>
      <c r="AO153" s="1564"/>
      <c r="AP153" s="1564"/>
      <c r="AQ153" s="1564"/>
      <c r="AR153" s="1564"/>
      <c r="AS153" s="1564"/>
      <c r="AT153" s="1565"/>
      <c r="AU153" s="1563">
        <v>312</v>
      </c>
      <c r="AV153" s="1564"/>
      <c r="AW153" s="1564"/>
      <c r="AX153" s="1564"/>
      <c r="AY153" s="1564"/>
      <c r="AZ153" s="1564"/>
      <c r="BA153" s="1564"/>
      <c r="BB153" s="1564"/>
      <c r="BC153" s="1564"/>
      <c r="BD153" s="1565"/>
      <c r="BE153" s="1153"/>
      <c r="BF153" s="1154"/>
      <c r="BG153" s="1143"/>
      <c r="BH153" s="1143"/>
      <c r="BI153" s="1143"/>
      <c r="BJ153" s="1143"/>
      <c r="BK153" s="1143"/>
      <c r="BL153" s="1143"/>
      <c r="BM153" s="1143"/>
      <c r="BN153" s="1143"/>
      <c r="BO153" s="1143"/>
      <c r="BP153" s="1143"/>
      <c r="BQ153" s="1143"/>
      <c r="BR153" s="1143"/>
      <c r="BS153" s="1143"/>
      <c r="BT153" s="1143"/>
      <c r="BU153" s="1143"/>
      <c r="BV153" s="1143"/>
      <c r="BW153" s="1143"/>
      <c r="BX153" s="1143"/>
      <c r="BY153" s="1143"/>
      <c r="BZ153" s="1143"/>
      <c r="CA153" s="1143"/>
      <c r="CB153" s="1143"/>
      <c r="CC153" s="1143"/>
      <c r="CD153" s="1143"/>
      <c r="CE153" s="1143"/>
      <c r="CF153" s="1143"/>
      <c r="CG153" s="1143"/>
      <c r="CH153" s="1143"/>
      <c r="CI153" s="1143"/>
      <c r="CJ153" s="1143"/>
      <c r="CK153" s="1143"/>
      <c r="CL153" s="1143"/>
      <c r="CM153" s="1143"/>
      <c r="CN153" s="1143"/>
      <c r="CO153" s="1143"/>
      <c r="CP153" s="1143"/>
      <c r="CQ153" s="1143"/>
      <c r="CR153" s="1143"/>
      <c r="CS153" s="1143"/>
      <c r="CT153" s="1143"/>
      <c r="CU153" s="1143"/>
      <c r="CV153" s="1143"/>
      <c r="CW153" s="1143"/>
      <c r="CX153" s="1143"/>
      <c r="CY153" s="1143"/>
      <c r="CZ153" s="1143"/>
      <c r="DA153" s="1143"/>
      <c r="DB153" s="1143"/>
      <c r="DC153" s="1143"/>
      <c r="DD153" s="1143"/>
      <c r="DE153" s="1143"/>
      <c r="DF153" s="1143"/>
      <c r="DG153" s="1143"/>
      <c r="DH153" s="1143"/>
      <c r="DI153" s="1143"/>
      <c r="DJ153" s="1143"/>
      <c r="DK153" s="1143"/>
      <c r="DL153" s="1143"/>
      <c r="DM153" s="1143"/>
      <c r="DN153" s="1143"/>
      <c r="DO153" s="1143"/>
      <c r="DP153" s="1143"/>
      <c r="DQ153" s="1143"/>
      <c r="DR153" s="1143"/>
      <c r="DS153" s="1143"/>
      <c r="DT153" s="1143"/>
      <c r="DU153" s="1143"/>
      <c r="DV153" s="1143"/>
      <c r="DW153" s="1143"/>
      <c r="DX153" s="1143"/>
      <c r="DY153" s="1143"/>
      <c r="DZ153" s="1143"/>
      <c r="EA153" s="1143"/>
      <c r="EB153" s="1143"/>
      <c r="EC153" s="1143"/>
      <c r="ED153" s="1143"/>
      <c r="EE153" s="1143"/>
      <c r="EF153" s="1143"/>
      <c r="EG153" s="1143"/>
      <c r="EH153" s="1143"/>
      <c r="EI153" s="1143"/>
      <c r="EJ153" s="1143"/>
      <c r="EK153" s="1143"/>
      <c r="EL153" s="1143"/>
      <c r="EM153" s="1143"/>
      <c r="EN153" s="1143"/>
      <c r="EO153" s="1143"/>
      <c r="EP153" s="1143"/>
      <c r="EQ153" s="1143"/>
      <c r="ER153" s="1143"/>
      <c r="ES153" s="1143"/>
      <c r="ET153" s="1143"/>
      <c r="EU153" s="1143"/>
      <c r="EV153" s="1143"/>
      <c r="EW153" s="1143"/>
      <c r="EX153" s="1143"/>
      <c r="EY153" s="1143"/>
      <c r="EZ153" s="1143"/>
      <c r="FA153" s="1143"/>
      <c r="FB153" s="1143"/>
      <c r="FC153" s="1143"/>
      <c r="FD153" s="1143"/>
      <c r="FE153" s="1143"/>
      <c r="FF153" s="1143"/>
      <c r="FG153" s="1143"/>
      <c r="FH153" s="1143"/>
      <c r="FI153" s="1143"/>
      <c r="FJ153" s="1143"/>
      <c r="FK153" s="1143"/>
      <c r="FL153" s="1143"/>
      <c r="FM153" s="1143"/>
      <c r="FN153" s="1143"/>
      <c r="FO153" s="1143"/>
      <c r="FP153" s="1143"/>
      <c r="FQ153" s="1143"/>
      <c r="FR153" s="1143"/>
      <c r="FS153" s="1143"/>
      <c r="FT153" s="1143"/>
      <c r="FU153" s="1143"/>
      <c r="FV153" s="1143"/>
      <c r="FW153" s="1143"/>
      <c r="FX153" s="1143"/>
      <c r="FY153" s="1143"/>
      <c r="FZ153" s="1143"/>
      <c r="GA153" s="1143"/>
      <c r="GB153" s="1143"/>
      <c r="GC153" s="1143"/>
      <c r="GD153" s="1143"/>
      <c r="GE153" s="1143"/>
      <c r="GF153" s="1143"/>
      <c r="GG153" s="1143"/>
      <c r="GH153" s="1143"/>
      <c r="GI153" s="1143"/>
      <c r="GJ153" s="1143"/>
      <c r="GK153" s="1143"/>
      <c r="GL153" s="1143"/>
      <c r="GM153" s="1143"/>
      <c r="GN153" s="1143"/>
      <c r="GO153" s="1143"/>
      <c r="GP153" s="1143"/>
      <c r="GQ153" s="1143"/>
      <c r="GR153" s="1143"/>
      <c r="GS153" s="1143"/>
      <c r="GT153" s="1143"/>
      <c r="GU153" s="1143"/>
      <c r="GV153" s="1143"/>
      <c r="GW153" s="1143"/>
      <c r="GX153" s="1143"/>
      <c r="GY153" s="1143"/>
      <c r="GZ153" s="1143"/>
      <c r="HA153" s="1143"/>
      <c r="HB153" s="1143"/>
      <c r="HC153" s="1143"/>
      <c r="HD153" s="1143"/>
      <c r="HE153" s="1143"/>
      <c r="HF153" s="1143"/>
      <c r="HG153" s="1143"/>
      <c r="HH153" s="1143"/>
      <c r="HI153" s="1143"/>
      <c r="HJ153" s="1143"/>
      <c r="HK153" s="1143"/>
      <c r="HL153" s="1143"/>
      <c r="HM153" s="1143"/>
      <c r="HN153" s="1143"/>
      <c r="HO153" s="1143"/>
      <c r="HP153" s="1143"/>
      <c r="HQ153" s="1143"/>
      <c r="HR153" s="1143"/>
      <c r="HS153" s="1143"/>
      <c r="HT153" s="1143"/>
      <c r="HU153" s="1143"/>
      <c r="HV153" s="1143"/>
      <c r="HW153" s="1143"/>
      <c r="HX153" s="1143"/>
      <c r="HY153" s="1143"/>
      <c r="HZ153" s="1143"/>
      <c r="IA153" s="1143"/>
      <c r="IB153" s="1143"/>
      <c r="IC153" s="1143"/>
      <c r="ID153" s="1143"/>
      <c r="IE153" s="1143"/>
      <c r="IF153" s="1143"/>
      <c r="IG153" s="1143"/>
      <c r="IH153" s="1143"/>
      <c r="II153" s="1143"/>
      <c r="IJ153" s="1143"/>
      <c r="IK153" s="1143"/>
      <c r="IL153" s="1143"/>
      <c r="IM153" s="1143"/>
      <c r="IN153" s="1143"/>
      <c r="IO153" s="1143"/>
      <c r="IP153" s="1143"/>
      <c r="IQ153" s="1143"/>
      <c r="IR153" s="1143"/>
      <c r="IS153" s="1143"/>
      <c r="IT153" s="1143"/>
      <c r="IU153" s="1143"/>
      <c r="IV153" s="1143"/>
      <c r="IW153" s="1143"/>
      <c r="IX153" s="1143"/>
      <c r="IY153" s="1143"/>
      <c r="IZ153" s="1143"/>
      <c r="JA153" s="1143"/>
      <c r="JB153" s="1143"/>
      <c r="JC153" s="1143"/>
      <c r="JD153" s="1143"/>
      <c r="JE153" s="1143"/>
      <c r="JF153" s="1143"/>
      <c r="JG153" s="1143"/>
      <c r="JH153" s="1143"/>
      <c r="JI153" s="1143"/>
      <c r="JJ153" s="1143"/>
      <c r="JK153" s="1143"/>
      <c r="JL153" s="1143"/>
      <c r="JM153" s="1143"/>
      <c r="JN153" s="1143"/>
      <c r="JO153" s="1143"/>
      <c r="JP153" s="1143"/>
      <c r="JQ153" s="1143"/>
      <c r="JR153" s="1143"/>
      <c r="JS153" s="1143"/>
      <c r="JT153" s="1143"/>
      <c r="JU153" s="1143"/>
      <c r="JV153" s="1143"/>
      <c r="JW153" s="1143"/>
      <c r="JX153" s="1143"/>
      <c r="JY153" s="1143"/>
      <c r="JZ153" s="1143"/>
      <c r="KA153" s="1143"/>
      <c r="KB153" s="1143"/>
      <c r="KC153" s="1143"/>
      <c r="KD153" s="1143"/>
      <c r="KE153" s="1143"/>
      <c r="KF153" s="1143"/>
      <c r="KG153" s="1143"/>
      <c r="KH153" s="1143"/>
      <c r="KI153" s="1143"/>
      <c r="KJ153" s="1143"/>
      <c r="KK153" s="1143"/>
      <c r="KL153" s="1143"/>
      <c r="KM153" s="1143"/>
      <c r="KN153" s="1143"/>
      <c r="KO153" s="1143"/>
      <c r="KP153" s="1143"/>
      <c r="KQ153" s="1143"/>
      <c r="KR153" s="1143"/>
      <c r="KS153" s="1143"/>
      <c r="KT153" s="1143"/>
      <c r="KU153" s="1143"/>
      <c r="KV153" s="1143"/>
      <c r="KW153" s="1143"/>
      <c r="KX153" s="1143"/>
      <c r="KY153" s="1143"/>
      <c r="KZ153" s="1143"/>
      <c r="LA153" s="1143"/>
      <c r="LB153" s="1143"/>
      <c r="LC153" s="1143"/>
      <c r="LD153" s="1143"/>
      <c r="LE153" s="1143"/>
      <c r="LF153" s="1143"/>
      <c r="LG153" s="1143"/>
      <c r="LH153" s="1143"/>
      <c r="LI153" s="1143"/>
      <c r="LJ153" s="1143"/>
      <c r="LK153" s="1143"/>
      <c r="LL153" s="1143"/>
      <c r="LM153" s="1143"/>
      <c r="LN153" s="1143"/>
      <c r="LO153" s="1143"/>
      <c r="LP153" s="1143"/>
      <c r="LQ153" s="1143"/>
      <c r="LR153" s="1143"/>
      <c r="LS153" s="1143"/>
      <c r="LT153" s="1143"/>
      <c r="LU153" s="1143"/>
      <c r="LV153" s="1143"/>
      <c r="LW153" s="1143"/>
      <c r="LX153" s="1143"/>
      <c r="LY153" s="1143"/>
      <c r="LZ153" s="1143"/>
      <c r="MA153" s="1143"/>
      <c r="MB153" s="1143"/>
      <c r="MC153" s="1143"/>
      <c r="MD153" s="1143"/>
      <c r="ME153" s="1143"/>
      <c r="MF153" s="1143"/>
      <c r="MG153" s="1143"/>
      <c r="MH153" s="1143"/>
      <c r="MI153" s="1143"/>
      <c r="MJ153" s="1143"/>
      <c r="MK153" s="1143"/>
      <c r="ML153" s="1143"/>
      <c r="MM153" s="1143"/>
      <c r="MN153" s="1143"/>
      <c r="MO153" s="1143"/>
      <c r="MP153" s="1143"/>
      <c r="MQ153" s="1143"/>
      <c r="MR153" s="1143"/>
      <c r="MS153" s="1143"/>
      <c r="MT153" s="1143"/>
      <c r="MU153" s="1143"/>
      <c r="MV153" s="1143"/>
      <c r="MW153" s="1143"/>
      <c r="MX153" s="1143"/>
      <c r="MY153" s="1143"/>
      <c r="MZ153" s="1143"/>
      <c r="NA153" s="1143"/>
      <c r="NB153" s="1143"/>
      <c r="NC153" s="1143"/>
      <c r="ND153" s="1143"/>
      <c r="NE153" s="1143"/>
      <c r="NF153" s="1143"/>
      <c r="NG153" s="1143"/>
      <c r="NH153" s="1143"/>
      <c r="NI153" s="1143"/>
      <c r="NJ153" s="1143"/>
      <c r="NK153" s="1143"/>
      <c r="NL153" s="1143"/>
      <c r="NM153" s="1143"/>
      <c r="NN153" s="1143"/>
      <c r="NO153" s="1143"/>
      <c r="NP153" s="1143"/>
      <c r="NQ153" s="1143"/>
      <c r="NR153" s="1143"/>
      <c r="NS153" s="1143"/>
      <c r="NT153" s="1143"/>
      <c r="NU153" s="1143"/>
      <c r="NV153" s="1143"/>
      <c r="NW153" s="1143"/>
      <c r="NX153" s="1143"/>
      <c r="NY153" s="1143"/>
      <c r="NZ153" s="1143"/>
      <c r="OA153" s="1143"/>
      <c r="OB153" s="1143"/>
      <c r="OC153" s="1143"/>
      <c r="OD153" s="1143"/>
      <c r="OE153" s="1143"/>
      <c r="OF153" s="1143"/>
      <c r="OG153" s="1143"/>
      <c r="OH153" s="1143"/>
      <c r="OI153" s="1143"/>
      <c r="OJ153" s="1143"/>
      <c r="OK153" s="1143"/>
      <c r="OL153" s="1143"/>
      <c r="OM153" s="1143"/>
      <c r="ON153" s="1143"/>
      <c r="OO153" s="1143"/>
      <c r="OP153" s="1143"/>
      <c r="OQ153" s="1143"/>
      <c r="OR153" s="1143"/>
      <c r="OS153" s="1143"/>
      <c r="OT153" s="1143"/>
      <c r="OU153" s="1143"/>
      <c r="OV153" s="1143"/>
      <c r="OW153" s="1143"/>
      <c r="OX153" s="1143"/>
      <c r="OY153" s="1143"/>
      <c r="OZ153" s="1143"/>
      <c r="PA153" s="1143"/>
      <c r="PB153" s="1143"/>
      <c r="PC153" s="1143"/>
      <c r="PD153" s="1143"/>
      <c r="PE153" s="1143"/>
      <c r="PF153" s="1143"/>
      <c r="PG153" s="1143"/>
      <c r="PH153" s="1143"/>
      <c r="PI153" s="1143"/>
      <c r="PJ153" s="1143"/>
      <c r="PK153" s="1143"/>
      <c r="PL153" s="1143"/>
      <c r="PM153" s="1143"/>
      <c r="PN153" s="1143"/>
      <c r="PO153" s="1143"/>
      <c r="PP153" s="1143"/>
      <c r="PQ153" s="1143"/>
      <c r="PR153" s="1143"/>
      <c r="PS153" s="1143"/>
      <c r="PT153" s="1143"/>
      <c r="PU153" s="1143"/>
      <c r="PV153" s="1143"/>
      <c r="PW153" s="1143"/>
      <c r="PX153" s="1143"/>
      <c r="PY153" s="1143"/>
      <c r="PZ153" s="1143"/>
      <c r="QA153" s="1143"/>
      <c r="QB153" s="1143"/>
      <c r="QC153" s="1143"/>
      <c r="QD153" s="1143"/>
      <c r="QE153" s="1143"/>
      <c r="QF153" s="1143"/>
      <c r="QG153" s="1143"/>
      <c r="QH153" s="1143"/>
      <c r="QI153" s="1143"/>
      <c r="QJ153" s="1143"/>
      <c r="QK153" s="1143"/>
      <c r="QL153" s="1143"/>
      <c r="QM153" s="1143"/>
      <c r="QN153" s="1143"/>
      <c r="QO153" s="1143"/>
      <c r="QP153" s="1143"/>
      <c r="QQ153" s="1143"/>
      <c r="QR153" s="1143"/>
      <c r="QS153" s="1143"/>
      <c r="QT153" s="1143"/>
      <c r="QU153" s="1143"/>
      <c r="QV153" s="1143"/>
      <c r="QW153" s="1143"/>
      <c r="QX153" s="1143"/>
      <c r="QY153" s="1143"/>
      <c r="QZ153" s="1143"/>
      <c r="RA153" s="1143"/>
      <c r="RB153" s="1143"/>
      <c r="RC153" s="1143"/>
      <c r="RD153" s="1143"/>
      <c r="RE153" s="1143"/>
      <c r="RF153" s="1143"/>
      <c r="RG153" s="1143"/>
      <c r="RH153" s="1143"/>
      <c r="RI153" s="1143"/>
      <c r="RJ153" s="1143"/>
      <c r="RK153" s="1143"/>
      <c r="RL153" s="1143"/>
      <c r="RM153" s="1143"/>
      <c r="RN153" s="1143"/>
      <c r="RO153" s="1143"/>
      <c r="RP153" s="1143"/>
      <c r="RQ153" s="1143"/>
      <c r="RR153" s="1143"/>
      <c r="RS153" s="1143"/>
      <c r="RT153" s="1143"/>
      <c r="RU153" s="1143"/>
      <c r="RV153" s="1143"/>
      <c r="RW153" s="1143"/>
      <c r="RX153" s="1143"/>
      <c r="RY153" s="1143"/>
      <c r="RZ153" s="1143"/>
      <c r="SA153" s="1143"/>
      <c r="SB153" s="1143"/>
      <c r="SC153" s="1143"/>
      <c r="SD153" s="1143"/>
      <c r="SE153" s="1143"/>
      <c r="SF153" s="1143"/>
      <c r="SG153" s="1143"/>
      <c r="SH153" s="1143"/>
      <c r="SI153" s="1143"/>
      <c r="SJ153" s="1143"/>
      <c r="SK153" s="1143"/>
      <c r="SL153" s="1143"/>
      <c r="SM153" s="1143"/>
      <c r="SN153" s="1143"/>
      <c r="SO153" s="1143"/>
      <c r="SP153" s="1143"/>
      <c r="SQ153" s="1143"/>
      <c r="SR153" s="1143"/>
      <c r="SS153" s="1143"/>
      <c r="ST153" s="1143"/>
      <c r="SU153" s="1143"/>
      <c r="SV153" s="1143"/>
      <c r="SW153" s="1143"/>
      <c r="SX153" s="1143"/>
      <c r="SY153" s="1143"/>
      <c r="SZ153" s="1143"/>
      <c r="TA153" s="1143"/>
      <c r="TB153" s="1143"/>
      <c r="TC153" s="1143"/>
      <c r="TD153" s="1143"/>
      <c r="TE153" s="1143"/>
      <c r="TF153" s="1143"/>
      <c r="TG153" s="1143"/>
      <c r="TH153" s="1143"/>
      <c r="TI153" s="1143"/>
      <c r="TJ153" s="1143"/>
      <c r="TK153" s="1143"/>
      <c r="TL153" s="1143"/>
      <c r="TM153" s="1143"/>
      <c r="TN153" s="1143"/>
      <c r="TO153" s="1143"/>
      <c r="TP153" s="1143"/>
      <c r="TQ153" s="1143"/>
      <c r="TR153" s="1143"/>
      <c r="TS153" s="1143"/>
      <c r="TT153" s="1143"/>
      <c r="TU153" s="1143"/>
      <c r="TV153" s="1143"/>
      <c r="TW153" s="1143"/>
      <c r="TX153" s="1143"/>
      <c r="TY153" s="1143"/>
      <c r="TZ153" s="1143"/>
      <c r="UA153" s="1143"/>
      <c r="UB153" s="1143"/>
      <c r="UC153" s="1143"/>
      <c r="UD153" s="1143"/>
      <c r="UE153" s="1143"/>
      <c r="UF153" s="1143"/>
      <c r="UG153" s="1143"/>
      <c r="UH153" s="1143"/>
      <c r="UI153" s="1143"/>
      <c r="UJ153" s="1143"/>
      <c r="UK153" s="1143"/>
      <c r="UL153" s="1143"/>
      <c r="UM153" s="1143"/>
      <c r="UN153" s="1143"/>
      <c r="UO153" s="1143"/>
      <c r="UP153" s="1143"/>
      <c r="UQ153" s="1143"/>
      <c r="UR153" s="1143"/>
      <c r="US153" s="1143"/>
      <c r="UT153" s="1143"/>
      <c r="UU153" s="1143"/>
      <c r="UV153" s="1143"/>
      <c r="UW153" s="1143"/>
      <c r="UX153" s="1143"/>
      <c r="UY153" s="1143"/>
      <c r="UZ153" s="1143"/>
      <c r="VA153" s="1143"/>
      <c r="VB153" s="1143"/>
      <c r="VC153" s="1143"/>
      <c r="VD153" s="1143"/>
      <c r="VE153" s="1143"/>
      <c r="VF153" s="1143"/>
      <c r="VG153" s="1143"/>
      <c r="VH153" s="1143"/>
      <c r="VI153" s="1143"/>
      <c r="VJ153" s="1143"/>
      <c r="VK153" s="1143"/>
      <c r="VL153" s="1143"/>
      <c r="VM153" s="1143"/>
      <c r="VN153" s="1143"/>
      <c r="VO153" s="1143"/>
      <c r="VP153" s="1143"/>
      <c r="VQ153" s="1143"/>
      <c r="VR153" s="1143"/>
      <c r="VS153" s="1143"/>
      <c r="VT153" s="1143"/>
      <c r="VU153" s="1143"/>
      <c r="VV153" s="1143"/>
      <c r="VW153" s="1143"/>
      <c r="VX153" s="1143"/>
      <c r="VY153" s="1143"/>
      <c r="VZ153" s="1143"/>
      <c r="WA153" s="1143"/>
      <c r="WB153" s="1143"/>
      <c r="WC153" s="1143"/>
      <c r="WD153" s="1143"/>
      <c r="WE153" s="1143"/>
      <c r="WF153" s="1143"/>
      <c r="WG153" s="1143"/>
      <c r="WH153" s="1143"/>
      <c r="WI153" s="1143"/>
      <c r="WJ153" s="1143"/>
      <c r="WK153" s="1143"/>
      <c r="WL153" s="1143"/>
      <c r="WM153" s="1143"/>
      <c r="WN153" s="1143"/>
      <c r="WO153" s="1143"/>
      <c r="WP153" s="1143"/>
      <c r="WQ153" s="1143"/>
      <c r="WR153" s="1143"/>
      <c r="WS153" s="1143"/>
      <c r="WT153" s="1143"/>
      <c r="WU153" s="1143"/>
      <c r="WV153" s="1143"/>
      <c r="WW153" s="1143"/>
      <c r="WX153" s="1143"/>
      <c r="WY153" s="1143"/>
      <c r="WZ153" s="1143"/>
      <c r="XA153" s="1143"/>
      <c r="XB153" s="1143"/>
      <c r="XC153" s="1143"/>
      <c r="XD153" s="1143"/>
      <c r="XE153" s="1143"/>
      <c r="XF153" s="1143"/>
      <c r="XG153" s="1143"/>
      <c r="XH153" s="1143"/>
      <c r="XI153" s="1143"/>
      <c r="XJ153" s="1143"/>
      <c r="XK153" s="1143"/>
      <c r="XL153" s="1143"/>
      <c r="XM153" s="1143"/>
      <c r="XN153" s="1143"/>
      <c r="XO153" s="1143"/>
      <c r="XP153" s="1143"/>
      <c r="XQ153" s="1143"/>
      <c r="XR153" s="1143"/>
      <c r="XS153" s="1143"/>
      <c r="XT153" s="1143"/>
      <c r="XU153" s="1143"/>
      <c r="XV153" s="1143"/>
      <c r="XW153" s="1143"/>
      <c r="XX153" s="1143"/>
      <c r="XY153" s="1143"/>
      <c r="XZ153" s="1143"/>
      <c r="YA153" s="1143"/>
      <c r="YB153" s="1143"/>
      <c r="YC153" s="1143"/>
      <c r="YD153" s="1143"/>
      <c r="YE153" s="1143"/>
      <c r="YF153" s="1143"/>
      <c r="YG153" s="1143"/>
      <c r="YH153" s="1143"/>
      <c r="YI153" s="1143"/>
      <c r="YJ153" s="1143"/>
      <c r="YK153" s="1143"/>
      <c r="YL153" s="1143"/>
      <c r="YM153" s="1143"/>
      <c r="YN153" s="1143"/>
      <c r="YO153" s="1143"/>
      <c r="YP153" s="1143"/>
      <c r="YQ153" s="1143"/>
      <c r="YR153" s="1143"/>
      <c r="YS153" s="1143"/>
      <c r="YT153" s="1143"/>
      <c r="YU153" s="1143"/>
      <c r="YV153" s="1143"/>
      <c r="YW153" s="1143"/>
      <c r="YX153" s="1143"/>
      <c r="YY153" s="1143"/>
      <c r="YZ153" s="1143"/>
      <c r="ZA153" s="1143"/>
      <c r="ZB153" s="1143"/>
      <c r="ZC153" s="1143"/>
      <c r="ZD153" s="1143"/>
      <c r="ZE153" s="1143"/>
      <c r="ZF153" s="1143"/>
      <c r="ZG153" s="1143"/>
      <c r="ZH153" s="1143"/>
      <c r="ZI153" s="1143"/>
      <c r="ZJ153" s="1143"/>
      <c r="ZK153" s="1143"/>
      <c r="ZL153" s="1143"/>
      <c r="ZM153" s="1143"/>
      <c r="ZN153" s="1143"/>
      <c r="ZO153" s="1143"/>
      <c r="ZP153" s="1143"/>
      <c r="ZQ153" s="1143"/>
      <c r="ZR153" s="1143"/>
      <c r="ZS153" s="1143"/>
      <c r="ZT153" s="1143"/>
      <c r="ZU153" s="1143"/>
      <c r="ZV153" s="1143"/>
      <c r="ZW153" s="1143"/>
      <c r="ZX153" s="1143"/>
      <c r="ZY153" s="1143"/>
      <c r="ZZ153" s="1143"/>
      <c r="AAA153" s="1143"/>
      <c r="AAB153" s="1143"/>
      <c r="AAC153" s="1143"/>
      <c r="AAD153" s="1143"/>
      <c r="AAE153" s="1143"/>
      <c r="AAF153" s="1143"/>
      <c r="AAG153" s="1143"/>
      <c r="AAH153" s="1143"/>
      <c r="AAI153" s="1143"/>
      <c r="AAJ153" s="1143"/>
      <c r="AAK153" s="1143"/>
      <c r="AAL153" s="1143"/>
      <c r="AAM153" s="1143"/>
      <c r="AAN153" s="1143"/>
      <c r="AAO153" s="1143"/>
      <c r="AAP153" s="1143"/>
      <c r="AAQ153" s="1143"/>
      <c r="AAR153" s="1143"/>
      <c r="AAS153" s="1143"/>
      <c r="AAT153" s="1143"/>
      <c r="AAU153" s="1143"/>
      <c r="AAV153" s="1143"/>
      <c r="AAW153" s="1143"/>
      <c r="AAX153" s="1143"/>
      <c r="AAY153" s="1143"/>
      <c r="AAZ153" s="1143"/>
      <c r="ABA153" s="1143"/>
      <c r="ABB153" s="1143"/>
      <c r="ABC153" s="1143"/>
      <c r="ABD153" s="1143"/>
      <c r="ABE153" s="1143"/>
      <c r="ABF153" s="1143"/>
      <c r="ABG153" s="1143"/>
      <c r="ABH153" s="1143"/>
      <c r="ABI153" s="1143"/>
      <c r="ABJ153" s="1143"/>
      <c r="ABK153" s="1143"/>
      <c r="ABL153" s="1143"/>
      <c r="ABM153" s="1143"/>
      <c r="ABN153" s="1143"/>
      <c r="ABO153" s="1143"/>
      <c r="ABP153" s="1143"/>
      <c r="ABQ153" s="1143"/>
      <c r="ABR153" s="1143"/>
      <c r="ABS153" s="1143"/>
      <c r="ABT153" s="1143"/>
      <c r="ABU153" s="1143"/>
      <c r="ABV153" s="1143"/>
      <c r="ABW153" s="1143"/>
      <c r="ABX153" s="1143"/>
      <c r="ABY153" s="1143"/>
      <c r="ABZ153" s="1143"/>
      <c r="ACA153" s="1143"/>
      <c r="ACB153" s="1143"/>
      <c r="ACC153" s="1143"/>
      <c r="ACD153" s="1143"/>
      <c r="ACE153" s="1143"/>
      <c r="ACF153" s="1143"/>
      <c r="ACG153" s="1143"/>
      <c r="ACH153" s="1143"/>
      <c r="ACI153" s="1143"/>
      <c r="ACJ153" s="1143"/>
      <c r="ACK153" s="1143"/>
      <c r="ACL153" s="1143"/>
      <c r="ACM153" s="1143"/>
      <c r="ACN153" s="1143"/>
      <c r="ACO153" s="1143"/>
      <c r="ACP153" s="1143"/>
      <c r="ACQ153" s="1143"/>
      <c r="ACR153" s="1143"/>
      <c r="ACS153" s="1143"/>
      <c r="ACT153" s="1143"/>
      <c r="ACU153" s="1143"/>
      <c r="ACV153" s="1143"/>
      <c r="ACW153" s="1143"/>
      <c r="ACX153" s="1143"/>
      <c r="ACY153" s="1143"/>
      <c r="ACZ153" s="1143"/>
      <c r="ADA153" s="1143"/>
      <c r="ADB153" s="1143"/>
      <c r="ADC153" s="1143"/>
      <c r="ADD153" s="1143"/>
      <c r="ADE153" s="1143"/>
      <c r="ADF153" s="1143"/>
      <c r="ADG153" s="1143"/>
      <c r="ADH153" s="1143"/>
      <c r="ADI153" s="1143"/>
      <c r="ADJ153" s="1143"/>
      <c r="ADK153" s="1143"/>
      <c r="ADL153" s="1143"/>
      <c r="ADM153" s="1143"/>
      <c r="ADN153" s="1143"/>
      <c r="ADO153" s="1143"/>
      <c r="ADP153" s="1143"/>
      <c r="ADQ153" s="1143"/>
      <c r="ADR153" s="1143"/>
      <c r="ADS153" s="1143"/>
      <c r="ADT153" s="1143"/>
      <c r="ADU153" s="1143"/>
      <c r="ADV153" s="1143"/>
      <c r="ADW153" s="1143"/>
      <c r="ADX153" s="1143"/>
      <c r="ADY153" s="1143"/>
      <c r="ADZ153" s="1143"/>
      <c r="AEA153" s="1143"/>
      <c r="AEB153" s="1143"/>
      <c r="AEC153" s="1143"/>
      <c r="AED153" s="1143"/>
      <c r="AEE153" s="1143"/>
      <c r="AEF153" s="1143"/>
      <c r="AEG153" s="1143"/>
      <c r="AEH153" s="1143"/>
      <c r="AEI153" s="1143"/>
      <c r="AEJ153" s="1143"/>
      <c r="AEK153" s="1143"/>
      <c r="AEL153" s="1143"/>
      <c r="AEM153" s="1143"/>
      <c r="AEN153" s="1143"/>
      <c r="AEO153" s="1143"/>
      <c r="AEP153" s="1143"/>
      <c r="AEQ153" s="1143"/>
      <c r="AER153" s="1143"/>
      <c r="AES153" s="1143"/>
      <c r="AET153" s="1143"/>
      <c r="AEU153" s="1143"/>
      <c r="AEV153" s="1143"/>
      <c r="AEW153" s="1143"/>
      <c r="AEX153" s="1143"/>
      <c r="AEY153" s="1143"/>
      <c r="AEZ153" s="1143"/>
      <c r="AFA153" s="1143"/>
      <c r="AFB153" s="1143"/>
      <c r="AFC153" s="1143"/>
      <c r="AFD153" s="1143"/>
      <c r="AFE153" s="1143"/>
      <c r="AFF153" s="1143"/>
      <c r="AFG153" s="1143"/>
      <c r="AFH153" s="1143"/>
      <c r="AFI153" s="1143"/>
      <c r="AFJ153" s="1143"/>
      <c r="AFK153" s="1143"/>
      <c r="AFL153" s="1143"/>
      <c r="AFM153" s="1143"/>
      <c r="AFN153" s="1143"/>
      <c r="AFO153" s="1143"/>
      <c r="AFP153" s="1143"/>
      <c r="AFQ153" s="1143"/>
      <c r="AFR153" s="1143"/>
      <c r="AFS153" s="1143"/>
      <c r="AFT153" s="1143"/>
      <c r="AFU153" s="1143"/>
      <c r="AFV153" s="1143"/>
      <c r="AFW153" s="1143"/>
      <c r="AFX153" s="1143"/>
      <c r="AFY153" s="1143"/>
      <c r="AFZ153" s="1143"/>
      <c r="AGA153" s="1143"/>
      <c r="AGB153" s="1143"/>
      <c r="AGC153" s="1143"/>
      <c r="AGD153" s="1143"/>
      <c r="AGE153" s="1143"/>
      <c r="AGF153" s="1143"/>
      <c r="AGG153" s="1143"/>
      <c r="AGH153" s="1143"/>
      <c r="AGI153" s="1143"/>
      <c r="AGJ153" s="1143"/>
      <c r="AGK153" s="1143"/>
      <c r="AGL153" s="1143"/>
      <c r="AGM153" s="1143"/>
      <c r="AGN153" s="1143"/>
      <c r="AGO153" s="1143"/>
      <c r="AGP153" s="1143"/>
      <c r="AGQ153" s="1143"/>
      <c r="AGR153" s="1143"/>
      <c r="AGS153" s="1143"/>
      <c r="AGT153" s="1143"/>
      <c r="AGU153" s="1143"/>
      <c r="AGV153" s="1143"/>
      <c r="AGW153" s="1143"/>
      <c r="AGX153" s="1143"/>
      <c r="AGY153" s="1143"/>
      <c r="AGZ153" s="1143"/>
      <c r="AHA153" s="1143"/>
      <c r="AHB153" s="1143"/>
      <c r="AHC153" s="1143"/>
      <c r="AHD153" s="1143"/>
      <c r="AHE153" s="1143"/>
      <c r="AHF153" s="1143"/>
      <c r="AHG153" s="1143"/>
      <c r="AHH153" s="1143"/>
      <c r="AHI153" s="1143"/>
      <c r="AHJ153" s="1143"/>
      <c r="AHK153" s="1143"/>
      <c r="AHL153" s="1143"/>
      <c r="AHM153" s="1143"/>
      <c r="AHN153" s="1143"/>
      <c r="AHO153" s="1143"/>
      <c r="AHP153" s="1143"/>
      <c r="AHQ153" s="1143"/>
      <c r="AHR153" s="1143"/>
      <c r="AHS153" s="1143"/>
      <c r="AHT153" s="1143"/>
      <c r="AHU153" s="1143"/>
      <c r="AHV153" s="1143"/>
      <c r="AHW153" s="1143"/>
      <c r="AHX153" s="1143"/>
      <c r="AHY153" s="1143"/>
      <c r="AHZ153" s="1143"/>
      <c r="AIA153" s="1143"/>
      <c r="AIB153" s="1143"/>
      <c r="AIC153" s="1143"/>
      <c r="AID153" s="1143"/>
      <c r="AIE153" s="1143"/>
      <c r="AIF153" s="1143"/>
      <c r="AIG153" s="1143"/>
      <c r="AIH153" s="1143"/>
      <c r="AII153" s="1143"/>
      <c r="AIJ153" s="1143"/>
      <c r="AIK153" s="1143"/>
      <c r="AIL153" s="1143"/>
      <c r="AIM153" s="1143"/>
      <c r="AIN153" s="1143"/>
      <c r="AIO153" s="1143"/>
      <c r="AIP153" s="1143"/>
      <c r="AIQ153" s="1143"/>
      <c r="AIR153" s="1143"/>
      <c r="AIS153" s="1143"/>
      <c r="AIT153" s="1143"/>
      <c r="AIU153" s="1143"/>
      <c r="AIV153" s="1143"/>
      <c r="AIW153" s="1143"/>
      <c r="AIX153" s="1143"/>
      <c r="AIY153" s="1143"/>
      <c r="AIZ153" s="1143"/>
      <c r="AJA153" s="1143"/>
      <c r="AJB153" s="1143"/>
      <c r="AJC153" s="1143"/>
      <c r="AJD153" s="1143"/>
      <c r="AJE153" s="1143"/>
      <c r="AJF153" s="1143"/>
      <c r="AJG153" s="1143"/>
      <c r="AJH153" s="1143"/>
      <c r="AJI153" s="1143"/>
      <c r="AJJ153" s="1143"/>
      <c r="AJK153" s="1143"/>
      <c r="AJL153" s="1143"/>
      <c r="AJM153" s="1143"/>
      <c r="AJN153" s="1143"/>
      <c r="AJO153" s="1143"/>
      <c r="AJP153" s="1143"/>
      <c r="AJQ153" s="1143"/>
      <c r="AJR153" s="1143"/>
      <c r="AJS153" s="1143"/>
      <c r="AJT153" s="1143"/>
      <c r="AJU153" s="1143"/>
      <c r="AJV153" s="1143"/>
      <c r="AJW153" s="1143"/>
      <c r="AJX153" s="1143"/>
      <c r="AJY153" s="1143"/>
      <c r="AJZ153" s="1143"/>
      <c r="AKA153" s="1143"/>
      <c r="AKB153" s="1143"/>
      <c r="AKC153" s="1143"/>
      <c r="AKD153" s="1143"/>
      <c r="AKE153" s="1143"/>
      <c r="AKF153" s="1143"/>
      <c r="AKG153" s="1143"/>
      <c r="AKH153" s="1143"/>
      <c r="AKI153" s="1143"/>
      <c r="AKJ153" s="1143"/>
      <c r="AKK153" s="1143"/>
      <c r="AKL153" s="1143"/>
      <c r="AKM153" s="1143"/>
      <c r="AKN153" s="1143"/>
      <c r="AKO153" s="1143"/>
      <c r="AKP153" s="1143"/>
      <c r="AKQ153" s="1143"/>
      <c r="AKR153" s="1143"/>
      <c r="AKS153" s="1143"/>
      <c r="AKT153" s="1143"/>
      <c r="AKU153" s="1143"/>
      <c r="AKV153" s="1143"/>
      <c r="AKW153" s="1143"/>
      <c r="AKX153" s="1143"/>
      <c r="AKY153" s="1143"/>
      <c r="AKZ153" s="1143"/>
      <c r="ALA153" s="1143"/>
      <c r="ALB153" s="1143"/>
      <c r="ALC153" s="1143"/>
      <c r="ALD153" s="1143"/>
      <c r="ALE153" s="1143"/>
      <c r="ALF153" s="1143"/>
      <c r="ALG153" s="1143"/>
      <c r="ALH153" s="1143"/>
      <c r="ALI153" s="1143"/>
      <c r="ALJ153" s="1143"/>
      <c r="ALK153" s="1143"/>
      <c r="ALL153" s="1143"/>
      <c r="ALM153" s="1143"/>
      <c r="ALN153" s="1143"/>
      <c r="ALO153" s="1143"/>
      <c r="ALP153" s="1143"/>
      <c r="ALQ153" s="1143"/>
      <c r="ALR153" s="1143"/>
      <c r="ALS153" s="1143"/>
      <c r="ALT153" s="1143"/>
      <c r="ALU153" s="1143"/>
      <c r="ALV153" s="1143"/>
      <c r="ALW153" s="1143"/>
      <c r="ALX153" s="1143"/>
      <c r="ALY153" s="1143"/>
      <c r="ALZ153" s="1143"/>
      <c r="AMA153" s="1143"/>
      <c r="AMB153" s="1143"/>
      <c r="AMC153" s="1143"/>
      <c r="AMD153" s="1143"/>
      <c r="AME153" s="1143"/>
      <c r="AMF153" s="1143"/>
      <c r="AMG153" s="1143"/>
    </row>
    <row r="154" spans="1:1021" ht="27.75" customHeight="1">
      <c r="A154" s="200">
        <f t="shared" si="14"/>
        <v>1.2900000000000003</v>
      </c>
      <c r="B154" s="200">
        <v>2.96</v>
      </c>
      <c r="C154" s="201">
        <f>IF(LEN(AK154)=0,"",1+ABS((AK154*A154)/LEN(AK154))+A154)</f>
        <v>93.880000000000024</v>
      </c>
      <c r="D154" s="201">
        <f>IF(LEN(AU154)=0,"",1+ABS((AU154*B154)/LEN(AU154))+B154)</f>
        <v>312.78666666666663</v>
      </c>
      <c r="F154" s="1551">
        <v>723</v>
      </c>
      <c r="G154" s="1551"/>
      <c r="H154" s="1551"/>
      <c r="I154" s="1551"/>
      <c r="J154" s="1555" t="s">
        <v>2520</v>
      </c>
      <c r="K154" s="1556"/>
      <c r="L154" s="1556"/>
      <c r="M154" s="1556"/>
      <c r="N154" s="1556"/>
      <c r="O154" s="1556"/>
      <c r="P154" s="1556"/>
      <c r="Q154" s="1556"/>
      <c r="R154" s="1556"/>
      <c r="S154" s="1556"/>
      <c r="T154" s="1556"/>
      <c r="U154" s="1556"/>
      <c r="V154" s="1556"/>
      <c r="W154" s="1556"/>
      <c r="X154" s="1556"/>
      <c r="Y154" s="1556"/>
      <c r="Z154" s="1556"/>
      <c r="AA154" s="1556"/>
      <c r="AB154" s="1556"/>
      <c r="AC154" s="1556"/>
      <c r="AD154" s="1556"/>
      <c r="AE154" s="1557"/>
      <c r="AF154" s="1552"/>
      <c r="AG154" s="1552"/>
      <c r="AH154" s="1526">
        <v>313</v>
      </c>
      <c r="AI154" s="1526"/>
      <c r="AJ154" s="1526"/>
      <c r="AK154" s="1534">
        <v>213</v>
      </c>
      <c r="AL154" s="1535"/>
      <c r="AM154" s="1535"/>
      <c r="AN154" s="1535"/>
      <c r="AO154" s="1535"/>
      <c r="AP154" s="1535"/>
      <c r="AQ154" s="1535"/>
      <c r="AR154" s="1535"/>
      <c r="AS154" s="1535"/>
      <c r="AT154" s="1536"/>
      <c r="AU154" s="1534">
        <v>313</v>
      </c>
      <c r="AV154" s="1535"/>
      <c r="AW154" s="1535"/>
      <c r="AX154" s="1535"/>
      <c r="AY154" s="1535"/>
      <c r="AZ154" s="1535"/>
      <c r="BA154" s="1535"/>
      <c r="BB154" s="1535"/>
      <c r="BC154" s="1535"/>
      <c r="BD154" s="1536"/>
      <c r="BE154" s="23"/>
    </row>
    <row r="155" spans="1:1021" s="1155" customFormat="1" ht="27.75" customHeight="1">
      <c r="A155" s="1156">
        <f t="shared" si="14"/>
        <v>1.3000000000000003</v>
      </c>
      <c r="B155" s="1156"/>
      <c r="C155" s="1156"/>
      <c r="D155" s="1156"/>
      <c r="E155" s="1143"/>
      <c r="F155" s="1561"/>
      <c r="G155" s="1561"/>
      <c r="H155" s="1561"/>
      <c r="I155" s="1561"/>
      <c r="J155" s="1569" t="s">
        <v>2521</v>
      </c>
      <c r="K155" s="1570"/>
      <c r="L155" s="1570"/>
      <c r="M155" s="1570"/>
      <c r="N155" s="1570"/>
      <c r="O155" s="1570"/>
      <c r="P155" s="1570"/>
      <c r="Q155" s="1570"/>
      <c r="R155" s="1570"/>
      <c r="S155" s="1570"/>
      <c r="T155" s="1570"/>
      <c r="U155" s="1570"/>
      <c r="V155" s="1570"/>
      <c r="W155" s="1570"/>
      <c r="X155" s="1570"/>
      <c r="Y155" s="1570"/>
      <c r="Z155" s="1570"/>
      <c r="AA155" s="1570"/>
      <c r="AB155" s="1570"/>
      <c r="AC155" s="1570"/>
      <c r="AD155" s="1570"/>
      <c r="AE155" s="1571"/>
      <c r="AF155" s="1562"/>
      <c r="AG155" s="1562"/>
      <c r="AH155" s="1562"/>
      <c r="AI155" s="1562"/>
      <c r="AJ155" s="1562"/>
      <c r="AK155" s="1572"/>
      <c r="AL155" s="1573"/>
      <c r="AM155" s="1573"/>
      <c r="AN155" s="1573"/>
      <c r="AO155" s="1573"/>
      <c r="AP155" s="1573"/>
      <c r="AQ155" s="1573"/>
      <c r="AR155" s="1573"/>
      <c r="AS155" s="1573"/>
      <c r="AT155" s="1574"/>
      <c r="AU155" s="1572"/>
      <c r="AV155" s="1573"/>
      <c r="AW155" s="1573"/>
      <c r="AX155" s="1573"/>
      <c r="AY155" s="1573"/>
      <c r="AZ155" s="1573"/>
      <c r="BA155" s="1573"/>
      <c r="BB155" s="1573"/>
      <c r="BC155" s="1573"/>
      <c r="BD155" s="1574"/>
      <c r="BE155" s="1159"/>
      <c r="BF155" s="1154"/>
      <c r="BG155" s="1143"/>
      <c r="BH155" s="1143"/>
      <c r="BI155" s="1143"/>
      <c r="BJ155" s="1143"/>
      <c r="BK155" s="1143"/>
      <c r="BL155" s="1143"/>
      <c r="BM155" s="1143"/>
      <c r="BN155" s="1143"/>
      <c r="BO155" s="1143"/>
      <c r="BP155" s="1143"/>
      <c r="BQ155" s="1143"/>
      <c r="BR155" s="1143"/>
      <c r="BS155" s="1143"/>
      <c r="BT155" s="1143"/>
      <c r="BU155" s="1143"/>
      <c r="BV155" s="1143"/>
      <c r="BW155" s="1143"/>
      <c r="BX155" s="1143"/>
      <c r="BY155" s="1143"/>
      <c r="BZ155" s="1143"/>
      <c r="CA155" s="1143"/>
      <c r="CB155" s="1143"/>
      <c r="CC155" s="1143"/>
      <c r="CD155" s="1143"/>
      <c r="CE155" s="1143"/>
      <c r="CF155" s="1143"/>
      <c r="CG155" s="1143"/>
      <c r="CH155" s="1143"/>
      <c r="CI155" s="1143"/>
      <c r="CJ155" s="1143"/>
      <c r="CK155" s="1143"/>
      <c r="CL155" s="1143"/>
      <c r="CM155" s="1143"/>
      <c r="CN155" s="1143"/>
      <c r="CO155" s="1143"/>
      <c r="CP155" s="1143"/>
      <c r="CQ155" s="1143"/>
      <c r="CR155" s="1143"/>
      <c r="CS155" s="1143"/>
      <c r="CT155" s="1143"/>
      <c r="CU155" s="1143"/>
      <c r="CV155" s="1143"/>
      <c r="CW155" s="1143"/>
      <c r="CX155" s="1143"/>
      <c r="CY155" s="1143"/>
      <c r="CZ155" s="1143"/>
      <c r="DA155" s="1143"/>
      <c r="DB155" s="1143"/>
      <c r="DC155" s="1143"/>
      <c r="DD155" s="1143"/>
      <c r="DE155" s="1143"/>
      <c r="DF155" s="1143"/>
      <c r="DG155" s="1143"/>
      <c r="DH155" s="1143"/>
      <c r="DI155" s="1143"/>
      <c r="DJ155" s="1143"/>
      <c r="DK155" s="1143"/>
      <c r="DL155" s="1143"/>
      <c r="DM155" s="1143"/>
      <c r="DN155" s="1143"/>
      <c r="DO155" s="1143"/>
      <c r="DP155" s="1143"/>
      <c r="DQ155" s="1143"/>
      <c r="DR155" s="1143"/>
      <c r="DS155" s="1143"/>
      <c r="DT155" s="1143"/>
      <c r="DU155" s="1143"/>
      <c r="DV155" s="1143"/>
      <c r="DW155" s="1143"/>
      <c r="DX155" s="1143"/>
      <c r="DY155" s="1143"/>
      <c r="DZ155" s="1143"/>
      <c r="EA155" s="1143"/>
      <c r="EB155" s="1143"/>
      <c r="EC155" s="1143"/>
      <c r="ED155" s="1143"/>
      <c r="EE155" s="1143"/>
      <c r="EF155" s="1143"/>
      <c r="EG155" s="1143"/>
      <c r="EH155" s="1143"/>
      <c r="EI155" s="1143"/>
      <c r="EJ155" s="1143"/>
      <c r="EK155" s="1143"/>
      <c r="EL155" s="1143"/>
      <c r="EM155" s="1143"/>
      <c r="EN155" s="1143"/>
      <c r="EO155" s="1143"/>
      <c r="EP155" s="1143"/>
      <c r="EQ155" s="1143"/>
      <c r="ER155" s="1143"/>
      <c r="ES155" s="1143"/>
      <c r="ET155" s="1143"/>
      <c r="EU155" s="1143"/>
      <c r="EV155" s="1143"/>
      <c r="EW155" s="1143"/>
      <c r="EX155" s="1143"/>
      <c r="EY155" s="1143"/>
      <c r="EZ155" s="1143"/>
      <c r="FA155" s="1143"/>
      <c r="FB155" s="1143"/>
      <c r="FC155" s="1143"/>
      <c r="FD155" s="1143"/>
      <c r="FE155" s="1143"/>
      <c r="FF155" s="1143"/>
      <c r="FG155" s="1143"/>
      <c r="FH155" s="1143"/>
      <c r="FI155" s="1143"/>
      <c r="FJ155" s="1143"/>
      <c r="FK155" s="1143"/>
      <c r="FL155" s="1143"/>
      <c r="FM155" s="1143"/>
      <c r="FN155" s="1143"/>
      <c r="FO155" s="1143"/>
      <c r="FP155" s="1143"/>
      <c r="FQ155" s="1143"/>
      <c r="FR155" s="1143"/>
      <c r="FS155" s="1143"/>
      <c r="FT155" s="1143"/>
      <c r="FU155" s="1143"/>
      <c r="FV155" s="1143"/>
      <c r="FW155" s="1143"/>
      <c r="FX155" s="1143"/>
      <c r="FY155" s="1143"/>
      <c r="FZ155" s="1143"/>
      <c r="GA155" s="1143"/>
      <c r="GB155" s="1143"/>
      <c r="GC155" s="1143"/>
      <c r="GD155" s="1143"/>
      <c r="GE155" s="1143"/>
      <c r="GF155" s="1143"/>
      <c r="GG155" s="1143"/>
      <c r="GH155" s="1143"/>
      <c r="GI155" s="1143"/>
      <c r="GJ155" s="1143"/>
      <c r="GK155" s="1143"/>
      <c r="GL155" s="1143"/>
      <c r="GM155" s="1143"/>
      <c r="GN155" s="1143"/>
      <c r="GO155" s="1143"/>
      <c r="GP155" s="1143"/>
      <c r="GQ155" s="1143"/>
      <c r="GR155" s="1143"/>
      <c r="GS155" s="1143"/>
      <c r="GT155" s="1143"/>
      <c r="GU155" s="1143"/>
      <c r="GV155" s="1143"/>
      <c r="GW155" s="1143"/>
      <c r="GX155" s="1143"/>
      <c r="GY155" s="1143"/>
      <c r="GZ155" s="1143"/>
      <c r="HA155" s="1143"/>
      <c r="HB155" s="1143"/>
      <c r="HC155" s="1143"/>
      <c r="HD155" s="1143"/>
      <c r="HE155" s="1143"/>
      <c r="HF155" s="1143"/>
      <c r="HG155" s="1143"/>
      <c r="HH155" s="1143"/>
      <c r="HI155" s="1143"/>
      <c r="HJ155" s="1143"/>
      <c r="HK155" s="1143"/>
      <c r="HL155" s="1143"/>
      <c r="HM155" s="1143"/>
      <c r="HN155" s="1143"/>
      <c r="HO155" s="1143"/>
      <c r="HP155" s="1143"/>
      <c r="HQ155" s="1143"/>
      <c r="HR155" s="1143"/>
      <c r="HS155" s="1143"/>
      <c r="HT155" s="1143"/>
      <c r="HU155" s="1143"/>
      <c r="HV155" s="1143"/>
      <c r="HW155" s="1143"/>
      <c r="HX155" s="1143"/>
      <c r="HY155" s="1143"/>
      <c r="HZ155" s="1143"/>
      <c r="IA155" s="1143"/>
      <c r="IB155" s="1143"/>
      <c r="IC155" s="1143"/>
      <c r="ID155" s="1143"/>
      <c r="IE155" s="1143"/>
      <c r="IF155" s="1143"/>
      <c r="IG155" s="1143"/>
      <c r="IH155" s="1143"/>
      <c r="II155" s="1143"/>
      <c r="IJ155" s="1143"/>
      <c r="IK155" s="1143"/>
      <c r="IL155" s="1143"/>
      <c r="IM155" s="1143"/>
      <c r="IN155" s="1143"/>
      <c r="IO155" s="1143"/>
      <c r="IP155" s="1143"/>
      <c r="IQ155" s="1143"/>
      <c r="IR155" s="1143"/>
      <c r="IS155" s="1143"/>
      <c r="IT155" s="1143"/>
      <c r="IU155" s="1143"/>
      <c r="IV155" s="1143"/>
      <c r="IW155" s="1143"/>
      <c r="IX155" s="1143"/>
      <c r="IY155" s="1143"/>
      <c r="IZ155" s="1143"/>
      <c r="JA155" s="1143"/>
      <c r="JB155" s="1143"/>
      <c r="JC155" s="1143"/>
      <c r="JD155" s="1143"/>
      <c r="JE155" s="1143"/>
      <c r="JF155" s="1143"/>
      <c r="JG155" s="1143"/>
      <c r="JH155" s="1143"/>
      <c r="JI155" s="1143"/>
      <c r="JJ155" s="1143"/>
      <c r="JK155" s="1143"/>
      <c r="JL155" s="1143"/>
      <c r="JM155" s="1143"/>
      <c r="JN155" s="1143"/>
      <c r="JO155" s="1143"/>
      <c r="JP155" s="1143"/>
      <c r="JQ155" s="1143"/>
      <c r="JR155" s="1143"/>
      <c r="JS155" s="1143"/>
      <c r="JT155" s="1143"/>
      <c r="JU155" s="1143"/>
      <c r="JV155" s="1143"/>
      <c r="JW155" s="1143"/>
      <c r="JX155" s="1143"/>
      <c r="JY155" s="1143"/>
      <c r="JZ155" s="1143"/>
      <c r="KA155" s="1143"/>
      <c r="KB155" s="1143"/>
      <c r="KC155" s="1143"/>
      <c r="KD155" s="1143"/>
      <c r="KE155" s="1143"/>
      <c r="KF155" s="1143"/>
      <c r="KG155" s="1143"/>
      <c r="KH155" s="1143"/>
      <c r="KI155" s="1143"/>
      <c r="KJ155" s="1143"/>
      <c r="KK155" s="1143"/>
      <c r="KL155" s="1143"/>
      <c r="KM155" s="1143"/>
      <c r="KN155" s="1143"/>
      <c r="KO155" s="1143"/>
      <c r="KP155" s="1143"/>
      <c r="KQ155" s="1143"/>
      <c r="KR155" s="1143"/>
      <c r="KS155" s="1143"/>
      <c r="KT155" s="1143"/>
      <c r="KU155" s="1143"/>
      <c r="KV155" s="1143"/>
      <c r="KW155" s="1143"/>
      <c r="KX155" s="1143"/>
      <c r="KY155" s="1143"/>
      <c r="KZ155" s="1143"/>
      <c r="LA155" s="1143"/>
      <c r="LB155" s="1143"/>
      <c r="LC155" s="1143"/>
      <c r="LD155" s="1143"/>
      <c r="LE155" s="1143"/>
      <c r="LF155" s="1143"/>
      <c r="LG155" s="1143"/>
      <c r="LH155" s="1143"/>
      <c r="LI155" s="1143"/>
      <c r="LJ155" s="1143"/>
      <c r="LK155" s="1143"/>
      <c r="LL155" s="1143"/>
      <c r="LM155" s="1143"/>
      <c r="LN155" s="1143"/>
      <c r="LO155" s="1143"/>
      <c r="LP155" s="1143"/>
      <c r="LQ155" s="1143"/>
      <c r="LR155" s="1143"/>
      <c r="LS155" s="1143"/>
      <c r="LT155" s="1143"/>
      <c r="LU155" s="1143"/>
      <c r="LV155" s="1143"/>
      <c r="LW155" s="1143"/>
      <c r="LX155" s="1143"/>
      <c r="LY155" s="1143"/>
      <c r="LZ155" s="1143"/>
      <c r="MA155" s="1143"/>
      <c r="MB155" s="1143"/>
      <c r="MC155" s="1143"/>
      <c r="MD155" s="1143"/>
      <c r="ME155" s="1143"/>
      <c r="MF155" s="1143"/>
      <c r="MG155" s="1143"/>
      <c r="MH155" s="1143"/>
      <c r="MI155" s="1143"/>
      <c r="MJ155" s="1143"/>
      <c r="MK155" s="1143"/>
      <c r="ML155" s="1143"/>
      <c r="MM155" s="1143"/>
      <c r="MN155" s="1143"/>
      <c r="MO155" s="1143"/>
      <c r="MP155" s="1143"/>
      <c r="MQ155" s="1143"/>
      <c r="MR155" s="1143"/>
      <c r="MS155" s="1143"/>
      <c r="MT155" s="1143"/>
      <c r="MU155" s="1143"/>
      <c r="MV155" s="1143"/>
      <c r="MW155" s="1143"/>
      <c r="MX155" s="1143"/>
      <c r="MY155" s="1143"/>
      <c r="MZ155" s="1143"/>
      <c r="NA155" s="1143"/>
      <c r="NB155" s="1143"/>
      <c r="NC155" s="1143"/>
      <c r="ND155" s="1143"/>
      <c r="NE155" s="1143"/>
      <c r="NF155" s="1143"/>
      <c r="NG155" s="1143"/>
      <c r="NH155" s="1143"/>
      <c r="NI155" s="1143"/>
      <c r="NJ155" s="1143"/>
      <c r="NK155" s="1143"/>
      <c r="NL155" s="1143"/>
      <c r="NM155" s="1143"/>
      <c r="NN155" s="1143"/>
      <c r="NO155" s="1143"/>
      <c r="NP155" s="1143"/>
      <c r="NQ155" s="1143"/>
      <c r="NR155" s="1143"/>
      <c r="NS155" s="1143"/>
      <c r="NT155" s="1143"/>
      <c r="NU155" s="1143"/>
      <c r="NV155" s="1143"/>
      <c r="NW155" s="1143"/>
      <c r="NX155" s="1143"/>
      <c r="NY155" s="1143"/>
      <c r="NZ155" s="1143"/>
      <c r="OA155" s="1143"/>
      <c r="OB155" s="1143"/>
      <c r="OC155" s="1143"/>
      <c r="OD155" s="1143"/>
      <c r="OE155" s="1143"/>
      <c r="OF155" s="1143"/>
      <c r="OG155" s="1143"/>
      <c r="OH155" s="1143"/>
      <c r="OI155" s="1143"/>
      <c r="OJ155" s="1143"/>
      <c r="OK155" s="1143"/>
      <c r="OL155" s="1143"/>
      <c r="OM155" s="1143"/>
      <c r="ON155" s="1143"/>
      <c r="OO155" s="1143"/>
      <c r="OP155" s="1143"/>
      <c r="OQ155" s="1143"/>
      <c r="OR155" s="1143"/>
      <c r="OS155" s="1143"/>
      <c r="OT155" s="1143"/>
      <c r="OU155" s="1143"/>
      <c r="OV155" s="1143"/>
      <c r="OW155" s="1143"/>
      <c r="OX155" s="1143"/>
      <c r="OY155" s="1143"/>
      <c r="OZ155" s="1143"/>
      <c r="PA155" s="1143"/>
      <c r="PB155" s="1143"/>
      <c r="PC155" s="1143"/>
      <c r="PD155" s="1143"/>
      <c r="PE155" s="1143"/>
      <c r="PF155" s="1143"/>
      <c r="PG155" s="1143"/>
      <c r="PH155" s="1143"/>
      <c r="PI155" s="1143"/>
      <c r="PJ155" s="1143"/>
      <c r="PK155" s="1143"/>
      <c r="PL155" s="1143"/>
      <c r="PM155" s="1143"/>
      <c r="PN155" s="1143"/>
      <c r="PO155" s="1143"/>
      <c r="PP155" s="1143"/>
      <c r="PQ155" s="1143"/>
      <c r="PR155" s="1143"/>
      <c r="PS155" s="1143"/>
      <c r="PT155" s="1143"/>
      <c r="PU155" s="1143"/>
      <c r="PV155" s="1143"/>
      <c r="PW155" s="1143"/>
      <c r="PX155" s="1143"/>
      <c r="PY155" s="1143"/>
      <c r="PZ155" s="1143"/>
      <c r="QA155" s="1143"/>
      <c r="QB155" s="1143"/>
      <c r="QC155" s="1143"/>
      <c r="QD155" s="1143"/>
      <c r="QE155" s="1143"/>
      <c r="QF155" s="1143"/>
      <c r="QG155" s="1143"/>
      <c r="QH155" s="1143"/>
      <c r="QI155" s="1143"/>
      <c r="QJ155" s="1143"/>
      <c r="QK155" s="1143"/>
      <c r="QL155" s="1143"/>
      <c r="QM155" s="1143"/>
      <c r="QN155" s="1143"/>
      <c r="QO155" s="1143"/>
      <c r="QP155" s="1143"/>
      <c r="QQ155" s="1143"/>
      <c r="QR155" s="1143"/>
      <c r="QS155" s="1143"/>
      <c r="QT155" s="1143"/>
      <c r="QU155" s="1143"/>
      <c r="QV155" s="1143"/>
      <c r="QW155" s="1143"/>
      <c r="QX155" s="1143"/>
      <c r="QY155" s="1143"/>
      <c r="QZ155" s="1143"/>
      <c r="RA155" s="1143"/>
      <c r="RB155" s="1143"/>
      <c r="RC155" s="1143"/>
      <c r="RD155" s="1143"/>
      <c r="RE155" s="1143"/>
      <c r="RF155" s="1143"/>
      <c r="RG155" s="1143"/>
      <c r="RH155" s="1143"/>
      <c r="RI155" s="1143"/>
      <c r="RJ155" s="1143"/>
      <c r="RK155" s="1143"/>
      <c r="RL155" s="1143"/>
      <c r="RM155" s="1143"/>
      <c r="RN155" s="1143"/>
      <c r="RO155" s="1143"/>
      <c r="RP155" s="1143"/>
      <c r="RQ155" s="1143"/>
      <c r="RR155" s="1143"/>
      <c r="RS155" s="1143"/>
      <c r="RT155" s="1143"/>
      <c r="RU155" s="1143"/>
      <c r="RV155" s="1143"/>
      <c r="RW155" s="1143"/>
      <c r="RX155" s="1143"/>
      <c r="RY155" s="1143"/>
      <c r="RZ155" s="1143"/>
      <c r="SA155" s="1143"/>
      <c r="SB155" s="1143"/>
      <c r="SC155" s="1143"/>
      <c r="SD155" s="1143"/>
      <c r="SE155" s="1143"/>
      <c r="SF155" s="1143"/>
      <c r="SG155" s="1143"/>
      <c r="SH155" s="1143"/>
      <c r="SI155" s="1143"/>
      <c r="SJ155" s="1143"/>
      <c r="SK155" s="1143"/>
      <c r="SL155" s="1143"/>
      <c r="SM155" s="1143"/>
      <c r="SN155" s="1143"/>
      <c r="SO155" s="1143"/>
      <c r="SP155" s="1143"/>
      <c r="SQ155" s="1143"/>
      <c r="SR155" s="1143"/>
      <c r="SS155" s="1143"/>
      <c r="ST155" s="1143"/>
      <c r="SU155" s="1143"/>
      <c r="SV155" s="1143"/>
      <c r="SW155" s="1143"/>
      <c r="SX155" s="1143"/>
      <c r="SY155" s="1143"/>
      <c r="SZ155" s="1143"/>
      <c r="TA155" s="1143"/>
      <c r="TB155" s="1143"/>
      <c r="TC155" s="1143"/>
      <c r="TD155" s="1143"/>
      <c r="TE155" s="1143"/>
      <c r="TF155" s="1143"/>
      <c r="TG155" s="1143"/>
      <c r="TH155" s="1143"/>
      <c r="TI155" s="1143"/>
      <c r="TJ155" s="1143"/>
      <c r="TK155" s="1143"/>
      <c r="TL155" s="1143"/>
      <c r="TM155" s="1143"/>
      <c r="TN155" s="1143"/>
      <c r="TO155" s="1143"/>
      <c r="TP155" s="1143"/>
      <c r="TQ155" s="1143"/>
      <c r="TR155" s="1143"/>
      <c r="TS155" s="1143"/>
      <c r="TT155" s="1143"/>
      <c r="TU155" s="1143"/>
      <c r="TV155" s="1143"/>
      <c r="TW155" s="1143"/>
      <c r="TX155" s="1143"/>
      <c r="TY155" s="1143"/>
      <c r="TZ155" s="1143"/>
      <c r="UA155" s="1143"/>
      <c r="UB155" s="1143"/>
      <c r="UC155" s="1143"/>
      <c r="UD155" s="1143"/>
      <c r="UE155" s="1143"/>
      <c r="UF155" s="1143"/>
      <c r="UG155" s="1143"/>
      <c r="UH155" s="1143"/>
      <c r="UI155" s="1143"/>
      <c r="UJ155" s="1143"/>
      <c r="UK155" s="1143"/>
      <c r="UL155" s="1143"/>
      <c r="UM155" s="1143"/>
      <c r="UN155" s="1143"/>
      <c r="UO155" s="1143"/>
      <c r="UP155" s="1143"/>
      <c r="UQ155" s="1143"/>
      <c r="UR155" s="1143"/>
      <c r="US155" s="1143"/>
      <c r="UT155" s="1143"/>
      <c r="UU155" s="1143"/>
      <c r="UV155" s="1143"/>
      <c r="UW155" s="1143"/>
      <c r="UX155" s="1143"/>
      <c r="UY155" s="1143"/>
      <c r="UZ155" s="1143"/>
      <c r="VA155" s="1143"/>
      <c r="VB155" s="1143"/>
      <c r="VC155" s="1143"/>
      <c r="VD155" s="1143"/>
      <c r="VE155" s="1143"/>
      <c r="VF155" s="1143"/>
      <c r="VG155" s="1143"/>
      <c r="VH155" s="1143"/>
      <c r="VI155" s="1143"/>
      <c r="VJ155" s="1143"/>
      <c r="VK155" s="1143"/>
      <c r="VL155" s="1143"/>
      <c r="VM155" s="1143"/>
      <c r="VN155" s="1143"/>
      <c r="VO155" s="1143"/>
      <c r="VP155" s="1143"/>
      <c r="VQ155" s="1143"/>
      <c r="VR155" s="1143"/>
      <c r="VS155" s="1143"/>
      <c r="VT155" s="1143"/>
      <c r="VU155" s="1143"/>
      <c r="VV155" s="1143"/>
      <c r="VW155" s="1143"/>
      <c r="VX155" s="1143"/>
      <c r="VY155" s="1143"/>
      <c r="VZ155" s="1143"/>
      <c r="WA155" s="1143"/>
      <c r="WB155" s="1143"/>
      <c r="WC155" s="1143"/>
      <c r="WD155" s="1143"/>
      <c r="WE155" s="1143"/>
      <c r="WF155" s="1143"/>
      <c r="WG155" s="1143"/>
      <c r="WH155" s="1143"/>
      <c r="WI155" s="1143"/>
      <c r="WJ155" s="1143"/>
      <c r="WK155" s="1143"/>
      <c r="WL155" s="1143"/>
      <c r="WM155" s="1143"/>
      <c r="WN155" s="1143"/>
      <c r="WO155" s="1143"/>
      <c r="WP155" s="1143"/>
      <c r="WQ155" s="1143"/>
      <c r="WR155" s="1143"/>
      <c r="WS155" s="1143"/>
      <c r="WT155" s="1143"/>
      <c r="WU155" s="1143"/>
      <c r="WV155" s="1143"/>
      <c r="WW155" s="1143"/>
      <c r="WX155" s="1143"/>
      <c r="WY155" s="1143"/>
      <c r="WZ155" s="1143"/>
      <c r="XA155" s="1143"/>
      <c r="XB155" s="1143"/>
      <c r="XC155" s="1143"/>
      <c r="XD155" s="1143"/>
      <c r="XE155" s="1143"/>
      <c r="XF155" s="1143"/>
      <c r="XG155" s="1143"/>
      <c r="XH155" s="1143"/>
      <c r="XI155" s="1143"/>
      <c r="XJ155" s="1143"/>
      <c r="XK155" s="1143"/>
      <c r="XL155" s="1143"/>
      <c r="XM155" s="1143"/>
      <c r="XN155" s="1143"/>
      <c r="XO155" s="1143"/>
      <c r="XP155" s="1143"/>
      <c r="XQ155" s="1143"/>
      <c r="XR155" s="1143"/>
      <c r="XS155" s="1143"/>
      <c r="XT155" s="1143"/>
      <c r="XU155" s="1143"/>
      <c r="XV155" s="1143"/>
      <c r="XW155" s="1143"/>
      <c r="XX155" s="1143"/>
      <c r="XY155" s="1143"/>
      <c r="XZ155" s="1143"/>
      <c r="YA155" s="1143"/>
      <c r="YB155" s="1143"/>
      <c r="YC155" s="1143"/>
      <c r="YD155" s="1143"/>
      <c r="YE155" s="1143"/>
      <c r="YF155" s="1143"/>
      <c r="YG155" s="1143"/>
      <c r="YH155" s="1143"/>
      <c r="YI155" s="1143"/>
      <c r="YJ155" s="1143"/>
      <c r="YK155" s="1143"/>
      <c r="YL155" s="1143"/>
      <c r="YM155" s="1143"/>
      <c r="YN155" s="1143"/>
      <c r="YO155" s="1143"/>
      <c r="YP155" s="1143"/>
      <c r="YQ155" s="1143"/>
      <c r="YR155" s="1143"/>
      <c r="YS155" s="1143"/>
      <c r="YT155" s="1143"/>
      <c r="YU155" s="1143"/>
      <c r="YV155" s="1143"/>
      <c r="YW155" s="1143"/>
      <c r="YX155" s="1143"/>
      <c r="YY155" s="1143"/>
      <c r="YZ155" s="1143"/>
      <c r="ZA155" s="1143"/>
      <c r="ZB155" s="1143"/>
      <c r="ZC155" s="1143"/>
      <c r="ZD155" s="1143"/>
      <c r="ZE155" s="1143"/>
      <c r="ZF155" s="1143"/>
      <c r="ZG155" s="1143"/>
      <c r="ZH155" s="1143"/>
      <c r="ZI155" s="1143"/>
      <c r="ZJ155" s="1143"/>
      <c r="ZK155" s="1143"/>
      <c r="ZL155" s="1143"/>
      <c r="ZM155" s="1143"/>
      <c r="ZN155" s="1143"/>
      <c r="ZO155" s="1143"/>
      <c r="ZP155" s="1143"/>
      <c r="ZQ155" s="1143"/>
      <c r="ZR155" s="1143"/>
      <c r="ZS155" s="1143"/>
      <c r="ZT155" s="1143"/>
      <c r="ZU155" s="1143"/>
      <c r="ZV155" s="1143"/>
      <c r="ZW155" s="1143"/>
      <c r="ZX155" s="1143"/>
      <c r="ZY155" s="1143"/>
      <c r="ZZ155" s="1143"/>
      <c r="AAA155" s="1143"/>
      <c r="AAB155" s="1143"/>
      <c r="AAC155" s="1143"/>
      <c r="AAD155" s="1143"/>
      <c r="AAE155" s="1143"/>
      <c r="AAF155" s="1143"/>
      <c r="AAG155" s="1143"/>
      <c r="AAH155" s="1143"/>
      <c r="AAI155" s="1143"/>
      <c r="AAJ155" s="1143"/>
      <c r="AAK155" s="1143"/>
      <c r="AAL155" s="1143"/>
      <c r="AAM155" s="1143"/>
      <c r="AAN155" s="1143"/>
      <c r="AAO155" s="1143"/>
      <c r="AAP155" s="1143"/>
      <c r="AAQ155" s="1143"/>
      <c r="AAR155" s="1143"/>
      <c r="AAS155" s="1143"/>
      <c r="AAT155" s="1143"/>
      <c r="AAU155" s="1143"/>
      <c r="AAV155" s="1143"/>
      <c r="AAW155" s="1143"/>
      <c r="AAX155" s="1143"/>
      <c r="AAY155" s="1143"/>
      <c r="AAZ155" s="1143"/>
      <c r="ABA155" s="1143"/>
      <c r="ABB155" s="1143"/>
      <c r="ABC155" s="1143"/>
      <c r="ABD155" s="1143"/>
      <c r="ABE155" s="1143"/>
      <c r="ABF155" s="1143"/>
      <c r="ABG155" s="1143"/>
      <c r="ABH155" s="1143"/>
      <c r="ABI155" s="1143"/>
      <c r="ABJ155" s="1143"/>
      <c r="ABK155" s="1143"/>
      <c r="ABL155" s="1143"/>
      <c r="ABM155" s="1143"/>
      <c r="ABN155" s="1143"/>
      <c r="ABO155" s="1143"/>
      <c r="ABP155" s="1143"/>
      <c r="ABQ155" s="1143"/>
      <c r="ABR155" s="1143"/>
      <c r="ABS155" s="1143"/>
      <c r="ABT155" s="1143"/>
      <c r="ABU155" s="1143"/>
      <c r="ABV155" s="1143"/>
      <c r="ABW155" s="1143"/>
      <c r="ABX155" s="1143"/>
      <c r="ABY155" s="1143"/>
      <c r="ABZ155" s="1143"/>
      <c r="ACA155" s="1143"/>
      <c r="ACB155" s="1143"/>
      <c r="ACC155" s="1143"/>
      <c r="ACD155" s="1143"/>
      <c r="ACE155" s="1143"/>
      <c r="ACF155" s="1143"/>
      <c r="ACG155" s="1143"/>
      <c r="ACH155" s="1143"/>
      <c r="ACI155" s="1143"/>
      <c r="ACJ155" s="1143"/>
      <c r="ACK155" s="1143"/>
      <c r="ACL155" s="1143"/>
      <c r="ACM155" s="1143"/>
      <c r="ACN155" s="1143"/>
      <c r="ACO155" s="1143"/>
      <c r="ACP155" s="1143"/>
      <c r="ACQ155" s="1143"/>
      <c r="ACR155" s="1143"/>
      <c r="ACS155" s="1143"/>
      <c r="ACT155" s="1143"/>
      <c r="ACU155" s="1143"/>
      <c r="ACV155" s="1143"/>
      <c r="ACW155" s="1143"/>
      <c r="ACX155" s="1143"/>
      <c r="ACY155" s="1143"/>
      <c r="ACZ155" s="1143"/>
      <c r="ADA155" s="1143"/>
      <c r="ADB155" s="1143"/>
      <c r="ADC155" s="1143"/>
      <c r="ADD155" s="1143"/>
      <c r="ADE155" s="1143"/>
      <c r="ADF155" s="1143"/>
      <c r="ADG155" s="1143"/>
      <c r="ADH155" s="1143"/>
      <c r="ADI155" s="1143"/>
      <c r="ADJ155" s="1143"/>
      <c r="ADK155" s="1143"/>
      <c r="ADL155" s="1143"/>
      <c r="ADM155" s="1143"/>
      <c r="ADN155" s="1143"/>
      <c r="ADO155" s="1143"/>
      <c r="ADP155" s="1143"/>
      <c r="ADQ155" s="1143"/>
      <c r="ADR155" s="1143"/>
      <c r="ADS155" s="1143"/>
      <c r="ADT155" s="1143"/>
      <c r="ADU155" s="1143"/>
      <c r="ADV155" s="1143"/>
      <c r="ADW155" s="1143"/>
      <c r="ADX155" s="1143"/>
      <c r="ADY155" s="1143"/>
      <c r="ADZ155" s="1143"/>
      <c r="AEA155" s="1143"/>
      <c r="AEB155" s="1143"/>
      <c r="AEC155" s="1143"/>
      <c r="AED155" s="1143"/>
      <c r="AEE155" s="1143"/>
      <c r="AEF155" s="1143"/>
      <c r="AEG155" s="1143"/>
      <c r="AEH155" s="1143"/>
      <c r="AEI155" s="1143"/>
      <c r="AEJ155" s="1143"/>
      <c r="AEK155" s="1143"/>
      <c r="AEL155" s="1143"/>
      <c r="AEM155" s="1143"/>
      <c r="AEN155" s="1143"/>
      <c r="AEO155" s="1143"/>
      <c r="AEP155" s="1143"/>
      <c r="AEQ155" s="1143"/>
      <c r="AER155" s="1143"/>
      <c r="AES155" s="1143"/>
      <c r="AET155" s="1143"/>
      <c r="AEU155" s="1143"/>
      <c r="AEV155" s="1143"/>
      <c r="AEW155" s="1143"/>
      <c r="AEX155" s="1143"/>
      <c r="AEY155" s="1143"/>
      <c r="AEZ155" s="1143"/>
      <c r="AFA155" s="1143"/>
      <c r="AFB155" s="1143"/>
      <c r="AFC155" s="1143"/>
      <c r="AFD155" s="1143"/>
      <c r="AFE155" s="1143"/>
      <c r="AFF155" s="1143"/>
      <c r="AFG155" s="1143"/>
      <c r="AFH155" s="1143"/>
      <c r="AFI155" s="1143"/>
      <c r="AFJ155" s="1143"/>
      <c r="AFK155" s="1143"/>
      <c r="AFL155" s="1143"/>
      <c r="AFM155" s="1143"/>
      <c r="AFN155" s="1143"/>
      <c r="AFO155" s="1143"/>
      <c r="AFP155" s="1143"/>
      <c r="AFQ155" s="1143"/>
      <c r="AFR155" s="1143"/>
      <c r="AFS155" s="1143"/>
      <c r="AFT155" s="1143"/>
      <c r="AFU155" s="1143"/>
      <c r="AFV155" s="1143"/>
      <c r="AFW155" s="1143"/>
      <c r="AFX155" s="1143"/>
      <c r="AFY155" s="1143"/>
      <c r="AFZ155" s="1143"/>
      <c r="AGA155" s="1143"/>
      <c r="AGB155" s="1143"/>
      <c r="AGC155" s="1143"/>
      <c r="AGD155" s="1143"/>
      <c r="AGE155" s="1143"/>
      <c r="AGF155" s="1143"/>
      <c r="AGG155" s="1143"/>
      <c r="AGH155" s="1143"/>
      <c r="AGI155" s="1143"/>
      <c r="AGJ155" s="1143"/>
      <c r="AGK155" s="1143"/>
      <c r="AGL155" s="1143"/>
      <c r="AGM155" s="1143"/>
      <c r="AGN155" s="1143"/>
      <c r="AGO155" s="1143"/>
      <c r="AGP155" s="1143"/>
      <c r="AGQ155" s="1143"/>
      <c r="AGR155" s="1143"/>
      <c r="AGS155" s="1143"/>
      <c r="AGT155" s="1143"/>
      <c r="AGU155" s="1143"/>
      <c r="AGV155" s="1143"/>
      <c r="AGW155" s="1143"/>
      <c r="AGX155" s="1143"/>
      <c r="AGY155" s="1143"/>
      <c r="AGZ155" s="1143"/>
      <c r="AHA155" s="1143"/>
      <c r="AHB155" s="1143"/>
      <c r="AHC155" s="1143"/>
      <c r="AHD155" s="1143"/>
      <c r="AHE155" s="1143"/>
      <c r="AHF155" s="1143"/>
      <c r="AHG155" s="1143"/>
      <c r="AHH155" s="1143"/>
      <c r="AHI155" s="1143"/>
      <c r="AHJ155" s="1143"/>
      <c r="AHK155" s="1143"/>
      <c r="AHL155" s="1143"/>
      <c r="AHM155" s="1143"/>
      <c r="AHN155" s="1143"/>
      <c r="AHO155" s="1143"/>
      <c r="AHP155" s="1143"/>
      <c r="AHQ155" s="1143"/>
      <c r="AHR155" s="1143"/>
      <c r="AHS155" s="1143"/>
      <c r="AHT155" s="1143"/>
      <c r="AHU155" s="1143"/>
      <c r="AHV155" s="1143"/>
      <c r="AHW155" s="1143"/>
      <c r="AHX155" s="1143"/>
      <c r="AHY155" s="1143"/>
      <c r="AHZ155" s="1143"/>
      <c r="AIA155" s="1143"/>
      <c r="AIB155" s="1143"/>
      <c r="AIC155" s="1143"/>
      <c r="AID155" s="1143"/>
      <c r="AIE155" s="1143"/>
      <c r="AIF155" s="1143"/>
      <c r="AIG155" s="1143"/>
      <c r="AIH155" s="1143"/>
      <c r="AII155" s="1143"/>
      <c r="AIJ155" s="1143"/>
      <c r="AIK155" s="1143"/>
      <c r="AIL155" s="1143"/>
      <c r="AIM155" s="1143"/>
      <c r="AIN155" s="1143"/>
      <c r="AIO155" s="1143"/>
      <c r="AIP155" s="1143"/>
      <c r="AIQ155" s="1143"/>
      <c r="AIR155" s="1143"/>
      <c r="AIS155" s="1143"/>
      <c r="AIT155" s="1143"/>
      <c r="AIU155" s="1143"/>
      <c r="AIV155" s="1143"/>
      <c r="AIW155" s="1143"/>
      <c r="AIX155" s="1143"/>
      <c r="AIY155" s="1143"/>
      <c r="AIZ155" s="1143"/>
      <c r="AJA155" s="1143"/>
      <c r="AJB155" s="1143"/>
      <c r="AJC155" s="1143"/>
      <c r="AJD155" s="1143"/>
      <c r="AJE155" s="1143"/>
      <c r="AJF155" s="1143"/>
      <c r="AJG155" s="1143"/>
      <c r="AJH155" s="1143"/>
      <c r="AJI155" s="1143"/>
      <c r="AJJ155" s="1143"/>
      <c r="AJK155" s="1143"/>
      <c r="AJL155" s="1143"/>
      <c r="AJM155" s="1143"/>
      <c r="AJN155" s="1143"/>
      <c r="AJO155" s="1143"/>
      <c r="AJP155" s="1143"/>
      <c r="AJQ155" s="1143"/>
      <c r="AJR155" s="1143"/>
      <c r="AJS155" s="1143"/>
      <c r="AJT155" s="1143"/>
      <c r="AJU155" s="1143"/>
      <c r="AJV155" s="1143"/>
      <c r="AJW155" s="1143"/>
      <c r="AJX155" s="1143"/>
      <c r="AJY155" s="1143"/>
      <c r="AJZ155" s="1143"/>
      <c r="AKA155" s="1143"/>
      <c r="AKB155" s="1143"/>
      <c r="AKC155" s="1143"/>
      <c r="AKD155" s="1143"/>
      <c r="AKE155" s="1143"/>
      <c r="AKF155" s="1143"/>
      <c r="AKG155" s="1143"/>
      <c r="AKH155" s="1143"/>
      <c r="AKI155" s="1143"/>
      <c r="AKJ155" s="1143"/>
      <c r="AKK155" s="1143"/>
      <c r="AKL155" s="1143"/>
      <c r="AKM155" s="1143"/>
      <c r="AKN155" s="1143"/>
      <c r="AKO155" s="1143"/>
      <c r="AKP155" s="1143"/>
      <c r="AKQ155" s="1143"/>
      <c r="AKR155" s="1143"/>
      <c r="AKS155" s="1143"/>
      <c r="AKT155" s="1143"/>
      <c r="AKU155" s="1143"/>
      <c r="AKV155" s="1143"/>
      <c r="AKW155" s="1143"/>
      <c r="AKX155" s="1143"/>
      <c r="AKY155" s="1143"/>
      <c r="AKZ155" s="1143"/>
      <c r="ALA155" s="1143"/>
      <c r="ALB155" s="1143"/>
      <c r="ALC155" s="1143"/>
      <c r="ALD155" s="1143"/>
      <c r="ALE155" s="1143"/>
      <c r="ALF155" s="1143"/>
      <c r="ALG155" s="1143"/>
      <c r="ALH155" s="1143"/>
      <c r="ALI155" s="1143"/>
      <c r="ALJ155" s="1143"/>
      <c r="ALK155" s="1143"/>
      <c r="ALL155" s="1143"/>
      <c r="ALM155" s="1143"/>
      <c r="ALN155" s="1143"/>
      <c r="ALO155" s="1143"/>
      <c r="ALP155" s="1143"/>
      <c r="ALQ155" s="1143"/>
      <c r="ALR155" s="1143"/>
      <c r="ALS155" s="1143"/>
      <c r="ALT155" s="1143"/>
      <c r="ALU155" s="1143"/>
      <c r="ALV155" s="1143"/>
      <c r="ALW155" s="1143"/>
      <c r="ALX155" s="1143"/>
      <c r="ALY155" s="1143"/>
      <c r="ALZ155" s="1143"/>
      <c r="AMA155" s="1143"/>
      <c r="AMB155" s="1143"/>
      <c r="AMC155" s="1143"/>
      <c r="AMD155" s="1143"/>
      <c r="AME155" s="1143"/>
      <c r="AMF155" s="1143"/>
      <c r="AMG155" s="1143"/>
    </row>
    <row r="156" spans="1:1021" ht="27.75" customHeight="1">
      <c r="A156" s="200">
        <f t="shared" si="14"/>
        <v>1.3100000000000003</v>
      </c>
      <c r="B156" s="200">
        <v>2.98</v>
      </c>
      <c r="C156" s="201">
        <f t="shared" ref="C156:C168" si="17">IF(LEN(AK156)=0,"",1+ABS((AK156*A156)/LEN(AK156))+A156)</f>
        <v>95.756666666666675</v>
      </c>
      <c r="D156" s="201">
        <f t="shared" ref="D156:D168" si="18">IF(LEN(AU156)=0,"",1+ABS((AU156*B156)/LEN(AU156))+B156)</f>
        <v>315.88666666666671</v>
      </c>
      <c r="F156" s="1551"/>
      <c r="G156" s="1551"/>
      <c r="H156" s="1551"/>
      <c r="I156" s="1551"/>
      <c r="J156" s="1555" t="s">
        <v>2522</v>
      </c>
      <c r="K156" s="1556"/>
      <c r="L156" s="1556"/>
      <c r="M156" s="1556"/>
      <c r="N156" s="1556"/>
      <c r="O156" s="1556"/>
      <c r="P156" s="1556"/>
      <c r="Q156" s="1556"/>
      <c r="R156" s="1556"/>
      <c r="S156" s="1556"/>
      <c r="T156" s="1556"/>
      <c r="U156" s="1556"/>
      <c r="V156" s="1556"/>
      <c r="W156" s="1556"/>
      <c r="X156" s="1556"/>
      <c r="Y156" s="1556"/>
      <c r="Z156" s="1556"/>
      <c r="AA156" s="1556"/>
      <c r="AB156" s="1556"/>
      <c r="AC156" s="1556"/>
      <c r="AD156" s="1556"/>
      <c r="AE156" s="1557"/>
      <c r="AF156" s="1552"/>
      <c r="AG156" s="1552"/>
      <c r="AH156" s="1526">
        <v>314</v>
      </c>
      <c r="AI156" s="1526"/>
      <c r="AJ156" s="1526"/>
      <c r="AK156" s="1534">
        <v>214</v>
      </c>
      <c r="AL156" s="1535"/>
      <c r="AM156" s="1535"/>
      <c r="AN156" s="1535"/>
      <c r="AO156" s="1535"/>
      <c r="AP156" s="1535"/>
      <c r="AQ156" s="1535"/>
      <c r="AR156" s="1535"/>
      <c r="AS156" s="1535"/>
      <c r="AT156" s="1536"/>
      <c r="AU156" s="1534">
        <v>314</v>
      </c>
      <c r="AV156" s="1535"/>
      <c r="AW156" s="1535"/>
      <c r="AX156" s="1535"/>
      <c r="AY156" s="1535"/>
      <c r="AZ156" s="1535"/>
      <c r="BA156" s="1535"/>
      <c r="BB156" s="1535"/>
      <c r="BC156" s="1535"/>
      <c r="BD156" s="1536"/>
      <c r="BE156" s="23"/>
    </row>
    <row r="157" spans="1:1021" ht="27.75" customHeight="1">
      <c r="A157" s="200">
        <f t="shared" si="14"/>
        <v>1.3200000000000003</v>
      </c>
      <c r="B157" s="200">
        <v>2.99</v>
      </c>
      <c r="C157" s="201">
        <f t="shared" si="17"/>
        <v>96.920000000000016</v>
      </c>
      <c r="D157" s="201">
        <f t="shared" si="18"/>
        <v>317.94</v>
      </c>
      <c r="F157" s="1551"/>
      <c r="G157" s="1551"/>
      <c r="H157" s="1551"/>
      <c r="I157" s="1551"/>
      <c r="J157" s="1575" t="s">
        <v>2523</v>
      </c>
      <c r="K157" s="1576"/>
      <c r="L157" s="1576"/>
      <c r="M157" s="1576"/>
      <c r="N157" s="1576"/>
      <c r="O157" s="1576"/>
      <c r="P157" s="1576"/>
      <c r="Q157" s="1576"/>
      <c r="R157" s="1576"/>
      <c r="S157" s="1576"/>
      <c r="T157" s="1576"/>
      <c r="U157" s="1576"/>
      <c r="V157" s="1576"/>
      <c r="W157" s="1576"/>
      <c r="X157" s="1576"/>
      <c r="Y157" s="1576"/>
      <c r="Z157" s="1576"/>
      <c r="AA157" s="1576"/>
      <c r="AB157" s="1576"/>
      <c r="AC157" s="1576"/>
      <c r="AD157" s="1576"/>
      <c r="AE157" s="1577"/>
      <c r="AF157" s="1552"/>
      <c r="AG157" s="1552"/>
      <c r="AH157" s="1526">
        <v>315</v>
      </c>
      <c r="AI157" s="1526"/>
      <c r="AJ157" s="1526"/>
      <c r="AK157" s="1534">
        <v>215</v>
      </c>
      <c r="AL157" s="1535"/>
      <c r="AM157" s="1535"/>
      <c r="AN157" s="1535"/>
      <c r="AO157" s="1535"/>
      <c r="AP157" s="1535"/>
      <c r="AQ157" s="1535"/>
      <c r="AR157" s="1535"/>
      <c r="AS157" s="1535"/>
      <c r="AT157" s="1536"/>
      <c r="AU157" s="1534">
        <v>315</v>
      </c>
      <c r="AV157" s="1535"/>
      <c r="AW157" s="1535"/>
      <c r="AX157" s="1535"/>
      <c r="AY157" s="1535"/>
      <c r="AZ157" s="1535"/>
      <c r="BA157" s="1535"/>
      <c r="BB157" s="1535"/>
      <c r="BC157" s="1535"/>
      <c r="BD157" s="1536"/>
      <c r="BE157" s="23"/>
    </row>
    <row r="158" spans="1:1021" ht="48" customHeight="1">
      <c r="A158" s="200">
        <f t="shared" si="14"/>
        <v>1.3300000000000003</v>
      </c>
      <c r="B158" s="200">
        <v>3</v>
      </c>
      <c r="C158" s="201">
        <f t="shared" si="17"/>
        <v>98.090000000000032</v>
      </c>
      <c r="D158" s="201">
        <f t="shared" si="18"/>
        <v>320</v>
      </c>
      <c r="F158" s="1551"/>
      <c r="G158" s="1551"/>
      <c r="H158" s="1551"/>
      <c r="I158" s="1551"/>
      <c r="J158" s="1558" t="s">
        <v>2524</v>
      </c>
      <c r="K158" s="1559"/>
      <c r="L158" s="1559"/>
      <c r="M158" s="1559"/>
      <c r="N158" s="1559"/>
      <c r="O158" s="1559"/>
      <c r="P158" s="1559"/>
      <c r="Q158" s="1559"/>
      <c r="R158" s="1559"/>
      <c r="S158" s="1559"/>
      <c r="T158" s="1559"/>
      <c r="U158" s="1559"/>
      <c r="V158" s="1559"/>
      <c r="W158" s="1559"/>
      <c r="X158" s="1559"/>
      <c r="Y158" s="1559"/>
      <c r="Z158" s="1559"/>
      <c r="AA158" s="1559"/>
      <c r="AB158" s="1559"/>
      <c r="AC158" s="1559"/>
      <c r="AD158" s="1559"/>
      <c r="AE158" s="1560"/>
      <c r="AF158" s="1552"/>
      <c r="AG158" s="1552"/>
      <c r="AH158" s="1526">
        <v>316</v>
      </c>
      <c r="AI158" s="1526"/>
      <c r="AJ158" s="1526"/>
      <c r="AK158" s="1534">
        <v>216</v>
      </c>
      <c r="AL158" s="1535"/>
      <c r="AM158" s="1535"/>
      <c r="AN158" s="1535"/>
      <c r="AO158" s="1535"/>
      <c r="AP158" s="1535"/>
      <c r="AQ158" s="1535"/>
      <c r="AR158" s="1535"/>
      <c r="AS158" s="1535"/>
      <c r="AT158" s="1536"/>
      <c r="AU158" s="1534">
        <v>316</v>
      </c>
      <c r="AV158" s="1535"/>
      <c r="AW158" s="1535"/>
      <c r="AX158" s="1535"/>
      <c r="AY158" s="1535"/>
      <c r="AZ158" s="1535"/>
      <c r="BA158" s="1535"/>
      <c r="BB158" s="1535"/>
      <c r="BC158" s="1535"/>
      <c r="BD158" s="1536"/>
      <c r="BE158" s="23"/>
    </row>
    <row r="159" spans="1:1021" ht="48" customHeight="1">
      <c r="A159" s="200">
        <f t="shared" ref="A159:A194" si="19">A158+0.01</f>
        <v>1.3400000000000003</v>
      </c>
      <c r="B159" s="200">
        <v>3.01</v>
      </c>
      <c r="C159" s="201">
        <f t="shared" si="17"/>
        <v>99.266666666666694</v>
      </c>
      <c r="D159" s="201">
        <f t="shared" si="18"/>
        <v>322.06666666666666</v>
      </c>
      <c r="F159" s="1551"/>
      <c r="G159" s="1551"/>
      <c r="H159" s="1551"/>
      <c r="I159" s="1551"/>
      <c r="J159" s="1558" t="s">
        <v>2525</v>
      </c>
      <c r="K159" s="1559"/>
      <c r="L159" s="1559"/>
      <c r="M159" s="1559"/>
      <c r="N159" s="1559"/>
      <c r="O159" s="1559"/>
      <c r="P159" s="1559"/>
      <c r="Q159" s="1559"/>
      <c r="R159" s="1559"/>
      <c r="S159" s="1559"/>
      <c r="T159" s="1559"/>
      <c r="U159" s="1559"/>
      <c r="V159" s="1559"/>
      <c r="W159" s="1559"/>
      <c r="X159" s="1559"/>
      <c r="Y159" s="1559"/>
      <c r="Z159" s="1559"/>
      <c r="AA159" s="1559"/>
      <c r="AB159" s="1559"/>
      <c r="AC159" s="1559"/>
      <c r="AD159" s="1559"/>
      <c r="AE159" s="1560"/>
      <c r="AF159" s="1552"/>
      <c r="AG159" s="1552"/>
      <c r="AH159" s="1526">
        <v>317</v>
      </c>
      <c r="AI159" s="1526"/>
      <c r="AJ159" s="1526"/>
      <c r="AK159" s="1534">
        <v>217</v>
      </c>
      <c r="AL159" s="1535"/>
      <c r="AM159" s="1535"/>
      <c r="AN159" s="1535"/>
      <c r="AO159" s="1535"/>
      <c r="AP159" s="1535"/>
      <c r="AQ159" s="1535"/>
      <c r="AR159" s="1535"/>
      <c r="AS159" s="1535"/>
      <c r="AT159" s="1536"/>
      <c r="AU159" s="1534">
        <v>317</v>
      </c>
      <c r="AV159" s="1535"/>
      <c r="AW159" s="1535"/>
      <c r="AX159" s="1535"/>
      <c r="AY159" s="1535"/>
      <c r="AZ159" s="1535"/>
      <c r="BA159" s="1535"/>
      <c r="BB159" s="1535"/>
      <c r="BC159" s="1535"/>
      <c r="BD159" s="1536"/>
      <c r="BE159" s="23"/>
    </row>
    <row r="160" spans="1:1021" ht="27.75" customHeight="1">
      <c r="A160" s="200">
        <f t="shared" si="19"/>
        <v>1.3500000000000003</v>
      </c>
      <c r="B160" s="200">
        <v>3.02</v>
      </c>
      <c r="C160" s="201">
        <f t="shared" si="17"/>
        <v>100.45000000000002</v>
      </c>
      <c r="D160" s="201">
        <f t="shared" si="18"/>
        <v>324.14</v>
      </c>
      <c r="F160" s="1551"/>
      <c r="G160" s="1551"/>
      <c r="H160" s="1551"/>
      <c r="I160" s="1551"/>
      <c r="J160" s="1555" t="s">
        <v>2526</v>
      </c>
      <c r="K160" s="1556"/>
      <c r="L160" s="1556"/>
      <c r="M160" s="1556"/>
      <c r="N160" s="1556"/>
      <c r="O160" s="1556"/>
      <c r="P160" s="1556"/>
      <c r="Q160" s="1556"/>
      <c r="R160" s="1556"/>
      <c r="S160" s="1556"/>
      <c r="T160" s="1556"/>
      <c r="U160" s="1556"/>
      <c r="V160" s="1556"/>
      <c r="W160" s="1556"/>
      <c r="X160" s="1556"/>
      <c r="Y160" s="1556"/>
      <c r="Z160" s="1556"/>
      <c r="AA160" s="1556"/>
      <c r="AB160" s="1556"/>
      <c r="AC160" s="1556"/>
      <c r="AD160" s="1556"/>
      <c r="AE160" s="1557"/>
      <c r="AF160" s="1552"/>
      <c r="AG160" s="1552"/>
      <c r="AH160" s="1526">
        <v>318</v>
      </c>
      <c r="AI160" s="1526"/>
      <c r="AJ160" s="1526"/>
      <c r="AK160" s="1534">
        <v>218</v>
      </c>
      <c r="AL160" s="1535"/>
      <c r="AM160" s="1535"/>
      <c r="AN160" s="1535"/>
      <c r="AO160" s="1535"/>
      <c r="AP160" s="1535"/>
      <c r="AQ160" s="1535"/>
      <c r="AR160" s="1535"/>
      <c r="AS160" s="1535"/>
      <c r="AT160" s="1536"/>
      <c r="AU160" s="1534">
        <v>318</v>
      </c>
      <c r="AV160" s="1535"/>
      <c r="AW160" s="1535"/>
      <c r="AX160" s="1535"/>
      <c r="AY160" s="1535"/>
      <c r="AZ160" s="1535"/>
      <c r="BA160" s="1535"/>
      <c r="BB160" s="1535"/>
      <c r="BC160" s="1535"/>
      <c r="BD160" s="1536"/>
      <c r="BE160" s="23"/>
    </row>
    <row r="161" spans="1:58" ht="27.75" customHeight="1">
      <c r="A161" s="200">
        <f t="shared" si="19"/>
        <v>1.3600000000000003</v>
      </c>
      <c r="B161" s="200">
        <v>3.03</v>
      </c>
      <c r="C161" s="201">
        <f t="shared" si="17"/>
        <v>101.64000000000003</v>
      </c>
      <c r="D161" s="201">
        <f t="shared" si="18"/>
        <v>326.21999999999997</v>
      </c>
      <c r="F161" s="1551"/>
      <c r="G161" s="1551"/>
      <c r="H161" s="1551"/>
      <c r="I161" s="1551"/>
      <c r="J161" s="1555" t="s">
        <v>2527</v>
      </c>
      <c r="K161" s="1556"/>
      <c r="L161" s="1556"/>
      <c r="M161" s="1556"/>
      <c r="N161" s="1556"/>
      <c r="O161" s="1556"/>
      <c r="P161" s="1556"/>
      <c r="Q161" s="1556"/>
      <c r="R161" s="1556"/>
      <c r="S161" s="1556"/>
      <c r="T161" s="1556"/>
      <c r="U161" s="1556"/>
      <c r="V161" s="1556"/>
      <c r="W161" s="1556"/>
      <c r="X161" s="1556"/>
      <c r="Y161" s="1556"/>
      <c r="Z161" s="1556"/>
      <c r="AA161" s="1556"/>
      <c r="AB161" s="1556"/>
      <c r="AC161" s="1556"/>
      <c r="AD161" s="1556"/>
      <c r="AE161" s="1557"/>
      <c r="AF161" s="1552"/>
      <c r="AG161" s="1552"/>
      <c r="AH161" s="1526">
        <v>319</v>
      </c>
      <c r="AI161" s="1526"/>
      <c r="AJ161" s="1526"/>
      <c r="AK161" s="1534">
        <v>219</v>
      </c>
      <c r="AL161" s="1535"/>
      <c r="AM161" s="1535"/>
      <c r="AN161" s="1535"/>
      <c r="AO161" s="1535"/>
      <c r="AP161" s="1535"/>
      <c r="AQ161" s="1535"/>
      <c r="AR161" s="1535"/>
      <c r="AS161" s="1535"/>
      <c r="AT161" s="1536"/>
      <c r="AU161" s="1534">
        <v>319</v>
      </c>
      <c r="AV161" s="1535"/>
      <c r="AW161" s="1535"/>
      <c r="AX161" s="1535"/>
      <c r="AY161" s="1535"/>
      <c r="AZ161" s="1535"/>
      <c r="BA161" s="1535"/>
      <c r="BB161" s="1535"/>
      <c r="BC161" s="1535"/>
      <c r="BD161" s="1536"/>
      <c r="BE161" s="23"/>
    </row>
    <row r="162" spans="1:58" ht="27.75" customHeight="1">
      <c r="A162" s="200">
        <f t="shared" si="19"/>
        <v>1.3700000000000003</v>
      </c>
      <c r="B162" s="200">
        <v>3.04</v>
      </c>
      <c r="C162" s="201">
        <f t="shared" si="17"/>
        <v>102.8366666666667</v>
      </c>
      <c r="D162" s="201">
        <f t="shared" si="18"/>
        <v>328.30666666666667</v>
      </c>
      <c r="F162" s="1551"/>
      <c r="G162" s="1551"/>
      <c r="H162" s="1551"/>
      <c r="I162" s="1551"/>
      <c r="J162" s="1555" t="s">
        <v>2528</v>
      </c>
      <c r="K162" s="1556"/>
      <c r="L162" s="1556"/>
      <c r="M162" s="1556"/>
      <c r="N162" s="1556"/>
      <c r="O162" s="1556"/>
      <c r="P162" s="1556"/>
      <c r="Q162" s="1556"/>
      <c r="R162" s="1556"/>
      <c r="S162" s="1556"/>
      <c r="T162" s="1556"/>
      <c r="U162" s="1556"/>
      <c r="V162" s="1556"/>
      <c r="W162" s="1556"/>
      <c r="X162" s="1556"/>
      <c r="Y162" s="1556"/>
      <c r="Z162" s="1556"/>
      <c r="AA162" s="1556"/>
      <c r="AB162" s="1556"/>
      <c r="AC162" s="1556"/>
      <c r="AD162" s="1556"/>
      <c r="AE162" s="1557"/>
      <c r="AF162" s="1552"/>
      <c r="AG162" s="1552"/>
      <c r="AH162" s="1526">
        <v>320</v>
      </c>
      <c r="AI162" s="1526"/>
      <c r="AJ162" s="1526"/>
      <c r="AK162" s="1534">
        <v>220</v>
      </c>
      <c r="AL162" s="1535"/>
      <c r="AM162" s="1535"/>
      <c r="AN162" s="1535"/>
      <c r="AO162" s="1535"/>
      <c r="AP162" s="1535"/>
      <c r="AQ162" s="1535"/>
      <c r="AR162" s="1535"/>
      <c r="AS162" s="1535"/>
      <c r="AT162" s="1536"/>
      <c r="AU162" s="1534">
        <v>320</v>
      </c>
      <c r="AV162" s="1535"/>
      <c r="AW162" s="1535"/>
      <c r="AX162" s="1535"/>
      <c r="AY162" s="1535"/>
      <c r="AZ162" s="1535"/>
      <c r="BA162" s="1535"/>
      <c r="BB162" s="1535"/>
      <c r="BC162" s="1535"/>
      <c r="BD162" s="1536"/>
      <c r="BE162" s="23"/>
    </row>
    <row r="163" spans="1:58" ht="27.75" customHeight="1">
      <c r="A163" s="200">
        <f t="shared" si="19"/>
        <v>1.3800000000000003</v>
      </c>
      <c r="B163" s="200">
        <v>3.05</v>
      </c>
      <c r="C163" s="201">
        <f t="shared" si="17"/>
        <v>104.04000000000002</v>
      </c>
      <c r="D163" s="201">
        <f t="shared" si="18"/>
        <v>330.4</v>
      </c>
      <c r="F163" s="1551"/>
      <c r="G163" s="1551"/>
      <c r="H163" s="1551"/>
      <c r="I163" s="1551"/>
      <c r="J163" s="1555" t="s">
        <v>2529</v>
      </c>
      <c r="K163" s="1556"/>
      <c r="L163" s="1556"/>
      <c r="M163" s="1556"/>
      <c r="N163" s="1556"/>
      <c r="O163" s="1556"/>
      <c r="P163" s="1556"/>
      <c r="Q163" s="1556"/>
      <c r="R163" s="1556"/>
      <c r="S163" s="1556"/>
      <c r="T163" s="1556"/>
      <c r="U163" s="1556"/>
      <c r="V163" s="1556"/>
      <c r="W163" s="1556"/>
      <c r="X163" s="1556"/>
      <c r="Y163" s="1556"/>
      <c r="Z163" s="1556"/>
      <c r="AA163" s="1556"/>
      <c r="AB163" s="1556"/>
      <c r="AC163" s="1556"/>
      <c r="AD163" s="1556"/>
      <c r="AE163" s="1557"/>
      <c r="AF163" s="1552"/>
      <c r="AG163" s="1552"/>
      <c r="AH163" s="1526">
        <v>321</v>
      </c>
      <c r="AI163" s="1526"/>
      <c r="AJ163" s="1526"/>
      <c r="AK163" s="1534">
        <v>221</v>
      </c>
      <c r="AL163" s="1535"/>
      <c r="AM163" s="1535"/>
      <c r="AN163" s="1535"/>
      <c r="AO163" s="1535"/>
      <c r="AP163" s="1535"/>
      <c r="AQ163" s="1535"/>
      <c r="AR163" s="1535"/>
      <c r="AS163" s="1535"/>
      <c r="AT163" s="1536"/>
      <c r="AU163" s="1534">
        <v>321</v>
      </c>
      <c r="AV163" s="1535"/>
      <c r="AW163" s="1535"/>
      <c r="AX163" s="1535"/>
      <c r="AY163" s="1535"/>
      <c r="AZ163" s="1535"/>
      <c r="BA163" s="1535"/>
      <c r="BB163" s="1535"/>
      <c r="BC163" s="1535"/>
      <c r="BD163" s="1536"/>
      <c r="BE163" s="23"/>
    </row>
    <row r="164" spans="1:58" ht="45.75" customHeight="1">
      <c r="A164" s="200">
        <f t="shared" si="19"/>
        <v>1.3900000000000003</v>
      </c>
      <c r="B164" s="200">
        <v>3.06</v>
      </c>
      <c r="C164" s="201">
        <f t="shared" si="17"/>
        <v>105.25000000000003</v>
      </c>
      <c r="D164" s="201">
        <f t="shared" si="18"/>
        <v>332.5</v>
      </c>
      <c r="F164" s="1551"/>
      <c r="G164" s="1551"/>
      <c r="H164" s="1551"/>
      <c r="I164" s="1551"/>
      <c r="J164" s="1558" t="s">
        <v>2530</v>
      </c>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60"/>
      <c r="AF164" s="1552"/>
      <c r="AG164" s="1552"/>
      <c r="AH164" s="1526">
        <v>322</v>
      </c>
      <c r="AI164" s="1526"/>
      <c r="AJ164" s="1526"/>
      <c r="AK164" s="1534">
        <v>222</v>
      </c>
      <c r="AL164" s="1535"/>
      <c r="AM164" s="1535"/>
      <c r="AN164" s="1535"/>
      <c r="AO164" s="1535"/>
      <c r="AP164" s="1535"/>
      <c r="AQ164" s="1535"/>
      <c r="AR164" s="1535"/>
      <c r="AS164" s="1535"/>
      <c r="AT164" s="1536"/>
      <c r="AU164" s="1534">
        <v>322</v>
      </c>
      <c r="AV164" s="1535"/>
      <c r="AW164" s="1535"/>
      <c r="AX164" s="1535"/>
      <c r="AY164" s="1535"/>
      <c r="AZ164" s="1535"/>
      <c r="BA164" s="1535"/>
      <c r="BB164" s="1535"/>
      <c r="BC164" s="1535"/>
      <c r="BD164" s="1536"/>
      <c r="BE164" s="23"/>
    </row>
    <row r="165" spans="1:58" ht="45.75" customHeight="1">
      <c r="A165" s="200">
        <f t="shared" si="19"/>
        <v>1.4000000000000004</v>
      </c>
      <c r="B165" s="200">
        <v>3.07</v>
      </c>
      <c r="C165" s="201">
        <f t="shared" si="17"/>
        <v>106.46666666666671</v>
      </c>
      <c r="D165" s="201">
        <f t="shared" si="18"/>
        <v>334.60666666666663</v>
      </c>
      <c r="F165" s="1551"/>
      <c r="G165" s="1551"/>
      <c r="H165" s="1551"/>
      <c r="I165" s="1551"/>
      <c r="J165" s="1558" t="s">
        <v>2531</v>
      </c>
      <c r="K165" s="1559"/>
      <c r="L165" s="1559"/>
      <c r="M165" s="1559"/>
      <c r="N165" s="1559"/>
      <c r="O165" s="1559"/>
      <c r="P165" s="1559"/>
      <c r="Q165" s="1559"/>
      <c r="R165" s="1559"/>
      <c r="S165" s="1559"/>
      <c r="T165" s="1559"/>
      <c r="U165" s="1559"/>
      <c r="V165" s="1559"/>
      <c r="W165" s="1559"/>
      <c r="X165" s="1559"/>
      <c r="Y165" s="1559"/>
      <c r="Z165" s="1559"/>
      <c r="AA165" s="1559"/>
      <c r="AB165" s="1559"/>
      <c r="AC165" s="1559"/>
      <c r="AD165" s="1559"/>
      <c r="AE165" s="1560"/>
      <c r="AF165" s="1552"/>
      <c r="AG165" s="1552"/>
      <c r="AH165" s="1526">
        <v>323</v>
      </c>
      <c r="AI165" s="1526"/>
      <c r="AJ165" s="1526"/>
      <c r="AK165" s="1534">
        <v>223</v>
      </c>
      <c r="AL165" s="1535"/>
      <c r="AM165" s="1535"/>
      <c r="AN165" s="1535"/>
      <c r="AO165" s="1535"/>
      <c r="AP165" s="1535"/>
      <c r="AQ165" s="1535"/>
      <c r="AR165" s="1535"/>
      <c r="AS165" s="1535"/>
      <c r="AT165" s="1536"/>
      <c r="AU165" s="1534">
        <v>323</v>
      </c>
      <c r="AV165" s="1535"/>
      <c r="AW165" s="1535"/>
      <c r="AX165" s="1535"/>
      <c r="AY165" s="1535"/>
      <c r="AZ165" s="1535"/>
      <c r="BA165" s="1535"/>
      <c r="BB165" s="1535"/>
      <c r="BC165" s="1535"/>
      <c r="BD165" s="1536"/>
      <c r="BE165" s="23"/>
    </row>
    <row r="166" spans="1:58" ht="27.75" customHeight="1">
      <c r="A166" s="200">
        <f t="shared" si="19"/>
        <v>1.4100000000000004</v>
      </c>
      <c r="B166" s="200">
        <v>3.08</v>
      </c>
      <c r="C166" s="201">
        <f t="shared" si="17"/>
        <v>107.69000000000003</v>
      </c>
      <c r="D166" s="201">
        <f t="shared" si="18"/>
        <v>336.72</v>
      </c>
      <c r="F166" s="1551"/>
      <c r="G166" s="1551"/>
      <c r="H166" s="1551"/>
      <c r="I166" s="1551"/>
      <c r="J166" s="1555" t="s">
        <v>2532</v>
      </c>
      <c r="K166" s="1556"/>
      <c r="L166" s="1556"/>
      <c r="M166" s="1556"/>
      <c r="N166" s="1556"/>
      <c r="O166" s="1556"/>
      <c r="P166" s="1556"/>
      <c r="Q166" s="1556"/>
      <c r="R166" s="1556"/>
      <c r="S166" s="1556"/>
      <c r="T166" s="1556"/>
      <c r="U166" s="1556"/>
      <c r="V166" s="1556"/>
      <c r="W166" s="1556"/>
      <c r="X166" s="1556"/>
      <c r="Y166" s="1556"/>
      <c r="Z166" s="1556"/>
      <c r="AA166" s="1556"/>
      <c r="AB166" s="1556"/>
      <c r="AC166" s="1556"/>
      <c r="AD166" s="1556"/>
      <c r="AE166" s="1557"/>
      <c r="AF166" s="1552"/>
      <c r="AG166" s="1552"/>
      <c r="AH166" s="1526">
        <v>324</v>
      </c>
      <c r="AI166" s="1526"/>
      <c r="AJ166" s="1526"/>
      <c r="AK166" s="1534">
        <v>224</v>
      </c>
      <c r="AL166" s="1535"/>
      <c r="AM166" s="1535"/>
      <c r="AN166" s="1535"/>
      <c r="AO166" s="1535"/>
      <c r="AP166" s="1535"/>
      <c r="AQ166" s="1535"/>
      <c r="AR166" s="1535"/>
      <c r="AS166" s="1535"/>
      <c r="AT166" s="1536"/>
      <c r="AU166" s="1534">
        <v>324</v>
      </c>
      <c r="AV166" s="1535"/>
      <c r="AW166" s="1535"/>
      <c r="AX166" s="1535"/>
      <c r="AY166" s="1535"/>
      <c r="AZ166" s="1535"/>
      <c r="BA166" s="1535"/>
      <c r="BB166" s="1535"/>
      <c r="BC166" s="1535"/>
      <c r="BD166" s="1536"/>
      <c r="BE166" s="23"/>
    </row>
    <row r="167" spans="1:58" ht="27.75" customHeight="1">
      <c r="A167" s="200">
        <f t="shared" si="19"/>
        <v>1.4200000000000004</v>
      </c>
      <c r="B167" s="200">
        <v>3.09</v>
      </c>
      <c r="C167" s="201">
        <f t="shared" si="17"/>
        <v>108.92000000000002</v>
      </c>
      <c r="D167" s="201">
        <f t="shared" si="18"/>
        <v>338.84</v>
      </c>
      <c r="F167" s="1551"/>
      <c r="G167" s="1551"/>
      <c r="H167" s="1551"/>
      <c r="I167" s="1551"/>
      <c r="J167" s="1555" t="s">
        <v>2533</v>
      </c>
      <c r="K167" s="1556"/>
      <c r="L167" s="1556"/>
      <c r="M167" s="1556"/>
      <c r="N167" s="1556"/>
      <c r="O167" s="1556"/>
      <c r="P167" s="1556"/>
      <c r="Q167" s="1556"/>
      <c r="R167" s="1556"/>
      <c r="S167" s="1556"/>
      <c r="T167" s="1556"/>
      <c r="U167" s="1556"/>
      <c r="V167" s="1556"/>
      <c r="W167" s="1556"/>
      <c r="X167" s="1556"/>
      <c r="Y167" s="1556"/>
      <c r="Z167" s="1556"/>
      <c r="AA167" s="1556"/>
      <c r="AB167" s="1556"/>
      <c r="AC167" s="1556"/>
      <c r="AD167" s="1556"/>
      <c r="AE167" s="1557"/>
      <c r="AF167" s="1552"/>
      <c r="AG167" s="1552"/>
      <c r="AH167" s="1526">
        <v>325</v>
      </c>
      <c r="AI167" s="1526"/>
      <c r="AJ167" s="1526"/>
      <c r="AK167" s="1534">
        <v>225</v>
      </c>
      <c r="AL167" s="1535"/>
      <c r="AM167" s="1535"/>
      <c r="AN167" s="1535"/>
      <c r="AO167" s="1535"/>
      <c r="AP167" s="1535"/>
      <c r="AQ167" s="1535"/>
      <c r="AR167" s="1535"/>
      <c r="AS167" s="1535"/>
      <c r="AT167" s="1536"/>
      <c r="AU167" s="1534">
        <v>325</v>
      </c>
      <c r="AV167" s="1535"/>
      <c r="AW167" s="1535"/>
      <c r="AX167" s="1535"/>
      <c r="AY167" s="1535"/>
      <c r="AZ167" s="1535"/>
      <c r="BA167" s="1535"/>
      <c r="BB167" s="1535"/>
      <c r="BC167" s="1535"/>
      <c r="BD167" s="1536"/>
      <c r="BE167" s="23"/>
    </row>
    <row r="168" spans="1:58" ht="27.75" customHeight="1">
      <c r="A168" s="200">
        <f t="shared" si="19"/>
        <v>1.4300000000000004</v>
      </c>
      <c r="B168" s="200">
        <v>3.1</v>
      </c>
      <c r="C168" s="201">
        <f t="shared" si="17"/>
        <v>110.15666666666669</v>
      </c>
      <c r="D168" s="201">
        <f t="shared" si="18"/>
        <v>340.9666666666667</v>
      </c>
      <c r="F168" s="1551"/>
      <c r="G168" s="1551"/>
      <c r="H168" s="1551"/>
      <c r="I168" s="1551"/>
      <c r="J168" s="1555" t="s">
        <v>2534</v>
      </c>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7"/>
      <c r="AF168" s="1552"/>
      <c r="AG168" s="1552"/>
      <c r="AH168" s="1526">
        <v>326</v>
      </c>
      <c r="AI168" s="1526"/>
      <c r="AJ168" s="1526"/>
      <c r="AK168" s="1534">
        <v>226</v>
      </c>
      <c r="AL168" s="1535"/>
      <c r="AM168" s="1535"/>
      <c r="AN168" s="1535"/>
      <c r="AO168" s="1535"/>
      <c r="AP168" s="1535"/>
      <c r="AQ168" s="1535"/>
      <c r="AR168" s="1535"/>
      <c r="AS168" s="1535"/>
      <c r="AT168" s="1536"/>
      <c r="AU168" s="1534">
        <v>326</v>
      </c>
      <c r="AV168" s="1535"/>
      <c r="AW168" s="1535"/>
      <c r="AX168" s="1535"/>
      <c r="AY168" s="1535"/>
      <c r="AZ168" s="1535"/>
      <c r="BA168" s="1535"/>
      <c r="BB168" s="1535"/>
      <c r="BC168" s="1535"/>
      <c r="BD168" s="1536"/>
      <c r="BE168" s="23"/>
    </row>
    <row r="169" spans="1:58" ht="17.25" customHeight="1">
      <c r="A169" s="200">
        <f t="shared" si="19"/>
        <v>1.4400000000000004</v>
      </c>
      <c r="B169" s="200"/>
      <c r="C169" s="200"/>
      <c r="D169" s="200"/>
      <c r="F169" s="195"/>
      <c r="G169" s="118"/>
      <c r="H169" s="118"/>
      <c r="I169" s="118"/>
      <c r="J169" s="24"/>
      <c r="K169" s="115"/>
      <c r="L169" s="115"/>
      <c r="M169" s="115"/>
      <c r="N169" s="115"/>
      <c r="O169" s="115"/>
      <c r="P169" s="115"/>
      <c r="Q169" s="115"/>
      <c r="R169" s="115"/>
      <c r="S169" s="115"/>
      <c r="T169" s="115"/>
      <c r="U169" s="115"/>
      <c r="V169" s="115"/>
      <c r="W169" s="115"/>
      <c r="X169" s="115"/>
      <c r="Y169" s="115"/>
      <c r="Z169" s="115"/>
      <c r="AA169" s="115"/>
      <c r="AB169" s="115"/>
      <c r="AC169" s="115"/>
      <c r="AD169" s="115"/>
      <c r="AE169" s="113"/>
      <c r="AF169" s="118"/>
      <c r="AG169" s="118"/>
      <c r="AH169" s="195"/>
      <c r="AI169" s="195"/>
      <c r="AJ169" s="195"/>
      <c r="AK169" s="19"/>
      <c r="AL169" s="19"/>
      <c r="AM169" s="19"/>
      <c r="AN169" s="19"/>
      <c r="AO169" s="19"/>
      <c r="AP169" s="19"/>
      <c r="AQ169" s="19"/>
      <c r="AR169" s="19"/>
      <c r="AS169" s="19"/>
      <c r="AT169" s="19"/>
      <c r="AU169" s="19"/>
      <c r="AV169" s="19"/>
      <c r="AW169" s="19"/>
      <c r="AX169" s="19"/>
      <c r="AY169" s="19"/>
      <c r="AZ169" s="19"/>
      <c r="BA169" s="19"/>
      <c r="BB169" s="19"/>
      <c r="BC169" s="19"/>
      <c r="BD169" s="19"/>
      <c r="BE169" s="23"/>
    </row>
    <row r="170" spans="1:58" s="615" customFormat="1" ht="26.25" customHeight="1">
      <c r="A170" s="629">
        <f t="shared" si="19"/>
        <v>1.4500000000000004</v>
      </c>
      <c r="B170" s="629"/>
      <c r="C170" s="629"/>
      <c r="D170" s="629"/>
      <c r="F170" s="622" t="str">
        <f>F60</f>
        <v>Kontrolni broj: 1152762794039569</v>
      </c>
      <c r="G170" s="630"/>
      <c r="H170" s="631"/>
      <c r="I170" s="631"/>
      <c r="J170" s="631"/>
      <c r="K170" s="631"/>
      <c r="L170" s="631"/>
      <c r="M170" s="631"/>
      <c r="N170" s="631"/>
      <c r="O170" s="631"/>
      <c r="P170" s="631"/>
      <c r="Q170" s="631"/>
      <c r="R170" s="631"/>
      <c r="S170" s="631"/>
      <c r="U170" s="632"/>
      <c r="V170" s="632"/>
      <c r="W170" s="632"/>
      <c r="X170" s="632"/>
      <c r="Y170" s="632"/>
      <c r="Z170" s="632"/>
      <c r="AA170" s="632"/>
      <c r="AB170" s="632"/>
      <c r="AC170" s="632"/>
      <c r="AD170" s="632"/>
      <c r="AE170" s="632"/>
      <c r="AF170" s="632"/>
      <c r="AG170" s="632"/>
      <c r="AH170" s="1150"/>
      <c r="AI170" s="1150"/>
      <c r="AJ170" s="1150"/>
      <c r="AK170" s="632"/>
      <c r="AL170" s="632"/>
      <c r="AM170" s="632"/>
      <c r="AN170" s="632"/>
      <c r="AO170" s="633"/>
      <c r="AP170" s="633"/>
      <c r="AQ170" s="633"/>
      <c r="AR170" s="633"/>
      <c r="AS170" s="633"/>
      <c r="AT170" s="633"/>
      <c r="AV170" s="633"/>
      <c r="AW170" s="633"/>
      <c r="AX170" s="633"/>
      <c r="AY170" s="633"/>
      <c r="AZ170" s="633"/>
      <c r="BA170" s="633"/>
      <c r="BB170" s="633"/>
      <c r="BC170" s="633"/>
      <c r="BD170" s="633" t="s">
        <v>2315</v>
      </c>
    </row>
    <row r="171" spans="1:58" s="81" customFormat="1" ht="33.75" customHeight="1">
      <c r="A171" s="200">
        <f t="shared" si="19"/>
        <v>1.4600000000000004</v>
      </c>
      <c r="B171" s="200"/>
      <c r="C171" s="200"/>
      <c r="D171" s="200"/>
      <c r="E171" s="203"/>
      <c r="F171" s="572"/>
      <c r="G171" s="572"/>
      <c r="H171" s="121"/>
      <c r="I171" s="85"/>
      <c r="J171" s="85"/>
      <c r="K171" s="85"/>
      <c r="L171" s="85"/>
      <c r="M171" s="85"/>
      <c r="N171" s="85"/>
      <c r="O171" s="85"/>
      <c r="P171" s="85"/>
      <c r="Q171" s="85"/>
      <c r="R171" s="85"/>
      <c r="S171" s="85"/>
      <c r="U171" s="86"/>
      <c r="V171" s="86"/>
      <c r="W171" s="86"/>
      <c r="X171" s="86"/>
      <c r="Y171" s="86"/>
      <c r="Z171" s="86"/>
      <c r="AA171" s="86"/>
      <c r="AB171" s="86"/>
      <c r="AC171" s="86"/>
      <c r="AD171" s="86"/>
      <c r="AE171" s="86"/>
      <c r="AF171" s="86"/>
      <c r="AG171" s="86"/>
      <c r="AH171" s="1148"/>
      <c r="AI171" s="1148"/>
      <c r="AJ171" s="1149"/>
      <c r="AK171" s="87"/>
      <c r="AL171" s="87"/>
      <c r="AM171" s="87"/>
      <c r="AN171" s="87"/>
      <c r="AO171" s="17"/>
      <c r="AP171" s="17"/>
      <c r="AQ171" s="17"/>
      <c r="AR171" s="17"/>
      <c r="AS171" s="17"/>
      <c r="AT171" s="17"/>
      <c r="AV171" s="17"/>
      <c r="AW171" s="17"/>
      <c r="AX171" s="17"/>
      <c r="AY171" s="17"/>
      <c r="AZ171" s="17"/>
      <c r="BA171" s="17"/>
      <c r="BB171" s="17"/>
      <c r="BC171" s="17"/>
      <c r="BE171" s="25"/>
    </row>
    <row r="172" spans="1:58" s="43" customFormat="1" ht="17.25" customHeight="1">
      <c r="A172" s="200">
        <f t="shared" si="19"/>
        <v>1.4700000000000004</v>
      </c>
      <c r="B172" s="200"/>
      <c r="C172" s="200"/>
      <c r="D172" s="200"/>
      <c r="E172" s="199"/>
      <c r="F172" s="1553">
        <v>1</v>
      </c>
      <c r="G172" s="1553"/>
      <c r="H172" s="1553"/>
      <c r="I172" s="1553"/>
      <c r="J172" s="1553">
        <v>2</v>
      </c>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v>3</v>
      </c>
      <c r="AG172" s="1553"/>
      <c r="AH172" s="1554">
        <v>4</v>
      </c>
      <c r="AI172" s="1554"/>
      <c r="AJ172" s="1554"/>
      <c r="AK172" s="1553">
        <v>5</v>
      </c>
      <c r="AL172" s="1553"/>
      <c r="AM172" s="1553"/>
      <c r="AN172" s="1553"/>
      <c r="AO172" s="1553"/>
      <c r="AP172" s="1553"/>
      <c r="AQ172" s="1553"/>
      <c r="AR172" s="1553"/>
      <c r="AS172" s="1553"/>
      <c r="AT172" s="1553"/>
      <c r="AU172" s="1553">
        <v>6</v>
      </c>
      <c r="AV172" s="1553"/>
      <c r="AW172" s="1553"/>
      <c r="AX172" s="1553"/>
      <c r="AY172" s="1553"/>
      <c r="AZ172" s="1553"/>
      <c r="BA172" s="1553"/>
      <c r="BB172" s="1553"/>
      <c r="BC172" s="1553"/>
      <c r="BD172" s="1553"/>
      <c r="BE172" s="110"/>
      <c r="BF172" s="563"/>
    </row>
    <row r="173" spans="1:58" ht="25.5" customHeight="1">
      <c r="A173" s="200">
        <f t="shared" si="19"/>
        <v>1.4800000000000004</v>
      </c>
      <c r="B173" s="200">
        <v>3.15</v>
      </c>
      <c r="C173" s="201">
        <f>IF(LEN(AK173)=0,"",1+ABS((AK173*A173)/LEN(AK173))+A173)</f>
        <v>114.4666666666667</v>
      </c>
      <c r="D173" s="201">
        <f>IF(LEN(AU173)=0,"",1+ABS((AU173*B173)/LEN(AU173))+B173)</f>
        <v>347.49999999999994</v>
      </c>
      <c r="F173" s="1524"/>
      <c r="G173" s="1524"/>
      <c r="H173" s="1524"/>
      <c r="I173" s="1524"/>
      <c r="J173" s="1546" t="s">
        <v>3361</v>
      </c>
      <c r="K173" s="1546"/>
      <c r="L173" s="1546"/>
      <c r="M173" s="1546"/>
      <c r="N173" s="1546"/>
      <c r="O173" s="1546"/>
      <c r="P173" s="1546"/>
      <c r="Q173" s="1546"/>
      <c r="R173" s="1546"/>
      <c r="S173" s="1546"/>
      <c r="T173" s="1546"/>
      <c r="U173" s="1546"/>
      <c r="V173" s="1546"/>
      <c r="W173" s="1546"/>
      <c r="X173" s="1546"/>
      <c r="Y173" s="1546"/>
      <c r="Z173" s="1546"/>
      <c r="AA173" s="1546"/>
      <c r="AB173" s="1546"/>
      <c r="AC173" s="1546"/>
      <c r="AD173" s="1546"/>
      <c r="AE173" s="1546"/>
      <c r="AF173" s="1525"/>
      <c r="AG173" s="1525"/>
      <c r="AH173" s="1544">
        <v>327</v>
      </c>
      <c r="AI173" s="1544"/>
      <c r="AJ173" s="1544"/>
      <c r="AK173" s="1547">
        <v>227</v>
      </c>
      <c r="AL173" s="1547"/>
      <c r="AM173" s="1547"/>
      <c r="AN173" s="1547"/>
      <c r="AO173" s="1547"/>
      <c r="AP173" s="1547"/>
      <c r="AQ173" s="1547"/>
      <c r="AR173" s="1547"/>
      <c r="AS173" s="1547"/>
      <c r="AT173" s="1547"/>
      <c r="AU173" s="1548">
        <v>327</v>
      </c>
      <c r="AV173" s="1549"/>
      <c r="AW173" s="1549"/>
      <c r="AX173" s="1549"/>
      <c r="AY173" s="1549"/>
      <c r="AZ173" s="1549"/>
      <c r="BA173" s="1549"/>
      <c r="BB173" s="1549"/>
      <c r="BC173" s="1549"/>
      <c r="BD173" s="1550"/>
      <c r="BE173" s="19"/>
      <c r="BF173" s="563"/>
    </row>
    <row r="174" spans="1:58" ht="25.5" customHeight="1">
      <c r="A174" s="200">
        <f t="shared" si="19"/>
        <v>1.4900000000000004</v>
      </c>
      <c r="B174" s="200">
        <v>3.16</v>
      </c>
      <c r="C174" s="201">
        <f>IF(LEN(AK174)=0,"",1+ABS((AK174*A174)/LEN(AK174))+A174)</f>
        <v>115.73000000000002</v>
      </c>
      <c r="D174" s="201">
        <f>IF(LEN(AU174)=0,"",1+ABS((AU174*B174)/LEN(AU174))+B174)</f>
        <v>349.65333333333336</v>
      </c>
      <c r="F174" s="1524"/>
      <c r="G174" s="1524"/>
      <c r="H174" s="1524"/>
      <c r="I174" s="1524"/>
      <c r="J174" s="1546" t="s">
        <v>3362</v>
      </c>
      <c r="K174" s="1546"/>
      <c r="L174" s="1546"/>
      <c r="M174" s="1546"/>
      <c r="N174" s="1546"/>
      <c r="O174" s="1546"/>
      <c r="P174" s="1546"/>
      <c r="Q174" s="1546"/>
      <c r="R174" s="1546"/>
      <c r="S174" s="1546"/>
      <c r="T174" s="1546"/>
      <c r="U174" s="1546"/>
      <c r="V174" s="1546"/>
      <c r="W174" s="1546"/>
      <c r="X174" s="1546"/>
      <c r="Y174" s="1546"/>
      <c r="Z174" s="1546"/>
      <c r="AA174" s="1546"/>
      <c r="AB174" s="1546"/>
      <c r="AC174" s="1546"/>
      <c r="AD174" s="1546"/>
      <c r="AE174" s="1546"/>
      <c r="AF174" s="1525"/>
      <c r="AG174" s="1525"/>
      <c r="AH174" s="1544">
        <v>328</v>
      </c>
      <c r="AI174" s="1544"/>
      <c r="AJ174" s="1544"/>
      <c r="AK174" s="1547">
        <v>228</v>
      </c>
      <c r="AL174" s="1547"/>
      <c r="AM174" s="1547"/>
      <c r="AN174" s="1547"/>
      <c r="AO174" s="1547"/>
      <c r="AP174" s="1547"/>
      <c r="AQ174" s="1547"/>
      <c r="AR174" s="1547"/>
      <c r="AS174" s="1547"/>
      <c r="AT174" s="1547"/>
      <c r="AU174" s="1548">
        <v>328</v>
      </c>
      <c r="AV174" s="1549"/>
      <c r="AW174" s="1549"/>
      <c r="AX174" s="1549"/>
      <c r="AY174" s="1549"/>
      <c r="AZ174" s="1549"/>
      <c r="BA174" s="1549"/>
      <c r="BB174" s="1549"/>
      <c r="BC174" s="1549"/>
      <c r="BD174" s="1550"/>
      <c r="BE174" s="19"/>
      <c r="BF174" s="563"/>
    </row>
    <row r="175" spans="1:58" ht="25.5" customHeight="1">
      <c r="A175" s="200">
        <f t="shared" si="19"/>
        <v>1.5000000000000004</v>
      </c>
      <c r="B175" s="200">
        <v>3.17</v>
      </c>
      <c r="C175" s="201">
        <f>IF(LEN(AK175)=0,"",1+ABS((AK175*A175)/LEN(AK175))+A175)</f>
        <v>117.00000000000004</v>
      </c>
      <c r="D175" s="201">
        <f>IF(LEN(AU175)=0,"",1+ABS((AU175*B175)/LEN(AU175))+B175)</f>
        <v>351.81333333333339</v>
      </c>
      <c r="F175" s="1524"/>
      <c r="G175" s="1524"/>
      <c r="H175" s="1524"/>
      <c r="I175" s="1524"/>
      <c r="J175" s="1545" t="s">
        <v>2535</v>
      </c>
      <c r="K175" s="1545"/>
      <c r="L175" s="1545"/>
      <c r="M175" s="1545"/>
      <c r="N175" s="1545"/>
      <c r="O175" s="1545"/>
      <c r="P175" s="1545"/>
      <c r="Q175" s="1545"/>
      <c r="R175" s="1545"/>
      <c r="S175" s="1545"/>
      <c r="T175" s="1545"/>
      <c r="U175" s="1545"/>
      <c r="V175" s="1545"/>
      <c r="W175" s="1545"/>
      <c r="X175" s="1545"/>
      <c r="Y175" s="1545"/>
      <c r="Z175" s="1545"/>
      <c r="AA175" s="1545"/>
      <c r="AB175" s="1545"/>
      <c r="AC175" s="1545"/>
      <c r="AD175" s="1545"/>
      <c r="AE175" s="1545"/>
      <c r="AF175" s="1525"/>
      <c r="AG175" s="1525"/>
      <c r="AH175" s="1526">
        <v>329</v>
      </c>
      <c r="AI175" s="1526"/>
      <c r="AJ175" s="1526"/>
      <c r="AK175" s="1527">
        <v>229</v>
      </c>
      <c r="AL175" s="1527"/>
      <c r="AM175" s="1527"/>
      <c r="AN175" s="1527"/>
      <c r="AO175" s="1527"/>
      <c r="AP175" s="1527"/>
      <c r="AQ175" s="1527"/>
      <c r="AR175" s="1527"/>
      <c r="AS175" s="1527"/>
      <c r="AT175" s="1527"/>
      <c r="AU175" s="1534">
        <v>329</v>
      </c>
      <c r="AV175" s="1535"/>
      <c r="AW175" s="1535"/>
      <c r="AX175" s="1535"/>
      <c r="AY175" s="1535"/>
      <c r="AZ175" s="1535"/>
      <c r="BA175" s="1535"/>
      <c r="BB175" s="1535"/>
      <c r="BC175" s="1535"/>
      <c r="BD175" s="1536"/>
      <c r="BE175" s="19"/>
      <c r="BF175" s="563"/>
    </row>
    <row r="176" spans="1:58" ht="25.5" customHeight="1">
      <c r="A176" s="200">
        <f t="shared" si="19"/>
        <v>1.5100000000000005</v>
      </c>
      <c r="B176" s="200">
        <v>3.18</v>
      </c>
      <c r="C176" s="201">
        <f>IF(LEN(AK176)=0,"",1+ABS((AK176*A176)/LEN(AK176))+A176)</f>
        <v>118.27666666666671</v>
      </c>
      <c r="D176" s="201">
        <f>IF(LEN(AU176)=0,"",1+ABS((AU176*B176)/LEN(AU176))+B176)</f>
        <v>353.98</v>
      </c>
      <c r="F176" s="1524"/>
      <c r="G176" s="1524"/>
      <c r="H176" s="1524"/>
      <c r="I176" s="1524"/>
      <c r="J176" s="1546" t="s">
        <v>3363</v>
      </c>
      <c r="K176" s="1546"/>
      <c r="L176" s="1546"/>
      <c r="M176" s="1546"/>
      <c r="N176" s="1546"/>
      <c r="O176" s="1546"/>
      <c r="P176" s="1546"/>
      <c r="Q176" s="1546"/>
      <c r="R176" s="1546"/>
      <c r="S176" s="1546"/>
      <c r="T176" s="1546"/>
      <c r="U176" s="1546"/>
      <c r="V176" s="1546"/>
      <c r="W176" s="1546"/>
      <c r="X176" s="1546"/>
      <c r="Y176" s="1546"/>
      <c r="Z176" s="1546"/>
      <c r="AA176" s="1546"/>
      <c r="AB176" s="1546"/>
      <c r="AC176" s="1546"/>
      <c r="AD176" s="1546"/>
      <c r="AE176" s="1546"/>
      <c r="AF176" s="1525"/>
      <c r="AG176" s="1525"/>
      <c r="AH176" s="1544">
        <v>330</v>
      </c>
      <c r="AI176" s="1544"/>
      <c r="AJ176" s="1544"/>
      <c r="AK176" s="1547">
        <v>230</v>
      </c>
      <c r="AL176" s="1547"/>
      <c r="AM176" s="1547"/>
      <c r="AN176" s="1547"/>
      <c r="AO176" s="1547"/>
      <c r="AP176" s="1547"/>
      <c r="AQ176" s="1547"/>
      <c r="AR176" s="1547"/>
      <c r="AS176" s="1547"/>
      <c r="AT176" s="1547"/>
      <c r="AU176" s="1548">
        <v>330</v>
      </c>
      <c r="AV176" s="1549"/>
      <c r="AW176" s="1549"/>
      <c r="AX176" s="1549"/>
      <c r="AY176" s="1549"/>
      <c r="AZ176" s="1549"/>
      <c r="BA176" s="1549"/>
      <c r="BB176" s="1549"/>
      <c r="BC176" s="1549"/>
      <c r="BD176" s="1550"/>
      <c r="BE176" s="19"/>
      <c r="BF176" s="563"/>
    </row>
    <row r="177" spans="1:58" ht="25.5" customHeight="1">
      <c r="A177" s="200">
        <f t="shared" si="19"/>
        <v>1.5200000000000005</v>
      </c>
      <c r="B177" s="200">
        <v>3.19</v>
      </c>
      <c r="C177" s="201">
        <f>IF(LEN(AK177)=0,"",1+ABS((AK177*A177)/LEN(AK177))+A177)</f>
        <v>119.56000000000003</v>
      </c>
      <c r="D177" s="201">
        <f>IF(LEN(AU177)=0,"",1+ABS((AU177*B177)/LEN(AU177))+B177)</f>
        <v>356.15333333333331</v>
      </c>
      <c r="F177" s="1524"/>
      <c r="G177" s="1524"/>
      <c r="H177" s="1524"/>
      <c r="I177" s="1524"/>
      <c r="J177" s="1546" t="s">
        <v>3364</v>
      </c>
      <c r="K177" s="1546"/>
      <c r="L177" s="1546"/>
      <c r="M177" s="1546"/>
      <c r="N177" s="1546"/>
      <c r="O177" s="1546"/>
      <c r="P177" s="1546"/>
      <c r="Q177" s="1546"/>
      <c r="R177" s="1546"/>
      <c r="S177" s="1546"/>
      <c r="T177" s="1546"/>
      <c r="U177" s="1546"/>
      <c r="V177" s="1546"/>
      <c r="W177" s="1546"/>
      <c r="X177" s="1546"/>
      <c r="Y177" s="1546"/>
      <c r="Z177" s="1546"/>
      <c r="AA177" s="1546"/>
      <c r="AB177" s="1546"/>
      <c r="AC177" s="1546"/>
      <c r="AD177" s="1546"/>
      <c r="AE177" s="1546"/>
      <c r="AF177" s="1525"/>
      <c r="AG177" s="1525"/>
      <c r="AH177" s="1544">
        <v>331</v>
      </c>
      <c r="AI177" s="1544"/>
      <c r="AJ177" s="1544"/>
      <c r="AK177" s="1547">
        <v>231</v>
      </c>
      <c r="AL177" s="1547"/>
      <c r="AM177" s="1547"/>
      <c r="AN177" s="1547"/>
      <c r="AO177" s="1547"/>
      <c r="AP177" s="1547"/>
      <c r="AQ177" s="1547"/>
      <c r="AR177" s="1547"/>
      <c r="AS177" s="1547"/>
      <c r="AT177" s="1547"/>
      <c r="AU177" s="1548">
        <v>331</v>
      </c>
      <c r="AV177" s="1549"/>
      <c r="AW177" s="1549"/>
      <c r="AX177" s="1549"/>
      <c r="AY177" s="1549"/>
      <c r="AZ177" s="1549"/>
      <c r="BA177" s="1549"/>
      <c r="BB177" s="1549"/>
      <c r="BC177" s="1549"/>
      <c r="BD177" s="1550"/>
      <c r="BE177" s="19"/>
      <c r="BF177" s="563"/>
    </row>
    <row r="178" spans="1:58" ht="22.5" customHeight="1">
      <c r="A178" s="200">
        <f t="shared" si="19"/>
        <v>1.5300000000000005</v>
      </c>
      <c r="B178" s="200"/>
      <c r="C178" s="200"/>
      <c r="D178" s="200"/>
      <c r="F178" s="1537"/>
      <c r="G178" s="1537"/>
      <c r="H178" s="1537"/>
      <c r="I178" s="1537"/>
      <c r="J178" s="1537"/>
      <c r="K178" s="1537"/>
      <c r="L178" s="1537"/>
      <c r="M178" s="1537"/>
      <c r="N178" s="1537"/>
      <c r="O178" s="1537"/>
      <c r="P178" s="1537"/>
      <c r="Q178" s="1537"/>
      <c r="R178" s="1537"/>
      <c r="S178" s="1537"/>
      <c r="T178" s="1537"/>
      <c r="U178" s="1537"/>
      <c r="V178" s="1537"/>
      <c r="W178" s="1537"/>
      <c r="X178" s="1537"/>
      <c r="Y178" s="1537"/>
      <c r="Z178" s="1537"/>
      <c r="AA178" s="1537"/>
      <c r="AB178" s="1537"/>
      <c r="AC178" s="1537"/>
      <c r="AD178" s="1537"/>
      <c r="AE178" s="1537"/>
      <c r="AF178" s="1537"/>
      <c r="AG178" s="1537"/>
      <c r="AH178" s="1537"/>
      <c r="AI178" s="1537"/>
      <c r="AJ178" s="1537"/>
      <c r="AK178" s="1537"/>
      <c r="AL178" s="1537"/>
      <c r="AM178" s="1537"/>
      <c r="AN178" s="1537"/>
      <c r="AO178" s="1537"/>
      <c r="AP178" s="1537"/>
      <c r="AQ178" s="1537"/>
      <c r="AR178" s="1537"/>
      <c r="AS178" s="1537"/>
      <c r="AT178" s="1537"/>
      <c r="AU178" s="1537"/>
      <c r="AV178" s="1537"/>
      <c r="AW178" s="1537"/>
      <c r="AX178" s="1537"/>
      <c r="AY178" s="1537"/>
      <c r="AZ178" s="1537"/>
      <c r="BA178" s="1537"/>
      <c r="BB178" s="1537"/>
      <c r="BC178" s="1537"/>
      <c r="BD178" s="1537"/>
      <c r="BE178" s="122"/>
      <c r="BF178" s="563"/>
    </row>
    <row r="179" spans="1:58" ht="27" customHeight="1">
      <c r="A179" s="200">
        <f t="shared" si="19"/>
        <v>1.5400000000000005</v>
      </c>
      <c r="B179" s="200">
        <v>3.21</v>
      </c>
      <c r="C179" s="201">
        <f>IF(LEN(AK179)=0,"",1+ABS((AK179*A179)/LEN(AK179))+A179)</f>
        <v>121.63333333333337</v>
      </c>
      <c r="D179" s="201">
        <f>IF(LEN(AU179)=0,"",1+ABS((AU179*B179)/LEN(AU179))+B179)</f>
        <v>359.45</v>
      </c>
      <c r="F179" s="1524"/>
      <c r="G179" s="1524"/>
      <c r="H179" s="1524"/>
      <c r="I179" s="1524"/>
      <c r="J179" s="1546" t="s">
        <v>3365</v>
      </c>
      <c r="K179" s="1546"/>
      <c r="L179" s="1546"/>
      <c r="M179" s="1546"/>
      <c r="N179" s="1546"/>
      <c r="O179" s="1546"/>
      <c r="P179" s="1546"/>
      <c r="Q179" s="1546"/>
      <c r="R179" s="1546"/>
      <c r="S179" s="1546"/>
      <c r="T179" s="1546"/>
      <c r="U179" s="1546"/>
      <c r="V179" s="1546"/>
      <c r="W179" s="1546"/>
      <c r="X179" s="1546"/>
      <c r="Y179" s="1546"/>
      <c r="Z179" s="1546"/>
      <c r="AA179" s="1546"/>
      <c r="AB179" s="1546"/>
      <c r="AC179" s="1546"/>
      <c r="AD179" s="1546"/>
      <c r="AE179" s="1546"/>
      <c r="AF179" s="1525"/>
      <c r="AG179" s="1525"/>
      <c r="AH179" s="1544">
        <v>332</v>
      </c>
      <c r="AI179" s="1544"/>
      <c r="AJ179" s="1544"/>
      <c r="AK179" s="1547">
        <v>232</v>
      </c>
      <c r="AL179" s="1547"/>
      <c r="AM179" s="1547"/>
      <c r="AN179" s="1547"/>
      <c r="AO179" s="1547"/>
      <c r="AP179" s="1547"/>
      <c r="AQ179" s="1547"/>
      <c r="AR179" s="1547"/>
      <c r="AS179" s="1547"/>
      <c r="AT179" s="1547"/>
      <c r="AU179" s="1548">
        <v>332</v>
      </c>
      <c r="AV179" s="1549"/>
      <c r="AW179" s="1549"/>
      <c r="AX179" s="1549"/>
      <c r="AY179" s="1549"/>
      <c r="AZ179" s="1549"/>
      <c r="BA179" s="1549"/>
      <c r="BB179" s="1549"/>
      <c r="BC179" s="1549"/>
      <c r="BD179" s="1550"/>
      <c r="BE179" s="19"/>
      <c r="BF179" s="563"/>
    </row>
    <row r="180" spans="1:58" ht="27" customHeight="1">
      <c r="A180" s="200">
        <f t="shared" si="19"/>
        <v>1.5500000000000005</v>
      </c>
      <c r="B180" s="200">
        <v>3.22</v>
      </c>
      <c r="C180" s="201">
        <f>IF(LEN(AK180)=0,"",1+ABS((AK180*A180)/LEN(AK180))+A180)</f>
        <v>122.93333333333337</v>
      </c>
      <c r="D180" s="201">
        <f>IF(LEN(AU180)=0,"",1+ABS((AU180*B180)/LEN(AU180))+B180)</f>
        <v>361.64000000000004</v>
      </c>
      <c r="F180" s="1524"/>
      <c r="G180" s="1524"/>
      <c r="H180" s="1524"/>
      <c r="I180" s="1524"/>
      <c r="J180" s="1546" t="s">
        <v>3366</v>
      </c>
      <c r="K180" s="1546"/>
      <c r="L180" s="1546"/>
      <c r="M180" s="1546"/>
      <c r="N180" s="1546"/>
      <c r="O180" s="1546"/>
      <c r="P180" s="1546"/>
      <c r="Q180" s="1546"/>
      <c r="R180" s="1546"/>
      <c r="S180" s="1546"/>
      <c r="T180" s="1546"/>
      <c r="U180" s="1546"/>
      <c r="V180" s="1546"/>
      <c r="W180" s="1546"/>
      <c r="X180" s="1546"/>
      <c r="Y180" s="1546"/>
      <c r="Z180" s="1546"/>
      <c r="AA180" s="1546"/>
      <c r="AB180" s="1546"/>
      <c r="AC180" s="1546"/>
      <c r="AD180" s="1546"/>
      <c r="AE180" s="1546"/>
      <c r="AF180" s="1525"/>
      <c r="AG180" s="1525"/>
      <c r="AH180" s="1544">
        <v>333</v>
      </c>
      <c r="AI180" s="1544"/>
      <c r="AJ180" s="1544"/>
      <c r="AK180" s="1547">
        <v>233</v>
      </c>
      <c r="AL180" s="1547"/>
      <c r="AM180" s="1547"/>
      <c r="AN180" s="1547"/>
      <c r="AO180" s="1547"/>
      <c r="AP180" s="1547"/>
      <c r="AQ180" s="1547"/>
      <c r="AR180" s="1547"/>
      <c r="AS180" s="1547"/>
      <c r="AT180" s="1547"/>
      <c r="AU180" s="1548">
        <v>333</v>
      </c>
      <c r="AV180" s="1549"/>
      <c r="AW180" s="1549"/>
      <c r="AX180" s="1549"/>
      <c r="AY180" s="1549"/>
      <c r="AZ180" s="1549"/>
      <c r="BA180" s="1549"/>
      <c r="BB180" s="1549"/>
      <c r="BC180" s="1549"/>
      <c r="BD180" s="1550"/>
      <c r="BE180" s="19"/>
      <c r="BF180" s="563"/>
    </row>
    <row r="181" spans="1:58" ht="15" customHeight="1">
      <c r="A181" s="200">
        <f t="shared" si="19"/>
        <v>1.5600000000000005</v>
      </c>
      <c r="B181" s="200"/>
      <c r="C181" s="200"/>
      <c r="D181" s="200"/>
      <c r="F181" s="1537"/>
      <c r="G181" s="1537"/>
      <c r="H181" s="1537"/>
      <c r="I181" s="1537"/>
      <c r="J181" s="1537"/>
      <c r="K181" s="1537"/>
      <c r="L181" s="1537"/>
      <c r="M181" s="1537"/>
      <c r="N181" s="1537"/>
      <c r="O181" s="1537"/>
      <c r="P181" s="1537"/>
      <c r="Q181" s="1537"/>
      <c r="R181" s="1537"/>
      <c r="S181" s="1537"/>
      <c r="T181" s="1537"/>
      <c r="U181" s="1537"/>
      <c r="V181" s="1537"/>
      <c r="W181" s="1537"/>
      <c r="X181" s="1537"/>
      <c r="Y181" s="1537"/>
      <c r="Z181" s="1537"/>
      <c r="AA181" s="1537"/>
      <c r="AB181" s="1537"/>
      <c r="AC181" s="1537"/>
      <c r="AD181" s="1537"/>
      <c r="AE181" s="1537"/>
      <c r="AF181" s="1537"/>
      <c r="AG181" s="1537"/>
      <c r="AH181" s="1537"/>
      <c r="AI181" s="1537"/>
      <c r="AJ181" s="1537"/>
      <c r="AK181" s="1537"/>
      <c r="AL181" s="1537"/>
      <c r="AM181" s="1537"/>
      <c r="AN181" s="1537"/>
      <c r="AO181" s="1537"/>
      <c r="AP181" s="1537"/>
      <c r="AQ181" s="1537"/>
      <c r="AR181" s="1537"/>
      <c r="AS181" s="1537"/>
      <c r="AT181" s="1537"/>
      <c r="AU181" s="1537"/>
      <c r="AV181" s="1537"/>
      <c r="AW181" s="1537"/>
      <c r="AX181" s="1537"/>
      <c r="AY181" s="1537"/>
      <c r="AZ181" s="1537"/>
      <c r="BA181" s="1537"/>
      <c r="BB181" s="1537"/>
      <c r="BC181" s="1537"/>
      <c r="BD181" s="1537"/>
      <c r="BE181" s="114"/>
      <c r="BF181" s="563"/>
    </row>
    <row r="182" spans="1:58" ht="22.5" customHeight="1">
      <c r="A182" s="200">
        <f t="shared" si="19"/>
        <v>1.5700000000000005</v>
      </c>
      <c r="B182" s="200"/>
      <c r="C182" s="200">
        <f>IF(LEN(AK182)=0,"",(AK182*A182)+A182)</f>
        <v>368.9500000000001</v>
      </c>
      <c r="D182" s="200" t="str">
        <f>IF(LEN(AL182)=0,"",(AL182*B182)+B182)</f>
        <v/>
      </c>
      <c r="F182" s="1524"/>
      <c r="G182" s="1524"/>
      <c r="H182" s="1524"/>
      <c r="I182" s="1524"/>
      <c r="J182" s="1531" t="s">
        <v>2536</v>
      </c>
      <c r="K182" s="1532"/>
      <c r="L182" s="1532"/>
      <c r="M182" s="1532"/>
      <c r="N182" s="1532"/>
      <c r="O182" s="1532"/>
      <c r="P182" s="1532"/>
      <c r="Q182" s="1532"/>
      <c r="R182" s="1532"/>
      <c r="S182" s="1532"/>
      <c r="T182" s="1532"/>
      <c r="U182" s="1532"/>
      <c r="V182" s="1532"/>
      <c r="W182" s="1532"/>
      <c r="X182" s="1532"/>
      <c r="Y182" s="1532"/>
      <c r="Z182" s="1532"/>
      <c r="AA182" s="1532"/>
      <c r="AB182" s="1532"/>
      <c r="AC182" s="1532"/>
      <c r="AD182" s="1532"/>
      <c r="AE182" s="1533"/>
      <c r="AF182" s="1525"/>
      <c r="AG182" s="1525"/>
      <c r="AH182" s="1526">
        <v>334</v>
      </c>
      <c r="AI182" s="1526"/>
      <c r="AJ182" s="1526"/>
      <c r="AK182" s="1527">
        <v>234</v>
      </c>
      <c r="AL182" s="1527"/>
      <c r="AM182" s="1527"/>
      <c r="AN182" s="1527"/>
      <c r="AO182" s="1527"/>
      <c r="AP182" s="1527"/>
      <c r="AQ182" s="1527"/>
      <c r="AR182" s="1527"/>
      <c r="AS182" s="1527"/>
      <c r="AT182" s="1527"/>
      <c r="AU182" s="1534">
        <v>334</v>
      </c>
      <c r="AV182" s="1535"/>
      <c r="AW182" s="1535"/>
      <c r="AX182" s="1535"/>
      <c r="AY182" s="1535"/>
      <c r="AZ182" s="1535"/>
      <c r="BA182" s="1535"/>
      <c r="BB182" s="1535"/>
      <c r="BC182" s="1535"/>
      <c r="BD182" s="1536"/>
      <c r="BE182" s="19"/>
      <c r="BF182" s="563"/>
    </row>
    <row r="183" spans="1:58" ht="22.5" customHeight="1">
      <c r="A183" s="200">
        <f t="shared" si="19"/>
        <v>1.5800000000000005</v>
      </c>
      <c r="B183" s="200">
        <v>3.25</v>
      </c>
      <c r="C183" s="201">
        <f t="shared" ref="C183:C190" si="20">IF(LEN(AK183)=0,"",1+ABS((AK183*A183)/LEN(AK183))+A183)</f>
        <v>126.34666666666671</v>
      </c>
      <c r="D183" s="201">
        <f t="shared" ref="D183:D190" si="21">IF(LEN(AU183)=0,"",1+ABS((AU183*B183)/LEN(AU183))+B183)</f>
        <v>367.16666666666669</v>
      </c>
      <c r="F183" s="1524"/>
      <c r="G183" s="1524"/>
      <c r="H183" s="1524"/>
      <c r="I183" s="1524"/>
      <c r="J183" s="1538" t="s">
        <v>2537</v>
      </c>
      <c r="K183" s="1539"/>
      <c r="L183" s="1539"/>
      <c r="M183" s="1539"/>
      <c r="N183" s="1539"/>
      <c r="O183" s="1539"/>
      <c r="P183" s="1539"/>
      <c r="Q183" s="1539"/>
      <c r="R183" s="1539"/>
      <c r="S183" s="1539"/>
      <c r="T183" s="1539"/>
      <c r="U183" s="1539"/>
      <c r="V183" s="1539"/>
      <c r="W183" s="1539"/>
      <c r="X183" s="1539"/>
      <c r="Y183" s="1539"/>
      <c r="Z183" s="1539"/>
      <c r="AA183" s="1539"/>
      <c r="AB183" s="1539"/>
      <c r="AC183" s="1539"/>
      <c r="AD183" s="1539"/>
      <c r="AE183" s="1540"/>
      <c r="AF183" s="1525"/>
      <c r="AG183" s="1525"/>
      <c r="AH183" s="1526">
        <v>335</v>
      </c>
      <c r="AI183" s="1526"/>
      <c r="AJ183" s="1526"/>
      <c r="AK183" s="1534">
        <v>235</v>
      </c>
      <c r="AL183" s="1535"/>
      <c r="AM183" s="1535"/>
      <c r="AN183" s="1535"/>
      <c r="AO183" s="1535"/>
      <c r="AP183" s="1535"/>
      <c r="AQ183" s="1535"/>
      <c r="AR183" s="1535"/>
      <c r="AS183" s="1535"/>
      <c r="AT183" s="1536"/>
      <c r="AU183" s="1534">
        <v>335</v>
      </c>
      <c r="AV183" s="1535"/>
      <c r="AW183" s="1535"/>
      <c r="AX183" s="1535"/>
      <c r="AY183" s="1535"/>
      <c r="AZ183" s="1535"/>
      <c r="BA183" s="1535"/>
      <c r="BB183" s="1535"/>
      <c r="BC183" s="1535"/>
      <c r="BD183" s="1536"/>
      <c r="BE183" s="19"/>
      <c r="BF183" s="563"/>
    </row>
    <row r="184" spans="1:58" ht="22.5" customHeight="1">
      <c r="A184" s="200">
        <f t="shared" si="19"/>
        <v>1.5900000000000005</v>
      </c>
      <c r="B184" s="200">
        <v>3.26</v>
      </c>
      <c r="C184" s="201">
        <f t="shared" si="20"/>
        <v>127.67000000000004</v>
      </c>
      <c r="D184" s="201">
        <f t="shared" si="21"/>
        <v>369.37999999999994</v>
      </c>
      <c r="F184" s="1524"/>
      <c r="G184" s="1524"/>
      <c r="H184" s="1524"/>
      <c r="I184" s="1524"/>
      <c r="J184" s="1538" t="s">
        <v>2538</v>
      </c>
      <c r="K184" s="1539"/>
      <c r="L184" s="1539"/>
      <c r="M184" s="1539"/>
      <c r="N184" s="1539"/>
      <c r="O184" s="1539"/>
      <c r="P184" s="1539"/>
      <c r="Q184" s="1539"/>
      <c r="R184" s="1539"/>
      <c r="S184" s="1539"/>
      <c r="T184" s="1539"/>
      <c r="U184" s="1539"/>
      <c r="V184" s="1539"/>
      <c r="W184" s="1539"/>
      <c r="X184" s="1539"/>
      <c r="Y184" s="1539"/>
      <c r="Z184" s="1539"/>
      <c r="AA184" s="1539"/>
      <c r="AB184" s="1539"/>
      <c r="AC184" s="1539"/>
      <c r="AD184" s="1539"/>
      <c r="AE184" s="1540"/>
      <c r="AF184" s="1525"/>
      <c r="AG184" s="1525"/>
      <c r="AH184" s="1526">
        <v>336</v>
      </c>
      <c r="AI184" s="1526"/>
      <c r="AJ184" s="1526"/>
      <c r="AK184" s="1527">
        <v>236</v>
      </c>
      <c r="AL184" s="1527"/>
      <c r="AM184" s="1527"/>
      <c r="AN184" s="1527"/>
      <c r="AO184" s="1527"/>
      <c r="AP184" s="1527"/>
      <c r="AQ184" s="1527"/>
      <c r="AR184" s="1527"/>
      <c r="AS184" s="1527"/>
      <c r="AT184" s="1527"/>
      <c r="AU184" s="1534">
        <v>336</v>
      </c>
      <c r="AV184" s="1535"/>
      <c r="AW184" s="1535"/>
      <c r="AX184" s="1535"/>
      <c r="AY184" s="1535"/>
      <c r="AZ184" s="1535"/>
      <c r="BA184" s="1535"/>
      <c r="BB184" s="1535"/>
      <c r="BC184" s="1535"/>
      <c r="BD184" s="1536"/>
      <c r="BE184" s="19"/>
      <c r="BF184" s="563"/>
    </row>
    <row r="185" spans="1:58" ht="23.25" customHeight="1">
      <c r="A185" s="200">
        <f t="shared" si="19"/>
        <v>1.6000000000000005</v>
      </c>
      <c r="B185" s="200">
        <v>3.27</v>
      </c>
      <c r="C185" s="201">
        <f t="shared" si="20"/>
        <v>129.00000000000003</v>
      </c>
      <c r="D185" s="201">
        <f t="shared" si="21"/>
        <v>371.59999999999997</v>
      </c>
      <c r="F185" s="1524"/>
      <c r="G185" s="1524"/>
      <c r="H185" s="1524"/>
      <c r="I185" s="1524"/>
      <c r="J185" s="1591" t="s">
        <v>2539</v>
      </c>
      <c r="K185" s="1592"/>
      <c r="L185" s="1592"/>
      <c r="M185" s="1592"/>
      <c r="N185" s="1592"/>
      <c r="O185" s="1592"/>
      <c r="P185" s="1592"/>
      <c r="Q185" s="1592"/>
      <c r="R185" s="1592"/>
      <c r="S185" s="1592"/>
      <c r="T185" s="1592"/>
      <c r="U185" s="1592"/>
      <c r="V185" s="1592"/>
      <c r="W185" s="1592"/>
      <c r="X185" s="1592"/>
      <c r="Y185" s="1592"/>
      <c r="Z185" s="1592"/>
      <c r="AA185" s="1592"/>
      <c r="AB185" s="1592"/>
      <c r="AC185" s="1592"/>
      <c r="AD185" s="1592"/>
      <c r="AE185" s="1593"/>
      <c r="AF185" s="1525"/>
      <c r="AG185" s="1525"/>
      <c r="AH185" s="1526">
        <v>337</v>
      </c>
      <c r="AI185" s="1526"/>
      <c r="AJ185" s="1526"/>
      <c r="AK185" s="1534">
        <v>237</v>
      </c>
      <c r="AL185" s="1535"/>
      <c r="AM185" s="1535"/>
      <c r="AN185" s="1535"/>
      <c r="AO185" s="1535"/>
      <c r="AP185" s="1535"/>
      <c r="AQ185" s="1535"/>
      <c r="AR185" s="1535"/>
      <c r="AS185" s="1535"/>
      <c r="AT185" s="1536"/>
      <c r="AU185" s="1534">
        <v>337</v>
      </c>
      <c r="AV185" s="1535"/>
      <c r="AW185" s="1535"/>
      <c r="AX185" s="1535"/>
      <c r="AY185" s="1535"/>
      <c r="AZ185" s="1535"/>
      <c r="BA185" s="1535"/>
      <c r="BB185" s="1535"/>
      <c r="BC185" s="1535"/>
      <c r="BD185" s="1536"/>
      <c r="BE185" s="19"/>
      <c r="BF185" s="563"/>
    </row>
    <row r="186" spans="1:58" ht="22.5" customHeight="1">
      <c r="A186" s="200">
        <f t="shared" si="19"/>
        <v>1.6100000000000005</v>
      </c>
      <c r="B186" s="200">
        <v>3.28</v>
      </c>
      <c r="C186" s="201">
        <f t="shared" si="20"/>
        <v>130.3366666666667</v>
      </c>
      <c r="D186" s="201">
        <f t="shared" si="21"/>
        <v>373.8266666666666</v>
      </c>
      <c r="F186" s="1524"/>
      <c r="G186" s="1524"/>
      <c r="H186" s="1524"/>
      <c r="I186" s="1524"/>
      <c r="J186" s="1538" t="s">
        <v>2537</v>
      </c>
      <c r="K186" s="1539"/>
      <c r="L186" s="1539"/>
      <c r="M186" s="1539"/>
      <c r="N186" s="1539"/>
      <c r="O186" s="1539"/>
      <c r="P186" s="1539"/>
      <c r="Q186" s="1539"/>
      <c r="R186" s="1539"/>
      <c r="S186" s="1539"/>
      <c r="T186" s="1539"/>
      <c r="U186" s="1539"/>
      <c r="V186" s="1539"/>
      <c r="W186" s="1539"/>
      <c r="X186" s="1539"/>
      <c r="Y186" s="1539"/>
      <c r="Z186" s="1539"/>
      <c r="AA186" s="1539"/>
      <c r="AB186" s="1539"/>
      <c r="AC186" s="1539"/>
      <c r="AD186" s="1539"/>
      <c r="AE186" s="1540"/>
      <c r="AF186" s="1525"/>
      <c r="AG186" s="1525"/>
      <c r="AH186" s="1526">
        <v>338</v>
      </c>
      <c r="AI186" s="1526"/>
      <c r="AJ186" s="1526"/>
      <c r="AK186" s="1527">
        <v>238</v>
      </c>
      <c r="AL186" s="1527"/>
      <c r="AM186" s="1527"/>
      <c r="AN186" s="1527"/>
      <c r="AO186" s="1527"/>
      <c r="AP186" s="1527"/>
      <c r="AQ186" s="1527"/>
      <c r="AR186" s="1527"/>
      <c r="AS186" s="1527"/>
      <c r="AT186" s="1527"/>
      <c r="AU186" s="1534">
        <v>338</v>
      </c>
      <c r="AV186" s="1535"/>
      <c r="AW186" s="1535"/>
      <c r="AX186" s="1535"/>
      <c r="AY186" s="1535"/>
      <c r="AZ186" s="1535"/>
      <c r="BA186" s="1535"/>
      <c r="BB186" s="1535"/>
      <c r="BC186" s="1535"/>
      <c r="BD186" s="1536"/>
      <c r="BE186" s="19"/>
      <c r="BF186" s="563"/>
    </row>
    <row r="187" spans="1:58" ht="22.5" customHeight="1">
      <c r="A187" s="200">
        <f t="shared" si="19"/>
        <v>1.6200000000000006</v>
      </c>
      <c r="B187" s="200">
        <v>3.29</v>
      </c>
      <c r="C187" s="201">
        <f t="shared" si="20"/>
        <v>131.68000000000004</v>
      </c>
      <c r="D187" s="201">
        <f t="shared" si="21"/>
        <v>376.06</v>
      </c>
      <c r="F187" s="1524"/>
      <c r="G187" s="1524"/>
      <c r="H187" s="1524"/>
      <c r="I187" s="1524"/>
      <c r="J187" s="1538" t="s">
        <v>2538</v>
      </c>
      <c r="K187" s="1539"/>
      <c r="L187" s="1539"/>
      <c r="M187" s="1539"/>
      <c r="N187" s="1539"/>
      <c r="O187" s="1539"/>
      <c r="P187" s="1539"/>
      <c r="Q187" s="1539"/>
      <c r="R187" s="1539"/>
      <c r="S187" s="1539"/>
      <c r="T187" s="1539"/>
      <c r="U187" s="1539"/>
      <c r="V187" s="1539"/>
      <c r="W187" s="1539"/>
      <c r="X187" s="1539"/>
      <c r="Y187" s="1539"/>
      <c r="Z187" s="1539"/>
      <c r="AA187" s="1539"/>
      <c r="AB187" s="1539"/>
      <c r="AC187" s="1539"/>
      <c r="AD187" s="1539"/>
      <c r="AE187" s="1540"/>
      <c r="AF187" s="1525"/>
      <c r="AG187" s="1525"/>
      <c r="AH187" s="1526">
        <v>339</v>
      </c>
      <c r="AI187" s="1526"/>
      <c r="AJ187" s="1526"/>
      <c r="AK187" s="1534">
        <v>239</v>
      </c>
      <c r="AL187" s="1535"/>
      <c r="AM187" s="1535"/>
      <c r="AN187" s="1535"/>
      <c r="AO187" s="1535"/>
      <c r="AP187" s="1535"/>
      <c r="AQ187" s="1535"/>
      <c r="AR187" s="1535"/>
      <c r="AS187" s="1535"/>
      <c r="AT187" s="1536"/>
      <c r="AU187" s="1534">
        <v>339</v>
      </c>
      <c r="AV187" s="1535"/>
      <c r="AW187" s="1535"/>
      <c r="AX187" s="1535"/>
      <c r="AY187" s="1535"/>
      <c r="AZ187" s="1535"/>
      <c r="BA187" s="1535"/>
      <c r="BB187" s="1535"/>
      <c r="BC187" s="1535"/>
      <c r="BD187" s="1536"/>
      <c r="BE187" s="19"/>
      <c r="BF187" s="563"/>
    </row>
    <row r="188" spans="1:58" ht="22.5" customHeight="1">
      <c r="A188" s="200">
        <f t="shared" si="19"/>
        <v>1.6300000000000006</v>
      </c>
      <c r="B188" s="200">
        <v>3.3</v>
      </c>
      <c r="C188" s="201">
        <f t="shared" si="20"/>
        <v>133.03000000000006</v>
      </c>
      <c r="D188" s="201">
        <f t="shared" si="21"/>
        <v>378.3</v>
      </c>
      <c r="F188" s="1524"/>
      <c r="G188" s="1524"/>
      <c r="H188" s="1524"/>
      <c r="I188" s="1524"/>
      <c r="J188" s="1531" t="s">
        <v>2540</v>
      </c>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3"/>
      <c r="AF188" s="1525"/>
      <c r="AG188" s="1525"/>
      <c r="AH188" s="1526">
        <v>340</v>
      </c>
      <c r="AI188" s="1526"/>
      <c r="AJ188" s="1526"/>
      <c r="AK188" s="1527">
        <v>240</v>
      </c>
      <c r="AL188" s="1527"/>
      <c r="AM188" s="1527"/>
      <c r="AN188" s="1527"/>
      <c r="AO188" s="1527"/>
      <c r="AP188" s="1527"/>
      <c r="AQ188" s="1527"/>
      <c r="AR188" s="1527"/>
      <c r="AS188" s="1527"/>
      <c r="AT188" s="1527"/>
      <c r="AU188" s="1534">
        <v>340</v>
      </c>
      <c r="AV188" s="1535"/>
      <c r="AW188" s="1535"/>
      <c r="AX188" s="1535"/>
      <c r="AY188" s="1535"/>
      <c r="AZ188" s="1535"/>
      <c r="BA188" s="1535"/>
      <c r="BB188" s="1535"/>
      <c r="BC188" s="1535"/>
      <c r="BD188" s="1536"/>
      <c r="BE188" s="19"/>
      <c r="BF188" s="563"/>
    </row>
    <row r="189" spans="1:58" ht="22.5" customHeight="1">
      <c r="A189" s="200">
        <f t="shared" si="19"/>
        <v>1.6400000000000006</v>
      </c>
      <c r="B189" s="200">
        <v>3.31</v>
      </c>
      <c r="C189" s="201">
        <f t="shared" si="20"/>
        <v>134.38666666666671</v>
      </c>
      <c r="D189" s="201">
        <f t="shared" si="21"/>
        <v>380.54666666666668</v>
      </c>
      <c r="F189" s="1524"/>
      <c r="G189" s="1524"/>
      <c r="H189" s="1524"/>
      <c r="I189" s="1524"/>
      <c r="J189" s="1538" t="s">
        <v>2541</v>
      </c>
      <c r="K189" s="1539"/>
      <c r="L189" s="1539"/>
      <c r="M189" s="1539"/>
      <c r="N189" s="1539"/>
      <c r="O189" s="1539"/>
      <c r="P189" s="1539"/>
      <c r="Q189" s="1539"/>
      <c r="R189" s="1539"/>
      <c r="S189" s="1539"/>
      <c r="T189" s="1539"/>
      <c r="U189" s="1539"/>
      <c r="V189" s="1539"/>
      <c r="W189" s="1539"/>
      <c r="X189" s="1539"/>
      <c r="Y189" s="1539"/>
      <c r="Z189" s="1539"/>
      <c r="AA189" s="1539"/>
      <c r="AB189" s="1539"/>
      <c r="AC189" s="1539"/>
      <c r="AD189" s="1539"/>
      <c r="AE189" s="1540"/>
      <c r="AF189" s="1525"/>
      <c r="AG189" s="1525"/>
      <c r="AH189" s="1526">
        <v>341</v>
      </c>
      <c r="AI189" s="1526"/>
      <c r="AJ189" s="1526"/>
      <c r="AK189" s="1534">
        <v>241</v>
      </c>
      <c r="AL189" s="1535"/>
      <c r="AM189" s="1535"/>
      <c r="AN189" s="1535"/>
      <c r="AO189" s="1535"/>
      <c r="AP189" s="1535"/>
      <c r="AQ189" s="1535"/>
      <c r="AR189" s="1535"/>
      <c r="AS189" s="1535"/>
      <c r="AT189" s="1536"/>
      <c r="AU189" s="1534">
        <v>341</v>
      </c>
      <c r="AV189" s="1535"/>
      <c r="AW189" s="1535"/>
      <c r="AX189" s="1535"/>
      <c r="AY189" s="1535"/>
      <c r="AZ189" s="1535"/>
      <c r="BA189" s="1535"/>
      <c r="BB189" s="1535"/>
      <c r="BC189" s="1535"/>
      <c r="BD189" s="1536"/>
      <c r="BE189" s="19"/>
      <c r="BF189" s="563"/>
    </row>
    <row r="190" spans="1:58" ht="22.5" customHeight="1">
      <c r="A190" s="200">
        <f t="shared" si="19"/>
        <v>1.6500000000000006</v>
      </c>
      <c r="B190" s="200">
        <v>3.32</v>
      </c>
      <c r="C190" s="201">
        <f t="shared" si="20"/>
        <v>135.75000000000006</v>
      </c>
      <c r="D190" s="201">
        <f t="shared" si="21"/>
        <v>382.8</v>
      </c>
      <c r="F190" s="1524"/>
      <c r="G190" s="1524"/>
      <c r="H190" s="1524"/>
      <c r="I190" s="1524"/>
      <c r="J190" s="1538" t="s">
        <v>2542</v>
      </c>
      <c r="K190" s="1539"/>
      <c r="L190" s="1539"/>
      <c r="M190" s="1539"/>
      <c r="N190" s="1539"/>
      <c r="O190" s="1539"/>
      <c r="P190" s="1539"/>
      <c r="Q190" s="1539"/>
      <c r="R190" s="1539"/>
      <c r="S190" s="1539"/>
      <c r="T190" s="1539"/>
      <c r="U190" s="1539"/>
      <c r="V190" s="1539"/>
      <c r="W190" s="1539"/>
      <c r="X190" s="1539"/>
      <c r="Y190" s="1539"/>
      <c r="Z190" s="1539"/>
      <c r="AA190" s="1539"/>
      <c r="AB190" s="1539"/>
      <c r="AC190" s="1539"/>
      <c r="AD190" s="1539"/>
      <c r="AE190" s="1540"/>
      <c r="AF190" s="1525"/>
      <c r="AG190" s="1525"/>
      <c r="AH190" s="1526">
        <v>342</v>
      </c>
      <c r="AI190" s="1526"/>
      <c r="AJ190" s="1526"/>
      <c r="AK190" s="1527">
        <v>242</v>
      </c>
      <c r="AL190" s="1527"/>
      <c r="AM190" s="1527"/>
      <c r="AN190" s="1527"/>
      <c r="AO190" s="1527"/>
      <c r="AP190" s="1527"/>
      <c r="AQ190" s="1527"/>
      <c r="AR190" s="1527"/>
      <c r="AS190" s="1527"/>
      <c r="AT190" s="1527"/>
      <c r="AU190" s="1534">
        <v>342</v>
      </c>
      <c r="AV190" s="1535"/>
      <c r="AW190" s="1535"/>
      <c r="AX190" s="1535"/>
      <c r="AY190" s="1535"/>
      <c r="AZ190" s="1535"/>
      <c r="BA190" s="1535"/>
      <c r="BB190" s="1535"/>
      <c r="BC190" s="1535"/>
      <c r="BD190" s="1536"/>
      <c r="BE190" s="19"/>
    </row>
    <row r="191" spans="1:58" ht="15" customHeight="1">
      <c r="A191" s="200">
        <f t="shared" si="19"/>
        <v>1.6600000000000006</v>
      </c>
      <c r="B191" s="200"/>
      <c r="C191" s="200"/>
      <c r="D191" s="200"/>
      <c r="F191" s="1537"/>
      <c r="G191" s="1537"/>
      <c r="H191" s="1537"/>
      <c r="I191" s="1537"/>
      <c r="J191" s="1537"/>
      <c r="K191" s="1537"/>
      <c r="L191" s="1537"/>
      <c r="M191" s="1537"/>
      <c r="N191" s="1537"/>
      <c r="O191" s="1537"/>
      <c r="P191" s="1537"/>
      <c r="Q191" s="1537"/>
      <c r="R191" s="1537"/>
      <c r="S191" s="1537"/>
      <c r="T191" s="1537"/>
      <c r="U191" s="1537"/>
      <c r="V191" s="1537"/>
      <c r="W191" s="1537"/>
      <c r="X191" s="1537"/>
      <c r="Y191" s="1537"/>
      <c r="Z191" s="1537"/>
      <c r="AA191" s="1537"/>
      <c r="AB191" s="1537"/>
      <c r="AC191" s="1537"/>
      <c r="AD191" s="1537"/>
      <c r="AE191" s="1537"/>
      <c r="AF191" s="1537"/>
      <c r="AG191" s="1537"/>
      <c r="AH191" s="1537"/>
      <c r="AI191" s="1537"/>
      <c r="AJ191" s="1537"/>
      <c r="AK191" s="1537"/>
      <c r="AL191" s="1537"/>
      <c r="AM191" s="1537"/>
      <c r="AN191" s="1537"/>
      <c r="AO191" s="1537"/>
      <c r="AP191" s="1537"/>
      <c r="AQ191" s="1537"/>
      <c r="AR191" s="1537"/>
      <c r="AS191" s="1537"/>
      <c r="AT191" s="1537"/>
      <c r="AU191" s="1537"/>
      <c r="AV191" s="1537"/>
      <c r="AW191" s="1537"/>
      <c r="AX191" s="1537"/>
      <c r="AY191" s="1537"/>
      <c r="AZ191" s="1537"/>
      <c r="BA191" s="1537"/>
      <c r="BB191" s="1537"/>
      <c r="BC191" s="1537"/>
      <c r="BD191" s="1537"/>
      <c r="BE191" s="114"/>
    </row>
    <row r="192" spans="1:58" ht="22.5" customHeight="1">
      <c r="A192" s="200">
        <f t="shared" si="19"/>
        <v>1.6700000000000006</v>
      </c>
      <c r="B192" s="200"/>
      <c r="C192" s="200"/>
      <c r="D192" s="200"/>
      <c r="F192" s="1524"/>
      <c r="G192" s="1524"/>
      <c r="H192" s="1524"/>
      <c r="I192" s="1524"/>
      <c r="J192" s="1531" t="s">
        <v>2543</v>
      </c>
      <c r="K192" s="1532"/>
      <c r="L192" s="1532"/>
      <c r="M192" s="1532"/>
      <c r="N192" s="1532"/>
      <c r="O192" s="1532"/>
      <c r="P192" s="1532"/>
      <c r="Q192" s="1532"/>
      <c r="R192" s="1532"/>
      <c r="S192" s="1532"/>
      <c r="T192" s="1532"/>
      <c r="U192" s="1532"/>
      <c r="V192" s="1532"/>
      <c r="W192" s="1532"/>
      <c r="X192" s="1532"/>
      <c r="Y192" s="1532"/>
      <c r="Z192" s="1532"/>
      <c r="AA192" s="1532"/>
      <c r="AB192" s="1532"/>
      <c r="AC192" s="1532"/>
      <c r="AD192" s="1532"/>
      <c r="AE192" s="1533"/>
      <c r="AF192" s="1525"/>
      <c r="AG192" s="1525"/>
      <c r="AH192" s="1526"/>
      <c r="AI192" s="1526"/>
      <c r="AJ192" s="1526"/>
      <c r="AK192" s="1543"/>
      <c r="AL192" s="1543"/>
      <c r="AM192" s="1543"/>
      <c r="AN192" s="1543"/>
      <c r="AO192" s="1543"/>
      <c r="AP192" s="1543"/>
      <c r="AQ192" s="1543"/>
      <c r="AR192" s="1543"/>
      <c r="AS192" s="1543"/>
      <c r="AT192" s="1543"/>
      <c r="AU192" s="1543"/>
      <c r="AV192" s="1543"/>
      <c r="AW192" s="1543"/>
      <c r="AX192" s="1543"/>
      <c r="AY192" s="1543"/>
      <c r="AZ192" s="1543"/>
      <c r="BA192" s="1543"/>
      <c r="BB192" s="1543"/>
      <c r="BC192" s="1543"/>
      <c r="BD192" s="1543"/>
      <c r="BE192" s="19"/>
    </row>
    <row r="193" spans="1:58" ht="22.5" customHeight="1">
      <c r="A193" s="200">
        <f t="shared" si="19"/>
        <v>1.6800000000000006</v>
      </c>
      <c r="B193" s="200">
        <v>3.35</v>
      </c>
      <c r="C193" s="201">
        <f>IF(LEN(AK193)=0,"",1+ABS((AK193*A193)/LEN(AK193))+A193)</f>
        <v>138.76000000000005</v>
      </c>
      <c r="D193" s="201">
        <f>IF(LEN(AU193)=0,"",1+ABS((AU193*B193)/LEN(AU193))+B193)</f>
        <v>387.36666666666667</v>
      </c>
      <c r="F193" s="1524"/>
      <c r="G193" s="1524"/>
      <c r="H193" s="1524"/>
      <c r="I193" s="1524"/>
      <c r="J193" s="1528" t="s">
        <v>2544</v>
      </c>
      <c r="K193" s="1529"/>
      <c r="L193" s="1529"/>
      <c r="M193" s="1529"/>
      <c r="N193" s="1529"/>
      <c r="O193" s="1529"/>
      <c r="P193" s="1529"/>
      <c r="Q193" s="1529"/>
      <c r="R193" s="1529"/>
      <c r="S193" s="1529"/>
      <c r="T193" s="1529"/>
      <c r="U193" s="1529"/>
      <c r="V193" s="1529"/>
      <c r="W193" s="1529"/>
      <c r="X193" s="1529"/>
      <c r="Y193" s="1529"/>
      <c r="Z193" s="1529"/>
      <c r="AA193" s="1529"/>
      <c r="AB193" s="1529"/>
      <c r="AC193" s="1529"/>
      <c r="AD193" s="1529"/>
      <c r="AE193" s="1530"/>
      <c r="AF193" s="1525"/>
      <c r="AG193" s="1525"/>
      <c r="AH193" s="1526">
        <v>343</v>
      </c>
      <c r="AI193" s="1526"/>
      <c r="AJ193" s="1526"/>
      <c r="AK193" s="1527">
        <v>243</v>
      </c>
      <c r="AL193" s="1527"/>
      <c r="AM193" s="1527"/>
      <c r="AN193" s="1527"/>
      <c r="AO193" s="1527"/>
      <c r="AP193" s="1527"/>
      <c r="AQ193" s="1527"/>
      <c r="AR193" s="1527"/>
      <c r="AS193" s="1527"/>
      <c r="AT193" s="1527"/>
      <c r="AU193" s="1534">
        <v>343</v>
      </c>
      <c r="AV193" s="1535"/>
      <c r="AW193" s="1535"/>
      <c r="AX193" s="1535"/>
      <c r="AY193" s="1535"/>
      <c r="AZ193" s="1535"/>
      <c r="BA193" s="1535"/>
      <c r="BB193" s="1535"/>
      <c r="BC193" s="1535"/>
      <c r="BD193" s="1536"/>
      <c r="BE193" s="19"/>
    </row>
    <row r="194" spans="1:58" ht="22.5" customHeight="1">
      <c r="A194" s="200">
        <f t="shared" si="19"/>
        <v>1.6900000000000006</v>
      </c>
      <c r="B194" s="200">
        <v>3.36</v>
      </c>
      <c r="C194" s="201">
        <f>IF(LEN(AK194)=0,"",1+ABS((AK194*A194)/LEN(AK194))+A194)</f>
        <v>140.14333333333337</v>
      </c>
      <c r="D194" s="201">
        <f>IF(LEN(AU194)=0,"",1+ABS((AU194*B194)/LEN(AU194))+B194)</f>
        <v>389.64</v>
      </c>
      <c r="F194" s="1524"/>
      <c r="G194" s="1524"/>
      <c r="H194" s="1524"/>
      <c r="I194" s="1524"/>
      <c r="J194" s="1531" t="s">
        <v>2545</v>
      </c>
      <c r="K194" s="1532"/>
      <c r="L194" s="1532"/>
      <c r="M194" s="1532"/>
      <c r="N194" s="1532"/>
      <c r="O194" s="1532"/>
      <c r="P194" s="1532"/>
      <c r="Q194" s="1532"/>
      <c r="R194" s="1532"/>
      <c r="S194" s="1532"/>
      <c r="T194" s="1532"/>
      <c r="U194" s="1532"/>
      <c r="V194" s="1532"/>
      <c r="W194" s="1532"/>
      <c r="X194" s="1532"/>
      <c r="Y194" s="1532"/>
      <c r="Z194" s="1532"/>
      <c r="AA194" s="1532"/>
      <c r="AB194" s="1532"/>
      <c r="AC194" s="1532"/>
      <c r="AD194" s="1532"/>
      <c r="AE194" s="1533"/>
      <c r="AF194" s="1525"/>
      <c r="AG194" s="1525"/>
      <c r="AH194" s="1526">
        <v>344</v>
      </c>
      <c r="AI194" s="1526"/>
      <c r="AJ194" s="1526"/>
      <c r="AK194" s="1527">
        <v>244</v>
      </c>
      <c r="AL194" s="1527"/>
      <c r="AM194" s="1527"/>
      <c r="AN194" s="1527"/>
      <c r="AO194" s="1527"/>
      <c r="AP194" s="1527"/>
      <c r="AQ194" s="1527"/>
      <c r="AR194" s="1527"/>
      <c r="AS194" s="1527"/>
      <c r="AT194" s="1527"/>
      <c r="AU194" s="1534">
        <v>344</v>
      </c>
      <c r="AV194" s="1535"/>
      <c r="AW194" s="1535"/>
      <c r="AX194" s="1535"/>
      <c r="AY194" s="1535"/>
      <c r="AZ194" s="1535"/>
      <c r="BA194" s="1535"/>
      <c r="BB194" s="1535"/>
      <c r="BC194" s="1535"/>
      <c r="BD194" s="1536"/>
      <c r="BE194" s="19"/>
    </row>
    <row r="195" spans="1:58" ht="22.5" customHeight="1">
      <c r="C195" s="208">
        <f>IF(ISERROR(ABS(LOG(ABS(SUM(C25:C194)),EXP(3)))),"",ABS(LOG(ABS(SUM(C25:C194)),EXP(3))))</f>
        <v>3.0055242527627879</v>
      </c>
      <c r="D195" s="208">
        <f>IF(ISERROR(ABS(LOG(ABS(SUM(D25:D194)),EXP(3)))),"",ABS(LOG(ABS(SUM(D25:D194)),EXP(3))))</f>
        <v>3.4751562403956857</v>
      </c>
    </row>
    <row r="196" spans="1:58" ht="22.5" customHeight="1">
      <c r="C196" s="205" t="str">
        <f>IF(ISERROR(IF(ISERROR(MID(C195,FIND(".",C195,1)+8,13)),MID(C195,FIND(",",C195,1)+8,13),MID(C195,FIND(".",C195,1)+8,13))),0,IF(ISERROR(MID(C195,FIND(".",C195,1)+8,13)),MID(C195,FIND(",",C195,1)+8,13),MID(C195,FIND(".",C195,1)+8,13)))</f>
        <v>5276279</v>
      </c>
      <c r="D196" s="205" t="str">
        <f>IF(ISERROR(IF(ISERROR(MID(D195,FIND(".",D195,1)+8,13)),MID(D195,FIND(",",D195,1)+8,13),MID(D195,FIND(".",D195,1)+8,13))),0,IF(ISERROR(MID(D195,FIND(".",D195,1)+8,13)),MID(D195,FIND(",",D195,1)+8,13),MID(D195,FIND(".",D195,1)+8,13)))</f>
        <v>4039569</v>
      </c>
    </row>
    <row r="197" spans="1:58" ht="22.5" customHeight="1">
      <c r="C197" s="206"/>
      <c r="D197" s="206"/>
    </row>
    <row r="198" spans="1:58" s="367" customFormat="1" ht="28.5" customHeight="1">
      <c r="F198" s="794" t="e">
        <f>IF(#REF!="","-",#REF!)</f>
        <v>#REF!</v>
      </c>
      <c r="G198" s="794"/>
      <c r="H198" s="794"/>
      <c r="I198" s="794"/>
      <c r="J198" s="794"/>
      <c r="K198" s="794"/>
      <c r="L198" s="794"/>
      <c r="M198" s="794"/>
      <c r="N198" s="794"/>
      <c r="O198" s="794"/>
      <c r="P198" s="370"/>
      <c r="Q198" s="370"/>
      <c r="R198" s="370"/>
      <c r="S198" s="370"/>
      <c r="T198" s="370"/>
      <c r="U198" s="370"/>
      <c r="V198" s="370"/>
      <c r="W198" s="369"/>
      <c r="X198" s="369"/>
      <c r="Y198" s="369"/>
      <c r="Z198" s="369"/>
      <c r="AA198" s="369"/>
      <c r="AB198" s="369" t="e">
        <f>IF('#UNOS'!B32=1,LEFT(#REF!,FIND(";",#REF!,1)-1),"-")</f>
        <v>#REF!</v>
      </c>
      <c r="AC198" s="370"/>
      <c r="AD198" s="369"/>
      <c r="AE198" s="369"/>
      <c r="AF198" s="369"/>
      <c r="AG198" s="370"/>
      <c r="AH198" s="421"/>
      <c r="AI198" s="421"/>
      <c r="AJ198" s="421"/>
      <c r="AK198" s="370"/>
      <c r="AL198" s="370"/>
      <c r="AM198" s="370"/>
      <c r="AN198" s="370"/>
      <c r="AO198" s="370"/>
      <c r="AP198" s="370"/>
      <c r="AQ198" s="795"/>
      <c r="AR198" s="795"/>
      <c r="AS198" s="795"/>
      <c r="AT198" s="795"/>
      <c r="AU198" s="795"/>
      <c r="AV198" s="795"/>
      <c r="AW198" s="795"/>
      <c r="AX198" s="795"/>
      <c r="AY198" s="795"/>
      <c r="AZ198" s="795"/>
      <c r="BA198" s="795"/>
      <c r="BB198" s="795"/>
      <c r="BC198" s="795"/>
      <c r="BD198" s="370"/>
      <c r="BF198" s="373"/>
    </row>
    <row r="199" spans="1:58" s="367" customFormat="1" ht="26.25" customHeight="1">
      <c r="F199" s="1542" t="s">
        <v>2316</v>
      </c>
      <c r="G199" s="1542"/>
      <c r="H199" s="1542"/>
      <c r="I199" s="1542"/>
      <c r="J199" s="1542"/>
      <c r="K199" s="1542"/>
      <c r="L199" s="1542"/>
      <c r="M199" s="1542"/>
      <c r="N199" s="1542"/>
      <c r="O199" s="1542"/>
      <c r="P199" s="370"/>
      <c r="Q199" s="370"/>
      <c r="R199" s="370"/>
      <c r="S199" s="370"/>
      <c r="T199" s="370"/>
      <c r="U199" s="370"/>
      <c r="V199" s="370"/>
      <c r="W199" s="368"/>
      <c r="X199" s="368"/>
      <c r="Y199" s="370"/>
      <c r="Z199" s="801"/>
      <c r="AA199" s="801"/>
      <c r="AB199" s="802" t="s">
        <v>2317</v>
      </c>
      <c r="AC199" s="801"/>
      <c r="AD199" s="802"/>
      <c r="AE199" s="368"/>
      <c r="AF199" s="368"/>
      <c r="AG199" s="370"/>
      <c r="AH199" s="421"/>
      <c r="AI199" s="421"/>
      <c r="AJ199" s="421"/>
      <c r="AK199" s="370"/>
      <c r="AL199" s="370"/>
      <c r="AM199" s="370"/>
      <c r="AN199" s="370"/>
      <c r="AO199" s="370"/>
      <c r="AP199" s="370"/>
      <c r="AQ199" s="795"/>
      <c r="AR199" s="795"/>
      <c r="AS199" s="795"/>
      <c r="AT199" s="795"/>
      <c r="AU199" s="795"/>
      <c r="AV199" s="795"/>
      <c r="AW199" s="795"/>
      <c r="AX199" s="795"/>
      <c r="AY199" s="795"/>
      <c r="AZ199" s="795"/>
      <c r="BA199" s="795"/>
      <c r="BB199" s="795"/>
      <c r="BC199" s="795"/>
      <c r="BD199" s="370"/>
      <c r="BF199" s="373"/>
    </row>
    <row r="200" spans="1:58" s="367" customFormat="1" ht="14.25" customHeight="1">
      <c r="F200" s="370"/>
      <c r="G200" s="370"/>
      <c r="H200" s="370"/>
      <c r="I200" s="370"/>
      <c r="J200" s="796"/>
      <c r="K200" s="370"/>
      <c r="L200" s="370"/>
      <c r="M200" s="370"/>
      <c r="N200" s="370"/>
      <c r="O200" s="370"/>
      <c r="P200" s="370"/>
      <c r="Q200" s="370"/>
      <c r="R200" s="370"/>
      <c r="S200" s="370"/>
      <c r="T200" s="370"/>
      <c r="U200" s="370"/>
      <c r="V200" s="370"/>
      <c r="W200" s="370"/>
      <c r="X200" s="370"/>
      <c r="Y200" s="370"/>
      <c r="Z200" s="370"/>
      <c r="AA200" s="370"/>
      <c r="AB200" s="370"/>
      <c r="AC200" s="370"/>
      <c r="AD200" s="370"/>
      <c r="AE200" s="370"/>
      <c r="AF200" s="370"/>
      <c r="AG200" s="370"/>
      <c r="AH200" s="421"/>
      <c r="AI200" s="421"/>
      <c r="AJ200" s="421"/>
      <c r="AK200" s="370"/>
      <c r="AL200" s="370"/>
      <c r="AM200" s="370"/>
      <c r="AN200" s="370"/>
      <c r="AO200" s="370"/>
      <c r="AP200" s="370"/>
      <c r="AQ200" s="370"/>
      <c r="AR200" s="370"/>
      <c r="AS200" s="370"/>
      <c r="AT200" s="370"/>
      <c r="AU200" s="370"/>
      <c r="AV200" s="370"/>
      <c r="AW200" s="370"/>
      <c r="AX200" s="370"/>
      <c r="AY200" s="370"/>
      <c r="AZ200" s="370"/>
      <c r="BA200" s="370"/>
      <c r="BB200" s="370"/>
      <c r="BC200" s="370"/>
      <c r="BD200" s="370"/>
      <c r="BF200" s="373"/>
    </row>
    <row r="201" spans="1:58" s="367" customFormat="1" ht="28.5" customHeight="1">
      <c r="F201" s="370"/>
      <c r="G201" s="370"/>
      <c r="H201" s="370"/>
      <c r="I201" s="370"/>
      <c r="J201" s="796"/>
      <c r="K201" s="370"/>
      <c r="L201" s="370"/>
      <c r="M201" s="370"/>
      <c r="N201" s="370"/>
      <c r="O201" s="370"/>
      <c r="P201" s="370"/>
      <c r="Q201" s="370"/>
      <c r="R201" s="370"/>
      <c r="S201" s="370"/>
      <c r="T201" s="370"/>
      <c r="U201" s="370"/>
      <c r="V201" s="370"/>
      <c r="W201" s="370"/>
      <c r="X201" s="370"/>
      <c r="Y201" s="369"/>
      <c r="Z201" s="369"/>
      <c r="AA201" s="369"/>
      <c r="AB201" s="369" t="e">
        <f>IF('#UNOS'!B32=1,MID(#REF!,FIND("licenca br.",#REF!,1)+11,15),"-")</f>
        <v>#REF!</v>
      </c>
      <c r="AC201" s="370"/>
      <c r="AD201" s="369"/>
      <c r="AE201" s="369"/>
      <c r="AF201" s="369"/>
      <c r="AG201" s="370"/>
      <c r="AH201" s="421"/>
      <c r="AI201" s="421"/>
      <c r="AJ201" s="421"/>
      <c r="AK201" s="370"/>
      <c r="AL201" s="370"/>
      <c r="AM201" s="370"/>
      <c r="AN201" s="370"/>
      <c r="AO201" s="370"/>
      <c r="AP201" s="370"/>
      <c r="AQ201" s="370"/>
      <c r="AR201" s="370"/>
      <c r="AS201" s="370"/>
      <c r="AT201" s="370"/>
      <c r="AU201" s="369"/>
      <c r="AV201" s="369"/>
      <c r="AW201" s="369"/>
      <c r="AX201" s="369"/>
      <c r="AY201" s="369"/>
      <c r="AZ201" s="369"/>
      <c r="BA201" s="369"/>
      <c r="BB201" s="369"/>
      <c r="BC201" s="369"/>
      <c r="BD201" s="797" t="e">
        <f>CONCATENATE(#REF!," ",#REF!)</f>
        <v>#REF!</v>
      </c>
      <c r="BE201" s="369"/>
      <c r="BF201" s="373"/>
    </row>
    <row r="202" spans="1:58" s="367" customFormat="1" ht="32.25" customHeight="1">
      <c r="F202" s="370"/>
      <c r="G202" s="370"/>
      <c r="H202" s="370"/>
      <c r="I202" s="370"/>
      <c r="J202" s="796"/>
      <c r="K202" s="370"/>
      <c r="L202" s="370"/>
      <c r="M202" s="370"/>
      <c r="N202" s="370"/>
      <c r="O202" s="370"/>
      <c r="P202" s="370"/>
      <c r="Q202" s="370"/>
      <c r="R202" s="370"/>
      <c r="S202" s="370"/>
      <c r="T202" s="370"/>
      <c r="U202" s="370"/>
      <c r="V202" s="370"/>
      <c r="W202" s="369"/>
      <c r="X202" s="369"/>
      <c r="Y202" s="370"/>
      <c r="Z202" s="370"/>
      <c r="AA202" s="801"/>
      <c r="AB202" s="802" t="s">
        <v>2318</v>
      </c>
      <c r="AC202" s="801"/>
      <c r="AD202" s="802"/>
      <c r="AE202" s="802"/>
      <c r="AF202" s="368"/>
      <c r="AG202" s="370"/>
      <c r="AH202" s="421"/>
      <c r="AI202" s="421"/>
      <c r="AJ202" s="421"/>
      <c r="AK202" s="798" t="s">
        <v>2319</v>
      </c>
      <c r="AL202" s="370"/>
      <c r="AM202" s="370"/>
      <c r="AN202" s="370"/>
      <c r="AO202" s="370"/>
      <c r="AP202" s="370"/>
      <c r="AQ202" s="370"/>
      <c r="AR202" s="370"/>
      <c r="AS202" s="370"/>
      <c r="AT202" s="370"/>
      <c r="AU202" s="1522" t="s">
        <v>2320</v>
      </c>
      <c r="AV202" s="1522"/>
      <c r="AW202" s="1522"/>
      <c r="AX202" s="1522"/>
      <c r="AY202" s="1522"/>
      <c r="AZ202" s="1522"/>
      <c r="BA202" s="1522"/>
      <c r="BB202" s="1522"/>
      <c r="BC202" s="1522"/>
      <c r="BD202" s="1522"/>
      <c r="BE202" s="368"/>
      <c r="BF202" s="373"/>
    </row>
    <row r="203" spans="1:58" s="367" customFormat="1" ht="14.25" customHeight="1">
      <c r="F203" s="370"/>
      <c r="G203" s="370"/>
      <c r="H203" s="370"/>
      <c r="I203" s="370"/>
      <c r="J203" s="796"/>
      <c r="K203" s="370"/>
      <c r="L203" s="370"/>
      <c r="M203" s="370"/>
      <c r="N203" s="370"/>
      <c r="O203" s="370"/>
      <c r="P203" s="370"/>
      <c r="Q203" s="370"/>
      <c r="R203" s="370"/>
      <c r="S203" s="370"/>
      <c r="T203" s="370"/>
      <c r="U203" s="370"/>
      <c r="V203" s="370"/>
      <c r="W203" s="368"/>
      <c r="X203" s="368"/>
      <c r="Y203" s="370"/>
      <c r="Z203" s="370"/>
      <c r="AA203" s="370"/>
      <c r="AB203" s="370"/>
      <c r="AC203" s="370"/>
      <c r="AD203" s="370"/>
      <c r="AE203" s="370"/>
      <c r="AF203" s="370"/>
      <c r="AG203" s="370"/>
      <c r="AH203" s="421"/>
      <c r="AI203" s="421"/>
      <c r="AJ203" s="421"/>
      <c r="AK203" s="370"/>
      <c r="AL203" s="370"/>
      <c r="AM203" s="370"/>
      <c r="AN203" s="370"/>
      <c r="AO203" s="370"/>
      <c r="AP203" s="370"/>
      <c r="AQ203" s="370"/>
      <c r="AR203" s="370"/>
      <c r="AS203" s="370"/>
      <c r="AT203" s="370"/>
      <c r="AU203" s="370"/>
      <c r="AV203" s="370"/>
      <c r="AW203" s="370"/>
      <c r="AX203" s="370"/>
      <c r="AY203" s="370"/>
      <c r="AZ203" s="370"/>
      <c r="BA203" s="370"/>
      <c r="BB203" s="370"/>
      <c r="BC203" s="370"/>
      <c r="BD203" s="370"/>
      <c r="BF203" s="373"/>
    </row>
    <row r="204" spans="1:58" s="367" customFormat="1" ht="28.5" customHeight="1">
      <c r="F204" s="1523" t="e">
        <f>IF(#REF!="","-",#REF!)</f>
        <v>#REF!</v>
      </c>
      <c r="G204" s="1523"/>
      <c r="H204" s="1523"/>
      <c r="I204" s="1523"/>
      <c r="J204" s="1523"/>
      <c r="K204" s="1523"/>
      <c r="L204" s="1523"/>
      <c r="M204" s="1523"/>
      <c r="N204" s="1523"/>
      <c r="O204" s="1523"/>
      <c r="P204" s="370"/>
      <c r="Q204" s="370"/>
      <c r="R204" s="370"/>
      <c r="S204" s="370"/>
      <c r="T204" s="370"/>
      <c r="U204" s="370"/>
      <c r="V204" s="370"/>
      <c r="W204" s="370"/>
      <c r="X204" s="370"/>
      <c r="Y204" s="799"/>
      <c r="Z204" s="799"/>
      <c r="AA204" s="799"/>
      <c r="AB204" s="799" t="e">
        <f>IF(LEN(#REF!)=8,TEXT(#REF!,"\000\/000-000"),IF(LEN(#REF!)=9,TEXT(#REF!,"\0??\/000-0000"),"-"))</f>
        <v>#REF!</v>
      </c>
      <c r="AC204" s="799"/>
      <c r="AD204" s="799"/>
      <c r="AE204" s="799"/>
      <c r="AF204" s="799"/>
      <c r="AG204" s="370"/>
      <c r="AH204" s="421"/>
      <c r="AI204" s="421"/>
      <c r="AJ204" s="421"/>
      <c r="AK204" s="370"/>
      <c r="AL204" s="370"/>
      <c r="AM204" s="370"/>
      <c r="AN204" s="370"/>
      <c r="AO204" s="370"/>
      <c r="AP204" s="370"/>
      <c r="AQ204" s="370"/>
      <c r="AR204" s="370"/>
      <c r="AS204" s="370"/>
      <c r="AT204" s="370"/>
      <c r="AU204" s="370"/>
      <c r="AV204" s="370"/>
      <c r="AW204" s="370"/>
      <c r="AX204" s="370"/>
      <c r="AY204" s="370"/>
      <c r="AZ204" s="370"/>
      <c r="BA204" s="370"/>
      <c r="BB204" s="370"/>
      <c r="BC204" s="370"/>
      <c r="BD204" s="370"/>
      <c r="BF204" s="373"/>
    </row>
    <row r="205" spans="1:58" s="367" customFormat="1" ht="24">
      <c r="F205" s="800" t="s">
        <v>2321</v>
      </c>
      <c r="G205" s="571"/>
      <c r="H205" s="571"/>
      <c r="I205" s="571"/>
      <c r="J205" s="571"/>
      <c r="K205" s="571"/>
      <c r="L205" s="571"/>
      <c r="M205" s="571"/>
      <c r="N205" s="571"/>
      <c r="O205" s="571"/>
      <c r="P205" s="370"/>
      <c r="Q205" s="370"/>
      <c r="R205" s="370"/>
      <c r="S205" s="370"/>
      <c r="T205" s="370"/>
      <c r="U205" s="370"/>
      <c r="V205" s="370"/>
      <c r="W205" s="370"/>
      <c r="X205" s="370"/>
      <c r="Y205" s="370"/>
      <c r="Z205" s="370"/>
      <c r="AA205" s="801"/>
      <c r="AB205" s="802" t="s">
        <v>2322</v>
      </c>
      <c r="AC205" s="801"/>
      <c r="AD205" s="368"/>
      <c r="AE205" s="368"/>
      <c r="AF205" s="368"/>
      <c r="AG205" s="370"/>
      <c r="AH205" s="421"/>
      <c r="AI205" s="421"/>
      <c r="AJ205" s="421"/>
      <c r="AK205" s="370"/>
      <c r="AL205" s="370"/>
      <c r="AM205" s="370"/>
      <c r="AN205" s="370"/>
      <c r="AO205" s="370"/>
      <c r="AP205" s="370"/>
      <c r="AQ205" s="370"/>
      <c r="AR205" s="370"/>
      <c r="AS205" s="370"/>
      <c r="AT205" s="370"/>
      <c r="AU205" s="370"/>
      <c r="AV205" s="370"/>
      <c r="AW205" s="370"/>
      <c r="AX205" s="370"/>
      <c r="AY205" s="370"/>
      <c r="AZ205" s="370"/>
      <c r="BA205" s="370"/>
      <c r="BB205" s="370"/>
      <c r="BC205" s="370"/>
      <c r="BD205" s="370"/>
      <c r="BF205" s="373"/>
    </row>
    <row r="206" spans="1:58" ht="22.5" customHeight="1"/>
    <row r="207" spans="1:5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20" ht="16.149999999999999" customHeight="1"/>
    <row r="221" ht="16.149999999999999" customHeight="1"/>
    <row r="222" ht="16.149999999999999" customHeight="1"/>
    <row r="223" ht="16.149999999999999" customHeight="1"/>
    <row r="235" spans="5:57" ht="33" customHeight="1"/>
    <row r="237" spans="5:57" ht="24" customHeight="1">
      <c r="G237" s="573"/>
      <c r="H237" s="102"/>
      <c r="I237" s="85"/>
      <c r="J237" s="85"/>
      <c r="K237" s="85"/>
      <c r="L237" s="85"/>
      <c r="M237" s="85"/>
      <c r="N237" s="85"/>
      <c r="O237" s="85"/>
      <c r="P237" s="85"/>
      <c r="Q237" s="85"/>
      <c r="R237" s="85"/>
      <c r="S237" s="85"/>
      <c r="T237" s="81"/>
      <c r="U237" s="86"/>
      <c r="V237" s="86"/>
      <c r="W237" s="86"/>
      <c r="X237" s="86"/>
      <c r="Y237" s="86"/>
      <c r="Z237" s="86"/>
      <c r="AA237" s="86"/>
      <c r="AB237" s="86"/>
      <c r="AC237" s="86"/>
      <c r="AD237" s="86"/>
      <c r="AE237" s="86"/>
      <c r="AF237" s="86"/>
      <c r="AG237" s="86"/>
      <c r="AH237" s="1148"/>
      <c r="AI237" s="1148"/>
      <c r="AJ237" s="1149"/>
      <c r="AK237" s="87"/>
      <c r="AL237" s="87"/>
      <c r="AM237" s="87"/>
      <c r="AN237" s="87"/>
      <c r="AO237" s="17"/>
      <c r="AP237" s="17"/>
      <c r="AQ237" s="17"/>
      <c r="AR237" s="17"/>
      <c r="AS237" s="17"/>
      <c r="AT237" s="17"/>
      <c r="AU237" s="81"/>
      <c r="AV237" s="17"/>
      <c r="AW237" s="17"/>
      <c r="AX237" s="17"/>
      <c r="AY237" s="17"/>
      <c r="AZ237" s="17"/>
      <c r="BA237" s="17"/>
      <c r="BB237" s="17"/>
      <c r="BC237" s="17"/>
      <c r="BD237" s="81"/>
      <c r="BE237" s="81"/>
    </row>
    <row r="238" spans="5:57" s="620" customFormat="1" ht="27.75" customHeight="1">
      <c r="E238" s="621"/>
      <c r="F238" s="622" t="s">
        <v>3395</v>
      </c>
      <c r="G238" s="622"/>
      <c r="H238" s="623"/>
      <c r="I238" s="624"/>
      <c r="J238" s="624"/>
      <c r="K238" s="624"/>
      <c r="L238" s="624"/>
      <c r="M238" s="624"/>
      <c r="N238" s="624"/>
      <c r="O238" s="624"/>
      <c r="P238" s="624"/>
      <c r="Q238" s="624"/>
      <c r="R238" s="624"/>
      <c r="S238" s="624"/>
      <c r="U238" s="625"/>
      <c r="V238" s="625"/>
      <c r="W238" s="625"/>
      <c r="X238" s="625"/>
      <c r="Y238" s="625"/>
      <c r="Z238" s="625"/>
      <c r="AA238" s="625"/>
      <c r="AB238" s="625"/>
      <c r="AC238" s="625"/>
      <c r="AD238" s="625"/>
      <c r="AE238" s="625"/>
      <c r="AF238" s="625"/>
      <c r="AG238" s="625"/>
      <c r="AH238" s="1151"/>
      <c r="AI238" s="1151"/>
      <c r="AJ238" s="1152"/>
      <c r="AK238" s="626"/>
      <c r="AL238" s="626"/>
      <c r="AM238" s="626"/>
      <c r="AN238" s="626"/>
      <c r="AO238" s="627"/>
      <c r="AP238" s="627"/>
      <c r="AQ238" s="627"/>
      <c r="AR238" s="627"/>
      <c r="AS238" s="627"/>
      <c r="AT238" s="627"/>
      <c r="AV238" s="627"/>
      <c r="AW238" s="627"/>
      <c r="AX238" s="627"/>
      <c r="AY238" s="627"/>
      <c r="AZ238" s="627"/>
      <c r="BA238" s="627"/>
      <c r="BB238" s="627"/>
      <c r="BC238" s="627"/>
      <c r="BD238" s="628" t="s">
        <v>2323</v>
      </c>
      <c r="BE238" s="628"/>
    </row>
    <row r="239" spans="5:57">
      <c r="E239" s="207"/>
    </row>
  </sheetData>
  <mergeCells count="981">
    <mergeCell ref="F187:I187"/>
    <mergeCell ref="AF187:AG187"/>
    <mergeCell ref="AH187:AJ187"/>
    <mergeCell ref="AK187:AT187"/>
    <mergeCell ref="AU187:BD187"/>
    <mergeCell ref="F184:I184"/>
    <mergeCell ref="AF184:AG184"/>
    <mergeCell ref="AH184:AJ184"/>
    <mergeCell ref="AK184:AT184"/>
    <mergeCell ref="AU184:BD184"/>
    <mergeCell ref="J184:AE184"/>
    <mergeCell ref="J186:AE186"/>
    <mergeCell ref="J187:AE187"/>
    <mergeCell ref="F185:I185"/>
    <mergeCell ref="J185:AE185"/>
    <mergeCell ref="AF185:AG185"/>
    <mergeCell ref="AH185:AJ185"/>
    <mergeCell ref="AK185:AT185"/>
    <mergeCell ref="AU185:BD185"/>
    <mergeCell ref="F186:I186"/>
    <mergeCell ref="AF186:AG186"/>
    <mergeCell ref="AK161:AT161"/>
    <mergeCell ref="AU161:BD161"/>
    <mergeCell ref="F162:I162"/>
    <mergeCell ref="AF162:AG162"/>
    <mergeCell ref="AH162:AJ162"/>
    <mergeCell ref="AK162:AT162"/>
    <mergeCell ref="AK186:AT186"/>
    <mergeCell ref="AH182:AJ182"/>
    <mergeCell ref="AU186:BD186"/>
    <mergeCell ref="J161:AE161"/>
    <mergeCell ref="J162:AE162"/>
    <mergeCell ref="J163:AE163"/>
    <mergeCell ref="J166:AE166"/>
    <mergeCell ref="F181:BD181"/>
    <mergeCell ref="F178:BD178"/>
    <mergeCell ref="AH186:AJ186"/>
    <mergeCell ref="AU162:BD162"/>
    <mergeCell ref="F163:I163"/>
    <mergeCell ref="AF163:AG163"/>
    <mergeCell ref="AH163:AJ163"/>
    <mergeCell ref="AK163:AT163"/>
    <mergeCell ref="AU163:BD163"/>
    <mergeCell ref="F164:I164"/>
    <mergeCell ref="J164:AE164"/>
    <mergeCell ref="AF158:AG158"/>
    <mergeCell ref="AH158:AJ158"/>
    <mergeCell ref="AK158:AT158"/>
    <mergeCell ref="AU158:BD158"/>
    <mergeCell ref="F159:I159"/>
    <mergeCell ref="J159:AE159"/>
    <mergeCell ref="AF159:AG159"/>
    <mergeCell ref="AH159:AJ159"/>
    <mergeCell ref="AK159:AT159"/>
    <mergeCell ref="AU159:BD159"/>
    <mergeCell ref="F158:I158"/>
    <mergeCell ref="J158:AE158"/>
    <mergeCell ref="AF160:AG160"/>
    <mergeCell ref="AH160:AJ160"/>
    <mergeCell ref="AK160:AT160"/>
    <mergeCell ref="AU160:BD160"/>
    <mergeCell ref="F161:I161"/>
    <mergeCell ref="AF161:AG161"/>
    <mergeCell ref="AH161:AJ161"/>
    <mergeCell ref="J43:AE43"/>
    <mergeCell ref="J44:AE44"/>
    <mergeCell ref="J45:AE45"/>
    <mergeCell ref="J46:AE46"/>
    <mergeCell ref="J47:AE47"/>
    <mergeCell ref="J48:AE48"/>
    <mergeCell ref="J49:AE49"/>
    <mergeCell ref="J104:AE104"/>
    <mergeCell ref="J50:AE50"/>
    <mergeCell ref="J51:AE51"/>
    <mergeCell ref="J52:AE52"/>
    <mergeCell ref="AH46:AJ46"/>
    <mergeCell ref="AK46:AT46"/>
    <mergeCell ref="AU46:BD46"/>
    <mergeCell ref="F47:I47"/>
    <mergeCell ref="AF47:AG47"/>
    <mergeCell ref="AH47:AJ47"/>
    <mergeCell ref="F10:Z10"/>
    <mergeCell ref="F1:Z1"/>
    <mergeCell ref="F5:Z6"/>
    <mergeCell ref="F15:BD15"/>
    <mergeCell ref="F17:BD17"/>
    <mergeCell ref="F19:I21"/>
    <mergeCell ref="J19:AE21"/>
    <mergeCell ref="AF19:AG21"/>
    <mergeCell ref="AH19:AJ21"/>
    <mergeCell ref="AK19:BD19"/>
    <mergeCell ref="AK20:AT21"/>
    <mergeCell ref="AU20:BD21"/>
    <mergeCell ref="F16:BD16"/>
    <mergeCell ref="F22:I22"/>
    <mergeCell ref="J22:AE22"/>
    <mergeCell ref="AF22:AG22"/>
    <mergeCell ref="AH22:AJ22"/>
    <mergeCell ref="AK22:AT22"/>
    <mergeCell ref="AU22:BD22"/>
    <mergeCell ref="F23:I23"/>
    <mergeCell ref="AF23:AG23"/>
    <mergeCell ref="AH23:AJ23"/>
    <mergeCell ref="AK23:AT23"/>
    <mergeCell ref="AU23:BD23"/>
    <mergeCell ref="F24:I24"/>
    <mergeCell ref="AF24:AG24"/>
    <mergeCell ref="AH24:AJ24"/>
    <mergeCell ref="AK24:AT24"/>
    <mergeCell ref="AU24:BD24"/>
    <mergeCell ref="J23:AE23"/>
    <mergeCell ref="J24:AE24"/>
    <mergeCell ref="F25:I25"/>
    <mergeCell ref="AF25:AG25"/>
    <mergeCell ref="AH25:AJ25"/>
    <mergeCell ref="AK25:AT25"/>
    <mergeCell ref="AU25:BD25"/>
    <mergeCell ref="F26:I26"/>
    <mergeCell ref="AF26:AG26"/>
    <mergeCell ref="AH26:AJ26"/>
    <mergeCell ref="AK26:AT26"/>
    <mergeCell ref="AU26:BD26"/>
    <mergeCell ref="J25:AE25"/>
    <mergeCell ref="J26:AE26"/>
    <mergeCell ref="F27:I27"/>
    <mergeCell ref="AF27:AG27"/>
    <mergeCell ref="AH27:AJ27"/>
    <mergeCell ref="AK27:AT27"/>
    <mergeCell ref="AU27:BD27"/>
    <mergeCell ref="F28:I28"/>
    <mergeCell ref="AF28:AG28"/>
    <mergeCell ref="AH28:AJ28"/>
    <mergeCell ref="AK28:AT28"/>
    <mergeCell ref="AU28:BD28"/>
    <mergeCell ref="J27:AE27"/>
    <mergeCell ref="J28:AE28"/>
    <mergeCell ref="F29:I29"/>
    <mergeCell ref="AF29:AG29"/>
    <mergeCell ref="AH29:AJ29"/>
    <mergeCell ref="AK29:AT29"/>
    <mergeCell ref="AU29:BD29"/>
    <mergeCell ref="F30:I30"/>
    <mergeCell ref="AF30:AG30"/>
    <mergeCell ref="AH30:AJ30"/>
    <mergeCell ref="AK30:AT30"/>
    <mergeCell ref="AU30:BD30"/>
    <mergeCell ref="J29:AE29"/>
    <mergeCell ref="J30:AE30"/>
    <mergeCell ref="F31:I31"/>
    <mergeCell ref="AF31:AG31"/>
    <mergeCell ref="AH31:AJ31"/>
    <mergeCell ref="AK31:AT31"/>
    <mergeCell ref="AU31:BD31"/>
    <mergeCell ref="F32:I32"/>
    <mergeCell ref="AF32:AG32"/>
    <mergeCell ref="AH32:AJ32"/>
    <mergeCell ref="AK32:AT32"/>
    <mergeCell ref="AU32:BD32"/>
    <mergeCell ref="J31:AE31"/>
    <mergeCell ref="J32:AE32"/>
    <mergeCell ref="F33:I33"/>
    <mergeCell ref="AF33:AG33"/>
    <mergeCell ref="AH33:AJ33"/>
    <mergeCell ref="AK33:AT33"/>
    <mergeCell ref="AU33:BD33"/>
    <mergeCell ref="F34:I34"/>
    <mergeCell ref="AF34:AG34"/>
    <mergeCell ref="AH34:AJ34"/>
    <mergeCell ref="AK34:AT34"/>
    <mergeCell ref="AU34:BD34"/>
    <mergeCell ref="J33:AE33"/>
    <mergeCell ref="J34:AE34"/>
    <mergeCell ref="F35:I35"/>
    <mergeCell ref="AF35:AG35"/>
    <mergeCell ref="AH35:AJ35"/>
    <mergeCell ref="AK35:AT35"/>
    <mergeCell ref="AU35:BD35"/>
    <mergeCell ref="F36:I36"/>
    <mergeCell ref="AF36:AG36"/>
    <mergeCell ref="AH36:AJ36"/>
    <mergeCell ref="AK36:AT36"/>
    <mergeCell ref="AU36:BD36"/>
    <mergeCell ref="J35:AE35"/>
    <mergeCell ref="J36:AE36"/>
    <mergeCell ref="F37:I37"/>
    <mergeCell ref="AF37:AG37"/>
    <mergeCell ref="AH37:AJ37"/>
    <mergeCell ref="AK37:AT37"/>
    <mergeCell ref="AU37:BD37"/>
    <mergeCell ref="F38:I38"/>
    <mergeCell ref="AF38:AG38"/>
    <mergeCell ref="AH38:AJ38"/>
    <mergeCell ref="AK38:AT38"/>
    <mergeCell ref="AU38:BD38"/>
    <mergeCell ref="J37:AE37"/>
    <mergeCell ref="J38:AE38"/>
    <mergeCell ref="F39:I39"/>
    <mergeCell ref="AF39:AG39"/>
    <mergeCell ref="AH39:AJ39"/>
    <mergeCell ref="AK39:AT39"/>
    <mergeCell ref="AU39:BD39"/>
    <mergeCell ref="F40:I40"/>
    <mergeCell ref="AF40:AG40"/>
    <mergeCell ref="AH40:AJ40"/>
    <mergeCell ref="AK40:AT40"/>
    <mergeCell ref="AU40:BD40"/>
    <mergeCell ref="J39:AE39"/>
    <mergeCell ref="J40:AE40"/>
    <mergeCell ref="F41:I41"/>
    <mergeCell ref="AF41:AG41"/>
    <mergeCell ref="AH41:AJ41"/>
    <mergeCell ref="AK41:AT41"/>
    <mergeCell ref="AU41:BD41"/>
    <mergeCell ref="J41:AE41"/>
    <mergeCell ref="BF41:BF58"/>
    <mergeCell ref="F42:I42"/>
    <mergeCell ref="AF42:AG42"/>
    <mergeCell ref="AH42:AJ42"/>
    <mergeCell ref="AK42:AT42"/>
    <mergeCell ref="AU42:BD42"/>
    <mergeCell ref="F43:I43"/>
    <mergeCell ref="AF43:AG43"/>
    <mergeCell ref="AH43:AJ43"/>
    <mergeCell ref="AK43:AT43"/>
    <mergeCell ref="AU43:BD43"/>
    <mergeCell ref="F44:I44"/>
    <mergeCell ref="AF44:AG44"/>
    <mergeCell ref="AH44:AJ44"/>
    <mergeCell ref="AK44:AT44"/>
    <mergeCell ref="AU44:BD44"/>
    <mergeCell ref="F45:I45"/>
    <mergeCell ref="AF45:AG45"/>
    <mergeCell ref="AH45:AJ45"/>
    <mergeCell ref="AK45:AT45"/>
    <mergeCell ref="AU45:BD45"/>
    <mergeCell ref="F46:I46"/>
    <mergeCell ref="AF46:AG46"/>
    <mergeCell ref="J42:AE42"/>
    <mergeCell ref="AK47:AT47"/>
    <mergeCell ref="AU47:BD47"/>
    <mergeCell ref="F48:I48"/>
    <mergeCell ref="AF48:AG48"/>
    <mergeCell ref="AH48:AJ48"/>
    <mergeCell ref="AK48:AT48"/>
    <mergeCell ref="AU48:BD48"/>
    <mergeCell ref="F49:I49"/>
    <mergeCell ref="AF49:AG49"/>
    <mergeCell ref="AH49:AJ49"/>
    <mergeCell ref="AK49:AT49"/>
    <mergeCell ref="AU49:BD49"/>
    <mergeCell ref="F50:I50"/>
    <mergeCell ref="AF50:AG50"/>
    <mergeCell ref="AH50:AJ50"/>
    <mergeCell ref="AK50:AT50"/>
    <mergeCell ref="AU50:BD50"/>
    <mergeCell ref="F53:I53"/>
    <mergeCell ref="AF53:AG53"/>
    <mergeCell ref="AH53:AJ53"/>
    <mergeCell ref="AK53:AT53"/>
    <mergeCell ref="AU53:BD53"/>
    <mergeCell ref="AH51:AJ51"/>
    <mergeCell ref="F54:I54"/>
    <mergeCell ref="AF54:AG54"/>
    <mergeCell ref="AH54:AJ54"/>
    <mergeCell ref="AK54:AT54"/>
    <mergeCell ref="AU54:BD54"/>
    <mergeCell ref="J53:AE53"/>
    <mergeCell ref="J54:AE54"/>
    <mergeCell ref="F51:I51"/>
    <mergeCell ref="AK51:AT51"/>
    <mergeCell ref="AU51:BD51"/>
    <mergeCell ref="F52:I52"/>
    <mergeCell ref="AF52:AG52"/>
    <mergeCell ref="AH52:AJ52"/>
    <mergeCell ref="AK52:AT52"/>
    <mergeCell ref="AU52:BD52"/>
    <mergeCell ref="AF51:AG51"/>
    <mergeCell ref="F55:I55"/>
    <mergeCell ref="AF55:AG55"/>
    <mergeCell ref="AH55:AJ55"/>
    <mergeCell ref="AK55:AT55"/>
    <mergeCell ref="AU55:BD55"/>
    <mergeCell ref="F56:I56"/>
    <mergeCell ref="AF56:AG56"/>
    <mergeCell ref="AH56:AJ56"/>
    <mergeCell ref="AK56:AT56"/>
    <mergeCell ref="AU56:BD56"/>
    <mergeCell ref="J55:AE55"/>
    <mergeCell ref="J56:AE56"/>
    <mergeCell ref="F57:I57"/>
    <mergeCell ref="AF57:AG57"/>
    <mergeCell ref="AH57:AJ57"/>
    <mergeCell ref="AK57:AT57"/>
    <mergeCell ref="AU57:BD57"/>
    <mergeCell ref="F58:I58"/>
    <mergeCell ref="AF58:AG58"/>
    <mergeCell ref="AH58:AJ58"/>
    <mergeCell ref="AK58:AT58"/>
    <mergeCell ref="AU58:BD58"/>
    <mergeCell ref="J57:AE57"/>
    <mergeCell ref="J58:AE58"/>
    <mergeCell ref="F63:I63"/>
    <mergeCell ref="J63:AE63"/>
    <mergeCell ref="AF63:AG63"/>
    <mergeCell ref="AH63:AJ63"/>
    <mergeCell ref="AK63:AT63"/>
    <mergeCell ref="AU63:BD63"/>
    <mergeCell ref="F64:I64"/>
    <mergeCell ref="AF64:AG64"/>
    <mergeCell ref="AH64:AJ64"/>
    <mergeCell ref="AK64:AT64"/>
    <mergeCell ref="AU64:BD64"/>
    <mergeCell ref="J64:AE64"/>
    <mergeCell ref="F65:I65"/>
    <mergeCell ref="AF65:AG65"/>
    <mergeCell ref="AH65:AJ65"/>
    <mergeCell ref="AK65:AT65"/>
    <mergeCell ref="AU65:BD65"/>
    <mergeCell ref="F66:I66"/>
    <mergeCell ref="AF66:AG66"/>
    <mergeCell ref="AH66:AJ66"/>
    <mergeCell ref="AK66:AT66"/>
    <mergeCell ref="AU66:BD66"/>
    <mergeCell ref="J65:AE65"/>
    <mergeCell ref="J66:AE66"/>
    <mergeCell ref="F67:I67"/>
    <mergeCell ref="AF67:AG67"/>
    <mergeCell ref="AH67:AJ67"/>
    <mergeCell ref="AK67:AT67"/>
    <mergeCell ref="AU67:BD67"/>
    <mergeCell ref="F68:I68"/>
    <mergeCell ref="AF68:AG68"/>
    <mergeCell ref="AH68:AJ68"/>
    <mergeCell ref="AK68:AT68"/>
    <mergeCell ref="AU68:BD68"/>
    <mergeCell ref="J67:AE67"/>
    <mergeCell ref="J68:AE68"/>
    <mergeCell ref="F69:I69"/>
    <mergeCell ref="AF69:AG69"/>
    <mergeCell ref="AH69:AJ69"/>
    <mergeCell ref="AK69:AT69"/>
    <mergeCell ref="AU69:BD69"/>
    <mergeCell ref="F70:I70"/>
    <mergeCell ref="AF70:AG70"/>
    <mergeCell ref="AH70:AJ70"/>
    <mergeCell ref="AK70:AT70"/>
    <mergeCell ref="AU70:BD70"/>
    <mergeCell ref="J69:AE69"/>
    <mergeCell ref="J70:AE70"/>
    <mergeCell ref="F71:I71"/>
    <mergeCell ref="AF71:AG71"/>
    <mergeCell ref="AH71:AJ71"/>
    <mergeCell ref="AK71:AT71"/>
    <mergeCell ref="AU71:BD71"/>
    <mergeCell ref="F72:I72"/>
    <mergeCell ref="AF72:AG72"/>
    <mergeCell ref="AH72:AJ72"/>
    <mergeCell ref="AK72:AT72"/>
    <mergeCell ref="AU72:BD72"/>
    <mergeCell ref="J71:AE71"/>
    <mergeCell ref="J72:AE72"/>
    <mergeCell ref="F73:I73"/>
    <mergeCell ref="AF73:AG73"/>
    <mergeCell ref="AH73:AJ73"/>
    <mergeCell ref="AK73:AT73"/>
    <mergeCell ref="AU73:BD73"/>
    <mergeCell ref="F74:I74"/>
    <mergeCell ref="AF74:AG74"/>
    <mergeCell ref="AH74:AJ74"/>
    <mergeCell ref="AK74:AT74"/>
    <mergeCell ref="AU74:BD74"/>
    <mergeCell ref="J73:AE73"/>
    <mergeCell ref="J74:AE74"/>
    <mergeCell ref="F75:I75"/>
    <mergeCell ref="AF75:AG75"/>
    <mergeCell ref="AH75:AJ75"/>
    <mergeCell ref="AK75:AT75"/>
    <mergeCell ref="AU75:BD75"/>
    <mergeCell ref="J75:AE75"/>
    <mergeCell ref="F76:I76"/>
    <mergeCell ref="AF76:AG76"/>
    <mergeCell ref="AH76:AJ76"/>
    <mergeCell ref="AK76:AT76"/>
    <mergeCell ref="AU76:BD76"/>
    <mergeCell ref="J76:AE76"/>
    <mergeCell ref="F77:I77"/>
    <mergeCell ref="AF77:AG77"/>
    <mergeCell ref="AH77:AJ77"/>
    <mergeCell ref="AK77:AT77"/>
    <mergeCell ref="AU77:BD77"/>
    <mergeCell ref="F78:I78"/>
    <mergeCell ref="AF78:AG78"/>
    <mergeCell ref="AH78:AJ78"/>
    <mergeCell ref="AK78:AT78"/>
    <mergeCell ref="AU78:BD78"/>
    <mergeCell ref="J77:AE77"/>
    <mergeCell ref="J78:AE78"/>
    <mergeCell ref="F79:I79"/>
    <mergeCell ref="AF79:AG79"/>
    <mergeCell ref="AH79:AJ79"/>
    <mergeCell ref="AK79:AT79"/>
    <mergeCell ref="AU79:BD79"/>
    <mergeCell ref="F80:I80"/>
    <mergeCell ref="AF80:AG80"/>
    <mergeCell ref="AH80:AJ80"/>
    <mergeCell ref="AK80:AT80"/>
    <mergeCell ref="AU80:BD80"/>
    <mergeCell ref="J79:AE79"/>
    <mergeCell ref="J80:AE80"/>
    <mergeCell ref="F81:I81"/>
    <mergeCell ref="AF81:AG81"/>
    <mergeCell ref="AH81:AJ81"/>
    <mergeCell ref="AK81:AT81"/>
    <mergeCell ref="AU81:BD81"/>
    <mergeCell ref="F82:I82"/>
    <mergeCell ref="AF82:AG82"/>
    <mergeCell ref="AH82:AJ82"/>
    <mergeCell ref="AK82:AT82"/>
    <mergeCell ref="AU82:BD82"/>
    <mergeCell ref="J81:AE81"/>
    <mergeCell ref="J82:AE82"/>
    <mergeCell ref="F83:I83"/>
    <mergeCell ref="AF83:AG83"/>
    <mergeCell ref="AH83:AJ83"/>
    <mergeCell ref="AK83:AT83"/>
    <mergeCell ref="AU83:BD83"/>
    <mergeCell ref="F84:I84"/>
    <mergeCell ref="AF84:AG84"/>
    <mergeCell ref="AH84:AJ84"/>
    <mergeCell ref="AK84:AT84"/>
    <mergeCell ref="AU84:BD84"/>
    <mergeCell ref="J83:AE83"/>
    <mergeCell ref="J84:AE84"/>
    <mergeCell ref="F85:I85"/>
    <mergeCell ref="J85:AE85"/>
    <mergeCell ref="AF85:AG85"/>
    <mergeCell ref="AH85:AJ85"/>
    <mergeCell ref="AK85:AT85"/>
    <mergeCell ref="AU85:BD85"/>
    <mergeCell ref="F86:I86"/>
    <mergeCell ref="AF86:AG86"/>
    <mergeCell ref="AH86:AJ86"/>
    <mergeCell ref="AK86:AT86"/>
    <mergeCell ref="AU86:BD86"/>
    <mergeCell ref="J86:AE86"/>
    <mergeCell ref="F87:I87"/>
    <mergeCell ref="AF87:AG87"/>
    <mergeCell ref="AH87:AJ87"/>
    <mergeCell ref="AK87:AT87"/>
    <mergeCell ref="AU87:BD87"/>
    <mergeCell ref="F88:I88"/>
    <mergeCell ref="AF88:AG88"/>
    <mergeCell ref="AH88:AJ88"/>
    <mergeCell ref="AK88:AT88"/>
    <mergeCell ref="AU88:BD88"/>
    <mergeCell ref="J87:AE87"/>
    <mergeCell ref="J88:AE88"/>
    <mergeCell ref="F89:I89"/>
    <mergeCell ref="AF89:AG89"/>
    <mergeCell ref="AH89:AJ89"/>
    <mergeCell ref="AK89:AT89"/>
    <mergeCell ref="AU89:BD89"/>
    <mergeCell ref="F90:I90"/>
    <mergeCell ref="AF90:AG90"/>
    <mergeCell ref="AH90:AJ90"/>
    <mergeCell ref="AK90:AT90"/>
    <mergeCell ref="AU90:BD90"/>
    <mergeCell ref="J89:AE89"/>
    <mergeCell ref="J90:AE90"/>
    <mergeCell ref="F91:I91"/>
    <mergeCell ref="AF91:AG91"/>
    <mergeCell ref="AH91:AJ91"/>
    <mergeCell ref="AK91:AT91"/>
    <mergeCell ref="AU91:BD91"/>
    <mergeCell ref="F92:I92"/>
    <mergeCell ref="AF92:AG92"/>
    <mergeCell ref="AH92:AJ92"/>
    <mergeCell ref="AK92:AT92"/>
    <mergeCell ref="AU92:BD92"/>
    <mergeCell ref="J91:AE91"/>
    <mergeCell ref="J92:AE92"/>
    <mergeCell ref="F93:I93"/>
    <mergeCell ref="AF93:AG93"/>
    <mergeCell ref="AH93:AJ93"/>
    <mergeCell ref="AK93:AT93"/>
    <mergeCell ref="AU93:BD93"/>
    <mergeCell ref="F94:I94"/>
    <mergeCell ref="AF94:AG94"/>
    <mergeCell ref="AH94:AJ94"/>
    <mergeCell ref="AK94:AT94"/>
    <mergeCell ref="AU94:BD94"/>
    <mergeCell ref="J93:AE93"/>
    <mergeCell ref="J94:AE94"/>
    <mergeCell ref="F95:I95"/>
    <mergeCell ref="AF95:AG95"/>
    <mergeCell ref="AH95:AJ95"/>
    <mergeCell ref="AK95:AT95"/>
    <mergeCell ref="AU95:BD95"/>
    <mergeCell ref="F96:I96"/>
    <mergeCell ref="AF96:AG96"/>
    <mergeCell ref="AH96:AJ96"/>
    <mergeCell ref="AK96:AT96"/>
    <mergeCell ref="AU96:BD96"/>
    <mergeCell ref="J95:AE95"/>
    <mergeCell ref="J96:AE96"/>
    <mergeCell ref="F97:I97"/>
    <mergeCell ref="J97:AE97"/>
    <mergeCell ref="AF97:AG97"/>
    <mergeCell ref="AH97:AJ97"/>
    <mergeCell ref="AK97:AT97"/>
    <mergeCell ref="AU97:BD97"/>
    <mergeCell ref="F98:I98"/>
    <mergeCell ref="AF98:AG98"/>
    <mergeCell ref="AH98:AJ98"/>
    <mergeCell ref="AK98:AT98"/>
    <mergeCell ref="AU98:BD98"/>
    <mergeCell ref="J98:AE98"/>
    <mergeCell ref="F99:I99"/>
    <mergeCell ref="AF99:AG99"/>
    <mergeCell ref="AH99:AJ99"/>
    <mergeCell ref="AK99:AT99"/>
    <mergeCell ref="AU99:BD99"/>
    <mergeCell ref="F100:I100"/>
    <mergeCell ref="AF100:AG100"/>
    <mergeCell ref="AH100:AJ100"/>
    <mergeCell ref="AK100:AT100"/>
    <mergeCell ref="AU100:BD100"/>
    <mergeCell ref="J99:AE99"/>
    <mergeCell ref="J100:AE100"/>
    <mergeCell ref="F105:I105"/>
    <mergeCell ref="AF105:AG105"/>
    <mergeCell ref="AH105:AJ105"/>
    <mergeCell ref="AK105:AT105"/>
    <mergeCell ref="AU105:BD105"/>
    <mergeCell ref="F106:I106"/>
    <mergeCell ref="AF106:AG106"/>
    <mergeCell ref="AH106:AJ106"/>
    <mergeCell ref="AK106:AT106"/>
    <mergeCell ref="AU106:BD106"/>
    <mergeCell ref="J105:AE105"/>
    <mergeCell ref="J106:AE106"/>
    <mergeCell ref="F103:I103"/>
    <mergeCell ref="J103:AE103"/>
    <mergeCell ref="AF103:AG103"/>
    <mergeCell ref="AH103:AJ103"/>
    <mergeCell ref="AK103:AT103"/>
    <mergeCell ref="AU103:BD103"/>
    <mergeCell ref="F104:I104"/>
    <mergeCell ref="AF104:AG104"/>
    <mergeCell ref="AH104:AJ104"/>
    <mergeCell ref="AK104:AT104"/>
    <mergeCell ref="AU104:BD104"/>
    <mergeCell ref="F101:I101"/>
    <mergeCell ref="J101:AE101"/>
    <mergeCell ref="AF101:AG101"/>
    <mergeCell ref="AH101:AJ101"/>
    <mergeCell ref="AK101:AT101"/>
    <mergeCell ref="AU101:BD101"/>
    <mergeCell ref="F102:I102"/>
    <mergeCell ref="J102:AE102"/>
    <mergeCell ref="AF102:AG102"/>
    <mergeCell ref="AH102:AJ102"/>
    <mergeCell ref="AK102:AT102"/>
    <mergeCell ref="AU102:BD102"/>
    <mergeCell ref="AF107:AG107"/>
    <mergeCell ref="AH107:AJ107"/>
    <mergeCell ref="AK107:AT107"/>
    <mergeCell ref="AU107:BD107"/>
    <mergeCell ref="F108:I108"/>
    <mergeCell ref="AF108:AG108"/>
    <mergeCell ref="AH108:AJ108"/>
    <mergeCell ref="AK108:AT108"/>
    <mergeCell ref="AU108:BD108"/>
    <mergeCell ref="F107:I107"/>
    <mergeCell ref="J107:AE107"/>
    <mergeCell ref="J108:AE108"/>
    <mergeCell ref="F109:I109"/>
    <mergeCell ref="AF109:AG109"/>
    <mergeCell ref="AH109:AJ109"/>
    <mergeCell ref="AK109:AT109"/>
    <mergeCell ref="AU109:BD109"/>
    <mergeCell ref="F110:I110"/>
    <mergeCell ref="AF110:AG110"/>
    <mergeCell ref="AH110:AJ110"/>
    <mergeCell ref="AK110:AT110"/>
    <mergeCell ref="AU110:BD110"/>
    <mergeCell ref="J109:AE109"/>
    <mergeCell ref="J110:AE110"/>
    <mergeCell ref="F111:I111"/>
    <mergeCell ref="J111:AE111"/>
    <mergeCell ref="AF111:AG111"/>
    <mergeCell ref="AH111:AJ111"/>
    <mergeCell ref="AK111:AT111"/>
    <mergeCell ref="AU111:BD111"/>
    <mergeCell ref="F112:I112"/>
    <mergeCell ref="J112:AE112"/>
    <mergeCell ref="AF112:AG112"/>
    <mergeCell ref="AH112:AJ112"/>
    <mergeCell ref="AK112:AT112"/>
    <mergeCell ref="AU112:BD112"/>
    <mergeCell ref="F113:I113"/>
    <mergeCell ref="J113:AE113"/>
    <mergeCell ref="AF113:AG113"/>
    <mergeCell ref="AH113:AJ113"/>
    <mergeCell ref="AK113:AT113"/>
    <mergeCell ref="AU113:BD113"/>
    <mergeCell ref="F114:I114"/>
    <mergeCell ref="AF114:AG114"/>
    <mergeCell ref="AH114:AJ114"/>
    <mergeCell ref="AK114:AT114"/>
    <mergeCell ref="AU114:BD114"/>
    <mergeCell ref="J114:AE114"/>
    <mergeCell ref="F115:I115"/>
    <mergeCell ref="AF115:AG115"/>
    <mergeCell ref="AH115:AJ115"/>
    <mergeCell ref="AK115:AT115"/>
    <mergeCell ref="AU115:BD115"/>
    <mergeCell ref="F116:I116"/>
    <mergeCell ref="AF116:AG116"/>
    <mergeCell ref="AH116:AJ116"/>
    <mergeCell ref="AK116:AT116"/>
    <mergeCell ref="AU116:BD116"/>
    <mergeCell ref="J116:AE116"/>
    <mergeCell ref="J115:AE115"/>
    <mergeCell ref="F120:I120"/>
    <mergeCell ref="J120:AE120"/>
    <mergeCell ref="AF120:AG120"/>
    <mergeCell ref="AH120:AJ120"/>
    <mergeCell ref="AK120:AT120"/>
    <mergeCell ref="AU120:BD120"/>
    <mergeCell ref="F121:I121"/>
    <mergeCell ref="AF121:AG121"/>
    <mergeCell ref="AH121:AJ121"/>
    <mergeCell ref="AK121:AT121"/>
    <mergeCell ref="AU121:BD121"/>
    <mergeCell ref="F122:I122"/>
    <mergeCell ref="AF122:AG122"/>
    <mergeCell ref="AH122:AJ122"/>
    <mergeCell ref="AK122:AT122"/>
    <mergeCell ref="AU122:BD122"/>
    <mergeCell ref="J121:AE121"/>
    <mergeCell ref="J122:AE122"/>
    <mergeCell ref="F123:I123"/>
    <mergeCell ref="AF123:AG123"/>
    <mergeCell ref="AH123:AJ123"/>
    <mergeCell ref="AK123:AT123"/>
    <mergeCell ref="AU123:BD123"/>
    <mergeCell ref="F124:I124"/>
    <mergeCell ref="AF124:AG124"/>
    <mergeCell ref="AH124:AJ124"/>
    <mergeCell ref="AK124:AT124"/>
    <mergeCell ref="AU124:BD124"/>
    <mergeCell ref="J123:AE123"/>
    <mergeCell ref="J124:AE124"/>
    <mergeCell ref="F125:I125"/>
    <mergeCell ref="AF125:AG125"/>
    <mergeCell ref="AH125:AJ125"/>
    <mergeCell ref="AK125:AT125"/>
    <mergeCell ref="AU125:BD125"/>
    <mergeCell ref="F126:I126"/>
    <mergeCell ref="AF126:AG126"/>
    <mergeCell ref="AH126:AJ126"/>
    <mergeCell ref="AK126:AT126"/>
    <mergeCell ref="AU126:BD126"/>
    <mergeCell ref="J125:AE125"/>
    <mergeCell ref="J126:AE126"/>
    <mergeCell ref="F127:I127"/>
    <mergeCell ref="AF127:AG127"/>
    <mergeCell ref="AH127:AJ127"/>
    <mergeCell ref="AK127:AT127"/>
    <mergeCell ref="AU127:BD127"/>
    <mergeCell ref="F128:I128"/>
    <mergeCell ref="AF128:AG128"/>
    <mergeCell ref="AH128:AJ128"/>
    <mergeCell ref="AK128:AT128"/>
    <mergeCell ref="AU128:BD128"/>
    <mergeCell ref="J127:AE127"/>
    <mergeCell ref="J128:AE128"/>
    <mergeCell ref="F129:I129"/>
    <mergeCell ref="AF129:AG129"/>
    <mergeCell ref="AH129:AJ129"/>
    <mergeCell ref="AK129:AT129"/>
    <mergeCell ref="AU129:BD129"/>
    <mergeCell ref="F130:I130"/>
    <mergeCell ref="AF130:AG130"/>
    <mergeCell ref="AH130:AJ130"/>
    <mergeCell ref="AK130:AT130"/>
    <mergeCell ref="AU130:BD130"/>
    <mergeCell ref="J129:AE129"/>
    <mergeCell ref="J130:AE130"/>
    <mergeCell ref="F131:I131"/>
    <mergeCell ref="J131:AE131"/>
    <mergeCell ref="AF131:AG131"/>
    <mergeCell ref="AH131:AJ131"/>
    <mergeCell ref="AK131:AT131"/>
    <mergeCell ref="AU131:BD131"/>
    <mergeCell ref="F132:I132"/>
    <mergeCell ref="J132:AE132"/>
    <mergeCell ref="AF132:AG132"/>
    <mergeCell ref="AH132:AJ132"/>
    <mergeCell ref="AK132:AT132"/>
    <mergeCell ref="AU132:BD132"/>
    <mergeCell ref="F133:I133"/>
    <mergeCell ref="AF133:AG133"/>
    <mergeCell ref="AH133:AJ133"/>
    <mergeCell ref="AK133:AT133"/>
    <mergeCell ref="AU133:BD133"/>
    <mergeCell ref="J133:AE133"/>
    <mergeCell ref="F134:I134"/>
    <mergeCell ref="J134:AE134"/>
    <mergeCell ref="AF134:AG134"/>
    <mergeCell ref="AH134:AJ134"/>
    <mergeCell ref="AK134:AT134"/>
    <mergeCell ref="AU134:BD134"/>
    <mergeCell ref="F135:I135"/>
    <mergeCell ref="J135:AE135"/>
    <mergeCell ref="AF135:AG135"/>
    <mergeCell ref="AH135:AJ135"/>
    <mergeCell ref="AK135:AT135"/>
    <mergeCell ref="AU135:BD135"/>
    <mergeCell ref="F136:I136"/>
    <mergeCell ref="AF136:AG136"/>
    <mergeCell ref="AH136:AJ136"/>
    <mergeCell ref="AK136:AT136"/>
    <mergeCell ref="AU136:BD136"/>
    <mergeCell ref="F137:I137"/>
    <mergeCell ref="AF137:AG137"/>
    <mergeCell ref="AH137:AJ137"/>
    <mergeCell ref="AK137:AT137"/>
    <mergeCell ref="AU137:BD137"/>
    <mergeCell ref="J136:AE136"/>
    <mergeCell ref="J137:AE137"/>
    <mergeCell ref="F138:I138"/>
    <mergeCell ref="AF138:AG138"/>
    <mergeCell ref="AH138:AJ138"/>
    <mergeCell ref="AK138:AT138"/>
    <mergeCell ref="AU138:BD138"/>
    <mergeCell ref="F139:I139"/>
    <mergeCell ref="AF139:AG139"/>
    <mergeCell ref="AH139:AJ139"/>
    <mergeCell ref="AK139:AT139"/>
    <mergeCell ref="AU139:BD139"/>
    <mergeCell ref="J138:AE138"/>
    <mergeCell ref="J139:AE139"/>
    <mergeCell ref="F140:I140"/>
    <mergeCell ref="AF140:AG140"/>
    <mergeCell ref="AH140:AJ140"/>
    <mergeCell ref="AK140:AT140"/>
    <mergeCell ref="AU140:BD140"/>
    <mergeCell ref="F141:I141"/>
    <mergeCell ref="J141:AE141"/>
    <mergeCell ref="AF141:AG141"/>
    <mergeCell ref="AH141:AJ141"/>
    <mergeCell ref="AK141:AT141"/>
    <mergeCell ref="AU141:BD141"/>
    <mergeCell ref="J140:AE140"/>
    <mergeCell ref="F142:I142"/>
    <mergeCell ref="J142:AE142"/>
    <mergeCell ref="AF142:AG142"/>
    <mergeCell ref="AH142:AJ142"/>
    <mergeCell ref="AK142:AT142"/>
    <mergeCell ref="AU142:BD142"/>
    <mergeCell ref="F143:I143"/>
    <mergeCell ref="AF143:AG143"/>
    <mergeCell ref="AH143:AJ143"/>
    <mergeCell ref="AK143:AT143"/>
    <mergeCell ref="AU143:BD143"/>
    <mergeCell ref="J143:AE143"/>
    <mergeCell ref="F144:I144"/>
    <mergeCell ref="J144:AE144"/>
    <mergeCell ref="AF144:AG144"/>
    <mergeCell ref="AH144:AJ144"/>
    <mergeCell ref="AK144:AT144"/>
    <mergeCell ref="AU144:BD144"/>
    <mergeCell ref="F145:I145"/>
    <mergeCell ref="J145:AE145"/>
    <mergeCell ref="AF145:AG145"/>
    <mergeCell ref="AH145:AJ145"/>
    <mergeCell ref="AK145:AT145"/>
    <mergeCell ref="AU145:BD145"/>
    <mergeCell ref="F146:I146"/>
    <mergeCell ref="AF146:AG146"/>
    <mergeCell ref="AH146:AJ146"/>
    <mergeCell ref="AK146:AT146"/>
    <mergeCell ref="AU146:BD146"/>
    <mergeCell ref="F147:I147"/>
    <mergeCell ref="AF147:AG147"/>
    <mergeCell ref="AH147:AJ147"/>
    <mergeCell ref="AK147:AT147"/>
    <mergeCell ref="AU147:BD147"/>
    <mergeCell ref="J146:AE146"/>
    <mergeCell ref="J147:AE147"/>
    <mergeCell ref="AF148:AG148"/>
    <mergeCell ref="AH148:AJ148"/>
    <mergeCell ref="AK148:AT148"/>
    <mergeCell ref="AU148:BD148"/>
    <mergeCell ref="F149:I149"/>
    <mergeCell ref="AF149:AG149"/>
    <mergeCell ref="AH149:AJ149"/>
    <mergeCell ref="AK149:AT149"/>
    <mergeCell ref="AU149:BD149"/>
    <mergeCell ref="J148:AE148"/>
    <mergeCell ref="J149:AE149"/>
    <mergeCell ref="F148:I148"/>
    <mergeCell ref="F160:I160"/>
    <mergeCell ref="F152:I152"/>
    <mergeCell ref="AF152:AG152"/>
    <mergeCell ref="AH152:AJ152"/>
    <mergeCell ref="AK152:AT152"/>
    <mergeCell ref="AU152:BD152"/>
    <mergeCell ref="F153:I153"/>
    <mergeCell ref="AF153:AG153"/>
    <mergeCell ref="AH153:AJ153"/>
    <mergeCell ref="AK153:AT153"/>
    <mergeCell ref="AU153:BD153"/>
    <mergeCell ref="J152:AE152"/>
    <mergeCell ref="J153:AE153"/>
    <mergeCell ref="J154:AE154"/>
    <mergeCell ref="J155:AE155"/>
    <mergeCell ref="J156:AE156"/>
    <mergeCell ref="J157:AE157"/>
    <mergeCell ref="J160:AE160"/>
    <mergeCell ref="F156:I156"/>
    <mergeCell ref="AF156:AG156"/>
    <mergeCell ref="AH156:AJ156"/>
    <mergeCell ref="AK156:AT156"/>
    <mergeCell ref="AU156:BD156"/>
    <mergeCell ref="F157:I157"/>
    <mergeCell ref="AF157:AG157"/>
    <mergeCell ref="AH157:AJ157"/>
    <mergeCell ref="AK157:AT157"/>
    <mergeCell ref="AU157:BD157"/>
    <mergeCell ref="F154:I154"/>
    <mergeCell ref="AF154:AG154"/>
    <mergeCell ref="AH154:AJ154"/>
    <mergeCell ref="AK154:AT154"/>
    <mergeCell ref="AU154:BD154"/>
    <mergeCell ref="F155:I155"/>
    <mergeCell ref="AF155:AG155"/>
    <mergeCell ref="AH155:AJ155"/>
    <mergeCell ref="AK155:AT155"/>
    <mergeCell ref="AU155:BD155"/>
    <mergeCell ref="F150:I150"/>
    <mergeCell ref="AF150:AG150"/>
    <mergeCell ref="AH150:AJ150"/>
    <mergeCell ref="AK150:AT150"/>
    <mergeCell ref="AU150:BD150"/>
    <mergeCell ref="F151:I151"/>
    <mergeCell ref="AF151:AG151"/>
    <mergeCell ref="AH151:AJ151"/>
    <mergeCell ref="AK151:AT151"/>
    <mergeCell ref="AU151:BD151"/>
    <mergeCell ref="J150:AE150"/>
    <mergeCell ref="J151:AE151"/>
    <mergeCell ref="AF164:AG164"/>
    <mergeCell ref="AH164:AJ164"/>
    <mergeCell ref="AK164:AT164"/>
    <mergeCell ref="AU164:BD164"/>
    <mergeCell ref="F165:I165"/>
    <mergeCell ref="J165:AE165"/>
    <mergeCell ref="AF165:AG165"/>
    <mergeCell ref="AH165:AJ165"/>
    <mergeCell ref="AK165:AT165"/>
    <mergeCell ref="AU165:BD165"/>
    <mergeCell ref="F166:I166"/>
    <mergeCell ref="AF166:AG166"/>
    <mergeCell ref="AH166:AJ166"/>
    <mergeCell ref="AK166:AT166"/>
    <mergeCell ref="AU166:BD166"/>
    <mergeCell ref="F167:I167"/>
    <mergeCell ref="AF167:AG167"/>
    <mergeCell ref="AH167:AJ167"/>
    <mergeCell ref="AK167:AT167"/>
    <mergeCell ref="AU167:BD167"/>
    <mergeCell ref="J167:AE167"/>
    <mergeCell ref="F168:I168"/>
    <mergeCell ref="AF168:AG168"/>
    <mergeCell ref="AH168:AJ168"/>
    <mergeCell ref="AK168:AT168"/>
    <mergeCell ref="AU168:BD168"/>
    <mergeCell ref="F172:I172"/>
    <mergeCell ref="J172:AE172"/>
    <mergeCell ref="AF172:AG172"/>
    <mergeCell ref="AH172:AJ172"/>
    <mergeCell ref="AK172:AT172"/>
    <mergeCell ref="AU172:BD172"/>
    <mergeCell ref="J168:AE168"/>
    <mergeCell ref="F173:I173"/>
    <mergeCell ref="AF173:AG173"/>
    <mergeCell ref="AH173:AJ173"/>
    <mergeCell ref="AK173:AT173"/>
    <mergeCell ref="AU173:BD173"/>
    <mergeCell ref="J173:AE173"/>
    <mergeCell ref="AK176:AT176"/>
    <mergeCell ref="AU176:BD176"/>
    <mergeCell ref="F177:I177"/>
    <mergeCell ref="AF177:AG177"/>
    <mergeCell ref="AH177:AJ177"/>
    <mergeCell ref="AK177:AT177"/>
    <mergeCell ref="AU177:BD177"/>
    <mergeCell ref="F174:I174"/>
    <mergeCell ref="AF174:AG174"/>
    <mergeCell ref="AH174:AJ174"/>
    <mergeCell ref="AK174:AT174"/>
    <mergeCell ref="AU174:BD174"/>
    <mergeCell ref="F175:I175"/>
    <mergeCell ref="AF175:AG175"/>
    <mergeCell ref="AH175:AJ175"/>
    <mergeCell ref="AK175:AT175"/>
    <mergeCell ref="AU175:BD175"/>
    <mergeCell ref="J174:AE174"/>
    <mergeCell ref="F176:I176"/>
    <mergeCell ref="AF176:AG176"/>
    <mergeCell ref="AH176:AJ176"/>
    <mergeCell ref="J175:AE175"/>
    <mergeCell ref="J176:AE176"/>
    <mergeCell ref="J177:AE177"/>
    <mergeCell ref="AU182:BD182"/>
    <mergeCell ref="F183:I183"/>
    <mergeCell ref="AF183:AG183"/>
    <mergeCell ref="AH183:AJ183"/>
    <mergeCell ref="AK183:AT183"/>
    <mergeCell ref="AU183:BD183"/>
    <mergeCell ref="F179:I179"/>
    <mergeCell ref="J179:AE179"/>
    <mergeCell ref="AF179:AG179"/>
    <mergeCell ref="AH179:AJ179"/>
    <mergeCell ref="AK179:AT179"/>
    <mergeCell ref="AU179:BD179"/>
    <mergeCell ref="F180:I180"/>
    <mergeCell ref="J180:AE180"/>
    <mergeCell ref="AF180:AG180"/>
    <mergeCell ref="AH180:AJ180"/>
    <mergeCell ref="AK180:AT180"/>
    <mergeCell ref="AU180:BD180"/>
    <mergeCell ref="BF1:BF16"/>
    <mergeCell ref="AU193:BD193"/>
    <mergeCell ref="F194:I194"/>
    <mergeCell ref="AF194:AG194"/>
    <mergeCell ref="AH194:AJ194"/>
    <mergeCell ref="AK194:AT194"/>
    <mergeCell ref="AU194:BD194"/>
    <mergeCell ref="F199:O199"/>
    <mergeCell ref="AU190:BD190"/>
    <mergeCell ref="F192:I192"/>
    <mergeCell ref="AF192:AG192"/>
    <mergeCell ref="AH192:AJ192"/>
    <mergeCell ref="AK192:AT192"/>
    <mergeCell ref="AK182:AT182"/>
    <mergeCell ref="F182:I182"/>
    <mergeCell ref="AF182:AG182"/>
    <mergeCell ref="J182:AE182"/>
    <mergeCell ref="J183:AE183"/>
    <mergeCell ref="AU192:BD192"/>
    <mergeCell ref="F188:I188"/>
    <mergeCell ref="AF188:AG188"/>
    <mergeCell ref="AH188:AJ188"/>
    <mergeCell ref="AK188:AT188"/>
    <mergeCell ref="AU188:BD188"/>
    <mergeCell ref="AU202:BD202"/>
    <mergeCell ref="F204:O204"/>
    <mergeCell ref="F193:I193"/>
    <mergeCell ref="AF193:AG193"/>
    <mergeCell ref="AH193:AJ193"/>
    <mergeCell ref="AK193:AT193"/>
    <mergeCell ref="J193:AE193"/>
    <mergeCell ref="J194:AE194"/>
    <mergeCell ref="J188:AE188"/>
    <mergeCell ref="F189:I189"/>
    <mergeCell ref="AF189:AG189"/>
    <mergeCell ref="AH189:AJ189"/>
    <mergeCell ref="AK189:AT189"/>
    <mergeCell ref="AU189:BD189"/>
    <mergeCell ref="F190:I190"/>
    <mergeCell ref="AF190:AG190"/>
    <mergeCell ref="AH190:AJ190"/>
    <mergeCell ref="AK190:AT190"/>
    <mergeCell ref="F191:BD191"/>
    <mergeCell ref="J190:AE190"/>
    <mergeCell ref="J192:AE192"/>
    <mergeCell ref="J189:AE189"/>
  </mergeCells>
  <pageMargins left="0.82708333333333295" right="0.15763888888888899" top="0.31527777777777799" bottom="0.31527777777777799" header="0.51180555555555496" footer="0.51180555555555496"/>
  <pageSetup paperSize="9" scale="51" firstPageNumber="0" orientation="portrait" r:id="rId1"/>
  <rowBreaks count="3" manualBreakCount="3">
    <brk id="60" max="16383" man="1"/>
    <brk id="119" max="16383" man="1"/>
    <brk id="17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11A735"/>
    <pageSetUpPr fitToPage="1"/>
  </sheetPr>
  <dimension ref="A1:U118"/>
  <sheetViews>
    <sheetView showGridLines="0" view="pageLayout" topLeftCell="F1" zoomScale="55" zoomScaleNormal="70" zoomScaleSheetLayoutView="70" zoomScalePageLayoutView="55" workbookViewId="0">
      <selection activeCell="J3" sqref="J3"/>
    </sheetView>
  </sheetViews>
  <sheetFormatPr defaultColWidth="2.5703125" defaultRowHeight="20.25"/>
  <cols>
    <col min="1" max="2" width="10.7109375" style="210" hidden="1" customWidth="1"/>
    <col min="3" max="4" width="28.5703125" style="210" hidden="1" customWidth="1"/>
    <col min="5" max="5" width="10.7109375" style="210" hidden="1" customWidth="1"/>
    <col min="6" max="6" width="3.28515625" style="31" customWidth="1"/>
    <col min="7" max="8" width="8" style="31" customWidth="1"/>
    <col min="9" max="9" width="21.85546875" style="31" customWidth="1"/>
    <col min="10" max="10" width="45.5703125" style="31" customWidth="1"/>
    <col min="11" max="11" width="15.28515625" style="31" customWidth="1"/>
    <col min="12" max="12" width="6.7109375" style="31" customWidth="1"/>
    <col min="13" max="13" width="16.140625" style="31" customWidth="1"/>
    <col min="14" max="14" width="26.5703125" style="31" customWidth="1"/>
    <col min="15" max="15" width="2.42578125" style="31" customWidth="1"/>
    <col min="16" max="17" width="3.28515625" style="31" customWidth="1"/>
    <col min="18" max="18" width="20.28515625" style="31" customWidth="1"/>
    <col min="19" max="19" width="2" style="31" customWidth="1"/>
    <col min="20" max="20" width="5.5703125" style="31" customWidth="1"/>
    <col min="21" max="21" width="4.42578125" style="31" customWidth="1"/>
    <col min="22" max="16384" width="2.5703125" style="37"/>
  </cols>
  <sheetData>
    <row r="1" spans="1:21" s="469" customFormat="1" ht="30" customHeight="1">
      <c r="A1" s="465"/>
      <c r="B1" s="465"/>
      <c r="C1" s="465"/>
      <c r="D1" s="465"/>
      <c r="E1" s="465"/>
      <c r="F1" s="738" t="e">
        <f>#REF!</f>
        <v>#REF!</v>
      </c>
      <c r="G1" s="738"/>
      <c r="H1" s="738"/>
      <c r="I1" s="738"/>
      <c r="J1" s="738"/>
      <c r="K1" s="738"/>
      <c r="L1" s="390"/>
      <c r="M1" s="390"/>
      <c r="N1" s="466"/>
      <c r="O1" s="803"/>
      <c r="P1" s="470"/>
      <c r="Q1" s="470"/>
      <c r="R1" s="467" t="e">
        <f>#REF!</f>
        <v>#REF!</v>
      </c>
      <c r="S1" s="467"/>
      <c r="T1" s="1640" t="str">
        <f>CONCATENATE("*",'#Konverter'!AJ4,C73,D73,"*")</f>
        <v>*1223541278879834*</v>
      </c>
      <c r="U1" s="468"/>
    </row>
    <row r="2" spans="1:21" s="387" customFormat="1" ht="30" customHeight="1">
      <c r="A2" s="384"/>
      <c r="B2" s="384"/>
      <c r="C2" s="384"/>
      <c r="D2" s="384"/>
      <c r="E2" s="384"/>
      <c r="F2" s="808" t="s">
        <v>2206</v>
      </c>
      <c r="G2" s="804"/>
      <c r="H2" s="804"/>
      <c r="I2" s="804"/>
      <c r="J2" s="804"/>
      <c r="K2" s="804"/>
      <c r="L2" s="441"/>
      <c r="M2" s="441"/>
      <c r="N2" s="805"/>
      <c r="O2" s="805"/>
      <c r="P2" s="805"/>
      <c r="Q2" s="805"/>
      <c r="R2" s="810" t="s">
        <v>2260</v>
      </c>
      <c r="S2" s="388"/>
      <c r="T2" s="1640"/>
    </row>
    <row r="3" spans="1:21" s="468" customFormat="1" ht="30" customHeight="1">
      <c r="A3" s="465"/>
      <c r="B3" s="465"/>
      <c r="C3" s="465"/>
      <c r="D3" s="465"/>
      <c r="E3" s="465"/>
      <c r="F3" s="738" t="e">
        <f>CONCATENATE(#REF!,", ",#REF!)</f>
        <v>#REF!</v>
      </c>
      <c r="G3" s="738"/>
      <c r="H3" s="738"/>
      <c r="I3" s="738"/>
      <c r="J3" s="738"/>
      <c r="K3" s="738"/>
      <c r="L3" s="385"/>
      <c r="M3" s="385"/>
      <c r="N3" s="466"/>
      <c r="O3" s="466"/>
      <c r="P3" s="470"/>
      <c r="Q3" s="470"/>
      <c r="R3" s="470" t="e">
        <f>IF(AND(#REF!="DA",LEN(#REF!)=12),#REF!,"-")</f>
        <v>#REF!</v>
      </c>
      <c r="S3" s="470"/>
      <c r="T3" s="1640"/>
    </row>
    <row r="4" spans="1:21" s="387" customFormat="1" ht="30" customHeight="1">
      <c r="A4" s="384"/>
      <c r="B4" s="384"/>
      <c r="C4" s="384"/>
      <c r="D4" s="384"/>
      <c r="E4" s="384"/>
      <c r="F4" s="808" t="s">
        <v>2262</v>
      </c>
      <c r="G4" s="804"/>
      <c r="H4" s="804"/>
      <c r="I4" s="804"/>
      <c r="J4" s="804"/>
      <c r="K4" s="804"/>
      <c r="L4" s="441"/>
      <c r="M4" s="441"/>
      <c r="N4" s="805"/>
      <c r="O4" s="805"/>
      <c r="P4" s="389"/>
      <c r="Q4" s="389"/>
      <c r="R4" s="810" t="s">
        <v>2261</v>
      </c>
      <c r="S4" s="389"/>
      <c r="T4" s="1640"/>
    </row>
    <row r="5" spans="1:21" s="468" customFormat="1" ht="30" customHeight="1">
      <c r="A5" s="465"/>
      <c r="B5" s="465"/>
      <c r="C5" s="465"/>
      <c r="D5" s="465"/>
      <c r="E5" s="465"/>
      <c r="F5" s="1646" t="e">
        <f>#REF!</f>
        <v>#REF!</v>
      </c>
      <c r="G5" s="1646"/>
      <c r="H5" s="1646"/>
      <c r="I5" s="1646"/>
      <c r="J5" s="1646"/>
      <c r="K5" s="1646"/>
      <c r="L5" s="471"/>
      <c r="M5" s="471"/>
      <c r="N5" s="466"/>
      <c r="O5" s="466"/>
      <c r="P5" s="467"/>
      <c r="Q5" s="467"/>
      <c r="R5" s="467" t="e">
        <f>#REF!</f>
        <v>#REF!</v>
      </c>
      <c r="T5" s="1640"/>
    </row>
    <row r="6" spans="1:21" s="387" customFormat="1" ht="30" customHeight="1">
      <c r="A6" s="384"/>
      <c r="B6" s="384"/>
      <c r="C6" s="384"/>
      <c r="D6" s="384"/>
      <c r="E6" s="384"/>
      <c r="F6" s="808" t="s">
        <v>2213</v>
      </c>
      <c r="G6" s="804"/>
      <c r="H6" s="804"/>
      <c r="I6" s="804"/>
      <c r="J6" s="804"/>
      <c r="K6" s="804"/>
      <c r="L6" s="471"/>
      <c r="M6" s="471"/>
      <c r="N6" s="805"/>
      <c r="O6" s="389"/>
      <c r="P6" s="805"/>
      <c r="Q6" s="805"/>
      <c r="R6" s="810" t="s">
        <v>2263</v>
      </c>
      <c r="T6" s="1640"/>
    </row>
    <row r="7" spans="1:21" s="468" customFormat="1" ht="30" customHeight="1">
      <c r="A7" s="465"/>
      <c r="B7" s="465"/>
      <c r="C7" s="465"/>
      <c r="D7" s="465"/>
      <c r="E7" s="465"/>
      <c r="F7" s="738" t="e">
        <f>#REF!</f>
        <v>#REF!</v>
      </c>
      <c r="G7" s="738"/>
      <c r="H7" s="738"/>
      <c r="I7" s="738"/>
      <c r="J7" s="738"/>
      <c r="K7" s="738"/>
      <c r="L7" s="471"/>
      <c r="M7" s="471"/>
      <c r="N7" s="466"/>
      <c r="O7" s="466"/>
      <c r="P7" s="806"/>
      <c r="Q7" s="806"/>
      <c r="R7" s="806" t="s">
        <v>2221</v>
      </c>
      <c r="S7" s="470"/>
      <c r="T7" s="1640"/>
    </row>
    <row r="8" spans="1:21" s="193" customFormat="1" ht="30" customHeight="1">
      <c r="A8" s="380"/>
      <c r="B8" s="380"/>
      <c r="C8" s="380"/>
      <c r="D8" s="380"/>
      <c r="E8" s="380"/>
      <c r="F8" s="808" t="s">
        <v>17</v>
      </c>
      <c r="G8" s="804"/>
      <c r="H8" s="804"/>
      <c r="I8" s="804"/>
      <c r="J8" s="804"/>
      <c r="K8" s="804"/>
      <c r="L8" s="390"/>
      <c r="M8" s="390"/>
      <c r="N8" s="194"/>
      <c r="O8" s="805"/>
      <c r="P8" s="807"/>
      <c r="Q8" s="807"/>
      <c r="R8" s="811" t="s">
        <v>2214</v>
      </c>
      <c r="S8" s="386"/>
      <c r="T8" s="1640"/>
    </row>
    <row r="9" spans="1:21" s="468" customFormat="1" ht="30" customHeight="1">
      <c r="A9" s="465"/>
      <c r="B9" s="465"/>
      <c r="C9" s="465"/>
      <c r="D9" s="465"/>
      <c r="E9" s="465"/>
      <c r="F9" s="1653" t="e">
        <f>#REF!</f>
        <v>#REF!</v>
      </c>
      <c r="G9" s="1653"/>
      <c r="H9" s="1653"/>
      <c r="I9" s="1653"/>
      <c r="J9" s="739"/>
      <c r="K9" s="739"/>
      <c r="L9" s="392"/>
      <c r="M9" s="392"/>
      <c r="N9" s="466"/>
      <c r="O9" s="392"/>
      <c r="P9" s="1647" t="e">
        <f>'#UNOS'!$B$9</f>
        <v>#REF!</v>
      </c>
      <c r="Q9" s="1647"/>
      <c r="R9" s="1647"/>
      <c r="S9" s="472"/>
      <c r="T9" s="1640"/>
    </row>
    <row r="10" spans="1:21" s="193" customFormat="1" ht="30" customHeight="1">
      <c r="A10" s="380"/>
      <c r="B10" s="380"/>
      <c r="C10" s="380"/>
      <c r="D10" s="380"/>
      <c r="E10" s="380"/>
      <c r="F10" s="809" t="s">
        <v>2215</v>
      </c>
      <c r="G10" s="805"/>
      <c r="H10" s="805"/>
      <c r="I10" s="805"/>
      <c r="J10" s="805"/>
      <c r="K10" s="805"/>
      <c r="L10" s="391"/>
      <c r="M10" s="391"/>
      <c r="N10" s="194"/>
      <c r="O10" s="805"/>
      <c r="P10" s="805"/>
      <c r="Q10" s="805"/>
      <c r="R10" s="810" t="s">
        <v>12</v>
      </c>
      <c r="S10" s="386"/>
      <c r="T10" s="1640"/>
    </row>
    <row r="11" spans="1:21" ht="35.25">
      <c r="F11" s="1648" t="s">
        <v>2631</v>
      </c>
      <c r="G11" s="1648"/>
      <c r="H11" s="1648"/>
      <c r="I11" s="1648"/>
      <c r="J11" s="1648"/>
      <c r="K11" s="1648"/>
      <c r="L11" s="1648"/>
      <c r="M11" s="1648"/>
      <c r="N11" s="1648"/>
      <c r="O11" s="1648"/>
      <c r="P11" s="1648"/>
      <c r="Q11" s="1648"/>
      <c r="R11" s="1648"/>
      <c r="S11" s="99"/>
      <c r="T11" s="1640"/>
    </row>
    <row r="12" spans="1:21" ht="25.5">
      <c r="F12" s="1652" t="s">
        <v>3372</v>
      </c>
      <c r="G12" s="1652"/>
      <c r="H12" s="1652"/>
      <c r="I12" s="1652"/>
      <c r="J12" s="1652"/>
      <c r="K12" s="1652"/>
      <c r="L12" s="1652"/>
      <c r="M12" s="1652"/>
      <c r="N12" s="1652"/>
      <c r="O12" s="1652"/>
      <c r="P12" s="1652"/>
      <c r="Q12" s="1652"/>
      <c r="R12" s="1652"/>
      <c r="S12" s="119"/>
      <c r="T12" s="1640"/>
    </row>
    <row r="13" spans="1:21" ht="30">
      <c r="F13" s="1649" t="s">
        <v>2632</v>
      </c>
      <c r="G13" s="1649"/>
      <c r="H13" s="1649"/>
      <c r="I13" s="1649"/>
      <c r="J13" s="1649"/>
      <c r="K13" s="1649"/>
      <c r="L13" s="1649"/>
      <c r="M13" s="1649"/>
      <c r="N13" s="1649"/>
      <c r="O13" s="1649"/>
      <c r="P13" s="1649"/>
      <c r="Q13" s="1649"/>
      <c r="R13" s="1649"/>
      <c r="S13" s="100"/>
      <c r="T13" s="1640"/>
    </row>
    <row r="14" spans="1:21" ht="25.5">
      <c r="F14" s="1650" t="e">
        <f>CONCATENATE("za period od ",DAY(#REF!),".",MONTH(#REF!),".",YEAR(#REF!),". do ",DAY(#REF!),".",MONTH(#REF!),".",YEAR(#REF!),". godine")</f>
        <v>#REF!</v>
      </c>
      <c r="G14" s="1650"/>
      <c r="H14" s="1650"/>
      <c r="I14" s="1650"/>
      <c r="J14" s="1650"/>
      <c r="K14" s="1650"/>
      <c r="L14" s="1650"/>
      <c r="M14" s="1650"/>
      <c r="N14" s="1650"/>
      <c r="O14" s="1650"/>
      <c r="P14" s="1650"/>
      <c r="Q14" s="1650"/>
      <c r="R14" s="1650"/>
      <c r="S14" s="101"/>
      <c r="T14" s="1640"/>
    </row>
    <row r="15" spans="1:21" ht="23.25">
      <c r="F15" s="88"/>
      <c r="G15" s="9"/>
      <c r="H15" s="9"/>
      <c r="I15" s="9"/>
      <c r="J15" s="9"/>
      <c r="K15" s="9"/>
      <c r="L15" s="9"/>
      <c r="M15" s="9"/>
      <c r="N15" s="9"/>
      <c r="O15" s="9"/>
      <c r="P15" s="1651" t="s">
        <v>2265</v>
      </c>
      <c r="Q15" s="1651"/>
      <c r="R15" s="1651"/>
      <c r="S15" s="34"/>
      <c r="T15" s="1640"/>
    </row>
    <row r="16" spans="1:21" ht="58.5" customHeight="1">
      <c r="F16" s="1654" t="s">
        <v>2633</v>
      </c>
      <c r="G16" s="1654"/>
      <c r="H16" s="1656" t="s">
        <v>2634</v>
      </c>
      <c r="I16" s="1657"/>
      <c r="J16" s="1657"/>
      <c r="K16" s="1658"/>
      <c r="L16" s="1655" t="s">
        <v>2268</v>
      </c>
      <c r="M16" s="1654" t="s">
        <v>2269</v>
      </c>
      <c r="N16" s="1629" t="s">
        <v>2384</v>
      </c>
      <c r="O16" s="1629"/>
      <c r="P16" s="1629"/>
      <c r="Q16" s="1629"/>
      <c r="R16" s="1629"/>
      <c r="S16" s="119"/>
      <c r="T16" s="1640"/>
    </row>
    <row r="17" spans="1:20" s="38" customFormat="1" ht="24" customHeight="1">
      <c r="A17" s="211"/>
      <c r="B17" s="211"/>
      <c r="C17" s="211"/>
      <c r="D17" s="211"/>
      <c r="E17" s="211"/>
      <c r="F17" s="1654"/>
      <c r="G17" s="1654"/>
      <c r="H17" s="1659"/>
      <c r="I17" s="1660"/>
      <c r="J17" s="1660"/>
      <c r="K17" s="1661"/>
      <c r="L17" s="1655"/>
      <c r="M17" s="1654"/>
      <c r="N17" s="479" t="s">
        <v>2888</v>
      </c>
      <c r="O17" s="1629" t="s">
        <v>2386</v>
      </c>
      <c r="P17" s="1629"/>
      <c r="Q17" s="1629"/>
      <c r="R17" s="1629"/>
      <c r="S17" s="119"/>
      <c r="T17" s="1640"/>
    </row>
    <row r="18" spans="1:20" ht="21" customHeight="1">
      <c r="F18" s="1636">
        <v>1</v>
      </c>
      <c r="G18" s="1636"/>
      <c r="H18" s="1637">
        <v>2</v>
      </c>
      <c r="I18" s="1638"/>
      <c r="J18" s="1638"/>
      <c r="K18" s="1639"/>
      <c r="L18" s="476">
        <v>3</v>
      </c>
      <c r="M18" s="476">
        <v>4</v>
      </c>
      <c r="N18" s="476">
        <v>5</v>
      </c>
      <c r="O18" s="1636">
        <v>6</v>
      </c>
      <c r="P18" s="1636"/>
      <c r="Q18" s="1636"/>
      <c r="R18" s="1636"/>
      <c r="S18" s="119"/>
      <c r="T18" s="1640"/>
    </row>
    <row r="19" spans="1:20" ht="32.25" customHeight="1">
      <c r="F19" s="1620" t="s">
        <v>2635</v>
      </c>
      <c r="G19" s="1620"/>
      <c r="H19" s="1626" t="s">
        <v>2636</v>
      </c>
      <c r="I19" s="1627"/>
      <c r="J19" s="1627"/>
      <c r="K19" s="1628"/>
      <c r="L19" s="477"/>
      <c r="M19" s="1160"/>
      <c r="N19" s="480"/>
      <c r="O19" s="1644"/>
      <c r="P19" s="1644"/>
      <c r="Q19" s="1644"/>
      <c r="R19" s="1644"/>
      <c r="S19" s="19"/>
    </row>
    <row r="20" spans="1:20" ht="32.25" customHeight="1">
      <c r="A20" s="210">
        <v>0.01</v>
      </c>
      <c r="B20" s="210">
        <f>A71+0.01</f>
        <v>0.49</v>
      </c>
      <c r="C20" s="210">
        <f t="shared" ref="C20:C31" si="0">IF(LEN(N20)=0,"",1+ABS((N20*A20)/LEN(N20))+A20)</f>
        <v>1.3466666666666667</v>
      </c>
      <c r="D20" s="210">
        <f t="shared" ref="D20:D31" si="1">IF(LEN(O20)=0,"",1+ABS((O20*B20)/LEN(O20))+B20)</f>
        <v>34.32</v>
      </c>
      <c r="F20" s="1629" t="s">
        <v>2637</v>
      </c>
      <c r="G20" s="1629"/>
      <c r="H20" s="1633" t="s">
        <v>3381</v>
      </c>
      <c r="I20" s="1634"/>
      <c r="J20" s="1634"/>
      <c r="K20" s="1635"/>
      <c r="L20" s="477"/>
      <c r="M20" s="1160">
        <v>301</v>
      </c>
      <c r="N20" s="1106">
        <v>101</v>
      </c>
      <c r="O20" s="1645">
        <v>201</v>
      </c>
      <c r="P20" s="1645"/>
      <c r="Q20" s="1645"/>
      <c r="R20" s="1645"/>
      <c r="S20" s="27"/>
    </row>
    <row r="21" spans="1:20" ht="32.25" customHeight="1">
      <c r="A21" s="210">
        <v>0.02</v>
      </c>
      <c r="B21" s="210">
        <f t="shared" ref="B21:B31" si="2">B20+0.01</f>
        <v>0.5</v>
      </c>
      <c r="C21" s="210">
        <f t="shared" si="0"/>
        <v>1.7000000000000002</v>
      </c>
      <c r="D21" s="210">
        <f t="shared" si="1"/>
        <v>35.166666666666664</v>
      </c>
      <c r="F21" s="1620" t="s">
        <v>2638</v>
      </c>
      <c r="G21" s="1620"/>
      <c r="H21" s="1626" t="s">
        <v>2639</v>
      </c>
      <c r="I21" s="1627"/>
      <c r="J21" s="1627"/>
      <c r="K21" s="1628"/>
      <c r="L21" s="477"/>
      <c r="M21" s="1160">
        <v>302</v>
      </c>
      <c r="N21" s="481">
        <v>102</v>
      </c>
      <c r="O21" s="1621">
        <v>202</v>
      </c>
      <c r="P21" s="1622"/>
      <c r="Q21" s="1622"/>
      <c r="R21" s="1623"/>
      <c r="S21" s="27"/>
    </row>
    <row r="22" spans="1:20" ht="32.25" customHeight="1">
      <c r="A22" s="210">
        <v>0.03</v>
      </c>
      <c r="B22" s="210">
        <f t="shared" si="2"/>
        <v>0.51</v>
      </c>
      <c r="C22" s="210">
        <f t="shared" si="0"/>
        <v>2.06</v>
      </c>
      <c r="D22" s="210">
        <f t="shared" si="1"/>
        <v>36.019999999999996</v>
      </c>
      <c r="F22" s="1620" t="s">
        <v>2640</v>
      </c>
      <c r="G22" s="1620"/>
      <c r="H22" s="1626" t="s">
        <v>2641</v>
      </c>
      <c r="I22" s="1627"/>
      <c r="J22" s="1627"/>
      <c r="K22" s="1628"/>
      <c r="L22" s="477"/>
      <c r="M22" s="1160">
        <v>303</v>
      </c>
      <c r="N22" s="481">
        <v>103</v>
      </c>
      <c r="O22" s="1621">
        <v>203</v>
      </c>
      <c r="P22" s="1622"/>
      <c r="Q22" s="1622"/>
      <c r="R22" s="1623"/>
      <c r="S22" s="27"/>
    </row>
    <row r="23" spans="1:20" ht="32.25" customHeight="1">
      <c r="A23" s="210">
        <v>0.04</v>
      </c>
      <c r="B23" s="210">
        <f t="shared" si="2"/>
        <v>0.52</v>
      </c>
      <c r="C23" s="210">
        <f t="shared" si="0"/>
        <v>2.4266666666666667</v>
      </c>
      <c r="D23" s="210">
        <f t="shared" si="1"/>
        <v>36.880000000000003</v>
      </c>
      <c r="F23" s="1620" t="s">
        <v>2642</v>
      </c>
      <c r="G23" s="1620"/>
      <c r="H23" s="1626" t="s">
        <v>2643</v>
      </c>
      <c r="I23" s="1627"/>
      <c r="J23" s="1627"/>
      <c r="K23" s="1628"/>
      <c r="L23" s="477"/>
      <c r="M23" s="1160">
        <v>304</v>
      </c>
      <c r="N23" s="481">
        <v>104</v>
      </c>
      <c r="O23" s="1621">
        <v>204</v>
      </c>
      <c r="P23" s="1622"/>
      <c r="Q23" s="1622"/>
      <c r="R23" s="1623"/>
      <c r="S23" s="27"/>
    </row>
    <row r="24" spans="1:20" ht="32.25" customHeight="1">
      <c r="A24" s="210">
        <v>0.05</v>
      </c>
      <c r="B24" s="210">
        <f t="shared" si="2"/>
        <v>0.53</v>
      </c>
      <c r="C24" s="210">
        <f t="shared" si="0"/>
        <v>2.8</v>
      </c>
      <c r="D24" s="210">
        <f t="shared" si="1"/>
        <v>37.74666666666667</v>
      </c>
      <c r="F24" s="1629" t="s">
        <v>2644</v>
      </c>
      <c r="G24" s="1629"/>
      <c r="H24" s="1633" t="s">
        <v>3382</v>
      </c>
      <c r="I24" s="1634"/>
      <c r="J24" s="1634"/>
      <c r="K24" s="1635"/>
      <c r="L24" s="477"/>
      <c r="M24" s="1160">
        <v>305</v>
      </c>
      <c r="N24" s="1106">
        <v>105</v>
      </c>
      <c r="O24" s="1630">
        <v>205</v>
      </c>
      <c r="P24" s="1631"/>
      <c r="Q24" s="1631"/>
      <c r="R24" s="1632"/>
      <c r="S24" s="27"/>
    </row>
    <row r="25" spans="1:20" ht="32.25" customHeight="1">
      <c r="A25" s="210">
        <v>0.06</v>
      </c>
      <c r="B25" s="210">
        <f t="shared" si="2"/>
        <v>0.54</v>
      </c>
      <c r="C25" s="210">
        <f t="shared" si="0"/>
        <v>3.1799999999999997</v>
      </c>
      <c r="D25" s="210">
        <f t="shared" si="1"/>
        <v>38.620000000000005</v>
      </c>
      <c r="F25" s="1620" t="s">
        <v>2638</v>
      </c>
      <c r="G25" s="1620"/>
      <c r="H25" s="1626" t="s">
        <v>2645</v>
      </c>
      <c r="I25" s="1627"/>
      <c r="J25" s="1627"/>
      <c r="K25" s="1628"/>
      <c r="L25" s="477"/>
      <c r="M25" s="1160">
        <v>306</v>
      </c>
      <c r="N25" s="481">
        <v>106</v>
      </c>
      <c r="O25" s="1621">
        <v>206</v>
      </c>
      <c r="P25" s="1622"/>
      <c r="Q25" s="1622"/>
      <c r="R25" s="1623"/>
      <c r="S25" s="27"/>
    </row>
    <row r="26" spans="1:20" ht="55.5" customHeight="1">
      <c r="A26" s="210">
        <v>7.0000000000000007E-2</v>
      </c>
      <c r="B26" s="210">
        <f t="shared" si="2"/>
        <v>0.55000000000000004</v>
      </c>
      <c r="C26" s="210">
        <f t="shared" si="0"/>
        <v>3.5666666666666669</v>
      </c>
      <c r="D26" s="210">
        <f t="shared" si="1"/>
        <v>39.5</v>
      </c>
      <c r="F26" s="1620" t="s">
        <v>2640</v>
      </c>
      <c r="G26" s="1620"/>
      <c r="H26" s="1626" t="s">
        <v>2646</v>
      </c>
      <c r="I26" s="1627"/>
      <c r="J26" s="1627"/>
      <c r="K26" s="1628"/>
      <c r="L26" s="477"/>
      <c r="M26" s="1160">
        <v>307</v>
      </c>
      <c r="N26" s="481">
        <v>107</v>
      </c>
      <c r="O26" s="1621">
        <v>207</v>
      </c>
      <c r="P26" s="1622"/>
      <c r="Q26" s="1622"/>
      <c r="R26" s="1623"/>
      <c r="S26" s="27"/>
    </row>
    <row r="27" spans="1:20" ht="32.25" customHeight="1">
      <c r="A27" s="210">
        <v>0.08</v>
      </c>
      <c r="B27" s="210">
        <f t="shared" si="2"/>
        <v>0.56000000000000005</v>
      </c>
      <c r="C27" s="210">
        <f t="shared" si="0"/>
        <v>3.9600000000000004</v>
      </c>
      <c r="D27" s="210">
        <f t="shared" si="1"/>
        <v>40.386666666666677</v>
      </c>
      <c r="F27" s="1620" t="s">
        <v>2642</v>
      </c>
      <c r="G27" s="1620"/>
      <c r="H27" s="1626" t="s">
        <v>2647</v>
      </c>
      <c r="I27" s="1627"/>
      <c r="J27" s="1627"/>
      <c r="K27" s="1628"/>
      <c r="L27" s="477"/>
      <c r="M27" s="1160">
        <v>308</v>
      </c>
      <c r="N27" s="481">
        <v>108</v>
      </c>
      <c r="O27" s="1621">
        <v>208</v>
      </c>
      <c r="P27" s="1622"/>
      <c r="Q27" s="1622"/>
      <c r="R27" s="1623"/>
      <c r="S27" s="27"/>
    </row>
    <row r="28" spans="1:20" ht="32.25" customHeight="1">
      <c r="A28" s="210">
        <v>0.09</v>
      </c>
      <c r="B28" s="210">
        <f t="shared" si="2"/>
        <v>0.57000000000000006</v>
      </c>
      <c r="C28" s="210">
        <f t="shared" si="0"/>
        <v>4.3599999999999994</v>
      </c>
      <c r="D28" s="210">
        <f t="shared" si="1"/>
        <v>41.28</v>
      </c>
      <c r="F28" s="1620" t="s">
        <v>2648</v>
      </c>
      <c r="G28" s="1620"/>
      <c r="H28" s="1626" t="s">
        <v>2649</v>
      </c>
      <c r="I28" s="1627"/>
      <c r="J28" s="1627"/>
      <c r="K28" s="1628"/>
      <c r="L28" s="477"/>
      <c r="M28" s="1160">
        <v>309</v>
      </c>
      <c r="N28" s="481">
        <v>109</v>
      </c>
      <c r="O28" s="1621">
        <v>209</v>
      </c>
      <c r="P28" s="1622"/>
      <c r="Q28" s="1622"/>
      <c r="R28" s="1623"/>
      <c r="S28" s="27"/>
    </row>
    <row r="29" spans="1:20" ht="32.25" customHeight="1">
      <c r="A29" s="210">
        <v>0.1</v>
      </c>
      <c r="B29" s="210">
        <f t="shared" si="2"/>
        <v>0.58000000000000007</v>
      </c>
      <c r="C29" s="210">
        <f t="shared" si="0"/>
        <v>4.7666666666666657</v>
      </c>
      <c r="D29" s="210">
        <f t="shared" si="1"/>
        <v>42.18</v>
      </c>
      <c r="F29" s="1620" t="s">
        <v>2650</v>
      </c>
      <c r="G29" s="1620"/>
      <c r="H29" s="1626" t="s">
        <v>2651</v>
      </c>
      <c r="I29" s="1627"/>
      <c r="J29" s="1627"/>
      <c r="K29" s="1628"/>
      <c r="L29" s="477"/>
      <c r="M29" s="1160">
        <v>310</v>
      </c>
      <c r="N29" s="481">
        <v>110</v>
      </c>
      <c r="O29" s="1621">
        <v>210</v>
      </c>
      <c r="P29" s="1622"/>
      <c r="Q29" s="1622"/>
      <c r="R29" s="1623"/>
      <c r="S29" s="27"/>
    </row>
    <row r="30" spans="1:20" ht="32.25" customHeight="1">
      <c r="A30" s="210">
        <v>0.11</v>
      </c>
      <c r="B30" s="210">
        <f t="shared" si="2"/>
        <v>0.59000000000000008</v>
      </c>
      <c r="C30" s="210">
        <f t="shared" si="0"/>
        <v>5.1800000000000006</v>
      </c>
      <c r="D30" s="210">
        <f t="shared" si="1"/>
        <v>43.08666666666668</v>
      </c>
      <c r="F30" s="1629" t="s">
        <v>2652</v>
      </c>
      <c r="G30" s="1629"/>
      <c r="H30" s="1633" t="s">
        <v>3383</v>
      </c>
      <c r="I30" s="1634"/>
      <c r="J30" s="1634"/>
      <c r="K30" s="1635"/>
      <c r="L30" s="477"/>
      <c r="M30" s="1160">
        <v>311</v>
      </c>
      <c r="N30" s="1106">
        <v>111</v>
      </c>
      <c r="O30" s="1630">
        <v>211</v>
      </c>
      <c r="P30" s="1631"/>
      <c r="Q30" s="1631"/>
      <c r="R30" s="1632"/>
      <c r="S30" s="27"/>
    </row>
    <row r="31" spans="1:20" ht="32.25" customHeight="1">
      <c r="A31" s="210">
        <v>0.12</v>
      </c>
      <c r="B31" s="210">
        <f t="shared" si="2"/>
        <v>0.60000000000000009</v>
      </c>
      <c r="C31" s="210">
        <f t="shared" si="0"/>
        <v>5.6</v>
      </c>
      <c r="D31" s="210">
        <f t="shared" si="1"/>
        <v>44.000000000000007</v>
      </c>
      <c r="F31" s="1629" t="s">
        <v>2653</v>
      </c>
      <c r="G31" s="1629"/>
      <c r="H31" s="1633" t="s">
        <v>3384</v>
      </c>
      <c r="I31" s="1634"/>
      <c r="J31" s="1634"/>
      <c r="K31" s="1635"/>
      <c r="L31" s="477"/>
      <c r="M31" s="1160">
        <v>312</v>
      </c>
      <c r="N31" s="1106">
        <v>112</v>
      </c>
      <c r="O31" s="1630">
        <v>212</v>
      </c>
      <c r="P31" s="1631"/>
      <c r="Q31" s="1631"/>
      <c r="R31" s="1632"/>
      <c r="S31" s="27"/>
    </row>
    <row r="32" spans="1:20" ht="32.25" customHeight="1">
      <c r="F32" s="1620" t="s">
        <v>2654</v>
      </c>
      <c r="G32" s="1620"/>
      <c r="H32" s="1626" t="s">
        <v>2655</v>
      </c>
      <c r="I32" s="1627"/>
      <c r="J32" s="1627"/>
      <c r="K32" s="1628"/>
      <c r="L32" s="477"/>
      <c r="M32" s="1160"/>
      <c r="N32" s="480"/>
      <c r="O32" s="1641"/>
      <c r="P32" s="1642"/>
      <c r="Q32" s="1642"/>
      <c r="R32" s="1643"/>
      <c r="S32" s="27"/>
    </row>
    <row r="33" spans="1:20" ht="32.25" customHeight="1">
      <c r="A33" s="210">
        <v>0.13</v>
      </c>
      <c r="B33" s="210">
        <f>B31+0.01</f>
        <v>0.6100000000000001</v>
      </c>
      <c r="C33" s="210">
        <f t="shared" ref="C33:C46" si="3">IF(LEN(N33)=0,"",1+ABS((N33*A33)/LEN(N33))+A33)</f>
        <v>6.0266666666666673</v>
      </c>
      <c r="D33" s="210">
        <f t="shared" ref="D33:D46" si="4">IF(LEN(O33)=0,"",1+ABS((O33*B33)/LEN(O33))+B33)</f>
        <v>44.92</v>
      </c>
      <c r="F33" s="1629" t="s">
        <v>2637</v>
      </c>
      <c r="G33" s="1629"/>
      <c r="H33" s="1633" t="s">
        <v>3385</v>
      </c>
      <c r="I33" s="1634"/>
      <c r="J33" s="1634"/>
      <c r="K33" s="1635"/>
      <c r="L33" s="477"/>
      <c r="M33" s="1160">
        <v>313</v>
      </c>
      <c r="N33" s="1118">
        <v>113</v>
      </c>
      <c r="O33" s="1630">
        <v>213</v>
      </c>
      <c r="P33" s="1631"/>
      <c r="Q33" s="1631"/>
      <c r="R33" s="1632"/>
      <c r="S33" s="27"/>
    </row>
    <row r="34" spans="1:20" ht="32.25" customHeight="1">
      <c r="A34" s="210">
        <v>0.14000000000000001</v>
      </c>
      <c r="B34" s="210">
        <f t="shared" ref="B34:B46" si="5">B33+0.01</f>
        <v>0.62000000000000011</v>
      </c>
      <c r="C34" s="210">
        <f t="shared" si="3"/>
        <v>6.46</v>
      </c>
      <c r="D34" s="210">
        <f t="shared" si="4"/>
        <v>45.846666666666678</v>
      </c>
      <c r="F34" s="1620" t="s">
        <v>2638</v>
      </c>
      <c r="G34" s="1620"/>
      <c r="H34" s="1626" t="s">
        <v>2656</v>
      </c>
      <c r="I34" s="1627"/>
      <c r="J34" s="1627"/>
      <c r="K34" s="1628"/>
      <c r="L34" s="477"/>
      <c r="M34" s="1160">
        <v>314</v>
      </c>
      <c r="N34" s="481">
        <v>114</v>
      </c>
      <c r="O34" s="1621">
        <v>214</v>
      </c>
      <c r="P34" s="1622"/>
      <c r="Q34" s="1622"/>
      <c r="R34" s="1623"/>
      <c r="S34" s="27"/>
    </row>
    <row r="35" spans="1:20" ht="32.25" customHeight="1">
      <c r="A35" s="210">
        <v>0.15</v>
      </c>
      <c r="B35" s="210">
        <f t="shared" si="5"/>
        <v>0.63000000000000012</v>
      </c>
      <c r="C35" s="210">
        <f t="shared" si="3"/>
        <v>6.9</v>
      </c>
      <c r="D35" s="210">
        <f t="shared" si="4"/>
        <v>46.780000000000008</v>
      </c>
      <c r="F35" s="1620" t="s">
        <v>2640</v>
      </c>
      <c r="G35" s="1620"/>
      <c r="H35" s="1626" t="s">
        <v>2657</v>
      </c>
      <c r="I35" s="1627"/>
      <c r="J35" s="1627"/>
      <c r="K35" s="1628"/>
      <c r="L35" s="477"/>
      <c r="M35" s="1160">
        <v>315</v>
      </c>
      <c r="N35" s="694">
        <v>115</v>
      </c>
      <c r="O35" s="1621">
        <v>215</v>
      </c>
      <c r="P35" s="1622"/>
      <c r="Q35" s="1622"/>
      <c r="R35" s="1623"/>
      <c r="S35" s="27"/>
      <c r="T35" s="561"/>
    </row>
    <row r="36" spans="1:20" ht="32.25" customHeight="1">
      <c r="A36" s="210">
        <v>0.16</v>
      </c>
      <c r="B36" s="210">
        <f t="shared" si="5"/>
        <v>0.64000000000000012</v>
      </c>
      <c r="C36" s="210">
        <f t="shared" si="3"/>
        <v>7.3466666666666667</v>
      </c>
      <c r="D36" s="210">
        <f t="shared" si="4"/>
        <v>47.720000000000013</v>
      </c>
      <c r="F36" s="1620" t="s">
        <v>2642</v>
      </c>
      <c r="G36" s="1620"/>
      <c r="H36" s="1626" t="s">
        <v>2658</v>
      </c>
      <c r="I36" s="1627"/>
      <c r="J36" s="1627"/>
      <c r="K36" s="1628"/>
      <c r="L36" s="477"/>
      <c r="M36" s="1160">
        <v>316</v>
      </c>
      <c r="N36" s="694">
        <v>116</v>
      </c>
      <c r="O36" s="1621">
        <v>216</v>
      </c>
      <c r="P36" s="1622"/>
      <c r="Q36" s="1622"/>
      <c r="R36" s="1623"/>
      <c r="S36" s="27"/>
      <c r="T36" s="561"/>
    </row>
    <row r="37" spans="1:20" ht="32.25" customHeight="1">
      <c r="A37" s="210">
        <v>0.17</v>
      </c>
      <c r="B37" s="210">
        <f t="shared" si="5"/>
        <v>0.65000000000000013</v>
      </c>
      <c r="C37" s="210">
        <f t="shared" si="3"/>
        <v>7.8</v>
      </c>
      <c r="D37" s="210">
        <f t="shared" si="4"/>
        <v>48.666666666666679</v>
      </c>
      <c r="F37" s="1620" t="s">
        <v>2648</v>
      </c>
      <c r="G37" s="1620"/>
      <c r="H37" s="1626" t="s">
        <v>2659</v>
      </c>
      <c r="I37" s="1627"/>
      <c r="J37" s="1627"/>
      <c r="K37" s="1628"/>
      <c r="L37" s="477"/>
      <c r="M37" s="1160">
        <v>317</v>
      </c>
      <c r="N37" s="694">
        <v>117</v>
      </c>
      <c r="O37" s="1621">
        <v>217</v>
      </c>
      <c r="P37" s="1622"/>
      <c r="Q37" s="1622"/>
      <c r="R37" s="1623"/>
      <c r="S37" s="27"/>
      <c r="T37" s="561"/>
    </row>
    <row r="38" spans="1:20" ht="32.25" customHeight="1">
      <c r="A38" s="210">
        <v>0.18</v>
      </c>
      <c r="B38" s="210">
        <f t="shared" si="5"/>
        <v>0.66000000000000014</v>
      </c>
      <c r="C38" s="210">
        <f t="shared" si="3"/>
        <v>8.259999999999998</v>
      </c>
      <c r="D38" s="210">
        <f t="shared" si="4"/>
        <v>49.620000000000005</v>
      </c>
      <c r="F38" s="1620" t="s">
        <v>2650</v>
      </c>
      <c r="G38" s="1620"/>
      <c r="H38" s="1626" t="s">
        <v>2660</v>
      </c>
      <c r="I38" s="1627"/>
      <c r="J38" s="1627"/>
      <c r="K38" s="1628"/>
      <c r="L38" s="477"/>
      <c r="M38" s="1160">
        <v>318</v>
      </c>
      <c r="N38" s="694">
        <v>118</v>
      </c>
      <c r="O38" s="1621">
        <v>218</v>
      </c>
      <c r="P38" s="1622"/>
      <c r="Q38" s="1622"/>
      <c r="R38" s="1623"/>
      <c r="S38" s="27"/>
      <c r="T38" s="561"/>
    </row>
    <row r="39" spans="1:20" ht="32.25" customHeight="1">
      <c r="A39" s="210">
        <v>0.19</v>
      </c>
      <c r="B39" s="210">
        <f t="shared" si="5"/>
        <v>0.67000000000000015</v>
      </c>
      <c r="C39" s="210">
        <f t="shared" si="3"/>
        <v>8.7266666666666648</v>
      </c>
      <c r="D39" s="210">
        <f t="shared" si="4"/>
        <v>50.58000000000002</v>
      </c>
      <c r="F39" s="1620" t="s">
        <v>2661</v>
      </c>
      <c r="G39" s="1620"/>
      <c r="H39" s="1626" t="s">
        <v>2662</v>
      </c>
      <c r="I39" s="1627"/>
      <c r="J39" s="1627"/>
      <c r="K39" s="1628"/>
      <c r="L39" s="477"/>
      <c r="M39" s="1160">
        <v>319</v>
      </c>
      <c r="N39" s="694">
        <v>119</v>
      </c>
      <c r="O39" s="1621">
        <v>219</v>
      </c>
      <c r="P39" s="1622"/>
      <c r="Q39" s="1622"/>
      <c r="R39" s="1623"/>
      <c r="S39" s="27"/>
      <c r="T39" s="561"/>
    </row>
    <row r="40" spans="1:20" ht="32.25" customHeight="1">
      <c r="A40" s="210">
        <v>0.2</v>
      </c>
      <c r="B40" s="210">
        <f t="shared" si="5"/>
        <v>0.68000000000000016</v>
      </c>
      <c r="C40" s="210">
        <f t="shared" si="3"/>
        <v>9.1999999999999993</v>
      </c>
      <c r="D40" s="210">
        <f t="shared" si="4"/>
        <v>51.546666666666674</v>
      </c>
      <c r="F40" s="1629" t="s">
        <v>2644</v>
      </c>
      <c r="G40" s="1629"/>
      <c r="H40" s="1633" t="s">
        <v>3386</v>
      </c>
      <c r="I40" s="1634"/>
      <c r="J40" s="1634"/>
      <c r="K40" s="1635"/>
      <c r="L40" s="477"/>
      <c r="M40" s="1160">
        <v>320</v>
      </c>
      <c r="N40" s="1118">
        <v>120</v>
      </c>
      <c r="O40" s="1630">
        <v>220</v>
      </c>
      <c r="P40" s="1631"/>
      <c r="Q40" s="1631"/>
      <c r="R40" s="1632"/>
      <c r="S40" s="27"/>
      <c r="T40" s="561"/>
    </row>
    <row r="41" spans="1:20" ht="32.25" customHeight="1">
      <c r="A41" s="210">
        <v>0.21</v>
      </c>
      <c r="B41" s="210">
        <f t="shared" si="5"/>
        <v>0.69000000000000017</v>
      </c>
      <c r="C41" s="210">
        <f t="shared" si="3"/>
        <v>9.6800000000000015</v>
      </c>
      <c r="D41" s="210">
        <f t="shared" si="4"/>
        <v>52.52000000000001</v>
      </c>
      <c r="F41" s="1620" t="s">
        <v>2638</v>
      </c>
      <c r="G41" s="1620"/>
      <c r="H41" s="1626" t="s">
        <v>2663</v>
      </c>
      <c r="I41" s="1627"/>
      <c r="J41" s="1627"/>
      <c r="K41" s="1628"/>
      <c r="L41" s="477"/>
      <c r="M41" s="1160">
        <v>321</v>
      </c>
      <c r="N41" s="694">
        <v>121</v>
      </c>
      <c r="O41" s="1621">
        <v>221</v>
      </c>
      <c r="P41" s="1622"/>
      <c r="Q41" s="1622"/>
      <c r="R41" s="1623"/>
      <c r="S41" s="27"/>
      <c r="T41" s="561"/>
    </row>
    <row r="42" spans="1:20" ht="32.25" customHeight="1">
      <c r="A42" s="210">
        <v>0.22</v>
      </c>
      <c r="B42" s="210">
        <f t="shared" si="5"/>
        <v>0.70000000000000018</v>
      </c>
      <c r="C42" s="210">
        <f t="shared" si="3"/>
        <v>10.166666666666668</v>
      </c>
      <c r="D42" s="210">
        <f t="shared" si="4"/>
        <v>53.500000000000014</v>
      </c>
      <c r="F42" s="1620" t="s">
        <v>2640</v>
      </c>
      <c r="G42" s="1620"/>
      <c r="H42" s="1626" t="s">
        <v>2664</v>
      </c>
      <c r="I42" s="1627"/>
      <c r="J42" s="1627"/>
      <c r="K42" s="1628"/>
      <c r="L42" s="477"/>
      <c r="M42" s="1160">
        <v>322</v>
      </c>
      <c r="N42" s="694">
        <v>122</v>
      </c>
      <c r="O42" s="1621">
        <v>222</v>
      </c>
      <c r="P42" s="1622"/>
      <c r="Q42" s="1622"/>
      <c r="R42" s="1623"/>
      <c r="S42" s="27"/>
      <c r="T42" s="561"/>
    </row>
    <row r="43" spans="1:20" ht="32.25" customHeight="1">
      <c r="A43" s="210">
        <v>0.23</v>
      </c>
      <c r="B43" s="210">
        <f t="shared" si="5"/>
        <v>0.71000000000000019</v>
      </c>
      <c r="C43" s="210">
        <f t="shared" si="3"/>
        <v>10.660000000000002</v>
      </c>
      <c r="D43" s="210">
        <f t="shared" si="4"/>
        <v>54.486666666666679</v>
      </c>
      <c r="F43" s="1620" t="s">
        <v>2642</v>
      </c>
      <c r="G43" s="1620"/>
      <c r="H43" s="1626" t="s">
        <v>2665</v>
      </c>
      <c r="I43" s="1627"/>
      <c r="J43" s="1627"/>
      <c r="K43" s="1628"/>
      <c r="L43" s="477"/>
      <c r="M43" s="1160">
        <v>323</v>
      </c>
      <c r="N43" s="694">
        <v>123</v>
      </c>
      <c r="O43" s="1621">
        <v>223</v>
      </c>
      <c r="P43" s="1622"/>
      <c r="Q43" s="1622"/>
      <c r="R43" s="1623"/>
      <c r="S43" s="27"/>
      <c r="T43" s="561"/>
    </row>
    <row r="44" spans="1:20" ht="32.25" customHeight="1">
      <c r="A44" s="210">
        <v>0.24</v>
      </c>
      <c r="B44" s="210">
        <f t="shared" si="5"/>
        <v>0.7200000000000002</v>
      </c>
      <c r="C44" s="210">
        <f t="shared" si="3"/>
        <v>11.16</v>
      </c>
      <c r="D44" s="210">
        <f t="shared" si="4"/>
        <v>55.480000000000011</v>
      </c>
      <c r="F44" s="1620" t="s">
        <v>2648</v>
      </c>
      <c r="G44" s="1620"/>
      <c r="H44" s="1626" t="s">
        <v>2666</v>
      </c>
      <c r="I44" s="1627"/>
      <c r="J44" s="1627"/>
      <c r="K44" s="1628"/>
      <c r="L44" s="477"/>
      <c r="M44" s="1160">
        <v>324</v>
      </c>
      <c r="N44" s="694">
        <v>124</v>
      </c>
      <c r="O44" s="1621">
        <v>224</v>
      </c>
      <c r="P44" s="1622"/>
      <c r="Q44" s="1622"/>
      <c r="R44" s="1623"/>
      <c r="S44" s="27"/>
      <c r="T44" s="561"/>
    </row>
    <row r="45" spans="1:20" ht="32.25" customHeight="1">
      <c r="A45" s="210">
        <v>0.25</v>
      </c>
      <c r="B45" s="210">
        <f t="shared" si="5"/>
        <v>0.7300000000000002</v>
      </c>
      <c r="C45" s="210">
        <f t="shared" si="3"/>
        <v>11.666666666666666</v>
      </c>
      <c r="D45" s="210">
        <f t="shared" si="4"/>
        <v>56.480000000000018</v>
      </c>
      <c r="F45" s="1629" t="s">
        <v>2652</v>
      </c>
      <c r="G45" s="1629"/>
      <c r="H45" s="1633" t="s">
        <v>3387</v>
      </c>
      <c r="I45" s="1634"/>
      <c r="J45" s="1634"/>
      <c r="K45" s="1635"/>
      <c r="L45" s="477"/>
      <c r="M45" s="1160">
        <v>325</v>
      </c>
      <c r="N45" s="1118">
        <v>125</v>
      </c>
      <c r="O45" s="1630">
        <v>225</v>
      </c>
      <c r="P45" s="1631"/>
      <c r="Q45" s="1631"/>
      <c r="R45" s="1632"/>
      <c r="S45" s="27"/>
      <c r="T45" s="561"/>
    </row>
    <row r="46" spans="1:20" ht="32.25" customHeight="1">
      <c r="A46" s="210">
        <v>0.26</v>
      </c>
      <c r="B46" s="210">
        <f t="shared" si="5"/>
        <v>0.74000000000000021</v>
      </c>
      <c r="C46" s="210">
        <f t="shared" si="3"/>
        <v>12.18</v>
      </c>
      <c r="D46" s="210">
        <f t="shared" si="4"/>
        <v>57.486666666666679</v>
      </c>
      <c r="F46" s="1629" t="s">
        <v>2653</v>
      </c>
      <c r="G46" s="1629"/>
      <c r="H46" s="1633" t="s">
        <v>3388</v>
      </c>
      <c r="I46" s="1634"/>
      <c r="J46" s="1634"/>
      <c r="K46" s="1635"/>
      <c r="L46" s="477"/>
      <c r="M46" s="1160">
        <v>326</v>
      </c>
      <c r="N46" s="1118">
        <v>126</v>
      </c>
      <c r="O46" s="1630">
        <v>226</v>
      </c>
      <c r="P46" s="1631"/>
      <c r="Q46" s="1631"/>
      <c r="R46" s="1632"/>
      <c r="S46" s="27"/>
      <c r="T46" s="561"/>
    </row>
    <row r="47" spans="1:20" ht="32.25" customHeight="1">
      <c r="F47" s="1620" t="s">
        <v>2667</v>
      </c>
      <c r="G47" s="1620"/>
      <c r="H47" s="1626" t="s">
        <v>2668</v>
      </c>
      <c r="I47" s="1627"/>
      <c r="J47" s="1627"/>
      <c r="K47" s="1628"/>
      <c r="L47" s="477"/>
      <c r="M47" s="1160"/>
      <c r="N47" s="480"/>
      <c r="O47" s="1641"/>
      <c r="P47" s="1642"/>
      <c r="Q47" s="1642"/>
      <c r="R47" s="1643"/>
      <c r="S47" s="27"/>
      <c r="T47" s="561"/>
    </row>
    <row r="48" spans="1:20" ht="32.25" customHeight="1">
      <c r="A48" s="210">
        <v>0.27</v>
      </c>
      <c r="B48" s="210">
        <f>B46+0.01</f>
        <v>0.75000000000000022</v>
      </c>
      <c r="C48" s="210">
        <f t="shared" ref="C48:D52" si="6">IF(LEN(N48)=0,"",1+ABS((N48*A48)/LEN(N48))+A48)</f>
        <v>12.7</v>
      </c>
      <c r="D48" s="210">
        <f t="shared" si="6"/>
        <v>58.500000000000021</v>
      </c>
      <c r="F48" s="1629" t="s">
        <v>2637</v>
      </c>
      <c r="G48" s="1629"/>
      <c r="H48" s="1633" t="s">
        <v>3389</v>
      </c>
      <c r="I48" s="1634"/>
      <c r="J48" s="1634"/>
      <c r="K48" s="1635"/>
      <c r="L48" s="477"/>
      <c r="M48" s="1160">
        <v>327</v>
      </c>
      <c r="N48" s="1118">
        <v>127</v>
      </c>
      <c r="O48" s="1630">
        <v>227</v>
      </c>
      <c r="P48" s="1631"/>
      <c r="Q48" s="1631"/>
      <c r="R48" s="1632"/>
      <c r="S48" s="27"/>
      <c r="T48" s="561"/>
    </row>
    <row r="49" spans="1:20" ht="32.25" customHeight="1">
      <c r="A49" s="210">
        <v>0.28000000000000003</v>
      </c>
      <c r="B49" s="210">
        <f>B48+0.01</f>
        <v>0.76000000000000023</v>
      </c>
      <c r="C49" s="210">
        <f t="shared" si="6"/>
        <v>13.226666666666667</v>
      </c>
      <c r="D49" s="210">
        <f t="shared" si="6"/>
        <v>59.520000000000017</v>
      </c>
      <c r="F49" s="1620" t="s">
        <v>2638</v>
      </c>
      <c r="G49" s="1620"/>
      <c r="H49" s="1626" t="s">
        <v>2669</v>
      </c>
      <c r="I49" s="1627"/>
      <c r="J49" s="1627"/>
      <c r="K49" s="1628"/>
      <c r="L49" s="477"/>
      <c r="M49" s="1160">
        <v>328</v>
      </c>
      <c r="N49" s="481">
        <v>128</v>
      </c>
      <c r="O49" s="1621">
        <v>228</v>
      </c>
      <c r="P49" s="1622"/>
      <c r="Q49" s="1622"/>
      <c r="R49" s="1623"/>
      <c r="S49" s="27"/>
      <c r="T49" s="561"/>
    </row>
    <row r="50" spans="1:20" ht="32.25" customHeight="1">
      <c r="A50" s="210">
        <v>0.28999999999999998</v>
      </c>
      <c r="B50" s="210">
        <f>B49+0.01</f>
        <v>0.77000000000000024</v>
      </c>
      <c r="C50" s="210">
        <f t="shared" si="6"/>
        <v>13.759999999999998</v>
      </c>
      <c r="D50" s="210">
        <f t="shared" si="6"/>
        <v>60.546666666666681</v>
      </c>
      <c r="F50" s="1620" t="s">
        <v>2640</v>
      </c>
      <c r="G50" s="1620"/>
      <c r="H50" s="1626" t="s">
        <v>2670</v>
      </c>
      <c r="I50" s="1627"/>
      <c r="J50" s="1627"/>
      <c r="K50" s="1628"/>
      <c r="L50" s="477"/>
      <c r="M50" s="1160">
        <v>329</v>
      </c>
      <c r="N50" s="481">
        <v>129</v>
      </c>
      <c r="O50" s="1621">
        <v>229</v>
      </c>
      <c r="P50" s="1622"/>
      <c r="Q50" s="1622"/>
      <c r="R50" s="1623"/>
      <c r="S50" s="27"/>
      <c r="T50" s="561"/>
    </row>
    <row r="51" spans="1:20" ht="32.25" customHeight="1">
      <c r="A51" s="210">
        <v>0.3</v>
      </c>
      <c r="B51" s="210">
        <f>B50+0.01</f>
        <v>0.78000000000000025</v>
      </c>
      <c r="C51" s="210">
        <f t="shared" si="6"/>
        <v>14.3</v>
      </c>
      <c r="D51" s="210">
        <f t="shared" si="6"/>
        <v>61.58000000000002</v>
      </c>
      <c r="F51" s="1620" t="s">
        <v>2642</v>
      </c>
      <c r="G51" s="1620"/>
      <c r="H51" s="1626" t="s">
        <v>2671</v>
      </c>
      <c r="I51" s="1627"/>
      <c r="J51" s="1627"/>
      <c r="K51" s="1628"/>
      <c r="L51" s="477"/>
      <c r="M51" s="1160">
        <v>330</v>
      </c>
      <c r="N51" s="481">
        <v>130</v>
      </c>
      <c r="O51" s="1621">
        <v>230</v>
      </c>
      <c r="P51" s="1622"/>
      <c r="Q51" s="1622"/>
      <c r="R51" s="1623"/>
      <c r="S51" s="27"/>
      <c r="T51" s="561"/>
    </row>
    <row r="52" spans="1:20" s="51" customFormat="1" ht="32.25" customHeight="1">
      <c r="A52" s="212">
        <v>0.31</v>
      </c>
      <c r="B52" s="212">
        <f>B51+0.01</f>
        <v>0.79000000000000026</v>
      </c>
      <c r="C52" s="212">
        <f t="shared" si="6"/>
        <v>14.846666666666668</v>
      </c>
      <c r="D52" s="212">
        <f t="shared" si="6"/>
        <v>62.620000000000019</v>
      </c>
      <c r="E52" s="212"/>
      <c r="F52" s="1620" t="s">
        <v>2648</v>
      </c>
      <c r="G52" s="1620"/>
      <c r="H52" s="1626" t="s">
        <v>2672</v>
      </c>
      <c r="I52" s="1627"/>
      <c r="J52" s="1627"/>
      <c r="K52" s="1628"/>
      <c r="L52" s="477"/>
      <c r="M52" s="1160">
        <v>331</v>
      </c>
      <c r="N52" s="481">
        <v>131</v>
      </c>
      <c r="O52" s="1621">
        <v>231</v>
      </c>
      <c r="P52" s="1622"/>
      <c r="Q52" s="1622"/>
      <c r="R52" s="1623"/>
      <c r="S52" s="27"/>
      <c r="T52" s="561"/>
    </row>
    <row r="53" spans="1:20" s="619" customFormat="1" ht="34.5" customHeight="1">
      <c r="A53" s="617"/>
      <c r="B53" s="617"/>
      <c r="C53" s="617"/>
      <c r="D53" s="617"/>
      <c r="E53" s="617"/>
      <c r="F53" s="612" t="str">
        <f>CONCATENATE("Kontrolni broj: ",MID(T1,2,LEN(T1)-2))</f>
        <v>Kontrolni broj: 1223541278879834</v>
      </c>
      <c r="G53" s="618"/>
      <c r="H53" s="618"/>
      <c r="L53" s="618"/>
      <c r="M53" s="1161"/>
      <c r="N53" s="616"/>
      <c r="O53" s="616"/>
      <c r="P53" s="616"/>
      <c r="Q53" s="616"/>
      <c r="R53" s="616" t="s">
        <v>2673</v>
      </c>
      <c r="S53" s="616"/>
    </row>
    <row r="54" spans="1:20" ht="19.5" customHeight="1">
      <c r="F54" s="1636">
        <v>1</v>
      </c>
      <c r="G54" s="1636"/>
      <c r="H54" s="1637">
        <v>2</v>
      </c>
      <c r="I54" s="1638"/>
      <c r="J54" s="1638"/>
      <c r="K54" s="1639"/>
      <c r="L54" s="476">
        <v>3</v>
      </c>
      <c r="M54" s="1162">
        <v>4</v>
      </c>
      <c r="N54" s="476">
        <v>5</v>
      </c>
      <c r="O54" s="1636">
        <v>6</v>
      </c>
      <c r="P54" s="1636"/>
      <c r="Q54" s="1636"/>
      <c r="R54" s="1636"/>
      <c r="S54" s="119"/>
    </row>
    <row r="55" spans="1:20" ht="32.25" customHeight="1">
      <c r="A55" s="210">
        <v>0.32</v>
      </c>
      <c r="B55" s="210">
        <f>B52+0.01</f>
        <v>0.80000000000000027</v>
      </c>
      <c r="C55" s="210">
        <f t="shared" ref="C55:C71" si="7">IF(LEN(N55)=0,"",1+ABS((N55*A55)/LEN(N55))+A55)</f>
        <v>15.4</v>
      </c>
      <c r="D55" s="210">
        <f t="shared" ref="D55:D71" si="8">IF(LEN(O55)=0,"",1+ABS((O55*B55)/LEN(O55))+B55)</f>
        <v>63.666666666666679</v>
      </c>
      <c r="F55" s="1629" t="s">
        <v>2644</v>
      </c>
      <c r="G55" s="1629"/>
      <c r="H55" s="1633" t="s">
        <v>3390</v>
      </c>
      <c r="I55" s="1634"/>
      <c r="J55" s="1634"/>
      <c r="K55" s="1635"/>
      <c r="L55" s="478"/>
      <c r="M55" s="1160">
        <v>332</v>
      </c>
      <c r="N55" s="1121">
        <v>132</v>
      </c>
      <c r="O55" s="1630">
        <v>232</v>
      </c>
      <c r="P55" s="1631"/>
      <c r="Q55" s="1631"/>
      <c r="R55" s="1632"/>
      <c r="S55" s="27"/>
    </row>
    <row r="56" spans="1:20" ht="32.25" customHeight="1">
      <c r="A56" s="210">
        <v>0.33</v>
      </c>
      <c r="B56" s="210">
        <f t="shared" ref="B56:B71" si="9">B55+0.01</f>
        <v>0.81000000000000028</v>
      </c>
      <c r="C56" s="210">
        <f t="shared" si="7"/>
        <v>15.96</v>
      </c>
      <c r="D56" s="210">
        <f t="shared" si="8"/>
        <v>64.720000000000027</v>
      </c>
      <c r="F56" s="1620" t="s">
        <v>2638</v>
      </c>
      <c r="G56" s="1620"/>
      <c r="H56" s="1626" t="s">
        <v>2674</v>
      </c>
      <c r="I56" s="1627"/>
      <c r="J56" s="1627"/>
      <c r="K56" s="1628"/>
      <c r="L56" s="478"/>
      <c r="M56" s="1160">
        <v>333</v>
      </c>
      <c r="N56" s="481">
        <v>133</v>
      </c>
      <c r="O56" s="1621">
        <v>233</v>
      </c>
      <c r="P56" s="1622"/>
      <c r="Q56" s="1622"/>
      <c r="R56" s="1623"/>
      <c r="S56" s="27"/>
    </row>
    <row r="57" spans="1:20" ht="32.25" customHeight="1">
      <c r="A57" s="210">
        <v>0.34</v>
      </c>
      <c r="B57" s="210">
        <f t="shared" si="9"/>
        <v>0.82000000000000028</v>
      </c>
      <c r="C57" s="210">
        <f t="shared" si="7"/>
        <v>16.526666666666667</v>
      </c>
      <c r="D57" s="210">
        <f t="shared" si="8"/>
        <v>65.78</v>
      </c>
      <c r="F57" s="1620" t="s">
        <v>2640</v>
      </c>
      <c r="G57" s="1620"/>
      <c r="H57" s="1626" t="s">
        <v>2675</v>
      </c>
      <c r="I57" s="1627"/>
      <c r="J57" s="1627"/>
      <c r="K57" s="1628"/>
      <c r="L57" s="478"/>
      <c r="M57" s="1160">
        <v>334</v>
      </c>
      <c r="N57" s="481">
        <v>134</v>
      </c>
      <c r="O57" s="1621">
        <v>234</v>
      </c>
      <c r="P57" s="1622"/>
      <c r="Q57" s="1622"/>
      <c r="R57" s="1623"/>
      <c r="S57" s="27"/>
    </row>
    <row r="58" spans="1:20" ht="32.25" customHeight="1">
      <c r="A58" s="210">
        <v>0.35</v>
      </c>
      <c r="B58" s="210">
        <f t="shared" si="9"/>
        <v>0.83000000000000029</v>
      </c>
      <c r="C58" s="210">
        <f t="shared" si="7"/>
        <v>17.100000000000001</v>
      </c>
      <c r="D58" s="210">
        <f t="shared" si="8"/>
        <v>66.846666666666692</v>
      </c>
      <c r="F58" s="1620" t="s">
        <v>2642</v>
      </c>
      <c r="G58" s="1620"/>
      <c r="H58" s="1626" t="s">
        <v>2676</v>
      </c>
      <c r="I58" s="1627"/>
      <c r="J58" s="1627"/>
      <c r="K58" s="1628"/>
      <c r="L58" s="478"/>
      <c r="M58" s="1160">
        <v>335</v>
      </c>
      <c r="N58" s="481">
        <v>135</v>
      </c>
      <c r="O58" s="1621">
        <v>235</v>
      </c>
      <c r="P58" s="1622"/>
      <c r="Q58" s="1622"/>
      <c r="R58" s="1623"/>
      <c r="S58" s="27"/>
    </row>
    <row r="59" spans="1:20" ht="32.25" customHeight="1">
      <c r="A59" s="210">
        <v>0.36</v>
      </c>
      <c r="B59" s="210">
        <f t="shared" si="9"/>
        <v>0.8400000000000003</v>
      </c>
      <c r="C59" s="210">
        <f t="shared" si="7"/>
        <v>17.68</v>
      </c>
      <c r="D59" s="210">
        <f t="shared" si="8"/>
        <v>67.92000000000003</v>
      </c>
      <c r="F59" s="1620" t="s">
        <v>2648</v>
      </c>
      <c r="G59" s="1620"/>
      <c r="H59" s="1626" t="s">
        <v>2677</v>
      </c>
      <c r="I59" s="1627"/>
      <c r="J59" s="1627"/>
      <c r="K59" s="1628"/>
      <c r="L59" s="478"/>
      <c r="M59" s="1160">
        <v>336</v>
      </c>
      <c r="N59" s="481">
        <v>136</v>
      </c>
      <c r="O59" s="1621">
        <v>236</v>
      </c>
      <c r="P59" s="1622"/>
      <c r="Q59" s="1622"/>
      <c r="R59" s="1623"/>
      <c r="S59" s="27"/>
    </row>
    <row r="60" spans="1:20" ht="32.25" customHeight="1">
      <c r="A60" s="210">
        <v>0.37</v>
      </c>
      <c r="B60" s="210">
        <f t="shared" si="9"/>
        <v>0.85000000000000031</v>
      </c>
      <c r="C60" s="210">
        <f t="shared" si="7"/>
        <v>18.266666666666666</v>
      </c>
      <c r="D60" s="210">
        <f t="shared" si="8"/>
        <v>69.000000000000014</v>
      </c>
      <c r="F60" s="1620" t="s">
        <v>2650</v>
      </c>
      <c r="G60" s="1620"/>
      <c r="H60" s="1626" t="s">
        <v>2678</v>
      </c>
      <c r="I60" s="1627"/>
      <c r="J60" s="1627"/>
      <c r="K60" s="1628"/>
      <c r="L60" s="478"/>
      <c r="M60" s="1160">
        <v>337</v>
      </c>
      <c r="N60" s="481">
        <v>137</v>
      </c>
      <c r="O60" s="1621">
        <v>237</v>
      </c>
      <c r="P60" s="1622"/>
      <c r="Q60" s="1622"/>
      <c r="R60" s="1623"/>
      <c r="S60" s="27"/>
    </row>
    <row r="61" spans="1:20" ht="32.25" customHeight="1">
      <c r="A61" s="210">
        <v>0.38</v>
      </c>
      <c r="B61" s="210">
        <f t="shared" si="9"/>
        <v>0.86000000000000032</v>
      </c>
      <c r="C61" s="210">
        <f t="shared" si="7"/>
        <v>18.86</v>
      </c>
      <c r="D61" s="210">
        <f t="shared" si="8"/>
        <v>70.086666666666687</v>
      </c>
      <c r="F61" s="1620" t="s">
        <v>2661</v>
      </c>
      <c r="G61" s="1620"/>
      <c r="H61" s="1626" t="s">
        <v>2679</v>
      </c>
      <c r="I61" s="1627"/>
      <c r="J61" s="1627"/>
      <c r="K61" s="1628"/>
      <c r="L61" s="478"/>
      <c r="M61" s="1160">
        <v>338</v>
      </c>
      <c r="N61" s="481">
        <v>138</v>
      </c>
      <c r="O61" s="1621">
        <v>238</v>
      </c>
      <c r="P61" s="1622"/>
      <c r="Q61" s="1622"/>
      <c r="R61" s="1623"/>
      <c r="S61" s="27"/>
    </row>
    <row r="62" spans="1:20" ht="32.25" customHeight="1">
      <c r="A62" s="210">
        <v>0.39</v>
      </c>
      <c r="B62" s="210">
        <f t="shared" si="9"/>
        <v>0.87000000000000033</v>
      </c>
      <c r="C62" s="210">
        <f t="shared" si="7"/>
        <v>19.46</v>
      </c>
      <c r="D62" s="210">
        <f t="shared" si="8"/>
        <v>71.180000000000035</v>
      </c>
      <c r="F62" s="1629" t="s">
        <v>2652</v>
      </c>
      <c r="G62" s="1629"/>
      <c r="H62" s="1633" t="s">
        <v>3391</v>
      </c>
      <c r="I62" s="1634"/>
      <c r="J62" s="1634"/>
      <c r="K62" s="1635"/>
      <c r="L62" s="478"/>
      <c r="M62" s="1160">
        <v>339</v>
      </c>
      <c r="N62" s="1121">
        <v>139</v>
      </c>
      <c r="O62" s="1630">
        <v>239</v>
      </c>
      <c r="P62" s="1631"/>
      <c r="Q62" s="1631"/>
      <c r="R62" s="1632"/>
      <c r="S62" s="27"/>
    </row>
    <row r="63" spans="1:20" ht="32.25" customHeight="1">
      <c r="A63" s="210">
        <v>0.4</v>
      </c>
      <c r="B63" s="210">
        <f t="shared" si="9"/>
        <v>0.88000000000000034</v>
      </c>
      <c r="C63" s="210">
        <f t="shared" si="7"/>
        <v>20.066666666666666</v>
      </c>
      <c r="D63" s="210">
        <f t="shared" si="8"/>
        <v>72.280000000000015</v>
      </c>
      <c r="F63" s="1629" t="s">
        <v>2653</v>
      </c>
      <c r="G63" s="1629"/>
      <c r="H63" s="1633" t="s">
        <v>3392</v>
      </c>
      <c r="I63" s="1634"/>
      <c r="J63" s="1634"/>
      <c r="K63" s="1635"/>
      <c r="L63" s="478"/>
      <c r="M63" s="1160">
        <v>340</v>
      </c>
      <c r="N63" s="1121">
        <v>140</v>
      </c>
      <c r="O63" s="1630">
        <v>240</v>
      </c>
      <c r="P63" s="1631"/>
      <c r="Q63" s="1631"/>
      <c r="R63" s="1632"/>
      <c r="S63" s="27"/>
    </row>
    <row r="64" spans="1:20" ht="32.25" customHeight="1">
      <c r="A64" s="210">
        <v>0.41</v>
      </c>
      <c r="B64" s="210">
        <f t="shared" si="9"/>
        <v>0.89000000000000035</v>
      </c>
      <c r="C64" s="210">
        <f t="shared" si="7"/>
        <v>20.68</v>
      </c>
      <c r="D64" s="210">
        <f t="shared" si="8"/>
        <v>73.386666666666699</v>
      </c>
      <c r="F64" s="1620" t="s">
        <v>2680</v>
      </c>
      <c r="G64" s="1620"/>
      <c r="H64" s="1626" t="s">
        <v>2681</v>
      </c>
      <c r="I64" s="1627"/>
      <c r="J64" s="1627"/>
      <c r="K64" s="1628"/>
      <c r="L64" s="478"/>
      <c r="M64" s="1160">
        <v>341</v>
      </c>
      <c r="N64" s="481">
        <v>141</v>
      </c>
      <c r="O64" s="1621">
        <v>241</v>
      </c>
      <c r="P64" s="1622"/>
      <c r="Q64" s="1622"/>
      <c r="R64" s="1623"/>
      <c r="S64" s="27"/>
    </row>
    <row r="65" spans="1:19" ht="32.25" customHeight="1">
      <c r="A65" s="210">
        <v>0.42</v>
      </c>
      <c r="B65" s="210">
        <f t="shared" si="9"/>
        <v>0.90000000000000036</v>
      </c>
      <c r="C65" s="210">
        <f t="shared" si="7"/>
        <v>21.3</v>
      </c>
      <c r="D65" s="210">
        <f t="shared" si="8"/>
        <v>74.500000000000043</v>
      </c>
      <c r="F65" s="1620" t="s">
        <v>2682</v>
      </c>
      <c r="G65" s="1620"/>
      <c r="H65" s="1626" t="s">
        <v>2683</v>
      </c>
      <c r="I65" s="1627"/>
      <c r="J65" s="1627"/>
      <c r="K65" s="1628"/>
      <c r="L65" s="478"/>
      <c r="M65" s="1160">
        <v>342</v>
      </c>
      <c r="N65" s="481">
        <v>142</v>
      </c>
      <c r="O65" s="1621">
        <v>242</v>
      </c>
      <c r="P65" s="1622"/>
      <c r="Q65" s="1622"/>
      <c r="R65" s="1623"/>
      <c r="S65" s="27"/>
    </row>
    <row r="66" spans="1:19" ht="32.25" customHeight="1">
      <c r="A66" s="210">
        <v>0.43</v>
      </c>
      <c r="B66" s="210">
        <f t="shared" si="9"/>
        <v>0.91000000000000036</v>
      </c>
      <c r="C66" s="210">
        <f t="shared" si="7"/>
        <v>21.926666666666666</v>
      </c>
      <c r="D66" s="210">
        <f t="shared" si="8"/>
        <v>75.620000000000019</v>
      </c>
      <c r="F66" s="1620" t="s">
        <v>2684</v>
      </c>
      <c r="G66" s="1620"/>
      <c r="H66" s="1626" t="s">
        <v>3055</v>
      </c>
      <c r="I66" s="1627"/>
      <c r="J66" s="1627"/>
      <c r="K66" s="1628"/>
      <c r="L66" s="478"/>
      <c r="M66" s="1160">
        <v>343</v>
      </c>
      <c r="N66" s="481">
        <v>143</v>
      </c>
      <c r="O66" s="1621">
        <v>243</v>
      </c>
      <c r="P66" s="1622"/>
      <c r="Q66" s="1622"/>
      <c r="R66" s="1623"/>
      <c r="S66" s="27"/>
    </row>
    <row r="67" spans="1:19" ht="32.25" customHeight="1">
      <c r="A67" s="210">
        <v>0.44</v>
      </c>
      <c r="B67" s="210">
        <f t="shared" si="9"/>
        <v>0.92000000000000037</v>
      </c>
      <c r="C67" s="210">
        <f t="shared" si="7"/>
        <v>22.560000000000002</v>
      </c>
      <c r="D67" s="210">
        <f t="shared" si="8"/>
        <v>76.746666666666698</v>
      </c>
      <c r="F67" s="1620" t="s">
        <v>2685</v>
      </c>
      <c r="G67" s="1620"/>
      <c r="H67" s="1626" t="s">
        <v>3056</v>
      </c>
      <c r="I67" s="1627"/>
      <c r="J67" s="1627"/>
      <c r="K67" s="1628"/>
      <c r="L67" s="478"/>
      <c r="M67" s="1160">
        <v>344</v>
      </c>
      <c r="N67" s="481">
        <v>144</v>
      </c>
      <c r="O67" s="1621">
        <v>244</v>
      </c>
      <c r="P67" s="1622"/>
      <c r="Q67" s="1622"/>
      <c r="R67" s="1623"/>
      <c r="S67" s="27"/>
    </row>
    <row r="68" spans="1:19" ht="32.25" customHeight="1">
      <c r="A68" s="210">
        <v>0.45</v>
      </c>
      <c r="B68" s="210">
        <f t="shared" si="9"/>
        <v>0.93000000000000038</v>
      </c>
      <c r="C68" s="210">
        <f t="shared" si="7"/>
        <v>23.2</v>
      </c>
      <c r="D68" s="210">
        <f t="shared" si="8"/>
        <v>77.880000000000038</v>
      </c>
      <c r="F68" s="1620" t="s">
        <v>2686</v>
      </c>
      <c r="G68" s="1620"/>
      <c r="H68" s="1626" t="s">
        <v>2687</v>
      </c>
      <c r="I68" s="1627"/>
      <c r="J68" s="1627"/>
      <c r="K68" s="1628"/>
      <c r="L68" s="478"/>
      <c r="M68" s="1160">
        <v>345</v>
      </c>
      <c r="N68" s="481">
        <v>145</v>
      </c>
      <c r="O68" s="1621">
        <v>245</v>
      </c>
      <c r="P68" s="1622"/>
      <c r="Q68" s="1622"/>
      <c r="R68" s="1623"/>
      <c r="S68" s="27"/>
    </row>
    <row r="69" spans="1:19" ht="32.25" customHeight="1">
      <c r="A69" s="210">
        <v>0.46</v>
      </c>
      <c r="B69" s="210">
        <f t="shared" si="9"/>
        <v>0.94000000000000039</v>
      </c>
      <c r="C69" s="210">
        <f t="shared" si="7"/>
        <v>23.846666666666668</v>
      </c>
      <c r="D69" s="210">
        <f t="shared" si="8"/>
        <v>79.020000000000024</v>
      </c>
      <c r="F69" s="1620" t="s">
        <v>2637</v>
      </c>
      <c r="G69" s="1620"/>
      <c r="H69" s="1626" t="s">
        <v>2688</v>
      </c>
      <c r="I69" s="1627"/>
      <c r="J69" s="1627"/>
      <c r="K69" s="1628"/>
      <c r="L69" s="478"/>
      <c r="M69" s="1160">
        <v>346</v>
      </c>
      <c r="N69" s="481">
        <v>146</v>
      </c>
      <c r="O69" s="1621">
        <v>246</v>
      </c>
      <c r="P69" s="1622"/>
      <c r="Q69" s="1622"/>
      <c r="R69" s="1623"/>
      <c r="S69" s="27"/>
    </row>
    <row r="70" spans="1:19" ht="32.25" customHeight="1">
      <c r="A70" s="210">
        <v>0.47</v>
      </c>
      <c r="B70" s="210">
        <f t="shared" si="9"/>
        <v>0.9500000000000004</v>
      </c>
      <c r="C70" s="210">
        <f t="shared" si="7"/>
        <v>24.499999999999996</v>
      </c>
      <c r="D70" s="210">
        <f t="shared" si="8"/>
        <v>80.1666666666667</v>
      </c>
      <c r="F70" s="1620" t="s">
        <v>2689</v>
      </c>
      <c r="G70" s="1620"/>
      <c r="H70" s="1626" t="s">
        <v>2690</v>
      </c>
      <c r="I70" s="1627"/>
      <c r="J70" s="1627"/>
      <c r="K70" s="1628"/>
      <c r="L70" s="478"/>
      <c r="M70" s="1160">
        <v>347</v>
      </c>
      <c r="N70" s="481">
        <v>147</v>
      </c>
      <c r="O70" s="1621">
        <v>247</v>
      </c>
      <c r="P70" s="1622"/>
      <c r="Q70" s="1622"/>
      <c r="R70" s="1623"/>
      <c r="S70" s="27"/>
    </row>
    <row r="71" spans="1:19" ht="32.25" customHeight="1">
      <c r="A71" s="210">
        <v>0.48</v>
      </c>
      <c r="B71" s="210">
        <f t="shared" si="9"/>
        <v>0.96000000000000041</v>
      </c>
      <c r="C71" s="210">
        <f t="shared" si="7"/>
        <v>25.159999999999997</v>
      </c>
      <c r="D71" s="210">
        <f t="shared" si="8"/>
        <v>81.320000000000022</v>
      </c>
      <c r="F71" s="1620" t="s">
        <v>2691</v>
      </c>
      <c r="G71" s="1620"/>
      <c r="H71" s="1626" t="s">
        <v>2692</v>
      </c>
      <c r="I71" s="1627"/>
      <c r="J71" s="1627"/>
      <c r="K71" s="1628"/>
      <c r="L71" s="478"/>
      <c r="M71" s="1160">
        <v>348</v>
      </c>
      <c r="N71" s="481">
        <v>148</v>
      </c>
      <c r="O71" s="1621">
        <v>248</v>
      </c>
      <c r="P71" s="1622"/>
      <c r="Q71" s="1622"/>
      <c r="R71" s="1623"/>
      <c r="S71" s="27"/>
    </row>
    <row r="72" spans="1:19" ht="54" customHeight="1">
      <c r="C72" s="213">
        <f>IF(ISERROR(ABS(LOG(ABS(SUM(C20:C71)),EXP(3)))),"",ABS(LOG(ABS(SUM(C20:C71)),EXP(3))))</f>
        <v>2.120150023541266</v>
      </c>
      <c r="D72" s="213">
        <f>IF(ISERROR(ABS(LOG(ABS(SUM(D20:D71)),EXP(3)))),"",ABS(LOG(ABS(SUM(D20:D71)),EXP(3))))</f>
        <v>2.6358478887983368</v>
      </c>
    </row>
    <row r="73" spans="1:19" ht="25.5">
      <c r="C73" s="205" t="str">
        <f>IF(ISERROR(IF(ISERROR(MID(C72,FIND(".",C72,1)+8,13)),MID(C72,FIND(",",C72,1)+8,13),MID(C72,FIND(".",C72,1)+8,13))),0,IF(ISERROR(MID(C72,FIND(".",C72,1)+8,13)),MID(C72,FIND(",",C72,1)+8,13),MID(C72,FIND(".",C72,1)+8,13)))</f>
        <v>2354127</v>
      </c>
      <c r="D73" s="205" t="str">
        <f>IF(ISERROR(IF(ISERROR(MID(D72,FIND(".",D72,1)+8,13)),MID(D72,FIND(",",D72,1)+8,13),MID(D72,FIND(".",D72,1)+8,13))),0,IF(ISERROR(MID(D72,FIND(".",D72,1)+8,13)),MID(D72,FIND(",",D72,1)+8,13),MID(D72,FIND(".",D72,1)+8,13)))</f>
        <v>8879834</v>
      </c>
      <c r="E73" s="212"/>
      <c r="F73" s="485" t="e">
        <f>IF(#REF!="","-",#REF!)</f>
        <v>#REF!</v>
      </c>
      <c r="G73" s="485"/>
      <c r="H73" s="485"/>
      <c r="I73" s="485"/>
      <c r="J73" s="485"/>
      <c r="K73" s="485"/>
      <c r="L73" s="474" t="e">
        <f>IF('#UNOS'!B32=1,LEFT(#REF!,FIND(";",#REF!,1)-1),"-")</f>
        <v>#REF!</v>
      </c>
      <c r="M73" s="474"/>
      <c r="N73" s="203"/>
      <c r="O73" s="203"/>
      <c r="P73" s="203"/>
      <c r="Q73" s="203"/>
      <c r="R73" s="203"/>
    </row>
    <row r="74" spans="1:19" ht="29.25" customHeight="1">
      <c r="E74" s="214"/>
      <c r="F74" s="815" t="s">
        <v>2316</v>
      </c>
      <c r="G74" s="483"/>
      <c r="H74" s="483"/>
      <c r="I74" s="483"/>
      <c r="J74" s="483"/>
      <c r="K74" s="815"/>
      <c r="L74" s="817" t="s">
        <v>2317</v>
      </c>
      <c r="M74" s="817"/>
      <c r="N74" s="203"/>
      <c r="O74" s="203"/>
      <c r="P74" s="203"/>
      <c r="Q74" s="203"/>
      <c r="R74" s="203"/>
    </row>
    <row r="75" spans="1:19" s="202" customFormat="1" ht="25.5">
      <c r="A75" s="473"/>
      <c r="B75" s="473"/>
      <c r="C75" s="473"/>
      <c r="D75" s="473"/>
      <c r="E75" s="473"/>
      <c r="F75" s="203"/>
      <c r="G75" s="203"/>
      <c r="H75" s="203"/>
      <c r="I75" s="486"/>
      <c r="J75" s="486"/>
      <c r="K75" s="486"/>
      <c r="L75" s="203"/>
      <c r="M75" s="203"/>
      <c r="N75" s="203"/>
      <c r="O75" s="203"/>
      <c r="P75" s="203"/>
      <c r="Q75" s="203"/>
      <c r="R75" s="203"/>
    </row>
    <row r="76" spans="1:19" s="202" customFormat="1" ht="25.5">
      <c r="A76" s="473"/>
      <c r="B76" s="473"/>
      <c r="C76" s="473"/>
      <c r="D76" s="473"/>
      <c r="E76" s="473"/>
      <c r="F76" s="203"/>
      <c r="G76" s="203"/>
      <c r="H76" s="203"/>
      <c r="I76" s="486"/>
      <c r="J76" s="486"/>
      <c r="K76" s="486"/>
      <c r="L76" s="474" t="e">
        <f>IF('#UNOS'!B32=1,MID(#REF!,FIND("licenca br.",#REF!,1)+11,15),"-")</f>
        <v>#REF!</v>
      </c>
      <c r="M76" s="474"/>
      <c r="N76" s="203"/>
      <c r="O76" s="203"/>
      <c r="P76" s="474"/>
      <c r="Q76" s="474"/>
      <c r="R76" s="812" t="e">
        <f>CONCATENATE(#REF!," ",#REF!)</f>
        <v>#REF!</v>
      </c>
    </row>
    <row r="77" spans="1:19" s="202" customFormat="1" ht="30.75" customHeight="1">
      <c r="A77" s="473"/>
      <c r="B77" s="473"/>
      <c r="C77" s="473"/>
      <c r="D77" s="473"/>
      <c r="E77" s="473"/>
      <c r="F77" s="203"/>
      <c r="G77" s="203"/>
      <c r="H77" s="203"/>
      <c r="I77" s="486"/>
      <c r="J77" s="486"/>
      <c r="K77" s="818"/>
      <c r="L77" s="817" t="s">
        <v>2318</v>
      </c>
      <c r="M77" s="817"/>
      <c r="N77" s="474" t="s">
        <v>2319</v>
      </c>
      <c r="O77" s="203"/>
      <c r="P77" s="1624" t="s">
        <v>2320</v>
      </c>
      <c r="Q77" s="1624"/>
      <c r="R77" s="1624"/>
    </row>
    <row r="78" spans="1:19" s="202" customFormat="1" ht="25.5">
      <c r="A78" s="473"/>
      <c r="B78" s="473"/>
      <c r="C78" s="473"/>
      <c r="D78" s="473"/>
      <c r="E78" s="473"/>
      <c r="F78" s="488"/>
      <c r="G78" s="488"/>
      <c r="H78" s="488"/>
      <c r="I78" s="487"/>
      <c r="J78" s="487"/>
      <c r="K78" s="487"/>
      <c r="L78" s="203"/>
      <c r="M78" s="203"/>
      <c r="N78" s="203"/>
      <c r="O78" s="203"/>
      <c r="P78" s="203"/>
      <c r="Q78" s="203"/>
      <c r="R78" s="203"/>
      <c r="S78" s="474"/>
    </row>
    <row r="79" spans="1:19" s="202" customFormat="1" ht="27">
      <c r="A79" s="473"/>
      <c r="B79" s="473"/>
      <c r="C79" s="473"/>
      <c r="D79" s="473"/>
      <c r="E79" s="473"/>
      <c r="F79" s="1625" t="e">
        <f>IF(#REF!="","-",#REF!)</f>
        <v>#REF!</v>
      </c>
      <c r="G79" s="1625"/>
      <c r="H79" s="1625"/>
      <c r="I79" s="482"/>
      <c r="J79" s="482"/>
      <c r="K79" s="482"/>
      <c r="L79" s="813" t="e">
        <f>IF(LEN(#REF!)=8,TEXT(#REF!,"\000\/000-000"),IF(LEN(#REF!)=9,TEXT(#REF!,"\0??\/000-0000"),"-"))</f>
        <v>#REF!</v>
      </c>
      <c r="M79" s="474"/>
      <c r="N79" s="203"/>
      <c r="O79" s="203"/>
      <c r="P79" s="203"/>
      <c r="Q79" s="203"/>
      <c r="R79" s="203"/>
      <c r="S79" s="475"/>
    </row>
    <row r="80" spans="1:19" s="202" customFormat="1" ht="25.5">
      <c r="A80" s="473"/>
      <c r="B80" s="473"/>
      <c r="C80" s="473"/>
      <c r="D80" s="473"/>
      <c r="E80" s="473"/>
      <c r="F80" s="816" t="s">
        <v>2321</v>
      </c>
      <c r="G80" s="814"/>
      <c r="H80" s="814"/>
      <c r="I80" s="488"/>
      <c r="J80" s="488"/>
      <c r="K80" s="488"/>
      <c r="L80" s="817" t="s">
        <v>2322</v>
      </c>
      <c r="M80" s="475"/>
      <c r="N80" s="203"/>
      <c r="O80" s="203"/>
      <c r="P80" s="203"/>
      <c r="Q80" s="203"/>
      <c r="R80" s="203"/>
    </row>
    <row r="81" spans="1:18" s="202" customFormat="1" ht="25.5">
      <c r="A81" s="473"/>
      <c r="B81" s="473"/>
      <c r="C81" s="473"/>
      <c r="D81" s="473"/>
      <c r="E81" s="473"/>
      <c r="F81" s="288"/>
      <c r="G81" s="288"/>
      <c r="H81" s="288"/>
      <c r="I81" s="288"/>
      <c r="J81" s="288"/>
      <c r="K81" s="288"/>
      <c r="L81" s="288"/>
      <c r="M81" s="288"/>
      <c r="N81" s="31"/>
      <c r="O81" s="31"/>
      <c r="P81" s="31"/>
      <c r="Q81" s="31"/>
      <c r="R81" s="31"/>
    </row>
    <row r="82" spans="1:18" s="202" customFormat="1" ht="25.5">
      <c r="A82" s="473"/>
      <c r="B82" s="473"/>
      <c r="C82" s="473"/>
      <c r="D82" s="473"/>
      <c r="E82" s="473"/>
      <c r="F82" s="31"/>
      <c r="G82" s="31"/>
      <c r="H82" s="31"/>
      <c r="I82" s="31"/>
      <c r="J82" s="31"/>
      <c r="K82" s="31"/>
      <c r="L82" s="31"/>
      <c r="M82" s="31"/>
      <c r="N82" s="31"/>
      <c r="O82" s="31"/>
      <c r="P82" s="31"/>
      <c r="Q82" s="31"/>
      <c r="R82" s="31"/>
    </row>
    <row r="83" spans="1:18" ht="22.5" customHeight="1"/>
    <row r="84" spans="1:18" ht="22.5" customHeight="1"/>
    <row r="85" spans="1:18" ht="22.5" customHeight="1"/>
    <row r="86" spans="1:18" ht="22.5" customHeight="1"/>
    <row r="87" spans="1:18" ht="22.5" customHeight="1"/>
    <row r="88" spans="1:18" ht="22.5" customHeight="1"/>
    <row r="89" spans="1:18" ht="22.5" customHeight="1"/>
    <row r="90" spans="1:18" ht="22.5" customHeight="1"/>
    <row r="91" spans="1:18" ht="22.5" customHeight="1"/>
    <row r="92" spans="1:18" ht="22.5" customHeight="1"/>
    <row r="93" spans="1:18" ht="22.5" customHeight="1"/>
    <row r="94" spans="1:18" ht="22.5" customHeight="1"/>
    <row r="95" spans="1:18" ht="22.5" customHeight="1"/>
    <row r="99" spans="20:20">
      <c r="T99" s="561"/>
    </row>
    <row r="100" spans="20:20">
      <c r="T100" s="561"/>
    </row>
    <row r="101" spans="20:20">
      <c r="T101" s="561"/>
    </row>
    <row r="102" spans="20:20">
      <c r="T102" s="561"/>
    </row>
    <row r="103" spans="20:20">
      <c r="T103" s="561"/>
    </row>
    <row r="104" spans="20:20">
      <c r="T104" s="561"/>
    </row>
    <row r="105" spans="20:20">
      <c r="T105" s="561"/>
    </row>
    <row r="106" spans="20:20">
      <c r="T106" s="561"/>
    </row>
    <row r="107" spans="20:20">
      <c r="T107" s="561"/>
    </row>
    <row r="108" spans="20:20">
      <c r="T108" s="561"/>
    </row>
    <row r="109" spans="20:20">
      <c r="T109" s="561"/>
    </row>
    <row r="110" spans="20:20">
      <c r="T110" s="561"/>
    </row>
    <row r="111" spans="20:20">
      <c r="T111" s="561"/>
    </row>
    <row r="112" spans="20:20">
      <c r="T112" s="561"/>
    </row>
    <row r="113" spans="1:21">
      <c r="T113" s="561"/>
    </row>
    <row r="114" spans="1:21" ht="28.5" customHeight="1">
      <c r="R114" s="37"/>
      <c r="T114" s="561"/>
    </row>
    <row r="115" spans="1:21" ht="35.25" customHeight="1">
      <c r="F115" s="574"/>
      <c r="G115" s="85"/>
      <c r="H115" s="85"/>
      <c r="I115" s="97"/>
      <c r="J115" s="97"/>
      <c r="K115" s="97"/>
      <c r="L115" s="118"/>
      <c r="M115" s="558"/>
      <c r="N115" s="19"/>
      <c r="O115" s="19"/>
      <c r="P115" s="19"/>
      <c r="Q115" s="19"/>
      <c r="R115" s="19"/>
      <c r="T115" s="561"/>
    </row>
    <row r="116" spans="1:21" s="614" customFormat="1" ht="29.25" customHeight="1">
      <c r="A116" s="611"/>
      <c r="B116" s="611"/>
      <c r="C116" s="611"/>
      <c r="D116" s="611"/>
      <c r="E116" s="611"/>
      <c r="F116" s="612" t="str">
        <f>F53</f>
        <v>Kontrolni broj: 1223541278879834</v>
      </c>
      <c r="G116" s="598"/>
      <c r="H116" s="598"/>
      <c r="I116" s="598"/>
      <c r="J116" s="598"/>
      <c r="K116" s="598"/>
      <c r="L116" s="598"/>
      <c r="M116" s="598"/>
      <c r="N116" s="598"/>
      <c r="O116" s="598"/>
      <c r="P116" s="598"/>
      <c r="Q116" s="598"/>
      <c r="R116" s="598" t="s">
        <v>2693</v>
      </c>
      <c r="S116" s="613"/>
      <c r="T116" s="599"/>
      <c r="U116" s="613"/>
    </row>
    <row r="117" spans="1:21" s="51" customFormat="1" ht="36" customHeight="1">
      <c r="A117" s="212"/>
      <c r="B117" s="212"/>
      <c r="C117" s="212"/>
      <c r="D117" s="212"/>
      <c r="E117" s="212"/>
      <c r="F117" s="31"/>
      <c r="G117" s="31"/>
      <c r="H117" s="31"/>
      <c r="I117" s="31"/>
      <c r="J117" s="31"/>
      <c r="K117" s="31"/>
      <c r="L117" s="31"/>
      <c r="M117" s="31"/>
      <c r="N117" s="31"/>
      <c r="O117" s="31"/>
      <c r="P117" s="31"/>
      <c r="Q117" s="31"/>
      <c r="R117" s="31"/>
      <c r="S117" s="19"/>
      <c r="T117" s="439"/>
      <c r="U117" s="120"/>
    </row>
    <row r="118" spans="1:21" s="51" customFormat="1" ht="19.149999999999999" customHeight="1">
      <c r="A118" s="212"/>
      <c r="B118" s="212"/>
      <c r="C118" s="212"/>
      <c r="D118" s="212"/>
      <c r="E118" s="212"/>
      <c r="F118" s="31"/>
      <c r="G118" s="31"/>
      <c r="H118" s="31"/>
      <c r="I118" s="31"/>
      <c r="J118" s="31"/>
      <c r="K118" s="31"/>
      <c r="L118" s="31"/>
      <c r="M118" s="31"/>
      <c r="N118" s="31"/>
      <c r="O118" s="31"/>
      <c r="P118" s="31"/>
      <c r="Q118" s="31"/>
      <c r="R118" s="31"/>
      <c r="S118" s="20"/>
      <c r="T118" s="439"/>
      <c r="U118" s="120"/>
    </row>
  </sheetData>
  <mergeCells count="177">
    <mergeCell ref="F5:K5"/>
    <mergeCell ref="F18:G18"/>
    <mergeCell ref="F21:G21"/>
    <mergeCell ref="F25:G25"/>
    <mergeCell ref="F29:G29"/>
    <mergeCell ref="F33:G33"/>
    <mergeCell ref="F36:G36"/>
    <mergeCell ref="F41:G41"/>
    <mergeCell ref="P9:R9"/>
    <mergeCell ref="F11:R11"/>
    <mergeCell ref="F13:R13"/>
    <mergeCell ref="F14:R14"/>
    <mergeCell ref="P15:R15"/>
    <mergeCell ref="F12:R12"/>
    <mergeCell ref="F9:I9"/>
    <mergeCell ref="F16:G17"/>
    <mergeCell ref="L16:L17"/>
    <mergeCell ref="M16:M17"/>
    <mergeCell ref="N16:R16"/>
    <mergeCell ref="O17:R17"/>
    <mergeCell ref="O18:R18"/>
    <mergeCell ref="H16:K16"/>
    <mergeCell ref="H17:K17"/>
    <mergeCell ref="H18:K18"/>
    <mergeCell ref="F19:G19"/>
    <mergeCell ref="O19:R19"/>
    <mergeCell ref="F20:G20"/>
    <mergeCell ref="O20:R20"/>
    <mergeCell ref="H19:K19"/>
    <mergeCell ref="H20:K20"/>
    <mergeCell ref="O26:R26"/>
    <mergeCell ref="H24:K24"/>
    <mergeCell ref="H25:K25"/>
    <mergeCell ref="H26:K26"/>
    <mergeCell ref="F27:G27"/>
    <mergeCell ref="O27:R27"/>
    <mergeCell ref="F28:G28"/>
    <mergeCell ref="O28:R28"/>
    <mergeCell ref="O21:R21"/>
    <mergeCell ref="F22:G22"/>
    <mergeCell ref="O22:R22"/>
    <mergeCell ref="F23:G23"/>
    <mergeCell ref="O23:R23"/>
    <mergeCell ref="H21:K21"/>
    <mergeCell ref="H22:K22"/>
    <mergeCell ref="H23:K23"/>
    <mergeCell ref="F24:G24"/>
    <mergeCell ref="O24:R24"/>
    <mergeCell ref="H46:K46"/>
    <mergeCell ref="F47:G47"/>
    <mergeCell ref="O47:R47"/>
    <mergeCell ref="F48:G48"/>
    <mergeCell ref="O48:R48"/>
    <mergeCell ref="F49:G49"/>
    <mergeCell ref="O49:R49"/>
    <mergeCell ref="H47:K47"/>
    <mergeCell ref="H48:K48"/>
    <mergeCell ref="H49:K49"/>
    <mergeCell ref="F46:G46"/>
    <mergeCell ref="O46:R46"/>
    <mergeCell ref="O33:R33"/>
    <mergeCell ref="F34:G34"/>
    <mergeCell ref="O34:R34"/>
    <mergeCell ref="F35:G35"/>
    <mergeCell ref="O35:R35"/>
    <mergeCell ref="H33:K33"/>
    <mergeCell ref="H34:K34"/>
    <mergeCell ref="H35:K35"/>
    <mergeCell ref="T1:T18"/>
    <mergeCell ref="O29:R29"/>
    <mergeCell ref="H27:K27"/>
    <mergeCell ref="H28:K28"/>
    <mergeCell ref="H29:K29"/>
    <mergeCell ref="F30:G30"/>
    <mergeCell ref="O30:R30"/>
    <mergeCell ref="F31:G31"/>
    <mergeCell ref="O31:R31"/>
    <mergeCell ref="F32:G32"/>
    <mergeCell ref="O32:R32"/>
    <mergeCell ref="H30:K30"/>
    <mergeCell ref="H31:K31"/>
    <mergeCell ref="H32:K32"/>
    <mergeCell ref="O25:R25"/>
    <mergeCell ref="F26:G26"/>
    <mergeCell ref="O36:R36"/>
    <mergeCell ref="F37:G37"/>
    <mergeCell ref="O37:R37"/>
    <mergeCell ref="F38:G38"/>
    <mergeCell ref="O38:R38"/>
    <mergeCell ref="F39:G39"/>
    <mergeCell ref="O39:R39"/>
    <mergeCell ref="F40:G40"/>
    <mergeCell ref="O40:R40"/>
    <mergeCell ref="H37:K37"/>
    <mergeCell ref="H38:K38"/>
    <mergeCell ref="H39:K39"/>
    <mergeCell ref="H40:K40"/>
    <mergeCell ref="O41:R41"/>
    <mergeCell ref="F42:G42"/>
    <mergeCell ref="O42:R42"/>
    <mergeCell ref="F43:G43"/>
    <mergeCell ref="O43:R43"/>
    <mergeCell ref="F44:G44"/>
    <mergeCell ref="O44:R44"/>
    <mergeCell ref="F45:G45"/>
    <mergeCell ref="O45:R45"/>
    <mergeCell ref="H45:K45"/>
    <mergeCell ref="H41:K41"/>
    <mergeCell ref="H42:K42"/>
    <mergeCell ref="H43:K43"/>
    <mergeCell ref="H44:K44"/>
    <mergeCell ref="O52:R52"/>
    <mergeCell ref="H50:K50"/>
    <mergeCell ref="H51:K51"/>
    <mergeCell ref="H52:K52"/>
    <mergeCell ref="F54:G54"/>
    <mergeCell ref="O54:R54"/>
    <mergeCell ref="F55:G55"/>
    <mergeCell ref="O55:R55"/>
    <mergeCell ref="H54:K54"/>
    <mergeCell ref="H55:K55"/>
    <mergeCell ref="F50:G50"/>
    <mergeCell ref="O50:R50"/>
    <mergeCell ref="F51:G51"/>
    <mergeCell ref="O51:R51"/>
    <mergeCell ref="F52:G52"/>
    <mergeCell ref="F56:G56"/>
    <mergeCell ref="O56:R56"/>
    <mergeCell ref="F57:G57"/>
    <mergeCell ref="O57:R57"/>
    <mergeCell ref="F58:G58"/>
    <mergeCell ref="O58:R58"/>
    <mergeCell ref="H56:K56"/>
    <mergeCell ref="H57:K57"/>
    <mergeCell ref="H58:K58"/>
    <mergeCell ref="F59:G59"/>
    <mergeCell ref="O59:R59"/>
    <mergeCell ref="F60:G60"/>
    <mergeCell ref="O60:R60"/>
    <mergeCell ref="F61:G61"/>
    <mergeCell ref="O61:R61"/>
    <mergeCell ref="H59:K59"/>
    <mergeCell ref="H60:K60"/>
    <mergeCell ref="H61:K61"/>
    <mergeCell ref="F62:G62"/>
    <mergeCell ref="O62:R62"/>
    <mergeCell ref="F63:G63"/>
    <mergeCell ref="O63:R63"/>
    <mergeCell ref="F64:G64"/>
    <mergeCell ref="O64:R64"/>
    <mergeCell ref="H62:K62"/>
    <mergeCell ref="H63:K63"/>
    <mergeCell ref="H64:K64"/>
    <mergeCell ref="F71:G71"/>
    <mergeCell ref="O71:R71"/>
    <mergeCell ref="P77:R77"/>
    <mergeCell ref="F79:H79"/>
    <mergeCell ref="H71:K71"/>
    <mergeCell ref="H36:K36"/>
    <mergeCell ref="F68:G68"/>
    <mergeCell ref="O68:R68"/>
    <mergeCell ref="F69:G69"/>
    <mergeCell ref="O69:R69"/>
    <mergeCell ref="F70:G70"/>
    <mergeCell ref="O70:R70"/>
    <mergeCell ref="H68:K68"/>
    <mergeCell ref="H69:K69"/>
    <mergeCell ref="H70:K70"/>
    <mergeCell ref="F65:G65"/>
    <mergeCell ref="O65:R65"/>
    <mergeCell ref="F66:G66"/>
    <mergeCell ref="O66:R66"/>
    <mergeCell ref="F67:G67"/>
    <mergeCell ref="O67:R67"/>
    <mergeCell ref="H65:K65"/>
    <mergeCell ref="H66:K66"/>
    <mergeCell ref="H67:K67"/>
  </mergeCells>
  <phoneticPr fontId="82" type="noConversion"/>
  <pageMargins left="0.82708333333333295" right="0.21249999999999999" top="0.39374999999999999" bottom="0.23611111111111099" header="0.51180555555555496" footer="0.51180555555555496"/>
  <pageSetup paperSize="9" scale="48" firstPageNumber="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49"/>
  <sheetViews>
    <sheetView view="pageLayout" zoomScaleNormal="100" zoomScaleSheetLayoutView="100" workbookViewId="0">
      <selection activeCell="E14" sqref="E14"/>
    </sheetView>
  </sheetViews>
  <sheetFormatPr defaultColWidth="9.140625" defaultRowHeight="15"/>
  <cols>
    <col min="1" max="1" width="8.7109375" customWidth="1"/>
    <col min="2" max="3" width="13.7109375" customWidth="1"/>
  </cols>
  <sheetData>
    <row r="1" spans="1:3">
      <c r="A1" t="s">
        <v>2324</v>
      </c>
      <c r="B1" t="s">
        <v>2325</v>
      </c>
      <c r="C1" t="s">
        <v>2326</v>
      </c>
    </row>
    <row r="2" spans="1:3">
      <c r="A2" t="s">
        <v>2694</v>
      </c>
      <c r="B2">
        <f>IF(ISBLANK(GTDIR!N20),"",GTDIR!N20)</f>
        <v>101</v>
      </c>
      <c r="C2">
        <f>IF(ISBLANK(GTDIR!O20),"",GTDIR!O20)</f>
        <v>201</v>
      </c>
    </row>
    <row r="3" spans="1:3">
      <c r="A3" t="s">
        <v>2303</v>
      </c>
      <c r="B3">
        <f>IF(ISBLANK(GTDIR!N21),"",GTDIR!N21)</f>
        <v>102</v>
      </c>
      <c r="C3">
        <f>IF(ISBLANK(GTDIR!O21),"",GTDIR!O21)</f>
        <v>202</v>
      </c>
    </row>
    <row r="4" spans="1:3">
      <c r="A4" t="s">
        <v>2304</v>
      </c>
      <c r="B4">
        <f>IF(ISBLANK(GTDIR!N22),"",GTDIR!N22)</f>
        <v>103</v>
      </c>
      <c r="C4">
        <f>IF(ISBLANK(GTDIR!O22),"",GTDIR!O22)</f>
        <v>203</v>
      </c>
    </row>
    <row r="5" spans="1:3">
      <c r="A5" t="s">
        <v>2305</v>
      </c>
      <c r="B5">
        <f>IF(ISBLANK(GTDIR!N23),"",GTDIR!N23)</f>
        <v>104</v>
      </c>
      <c r="C5">
        <f>IF(ISBLANK(GTDIR!O23),"",GTDIR!O23)</f>
        <v>204</v>
      </c>
    </row>
    <row r="6" spans="1:3">
      <c r="A6" t="s">
        <v>2306</v>
      </c>
      <c r="B6">
        <f>IF(ISBLANK(GTDIR!N24),"",GTDIR!N24)</f>
        <v>105</v>
      </c>
      <c r="C6">
        <f>IF(ISBLANK(GTDIR!O24),"",GTDIR!O24)</f>
        <v>205</v>
      </c>
    </row>
    <row r="7" spans="1:3">
      <c r="A7" t="s">
        <v>2695</v>
      </c>
      <c r="B7">
        <f>IF(ISBLANK(GTDIR!N25),"",GTDIR!N25)</f>
        <v>106</v>
      </c>
      <c r="C7">
        <f>IF(ISBLANK(GTDIR!O25),"",GTDIR!O25)</f>
        <v>206</v>
      </c>
    </row>
    <row r="8" spans="1:3">
      <c r="A8" t="s">
        <v>2696</v>
      </c>
      <c r="B8">
        <f>IF(ISBLANK(GTDIR!N26),"",GTDIR!N26)</f>
        <v>107</v>
      </c>
      <c r="C8">
        <f>IF(ISBLANK(GTDIR!O26),"",GTDIR!O26)</f>
        <v>207</v>
      </c>
    </row>
    <row r="9" spans="1:3">
      <c r="A9" t="s">
        <v>2697</v>
      </c>
      <c r="B9">
        <f>IF(ISBLANK(GTDIR!N27),"",GTDIR!N27)</f>
        <v>108</v>
      </c>
      <c r="C9">
        <f>IF(ISBLANK(GTDIR!O27),"",GTDIR!O27)</f>
        <v>208</v>
      </c>
    </row>
    <row r="10" spans="1:3">
      <c r="A10" t="s">
        <v>2307</v>
      </c>
      <c r="B10">
        <f>IF(ISBLANK(GTDIR!N28),"",GTDIR!N28)</f>
        <v>109</v>
      </c>
      <c r="C10">
        <f>IF(ISBLANK(GTDIR!O28),"",GTDIR!O28)</f>
        <v>209</v>
      </c>
    </row>
    <row r="11" spans="1:3">
      <c r="A11" t="s">
        <v>2698</v>
      </c>
      <c r="B11">
        <f>IF(ISBLANK(GTDIR!N29),"",GTDIR!N29)</f>
        <v>110</v>
      </c>
      <c r="C11">
        <f>IF(ISBLANK(GTDIR!O29),"",GTDIR!O29)</f>
        <v>210</v>
      </c>
    </row>
    <row r="12" spans="1:3">
      <c r="A12" t="s">
        <v>2699</v>
      </c>
      <c r="B12">
        <f>IF(ISBLANK(GTDIR!N30),"",GTDIR!N30)</f>
        <v>111</v>
      </c>
      <c r="C12">
        <f>IF(ISBLANK(GTDIR!O30),"",GTDIR!O30)</f>
        <v>211</v>
      </c>
    </row>
    <row r="13" spans="1:3">
      <c r="A13" t="s">
        <v>2700</v>
      </c>
      <c r="B13">
        <f>IF(ISBLANK(GTDIR!N31),"",GTDIR!N31)</f>
        <v>112</v>
      </c>
      <c r="C13">
        <f>IF(ISBLANK(GTDIR!O31),"",GTDIR!O31)</f>
        <v>212</v>
      </c>
    </row>
    <row r="14" spans="1:3">
      <c r="A14" t="s">
        <v>2701</v>
      </c>
      <c r="B14">
        <f>IF(ISBLANK(GTDIR!N33),"",GTDIR!N33)</f>
        <v>113</v>
      </c>
      <c r="C14">
        <f>IF(ISBLANK(GTDIR!O33),"",GTDIR!O33)</f>
        <v>213</v>
      </c>
    </row>
    <row r="15" spans="1:3">
      <c r="A15" t="s">
        <v>2702</v>
      </c>
      <c r="B15">
        <f>IF(ISBLANK(GTDIR!N34),"",GTDIR!N34)</f>
        <v>114</v>
      </c>
      <c r="C15">
        <f>IF(ISBLANK(GTDIR!O34),"",GTDIR!O34)</f>
        <v>214</v>
      </c>
    </row>
    <row r="16" spans="1:3">
      <c r="A16" t="s">
        <v>2703</v>
      </c>
      <c r="B16">
        <f>IF(ISBLANK(GTDIR!N35),"",GTDIR!N35)</f>
        <v>115</v>
      </c>
      <c r="C16">
        <f>IF(ISBLANK(GTDIR!O35),"",GTDIR!O35)</f>
        <v>215</v>
      </c>
    </row>
    <row r="17" spans="1:3">
      <c r="A17" t="s">
        <v>2704</v>
      </c>
      <c r="B17">
        <f>IF(ISBLANK(GTDIR!N36),"",GTDIR!N36)</f>
        <v>116</v>
      </c>
      <c r="C17">
        <f>IF(ISBLANK(GTDIR!O36),"",GTDIR!O36)</f>
        <v>216</v>
      </c>
    </row>
    <row r="18" spans="1:3">
      <c r="A18" t="s">
        <v>2705</v>
      </c>
      <c r="B18">
        <f>IF(ISBLANK(GTDIR!N37),"",GTDIR!N37)</f>
        <v>117</v>
      </c>
      <c r="C18">
        <f>IF(ISBLANK(GTDIR!O37),"",GTDIR!O37)</f>
        <v>217</v>
      </c>
    </row>
    <row r="19" spans="1:3">
      <c r="A19" t="s">
        <v>2706</v>
      </c>
      <c r="B19">
        <f>IF(ISBLANK(GTDIR!N38),"",GTDIR!N38)</f>
        <v>118</v>
      </c>
      <c r="C19">
        <f>IF(ISBLANK(GTDIR!O38),"",GTDIR!O38)</f>
        <v>218</v>
      </c>
    </row>
    <row r="20" spans="1:3">
      <c r="A20" t="s">
        <v>2707</v>
      </c>
      <c r="B20">
        <f>IF(ISBLANK(GTDIR!N39),"",GTDIR!N39)</f>
        <v>119</v>
      </c>
      <c r="C20">
        <f>IF(ISBLANK(GTDIR!O39),"",GTDIR!O39)</f>
        <v>219</v>
      </c>
    </row>
    <row r="21" spans="1:3">
      <c r="A21" t="s">
        <v>2308</v>
      </c>
      <c r="B21">
        <f>IF(ISBLANK(GTDIR!N40),"",GTDIR!N40)</f>
        <v>120</v>
      </c>
      <c r="C21">
        <f>IF(ISBLANK(GTDIR!O40),"",GTDIR!O40)</f>
        <v>220</v>
      </c>
    </row>
    <row r="22" spans="1:3">
      <c r="A22" t="s">
        <v>2309</v>
      </c>
      <c r="B22">
        <f>IF(ISBLANK(GTDIR!N41),"",GTDIR!N41)</f>
        <v>121</v>
      </c>
      <c r="C22">
        <f>IF(ISBLANK(GTDIR!O41),"",GTDIR!O41)</f>
        <v>221</v>
      </c>
    </row>
    <row r="23" spans="1:3">
      <c r="A23" t="s">
        <v>2310</v>
      </c>
      <c r="B23">
        <f>IF(ISBLANK(GTDIR!N42),"",GTDIR!N42)</f>
        <v>122</v>
      </c>
      <c r="C23">
        <f>IF(ISBLANK(GTDIR!O42),"",GTDIR!O42)</f>
        <v>222</v>
      </c>
    </row>
    <row r="24" spans="1:3">
      <c r="A24" t="s">
        <v>2708</v>
      </c>
      <c r="B24">
        <f>IF(ISBLANK(GTDIR!N43),"",GTDIR!N43)</f>
        <v>123</v>
      </c>
      <c r="C24">
        <f>IF(ISBLANK(GTDIR!O43),"",GTDIR!O43)</f>
        <v>223</v>
      </c>
    </row>
    <row r="25" spans="1:3">
      <c r="A25" t="s">
        <v>2709</v>
      </c>
      <c r="B25">
        <f>IF(ISBLANK(GTDIR!N44),"",GTDIR!N44)</f>
        <v>124</v>
      </c>
      <c r="C25">
        <f>IF(ISBLANK(GTDIR!O44),"",GTDIR!O44)</f>
        <v>224</v>
      </c>
    </row>
    <row r="26" spans="1:3">
      <c r="A26" t="s">
        <v>2710</v>
      </c>
      <c r="B26">
        <f>IF(ISBLANK(GTDIR!N45),"",GTDIR!N45)</f>
        <v>125</v>
      </c>
      <c r="C26">
        <f>IF(ISBLANK(GTDIR!O45),"",GTDIR!O45)</f>
        <v>225</v>
      </c>
    </row>
    <row r="27" spans="1:3">
      <c r="A27" t="s">
        <v>2711</v>
      </c>
      <c r="B27">
        <f>IF(ISBLANK(GTDIR!N46),"",GTDIR!N46)</f>
        <v>126</v>
      </c>
      <c r="C27">
        <f>IF(ISBLANK(GTDIR!O46),"",GTDIR!O46)</f>
        <v>226</v>
      </c>
    </row>
    <row r="28" spans="1:3">
      <c r="A28" t="s">
        <v>2712</v>
      </c>
      <c r="B28">
        <f>IF(ISBLANK(GTDIR!N48),"",GTDIR!N48)</f>
        <v>127</v>
      </c>
      <c r="C28">
        <f>IF(ISBLANK(GTDIR!O48),"",GTDIR!O48)</f>
        <v>227</v>
      </c>
    </row>
    <row r="29" spans="1:3">
      <c r="A29" t="s">
        <v>2713</v>
      </c>
      <c r="B29">
        <f>IF(ISBLANK(GTDIR!N49),"",GTDIR!N49)</f>
        <v>128</v>
      </c>
      <c r="C29">
        <f>IF(ISBLANK(GTDIR!O49),"",GTDIR!O49)</f>
        <v>228</v>
      </c>
    </row>
    <row r="30" spans="1:3">
      <c r="A30" t="s">
        <v>2714</v>
      </c>
      <c r="B30">
        <f>IF(ISBLANK(GTDIR!N50),"",GTDIR!N50)</f>
        <v>129</v>
      </c>
      <c r="C30">
        <f>IF(ISBLANK(GTDIR!O50),"",GTDIR!O50)</f>
        <v>229</v>
      </c>
    </row>
    <row r="31" spans="1:3">
      <c r="A31" t="s">
        <v>2715</v>
      </c>
      <c r="B31">
        <f>IF(ISBLANK(GTDIR!N51),"",GTDIR!N51)</f>
        <v>130</v>
      </c>
      <c r="C31">
        <f>IF(ISBLANK(GTDIR!O51),"",GTDIR!O51)</f>
        <v>230</v>
      </c>
    </row>
    <row r="32" spans="1:3">
      <c r="A32" t="s">
        <v>2716</v>
      </c>
      <c r="B32">
        <f>IF(ISBLANK(GTDIR!N52),"",GTDIR!N52)</f>
        <v>131</v>
      </c>
      <c r="C32">
        <f>IF(ISBLANK(GTDIR!O52),"",GTDIR!O52)</f>
        <v>231</v>
      </c>
    </row>
    <row r="33" spans="1:3">
      <c r="A33" t="s">
        <v>2717</v>
      </c>
      <c r="B33">
        <f>IF(ISBLANK(GTDIR!N55),"",GTDIR!N55)</f>
        <v>132</v>
      </c>
      <c r="C33">
        <f>IF(ISBLANK(GTDIR!O55),"",GTDIR!O55)</f>
        <v>232</v>
      </c>
    </row>
    <row r="34" spans="1:3">
      <c r="A34" t="s">
        <v>2718</v>
      </c>
      <c r="B34">
        <f>IF(ISBLANK(GTDIR!N56),"",GTDIR!N56)</f>
        <v>133</v>
      </c>
      <c r="C34">
        <f>IF(ISBLANK(GTDIR!O56),"",GTDIR!O56)</f>
        <v>233</v>
      </c>
    </row>
    <row r="35" spans="1:3">
      <c r="A35" t="s">
        <v>2719</v>
      </c>
      <c r="B35">
        <f>IF(ISBLANK(GTDIR!N57),"",GTDIR!N57)</f>
        <v>134</v>
      </c>
      <c r="C35">
        <f>IF(ISBLANK(GTDIR!O57),"",GTDIR!O57)</f>
        <v>234</v>
      </c>
    </row>
    <row r="36" spans="1:3">
      <c r="A36" t="s">
        <v>2720</v>
      </c>
      <c r="B36">
        <f>IF(ISBLANK(GTDIR!N58),"",GTDIR!N58)</f>
        <v>135</v>
      </c>
      <c r="C36">
        <f>IF(ISBLANK(GTDIR!O58),"",GTDIR!O58)</f>
        <v>235</v>
      </c>
    </row>
    <row r="37" spans="1:3">
      <c r="A37" t="s">
        <v>2721</v>
      </c>
      <c r="B37">
        <f>IF(ISBLANK(GTDIR!N59),"",GTDIR!N59)</f>
        <v>136</v>
      </c>
      <c r="C37">
        <f>IF(ISBLANK(GTDIR!O59),"",GTDIR!O59)</f>
        <v>236</v>
      </c>
    </row>
    <row r="38" spans="1:3">
      <c r="A38" t="s">
        <v>2722</v>
      </c>
      <c r="B38">
        <f>IF(ISBLANK(GTDIR!N60),"",GTDIR!N60)</f>
        <v>137</v>
      </c>
      <c r="C38">
        <f>IF(ISBLANK(GTDIR!O60),"",GTDIR!O60)</f>
        <v>237</v>
      </c>
    </row>
    <row r="39" spans="1:3">
      <c r="A39" t="s">
        <v>2723</v>
      </c>
      <c r="B39">
        <f>IF(ISBLANK(GTDIR!N61),"",GTDIR!N61)</f>
        <v>138</v>
      </c>
      <c r="C39">
        <f>IF(ISBLANK(GTDIR!O61),"",GTDIR!O61)</f>
        <v>238</v>
      </c>
    </row>
    <row r="40" spans="1:3">
      <c r="A40" t="s">
        <v>2724</v>
      </c>
      <c r="B40">
        <f>IF(ISBLANK(GTDIR!N62),"",GTDIR!N62)</f>
        <v>139</v>
      </c>
      <c r="C40">
        <f>IF(ISBLANK(GTDIR!O62),"",GTDIR!O62)</f>
        <v>239</v>
      </c>
    </row>
    <row r="41" spans="1:3">
      <c r="A41" t="s">
        <v>2311</v>
      </c>
      <c r="B41">
        <f>IF(ISBLANK(GTDIR!N63),"",GTDIR!N63)</f>
        <v>140</v>
      </c>
      <c r="C41">
        <f>IF(ISBLANK(GTDIR!O63),"",GTDIR!O63)</f>
        <v>240</v>
      </c>
    </row>
    <row r="42" spans="1:3">
      <c r="A42" t="s">
        <v>2312</v>
      </c>
      <c r="B42">
        <f>IF(ISBLANK(GTDIR!N64),"",GTDIR!N64)</f>
        <v>141</v>
      </c>
      <c r="C42">
        <f>IF(ISBLANK(GTDIR!O64),"",GTDIR!O64)</f>
        <v>241</v>
      </c>
    </row>
    <row r="43" spans="1:3">
      <c r="A43" t="s">
        <v>2313</v>
      </c>
      <c r="B43">
        <f>IF(ISBLANK(GTDIR!N65),"",GTDIR!N65)</f>
        <v>142</v>
      </c>
      <c r="C43">
        <f>IF(ISBLANK(GTDIR!O65),"",GTDIR!O65)</f>
        <v>242</v>
      </c>
    </row>
    <row r="44" spans="1:3">
      <c r="A44" t="s">
        <v>2314</v>
      </c>
      <c r="B44">
        <f>IF(ISBLANK(GTDIR!N66),"",GTDIR!N66)</f>
        <v>143</v>
      </c>
      <c r="C44">
        <f>IF(ISBLANK(GTDIR!O66),"",GTDIR!O66)</f>
        <v>243</v>
      </c>
    </row>
    <row r="45" spans="1:3">
      <c r="A45" t="s">
        <v>2725</v>
      </c>
      <c r="B45">
        <f>IF(ISBLANK(GTDIR!N67),"",GTDIR!N67)</f>
        <v>144</v>
      </c>
      <c r="C45">
        <f>IF(ISBLANK(GTDIR!O67),"",GTDIR!O67)</f>
        <v>244</v>
      </c>
    </row>
    <row r="46" spans="1:3">
      <c r="A46" t="s">
        <v>2726</v>
      </c>
      <c r="B46">
        <f>IF(ISBLANK(GTDIR!N68),"",GTDIR!N68)</f>
        <v>145</v>
      </c>
      <c r="C46">
        <f>IF(ISBLANK(GTDIR!O68),"",GTDIR!O68)</f>
        <v>245</v>
      </c>
    </row>
    <row r="47" spans="1:3">
      <c r="A47" t="s">
        <v>2727</v>
      </c>
      <c r="B47">
        <f>IF(ISBLANK(GTDIR!N69),"",GTDIR!N69)</f>
        <v>146</v>
      </c>
      <c r="C47">
        <f>IF(ISBLANK(GTDIR!O69),"",GTDIR!O69)</f>
        <v>246</v>
      </c>
    </row>
    <row r="48" spans="1:3">
      <c r="A48" t="s">
        <v>2728</v>
      </c>
      <c r="B48">
        <f>IF(ISBLANK(GTDIR!N70),"",GTDIR!N70)</f>
        <v>147</v>
      </c>
      <c r="C48">
        <f>IF(ISBLANK(GTDIR!O70),"",GTDIR!O70)</f>
        <v>247</v>
      </c>
    </row>
    <row r="49" spans="1:3">
      <c r="A49" t="s">
        <v>2729</v>
      </c>
      <c r="B49">
        <f>IF(ISBLANK(GTDIR!N71),"",GTDIR!N71)</f>
        <v>148</v>
      </c>
      <c r="C49">
        <f>IF(ISBLANK(GTDIR!O71),"",GTDIR!O71)</f>
        <v>248</v>
      </c>
    </row>
  </sheetData>
  <dataValidations count="1">
    <dataValidation allowBlank="1" showInputMessage="1" showErrorMessage="1" prompt="AOP" sqref="A1">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11A735"/>
  </sheetPr>
  <dimension ref="A1:AKW107"/>
  <sheetViews>
    <sheetView showGridLines="0" view="pageLayout" topLeftCell="F1" zoomScale="55" zoomScaleNormal="55" zoomScaleSheetLayoutView="85" zoomScalePageLayoutView="55" workbookViewId="0">
      <selection activeCell="J3" sqref="J3"/>
    </sheetView>
  </sheetViews>
  <sheetFormatPr defaultColWidth="2.5703125" defaultRowHeight="20.25"/>
  <cols>
    <col min="1" max="2" width="16.7109375" style="210" hidden="1" customWidth="1"/>
    <col min="3" max="4" width="28.5703125" style="210" hidden="1" customWidth="1"/>
    <col min="5" max="5" width="20.28515625" style="210" hidden="1" customWidth="1"/>
    <col min="6" max="6" width="12.85546875" style="31" customWidth="1"/>
    <col min="7" max="7" width="10.28515625" style="31" customWidth="1"/>
    <col min="8" max="8" width="59" style="31" customWidth="1"/>
    <col min="9" max="9" width="17.7109375" style="31" customWidth="1"/>
    <col min="10" max="10" width="12.28515625" style="31" customWidth="1"/>
    <col min="11" max="12" width="4" style="31" customWidth="1"/>
    <col min="13" max="13" width="4.28515625" style="31" customWidth="1"/>
    <col min="14" max="14" width="5.7109375" style="31" customWidth="1"/>
    <col min="15" max="15" width="13.7109375" style="31" customWidth="1"/>
    <col min="16" max="18" width="13.85546875" style="31" customWidth="1"/>
    <col min="19" max="19" width="14.7109375" style="31" customWidth="1"/>
    <col min="20" max="20" width="1.28515625" style="31" customWidth="1"/>
    <col min="21" max="21" width="5.42578125" style="31" customWidth="1"/>
    <col min="22" max="22" width="4" style="31" customWidth="1"/>
    <col min="23" max="985" width="2.5703125" style="31"/>
    <col min="986" max="16384" width="2.5703125" style="37"/>
  </cols>
  <sheetData>
    <row r="1" spans="1:984" s="379" customFormat="1" ht="31.5" customHeight="1">
      <c r="A1" s="453"/>
      <c r="B1" s="453"/>
      <c r="C1" s="453"/>
      <c r="D1" s="453"/>
      <c r="E1" s="453"/>
      <c r="F1" s="819" t="e">
        <f>#REF!</f>
        <v>#REF!</v>
      </c>
      <c r="G1" s="819"/>
      <c r="H1" s="819"/>
      <c r="I1" s="819"/>
      <c r="J1" s="454"/>
      <c r="K1" s="454"/>
      <c r="L1" s="454"/>
      <c r="M1" s="454"/>
      <c r="N1" s="378"/>
      <c r="O1" s="378"/>
      <c r="P1" s="378"/>
      <c r="Q1" s="820"/>
      <c r="R1" s="820"/>
      <c r="S1" s="821" t="e">
        <f>#REF!</f>
        <v>#REF!</v>
      </c>
      <c r="T1" s="375"/>
      <c r="U1" s="1685" t="str">
        <f>CONCATENATE("*",'#Konverter'!AJ5,C80,D80,"*")</f>
        <v>*1342569754974627*</v>
      </c>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75"/>
      <c r="IX1" s="375"/>
      <c r="IY1" s="375"/>
      <c r="IZ1" s="375"/>
      <c r="JA1" s="375"/>
      <c r="JB1" s="375"/>
      <c r="JC1" s="375"/>
      <c r="JD1" s="375"/>
      <c r="JE1" s="375"/>
      <c r="JF1" s="375"/>
      <c r="JG1" s="375"/>
      <c r="JH1" s="375"/>
      <c r="JI1" s="375"/>
      <c r="JJ1" s="375"/>
      <c r="JK1" s="375"/>
      <c r="JL1" s="375"/>
      <c r="JM1" s="375"/>
      <c r="JN1" s="375"/>
      <c r="JO1" s="375"/>
      <c r="JP1" s="375"/>
      <c r="JQ1" s="375"/>
      <c r="JR1" s="375"/>
      <c r="JS1" s="375"/>
      <c r="JT1" s="375"/>
      <c r="JU1" s="375"/>
      <c r="JV1" s="375"/>
      <c r="JW1" s="375"/>
      <c r="JX1" s="375"/>
      <c r="JY1" s="375"/>
      <c r="JZ1" s="375"/>
      <c r="KA1" s="375"/>
      <c r="KB1" s="375"/>
      <c r="KC1" s="375"/>
      <c r="KD1" s="375"/>
      <c r="KE1" s="375"/>
      <c r="KF1" s="375"/>
      <c r="KG1" s="375"/>
      <c r="KH1" s="375"/>
      <c r="KI1" s="375"/>
      <c r="KJ1" s="375"/>
      <c r="KK1" s="375"/>
      <c r="KL1" s="375"/>
      <c r="KM1" s="375"/>
      <c r="KN1" s="375"/>
      <c r="KO1" s="375"/>
      <c r="KP1" s="375"/>
      <c r="KQ1" s="375"/>
      <c r="KR1" s="375"/>
      <c r="KS1" s="375"/>
      <c r="KT1" s="375"/>
      <c r="KU1" s="375"/>
      <c r="KV1" s="375"/>
      <c r="KW1" s="375"/>
      <c r="KX1" s="375"/>
      <c r="KY1" s="375"/>
      <c r="KZ1" s="375"/>
      <c r="LA1" s="375"/>
      <c r="LB1" s="375"/>
      <c r="LC1" s="375"/>
      <c r="LD1" s="375"/>
      <c r="LE1" s="375"/>
      <c r="LF1" s="375"/>
      <c r="LG1" s="375"/>
      <c r="LH1" s="375"/>
      <c r="LI1" s="375"/>
      <c r="LJ1" s="375"/>
      <c r="LK1" s="375"/>
      <c r="LL1" s="375"/>
      <c r="LM1" s="375"/>
      <c r="LN1" s="375"/>
      <c r="LO1" s="375"/>
      <c r="LP1" s="375"/>
      <c r="LQ1" s="375"/>
      <c r="LR1" s="375"/>
      <c r="LS1" s="375"/>
      <c r="LT1" s="375"/>
      <c r="LU1" s="375"/>
      <c r="LV1" s="375"/>
      <c r="LW1" s="375"/>
      <c r="LX1" s="375"/>
      <c r="LY1" s="375"/>
      <c r="LZ1" s="375"/>
      <c r="MA1" s="375"/>
      <c r="MB1" s="375"/>
      <c r="MC1" s="375"/>
      <c r="MD1" s="375"/>
      <c r="ME1" s="375"/>
      <c r="MF1" s="375"/>
      <c r="MG1" s="375"/>
      <c r="MH1" s="375"/>
      <c r="MI1" s="375"/>
      <c r="MJ1" s="375"/>
      <c r="MK1" s="375"/>
      <c r="ML1" s="375"/>
      <c r="MM1" s="375"/>
      <c r="MN1" s="375"/>
      <c r="MO1" s="375"/>
      <c r="MP1" s="375"/>
      <c r="MQ1" s="375"/>
      <c r="MR1" s="375"/>
      <c r="MS1" s="375"/>
      <c r="MT1" s="375"/>
      <c r="MU1" s="375"/>
      <c r="MV1" s="375"/>
      <c r="MW1" s="375"/>
      <c r="MX1" s="375"/>
      <c r="MY1" s="375"/>
      <c r="MZ1" s="375"/>
      <c r="NA1" s="375"/>
      <c r="NB1" s="375"/>
      <c r="NC1" s="375"/>
      <c r="ND1" s="375"/>
      <c r="NE1" s="375"/>
      <c r="NF1" s="375"/>
      <c r="NG1" s="375"/>
      <c r="NH1" s="375"/>
      <c r="NI1" s="375"/>
      <c r="NJ1" s="375"/>
      <c r="NK1" s="375"/>
      <c r="NL1" s="375"/>
      <c r="NM1" s="375"/>
      <c r="NN1" s="375"/>
      <c r="NO1" s="375"/>
      <c r="NP1" s="375"/>
      <c r="NQ1" s="375"/>
      <c r="NR1" s="375"/>
      <c r="NS1" s="375"/>
      <c r="NT1" s="375"/>
      <c r="NU1" s="375"/>
      <c r="NV1" s="375"/>
      <c r="NW1" s="375"/>
      <c r="NX1" s="375"/>
      <c r="NY1" s="375"/>
      <c r="NZ1" s="375"/>
      <c r="OA1" s="375"/>
      <c r="OB1" s="375"/>
      <c r="OC1" s="375"/>
      <c r="OD1" s="375"/>
      <c r="OE1" s="375"/>
      <c r="OF1" s="375"/>
      <c r="OG1" s="375"/>
      <c r="OH1" s="375"/>
      <c r="OI1" s="375"/>
      <c r="OJ1" s="375"/>
      <c r="OK1" s="375"/>
      <c r="OL1" s="375"/>
      <c r="OM1" s="375"/>
      <c r="ON1" s="375"/>
      <c r="OO1" s="375"/>
      <c r="OP1" s="375"/>
      <c r="OQ1" s="375"/>
      <c r="OR1" s="375"/>
      <c r="OS1" s="375"/>
      <c r="OT1" s="375"/>
      <c r="OU1" s="375"/>
      <c r="OV1" s="375"/>
      <c r="OW1" s="375"/>
      <c r="OX1" s="375"/>
      <c r="OY1" s="375"/>
      <c r="OZ1" s="375"/>
      <c r="PA1" s="375"/>
      <c r="PB1" s="375"/>
      <c r="PC1" s="375"/>
      <c r="PD1" s="375"/>
      <c r="PE1" s="375"/>
      <c r="PF1" s="375"/>
      <c r="PG1" s="375"/>
      <c r="PH1" s="375"/>
      <c r="PI1" s="375"/>
      <c r="PJ1" s="375"/>
      <c r="PK1" s="375"/>
      <c r="PL1" s="375"/>
      <c r="PM1" s="375"/>
      <c r="PN1" s="375"/>
      <c r="PO1" s="375"/>
      <c r="PP1" s="375"/>
      <c r="PQ1" s="375"/>
      <c r="PR1" s="375"/>
      <c r="PS1" s="375"/>
      <c r="PT1" s="375"/>
      <c r="PU1" s="375"/>
      <c r="PV1" s="375"/>
      <c r="PW1" s="375"/>
      <c r="PX1" s="375"/>
      <c r="PY1" s="375"/>
      <c r="PZ1" s="375"/>
      <c r="QA1" s="375"/>
      <c r="QB1" s="375"/>
      <c r="QC1" s="375"/>
      <c r="QD1" s="375"/>
      <c r="QE1" s="375"/>
      <c r="QF1" s="375"/>
      <c r="QG1" s="375"/>
      <c r="QH1" s="375"/>
      <c r="QI1" s="375"/>
      <c r="QJ1" s="375"/>
      <c r="QK1" s="375"/>
      <c r="QL1" s="375"/>
      <c r="QM1" s="375"/>
      <c r="QN1" s="375"/>
      <c r="QO1" s="375"/>
      <c r="QP1" s="375"/>
      <c r="QQ1" s="375"/>
      <c r="QR1" s="375"/>
      <c r="QS1" s="375"/>
      <c r="QT1" s="375"/>
      <c r="QU1" s="375"/>
      <c r="QV1" s="375"/>
      <c r="QW1" s="375"/>
      <c r="QX1" s="375"/>
      <c r="QY1" s="375"/>
      <c r="QZ1" s="375"/>
      <c r="RA1" s="375"/>
      <c r="RB1" s="375"/>
      <c r="RC1" s="375"/>
      <c r="RD1" s="375"/>
      <c r="RE1" s="375"/>
      <c r="RF1" s="375"/>
      <c r="RG1" s="375"/>
      <c r="RH1" s="375"/>
      <c r="RI1" s="375"/>
      <c r="RJ1" s="375"/>
      <c r="RK1" s="375"/>
      <c r="RL1" s="375"/>
      <c r="RM1" s="375"/>
      <c r="RN1" s="375"/>
      <c r="RO1" s="375"/>
      <c r="RP1" s="375"/>
      <c r="RQ1" s="375"/>
      <c r="RR1" s="375"/>
      <c r="RS1" s="375"/>
      <c r="RT1" s="375"/>
      <c r="RU1" s="375"/>
      <c r="RV1" s="375"/>
      <c r="RW1" s="375"/>
      <c r="RX1" s="375"/>
      <c r="RY1" s="375"/>
      <c r="RZ1" s="375"/>
      <c r="SA1" s="375"/>
      <c r="SB1" s="375"/>
      <c r="SC1" s="375"/>
      <c r="SD1" s="375"/>
      <c r="SE1" s="375"/>
      <c r="SF1" s="375"/>
      <c r="SG1" s="375"/>
      <c r="SH1" s="375"/>
      <c r="SI1" s="375"/>
      <c r="SJ1" s="375"/>
      <c r="SK1" s="375"/>
      <c r="SL1" s="375"/>
      <c r="SM1" s="375"/>
      <c r="SN1" s="375"/>
      <c r="SO1" s="375"/>
      <c r="SP1" s="375"/>
      <c r="SQ1" s="375"/>
      <c r="SR1" s="375"/>
      <c r="SS1" s="375"/>
      <c r="ST1" s="375"/>
      <c r="SU1" s="375"/>
      <c r="SV1" s="375"/>
      <c r="SW1" s="375"/>
      <c r="SX1" s="375"/>
      <c r="SY1" s="375"/>
      <c r="SZ1" s="375"/>
      <c r="TA1" s="375"/>
      <c r="TB1" s="375"/>
      <c r="TC1" s="375"/>
      <c r="TD1" s="375"/>
      <c r="TE1" s="375"/>
      <c r="TF1" s="375"/>
      <c r="TG1" s="375"/>
      <c r="TH1" s="375"/>
      <c r="TI1" s="375"/>
      <c r="TJ1" s="375"/>
      <c r="TK1" s="375"/>
      <c r="TL1" s="375"/>
      <c r="TM1" s="375"/>
      <c r="TN1" s="375"/>
      <c r="TO1" s="375"/>
      <c r="TP1" s="375"/>
      <c r="TQ1" s="375"/>
      <c r="TR1" s="375"/>
      <c r="TS1" s="375"/>
      <c r="TT1" s="375"/>
      <c r="TU1" s="375"/>
      <c r="TV1" s="375"/>
      <c r="TW1" s="375"/>
      <c r="TX1" s="375"/>
      <c r="TY1" s="375"/>
      <c r="TZ1" s="375"/>
      <c r="UA1" s="375"/>
      <c r="UB1" s="375"/>
      <c r="UC1" s="375"/>
      <c r="UD1" s="375"/>
      <c r="UE1" s="375"/>
      <c r="UF1" s="375"/>
      <c r="UG1" s="375"/>
      <c r="UH1" s="375"/>
      <c r="UI1" s="375"/>
      <c r="UJ1" s="375"/>
      <c r="UK1" s="375"/>
      <c r="UL1" s="375"/>
      <c r="UM1" s="375"/>
      <c r="UN1" s="375"/>
      <c r="UO1" s="375"/>
      <c r="UP1" s="375"/>
      <c r="UQ1" s="375"/>
      <c r="UR1" s="375"/>
      <c r="US1" s="375"/>
      <c r="UT1" s="375"/>
      <c r="UU1" s="375"/>
      <c r="UV1" s="375"/>
      <c r="UW1" s="375"/>
      <c r="UX1" s="375"/>
      <c r="UY1" s="375"/>
      <c r="UZ1" s="375"/>
      <c r="VA1" s="375"/>
      <c r="VB1" s="375"/>
      <c r="VC1" s="375"/>
      <c r="VD1" s="375"/>
      <c r="VE1" s="375"/>
      <c r="VF1" s="375"/>
      <c r="VG1" s="375"/>
      <c r="VH1" s="375"/>
      <c r="VI1" s="375"/>
      <c r="VJ1" s="375"/>
      <c r="VK1" s="375"/>
      <c r="VL1" s="375"/>
      <c r="VM1" s="375"/>
      <c r="VN1" s="375"/>
      <c r="VO1" s="375"/>
      <c r="VP1" s="375"/>
      <c r="VQ1" s="375"/>
      <c r="VR1" s="375"/>
      <c r="VS1" s="375"/>
      <c r="VT1" s="375"/>
      <c r="VU1" s="375"/>
      <c r="VV1" s="375"/>
      <c r="VW1" s="375"/>
      <c r="VX1" s="375"/>
      <c r="VY1" s="375"/>
      <c r="VZ1" s="375"/>
      <c r="WA1" s="375"/>
      <c r="WB1" s="375"/>
      <c r="WC1" s="375"/>
      <c r="WD1" s="375"/>
      <c r="WE1" s="375"/>
      <c r="WF1" s="375"/>
      <c r="WG1" s="375"/>
      <c r="WH1" s="375"/>
      <c r="WI1" s="375"/>
      <c r="WJ1" s="375"/>
      <c r="WK1" s="375"/>
      <c r="WL1" s="375"/>
      <c r="WM1" s="375"/>
      <c r="WN1" s="375"/>
      <c r="WO1" s="375"/>
      <c r="WP1" s="375"/>
      <c r="WQ1" s="375"/>
      <c r="WR1" s="375"/>
      <c r="WS1" s="375"/>
      <c r="WT1" s="375"/>
      <c r="WU1" s="375"/>
      <c r="WV1" s="375"/>
      <c r="WW1" s="375"/>
      <c r="WX1" s="375"/>
      <c r="WY1" s="375"/>
      <c r="WZ1" s="375"/>
      <c r="XA1" s="375"/>
      <c r="XB1" s="375"/>
      <c r="XC1" s="375"/>
      <c r="XD1" s="375"/>
      <c r="XE1" s="375"/>
      <c r="XF1" s="375"/>
      <c r="XG1" s="375"/>
      <c r="XH1" s="375"/>
      <c r="XI1" s="375"/>
      <c r="XJ1" s="375"/>
      <c r="XK1" s="375"/>
      <c r="XL1" s="375"/>
      <c r="XM1" s="375"/>
      <c r="XN1" s="375"/>
      <c r="XO1" s="375"/>
      <c r="XP1" s="375"/>
      <c r="XQ1" s="375"/>
      <c r="XR1" s="375"/>
      <c r="XS1" s="375"/>
      <c r="XT1" s="375"/>
      <c r="XU1" s="375"/>
      <c r="XV1" s="375"/>
      <c r="XW1" s="375"/>
      <c r="XX1" s="375"/>
      <c r="XY1" s="375"/>
      <c r="XZ1" s="375"/>
      <c r="YA1" s="375"/>
      <c r="YB1" s="375"/>
      <c r="YC1" s="375"/>
      <c r="YD1" s="375"/>
      <c r="YE1" s="375"/>
      <c r="YF1" s="375"/>
      <c r="YG1" s="375"/>
      <c r="YH1" s="375"/>
      <c r="YI1" s="375"/>
      <c r="YJ1" s="375"/>
      <c r="YK1" s="375"/>
      <c r="YL1" s="375"/>
      <c r="YM1" s="375"/>
      <c r="YN1" s="375"/>
      <c r="YO1" s="375"/>
      <c r="YP1" s="375"/>
      <c r="YQ1" s="375"/>
      <c r="YR1" s="375"/>
      <c r="YS1" s="375"/>
      <c r="YT1" s="375"/>
      <c r="YU1" s="375"/>
      <c r="YV1" s="375"/>
      <c r="YW1" s="375"/>
      <c r="YX1" s="375"/>
      <c r="YY1" s="375"/>
      <c r="YZ1" s="375"/>
      <c r="ZA1" s="375"/>
      <c r="ZB1" s="375"/>
      <c r="ZC1" s="375"/>
      <c r="ZD1" s="375"/>
      <c r="ZE1" s="375"/>
      <c r="ZF1" s="375"/>
      <c r="ZG1" s="375"/>
      <c r="ZH1" s="375"/>
      <c r="ZI1" s="375"/>
      <c r="ZJ1" s="375"/>
      <c r="ZK1" s="375"/>
      <c r="ZL1" s="375"/>
      <c r="ZM1" s="375"/>
      <c r="ZN1" s="375"/>
      <c r="ZO1" s="375"/>
      <c r="ZP1" s="375"/>
      <c r="ZQ1" s="375"/>
      <c r="ZR1" s="375"/>
      <c r="ZS1" s="375"/>
      <c r="ZT1" s="375"/>
      <c r="ZU1" s="375"/>
      <c r="ZV1" s="375"/>
      <c r="ZW1" s="375"/>
      <c r="ZX1" s="375"/>
      <c r="ZY1" s="375"/>
      <c r="ZZ1" s="375"/>
      <c r="AAA1" s="375"/>
      <c r="AAB1" s="375"/>
      <c r="AAC1" s="375"/>
      <c r="AAD1" s="375"/>
      <c r="AAE1" s="375"/>
      <c r="AAF1" s="375"/>
      <c r="AAG1" s="375"/>
      <c r="AAH1" s="375"/>
      <c r="AAI1" s="375"/>
      <c r="AAJ1" s="375"/>
      <c r="AAK1" s="375"/>
      <c r="AAL1" s="375"/>
      <c r="AAM1" s="375"/>
      <c r="AAN1" s="375"/>
      <c r="AAO1" s="375"/>
      <c r="AAP1" s="375"/>
      <c r="AAQ1" s="375"/>
      <c r="AAR1" s="375"/>
      <c r="AAS1" s="375"/>
      <c r="AAT1" s="375"/>
      <c r="AAU1" s="375"/>
      <c r="AAV1" s="375"/>
      <c r="AAW1" s="375"/>
      <c r="AAX1" s="375"/>
      <c r="AAY1" s="375"/>
      <c r="AAZ1" s="375"/>
      <c r="ABA1" s="375"/>
      <c r="ABB1" s="375"/>
      <c r="ABC1" s="375"/>
      <c r="ABD1" s="375"/>
      <c r="ABE1" s="375"/>
      <c r="ABF1" s="375"/>
      <c r="ABG1" s="375"/>
      <c r="ABH1" s="375"/>
      <c r="ABI1" s="375"/>
      <c r="ABJ1" s="375"/>
      <c r="ABK1" s="375"/>
      <c r="ABL1" s="375"/>
      <c r="ABM1" s="375"/>
      <c r="ABN1" s="375"/>
      <c r="ABO1" s="375"/>
      <c r="ABP1" s="375"/>
      <c r="ABQ1" s="375"/>
      <c r="ABR1" s="375"/>
      <c r="ABS1" s="375"/>
      <c r="ABT1" s="375"/>
      <c r="ABU1" s="375"/>
      <c r="ABV1" s="375"/>
      <c r="ABW1" s="375"/>
      <c r="ABX1" s="375"/>
      <c r="ABY1" s="375"/>
      <c r="ABZ1" s="375"/>
      <c r="ACA1" s="375"/>
      <c r="ACB1" s="375"/>
      <c r="ACC1" s="375"/>
      <c r="ACD1" s="375"/>
      <c r="ACE1" s="375"/>
      <c r="ACF1" s="375"/>
      <c r="ACG1" s="375"/>
      <c r="ACH1" s="375"/>
      <c r="ACI1" s="375"/>
      <c r="ACJ1" s="375"/>
      <c r="ACK1" s="375"/>
      <c r="ACL1" s="375"/>
      <c r="ACM1" s="375"/>
      <c r="ACN1" s="375"/>
      <c r="ACO1" s="375"/>
      <c r="ACP1" s="375"/>
      <c r="ACQ1" s="375"/>
      <c r="ACR1" s="375"/>
      <c r="ACS1" s="375"/>
      <c r="ACT1" s="375"/>
      <c r="ACU1" s="375"/>
      <c r="ACV1" s="375"/>
      <c r="ACW1" s="375"/>
      <c r="ACX1" s="375"/>
      <c r="ACY1" s="375"/>
      <c r="ACZ1" s="375"/>
      <c r="ADA1" s="375"/>
      <c r="ADB1" s="375"/>
      <c r="ADC1" s="375"/>
      <c r="ADD1" s="375"/>
      <c r="ADE1" s="375"/>
      <c r="ADF1" s="375"/>
      <c r="ADG1" s="375"/>
      <c r="ADH1" s="375"/>
      <c r="ADI1" s="375"/>
      <c r="ADJ1" s="375"/>
      <c r="ADK1" s="375"/>
      <c r="ADL1" s="375"/>
      <c r="ADM1" s="375"/>
      <c r="ADN1" s="375"/>
      <c r="ADO1" s="375"/>
      <c r="ADP1" s="375"/>
      <c r="ADQ1" s="375"/>
      <c r="ADR1" s="375"/>
      <c r="ADS1" s="375"/>
      <c r="ADT1" s="375"/>
      <c r="ADU1" s="375"/>
      <c r="ADV1" s="375"/>
      <c r="ADW1" s="375"/>
      <c r="ADX1" s="375"/>
      <c r="ADY1" s="375"/>
      <c r="ADZ1" s="375"/>
      <c r="AEA1" s="375"/>
      <c r="AEB1" s="375"/>
      <c r="AEC1" s="375"/>
      <c r="AED1" s="375"/>
      <c r="AEE1" s="375"/>
      <c r="AEF1" s="375"/>
      <c r="AEG1" s="375"/>
      <c r="AEH1" s="375"/>
      <c r="AEI1" s="375"/>
      <c r="AEJ1" s="375"/>
      <c r="AEK1" s="375"/>
      <c r="AEL1" s="375"/>
      <c r="AEM1" s="375"/>
      <c r="AEN1" s="375"/>
      <c r="AEO1" s="375"/>
      <c r="AEP1" s="375"/>
      <c r="AEQ1" s="375"/>
      <c r="AER1" s="375"/>
      <c r="AES1" s="375"/>
      <c r="AET1" s="375"/>
      <c r="AEU1" s="375"/>
      <c r="AEV1" s="375"/>
      <c r="AEW1" s="375"/>
      <c r="AEX1" s="375"/>
      <c r="AEY1" s="375"/>
      <c r="AEZ1" s="375"/>
      <c r="AFA1" s="375"/>
      <c r="AFB1" s="375"/>
      <c r="AFC1" s="375"/>
      <c r="AFD1" s="375"/>
      <c r="AFE1" s="375"/>
      <c r="AFF1" s="375"/>
      <c r="AFG1" s="375"/>
      <c r="AFH1" s="375"/>
      <c r="AFI1" s="375"/>
      <c r="AFJ1" s="375"/>
      <c r="AFK1" s="375"/>
      <c r="AFL1" s="375"/>
      <c r="AFM1" s="375"/>
      <c r="AFN1" s="375"/>
      <c r="AFO1" s="375"/>
      <c r="AFP1" s="375"/>
      <c r="AFQ1" s="375"/>
      <c r="AFR1" s="375"/>
      <c r="AFS1" s="375"/>
      <c r="AFT1" s="375"/>
      <c r="AFU1" s="375"/>
      <c r="AFV1" s="375"/>
      <c r="AFW1" s="375"/>
      <c r="AFX1" s="375"/>
      <c r="AFY1" s="375"/>
      <c r="AFZ1" s="375"/>
      <c r="AGA1" s="375"/>
      <c r="AGB1" s="375"/>
      <c r="AGC1" s="375"/>
      <c r="AGD1" s="375"/>
      <c r="AGE1" s="375"/>
      <c r="AGF1" s="375"/>
      <c r="AGG1" s="375"/>
      <c r="AGH1" s="375"/>
      <c r="AGI1" s="375"/>
      <c r="AGJ1" s="375"/>
      <c r="AGK1" s="375"/>
      <c r="AGL1" s="375"/>
      <c r="AGM1" s="375"/>
      <c r="AGN1" s="375"/>
      <c r="AGO1" s="375"/>
      <c r="AGP1" s="375"/>
      <c r="AGQ1" s="375"/>
      <c r="AGR1" s="375"/>
      <c r="AGS1" s="375"/>
      <c r="AGT1" s="375"/>
      <c r="AGU1" s="375"/>
      <c r="AGV1" s="375"/>
      <c r="AGW1" s="375"/>
      <c r="AGX1" s="375"/>
      <c r="AGY1" s="375"/>
      <c r="AGZ1" s="375"/>
      <c r="AHA1" s="375"/>
      <c r="AHB1" s="375"/>
      <c r="AHC1" s="375"/>
      <c r="AHD1" s="375"/>
      <c r="AHE1" s="375"/>
      <c r="AHF1" s="375"/>
      <c r="AHG1" s="375"/>
      <c r="AHH1" s="375"/>
      <c r="AHI1" s="375"/>
      <c r="AHJ1" s="375"/>
      <c r="AHK1" s="375"/>
      <c r="AHL1" s="375"/>
      <c r="AHM1" s="375"/>
      <c r="AHN1" s="375"/>
      <c r="AHO1" s="375"/>
      <c r="AHP1" s="375"/>
      <c r="AHQ1" s="375"/>
      <c r="AHR1" s="375"/>
      <c r="AHS1" s="375"/>
      <c r="AHT1" s="375"/>
      <c r="AHU1" s="375"/>
      <c r="AHV1" s="375"/>
      <c r="AHW1" s="375"/>
      <c r="AHX1" s="375"/>
      <c r="AHY1" s="375"/>
      <c r="AHZ1" s="375"/>
      <c r="AIA1" s="375"/>
      <c r="AIB1" s="375"/>
      <c r="AIC1" s="375"/>
      <c r="AID1" s="375"/>
      <c r="AIE1" s="375"/>
      <c r="AIF1" s="375"/>
      <c r="AIG1" s="375"/>
      <c r="AIH1" s="375"/>
      <c r="AII1" s="375"/>
      <c r="AIJ1" s="375"/>
      <c r="AIK1" s="375"/>
      <c r="AIL1" s="375"/>
      <c r="AIM1" s="375"/>
      <c r="AIN1" s="375"/>
      <c r="AIO1" s="375"/>
      <c r="AIP1" s="375"/>
      <c r="AIQ1" s="375"/>
      <c r="AIR1" s="375"/>
      <c r="AIS1" s="375"/>
      <c r="AIT1" s="375"/>
      <c r="AIU1" s="375"/>
      <c r="AIV1" s="375"/>
      <c r="AIW1" s="375"/>
      <c r="AIX1" s="375"/>
      <c r="AIY1" s="375"/>
      <c r="AIZ1" s="375"/>
      <c r="AJA1" s="375"/>
      <c r="AJB1" s="375"/>
      <c r="AJC1" s="375"/>
      <c r="AJD1" s="375"/>
      <c r="AJE1" s="375"/>
      <c r="AJF1" s="375"/>
      <c r="AJG1" s="375"/>
      <c r="AJH1" s="375"/>
      <c r="AJI1" s="375"/>
      <c r="AJJ1" s="375"/>
      <c r="AJK1" s="375"/>
      <c r="AJL1" s="375"/>
      <c r="AJM1" s="375"/>
      <c r="AJN1" s="375"/>
      <c r="AJO1" s="375"/>
      <c r="AJP1" s="375"/>
      <c r="AJQ1" s="375"/>
      <c r="AJR1" s="375"/>
      <c r="AJS1" s="375"/>
      <c r="AJT1" s="375"/>
      <c r="AJU1" s="375"/>
      <c r="AJV1" s="375"/>
      <c r="AJW1" s="375"/>
      <c r="AJX1" s="375"/>
      <c r="AJY1" s="375"/>
      <c r="AJZ1" s="375"/>
      <c r="AKA1" s="375"/>
      <c r="AKB1" s="375"/>
      <c r="AKC1" s="375"/>
      <c r="AKD1" s="375"/>
      <c r="AKE1" s="375"/>
      <c r="AKF1" s="375"/>
      <c r="AKG1" s="375"/>
      <c r="AKH1" s="375"/>
      <c r="AKI1" s="375"/>
      <c r="AKJ1" s="375"/>
      <c r="AKK1" s="375"/>
      <c r="AKL1" s="375"/>
      <c r="AKM1" s="375"/>
      <c r="AKN1" s="375"/>
      <c r="AKO1" s="375"/>
      <c r="AKP1" s="375"/>
      <c r="AKQ1" s="375"/>
      <c r="AKR1" s="375"/>
      <c r="AKS1" s="375"/>
      <c r="AKT1" s="375"/>
      <c r="AKU1" s="375"/>
      <c r="AKV1" s="375"/>
    </row>
    <row r="2" spans="1:984" s="457" customFormat="1" ht="31.5" customHeight="1">
      <c r="A2" s="455"/>
      <c r="B2" s="455"/>
      <c r="C2" s="455"/>
      <c r="D2" s="455"/>
      <c r="E2" s="455"/>
      <c r="F2" s="832" t="s">
        <v>2206</v>
      </c>
      <c r="G2" s="822"/>
      <c r="H2" s="822"/>
      <c r="I2" s="456"/>
      <c r="J2" s="454"/>
      <c r="K2" s="454"/>
      <c r="L2" s="454"/>
      <c r="M2" s="454"/>
      <c r="N2" s="823"/>
      <c r="O2" s="823"/>
      <c r="P2" s="823"/>
      <c r="Q2" s="823"/>
      <c r="R2" s="823"/>
      <c r="S2" s="834" t="s">
        <v>2260</v>
      </c>
      <c r="U2" s="1685"/>
    </row>
    <row r="3" spans="1:984" s="375" customFormat="1" ht="31.5" customHeight="1">
      <c r="A3" s="453"/>
      <c r="B3" s="453"/>
      <c r="C3" s="453"/>
      <c r="D3" s="453"/>
      <c r="E3" s="453"/>
      <c r="F3" s="819" t="e">
        <f>CONCATENATE(#REF!,", ",#REF!)</f>
        <v>#REF!</v>
      </c>
      <c r="G3" s="825"/>
      <c r="H3" s="825"/>
      <c r="I3" s="826"/>
      <c r="J3" s="454"/>
      <c r="K3" s="454"/>
      <c r="L3" s="454"/>
      <c r="M3" s="454"/>
      <c r="N3" s="378"/>
      <c r="O3" s="378"/>
      <c r="P3" s="378"/>
      <c r="Q3" s="378"/>
      <c r="R3" s="827"/>
      <c r="S3" s="828" t="e">
        <f>IF(AND(#REF!="DA",LEN(#REF!)=12),#REF!,"-")</f>
        <v>#REF!</v>
      </c>
      <c r="U3" s="1685"/>
    </row>
    <row r="4" spans="1:984" s="457" customFormat="1" ht="31.5" customHeight="1">
      <c r="A4" s="455"/>
      <c r="B4" s="455"/>
      <c r="C4" s="455"/>
      <c r="D4" s="455"/>
      <c r="E4" s="455"/>
      <c r="F4" s="832" t="s">
        <v>2262</v>
      </c>
      <c r="G4" s="822"/>
      <c r="H4" s="822"/>
      <c r="I4" s="456"/>
      <c r="J4" s="454"/>
      <c r="K4" s="454"/>
      <c r="L4" s="454"/>
      <c r="M4" s="454"/>
      <c r="N4" s="823"/>
      <c r="O4" s="823"/>
      <c r="P4" s="823"/>
      <c r="Q4" s="823"/>
      <c r="R4" s="824"/>
      <c r="S4" s="834" t="s">
        <v>2261</v>
      </c>
      <c r="U4" s="1685"/>
    </row>
    <row r="5" spans="1:984" s="375" customFormat="1" ht="31.5" customHeight="1">
      <c r="A5" s="453"/>
      <c r="B5" s="453"/>
      <c r="C5" s="453"/>
      <c r="D5" s="453"/>
      <c r="E5" s="453"/>
      <c r="F5" s="1692" t="e">
        <f>#REF!</f>
        <v>#REF!</v>
      </c>
      <c r="G5" s="1692"/>
      <c r="H5" s="1692"/>
      <c r="I5" s="1692"/>
      <c r="J5" s="454"/>
      <c r="K5" s="454"/>
      <c r="L5" s="454"/>
      <c r="M5" s="454"/>
      <c r="N5" s="378"/>
      <c r="O5" s="378"/>
      <c r="P5" s="378"/>
      <c r="Q5" s="378"/>
      <c r="R5" s="378"/>
      <c r="S5" s="821" t="e">
        <f>#REF!</f>
        <v>#REF!</v>
      </c>
      <c r="U5" s="1685"/>
    </row>
    <row r="6" spans="1:984" s="457" customFormat="1" ht="31.5" customHeight="1">
      <c r="A6" s="455"/>
      <c r="B6" s="455"/>
      <c r="C6" s="455"/>
      <c r="D6" s="455"/>
      <c r="E6" s="455"/>
      <c r="F6" s="832" t="s">
        <v>2213</v>
      </c>
      <c r="G6" s="822"/>
      <c r="H6" s="822"/>
      <c r="I6" s="456"/>
      <c r="J6" s="454"/>
      <c r="K6" s="454"/>
      <c r="L6" s="454"/>
      <c r="M6" s="454"/>
      <c r="N6" s="823"/>
      <c r="O6" s="823"/>
      <c r="P6" s="823"/>
      <c r="Q6" s="823"/>
      <c r="R6" s="823"/>
      <c r="S6" s="834" t="s">
        <v>2263</v>
      </c>
      <c r="U6" s="1685"/>
    </row>
    <row r="7" spans="1:984" s="375" customFormat="1" ht="31.5" customHeight="1">
      <c r="A7" s="453"/>
      <c r="B7" s="453"/>
      <c r="C7" s="453"/>
      <c r="D7" s="453"/>
      <c r="E7" s="453"/>
      <c r="F7" s="819" t="e">
        <f>#REF!</f>
        <v>#REF!</v>
      </c>
      <c r="G7" s="825"/>
      <c r="H7" s="825"/>
      <c r="I7" s="819"/>
      <c r="J7" s="454"/>
      <c r="K7" s="454"/>
      <c r="L7" s="454"/>
      <c r="M7" s="454"/>
      <c r="N7" s="378"/>
      <c r="O7" s="378"/>
      <c r="P7" s="378"/>
      <c r="Q7" s="378"/>
      <c r="R7" s="378"/>
      <c r="S7" s="829" t="s">
        <v>2221</v>
      </c>
      <c r="U7" s="1685"/>
    </row>
    <row r="8" spans="1:984" s="375" customFormat="1" ht="31.5" customHeight="1">
      <c r="A8" s="453"/>
      <c r="B8" s="453"/>
      <c r="C8" s="453"/>
      <c r="D8" s="453"/>
      <c r="E8" s="453"/>
      <c r="F8" s="832" t="s">
        <v>17</v>
      </c>
      <c r="G8" s="822"/>
      <c r="H8" s="822"/>
      <c r="I8" s="456"/>
      <c r="J8" s="458"/>
      <c r="K8" s="458"/>
      <c r="L8" s="378"/>
      <c r="M8" s="378"/>
      <c r="N8" s="378"/>
      <c r="O8" s="378"/>
      <c r="P8" s="378"/>
      <c r="Q8" s="823"/>
      <c r="R8" s="823"/>
      <c r="S8" s="835" t="s">
        <v>2214</v>
      </c>
      <c r="U8" s="1685"/>
    </row>
    <row r="9" spans="1:984" s="457" customFormat="1" ht="31.5" customHeight="1">
      <c r="A9" s="455"/>
      <c r="B9" s="455"/>
      <c r="C9" s="455"/>
      <c r="D9" s="455"/>
      <c r="E9" s="455"/>
      <c r="F9" s="1691" t="e">
        <f>#REF!</f>
        <v>#REF!</v>
      </c>
      <c r="G9" s="1691"/>
      <c r="H9" s="1691"/>
      <c r="I9" s="830"/>
      <c r="J9" s="740"/>
      <c r="K9" s="740"/>
      <c r="L9" s="823"/>
      <c r="M9" s="823"/>
      <c r="N9" s="823"/>
      <c r="O9" s="823"/>
      <c r="P9" s="823"/>
      <c r="Q9" s="378"/>
      <c r="R9" s="378"/>
      <c r="S9" s="828" t="e">
        <f>'#UNOS'!$B$9</f>
        <v>#REF!</v>
      </c>
      <c r="U9" s="1685"/>
    </row>
    <row r="10" spans="1:984" s="375" customFormat="1" ht="50.25" customHeight="1">
      <c r="A10" s="453"/>
      <c r="B10" s="453"/>
      <c r="C10" s="453"/>
      <c r="D10" s="453"/>
      <c r="E10" s="453"/>
      <c r="F10" s="833" t="s">
        <v>2215</v>
      </c>
      <c r="G10" s="823"/>
      <c r="H10" s="823"/>
      <c r="I10" s="740"/>
      <c r="J10" s="459"/>
      <c r="K10" s="459"/>
      <c r="L10" s="831"/>
      <c r="M10" s="378"/>
      <c r="N10" s="378"/>
      <c r="O10" s="378"/>
      <c r="P10" s="378"/>
      <c r="Q10" s="823"/>
      <c r="R10" s="823"/>
      <c r="S10" s="834" t="s">
        <v>12</v>
      </c>
      <c r="U10" s="1685"/>
    </row>
    <row r="11" spans="1:984" ht="37.5">
      <c r="F11" s="1688" t="s">
        <v>2631</v>
      </c>
      <c r="G11" s="1688"/>
      <c r="H11" s="1688"/>
      <c r="I11" s="1688"/>
      <c r="J11" s="1688"/>
      <c r="K11" s="1688"/>
      <c r="L11" s="1688"/>
      <c r="M11" s="1688"/>
      <c r="N11" s="1688"/>
      <c r="O11" s="1688"/>
      <c r="P11" s="1688"/>
      <c r="Q11" s="1688"/>
      <c r="R11" s="1688"/>
      <c r="S11" s="1688"/>
      <c r="U11" s="1685"/>
    </row>
    <row r="12" spans="1:984" ht="33.75" customHeight="1">
      <c r="F12" s="1690" t="s">
        <v>3372</v>
      </c>
      <c r="G12" s="1690"/>
      <c r="H12" s="1690"/>
      <c r="I12" s="1690"/>
      <c r="J12" s="1690"/>
      <c r="K12" s="1690"/>
      <c r="L12" s="1690"/>
      <c r="M12" s="1690"/>
      <c r="N12" s="1690"/>
      <c r="O12" s="1690"/>
      <c r="P12" s="1690"/>
      <c r="Q12" s="1690"/>
      <c r="R12" s="1690"/>
      <c r="S12" s="1690"/>
      <c r="T12" s="103"/>
      <c r="U12" s="1685"/>
    </row>
    <row r="13" spans="1:984" ht="28.5" customHeight="1">
      <c r="F13" s="1614" t="s">
        <v>2730</v>
      </c>
      <c r="G13" s="1614"/>
      <c r="H13" s="1614"/>
      <c r="I13" s="1614"/>
      <c r="J13" s="1614"/>
      <c r="K13" s="1614"/>
      <c r="L13" s="1614"/>
      <c r="M13" s="1614"/>
      <c r="N13" s="1614"/>
      <c r="O13" s="1614"/>
      <c r="P13" s="1614"/>
      <c r="Q13" s="1614"/>
      <c r="R13" s="1614"/>
      <c r="S13" s="1614"/>
      <c r="U13" s="1685"/>
    </row>
    <row r="14" spans="1:984" ht="33.75" customHeight="1">
      <c r="F14" s="1689" t="e">
        <f>CONCATENATE("za period od ",DAY(#REF!),".",MONTH(#REF!),".",YEAR(#REF!),". do ",DAY(#REF!),".",MONTH(#REF!),".",YEAR(#REF!),". godine")</f>
        <v>#REF!</v>
      </c>
      <c r="G14" s="1689"/>
      <c r="H14" s="1689"/>
      <c r="I14" s="1689"/>
      <c r="J14" s="1689"/>
      <c r="K14" s="1689"/>
      <c r="L14" s="1689"/>
      <c r="M14" s="1689"/>
      <c r="N14" s="1689"/>
      <c r="O14" s="1689"/>
      <c r="P14" s="1689"/>
      <c r="Q14" s="1689"/>
      <c r="R14" s="1689"/>
      <c r="S14" s="1689"/>
      <c r="U14" s="1685"/>
    </row>
    <row r="15" spans="1:984" ht="24.75" customHeight="1">
      <c r="F15" s="88"/>
      <c r="G15" s="9"/>
      <c r="H15" s="9"/>
      <c r="I15" s="9"/>
      <c r="J15" s="9"/>
      <c r="K15" s="9"/>
      <c r="L15" s="9"/>
      <c r="M15" s="9"/>
      <c r="N15" s="9"/>
      <c r="O15" s="9"/>
      <c r="P15" s="9"/>
      <c r="Q15" s="9"/>
      <c r="R15" s="9"/>
      <c r="S15" s="489" t="s">
        <v>2265</v>
      </c>
      <c r="U15" s="1685"/>
    </row>
    <row r="16" spans="1:984" s="79" customFormat="1" ht="40.5" customHeight="1">
      <c r="A16" s="135"/>
      <c r="B16" s="135"/>
      <c r="C16" s="135"/>
      <c r="D16" s="135"/>
      <c r="E16" s="135"/>
      <c r="F16" s="1693" t="s">
        <v>2858</v>
      </c>
      <c r="G16" s="1694" t="s">
        <v>2634</v>
      </c>
      <c r="H16" s="1694"/>
      <c r="I16" s="1694"/>
      <c r="J16" s="1694"/>
      <c r="K16" s="1695" t="s">
        <v>2268</v>
      </c>
      <c r="L16" s="1695"/>
      <c r="M16" s="1693" t="s">
        <v>2731</v>
      </c>
      <c r="N16" s="1693"/>
      <c r="O16" s="1693" t="s">
        <v>2269</v>
      </c>
      <c r="P16" s="1694" t="s">
        <v>2384</v>
      </c>
      <c r="Q16" s="1694"/>
      <c r="R16" s="1694"/>
      <c r="S16" s="1694"/>
      <c r="U16" s="1685"/>
    </row>
    <row r="17" spans="1:21" s="80" customFormat="1" ht="29.25" customHeight="1">
      <c r="A17" s="225"/>
      <c r="B17" s="225"/>
      <c r="C17" s="225"/>
      <c r="D17" s="225"/>
      <c r="E17" s="225"/>
      <c r="F17" s="1693"/>
      <c r="G17" s="1694"/>
      <c r="H17" s="1694"/>
      <c r="I17" s="1694"/>
      <c r="J17" s="1694"/>
      <c r="K17" s="1695"/>
      <c r="L17" s="1695"/>
      <c r="M17" s="1693"/>
      <c r="N17" s="1693"/>
      <c r="O17" s="1693"/>
      <c r="P17" s="1694" t="s">
        <v>2888</v>
      </c>
      <c r="Q17" s="1694"/>
      <c r="R17" s="1694" t="s">
        <v>2386</v>
      </c>
      <c r="S17" s="1694"/>
      <c r="U17" s="1685"/>
    </row>
    <row r="18" spans="1:21" s="79" customFormat="1" ht="21" customHeight="1">
      <c r="A18" s="135"/>
      <c r="B18" s="135"/>
      <c r="C18" s="135"/>
      <c r="D18" s="135"/>
      <c r="E18" s="135"/>
      <c r="F18" s="440">
        <v>1</v>
      </c>
      <c r="G18" s="1696">
        <v>2</v>
      </c>
      <c r="H18" s="1696"/>
      <c r="I18" s="1696"/>
      <c r="J18" s="1696"/>
      <c r="K18" s="1696">
        <v>3</v>
      </c>
      <c r="L18" s="1696"/>
      <c r="M18" s="1696">
        <v>4</v>
      </c>
      <c r="N18" s="1696"/>
      <c r="O18" s="437">
        <v>5</v>
      </c>
      <c r="P18" s="1696">
        <v>6</v>
      </c>
      <c r="Q18" s="1696"/>
      <c r="R18" s="1696">
        <v>7</v>
      </c>
      <c r="S18" s="1696"/>
      <c r="U18" s="1685"/>
    </row>
    <row r="19" spans="1:21" ht="28.5" customHeight="1">
      <c r="F19" s="460"/>
      <c r="G19" s="1687" t="s">
        <v>3398</v>
      </c>
      <c r="H19" s="1687"/>
      <c r="I19" s="1687"/>
      <c r="J19" s="1687"/>
      <c r="K19" s="1665"/>
      <c r="L19" s="1665"/>
      <c r="M19" s="1666"/>
      <c r="N19" s="1666"/>
      <c r="O19" s="461"/>
      <c r="P19" s="1684"/>
      <c r="Q19" s="1684"/>
      <c r="R19" s="1684"/>
      <c r="S19" s="1684"/>
      <c r="U19" s="1685"/>
    </row>
    <row r="20" spans="1:21" ht="28.5" customHeight="1">
      <c r="A20" s="210">
        <v>0.01</v>
      </c>
      <c r="B20" s="210">
        <v>0.55000000000000027</v>
      </c>
      <c r="C20" s="210">
        <f>IF(LEN(P20)=0,"",1+ABS((P20*A20)/LEN(P20))+A20)</f>
        <v>1.3466666666666667</v>
      </c>
      <c r="D20" s="210">
        <f>IF(LEN(R20)=0,"",1+ABS((R20*B20)/LEN(R20))+B20)</f>
        <v>38.400000000000013</v>
      </c>
      <c r="F20" s="460" t="s">
        <v>2638</v>
      </c>
      <c r="G20" s="1663" t="s">
        <v>2732</v>
      </c>
      <c r="H20" s="1663"/>
      <c r="I20" s="1663"/>
      <c r="J20" s="1663"/>
      <c r="K20" s="1665"/>
      <c r="L20" s="1665"/>
      <c r="M20" s="1666"/>
      <c r="N20" s="1666"/>
      <c r="O20" s="1122">
        <v>401</v>
      </c>
      <c r="P20" s="1679">
        <v>101</v>
      </c>
      <c r="Q20" s="1679"/>
      <c r="R20" s="1679">
        <v>201</v>
      </c>
      <c r="S20" s="1679"/>
      <c r="U20" s="1685"/>
    </row>
    <row r="21" spans="1:21" ht="28.5" customHeight="1">
      <c r="F21" s="460"/>
      <c r="G21" s="1686" t="s">
        <v>2733</v>
      </c>
      <c r="H21" s="1686"/>
      <c r="I21" s="1686"/>
      <c r="J21" s="1686"/>
      <c r="K21" s="1665"/>
      <c r="L21" s="1665"/>
      <c r="M21" s="1666"/>
      <c r="N21" s="1666"/>
      <c r="O21" s="1163"/>
      <c r="P21" s="1684"/>
      <c r="Q21" s="1684"/>
      <c r="R21" s="1684"/>
      <c r="S21" s="1684"/>
      <c r="U21" s="1685"/>
    </row>
    <row r="22" spans="1:21" ht="28.5" customHeight="1">
      <c r="A22" s="210">
        <v>0.02</v>
      </c>
      <c r="B22" s="210">
        <v>0.56000000000000028</v>
      </c>
      <c r="C22" s="210">
        <f t="shared" ref="C22:C38" si="0">IF(LEN(P22)=0,"",1+ABS((P22*A22)/LEN(P22))+A22)</f>
        <v>1.7000000000000002</v>
      </c>
      <c r="D22" s="210">
        <f t="shared" ref="D22:D38" si="1">IF(LEN(R22)=0,"",1+ABS((R22*B22)/LEN(R22))+B22)</f>
        <v>39.266666666666687</v>
      </c>
      <c r="F22" s="460" t="s">
        <v>2640</v>
      </c>
      <c r="G22" s="1662" t="s">
        <v>3057</v>
      </c>
      <c r="H22" s="1662"/>
      <c r="I22" s="1662"/>
      <c r="J22" s="1662"/>
      <c r="K22" s="1665"/>
      <c r="L22" s="1665"/>
      <c r="M22" s="1666" t="s">
        <v>2734</v>
      </c>
      <c r="N22" s="1666"/>
      <c r="O22" s="1163"/>
      <c r="P22" s="1680">
        <v>102</v>
      </c>
      <c r="Q22" s="1680"/>
      <c r="R22" s="1667">
        <v>202</v>
      </c>
      <c r="S22" s="1668"/>
      <c r="U22" s="1685"/>
    </row>
    <row r="23" spans="1:21" ht="28.5" customHeight="1">
      <c r="A23" s="210">
        <v>0.03</v>
      </c>
      <c r="B23" s="210">
        <v>0.57000000000000028</v>
      </c>
      <c r="C23" s="210">
        <f t="shared" si="0"/>
        <v>2.06</v>
      </c>
      <c r="D23" s="210">
        <f t="shared" si="1"/>
        <v>40.140000000000022</v>
      </c>
      <c r="F23" s="460" t="s">
        <v>2642</v>
      </c>
      <c r="G23" s="1662" t="s">
        <v>2735</v>
      </c>
      <c r="H23" s="1662"/>
      <c r="I23" s="1662"/>
      <c r="J23" s="1662"/>
      <c r="K23" s="1665"/>
      <c r="L23" s="1665"/>
      <c r="M23" s="1666" t="s">
        <v>2736</v>
      </c>
      <c r="N23" s="1666"/>
      <c r="O23" s="1163"/>
      <c r="P23" s="1680">
        <v>103</v>
      </c>
      <c r="Q23" s="1680"/>
      <c r="R23" s="1667">
        <v>203</v>
      </c>
      <c r="S23" s="1668"/>
      <c r="U23" s="1685"/>
    </row>
    <row r="24" spans="1:21" ht="28.5" customHeight="1">
      <c r="A24" s="210">
        <v>0.04</v>
      </c>
      <c r="B24" s="210">
        <v>0.58000000000000029</v>
      </c>
      <c r="C24" s="210">
        <f t="shared" si="0"/>
        <v>2.4266666666666667</v>
      </c>
      <c r="D24" s="210">
        <f t="shared" si="1"/>
        <v>41.020000000000017</v>
      </c>
      <c r="F24" s="460" t="s">
        <v>2648</v>
      </c>
      <c r="G24" s="1662" t="s">
        <v>3058</v>
      </c>
      <c r="H24" s="1662"/>
      <c r="I24" s="1662"/>
      <c r="J24" s="1662"/>
      <c r="K24" s="1665"/>
      <c r="L24" s="1665"/>
      <c r="M24" s="1666" t="s">
        <v>2734</v>
      </c>
      <c r="N24" s="1666"/>
      <c r="O24" s="1163"/>
      <c r="P24" s="1667">
        <v>104</v>
      </c>
      <c r="Q24" s="1668"/>
      <c r="R24" s="1667">
        <v>204</v>
      </c>
      <c r="S24" s="1668"/>
      <c r="U24" s="1685"/>
    </row>
    <row r="25" spans="1:21" ht="28.5" customHeight="1">
      <c r="A25" s="210">
        <v>0.05</v>
      </c>
      <c r="B25" s="210">
        <v>0.5900000000000003</v>
      </c>
      <c r="C25" s="210">
        <f t="shared" si="0"/>
        <v>2.8</v>
      </c>
      <c r="D25" s="210">
        <f t="shared" si="1"/>
        <v>41.906666666666688</v>
      </c>
      <c r="F25" s="460" t="s">
        <v>2650</v>
      </c>
      <c r="G25" s="1662" t="s">
        <v>2737</v>
      </c>
      <c r="H25" s="1662"/>
      <c r="I25" s="1662"/>
      <c r="J25" s="1662"/>
      <c r="K25" s="1665"/>
      <c r="L25" s="1665"/>
      <c r="M25" s="1666" t="s">
        <v>2736</v>
      </c>
      <c r="N25" s="1666"/>
      <c r="O25" s="1163"/>
      <c r="P25" s="1667">
        <v>105</v>
      </c>
      <c r="Q25" s="1668"/>
      <c r="R25" s="1667">
        <v>205</v>
      </c>
      <c r="S25" s="1668"/>
      <c r="U25" s="1685"/>
    </row>
    <row r="26" spans="1:21" ht="28.5" customHeight="1">
      <c r="A26" s="210">
        <v>6.0000000000000005E-2</v>
      </c>
      <c r="B26" s="210">
        <v>0.60000000000000031</v>
      </c>
      <c r="C26" s="210">
        <f t="shared" si="0"/>
        <v>3.18</v>
      </c>
      <c r="D26" s="210">
        <f t="shared" si="1"/>
        <v>42.800000000000026</v>
      </c>
      <c r="F26" s="460" t="s">
        <v>2661</v>
      </c>
      <c r="G26" s="1662" t="s">
        <v>3059</v>
      </c>
      <c r="H26" s="1662"/>
      <c r="I26" s="1662"/>
      <c r="J26" s="1662"/>
      <c r="K26" s="1665"/>
      <c r="L26" s="1665"/>
      <c r="M26" s="1666" t="s">
        <v>2736</v>
      </c>
      <c r="N26" s="1666"/>
      <c r="O26" s="1163"/>
      <c r="P26" s="1667">
        <v>106</v>
      </c>
      <c r="Q26" s="1668"/>
      <c r="R26" s="1667">
        <v>206</v>
      </c>
      <c r="S26" s="1668"/>
      <c r="U26" s="1685"/>
    </row>
    <row r="27" spans="1:21" ht="28.5" customHeight="1">
      <c r="A27" s="210">
        <v>7.0000000000000007E-2</v>
      </c>
      <c r="B27" s="210">
        <v>0.61000000000000032</v>
      </c>
      <c r="C27" s="210">
        <f t="shared" si="0"/>
        <v>3.5666666666666669</v>
      </c>
      <c r="D27" s="210">
        <f t="shared" si="1"/>
        <v>43.700000000000024</v>
      </c>
      <c r="F27" s="460" t="s">
        <v>2738</v>
      </c>
      <c r="G27" s="1662" t="s">
        <v>2739</v>
      </c>
      <c r="H27" s="1662"/>
      <c r="I27" s="1662"/>
      <c r="J27" s="1662"/>
      <c r="K27" s="1665"/>
      <c r="L27" s="1665"/>
      <c r="M27" s="1666" t="s">
        <v>2736</v>
      </c>
      <c r="N27" s="1666"/>
      <c r="O27" s="1163"/>
      <c r="P27" s="1667">
        <v>107</v>
      </c>
      <c r="Q27" s="1668"/>
      <c r="R27" s="1667">
        <v>207</v>
      </c>
      <c r="S27" s="1668"/>
      <c r="U27" s="1685"/>
    </row>
    <row r="28" spans="1:21" ht="54.75" customHeight="1">
      <c r="A28" s="210">
        <v>0.08</v>
      </c>
      <c r="B28" s="210">
        <v>0.62000000000000033</v>
      </c>
      <c r="C28" s="210">
        <f t="shared" si="0"/>
        <v>3.9600000000000004</v>
      </c>
      <c r="D28" s="210">
        <f t="shared" si="1"/>
        <v>44.606666666666683</v>
      </c>
      <c r="F28" s="460" t="s">
        <v>2740</v>
      </c>
      <c r="G28" s="1662" t="s">
        <v>2741</v>
      </c>
      <c r="H28" s="1662"/>
      <c r="I28" s="1662"/>
      <c r="J28" s="1662"/>
      <c r="K28" s="1665"/>
      <c r="L28" s="1665"/>
      <c r="M28" s="1666" t="s">
        <v>2736</v>
      </c>
      <c r="N28" s="1666"/>
      <c r="O28" s="1163"/>
      <c r="P28" s="1667">
        <v>108</v>
      </c>
      <c r="Q28" s="1668"/>
      <c r="R28" s="1667">
        <v>208</v>
      </c>
      <c r="S28" s="1668"/>
      <c r="U28" s="1685"/>
    </row>
    <row r="29" spans="1:21" ht="28.5" customHeight="1">
      <c r="A29" s="210">
        <v>0.09</v>
      </c>
      <c r="B29" s="210">
        <v>0.63000000000000034</v>
      </c>
      <c r="C29" s="210">
        <f t="shared" si="0"/>
        <v>4.3599999999999994</v>
      </c>
      <c r="D29" s="210">
        <f t="shared" si="1"/>
        <v>45.520000000000024</v>
      </c>
      <c r="F29" s="461" t="s">
        <v>2742</v>
      </c>
      <c r="G29" s="1663" t="s">
        <v>3373</v>
      </c>
      <c r="H29" s="1663"/>
      <c r="I29" s="1663"/>
      <c r="J29" s="1663"/>
      <c r="K29" s="1665"/>
      <c r="L29" s="1665"/>
      <c r="M29" s="1666"/>
      <c r="N29" s="1666"/>
      <c r="O29" s="1122">
        <v>402</v>
      </c>
      <c r="P29" s="1677">
        <v>109</v>
      </c>
      <c r="Q29" s="1678"/>
      <c r="R29" s="1677">
        <v>209</v>
      </c>
      <c r="S29" s="1678"/>
      <c r="U29" s="1685"/>
    </row>
    <row r="30" spans="1:21" ht="28.5" customHeight="1">
      <c r="A30" s="210">
        <v>9.9999999999999992E-2</v>
      </c>
      <c r="B30" s="210">
        <v>0.64000000000000035</v>
      </c>
      <c r="C30" s="210">
        <f t="shared" si="0"/>
        <v>4.7666666666666657</v>
      </c>
      <c r="D30" s="210">
        <f t="shared" si="1"/>
        <v>46.440000000000019</v>
      </c>
      <c r="F30" s="460" t="s">
        <v>2743</v>
      </c>
      <c r="G30" s="1662" t="s">
        <v>3060</v>
      </c>
      <c r="H30" s="1662"/>
      <c r="I30" s="1662"/>
      <c r="J30" s="1662"/>
      <c r="K30" s="1665"/>
      <c r="L30" s="1665"/>
      <c r="M30" s="1666" t="s">
        <v>2736</v>
      </c>
      <c r="N30" s="1666"/>
      <c r="O30" s="1163"/>
      <c r="P30" s="1667">
        <v>110</v>
      </c>
      <c r="Q30" s="1668"/>
      <c r="R30" s="1667">
        <v>210</v>
      </c>
      <c r="S30" s="1668"/>
      <c r="U30" s="1685"/>
    </row>
    <row r="31" spans="1:21" ht="28.5" customHeight="1">
      <c r="A31" s="210">
        <v>0.10999999999999999</v>
      </c>
      <c r="B31" s="210">
        <v>0.65000000000000036</v>
      </c>
      <c r="C31" s="210">
        <f t="shared" si="0"/>
        <v>5.18</v>
      </c>
      <c r="D31" s="210">
        <f t="shared" si="1"/>
        <v>47.366666666666688</v>
      </c>
      <c r="F31" s="460" t="s">
        <v>2744</v>
      </c>
      <c r="G31" s="1662" t="s">
        <v>2745</v>
      </c>
      <c r="H31" s="1662"/>
      <c r="I31" s="1662"/>
      <c r="J31" s="1662"/>
      <c r="K31" s="1665"/>
      <c r="L31" s="1665"/>
      <c r="M31" s="1666" t="s">
        <v>2736</v>
      </c>
      <c r="N31" s="1666"/>
      <c r="O31" s="1163"/>
      <c r="P31" s="1667">
        <v>111</v>
      </c>
      <c r="Q31" s="1668"/>
      <c r="R31" s="1667">
        <v>211</v>
      </c>
      <c r="S31" s="1668"/>
      <c r="U31" s="1685"/>
    </row>
    <row r="32" spans="1:21" ht="28.5" customHeight="1">
      <c r="A32" s="210">
        <v>0.11999999999999998</v>
      </c>
      <c r="B32" s="210">
        <v>0.66000000000000036</v>
      </c>
      <c r="C32" s="210">
        <f t="shared" si="0"/>
        <v>5.6</v>
      </c>
      <c r="D32" s="210">
        <f t="shared" si="1"/>
        <v>48.300000000000026</v>
      </c>
      <c r="F32" s="460" t="s">
        <v>2746</v>
      </c>
      <c r="G32" s="1662" t="s">
        <v>2747</v>
      </c>
      <c r="H32" s="1662"/>
      <c r="I32" s="1662"/>
      <c r="J32" s="1662"/>
      <c r="K32" s="1665"/>
      <c r="L32" s="1665"/>
      <c r="M32" s="1666" t="s">
        <v>2736</v>
      </c>
      <c r="N32" s="1666"/>
      <c r="O32" s="1163"/>
      <c r="P32" s="1667">
        <v>112</v>
      </c>
      <c r="Q32" s="1668"/>
      <c r="R32" s="1667">
        <v>212</v>
      </c>
      <c r="S32" s="1668"/>
      <c r="U32" s="1685"/>
    </row>
    <row r="33" spans="1:21" ht="28.5" customHeight="1">
      <c r="A33" s="210">
        <v>0.12999999999999998</v>
      </c>
      <c r="B33" s="210">
        <v>0.67000000000000037</v>
      </c>
      <c r="C33" s="210">
        <f t="shared" si="0"/>
        <v>6.0266666666666655</v>
      </c>
      <c r="D33" s="210">
        <f t="shared" si="1"/>
        <v>49.24000000000003</v>
      </c>
      <c r="F33" s="460" t="s">
        <v>2748</v>
      </c>
      <c r="G33" s="1662" t="s">
        <v>2749</v>
      </c>
      <c r="H33" s="1662"/>
      <c r="I33" s="1662"/>
      <c r="J33" s="1662"/>
      <c r="K33" s="1665"/>
      <c r="L33" s="1665"/>
      <c r="M33" s="1666" t="s">
        <v>2736</v>
      </c>
      <c r="N33" s="1666"/>
      <c r="O33" s="1163"/>
      <c r="P33" s="1667">
        <v>113</v>
      </c>
      <c r="Q33" s="1668"/>
      <c r="R33" s="1667">
        <v>213</v>
      </c>
      <c r="S33" s="1668"/>
    </row>
    <row r="34" spans="1:21" ht="28.5" customHeight="1">
      <c r="A34" s="210">
        <v>0.13999999999999999</v>
      </c>
      <c r="B34" s="210">
        <v>0.68000000000000038</v>
      </c>
      <c r="C34" s="210">
        <f t="shared" si="0"/>
        <v>6.4599999999999991</v>
      </c>
      <c r="D34" s="210">
        <f t="shared" si="1"/>
        <v>50.186666666666696</v>
      </c>
      <c r="F34" s="460" t="s">
        <v>2750</v>
      </c>
      <c r="G34" s="1662" t="s">
        <v>2751</v>
      </c>
      <c r="H34" s="1662"/>
      <c r="I34" s="1662"/>
      <c r="J34" s="1662"/>
      <c r="K34" s="1665"/>
      <c r="L34" s="1665"/>
      <c r="M34" s="1666" t="s">
        <v>2736</v>
      </c>
      <c r="N34" s="1666"/>
      <c r="O34" s="1163"/>
      <c r="P34" s="1667">
        <v>114</v>
      </c>
      <c r="Q34" s="1668"/>
      <c r="R34" s="1667">
        <v>214</v>
      </c>
      <c r="S34" s="1668"/>
    </row>
    <row r="35" spans="1:21" ht="28.5" customHeight="1">
      <c r="A35" s="210">
        <v>0.15</v>
      </c>
      <c r="B35" s="210">
        <v>0.69000000000000039</v>
      </c>
      <c r="C35" s="210">
        <f t="shared" si="0"/>
        <v>6.9</v>
      </c>
      <c r="D35" s="210">
        <f t="shared" si="1"/>
        <v>51.140000000000022</v>
      </c>
      <c r="F35" s="460" t="s">
        <v>2752</v>
      </c>
      <c r="G35" s="1662" t="s">
        <v>2753</v>
      </c>
      <c r="H35" s="1662"/>
      <c r="I35" s="1662"/>
      <c r="J35" s="1662"/>
      <c r="K35" s="1665"/>
      <c r="L35" s="1665"/>
      <c r="M35" s="1666" t="s">
        <v>2736</v>
      </c>
      <c r="N35" s="1666"/>
      <c r="O35" s="1163"/>
      <c r="P35" s="1667">
        <v>115</v>
      </c>
      <c r="Q35" s="1668"/>
      <c r="R35" s="1667">
        <v>215</v>
      </c>
      <c r="S35" s="1668"/>
    </row>
    <row r="36" spans="1:21" ht="28.5" customHeight="1">
      <c r="A36" s="210">
        <v>0.16</v>
      </c>
      <c r="B36" s="210">
        <v>0.7000000000000004</v>
      </c>
      <c r="C36" s="210">
        <f t="shared" si="0"/>
        <v>7.3466666666666667</v>
      </c>
      <c r="D36" s="210">
        <f t="shared" si="1"/>
        <v>52.10000000000003</v>
      </c>
      <c r="F36" s="460" t="s">
        <v>2754</v>
      </c>
      <c r="G36" s="1662" t="s">
        <v>2755</v>
      </c>
      <c r="H36" s="1662"/>
      <c r="I36" s="1662"/>
      <c r="J36" s="1662"/>
      <c r="K36" s="1665"/>
      <c r="L36" s="1665"/>
      <c r="M36" s="1666" t="s">
        <v>2736</v>
      </c>
      <c r="N36" s="1666"/>
      <c r="O36" s="1163"/>
      <c r="P36" s="1667">
        <v>116</v>
      </c>
      <c r="Q36" s="1668"/>
      <c r="R36" s="1667">
        <v>216</v>
      </c>
      <c r="S36" s="1668"/>
    </row>
    <row r="37" spans="1:21" ht="28.5" customHeight="1">
      <c r="A37" s="210">
        <v>0.17</v>
      </c>
      <c r="B37" s="210">
        <v>0.71000000000000041</v>
      </c>
      <c r="C37" s="210">
        <f t="shared" si="0"/>
        <v>7.8</v>
      </c>
      <c r="D37" s="210">
        <f t="shared" si="1"/>
        <v>53.066666666666691</v>
      </c>
      <c r="F37" s="461" t="s">
        <v>2756</v>
      </c>
      <c r="G37" s="1663" t="s">
        <v>3374</v>
      </c>
      <c r="H37" s="1663"/>
      <c r="I37" s="1663"/>
      <c r="J37" s="1663"/>
      <c r="K37" s="1665"/>
      <c r="L37" s="1665"/>
      <c r="M37" s="1666"/>
      <c r="N37" s="1666"/>
      <c r="O37" s="1122">
        <v>403</v>
      </c>
      <c r="P37" s="1677">
        <v>117</v>
      </c>
      <c r="Q37" s="1678"/>
      <c r="R37" s="1677">
        <v>217</v>
      </c>
      <c r="S37" s="1678"/>
    </row>
    <row r="38" spans="1:21" ht="28.5" customHeight="1">
      <c r="A38" s="210">
        <v>0.18000000000000002</v>
      </c>
      <c r="B38" s="210">
        <v>0.72000000000000042</v>
      </c>
      <c r="C38" s="210">
        <f t="shared" si="0"/>
        <v>8.2600000000000016</v>
      </c>
      <c r="D38" s="210">
        <f t="shared" si="1"/>
        <v>54.040000000000028</v>
      </c>
      <c r="F38" s="461" t="s">
        <v>2757</v>
      </c>
      <c r="G38" s="1663" t="s">
        <v>3375</v>
      </c>
      <c r="H38" s="1663"/>
      <c r="I38" s="1663"/>
      <c r="J38" s="1663"/>
      <c r="K38" s="1665"/>
      <c r="L38" s="1665"/>
      <c r="M38" s="1666"/>
      <c r="N38" s="1666"/>
      <c r="O38" s="1122">
        <v>404</v>
      </c>
      <c r="P38" s="1677">
        <v>118</v>
      </c>
      <c r="Q38" s="1678"/>
      <c r="R38" s="1677">
        <v>218</v>
      </c>
      <c r="S38" s="1678"/>
    </row>
    <row r="39" spans="1:21" ht="28.5" customHeight="1">
      <c r="F39" s="460"/>
      <c r="G39" s="1662" t="s">
        <v>2758</v>
      </c>
      <c r="H39" s="1662"/>
      <c r="I39" s="1662"/>
      <c r="J39" s="1662"/>
      <c r="K39" s="1665"/>
      <c r="L39" s="1665"/>
      <c r="M39" s="1666"/>
      <c r="N39" s="1666"/>
      <c r="O39" s="1163"/>
      <c r="P39" s="1681"/>
      <c r="Q39" s="1682"/>
      <c r="R39" s="1684"/>
      <c r="S39" s="1684"/>
    </row>
    <row r="40" spans="1:21" ht="28.5" customHeight="1">
      <c r="A40" s="210">
        <v>0.19000000000000003</v>
      </c>
      <c r="B40" s="210">
        <v>0.73000000000000043</v>
      </c>
      <c r="C40" s="210">
        <f t="shared" ref="C40:C53" si="2">IF(LEN(P40)=0,"",1+ABS((P40*A40)/LEN(P40))+A40)</f>
        <v>8.7266666666666683</v>
      </c>
      <c r="D40" s="210">
        <f t="shared" ref="D40:D53" si="3">IF(LEN(R40)=0,"",1+ABS((R40*B40)/LEN(R40))+B40)</f>
        <v>55.020000000000024</v>
      </c>
      <c r="F40" s="461" t="s">
        <v>2759</v>
      </c>
      <c r="G40" s="1663" t="s">
        <v>3376</v>
      </c>
      <c r="H40" s="1663"/>
      <c r="I40" s="1663"/>
      <c r="J40" s="1663"/>
      <c r="K40" s="1665"/>
      <c r="L40" s="1665"/>
      <c r="M40" s="1666"/>
      <c r="N40" s="1666"/>
      <c r="O40" s="1122">
        <v>405</v>
      </c>
      <c r="P40" s="1677">
        <v>119</v>
      </c>
      <c r="Q40" s="1678"/>
      <c r="R40" s="1677">
        <v>219</v>
      </c>
      <c r="S40" s="1678"/>
    </row>
    <row r="41" spans="1:21" ht="28.5" customHeight="1">
      <c r="A41" s="210">
        <v>0.20000000000000004</v>
      </c>
      <c r="B41" s="210">
        <v>0.74000000000000044</v>
      </c>
      <c r="C41" s="210">
        <f t="shared" si="2"/>
        <v>9.2000000000000011</v>
      </c>
      <c r="D41" s="210">
        <f t="shared" si="3"/>
        <v>56.006666666666703</v>
      </c>
      <c r="F41" s="460" t="s">
        <v>2760</v>
      </c>
      <c r="G41" s="1662" t="s">
        <v>2656</v>
      </c>
      <c r="H41" s="1662"/>
      <c r="I41" s="1662"/>
      <c r="J41" s="1662"/>
      <c r="K41" s="1665"/>
      <c r="L41" s="1665"/>
      <c r="M41" s="1666" t="s">
        <v>2761</v>
      </c>
      <c r="N41" s="1666"/>
      <c r="O41" s="1163">
        <v>406</v>
      </c>
      <c r="P41" s="1667">
        <v>120</v>
      </c>
      <c r="Q41" s="1668"/>
      <c r="R41" s="1667">
        <v>220</v>
      </c>
      <c r="S41" s="1668"/>
    </row>
    <row r="42" spans="1:21" ht="28.5" customHeight="1">
      <c r="A42" s="210">
        <v>0.21000000000000005</v>
      </c>
      <c r="B42" s="210">
        <v>0.75000000000000044</v>
      </c>
      <c r="C42" s="210">
        <f t="shared" si="2"/>
        <v>9.6800000000000033</v>
      </c>
      <c r="D42" s="210">
        <f t="shared" si="3"/>
        <v>57.000000000000028</v>
      </c>
      <c r="F42" s="460" t="s">
        <v>2762</v>
      </c>
      <c r="G42" s="1662" t="s">
        <v>2657</v>
      </c>
      <c r="H42" s="1662"/>
      <c r="I42" s="1662"/>
      <c r="J42" s="1662"/>
      <c r="K42" s="1665"/>
      <c r="L42" s="1665"/>
      <c r="M42" s="1666" t="s">
        <v>2761</v>
      </c>
      <c r="N42" s="1666"/>
      <c r="O42" s="1163">
        <v>407</v>
      </c>
      <c r="P42" s="1667">
        <v>121</v>
      </c>
      <c r="Q42" s="1668"/>
      <c r="R42" s="1667">
        <v>221</v>
      </c>
      <c r="S42" s="1668"/>
      <c r="U42" s="1683"/>
    </row>
    <row r="43" spans="1:21" ht="28.5" customHeight="1">
      <c r="A43" s="210">
        <v>0.22000000000000006</v>
      </c>
      <c r="B43" s="210">
        <v>0.76000000000000045</v>
      </c>
      <c r="C43" s="210">
        <f t="shared" si="2"/>
        <v>10.16666666666667</v>
      </c>
      <c r="D43" s="210">
        <f t="shared" si="3"/>
        <v>58.000000000000036</v>
      </c>
      <c r="F43" s="460" t="s">
        <v>2763</v>
      </c>
      <c r="G43" s="1662" t="s">
        <v>2658</v>
      </c>
      <c r="H43" s="1662"/>
      <c r="I43" s="1662"/>
      <c r="J43" s="1662"/>
      <c r="K43" s="1665"/>
      <c r="L43" s="1665"/>
      <c r="M43" s="1666" t="s">
        <v>2761</v>
      </c>
      <c r="N43" s="1666"/>
      <c r="O43" s="1163">
        <v>408</v>
      </c>
      <c r="P43" s="1667">
        <v>122</v>
      </c>
      <c r="Q43" s="1668"/>
      <c r="R43" s="1667">
        <v>222</v>
      </c>
      <c r="S43" s="1668"/>
      <c r="U43" s="1683"/>
    </row>
    <row r="44" spans="1:21" ht="28.5" customHeight="1">
      <c r="A44" s="210">
        <v>0.23000000000000007</v>
      </c>
      <c r="B44" s="210">
        <v>0.77000000000000046</v>
      </c>
      <c r="C44" s="210">
        <f t="shared" si="2"/>
        <v>10.660000000000004</v>
      </c>
      <c r="D44" s="210">
        <f t="shared" si="3"/>
        <v>59.006666666666703</v>
      </c>
      <c r="F44" s="460" t="s">
        <v>2764</v>
      </c>
      <c r="G44" s="1662" t="s">
        <v>2659</v>
      </c>
      <c r="H44" s="1662"/>
      <c r="I44" s="1662"/>
      <c r="J44" s="1662"/>
      <c r="K44" s="1665"/>
      <c r="L44" s="1665"/>
      <c r="M44" s="1666" t="s">
        <v>2761</v>
      </c>
      <c r="N44" s="1666"/>
      <c r="O44" s="1163">
        <v>409</v>
      </c>
      <c r="P44" s="1667">
        <v>123</v>
      </c>
      <c r="Q44" s="1668"/>
      <c r="R44" s="1667">
        <v>223</v>
      </c>
      <c r="S44" s="1668"/>
      <c r="U44" s="1683"/>
    </row>
    <row r="45" spans="1:21" ht="28.5" customHeight="1">
      <c r="A45" s="210">
        <v>0.24000000000000007</v>
      </c>
      <c r="B45" s="210">
        <v>0.78000000000000047</v>
      </c>
      <c r="C45" s="210">
        <f t="shared" si="2"/>
        <v>11.160000000000004</v>
      </c>
      <c r="D45" s="210">
        <f t="shared" si="3"/>
        <v>60.020000000000039</v>
      </c>
      <c r="F45" s="460" t="s">
        <v>2765</v>
      </c>
      <c r="G45" s="1662" t="s">
        <v>2660</v>
      </c>
      <c r="H45" s="1662"/>
      <c r="I45" s="1662"/>
      <c r="J45" s="1662"/>
      <c r="K45" s="1665"/>
      <c r="L45" s="1665"/>
      <c r="M45" s="1666" t="s">
        <v>2761</v>
      </c>
      <c r="N45" s="1666"/>
      <c r="O45" s="1163">
        <v>410</v>
      </c>
      <c r="P45" s="1667">
        <v>124</v>
      </c>
      <c r="Q45" s="1668"/>
      <c r="R45" s="1667">
        <v>224</v>
      </c>
      <c r="S45" s="1668"/>
      <c r="U45" s="1683"/>
    </row>
    <row r="46" spans="1:21" ht="28.5" customHeight="1">
      <c r="A46" s="210">
        <v>0.25000000000000006</v>
      </c>
      <c r="B46" s="210">
        <v>0.79000000000000048</v>
      </c>
      <c r="C46" s="210">
        <f t="shared" si="2"/>
        <v>11.66666666666667</v>
      </c>
      <c r="D46" s="210">
        <f t="shared" si="3"/>
        <v>61.040000000000035</v>
      </c>
      <c r="F46" s="460" t="s">
        <v>2766</v>
      </c>
      <c r="G46" s="1662" t="s">
        <v>2662</v>
      </c>
      <c r="H46" s="1662"/>
      <c r="I46" s="1662"/>
      <c r="J46" s="1662"/>
      <c r="K46" s="1665"/>
      <c r="L46" s="1665"/>
      <c r="M46" s="1666" t="s">
        <v>2761</v>
      </c>
      <c r="N46" s="1666"/>
      <c r="O46" s="1163">
        <v>411</v>
      </c>
      <c r="P46" s="1667">
        <v>125</v>
      </c>
      <c r="Q46" s="1668"/>
      <c r="R46" s="1667">
        <v>225</v>
      </c>
      <c r="S46" s="1668"/>
      <c r="U46" s="1683"/>
    </row>
    <row r="47" spans="1:21" ht="28.5" customHeight="1">
      <c r="A47" s="210">
        <v>0.26000000000000006</v>
      </c>
      <c r="B47" s="210">
        <v>0.80000000000000049</v>
      </c>
      <c r="C47" s="210">
        <f t="shared" si="2"/>
        <v>12.180000000000001</v>
      </c>
      <c r="D47" s="210">
        <f t="shared" si="3"/>
        <v>62.066666666666698</v>
      </c>
      <c r="F47" s="461" t="s">
        <v>2767</v>
      </c>
      <c r="G47" s="1663" t="s">
        <v>3377</v>
      </c>
      <c r="H47" s="1663"/>
      <c r="I47" s="1663"/>
      <c r="J47" s="1663"/>
      <c r="K47" s="1665"/>
      <c r="L47" s="1665"/>
      <c r="M47" s="1666"/>
      <c r="N47" s="1666"/>
      <c r="O47" s="1122">
        <v>412</v>
      </c>
      <c r="P47" s="1677">
        <v>126</v>
      </c>
      <c r="Q47" s="1678"/>
      <c r="R47" s="1677">
        <v>226</v>
      </c>
      <c r="S47" s="1678"/>
      <c r="U47" s="1683"/>
    </row>
    <row r="48" spans="1:21" ht="28.5" customHeight="1">
      <c r="A48" s="210">
        <v>0.27000000000000007</v>
      </c>
      <c r="B48" s="210">
        <v>0.8100000000000005</v>
      </c>
      <c r="C48" s="210">
        <f t="shared" si="2"/>
        <v>12.700000000000001</v>
      </c>
      <c r="D48" s="210">
        <f t="shared" si="3"/>
        <v>63.100000000000044</v>
      </c>
      <c r="F48" s="460" t="s">
        <v>2768</v>
      </c>
      <c r="G48" s="1662" t="s">
        <v>2663</v>
      </c>
      <c r="H48" s="1662"/>
      <c r="I48" s="1662"/>
      <c r="J48" s="1662"/>
      <c r="K48" s="1665"/>
      <c r="L48" s="1665"/>
      <c r="M48" s="1666" t="s">
        <v>2221</v>
      </c>
      <c r="N48" s="1666"/>
      <c r="O48" s="1163">
        <v>413</v>
      </c>
      <c r="P48" s="1667">
        <v>127</v>
      </c>
      <c r="Q48" s="1668"/>
      <c r="R48" s="1667">
        <v>227</v>
      </c>
      <c r="S48" s="1668"/>
      <c r="U48" s="1683"/>
    </row>
    <row r="49" spans="1:985" ht="28.5" customHeight="1">
      <c r="A49" s="210">
        <v>0.28000000000000008</v>
      </c>
      <c r="B49" s="210">
        <v>0.82000000000000051</v>
      </c>
      <c r="C49" s="210">
        <f t="shared" si="2"/>
        <v>13.22666666666667</v>
      </c>
      <c r="D49" s="210">
        <f t="shared" si="3"/>
        <v>64.140000000000043</v>
      </c>
      <c r="F49" s="460" t="s">
        <v>2769</v>
      </c>
      <c r="G49" s="1662" t="s">
        <v>2664</v>
      </c>
      <c r="H49" s="1662"/>
      <c r="I49" s="1662"/>
      <c r="J49" s="1662"/>
      <c r="K49" s="1665"/>
      <c r="L49" s="1665"/>
      <c r="M49" s="1666" t="s">
        <v>2221</v>
      </c>
      <c r="N49" s="1666"/>
      <c r="O49" s="1163">
        <v>414</v>
      </c>
      <c r="P49" s="1667">
        <v>128</v>
      </c>
      <c r="Q49" s="1668"/>
      <c r="R49" s="1667">
        <v>228</v>
      </c>
      <c r="S49" s="1668"/>
      <c r="U49" s="1683"/>
    </row>
    <row r="50" spans="1:985" ht="28.5" customHeight="1">
      <c r="A50" s="210">
        <v>0.29000000000000009</v>
      </c>
      <c r="B50" s="210">
        <v>0.83000000000000052</v>
      </c>
      <c r="C50" s="210">
        <f t="shared" si="2"/>
        <v>13.760000000000005</v>
      </c>
      <c r="D50" s="210">
        <f t="shared" si="3"/>
        <v>65.18666666666671</v>
      </c>
      <c r="F50" s="460" t="s">
        <v>2770</v>
      </c>
      <c r="G50" s="1662" t="s">
        <v>2665</v>
      </c>
      <c r="H50" s="1662"/>
      <c r="I50" s="1662"/>
      <c r="J50" s="1662"/>
      <c r="K50" s="1665"/>
      <c r="L50" s="1665"/>
      <c r="M50" s="1666" t="s">
        <v>2221</v>
      </c>
      <c r="N50" s="1666"/>
      <c r="O50" s="1163">
        <v>415</v>
      </c>
      <c r="P50" s="1667">
        <v>129</v>
      </c>
      <c r="Q50" s="1668"/>
      <c r="R50" s="1667">
        <v>229</v>
      </c>
      <c r="S50" s="1668"/>
      <c r="U50" s="1683"/>
    </row>
    <row r="51" spans="1:985" ht="28.5" customHeight="1">
      <c r="A51" s="210">
        <v>0.3000000000000001</v>
      </c>
      <c r="B51" s="210">
        <v>0.84000000000000052</v>
      </c>
      <c r="C51" s="210">
        <f t="shared" si="2"/>
        <v>14.300000000000006</v>
      </c>
      <c r="D51" s="210">
        <f t="shared" si="3"/>
        <v>66.240000000000052</v>
      </c>
      <c r="F51" s="460" t="s">
        <v>2771</v>
      </c>
      <c r="G51" s="1662" t="s">
        <v>2666</v>
      </c>
      <c r="H51" s="1662"/>
      <c r="I51" s="1662"/>
      <c r="J51" s="1662"/>
      <c r="K51" s="1665"/>
      <c r="L51" s="1665"/>
      <c r="M51" s="1666" t="s">
        <v>2221</v>
      </c>
      <c r="N51" s="1666"/>
      <c r="O51" s="1163">
        <v>416</v>
      </c>
      <c r="P51" s="1667">
        <v>130</v>
      </c>
      <c r="Q51" s="1668"/>
      <c r="R51" s="1667">
        <v>230</v>
      </c>
      <c r="S51" s="1668"/>
      <c r="U51" s="1683"/>
    </row>
    <row r="52" spans="1:985" ht="28.5" customHeight="1">
      <c r="A52" s="210">
        <v>0.31000000000000011</v>
      </c>
      <c r="B52" s="210">
        <v>0.85000000000000053</v>
      </c>
      <c r="C52" s="210">
        <f t="shared" si="2"/>
        <v>14.846666666666671</v>
      </c>
      <c r="D52" s="210">
        <f t="shared" si="3"/>
        <v>67.30000000000004</v>
      </c>
      <c r="F52" s="461" t="s">
        <v>2772</v>
      </c>
      <c r="G52" s="1663" t="s">
        <v>3378</v>
      </c>
      <c r="H52" s="1663"/>
      <c r="I52" s="1663"/>
      <c r="J52" s="1663"/>
      <c r="K52" s="1665"/>
      <c r="L52" s="1665"/>
      <c r="M52" s="1666"/>
      <c r="N52" s="1666"/>
      <c r="O52" s="1122">
        <v>417</v>
      </c>
      <c r="P52" s="1677">
        <v>131</v>
      </c>
      <c r="Q52" s="1678"/>
      <c r="R52" s="1677">
        <v>231</v>
      </c>
      <c r="S52" s="1678"/>
      <c r="U52" s="1683"/>
    </row>
    <row r="53" spans="1:985" ht="28.5" customHeight="1">
      <c r="A53" s="210">
        <v>0.32000000000000012</v>
      </c>
      <c r="B53" s="210">
        <v>0.86000000000000054</v>
      </c>
      <c r="C53" s="210">
        <f t="shared" si="2"/>
        <v>15.400000000000006</v>
      </c>
      <c r="D53" s="210">
        <f t="shared" si="3"/>
        <v>68.366666666666703</v>
      </c>
      <c r="F53" s="461" t="s">
        <v>2773</v>
      </c>
      <c r="G53" s="1663" t="s">
        <v>3379</v>
      </c>
      <c r="H53" s="1663"/>
      <c r="I53" s="1663"/>
      <c r="J53" s="1663"/>
      <c r="K53" s="1665"/>
      <c r="L53" s="1665"/>
      <c r="M53" s="1666"/>
      <c r="N53" s="1666"/>
      <c r="O53" s="1122">
        <v>418</v>
      </c>
      <c r="P53" s="1677">
        <v>132</v>
      </c>
      <c r="Q53" s="1678"/>
      <c r="R53" s="1677">
        <v>232</v>
      </c>
      <c r="S53" s="1678"/>
      <c r="U53" s="1683"/>
    </row>
    <row r="54" spans="1:985" ht="28.5" customHeight="1">
      <c r="F54" s="460"/>
      <c r="G54" s="1662" t="s">
        <v>2774</v>
      </c>
      <c r="H54" s="1662"/>
      <c r="I54" s="1662"/>
      <c r="J54" s="1662"/>
      <c r="K54" s="1665"/>
      <c r="L54" s="1665"/>
      <c r="M54" s="1666"/>
      <c r="N54" s="1666"/>
      <c r="O54" s="1163"/>
      <c r="P54" s="1681"/>
      <c r="Q54" s="1682"/>
      <c r="R54" s="1681"/>
      <c r="S54" s="1682"/>
      <c r="U54" s="1683"/>
    </row>
    <row r="55" spans="1:985" ht="28.5" customHeight="1">
      <c r="A55" s="210">
        <v>0.33000000000000013</v>
      </c>
      <c r="B55" s="210">
        <v>0.87000000000000055</v>
      </c>
      <c r="C55" s="210">
        <f>IF(LEN(P55)=0,"",1+ABS((P55*A55)/LEN(P55))+A55)</f>
        <v>15.960000000000004</v>
      </c>
      <c r="D55" s="210">
        <f>IF(LEN(R55)=0,"",1+ABS((R55*B55)/LEN(R55))+B55)</f>
        <v>69.44000000000004</v>
      </c>
      <c r="F55" s="461" t="s">
        <v>2775</v>
      </c>
      <c r="G55" s="1663" t="s">
        <v>3380</v>
      </c>
      <c r="H55" s="1663"/>
      <c r="I55" s="1663"/>
      <c r="J55" s="1663"/>
      <c r="K55" s="1665"/>
      <c r="L55" s="1665"/>
      <c r="M55" s="1666"/>
      <c r="N55" s="1666"/>
      <c r="O55" s="1122">
        <v>419</v>
      </c>
      <c r="P55" s="1677">
        <v>133</v>
      </c>
      <c r="Q55" s="1678"/>
      <c r="R55" s="1677">
        <v>233</v>
      </c>
      <c r="S55" s="1678"/>
      <c r="U55" s="1683"/>
    </row>
    <row r="56" spans="1:985" ht="28.5" customHeight="1">
      <c r="A56" s="210">
        <v>0.34000000000000014</v>
      </c>
      <c r="B56" s="210">
        <v>0.88000000000000056</v>
      </c>
      <c r="C56" s="210">
        <f>IF(LEN(P56)=0,"",1+ABS((P56*A56)/LEN(P56))+A56)</f>
        <v>16.526666666666674</v>
      </c>
      <c r="D56" s="210">
        <f>IF(LEN(R56)=0,"",1+ABS((R56*B56)/LEN(R56))+B56)</f>
        <v>70.520000000000039</v>
      </c>
      <c r="F56" s="460" t="s">
        <v>2776</v>
      </c>
      <c r="G56" s="1662" t="s">
        <v>2669</v>
      </c>
      <c r="H56" s="1662"/>
      <c r="I56" s="1662"/>
      <c r="J56" s="1662"/>
      <c r="K56" s="1665"/>
      <c r="L56" s="1665"/>
      <c r="M56" s="1666" t="s">
        <v>2761</v>
      </c>
      <c r="N56" s="1666"/>
      <c r="O56" s="1163">
        <v>420</v>
      </c>
      <c r="P56" s="1667">
        <v>134</v>
      </c>
      <c r="Q56" s="1668"/>
      <c r="R56" s="1667">
        <v>234</v>
      </c>
      <c r="S56" s="1668"/>
      <c r="U56" s="1683"/>
    </row>
    <row r="57" spans="1:985" ht="28.5" customHeight="1">
      <c r="A57" s="210">
        <v>0.35000000000000014</v>
      </c>
      <c r="B57" s="210">
        <v>0.89000000000000057</v>
      </c>
      <c r="C57" s="210">
        <f>IF(LEN(P57)=0,"",1+ABS((P57*A57)/LEN(P57))+A57)</f>
        <v>17.100000000000009</v>
      </c>
      <c r="D57" s="210">
        <f>IF(LEN(R57)=0,"",1+ABS((R57*B57)/LEN(R57))+B57)</f>
        <v>71.606666666666712</v>
      </c>
      <c r="F57" s="460" t="s">
        <v>2777</v>
      </c>
      <c r="G57" s="1662" t="s">
        <v>2670</v>
      </c>
      <c r="H57" s="1662"/>
      <c r="I57" s="1662"/>
      <c r="J57" s="1662"/>
      <c r="K57" s="1665"/>
      <c r="L57" s="1665"/>
      <c r="M57" s="1666" t="s">
        <v>2761</v>
      </c>
      <c r="N57" s="1666"/>
      <c r="O57" s="1163">
        <v>421</v>
      </c>
      <c r="P57" s="1667">
        <v>135</v>
      </c>
      <c r="Q57" s="1668"/>
      <c r="R57" s="1667">
        <v>235</v>
      </c>
      <c r="S57" s="1668"/>
      <c r="U57" s="1683"/>
    </row>
    <row r="58" spans="1:985" ht="28.5" customHeight="1">
      <c r="A58" s="210">
        <v>0.36000000000000015</v>
      </c>
      <c r="B58" s="210">
        <v>0.90000000000000058</v>
      </c>
      <c r="C58" s="210">
        <f>IF(LEN(P58)=0,"",1+ABS((P58*A58)/LEN(P58))+A58)</f>
        <v>17.680000000000007</v>
      </c>
      <c r="D58" s="210">
        <f>IF(LEN(R58)=0,"",1+ABS((R58*B58)/LEN(R58))+B58)</f>
        <v>72.70000000000006</v>
      </c>
      <c r="F58" s="460" t="s">
        <v>2778</v>
      </c>
      <c r="G58" s="1662" t="s">
        <v>2671</v>
      </c>
      <c r="H58" s="1662"/>
      <c r="I58" s="1662"/>
      <c r="J58" s="1662"/>
      <c r="K58" s="1665"/>
      <c r="L58" s="1665"/>
      <c r="M58" s="1666" t="s">
        <v>2761</v>
      </c>
      <c r="N58" s="1666"/>
      <c r="O58" s="1163">
        <v>422</v>
      </c>
      <c r="P58" s="1667">
        <v>136</v>
      </c>
      <c r="Q58" s="1668"/>
      <c r="R58" s="1667">
        <v>236</v>
      </c>
      <c r="S58" s="1668"/>
      <c r="U58" s="1683"/>
    </row>
    <row r="59" spans="1:985" ht="28.5" customHeight="1">
      <c r="A59" s="210">
        <v>0.37000000000000016</v>
      </c>
      <c r="B59" s="210">
        <v>0.91000000000000059</v>
      </c>
      <c r="C59" s="210">
        <f>IF(LEN(P59)=0,"",1+ABS((P59*A59)/LEN(P59))+A59)</f>
        <v>18.266666666666673</v>
      </c>
      <c r="D59" s="210">
        <f>IF(LEN(R59)=0,"",1+ABS((R59*B59)/LEN(R59))+B59)</f>
        <v>73.80000000000004</v>
      </c>
      <c r="F59" s="460" t="s">
        <v>2779</v>
      </c>
      <c r="G59" s="1662" t="s">
        <v>2672</v>
      </c>
      <c r="H59" s="1662"/>
      <c r="I59" s="1662"/>
      <c r="J59" s="1662"/>
      <c r="K59" s="1665"/>
      <c r="L59" s="1665"/>
      <c r="M59" s="1666" t="s">
        <v>2761</v>
      </c>
      <c r="N59" s="1666"/>
      <c r="O59" s="1163">
        <v>423</v>
      </c>
      <c r="P59" s="1667">
        <v>137</v>
      </c>
      <c r="Q59" s="1668"/>
      <c r="R59" s="1667">
        <v>237</v>
      </c>
      <c r="S59" s="1668"/>
      <c r="U59" s="1683"/>
    </row>
    <row r="60" spans="1:985" s="607" customFormat="1" ht="43.5" customHeight="1">
      <c r="A60" s="601"/>
      <c r="B60" s="601"/>
      <c r="C60" s="601"/>
      <c r="D60" s="601"/>
      <c r="E60" s="601"/>
      <c r="F60" s="597" t="str">
        <f>CONCATENATE("Kontrolni broj: ",MID(U1,2,LEN(U1)-2))</f>
        <v>Kontrolni broj: 1342569754974627</v>
      </c>
      <c r="G60" s="601"/>
      <c r="H60" s="601"/>
      <c r="I60" s="602"/>
      <c r="J60" s="602"/>
      <c r="K60" s="602"/>
      <c r="L60" s="602"/>
      <c r="M60" s="602"/>
      <c r="N60" s="602"/>
      <c r="O60" s="1164"/>
      <c r="P60" s="603"/>
      <c r="Q60" s="604"/>
      <c r="R60" s="604"/>
      <c r="S60" s="601" t="s">
        <v>2673</v>
      </c>
      <c r="T60" s="605"/>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c r="CU60" s="606"/>
      <c r="CV60" s="606"/>
      <c r="CW60" s="606"/>
      <c r="CX60" s="606"/>
      <c r="CY60" s="606"/>
      <c r="CZ60" s="606"/>
      <c r="DA60" s="606"/>
      <c r="DB60" s="606"/>
      <c r="DC60" s="606"/>
      <c r="DD60" s="606"/>
      <c r="DE60" s="606"/>
      <c r="DF60" s="606"/>
      <c r="DG60" s="606"/>
      <c r="DH60" s="606"/>
      <c r="DI60" s="606"/>
      <c r="DJ60" s="606"/>
      <c r="DK60" s="606"/>
      <c r="DL60" s="606"/>
      <c r="DM60" s="606"/>
      <c r="DN60" s="606"/>
      <c r="DO60" s="606"/>
      <c r="DP60" s="606"/>
      <c r="DQ60" s="606"/>
      <c r="DR60" s="606"/>
      <c r="DS60" s="606"/>
      <c r="DT60" s="606"/>
      <c r="DU60" s="606"/>
      <c r="DV60" s="606"/>
      <c r="DW60" s="606"/>
      <c r="DX60" s="606"/>
      <c r="DY60" s="606"/>
      <c r="DZ60" s="606"/>
      <c r="EA60" s="606"/>
      <c r="EB60" s="606"/>
      <c r="EC60" s="606"/>
      <c r="ED60" s="606"/>
      <c r="EE60" s="606"/>
      <c r="EF60" s="606"/>
      <c r="EG60" s="606"/>
      <c r="EH60" s="606"/>
      <c r="EI60" s="606"/>
      <c r="EJ60" s="606"/>
      <c r="EK60" s="606"/>
      <c r="EL60" s="606"/>
      <c r="EM60" s="606"/>
      <c r="EN60" s="606"/>
      <c r="EO60" s="606"/>
      <c r="EP60" s="606"/>
      <c r="EQ60" s="606"/>
      <c r="ER60" s="606"/>
      <c r="ES60" s="606"/>
      <c r="ET60" s="606"/>
      <c r="EU60" s="606"/>
      <c r="EV60" s="606"/>
      <c r="EW60" s="606"/>
      <c r="EX60" s="606"/>
      <c r="EY60" s="606"/>
      <c r="EZ60" s="606"/>
      <c r="FA60" s="606"/>
      <c r="FB60" s="606"/>
      <c r="FC60" s="606"/>
      <c r="FD60" s="606"/>
      <c r="FE60" s="606"/>
      <c r="FF60" s="606"/>
      <c r="FG60" s="606"/>
      <c r="FH60" s="606"/>
      <c r="FI60" s="606"/>
      <c r="FJ60" s="606"/>
      <c r="FK60" s="606"/>
      <c r="FL60" s="606"/>
      <c r="FM60" s="606"/>
      <c r="FN60" s="606"/>
      <c r="FO60" s="606"/>
      <c r="FP60" s="606"/>
      <c r="FQ60" s="606"/>
      <c r="FR60" s="606"/>
      <c r="FS60" s="606"/>
      <c r="FT60" s="606"/>
      <c r="FU60" s="606"/>
      <c r="FV60" s="606"/>
      <c r="FW60" s="606"/>
      <c r="FX60" s="606"/>
      <c r="FY60" s="606"/>
      <c r="FZ60" s="606"/>
      <c r="GA60" s="606"/>
      <c r="GB60" s="606"/>
      <c r="GC60" s="606"/>
      <c r="GD60" s="606"/>
      <c r="GE60" s="606"/>
      <c r="GF60" s="606"/>
      <c r="GG60" s="606"/>
      <c r="GH60" s="606"/>
      <c r="GI60" s="606"/>
      <c r="GJ60" s="606"/>
      <c r="GK60" s="606"/>
      <c r="GL60" s="606"/>
      <c r="GM60" s="606"/>
      <c r="GN60" s="606"/>
      <c r="GO60" s="606"/>
      <c r="GP60" s="606"/>
      <c r="GQ60" s="606"/>
      <c r="GR60" s="606"/>
      <c r="GS60" s="606"/>
      <c r="GT60" s="606"/>
      <c r="GU60" s="606"/>
      <c r="GV60" s="606"/>
      <c r="GW60" s="606"/>
      <c r="GX60" s="606"/>
      <c r="GY60" s="606"/>
      <c r="GZ60" s="606"/>
      <c r="HA60" s="606"/>
      <c r="HB60" s="606"/>
      <c r="HC60" s="606"/>
      <c r="HD60" s="606"/>
      <c r="HE60" s="606"/>
      <c r="HF60" s="606"/>
      <c r="HG60" s="606"/>
      <c r="HH60" s="606"/>
      <c r="HI60" s="606"/>
      <c r="HJ60" s="606"/>
      <c r="HK60" s="606"/>
      <c r="HL60" s="606"/>
      <c r="HM60" s="606"/>
      <c r="HN60" s="606"/>
      <c r="HO60" s="606"/>
      <c r="HP60" s="606"/>
      <c r="HQ60" s="606"/>
      <c r="HR60" s="606"/>
      <c r="HS60" s="606"/>
      <c r="HT60" s="606"/>
      <c r="HU60" s="606"/>
      <c r="HV60" s="606"/>
      <c r="HW60" s="606"/>
      <c r="HX60" s="606"/>
      <c r="HY60" s="606"/>
      <c r="HZ60" s="606"/>
      <c r="IA60" s="606"/>
      <c r="IB60" s="606"/>
      <c r="IC60" s="606"/>
      <c r="ID60" s="606"/>
      <c r="IE60" s="606"/>
      <c r="IF60" s="606"/>
      <c r="IG60" s="606"/>
      <c r="IH60" s="606"/>
      <c r="II60" s="606"/>
      <c r="IJ60" s="606"/>
      <c r="IK60" s="606"/>
      <c r="IL60" s="606"/>
      <c r="IM60" s="606"/>
      <c r="IN60" s="606"/>
      <c r="IO60" s="606"/>
      <c r="IP60" s="606"/>
      <c r="IQ60" s="606"/>
      <c r="IR60" s="606"/>
      <c r="IS60" s="606"/>
      <c r="IT60" s="606"/>
      <c r="IU60" s="606"/>
      <c r="IV60" s="606"/>
      <c r="IW60" s="606"/>
      <c r="IX60" s="606"/>
      <c r="IY60" s="606"/>
      <c r="IZ60" s="606"/>
      <c r="JA60" s="606"/>
      <c r="JB60" s="606"/>
      <c r="JC60" s="606"/>
      <c r="JD60" s="606"/>
      <c r="JE60" s="606"/>
      <c r="JF60" s="606"/>
      <c r="JG60" s="606"/>
      <c r="JH60" s="606"/>
      <c r="JI60" s="606"/>
      <c r="JJ60" s="606"/>
      <c r="JK60" s="606"/>
      <c r="JL60" s="606"/>
      <c r="JM60" s="606"/>
      <c r="JN60" s="606"/>
      <c r="JO60" s="606"/>
      <c r="JP60" s="606"/>
      <c r="JQ60" s="606"/>
      <c r="JR60" s="606"/>
      <c r="JS60" s="606"/>
      <c r="JT60" s="606"/>
      <c r="JU60" s="606"/>
      <c r="JV60" s="606"/>
      <c r="JW60" s="606"/>
      <c r="JX60" s="606"/>
      <c r="JY60" s="606"/>
      <c r="JZ60" s="606"/>
      <c r="KA60" s="606"/>
      <c r="KB60" s="606"/>
      <c r="KC60" s="606"/>
      <c r="KD60" s="606"/>
      <c r="KE60" s="606"/>
      <c r="KF60" s="606"/>
      <c r="KG60" s="606"/>
      <c r="KH60" s="606"/>
      <c r="KI60" s="606"/>
      <c r="KJ60" s="606"/>
      <c r="KK60" s="606"/>
      <c r="KL60" s="606"/>
      <c r="KM60" s="606"/>
      <c r="KN60" s="606"/>
      <c r="KO60" s="606"/>
      <c r="KP60" s="606"/>
      <c r="KQ60" s="606"/>
      <c r="KR60" s="606"/>
      <c r="KS60" s="606"/>
      <c r="KT60" s="606"/>
      <c r="KU60" s="606"/>
      <c r="KV60" s="606"/>
      <c r="KW60" s="606"/>
      <c r="KX60" s="606"/>
      <c r="KY60" s="606"/>
      <c r="KZ60" s="606"/>
      <c r="LA60" s="606"/>
      <c r="LB60" s="606"/>
      <c r="LC60" s="606"/>
      <c r="LD60" s="606"/>
      <c r="LE60" s="606"/>
      <c r="LF60" s="606"/>
      <c r="LG60" s="606"/>
      <c r="LH60" s="606"/>
      <c r="LI60" s="606"/>
      <c r="LJ60" s="606"/>
      <c r="LK60" s="606"/>
      <c r="LL60" s="606"/>
      <c r="LM60" s="606"/>
      <c r="LN60" s="606"/>
      <c r="LO60" s="606"/>
      <c r="LP60" s="606"/>
      <c r="LQ60" s="606"/>
      <c r="LR60" s="606"/>
      <c r="LS60" s="606"/>
      <c r="LT60" s="606"/>
      <c r="LU60" s="606"/>
      <c r="LV60" s="606"/>
      <c r="LW60" s="606"/>
      <c r="LX60" s="606"/>
      <c r="LY60" s="606"/>
      <c r="LZ60" s="606"/>
      <c r="MA60" s="606"/>
      <c r="MB60" s="606"/>
      <c r="MC60" s="606"/>
      <c r="MD60" s="606"/>
      <c r="ME60" s="606"/>
      <c r="MF60" s="606"/>
      <c r="MG60" s="606"/>
      <c r="MH60" s="606"/>
      <c r="MI60" s="606"/>
      <c r="MJ60" s="606"/>
      <c r="MK60" s="606"/>
      <c r="ML60" s="606"/>
      <c r="MM60" s="606"/>
      <c r="MN60" s="606"/>
      <c r="MO60" s="606"/>
      <c r="MP60" s="606"/>
      <c r="MQ60" s="606"/>
      <c r="MR60" s="606"/>
      <c r="MS60" s="606"/>
      <c r="MT60" s="606"/>
      <c r="MU60" s="606"/>
      <c r="MV60" s="606"/>
      <c r="MW60" s="606"/>
      <c r="MX60" s="606"/>
      <c r="MY60" s="606"/>
      <c r="MZ60" s="606"/>
      <c r="NA60" s="606"/>
      <c r="NB60" s="606"/>
      <c r="NC60" s="606"/>
      <c r="ND60" s="606"/>
      <c r="NE60" s="606"/>
      <c r="NF60" s="606"/>
      <c r="NG60" s="606"/>
      <c r="NH60" s="606"/>
      <c r="NI60" s="606"/>
      <c r="NJ60" s="606"/>
      <c r="NK60" s="606"/>
      <c r="NL60" s="606"/>
      <c r="NM60" s="606"/>
      <c r="NN60" s="606"/>
      <c r="NO60" s="606"/>
      <c r="NP60" s="606"/>
      <c r="NQ60" s="606"/>
      <c r="NR60" s="606"/>
      <c r="NS60" s="606"/>
      <c r="NT60" s="606"/>
      <c r="NU60" s="606"/>
      <c r="NV60" s="606"/>
      <c r="NW60" s="606"/>
      <c r="NX60" s="606"/>
      <c r="NY60" s="606"/>
      <c r="NZ60" s="606"/>
      <c r="OA60" s="606"/>
      <c r="OB60" s="606"/>
      <c r="OC60" s="606"/>
      <c r="OD60" s="606"/>
      <c r="OE60" s="606"/>
      <c r="OF60" s="606"/>
      <c r="OG60" s="606"/>
      <c r="OH60" s="606"/>
      <c r="OI60" s="606"/>
      <c r="OJ60" s="606"/>
      <c r="OK60" s="606"/>
      <c r="OL60" s="606"/>
      <c r="OM60" s="606"/>
      <c r="ON60" s="606"/>
      <c r="OO60" s="606"/>
      <c r="OP60" s="606"/>
      <c r="OQ60" s="606"/>
      <c r="OR60" s="606"/>
      <c r="OS60" s="606"/>
      <c r="OT60" s="606"/>
      <c r="OU60" s="606"/>
      <c r="OV60" s="606"/>
      <c r="OW60" s="606"/>
      <c r="OX60" s="606"/>
      <c r="OY60" s="606"/>
      <c r="OZ60" s="606"/>
      <c r="PA60" s="606"/>
      <c r="PB60" s="606"/>
      <c r="PC60" s="606"/>
      <c r="PD60" s="606"/>
      <c r="PE60" s="606"/>
      <c r="PF60" s="606"/>
      <c r="PG60" s="606"/>
      <c r="PH60" s="606"/>
      <c r="PI60" s="606"/>
      <c r="PJ60" s="606"/>
      <c r="PK60" s="606"/>
      <c r="PL60" s="606"/>
      <c r="PM60" s="606"/>
      <c r="PN60" s="606"/>
      <c r="PO60" s="606"/>
      <c r="PP60" s="606"/>
      <c r="PQ60" s="606"/>
      <c r="PR60" s="606"/>
      <c r="PS60" s="606"/>
      <c r="PT60" s="606"/>
      <c r="PU60" s="606"/>
      <c r="PV60" s="606"/>
      <c r="PW60" s="606"/>
      <c r="PX60" s="606"/>
      <c r="PY60" s="606"/>
      <c r="PZ60" s="606"/>
      <c r="QA60" s="606"/>
      <c r="QB60" s="606"/>
      <c r="QC60" s="606"/>
      <c r="QD60" s="606"/>
      <c r="QE60" s="606"/>
      <c r="QF60" s="606"/>
      <c r="QG60" s="606"/>
      <c r="QH60" s="606"/>
      <c r="QI60" s="606"/>
      <c r="QJ60" s="606"/>
      <c r="QK60" s="606"/>
      <c r="QL60" s="606"/>
      <c r="QM60" s="606"/>
      <c r="QN60" s="606"/>
      <c r="QO60" s="606"/>
      <c r="QP60" s="606"/>
      <c r="QQ60" s="606"/>
      <c r="QR60" s="606"/>
      <c r="QS60" s="606"/>
      <c r="QT60" s="606"/>
      <c r="QU60" s="606"/>
      <c r="QV60" s="606"/>
      <c r="QW60" s="606"/>
      <c r="QX60" s="606"/>
      <c r="QY60" s="606"/>
      <c r="QZ60" s="606"/>
      <c r="RA60" s="606"/>
      <c r="RB60" s="606"/>
      <c r="RC60" s="606"/>
      <c r="RD60" s="606"/>
      <c r="RE60" s="606"/>
      <c r="RF60" s="606"/>
      <c r="RG60" s="606"/>
      <c r="RH60" s="606"/>
      <c r="RI60" s="606"/>
      <c r="RJ60" s="606"/>
      <c r="RK60" s="606"/>
      <c r="RL60" s="606"/>
      <c r="RM60" s="606"/>
      <c r="RN60" s="606"/>
      <c r="RO60" s="606"/>
      <c r="RP60" s="606"/>
      <c r="RQ60" s="606"/>
      <c r="RR60" s="606"/>
      <c r="RS60" s="606"/>
      <c r="RT60" s="606"/>
      <c r="RU60" s="606"/>
      <c r="RV60" s="606"/>
      <c r="RW60" s="606"/>
      <c r="RX60" s="606"/>
      <c r="RY60" s="606"/>
      <c r="RZ60" s="606"/>
      <c r="SA60" s="606"/>
      <c r="SB60" s="606"/>
      <c r="SC60" s="606"/>
      <c r="SD60" s="606"/>
      <c r="SE60" s="606"/>
      <c r="SF60" s="606"/>
      <c r="SG60" s="606"/>
      <c r="SH60" s="606"/>
      <c r="SI60" s="606"/>
      <c r="SJ60" s="606"/>
      <c r="SK60" s="606"/>
      <c r="SL60" s="606"/>
      <c r="SM60" s="606"/>
      <c r="SN60" s="606"/>
      <c r="SO60" s="606"/>
      <c r="SP60" s="606"/>
      <c r="SQ60" s="606"/>
      <c r="SR60" s="606"/>
      <c r="SS60" s="606"/>
      <c r="ST60" s="606"/>
      <c r="SU60" s="606"/>
      <c r="SV60" s="606"/>
      <c r="SW60" s="606"/>
      <c r="SX60" s="606"/>
      <c r="SY60" s="606"/>
      <c r="SZ60" s="606"/>
      <c r="TA60" s="606"/>
      <c r="TB60" s="606"/>
      <c r="TC60" s="606"/>
      <c r="TD60" s="606"/>
      <c r="TE60" s="606"/>
      <c r="TF60" s="606"/>
      <c r="TG60" s="606"/>
      <c r="TH60" s="606"/>
      <c r="TI60" s="606"/>
      <c r="TJ60" s="606"/>
      <c r="TK60" s="606"/>
      <c r="TL60" s="606"/>
      <c r="TM60" s="606"/>
      <c r="TN60" s="606"/>
      <c r="TO60" s="606"/>
      <c r="TP60" s="606"/>
      <c r="TQ60" s="606"/>
      <c r="TR60" s="606"/>
      <c r="TS60" s="606"/>
      <c r="TT60" s="606"/>
      <c r="TU60" s="606"/>
      <c r="TV60" s="606"/>
      <c r="TW60" s="606"/>
      <c r="TX60" s="606"/>
      <c r="TY60" s="606"/>
      <c r="TZ60" s="606"/>
      <c r="UA60" s="606"/>
      <c r="UB60" s="606"/>
      <c r="UC60" s="606"/>
      <c r="UD60" s="606"/>
      <c r="UE60" s="606"/>
      <c r="UF60" s="606"/>
      <c r="UG60" s="606"/>
      <c r="UH60" s="606"/>
      <c r="UI60" s="606"/>
      <c r="UJ60" s="606"/>
      <c r="UK60" s="606"/>
      <c r="UL60" s="606"/>
      <c r="UM60" s="606"/>
      <c r="UN60" s="606"/>
      <c r="UO60" s="606"/>
      <c r="UP60" s="606"/>
      <c r="UQ60" s="606"/>
      <c r="UR60" s="606"/>
      <c r="US60" s="606"/>
      <c r="UT60" s="606"/>
      <c r="UU60" s="606"/>
      <c r="UV60" s="606"/>
      <c r="UW60" s="606"/>
      <c r="UX60" s="606"/>
      <c r="UY60" s="606"/>
      <c r="UZ60" s="606"/>
      <c r="VA60" s="606"/>
      <c r="VB60" s="606"/>
      <c r="VC60" s="606"/>
      <c r="VD60" s="606"/>
      <c r="VE60" s="606"/>
      <c r="VF60" s="606"/>
      <c r="VG60" s="606"/>
      <c r="VH60" s="606"/>
      <c r="VI60" s="606"/>
      <c r="VJ60" s="606"/>
      <c r="VK60" s="606"/>
      <c r="VL60" s="606"/>
      <c r="VM60" s="606"/>
      <c r="VN60" s="606"/>
      <c r="VO60" s="606"/>
      <c r="VP60" s="606"/>
      <c r="VQ60" s="606"/>
      <c r="VR60" s="606"/>
      <c r="VS60" s="606"/>
      <c r="VT60" s="606"/>
      <c r="VU60" s="606"/>
      <c r="VV60" s="606"/>
      <c r="VW60" s="606"/>
      <c r="VX60" s="606"/>
      <c r="VY60" s="606"/>
      <c r="VZ60" s="606"/>
      <c r="WA60" s="606"/>
      <c r="WB60" s="606"/>
      <c r="WC60" s="606"/>
      <c r="WD60" s="606"/>
      <c r="WE60" s="606"/>
      <c r="WF60" s="606"/>
      <c r="WG60" s="606"/>
      <c r="WH60" s="606"/>
      <c r="WI60" s="606"/>
      <c r="WJ60" s="606"/>
      <c r="WK60" s="606"/>
      <c r="WL60" s="606"/>
      <c r="WM60" s="606"/>
      <c r="WN60" s="606"/>
      <c r="WO60" s="606"/>
      <c r="WP60" s="606"/>
      <c r="WQ60" s="606"/>
      <c r="WR60" s="606"/>
      <c r="WS60" s="606"/>
      <c r="WT60" s="606"/>
      <c r="WU60" s="606"/>
      <c r="WV60" s="606"/>
      <c r="WW60" s="606"/>
      <c r="WX60" s="606"/>
      <c r="WY60" s="606"/>
      <c r="WZ60" s="606"/>
      <c r="XA60" s="606"/>
      <c r="XB60" s="606"/>
      <c r="XC60" s="606"/>
      <c r="XD60" s="606"/>
      <c r="XE60" s="606"/>
      <c r="XF60" s="606"/>
      <c r="XG60" s="606"/>
      <c r="XH60" s="606"/>
      <c r="XI60" s="606"/>
      <c r="XJ60" s="606"/>
      <c r="XK60" s="606"/>
      <c r="XL60" s="606"/>
      <c r="XM60" s="606"/>
      <c r="XN60" s="606"/>
      <c r="XO60" s="606"/>
      <c r="XP60" s="606"/>
      <c r="XQ60" s="606"/>
      <c r="XR60" s="606"/>
      <c r="XS60" s="606"/>
      <c r="XT60" s="606"/>
      <c r="XU60" s="606"/>
      <c r="XV60" s="606"/>
      <c r="XW60" s="606"/>
      <c r="XX60" s="606"/>
      <c r="XY60" s="606"/>
      <c r="XZ60" s="606"/>
      <c r="YA60" s="606"/>
      <c r="YB60" s="606"/>
      <c r="YC60" s="606"/>
      <c r="YD60" s="606"/>
      <c r="YE60" s="606"/>
      <c r="YF60" s="606"/>
      <c r="YG60" s="606"/>
      <c r="YH60" s="606"/>
      <c r="YI60" s="606"/>
      <c r="YJ60" s="606"/>
      <c r="YK60" s="606"/>
      <c r="YL60" s="606"/>
      <c r="YM60" s="606"/>
      <c r="YN60" s="606"/>
      <c r="YO60" s="606"/>
      <c r="YP60" s="606"/>
      <c r="YQ60" s="606"/>
      <c r="YR60" s="606"/>
      <c r="YS60" s="606"/>
      <c r="YT60" s="606"/>
      <c r="YU60" s="606"/>
      <c r="YV60" s="606"/>
      <c r="YW60" s="606"/>
      <c r="YX60" s="606"/>
      <c r="YY60" s="606"/>
      <c r="YZ60" s="606"/>
      <c r="ZA60" s="606"/>
      <c r="ZB60" s="606"/>
      <c r="ZC60" s="606"/>
      <c r="ZD60" s="606"/>
      <c r="ZE60" s="606"/>
      <c r="ZF60" s="606"/>
      <c r="ZG60" s="606"/>
      <c r="ZH60" s="606"/>
      <c r="ZI60" s="606"/>
      <c r="ZJ60" s="606"/>
      <c r="ZK60" s="606"/>
      <c r="ZL60" s="606"/>
      <c r="ZM60" s="606"/>
      <c r="ZN60" s="606"/>
      <c r="ZO60" s="606"/>
      <c r="ZP60" s="606"/>
      <c r="ZQ60" s="606"/>
      <c r="ZR60" s="606"/>
      <c r="ZS60" s="606"/>
      <c r="ZT60" s="606"/>
      <c r="ZU60" s="606"/>
      <c r="ZV60" s="606"/>
      <c r="ZW60" s="606"/>
      <c r="ZX60" s="606"/>
      <c r="ZY60" s="606"/>
      <c r="ZZ60" s="606"/>
      <c r="AAA60" s="606"/>
      <c r="AAB60" s="606"/>
      <c r="AAC60" s="606"/>
      <c r="AAD60" s="606"/>
      <c r="AAE60" s="606"/>
      <c r="AAF60" s="606"/>
      <c r="AAG60" s="606"/>
      <c r="AAH60" s="606"/>
      <c r="AAI60" s="606"/>
      <c r="AAJ60" s="606"/>
      <c r="AAK60" s="606"/>
      <c r="AAL60" s="606"/>
      <c r="AAM60" s="606"/>
      <c r="AAN60" s="606"/>
      <c r="AAO60" s="606"/>
      <c r="AAP60" s="606"/>
      <c r="AAQ60" s="606"/>
      <c r="AAR60" s="606"/>
      <c r="AAS60" s="606"/>
      <c r="AAT60" s="606"/>
      <c r="AAU60" s="606"/>
      <c r="AAV60" s="606"/>
      <c r="AAW60" s="606"/>
      <c r="AAX60" s="606"/>
      <c r="AAY60" s="606"/>
      <c r="AAZ60" s="606"/>
      <c r="ABA60" s="606"/>
      <c r="ABB60" s="606"/>
      <c r="ABC60" s="606"/>
      <c r="ABD60" s="606"/>
      <c r="ABE60" s="606"/>
      <c r="ABF60" s="606"/>
      <c r="ABG60" s="606"/>
      <c r="ABH60" s="606"/>
      <c r="ABI60" s="606"/>
      <c r="ABJ60" s="606"/>
      <c r="ABK60" s="606"/>
      <c r="ABL60" s="606"/>
      <c r="ABM60" s="606"/>
      <c r="ABN60" s="606"/>
      <c r="ABO60" s="606"/>
      <c r="ABP60" s="606"/>
      <c r="ABQ60" s="606"/>
      <c r="ABR60" s="606"/>
      <c r="ABS60" s="606"/>
      <c r="ABT60" s="606"/>
      <c r="ABU60" s="606"/>
      <c r="ABV60" s="606"/>
      <c r="ABW60" s="606"/>
      <c r="ABX60" s="606"/>
      <c r="ABY60" s="606"/>
      <c r="ABZ60" s="606"/>
      <c r="ACA60" s="606"/>
      <c r="ACB60" s="606"/>
      <c r="ACC60" s="606"/>
      <c r="ACD60" s="606"/>
      <c r="ACE60" s="606"/>
      <c r="ACF60" s="606"/>
      <c r="ACG60" s="606"/>
      <c r="ACH60" s="606"/>
      <c r="ACI60" s="606"/>
      <c r="ACJ60" s="606"/>
      <c r="ACK60" s="606"/>
      <c r="ACL60" s="606"/>
      <c r="ACM60" s="606"/>
      <c r="ACN60" s="606"/>
      <c r="ACO60" s="606"/>
      <c r="ACP60" s="606"/>
      <c r="ACQ60" s="606"/>
      <c r="ACR60" s="606"/>
      <c r="ACS60" s="606"/>
      <c r="ACT60" s="606"/>
      <c r="ACU60" s="606"/>
      <c r="ACV60" s="606"/>
      <c r="ACW60" s="606"/>
      <c r="ACX60" s="606"/>
      <c r="ACY60" s="606"/>
      <c r="ACZ60" s="606"/>
      <c r="ADA60" s="606"/>
      <c r="ADB60" s="606"/>
      <c r="ADC60" s="606"/>
      <c r="ADD60" s="606"/>
      <c r="ADE60" s="606"/>
      <c r="ADF60" s="606"/>
      <c r="ADG60" s="606"/>
      <c r="ADH60" s="606"/>
      <c r="ADI60" s="606"/>
      <c r="ADJ60" s="606"/>
      <c r="ADK60" s="606"/>
      <c r="ADL60" s="606"/>
      <c r="ADM60" s="606"/>
      <c r="ADN60" s="606"/>
      <c r="ADO60" s="606"/>
      <c r="ADP60" s="606"/>
      <c r="ADQ60" s="606"/>
      <c r="ADR60" s="606"/>
      <c r="ADS60" s="606"/>
      <c r="ADT60" s="606"/>
      <c r="ADU60" s="606"/>
      <c r="ADV60" s="606"/>
      <c r="ADW60" s="606"/>
      <c r="ADX60" s="606"/>
      <c r="ADY60" s="606"/>
      <c r="ADZ60" s="606"/>
      <c r="AEA60" s="606"/>
      <c r="AEB60" s="606"/>
      <c r="AEC60" s="606"/>
      <c r="AED60" s="606"/>
      <c r="AEE60" s="606"/>
      <c r="AEF60" s="606"/>
      <c r="AEG60" s="606"/>
      <c r="AEH60" s="606"/>
      <c r="AEI60" s="606"/>
      <c r="AEJ60" s="606"/>
      <c r="AEK60" s="606"/>
      <c r="AEL60" s="606"/>
      <c r="AEM60" s="606"/>
      <c r="AEN60" s="606"/>
      <c r="AEO60" s="606"/>
      <c r="AEP60" s="606"/>
      <c r="AEQ60" s="606"/>
      <c r="AER60" s="606"/>
      <c r="AES60" s="606"/>
      <c r="AET60" s="606"/>
      <c r="AEU60" s="606"/>
      <c r="AEV60" s="606"/>
      <c r="AEW60" s="606"/>
      <c r="AEX60" s="606"/>
      <c r="AEY60" s="606"/>
      <c r="AEZ60" s="606"/>
      <c r="AFA60" s="606"/>
      <c r="AFB60" s="606"/>
      <c r="AFC60" s="606"/>
      <c r="AFD60" s="606"/>
      <c r="AFE60" s="606"/>
      <c r="AFF60" s="606"/>
      <c r="AFG60" s="606"/>
      <c r="AFH60" s="606"/>
      <c r="AFI60" s="606"/>
      <c r="AFJ60" s="606"/>
      <c r="AFK60" s="606"/>
      <c r="AFL60" s="606"/>
      <c r="AFM60" s="606"/>
      <c r="AFN60" s="606"/>
      <c r="AFO60" s="606"/>
      <c r="AFP60" s="606"/>
      <c r="AFQ60" s="606"/>
      <c r="AFR60" s="606"/>
      <c r="AFS60" s="606"/>
      <c r="AFT60" s="606"/>
      <c r="AFU60" s="606"/>
      <c r="AFV60" s="606"/>
      <c r="AFW60" s="606"/>
      <c r="AFX60" s="606"/>
      <c r="AFY60" s="606"/>
      <c r="AFZ60" s="606"/>
      <c r="AGA60" s="606"/>
      <c r="AGB60" s="606"/>
      <c r="AGC60" s="606"/>
      <c r="AGD60" s="606"/>
      <c r="AGE60" s="606"/>
      <c r="AGF60" s="606"/>
      <c r="AGG60" s="606"/>
      <c r="AGH60" s="606"/>
      <c r="AGI60" s="606"/>
      <c r="AGJ60" s="606"/>
      <c r="AGK60" s="606"/>
      <c r="AGL60" s="606"/>
      <c r="AGM60" s="606"/>
      <c r="AGN60" s="606"/>
      <c r="AGO60" s="606"/>
      <c r="AGP60" s="606"/>
      <c r="AGQ60" s="606"/>
      <c r="AGR60" s="606"/>
      <c r="AGS60" s="606"/>
      <c r="AGT60" s="606"/>
      <c r="AGU60" s="606"/>
      <c r="AGV60" s="606"/>
      <c r="AGW60" s="606"/>
      <c r="AGX60" s="606"/>
      <c r="AGY60" s="606"/>
      <c r="AGZ60" s="606"/>
      <c r="AHA60" s="606"/>
      <c r="AHB60" s="606"/>
      <c r="AHC60" s="606"/>
      <c r="AHD60" s="606"/>
      <c r="AHE60" s="606"/>
      <c r="AHF60" s="606"/>
      <c r="AHG60" s="606"/>
      <c r="AHH60" s="606"/>
      <c r="AHI60" s="606"/>
      <c r="AHJ60" s="606"/>
      <c r="AHK60" s="606"/>
      <c r="AHL60" s="606"/>
      <c r="AHM60" s="606"/>
      <c r="AHN60" s="606"/>
      <c r="AHO60" s="606"/>
      <c r="AHP60" s="606"/>
      <c r="AHQ60" s="606"/>
      <c r="AHR60" s="606"/>
      <c r="AHS60" s="606"/>
      <c r="AHT60" s="606"/>
      <c r="AHU60" s="606"/>
      <c r="AHV60" s="606"/>
      <c r="AHW60" s="606"/>
      <c r="AHX60" s="606"/>
      <c r="AHY60" s="606"/>
      <c r="AHZ60" s="606"/>
      <c r="AIA60" s="606"/>
      <c r="AIB60" s="606"/>
      <c r="AIC60" s="606"/>
      <c r="AID60" s="606"/>
      <c r="AIE60" s="606"/>
      <c r="AIF60" s="606"/>
      <c r="AIG60" s="606"/>
      <c r="AIH60" s="606"/>
      <c r="AII60" s="606"/>
      <c r="AIJ60" s="606"/>
      <c r="AIK60" s="606"/>
      <c r="AIL60" s="606"/>
      <c r="AIM60" s="606"/>
      <c r="AIN60" s="606"/>
      <c r="AIO60" s="606"/>
      <c r="AIP60" s="606"/>
      <c r="AIQ60" s="606"/>
      <c r="AIR60" s="606"/>
      <c r="AIS60" s="606"/>
      <c r="AIT60" s="606"/>
      <c r="AIU60" s="606"/>
      <c r="AIV60" s="606"/>
      <c r="AIW60" s="606"/>
      <c r="AIX60" s="606"/>
      <c r="AIY60" s="606"/>
      <c r="AIZ60" s="606"/>
      <c r="AJA60" s="606"/>
      <c r="AJB60" s="606"/>
      <c r="AJC60" s="606"/>
      <c r="AJD60" s="606"/>
      <c r="AJE60" s="606"/>
      <c r="AJF60" s="606"/>
      <c r="AJG60" s="606"/>
      <c r="AJH60" s="606"/>
      <c r="AJI60" s="606"/>
      <c r="AJJ60" s="606"/>
      <c r="AJK60" s="606"/>
      <c r="AJL60" s="606"/>
      <c r="AJM60" s="606"/>
      <c r="AJN60" s="606"/>
      <c r="AJO60" s="606"/>
      <c r="AJP60" s="606"/>
      <c r="AJQ60" s="606"/>
      <c r="AJR60" s="606"/>
      <c r="AJS60" s="606"/>
      <c r="AJT60" s="606"/>
      <c r="AJU60" s="606"/>
      <c r="AJV60" s="606"/>
      <c r="AJW60" s="606"/>
      <c r="AJX60" s="606"/>
      <c r="AJY60" s="606"/>
      <c r="AJZ60" s="606"/>
      <c r="AKA60" s="606"/>
      <c r="AKB60" s="606"/>
      <c r="AKC60" s="606"/>
      <c r="AKD60" s="606"/>
      <c r="AKE60" s="606"/>
      <c r="AKF60" s="606"/>
      <c r="AKG60" s="606"/>
      <c r="AKH60" s="606"/>
      <c r="AKI60" s="606"/>
      <c r="AKJ60" s="606"/>
      <c r="AKK60" s="606"/>
      <c r="AKL60" s="606"/>
      <c r="AKM60" s="606"/>
      <c r="AKN60" s="606"/>
      <c r="AKO60" s="606"/>
      <c r="AKP60" s="606"/>
      <c r="AKQ60" s="606"/>
      <c r="AKR60" s="606"/>
      <c r="AKS60" s="606"/>
      <c r="AKT60" s="606"/>
      <c r="AKU60" s="606"/>
      <c r="AKV60" s="606"/>
      <c r="AKW60" s="606"/>
    </row>
    <row r="61" spans="1:985" ht="20.25" customHeight="1">
      <c r="F61" s="438">
        <v>1</v>
      </c>
      <c r="G61" s="1553">
        <v>2</v>
      </c>
      <c r="H61" s="1553"/>
      <c r="I61" s="1553"/>
      <c r="J61" s="1553"/>
      <c r="K61" s="1553">
        <v>3</v>
      </c>
      <c r="L61" s="1553"/>
      <c r="M61" s="1553">
        <v>4</v>
      </c>
      <c r="N61" s="1553"/>
      <c r="O61" s="1165">
        <v>5</v>
      </c>
      <c r="P61" s="1553">
        <v>6</v>
      </c>
      <c r="Q61" s="1553"/>
      <c r="R61" s="1553">
        <v>7</v>
      </c>
      <c r="S61" s="1553"/>
    </row>
    <row r="62" spans="1:985" ht="28.5" customHeight="1">
      <c r="A62" s="210">
        <v>0.38000000000000017</v>
      </c>
      <c r="B62" s="210">
        <v>0.9200000000000006</v>
      </c>
      <c r="C62" s="210">
        <f t="shared" ref="C62:C78" si="4">IF(LEN(P62)=0,"",1+ABS((P62*A62)/LEN(P62))+A62)</f>
        <v>18.860000000000007</v>
      </c>
      <c r="D62" s="210">
        <f t="shared" ref="D62:D78" si="5">IF(LEN(R62)=0,"",1+ABS((R62*B62)/LEN(R62))+B62)</f>
        <v>74.906666666666723</v>
      </c>
      <c r="F62" s="461" t="s">
        <v>2780</v>
      </c>
      <c r="G62" s="1674" t="s">
        <v>2781</v>
      </c>
      <c r="H62" s="1675"/>
      <c r="I62" s="1675"/>
      <c r="J62" s="1676"/>
      <c r="K62" s="1665"/>
      <c r="L62" s="1665"/>
      <c r="M62" s="1669"/>
      <c r="N62" s="1670"/>
      <c r="O62" s="1122">
        <v>424</v>
      </c>
      <c r="P62" s="1679">
        <v>138</v>
      </c>
      <c r="Q62" s="1679"/>
      <c r="R62" s="1679">
        <v>238</v>
      </c>
      <c r="S62" s="1679"/>
    </row>
    <row r="63" spans="1:985" ht="28.5" customHeight="1">
      <c r="A63" s="210">
        <v>0.39000000000000018</v>
      </c>
      <c r="B63" s="210">
        <v>0.9300000000000006</v>
      </c>
      <c r="C63" s="210">
        <f t="shared" si="4"/>
        <v>19.460000000000008</v>
      </c>
      <c r="D63" s="210">
        <f t="shared" si="5"/>
        <v>76.020000000000053</v>
      </c>
      <c r="F63" s="460" t="s">
        <v>2782</v>
      </c>
      <c r="G63" s="1671" t="s">
        <v>2674</v>
      </c>
      <c r="H63" s="1672"/>
      <c r="I63" s="1672"/>
      <c r="J63" s="1673"/>
      <c r="K63" s="1665"/>
      <c r="L63" s="1665"/>
      <c r="M63" s="1666" t="s">
        <v>2221</v>
      </c>
      <c r="N63" s="1666"/>
      <c r="O63" s="1163">
        <v>425</v>
      </c>
      <c r="P63" s="1680">
        <v>139</v>
      </c>
      <c r="Q63" s="1680"/>
      <c r="R63" s="1667">
        <v>239</v>
      </c>
      <c r="S63" s="1668"/>
    </row>
    <row r="64" spans="1:985" ht="28.5" customHeight="1">
      <c r="A64" s="210">
        <v>0.40000000000000019</v>
      </c>
      <c r="B64" s="210">
        <v>0.94000000000000061</v>
      </c>
      <c r="C64" s="210">
        <f t="shared" si="4"/>
        <v>20.066666666666674</v>
      </c>
      <c r="D64" s="210">
        <f t="shared" si="5"/>
        <v>77.140000000000043</v>
      </c>
      <c r="F64" s="460" t="s">
        <v>2783</v>
      </c>
      <c r="G64" s="1671" t="s">
        <v>2675</v>
      </c>
      <c r="H64" s="1672"/>
      <c r="I64" s="1672"/>
      <c r="J64" s="1673"/>
      <c r="K64" s="1665"/>
      <c r="L64" s="1665"/>
      <c r="M64" s="1666" t="s">
        <v>2221</v>
      </c>
      <c r="N64" s="1666"/>
      <c r="O64" s="1163">
        <v>426</v>
      </c>
      <c r="P64" s="1667">
        <v>140</v>
      </c>
      <c r="Q64" s="1668"/>
      <c r="R64" s="1667">
        <v>240</v>
      </c>
      <c r="S64" s="1668"/>
    </row>
    <row r="65" spans="1:19" ht="28.5" customHeight="1">
      <c r="A65" s="210">
        <v>0.4100000000000002</v>
      </c>
      <c r="B65" s="210">
        <v>0.95000000000000062</v>
      </c>
      <c r="C65" s="210">
        <f t="shared" si="4"/>
        <v>20.68000000000001</v>
      </c>
      <c r="D65" s="210">
        <f t="shared" si="5"/>
        <v>78.266666666666723</v>
      </c>
      <c r="F65" s="460" t="s">
        <v>2784</v>
      </c>
      <c r="G65" s="1671" t="s">
        <v>2676</v>
      </c>
      <c r="H65" s="1672"/>
      <c r="I65" s="1672"/>
      <c r="J65" s="1673"/>
      <c r="K65" s="1665"/>
      <c r="L65" s="1665"/>
      <c r="M65" s="1666" t="s">
        <v>2221</v>
      </c>
      <c r="N65" s="1666"/>
      <c r="O65" s="1163">
        <v>427</v>
      </c>
      <c r="P65" s="1667">
        <v>141</v>
      </c>
      <c r="Q65" s="1668"/>
      <c r="R65" s="1667">
        <v>241</v>
      </c>
      <c r="S65" s="1668"/>
    </row>
    <row r="66" spans="1:19" ht="28.5" customHeight="1">
      <c r="A66" s="210">
        <v>0.42000000000000021</v>
      </c>
      <c r="B66" s="210">
        <v>0.96000000000000063</v>
      </c>
      <c r="C66" s="210">
        <f t="shared" si="4"/>
        <v>21.300000000000011</v>
      </c>
      <c r="D66" s="210">
        <f t="shared" si="5"/>
        <v>79.400000000000048</v>
      </c>
      <c r="F66" s="460" t="s">
        <v>2785</v>
      </c>
      <c r="G66" s="1671" t="s">
        <v>2677</v>
      </c>
      <c r="H66" s="1672"/>
      <c r="I66" s="1672"/>
      <c r="J66" s="1673"/>
      <c r="K66" s="1665"/>
      <c r="L66" s="1665"/>
      <c r="M66" s="1666" t="s">
        <v>2221</v>
      </c>
      <c r="N66" s="1666"/>
      <c r="O66" s="1163">
        <v>428</v>
      </c>
      <c r="P66" s="1667">
        <v>142</v>
      </c>
      <c r="Q66" s="1668"/>
      <c r="R66" s="1667">
        <v>242</v>
      </c>
      <c r="S66" s="1668"/>
    </row>
    <row r="67" spans="1:19" ht="28.5" customHeight="1">
      <c r="A67" s="210">
        <v>0.43000000000000022</v>
      </c>
      <c r="B67" s="210">
        <v>0.97000000000000064</v>
      </c>
      <c r="C67" s="210">
        <f t="shared" si="4"/>
        <v>21.926666666666677</v>
      </c>
      <c r="D67" s="210">
        <f t="shared" si="5"/>
        <v>80.540000000000049</v>
      </c>
      <c r="F67" s="460" t="s">
        <v>2786</v>
      </c>
      <c r="G67" s="1671" t="s">
        <v>2678</v>
      </c>
      <c r="H67" s="1672"/>
      <c r="I67" s="1672"/>
      <c r="J67" s="1673"/>
      <c r="K67" s="1665"/>
      <c r="L67" s="1665"/>
      <c r="M67" s="1666" t="s">
        <v>2221</v>
      </c>
      <c r="N67" s="1666"/>
      <c r="O67" s="1163">
        <v>429</v>
      </c>
      <c r="P67" s="1667">
        <v>143</v>
      </c>
      <c r="Q67" s="1668"/>
      <c r="R67" s="1667">
        <v>243</v>
      </c>
      <c r="S67" s="1668"/>
    </row>
    <row r="68" spans="1:19" ht="28.5" customHeight="1">
      <c r="A68" s="210">
        <v>0.44000000000000022</v>
      </c>
      <c r="B68" s="210">
        <v>0.98000000000000065</v>
      </c>
      <c r="C68" s="210">
        <f t="shared" si="4"/>
        <v>22.560000000000013</v>
      </c>
      <c r="D68" s="210">
        <f t="shared" si="5"/>
        <v>81.686666666666724</v>
      </c>
      <c r="F68" s="460" t="s">
        <v>2787</v>
      </c>
      <c r="G68" s="1671" t="s">
        <v>2679</v>
      </c>
      <c r="H68" s="1672"/>
      <c r="I68" s="1672"/>
      <c r="J68" s="1673"/>
      <c r="K68" s="1665"/>
      <c r="L68" s="1665"/>
      <c r="M68" s="1666" t="s">
        <v>2221</v>
      </c>
      <c r="N68" s="1666"/>
      <c r="O68" s="1163">
        <v>430</v>
      </c>
      <c r="P68" s="1667">
        <v>144</v>
      </c>
      <c r="Q68" s="1668"/>
      <c r="R68" s="1667">
        <v>244</v>
      </c>
      <c r="S68" s="1668"/>
    </row>
    <row r="69" spans="1:19" ht="28.5" customHeight="1">
      <c r="A69" s="210">
        <v>0.45000000000000023</v>
      </c>
      <c r="B69" s="210">
        <v>0.99000000000000066</v>
      </c>
      <c r="C69" s="210">
        <f t="shared" si="4"/>
        <v>23.20000000000001</v>
      </c>
      <c r="D69" s="210">
        <f t="shared" si="5"/>
        <v>82.840000000000046</v>
      </c>
      <c r="F69" s="461" t="s">
        <v>2788</v>
      </c>
      <c r="G69" s="1674" t="s">
        <v>2789</v>
      </c>
      <c r="H69" s="1675"/>
      <c r="I69" s="1675"/>
      <c r="J69" s="1676"/>
      <c r="K69" s="1665"/>
      <c r="L69" s="1665"/>
      <c r="M69" s="1669"/>
      <c r="N69" s="1670"/>
      <c r="O69" s="1122">
        <v>431</v>
      </c>
      <c r="P69" s="1677">
        <v>145</v>
      </c>
      <c r="Q69" s="1678"/>
      <c r="R69" s="1677">
        <v>245</v>
      </c>
      <c r="S69" s="1678"/>
    </row>
    <row r="70" spans="1:19" ht="28.5" customHeight="1">
      <c r="A70" s="210">
        <v>0.46000000000000024</v>
      </c>
      <c r="B70" s="210">
        <v>1.01</v>
      </c>
      <c r="C70" s="210">
        <f t="shared" si="4"/>
        <v>23.846666666666682</v>
      </c>
      <c r="D70" s="210">
        <f t="shared" si="5"/>
        <v>84.830000000000013</v>
      </c>
      <c r="F70" s="461" t="s">
        <v>2790</v>
      </c>
      <c r="G70" s="1674" t="s">
        <v>2791</v>
      </c>
      <c r="H70" s="1675"/>
      <c r="I70" s="1675"/>
      <c r="J70" s="1676"/>
      <c r="K70" s="1665"/>
      <c r="L70" s="1665"/>
      <c r="M70" s="1669"/>
      <c r="N70" s="1670"/>
      <c r="O70" s="1122">
        <v>432</v>
      </c>
      <c r="P70" s="1677">
        <v>146</v>
      </c>
      <c r="Q70" s="1678"/>
      <c r="R70" s="1677">
        <v>246</v>
      </c>
      <c r="S70" s="1678"/>
    </row>
    <row r="71" spans="1:19" ht="28.5" customHeight="1">
      <c r="A71" s="210">
        <v>0.47000000000000025</v>
      </c>
      <c r="B71" s="210">
        <v>1.02</v>
      </c>
      <c r="C71" s="210">
        <f t="shared" si="4"/>
        <v>24.500000000000011</v>
      </c>
      <c r="D71" s="210">
        <f t="shared" si="5"/>
        <v>86</v>
      </c>
      <c r="F71" s="460" t="s">
        <v>2792</v>
      </c>
      <c r="G71" s="1671" t="s">
        <v>2793</v>
      </c>
      <c r="H71" s="1672"/>
      <c r="I71" s="1672"/>
      <c r="J71" s="1673"/>
      <c r="K71" s="1665"/>
      <c r="L71" s="1665"/>
      <c r="M71" s="1669"/>
      <c r="N71" s="1670"/>
      <c r="O71" s="1163">
        <v>433</v>
      </c>
      <c r="P71" s="1667">
        <v>147</v>
      </c>
      <c r="Q71" s="1668"/>
      <c r="R71" s="1667">
        <v>247</v>
      </c>
      <c r="S71" s="1668"/>
    </row>
    <row r="72" spans="1:19" ht="28.5" customHeight="1">
      <c r="A72" s="210">
        <v>0.48000000000000026</v>
      </c>
      <c r="B72" s="210">
        <v>1.03</v>
      </c>
      <c r="C72" s="210">
        <f t="shared" si="4"/>
        <v>25.160000000000011</v>
      </c>
      <c r="D72" s="210">
        <f t="shared" si="5"/>
        <v>87.176666666666662</v>
      </c>
      <c r="F72" s="460" t="s">
        <v>2794</v>
      </c>
      <c r="G72" s="1671" t="s">
        <v>2795</v>
      </c>
      <c r="H72" s="1672"/>
      <c r="I72" s="1672"/>
      <c r="J72" s="1673"/>
      <c r="K72" s="1665"/>
      <c r="L72" s="1665"/>
      <c r="M72" s="1669"/>
      <c r="N72" s="1670"/>
      <c r="O72" s="1163">
        <v>434</v>
      </c>
      <c r="P72" s="1667">
        <v>148</v>
      </c>
      <c r="Q72" s="1668"/>
      <c r="R72" s="1667">
        <v>248</v>
      </c>
      <c r="S72" s="1668"/>
    </row>
    <row r="73" spans="1:19" ht="28.5" customHeight="1">
      <c r="A73" s="210">
        <v>0.49000000000000027</v>
      </c>
      <c r="B73" s="210">
        <v>1.04</v>
      </c>
      <c r="C73" s="210">
        <f t="shared" si="4"/>
        <v>25.826666666666679</v>
      </c>
      <c r="D73" s="210">
        <f t="shared" si="5"/>
        <v>88.360000000000014</v>
      </c>
      <c r="F73" s="461" t="s">
        <v>2796</v>
      </c>
      <c r="G73" s="1674" t="s">
        <v>2797</v>
      </c>
      <c r="H73" s="1675"/>
      <c r="I73" s="1675"/>
      <c r="J73" s="1676"/>
      <c r="K73" s="1665"/>
      <c r="L73" s="1665"/>
      <c r="M73" s="1669"/>
      <c r="N73" s="1670"/>
      <c r="O73" s="1122">
        <v>435</v>
      </c>
      <c r="P73" s="1677">
        <v>149</v>
      </c>
      <c r="Q73" s="1678"/>
      <c r="R73" s="1677">
        <v>249</v>
      </c>
      <c r="S73" s="1678"/>
    </row>
    <row r="74" spans="1:19" ht="28.5" customHeight="1">
      <c r="A74" s="210">
        <v>0.50000000000000022</v>
      </c>
      <c r="B74" s="210">
        <v>1.05</v>
      </c>
      <c r="C74" s="210">
        <f t="shared" si="4"/>
        <v>26.500000000000011</v>
      </c>
      <c r="D74" s="210">
        <f t="shared" si="5"/>
        <v>89.55</v>
      </c>
      <c r="F74" s="461" t="s">
        <v>2798</v>
      </c>
      <c r="G74" s="1674" t="s">
        <v>2799</v>
      </c>
      <c r="H74" s="1675"/>
      <c r="I74" s="1675"/>
      <c r="J74" s="1676"/>
      <c r="K74" s="1665"/>
      <c r="L74" s="1665"/>
      <c r="M74" s="1669"/>
      <c r="N74" s="1670"/>
      <c r="O74" s="1122">
        <v>436</v>
      </c>
      <c r="P74" s="1677">
        <v>150</v>
      </c>
      <c r="Q74" s="1678"/>
      <c r="R74" s="1677">
        <v>250</v>
      </c>
      <c r="S74" s="1678"/>
    </row>
    <row r="75" spans="1:19" ht="28.5" customHeight="1">
      <c r="A75" s="210">
        <v>0.51000000000000023</v>
      </c>
      <c r="B75" s="210">
        <v>1.06</v>
      </c>
      <c r="C75" s="210">
        <f t="shared" si="4"/>
        <v>27.180000000000014</v>
      </c>
      <c r="D75" s="210">
        <f t="shared" si="5"/>
        <v>90.74666666666667</v>
      </c>
      <c r="F75" s="460" t="s">
        <v>2800</v>
      </c>
      <c r="G75" s="1671" t="s">
        <v>2801</v>
      </c>
      <c r="H75" s="1672"/>
      <c r="I75" s="1672"/>
      <c r="J75" s="1673"/>
      <c r="K75" s="1665"/>
      <c r="L75" s="1665"/>
      <c r="M75" s="1669"/>
      <c r="N75" s="1670"/>
      <c r="O75" s="1163">
        <v>437</v>
      </c>
      <c r="P75" s="1667">
        <v>151</v>
      </c>
      <c r="Q75" s="1668"/>
      <c r="R75" s="1667">
        <v>251</v>
      </c>
      <c r="S75" s="1668"/>
    </row>
    <row r="76" spans="1:19" ht="28.5" customHeight="1">
      <c r="A76" s="210">
        <v>0.52000000000000024</v>
      </c>
      <c r="B76" s="210">
        <v>1.07</v>
      </c>
      <c r="C76" s="210">
        <f t="shared" si="4"/>
        <v>27.866666666666678</v>
      </c>
      <c r="D76" s="210">
        <f t="shared" si="5"/>
        <v>91.95</v>
      </c>
      <c r="F76" s="460" t="s">
        <v>2802</v>
      </c>
      <c r="G76" s="1671" t="s">
        <v>2803</v>
      </c>
      <c r="H76" s="1672"/>
      <c r="I76" s="1672"/>
      <c r="J76" s="1673"/>
      <c r="K76" s="1665"/>
      <c r="L76" s="1665"/>
      <c r="M76" s="1666" t="s">
        <v>2761</v>
      </c>
      <c r="N76" s="1666"/>
      <c r="O76" s="1163">
        <v>438</v>
      </c>
      <c r="P76" s="1667">
        <v>152</v>
      </c>
      <c r="Q76" s="1668"/>
      <c r="R76" s="1667">
        <v>252</v>
      </c>
      <c r="S76" s="1668"/>
    </row>
    <row r="77" spans="1:19" ht="28.5" customHeight="1">
      <c r="A77" s="210">
        <v>0.53000000000000025</v>
      </c>
      <c r="B77" s="210">
        <v>1.08</v>
      </c>
      <c r="C77" s="210">
        <f t="shared" si="4"/>
        <v>28.560000000000013</v>
      </c>
      <c r="D77" s="210">
        <f t="shared" si="5"/>
        <v>93.16</v>
      </c>
      <c r="F77" s="460" t="s">
        <v>2804</v>
      </c>
      <c r="G77" s="1671" t="s">
        <v>2805</v>
      </c>
      <c r="H77" s="1672"/>
      <c r="I77" s="1672"/>
      <c r="J77" s="1673"/>
      <c r="K77" s="1665"/>
      <c r="L77" s="1665"/>
      <c r="M77" s="1666" t="s">
        <v>2221</v>
      </c>
      <c r="N77" s="1666"/>
      <c r="O77" s="1163">
        <v>439</v>
      </c>
      <c r="P77" s="1667">
        <v>153</v>
      </c>
      <c r="Q77" s="1668"/>
      <c r="R77" s="1667">
        <v>253</v>
      </c>
      <c r="S77" s="1668"/>
    </row>
    <row r="78" spans="1:19" ht="28.5" customHeight="1">
      <c r="A78" s="210">
        <v>0.54000000000000026</v>
      </c>
      <c r="B78" s="210">
        <v>1.0900000000000001</v>
      </c>
      <c r="C78" s="210">
        <f t="shared" si="4"/>
        <v>29.260000000000012</v>
      </c>
      <c r="D78" s="210">
        <f t="shared" si="5"/>
        <v>94.376666666666679</v>
      </c>
      <c r="F78" s="460" t="s">
        <v>2806</v>
      </c>
      <c r="G78" s="1671" t="s">
        <v>2807</v>
      </c>
      <c r="H78" s="1672"/>
      <c r="I78" s="1672"/>
      <c r="J78" s="1673"/>
      <c r="K78" s="1665"/>
      <c r="L78" s="1665"/>
      <c r="M78" s="1669"/>
      <c r="N78" s="1670"/>
      <c r="O78" s="1163">
        <v>440</v>
      </c>
      <c r="P78" s="1667">
        <v>154</v>
      </c>
      <c r="Q78" s="1668"/>
      <c r="R78" s="1667">
        <v>254</v>
      </c>
      <c r="S78" s="1668"/>
    </row>
    <row r="79" spans="1:19" ht="48.75" customHeight="1">
      <c r="C79" s="213">
        <f>IF(ISERROR(ABS(LOG(ABS(SUM(C20:C78)),EXP(3)))),"",ABS(LOG(ABS(SUM(C20:C78)),EXP(3))))</f>
        <v>2.2038792425697515</v>
      </c>
      <c r="D79" s="213">
        <f>IF(ISERROR(ABS(LOG(ABS(SUM(D20:D78)),EXP(3)))),"",ABS(LOG(ABS(SUM(D20:D78)),EXP(3))))</f>
        <v>2.7189084497462681</v>
      </c>
      <c r="E79" s="226"/>
    </row>
    <row r="80" spans="1:19" ht="27">
      <c r="C80" s="205" t="str">
        <f>IF(ISERROR(IF(ISERROR(MID(C79,FIND(".",C79,1)+8,13)),MID(C79,FIND(",",C79,1)+8,13),MID(C79,FIND(".",C79,1)+8,13))),0,IF(ISERROR(MID(C79,FIND(".",C79,1)+8,13)),MID(C79,FIND(",",C79,1)+8,13),MID(C79,FIND(".",C79,1)+8,13)))</f>
        <v>4256975</v>
      </c>
      <c r="D80" s="205" t="str">
        <f>IF(ISERROR(IF(ISERROR(MID(D79,FIND(".",D79,1)+8,13)),MID(D79,FIND(",",D79,1)+8,13),MID(D79,FIND(".",D79,1)+8,13))),0,IF(ISERROR(MID(D79,FIND(".",D79,1)+8,13)),MID(D79,FIND(",",D79,1)+8,13),MID(D79,FIND(".",D79,1)+8,13)))</f>
        <v>4974627</v>
      </c>
      <c r="E80" s="214"/>
      <c r="F80" s="836" t="e">
        <f>IF(#REF!="","-",#REF!)</f>
        <v>#REF!</v>
      </c>
      <c r="G80" s="376"/>
      <c r="H80" s="376"/>
      <c r="I80" s="378"/>
      <c r="J80" s="378"/>
      <c r="K80" s="376" t="e">
        <f>IF('#UNOS'!B32=1,LEFT(#REF!,FIND(";",#REF!,1)-1),"-")</f>
        <v>#REF!</v>
      </c>
      <c r="L80" s="376"/>
      <c r="M80" s="376"/>
      <c r="N80" s="376"/>
      <c r="O80" s="378"/>
      <c r="P80" s="378"/>
      <c r="Q80" s="378"/>
      <c r="R80" s="378"/>
      <c r="S80" s="378"/>
    </row>
    <row r="81" spans="1:21" ht="34.5" customHeight="1">
      <c r="F81" s="1664" t="s">
        <v>2316</v>
      </c>
      <c r="G81" s="1664"/>
      <c r="H81" s="1664"/>
      <c r="I81" s="378"/>
      <c r="J81" s="841"/>
      <c r="K81" s="842" t="s">
        <v>2317</v>
      </c>
      <c r="L81" s="842"/>
      <c r="M81" s="842"/>
      <c r="N81" s="842"/>
      <c r="O81" s="378"/>
      <c r="P81" s="378"/>
      <c r="Q81" s="378"/>
      <c r="R81" s="378"/>
      <c r="S81" s="378"/>
    </row>
    <row r="82" spans="1:21" s="375" customFormat="1" ht="15.75" customHeight="1">
      <c r="A82" s="374"/>
      <c r="B82" s="374"/>
      <c r="C82" s="374"/>
      <c r="D82" s="374"/>
      <c r="E82" s="374"/>
      <c r="F82" s="378"/>
      <c r="G82" s="837"/>
      <c r="H82" s="378"/>
      <c r="I82" s="378"/>
      <c r="J82" s="378"/>
      <c r="K82" s="378"/>
      <c r="L82" s="378"/>
      <c r="M82" s="378"/>
      <c r="N82" s="378"/>
      <c r="O82" s="378"/>
      <c r="P82" s="378"/>
      <c r="Q82" s="378"/>
      <c r="R82" s="378"/>
      <c r="S82" s="378"/>
    </row>
    <row r="83" spans="1:21" s="375" customFormat="1" ht="27">
      <c r="A83" s="374"/>
      <c r="B83" s="374"/>
      <c r="C83" s="374"/>
      <c r="D83" s="374"/>
      <c r="E83" s="374"/>
      <c r="F83" s="378"/>
      <c r="G83" s="837"/>
      <c r="H83" s="378"/>
      <c r="I83" s="378"/>
      <c r="J83" s="378"/>
      <c r="K83" s="376" t="e">
        <f>IF('#UNOS'!B32=1,MID(#REF!,FIND("licenca br.",#REF!,1)+11,15),"-")</f>
        <v>#REF!</v>
      </c>
      <c r="L83" s="376"/>
      <c r="M83" s="376"/>
      <c r="N83" s="376"/>
      <c r="O83" s="378"/>
      <c r="P83" s="378"/>
      <c r="Q83" s="378"/>
      <c r="R83" s="378"/>
      <c r="S83" s="838" t="e">
        <f>CONCATENATE(#REF!," ",#REF!)</f>
        <v>#REF!</v>
      </c>
    </row>
    <row r="84" spans="1:21" s="375" customFormat="1" ht="36.75" customHeight="1">
      <c r="A84" s="374"/>
      <c r="B84" s="374"/>
      <c r="C84" s="374"/>
      <c r="D84" s="374"/>
      <c r="E84" s="374"/>
      <c r="F84" s="378"/>
      <c r="G84" s="837"/>
      <c r="H84" s="378"/>
      <c r="I84" s="378"/>
      <c r="J84" s="841"/>
      <c r="K84" s="842" t="s">
        <v>2318</v>
      </c>
      <c r="L84" s="842"/>
      <c r="M84" s="842"/>
      <c r="N84" s="842"/>
      <c r="O84" s="378"/>
      <c r="P84" s="378"/>
      <c r="Q84" s="839" t="s">
        <v>2319</v>
      </c>
      <c r="R84" s="378"/>
      <c r="S84" s="835" t="s">
        <v>2320</v>
      </c>
    </row>
    <row r="85" spans="1:21" s="375" customFormat="1" ht="21" customHeight="1">
      <c r="A85" s="374"/>
      <c r="B85" s="374"/>
      <c r="C85" s="374"/>
      <c r="D85" s="374"/>
      <c r="E85" s="374"/>
      <c r="F85" s="378"/>
      <c r="G85" s="837"/>
      <c r="H85" s="378"/>
      <c r="I85" s="377"/>
      <c r="J85" s="377"/>
      <c r="K85" s="378"/>
      <c r="L85" s="378"/>
      <c r="M85" s="378"/>
      <c r="N85" s="378"/>
      <c r="O85" s="378"/>
      <c r="P85" s="378"/>
      <c r="Q85" s="378"/>
      <c r="R85" s="378"/>
      <c r="S85" s="378"/>
    </row>
    <row r="86" spans="1:21" s="375" customFormat="1" ht="27">
      <c r="A86" s="374"/>
      <c r="B86" s="374"/>
      <c r="C86" s="374"/>
      <c r="D86" s="374"/>
      <c r="E86" s="374"/>
      <c r="F86" s="1625" t="e">
        <f>IF(#REF!="","-",#REF!)</f>
        <v>#REF!</v>
      </c>
      <c r="G86" s="1625"/>
      <c r="H86" s="484"/>
      <c r="I86" s="378"/>
      <c r="J86" s="378"/>
      <c r="K86" s="840" t="e">
        <f>IF(LEN(#REF!)=8,TEXT(#REF!,"\000\/000-000"),IF(LEN(#REF!)=9,TEXT(#REF!,"\0??\/000-0000"),"-"))</f>
        <v>#REF!</v>
      </c>
      <c r="L86" s="376"/>
      <c r="M86" s="376"/>
      <c r="N86" s="376"/>
      <c r="O86" s="378"/>
      <c r="P86" s="378"/>
      <c r="Q86" s="378"/>
      <c r="R86" s="378"/>
      <c r="S86" s="378"/>
    </row>
    <row r="87" spans="1:21" s="375" customFormat="1" ht="33" customHeight="1">
      <c r="A87" s="374"/>
      <c r="B87" s="374"/>
      <c r="C87" s="374"/>
      <c r="D87" s="374"/>
      <c r="E87" s="374"/>
      <c r="F87" s="1664" t="s">
        <v>2321</v>
      </c>
      <c r="G87" s="1664"/>
      <c r="H87" s="1664"/>
      <c r="I87" s="378"/>
      <c r="J87" s="841"/>
      <c r="K87" s="842" t="s">
        <v>2322</v>
      </c>
      <c r="L87" s="842"/>
      <c r="M87" s="842"/>
      <c r="N87" s="377"/>
      <c r="O87" s="378"/>
      <c r="P87" s="378"/>
      <c r="Q87" s="378"/>
      <c r="R87" s="378"/>
      <c r="S87" s="378"/>
    </row>
    <row r="88" spans="1:21" ht="57.75" customHeight="1">
      <c r="F88" s="51"/>
      <c r="G88" s="51"/>
      <c r="H88" s="51"/>
      <c r="I88" s="51"/>
      <c r="J88" s="51"/>
      <c r="K88" s="51"/>
      <c r="L88" s="51"/>
      <c r="M88" s="51"/>
      <c r="N88" s="51"/>
      <c r="O88" s="51"/>
      <c r="P88" s="51"/>
      <c r="Q88" s="51"/>
      <c r="R88" s="51"/>
      <c r="S88" s="51"/>
      <c r="U88" s="561"/>
    </row>
    <row r="89" spans="1:21" ht="60" customHeight="1">
      <c r="U89" s="561"/>
    </row>
    <row r="90" spans="1:21" ht="90" customHeight="1">
      <c r="U90" s="561"/>
    </row>
    <row r="91" spans="1:21" ht="90" customHeight="1">
      <c r="U91" s="561"/>
    </row>
    <row r="92" spans="1:21" ht="90" customHeight="1">
      <c r="U92" s="561"/>
    </row>
    <row r="93" spans="1:21" ht="97.5" customHeight="1">
      <c r="U93" s="561"/>
    </row>
    <row r="94" spans="1:21" ht="90" customHeight="1">
      <c r="U94" s="561"/>
    </row>
    <row r="95" spans="1:21" ht="90" customHeight="1">
      <c r="U95" s="561"/>
    </row>
    <row r="96" spans="1:21" ht="76.5" customHeight="1">
      <c r="U96" s="561"/>
    </row>
    <row r="97" spans="1:985" ht="90" customHeight="1">
      <c r="U97" s="561"/>
    </row>
    <row r="98" spans="1:985">
      <c r="U98" s="561"/>
    </row>
    <row r="99" spans="1:985">
      <c r="U99" s="561"/>
    </row>
    <row r="100" spans="1:985" ht="30.6" customHeight="1">
      <c r="A100"/>
      <c r="B100"/>
      <c r="C100"/>
      <c r="D100"/>
      <c r="E100"/>
      <c r="F100"/>
      <c r="G100"/>
      <c r="H100"/>
      <c r="I100"/>
      <c r="J100"/>
      <c r="K100"/>
      <c r="L100"/>
      <c r="M100"/>
      <c r="N100"/>
      <c r="O100"/>
      <c r="U100" s="561"/>
    </row>
    <row r="101" spans="1:985" ht="13.5" customHeight="1">
      <c r="A101"/>
      <c r="B101"/>
      <c r="C101"/>
      <c r="D101"/>
      <c r="E101"/>
      <c r="F101"/>
      <c r="G101"/>
      <c r="H101"/>
      <c r="I101"/>
      <c r="J101"/>
      <c r="K101"/>
      <c r="L101"/>
      <c r="M101"/>
      <c r="N101"/>
      <c r="O101"/>
      <c r="U101" s="561"/>
    </row>
    <row r="102" spans="1:985" ht="15" customHeight="1">
      <c r="A102"/>
      <c r="B102"/>
      <c r="C102"/>
      <c r="D102"/>
      <c r="E102"/>
      <c r="F102"/>
      <c r="G102"/>
      <c r="H102"/>
      <c r="I102"/>
      <c r="J102"/>
      <c r="K102"/>
      <c r="L102"/>
      <c r="M102"/>
      <c r="N102"/>
      <c r="O102"/>
      <c r="S102" s="37"/>
      <c r="U102" s="561"/>
    </row>
    <row r="103" spans="1:985">
      <c r="A103"/>
      <c r="B103"/>
      <c r="C103"/>
      <c r="D103"/>
      <c r="E103"/>
      <c r="F103"/>
      <c r="G103"/>
      <c r="H103"/>
      <c r="I103"/>
      <c r="J103"/>
      <c r="K103"/>
      <c r="L103"/>
      <c r="M103"/>
      <c r="N103"/>
      <c r="O103"/>
      <c r="S103" s="37"/>
      <c r="U103" s="561"/>
    </row>
    <row r="104" spans="1:985" ht="23.25" customHeight="1">
      <c r="A104"/>
      <c r="B104"/>
      <c r="C104"/>
      <c r="D104"/>
      <c r="E104"/>
      <c r="F104"/>
      <c r="G104"/>
      <c r="H104"/>
      <c r="I104"/>
      <c r="J104"/>
      <c r="K104"/>
      <c r="L104"/>
      <c r="M104"/>
      <c r="N104"/>
      <c r="O104"/>
      <c r="P104" s="87"/>
      <c r="Q104" s="17"/>
      <c r="R104" s="17"/>
      <c r="S104" s="17"/>
      <c r="U104" s="561"/>
    </row>
    <row r="105" spans="1:985" s="607" customFormat="1" ht="28.5" customHeight="1">
      <c r="A105" s="608"/>
      <c r="B105" s="608"/>
      <c r="C105" s="608"/>
      <c r="D105" s="608"/>
      <c r="E105" s="608"/>
      <c r="F105" s="597" t="str">
        <f>F60</f>
        <v>Kontrolni broj: 1342569754974627</v>
      </c>
      <c r="G105" s="608"/>
      <c r="H105" s="608"/>
      <c r="I105" s="608"/>
      <c r="J105" s="608"/>
      <c r="K105" s="608"/>
      <c r="L105" s="608"/>
      <c r="M105" s="608"/>
      <c r="N105" s="608"/>
      <c r="O105" s="608"/>
      <c r="P105" s="603"/>
      <c r="Q105" s="604"/>
      <c r="R105" s="604"/>
      <c r="S105" s="609" t="s">
        <v>2693</v>
      </c>
      <c r="T105" s="606"/>
      <c r="U105" s="610"/>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6"/>
      <c r="BV105" s="606"/>
      <c r="BW105" s="606"/>
      <c r="BX105" s="606"/>
      <c r="BY105" s="606"/>
      <c r="BZ105" s="606"/>
      <c r="CA105" s="606"/>
      <c r="CB105" s="606"/>
      <c r="CC105" s="606"/>
      <c r="CD105" s="606"/>
      <c r="CE105" s="606"/>
      <c r="CF105" s="606"/>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6"/>
      <c r="DG105" s="606"/>
      <c r="DH105" s="606"/>
      <c r="DI105" s="606"/>
      <c r="DJ105" s="606"/>
      <c r="DK105" s="606"/>
      <c r="DL105" s="606"/>
      <c r="DM105" s="606"/>
      <c r="DN105" s="606"/>
      <c r="DO105" s="606"/>
      <c r="DP105" s="606"/>
      <c r="DQ105" s="606"/>
      <c r="DR105" s="606"/>
      <c r="DS105" s="606"/>
      <c r="DT105" s="606"/>
      <c r="DU105" s="606"/>
      <c r="DV105" s="606"/>
      <c r="DW105" s="606"/>
      <c r="DX105" s="606"/>
      <c r="DY105" s="606"/>
      <c r="DZ105" s="606"/>
      <c r="EA105" s="606"/>
      <c r="EB105" s="606"/>
      <c r="EC105" s="606"/>
      <c r="ED105" s="606"/>
      <c r="EE105" s="606"/>
      <c r="EF105" s="606"/>
      <c r="EG105" s="606"/>
      <c r="EH105" s="606"/>
      <c r="EI105" s="606"/>
      <c r="EJ105" s="606"/>
      <c r="EK105" s="606"/>
      <c r="EL105" s="606"/>
      <c r="EM105" s="606"/>
      <c r="EN105" s="606"/>
      <c r="EO105" s="606"/>
      <c r="EP105" s="606"/>
      <c r="EQ105" s="606"/>
      <c r="ER105" s="606"/>
      <c r="ES105" s="606"/>
      <c r="ET105" s="606"/>
      <c r="EU105" s="606"/>
      <c r="EV105" s="606"/>
      <c r="EW105" s="606"/>
      <c r="EX105" s="606"/>
      <c r="EY105" s="606"/>
      <c r="EZ105" s="606"/>
      <c r="FA105" s="606"/>
      <c r="FB105" s="606"/>
      <c r="FC105" s="606"/>
      <c r="FD105" s="606"/>
      <c r="FE105" s="606"/>
      <c r="FF105" s="606"/>
      <c r="FG105" s="606"/>
      <c r="FH105" s="606"/>
      <c r="FI105" s="606"/>
      <c r="FJ105" s="606"/>
      <c r="FK105" s="606"/>
      <c r="FL105" s="606"/>
      <c r="FM105" s="606"/>
      <c r="FN105" s="606"/>
      <c r="FO105" s="606"/>
      <c r="FP105" s="606"/>
      <c r="FQ105" s="606"/>
      <c r="FR105" s="606"/>
      <c r="FS105" s="606"/>
      <c r="FT105" s="606"/>
      <c r="FU105" s="606"/>
      <c r="FV105" s="606"/>
      <c r="FW105" s="606"/>
      <c r="FX105" s="606"/>
      <c r="FY105" s="606"/>
      <c r="FZ105" s="606"/>
      <c r="GA105" s="606"/>
      <c r="GB105" s="606"/>
      <c r="GC105" s="606"/>
      <c r="GD105" s="606"/>
      <c r="GE105" s="606"/>
      <c r="GF105" s="606"/>
      <c r="GG105" s="606"/>
      <c r="GH105" s="606"/>
      <c r="GI105" s="606"/>
      <c r="GJ105" s="606"/>
      <c r="GK105" s="606"/>
      <c r="GL105" s="606"/>
      <c r="GM105" s="606"/>
      <c r="GN105" s="606"/>
      <c r="GO105" s="606"/>
      <c r="GP105" s="606"/>
      <c r="GQ105" s="606"/>
      <c r="GR105" s="606"/>
      <c r="GS105" s="606"/>
      <c r="GT105" s="606"/>
      <c r="GU105" s="606"/>
      <c r="GV105" s="606"/>
      <c r="GW105" s="606"/>
      <c r="GX105" s="606"/>
      <c r="GY105" s="606"/>
      <c r="GZ105" s="606"/>
      <c r="HA105" s="606"/>
      <c r="HB105" s="606"/>
      <c r="HC105" s="606"/>
      <c r="HD105" s="606"/>
      <c r="HE105" s="606"/>
      <c r="HF105" s="606"/>
      <c r="HG105" s="606"/>
      <c r="HH105" s="606"/>
      <c r="HI105" s="606"/>
      <c r="HJ105" s="606"/>
      <c r="HK105" s="606"/>
      <c r="HL105" s="606"/>
      <c r="HM105" s="606"/>
      <c r="HN105" s="606"/>
      <c r="HO105" s="606"/>
      <c r="HP105" s="606"/>
      <c r="HQ105" s="606"/>
      <c r="HR105" s="606"/>
      <c r="HS105" s="606"/>
      <c r="HT105" s="606"/>
      <c r="HU105" s="606"/>
      <c r="HV105" s="606"/>
      <c r="HW105" s="606"/>
      <c r="HX105" s="606"/>
      <c r="HY105" s="606"/>
      <c r="HZ105" s="606"/>
      <c r="IA105" s="606"/>
      <c r="IB105" s="606"/>
      <c r="IC105" s="606"/>
      <c r="ID105" s="606"/>
      <c r="IE105" s="606"/>
      <c r="IF105" s="606"/>
      <c r="IG105" s="606"/>
      <c r="IH105" s="606"/>
      <c r="II105" s="606"/>
      <c r="IJ105" s="606"/>
      <c r="IK105" s="606"/>
      <c r="IL105" s="606"/>
      <c r="IM105" s="606"/>
      <c r="IN105" s="606"/>
      <c r="IO105" s="606"/>
      <c r="IP105" s="606"/>
      <c r="IQ105" s="606"/>
      <c r="IR105" s="606"/>
      <c r="IS105" s="606"/>
      <c r="IT105" s="606"/>
      <c r="IU105" s="606"/>
      <c r="IV105" s="606"/>
      <c r="IW105" s="606"/>
      <c r="IX105" s="606"/>
      <c r="IY105" s="606"/>
      <c r="IZ105" s="606"/>
      <c r="JA105" s="606"/>
      <c r="JB105" s="606"/>
      <c r="JC105" s="606"/>
      <c r="JD105" s="606"/>
      <c r="JE105" s="606"/>
      <c r="JF105" s="606"/>
      <c r="JG105" s="606"/>
      <c r="JH105" s="606"/>
      <c r="JI105" s="606"/>
      <c r="JJ105" s="606"/>
      <c r="JK105" s="606"/>
      <c r="JL105" s="606"/>
      <c r="JM105" s="606"/>
      <c r="JN105" s="606"/>
      <c r="JO105" s="606"/>
      <c r="JP105" s="606"/>
      <c r="JQ105" s="606"/>
      <c r="JR105" s="606"/>
      <c r="JS105" s="606"/>
      <c r="JT105" s="606"/>
      <c r="JU105" s="606"/>
      <c r="JV105" s="606"/>
      <c r="JW105" s="606"/>
      <c r="JX105" s="606"/>
      <c r="JY105" s="606"/>
      <c r="JZ105" s="606"/>
      <c r="KA105" s="606"/>
      <c r="KB105" s="606"/>
      <c r="KC105" s="606"/>
      <c r="KD105" s="606"/>
      <c r="KE105" s="606"/>
      <c r="KF105" s="606"/>
      <c r="KG105" s="606"/>
      <c r="KH105" s="606"/>
      <c r="KI105" s="606"/>
      <c r="KJ105" s="606"/>
      <c r="KK105" s="606"/>
      <c r="KL105" s="606"/>
      <c r="KM105" s="606"/>
      <c r="KN105" s="606"/>
      <c r="KO105" s="606"/>
      <c r="KP105" s="606"/>
      <c r="KQ105" s="606"/>
      <c r="KR105" s="606"/>
      <c r="KS105" s="606"/>
      <c r="KT105" s="606"/>
      <c r="KU105" s="606"/>
      <c r="KV105" s="606"/>
      <c r="KW105" s="606"/>
      <c r="KX105" s="606"/>
      <c r="KY105" s="606"/>
      <c r="KZ105" s="606"/>
      <c r="LA105" s="606"/>
      <c r="LB105" s="606"/>
      <c r="LC105" s="606"/>
      <c r="LD105" s="606"/>
      <c r="LE105" s="606"/>
      <c r="LF105" s="606"/>
      <c r="LG105" s="606"/>
      <c r="LH105" s="606"/>
      <c r="LI105" s="606"/>
      <c r="LJ105" s="606"/>
      <c r="LK105" s="606"/>
      <c r="LL105" s="606"/>
      <c r="LM105" s="606"/>
      <c r="LN105" s="606"/>
      <c r="LO105" s="606"/>
      <c r="LP105" s="606"/>
      <c r="LQ105" s="606"/>
      <c r="LR105" s="606"/>
      <c r="LS105" s="606"/>
      <c r="LT105" s="606"/>
      <c r="LU105" s="606"/>
      <c r="LV105" s="606"/>
      <c r="LW105" s="606"/>
      <c r="LX105" s="606"/>
      <c r="LY105" s="606"/>
      <c r="LZ105" s="606"/>
      <c r="MA105" s="606"/>
      <c r="MB105" s="606"/>
      <c r="MC105" s="606"/>
      <c r="MD105" s="606"/>
      <c r="ME105" s="606"/>
      <c r="MF105" s="606"/>
      <c r="MG105" s="606"/>
      <c r="MH105" s="606"/>
      <c r="MI105" s="606"/>
      <c r="MJ105" s="606"/>
      <c r="MK105" s="606"/>
      <c r="ML105" s="606"/>
      <c r="MM105" s="606"/>
      <c r="MN105" s="606"/>
      <c r="MO105" s="606"/>
      <c r="MP105" s="606"/>
      <c r="MQ105" s="606"/>
      <c r="MR105" s="606"/>
      <c r="MS105" s="606"/>
      <c r="MT105" s="606"/>
      <c r="MU105" s="606"/>
      <c r="MV105" s="606"/>
      <c r="MW105" s="606"/>
      <c r="MX105" s="606"/>
      <c r="MY105" s="606"/>
      <c r="MZ105" s="606"/>
      <c r="NA105" s="606"/>
      <c r="NB105" s="606"/>
      <c r="NC105" s="606"/>
      <c r="ND105" s="606"/>
      <c r="NE105" s="606"/>
      <c r="NF105" s="606"/>
      <c r="NG105" s="606"/>
      <c r="NH105" s="606"/>
      <c r="NI105" s="606"/>
      <c r="NJ105" s="606"/>
      <c r="NK105" s="606"/>
      <c r="NL105" s="606"/>
      <c r="NM105" s="606"/>
      <c r="NN105" s="606"/>
      <c r="NO105" s="606"/>
      <c r="NP105" s="606"/>
      <c r="NQ105" s="606"/>
      <c r="NR105" s="606"/>
      <c r="NS105" s="606"/>
      <c r="NT105" s="606"/>
      <c r="NU105" s="606"/>
      <c r="NV105" s="606"/>
      <c r="NW105" s="606"/>
      <c r="NX105" s="606"/>
      <c r="NY105" s="606"/>
      <c r="NZ105" s="606"/>
      <c r="OA105" s="606"/>
      <c r="OB105" s="606"/>
      <c r="OC105" s="606"/>
      <c r="OD105" s="606"/>
      <c r="OE105" s="606"/>
      <c r="OF105" s="606"/>
      <c r="OG105" s="606"/>
      <c r="OH105" s="606"/>
      <c r="OI105" s="606"/>
      <c r="OJ105" s="606"/>
      <c r="OK105" s="606"/>
      <c r="OL105" s="606"/>
      <c r="OM105" s="606"/>
      <c r="ON105" s="606"/>
      <c r="OO105" s="606"/>
      <c r="OP105" s="606"/>
      <c r="OQ105" s="606"/>
      <c r="OR105" s="606"/>
      <c r="OS105" s="606"/>
      <c r="OT105" s="606"/>
      <c r="OU105" s="606"/>
      <c r="OV105" s="606"/>
      <c r="OW105" s="606"/>
      <c r="OX105" s="606"/>
      <c r="OY105" s="606"/>
      <c r="OZ105" s="606"/>
      <c r="PA105" s="606"/>
      <c r="PB105" s="606"/>
      <c r="PC105" s="606"/>
      <c r="PD105" s="606"/>
      <c r="PE105" s="606"/>
      <c r="PF105" s="606"/>
      <c r="PG105" s="606"/>
      <c r="PH105" s="606"/>
      <c r="PI105" s="606"/>
      <c r="PJ105" s="606"/>
      <c r="PK105" s="606"/>
      <c r="PL105" s="606"/>
      <c r="PM105" s="606"/>
      <c r="PN105" s="606"/>
      <c r="PO105" s="606"/>
      <c r="PP105" s="606"/>
      <c r="PQ105" s="606"/>
      <c r="PR105" s="606"/>
      <c r="PS105" s="606"/>
      <c r="PT105" s="606"/>
      <c r="PU105" s="606"/>
      <c r="PV105" s="606"/>
      <c r="PW105" s="606"/>
      <c r="PX105" s="606"/>
      <c r="PY105" s="606"/>
      <c r="PZ105" s="606"/>
      <c r="QA105" s="606"/>
      <c r="QB105" s="606"/>
      <c r="QC105" s="606"/>
      <c r="QD105" s="606"/>
      <c r="QE105" s="606"/>
      <c r="QF105" s="606"/>
      <c r="QG105" s="606"/>
      <c r="QH105" s="606"/>
      <c r="QI105" s="606"/>
      <c r="QJ105" s="606"/>
      <c r="QK105" s="606"/>
      <c r="QL105" s="606"/>
      <c r="QM105" s="606"/>
      <c r="QN105" s="606"/>
      <c r="QO105" s="606"/>
      <c r="QP105" s="606"/>
      <c r="QQ105" s="606"/>
      <c r="QR105" s="606"/>
      <c r="QS105" s="606"/>
      <c r="QT105" s="606"/>
      <c r="QU105" s="606"/>
      <c r="QV105" s="606"/>
      <c r="QW105" s="606"/>
      <c r="QX105" s="606"/>
      <c r="QY105" s="606"/>
      <c r="QZ105" s="606"/>
      <c r="RA105" s="606"/>
      <c r="RB105" s="606"/>
      <c r="RC105" s="606"/>
      <c r="RD105" s="606"/>
      <c r="RE105" s="606"/>
      <c r="RF105" s="606"/>
      <c r="RG105" s="606"/>
      <c r="RH105" s="606"/>
      <c r="RI105" s="606"/>
      <c r="RJ105" s="606"/>
      <c r="RK105" s="606"/>
      <c r="RL105" s="606"/>
      <c r="RM105" s="606"/>
      <c r="RN105" s="606"/>
      <c r="RO105" s="606"/>
      <c r="RP105" s="606"/>
      <c r="RQ105" s="606"/>
      <c r="RR105" s="606"/>
      <c r="RS105" s="606"/>
      <c r="RT105" s="606"/>
      <c r="RU105" s="606"/>
      <c r="RV105" s="606"/>
      <c r="RW105" s="606"/>
      <c r="RX105" s="606"/>
      <c r="RY105" s="606"/>
      <c r="RZ105" s="606"/>
      <c r="SA105" s="606"/>
      <c r="SB105" s="606"/>
      <c r="SC105" s="606"/>
      <c r="SD105" s="606"/>
      <c r="SE105" s="606"/>
      <c r="SF105" s="606"/>
      <c r="SG105" s="606"/>
      <c r="SH105" s="606"/>
      <c r="SI105" s="606"/>
      <c r="SJ105" s="606"/>
      <c r="SK105" s="606"/>
      <c r="SL105" s="606"/>
      <c r="SM105" s="606"/>
      <c r="SN105" s="606"/>
      <c r="SO105" s="606"/>
      <c r="SP105" s="606"/>
      <c r="SQ105" s="606"/>
      <c r="SR105" s="606"/>
      <c r="SS105" s="606"/>
      <c r="ST105" s="606"/>
      <c r="SU105" s="606"/>
      <c r="SV105" s="606"/>
      <c r="SW105" s="606"/>
      <c r="SX105" s="606"/>
      <c r="SY105" s="606"/>
      <c r="SZ105" s="606"/>
      <c r="TA105" s="606"/>
      <c r="TB105" s="606"/>
      <c r="TC105" s="606"/>
      <c r="TD105" s="606"/>
      <c r="TE105" s="606"/>
      <c r="TF105" s="606"/>
      <c r="TG105" s="606"/>
      <c r="TH105" s="606"/>
      <c r="TI105" s="606"/>
      <c r="TJ105" s="606"/>
      <c r="TK105" s="606"/>
      <c r="TL105" s="606"/>
      <c r="TM105" s="606"/>
      <c r="TN105" s="606"/>
      <c r="TO105" s="606"/>
      <c r="TP105" s="606"/>
      <c r="TQ105" s="606"/>
      <c r="TR105" s="606"/>
      <c r="TS105" s="606"/>
      <c r="TT105" s="606"/>
      <c r="TU105" s="606"/>
      <c r="TV105" s="606"/>
      <c r="TW105" s="606"/>
      <c r="TX105" s="606"/>
      <c r="TY105" s="606"/>
      <c r="TZ105" s="606"/>
      <c r="UA105" s="606"/>
      <c r="UB105" s="606"/>
      <c r="UC105" s="606"/>
      <c r="UD105" s="606"/>
      <c r="UE105" s="606"/>
      <c r="UF105" s="606"/>
      <c r="UG105" s="606"/>
      <c r="UH105" s="606"/>
      <c r="UI105" s="606"/>
      <c r="UJ105" s="606"/>
      <c r="UK105" s="606"/>
      <c r="UL105" s="606"/>
      <c r="UM105" s="606"/>
      <c r="UN105" s="606"/>
      <c r="UO105" s="606"/>
      <c r="UP105" s="606"/>
      <c r="UQ105" s="606"/>
      <c r="UR105" s="606"/>
      <c r="US105" s="606"/>
      <c r="UT105" s="606"/>
      <c r="UU105" s="606"/>
      <c r="UV105" s="606"/>
      <c r="UW105" s="606"/>
      <c r="UX105" s="606"/>
      <c r="UY105" s="606"/>
      <c r="UZ105" s="606"/>
      <c r="VA105" s="606"/>
      <c r="VB105" s="606"/>
      <c r="VC105" s="606"/>
      <c r="VD105" s="606"/>
      <c r="VE105" s="606"/>
      <c r="VF105" s="606"/>
      <c r="VG105" s="606"/>
      <c r="VH105" s="606"/>
      <c r="VI105" s="606"/>
      <c r="VJ105" s="606"/>
      <c r="VK105" s="606"/>
      <c r="VL105" s="606"/>
      <c r="VM105" s="606"/>
      <c r="VN105" s="606"/>
      <c r="VO105" s="606"/>
      <c r="VP105" s="606"/>
      <c r="VQ105" s="606"/>
      <c r="VR105" s="606"/>
      <c r="VS105" s="606"/>
      <c r="VT105" s="606"/>
      <c r="VU105" s="606"/>
      <c r="VV105" s="606"/>
      <c r="VW105" s="606"/>
      <c r="VX105" s="606"/>
      <c r="VY105" s="606"/>
      <c r="VZ105" s="606"/>
      <c r="WA105" s="606"/>
      <c r="WB105" s="606"/>
      <c r="WC105" s="606"/>
      <c r="WD105" s="606"/>
      <c r="WE105" s="606"/>
      <c r="WF105" s="606"/>
      <c r="WG105" s="606"/>
      <c r="WH105" s="606"/>
      <c r="WI105" s="606"/>
      <c r="WJ105" s="606"/>
      <c r="WK105" s="606"/>
      <c r="WL105" s="606"/>
      <c r="WM105" s="606"/>
      <c r="WN105" s="606"/>
      <c r="WO105" s="606"/>
      <c r="WP105" s="606"/>
      <c r="WQ105" s="606"/>
      <c r="WR105" s="606"/>
      <c r="WS105" s="606"/>
      <c r="WT105" s="606"/>
      <c r="WU105" s="606"/>
      <c r="WV105" s="606"/>
      <c r="WW105" s="606"/>
      <c r="WX105" s="606"/>
      <c r="WY105" s="606"/>
      <c r="WZ105" s="606"/>
      <c r="XA105" s="606"/>
      <c r="XB105" s="606"/>
      <c r="XC105" s="606"/>
      <c r="XD105" s="606"/>
      <c r="XE105" s="606"/>
      <c r="XF105" s="606"/>
      <c r="XG105" s="606"/>
      <c r="XH105" s="606"/>
      <c r="XI105" s="606"/>
      <c r="XJ105" s="606"/>
      <c r="XK105" s="606"/>
      <c r="XL105" s="606"/>
      <c r="XM105" s="606"/>
      <c r="XN105" s="606"/>
      <c r="XO105" s="606"/>
      <c r="XP105" s="606"/>
      <c r="XQ105" s="606"/>
      <c r="XR105" s="606"/>
      <c r="XS105" s="606"/>
      <c r="XT105" s="606"/>
      <c r="XU105" s="606"/>
      <c r="XV105" s="606"/>
      <c r="XW105" s="606"/>
      <c r="XX105" s="606"/>
      <c r="XY105" s="606"/>
      <c r="XZ105" s="606"/>
      <c r="YA105" s="606"/>
      <c r="YB105" s="606"/>
      <c r="YC105" s="606"/>
      <c r="YD105" s="606"/>
      <c r="YE105" s="606"/>
      <c r="YF105" s="606"/>
      <c r="YG105" s="606"/>
      <c r="YH105" s="606"/>
      <c r="YI105" s="606"/>
      <c r="YJ105" s="606"/>
      <c r="YK105" s="606"/>
      <c r="YL105" s="606"/>
      <c r="YM105" s="606"/>
      <c r="YN105" s="606"/>
      <c r="YO105" s="606"/>
      <c r="YP105" s="606"/>
      <c r="YQ105" s="606"/>
      <c r="YR105" s="606"/>
      <c r="YS105" s="606"/>
      <c r="YT105" s="606"/>
      <c r="YU105" s="606"/>
      <c r="YV105" s="606"/>
      <c r="YW105" s="606"/>
      <c r="YX105" s="606"/>
      <c r="YY105" s="606"/>
      <c r="YZ105" s="606"/>
      <c r="ZA105" s="606"/>
      <c r="ZB105" s="606"/>
      <c r="ZC105" s="606"/>
      <c r="ZD105" s="606"/>
      <c r="ZE105" s="606"/>
      <c r="ZF105" s="606"/>
      <c r="ZG105" s="606"/>
      <c r="ZH105" s="606"/>
      <c r="ZI105" s="606"/>
      <c r="ZJ105" s="606"/>
      <c r="ZK105" s="606"/>
      <c r="ZL105" s="606"/>
      <c r="ZM105" s="606"/>
      <c r="ZN105" s="606"/>
      <c r="ZO105" s="606"/>
      <c r="ZP105" s="606"/>
      <c r="ZQ105" s="606"/>
      <c r="ZR105" s="606"/>
      <c r="ZS105" s="606"/>
      <c r="ZT105" s="606"/>
      <c r="ZU105" s="606"/>
      <c r="ZV105" s="606"/>
      <c r="ZW105" s="606"/>
      <c r="ZX105" s="606"/>
      <c r="ZY105" s="606"/>
      <c r="ZZ105" s="606"/>
      <c r="AAA105" s="606"/>
      <c r="AAB105" s="606"/>
      <c r="AAC105" s="606"/>
      <c r="AAD105" s="606"/>
      <c r="AAE105" s="606"/>
      <c r="AAF105" s="606"/>
      <c r="AAG105" s="606"/>
      <c r="AAH105" s="606"/>
      <c r="AAI105" s="606"/>
      <c r="AAJ105" s="606"/>
      <c r="AAK105" s="606"/>
      <c r="AAL105" s="606"/>
      <c r="AAM105" s="606"/>
      <c r="AAN105" s="606"/>
      <c r="AAO105" s="606"/>
      <c r="AAP105" s="606"/>
      <c r="AAQ105" s="606"/>
      <c r="AAR105" s="606"/>
      <c r="AAS105" s="606"/>
      <c r="AAT105" s="606"/>
      <c r="AAU105" s="606"/>
      <c r="AAV105" s="606"/>
      <c r="AAW105" s="606"/>
      <c r="AAX105" s="606"/>
      <c r="AAY105" s="606"/>
      <c r="AAZ105" s="606"/>
      <c r="ABA105" s="606"/>
      <c r="ABB105" s="606"/>
      <c r="ABC105" s="606"/>
      <c r="ABD105" s="606"/>
      <c r="ABE105" s="606"/>
      <c r="ABF105" s="606"/>
      <c r="ABG105" s="606"/>
      <c r="ABH105" s="606"/>
      <c r="ABI105" s="606"/>
      <c r="ABJ105" s="606"/>
      <c r="ABK105" s="606"/>
      <c r="ABL105" s="606"/>
      <c r="ABM105" s="606"/>
      <c r="ABN105" s="606"/>
      <c r="ABO105" s="606"/>
      <c r="ABP105" s="606"/>
      <c r="ABQ105" s="606"/>
      <c r="ABR105" s="606"/>
      <c r="ABS105" s="606"/>
      <c r="ABT105" s="606"/>
      <c r="ABU105" s="606"/>
      <c r="ABV105" s="606"/>
      <c r="ABW105" s="606"/>
      <c r="ABX105" s="606"/>
      <c r="ABY105" s="606"/>
      <c r="ABZ105" s="606"/>
      <c r="ACA105" s="606"/>
      <c r="ACB105" s="606"/>
      <c r="ACC105" s="606"/>
      <c r="ACD105" s="606"/>
      <c r="ACE105" s="606"/>
      <c r="ACF105" s="606"/>
      <c r="ACG105" s="606"/>
      <c r="ACH105" s="606"/>
      <c r="ACI105" s="606"/>
      <c r="ACJ105" s="606"/>
      <c r="ACK105" s="606"/>
      <c r="ACL105" s="606"/>
      <c r="ACM105" s="606"/>
      <c r="ACN105" s="606"/>
      <c r="ACO105" s="606"/>
      <c r="ACP105" s="606"/>
      <c r="ACQ105" s="606"/>
      <c r="ACR105" s="606"/>
      <c r="ACS105" s="606"/>
      <c r="ACT105" s="606"/>
      <c r="ACU105" s="606"/>
      <c r="ACV105" s="606"/>
      <c r="ACW105" s="606"/>
      <c r="ACX105" s="606"/>
      <c r="ACY105" s="606"/>
      <c r="ACZ105" s="606"/>
      <c r="ADA105" s="606"/>
      <c r="ADB105" s="606"/>
      <c r="ADC105" s="606"/>
      <c r="ADD105" s="606"/>
      <c r="ADE105" s="606"/>
      <c r="ADF105" s="606"/>
      <c r="ADG105" s="606"/>
      <c r="ADH105" s="606"/>
      <c r="ADI105" s="606"/>
      <c r="ADJ105" s="606"/>
      <c r="ADK105" s="606"/>
      <c r="ADL105" s="606"/>
      <c r="ADM105" s="606"/>
      <c r="ADN105" s="606"/>
      <c r="ADO105" s="606"/>
      <c r="ADP105" s="606"/>
      <c r="ADQ105" s="606"/>
      <c r="ADR105" s="606"/>
      <c r="ADS105" s="606"/>
      <c r="ADT105" s="606"/>
      <c r="ADU105" s="606"/>
      <c r="ADV105" s="606"/>
      <c r="ADW105" s="606"/>
      <c r="ADX105" s="606"/>
      <c r="ADY105" s="606"/>
      <c r="ADZ105" s="606"/>
      <c r="AEA105" s="606"/>
      <c r="AEB105" s="606"/>
      <c r="AEC105" s="606"/>
      <c r="AED105" s="606"/>
      <c r="AEE105" s="606"/>
      <c r="AEF105" s="606"/>
      <c r="AEG105" s="606"/>
      <c r="AEH105" s="606"/>
      <c r="AEI105" s="606"/>
      <c r="AEJ105" s="606"/>
      <c r="AEK105" s="606"/>
      <c r="AEL105" s="606"/>
      <c r="AEM105" s="606"/>
      <c r="AEN105" s="606"/>
      <c r="AEO105" s="606"/>
      <c r="AEP105" s="606"/>
      <c r="AEQ105" s="606"/>
      <c r="AER105" s="606"/>
      <c r="AES105" s="606"/>
      <c r="AET105" s="606"/>
      <c r="AEU105" s="606"/>
      <c r="AEV105" s="606"/>
      <c r="AEW105" s="606"/>
      <c r="AEX105" s="606"/>
      <c r="AEY105" s="606"/>
      <c r="AEZ105" s="606"/>
      <c r="AFA105" s="606"/>
      <c r="AFB105" s="606"/>
      <c r="AFC105" s="606"/>
      <c r="AFD105" s="606"/>
      <c r="AFE105" s="606"/>
      <c r="AFF105" s="606"/>
      <c r="AFG105" s="606"/>
      <c r="AFH105" s="606"/>
      <c r="AFI105" s="606"/>
      <c r="AFJ105" s="606"/>
      <c r="AFK105" s="606"/>
      <c r="AFL105" s="606"/>
      <c r="AFM105" s="606"/>
      <c r="AFN105" s="606"/>
      <c r="AFO105" s="606"/>
      <c r="AFP105" s="606"/>
      <c r="AFQ105" s="606"/>
      <c r="AFR105" s="606"/>
      <c r="AFS105" s="606"/>
      <c r="AFT105" s="606"/>
      <c r="AFU105" s="606"/>
      <c r="AFV105" s="606"/>
      <c r="AFW105" s="606"/>
      <c r="AFX105" s="606"/>
      <c r="AFY105" s="606"/>
      <c r="AFZ105" s="606"/>
      <c r="AGA105" s="606"/>
      <c r="AGB105" s="606"/>
      <c r="AGC105" s="606"/>
      <c r="AGD105" s="606"/>
      <c r="AGE105" s="606"/>
      <c r="AGF105" s="606"/>
      <c r="AGG105" s="606"/>
      <c r="AGH105" s="606"/>
      <c r="AGI105" s="606"/>
      <c r="AGJ105" s="606"/>
      <c r="AGK105" s="606"/>
      <c r="AGL105" s="606"/>
      <c r="AGM105" s="606"/>
      <c r="AGN105" s="606"/>
      <c r="AGO105" s="606"/>
      <c r="AGP105" s="606"/>
      <c r="AGQ105" s="606"/>
      <c r="AGR105" s="606"/>
      <c r="AGS105" s="606"/>
      <c r="AGT105" s="606"/>
      <c r="AGU105" s="606"/>
      <c r="AGV105" s="606"/>
      <c r="AGW105" s="606"/>
      <c r="AGX105" s="606"/>
      <c r="AGY105" s="606"/>
      <c r="AGZ105" s="606"/>
      <c r="AHA105" s="606"/>
      <c r="AHB105" s="606"/>
      <c r="AHC105" s="606"/>
      <c r="AHD105" s="606"/>
      <c r="AHE105" s="606"/>
      <c r="AHF105" s="606"/>
      <c r="AHG105" s="606"/>
      <c r="AHH105" s="606"/>
      <c r="AHI105" s="606"/>
      <c r="AHJ105" s="606"/>
      <c r="AHK105" s="606"/>
      <c r="AHL105" s="606"/>
      <c r="AHM105" s="606"/>
      <c r="AHN105" s="606"/>
      <c r="AHO105" s="606"/>
      <c r="AHP105" s="606"/>
      <c r="AHQ105" s="606"/>
      <c r="AHR105" s="606"/>
      <c r="AHS105" s="606"/>
      <c r="AHT105" s="606"/>
      <c r="AHU105" s="606"/>
      <c r="AHV105" s="606"/>
      <c r="AHW105" s="606"/>
      <c r="AHX105" s="606"/>
      <c r="AHY105" s="606"/>
      <c r="AHZ105" s="606"/>
      <c r="AIA105" s="606"/>
      <c r="AIB105" s="606"/>
      <c r="AIC105" s="606"/>
      <c r="AID105" s="606"/>
      <c r="AIE105" s="606"/>
      <c r="AIF105" s="606"/>
      <c r="AIG105" s="606"/>
      <c r="AIH105" s="606"/>
      <c r="AII105" s="606"/>
      <c r="AIJ105" s="606"/>
      <c r="AIK105" s="606"/>
      <c r="AIL105" s="606"/>
      <c r="AIM105" s="606"/>
      <c r="AIN105" s="606"/>
      <c r="AIO105" s="606"/>
      <c r="AIP105" s="606"/>
      <c r="AIQ105" s="606"/>
      <c r="AIR105" s="606"/>
      <c r="AIS105" s="606"/>
      <c r="AIT105" s="606"/>
      <c r="AIU105" s="606"/>
      <c r="AIV105" s="606"/>
      <c r="AIW105" s="606"/>
      <c r="AIX105" s="606"/>
      <c r="AIY105" s="606"/>
      <c r="AIZ105" s="606"/>
      <c r="AJA105" s="606"/>
      <c r="AJB105" s="606"/>
      <c r="AJC105" s="606"/>
      <c r="AJD105" s="606"/>
      <c r="AJE105" s="606"/>
      <c r="AJF105" s="606"/>
      <c r="AJG105" s="606"/>
      <c r="AJH105" s="606"/>
      <c r="AJI105" s="606"/>
      <c r="AJJ105" s="606"/>
      <c r="AJK105" s="606"/>
      <c r="AJL105" s="606"/>
      <c r="AJM105" s="606"/>
      <c r="AJN105" s="606"/>
      <c r="AJO105" s="606"/>
      <c r="AJP105" s="606"/>
      <c r="AJQ105" s="606"/>
      <c r="AJR105" s="606"/>
      <c r="AJS105" s="606"/>
      <c r="AJT105" s="606"/>
      <c r="AJU105" s="606"/>
      <c r="AJV105" s="606"/>
      <c r="AJW105" s="606"/>
      <c r="AJX105" s="606"/>
      <c r="AJY105" s="606"/>
      <c r="AJZ105" s="606"/>
      <c r="AKA105" s="606"/>
      <c r="AKB105" s="606"/>
      <c r="AKC105" s="606"/>
      <c r="AKD105" s="606"/>
      <c r="AKE105" s="606"/>
      <c r="AKF105" s="606"/>
      <c r="AKG105" s="606"/>
      <c r="AKH105" s="606"/>
      <c r="AKI105" s="606"/>
      <c r="AKJ105" s="606"/>
      <c r="AKK105" s="606"/>
      <c r="AKL105" s="606"/>
      <c r="AKM105" s="606"/>
      <c r="AKN105" s="606"/>
      <c r="AKO105" s="606"/>
      <c r="AKP105" s="606"/>
      <c r="AKQ105" s="606"/>
      <c r="AKR105" s="606"/>
      <c r="AKS105" s="606"/>
      <c r="AKT105" s="606"/>
      <c r="AKU105" s="606"/>
      <c r="AKV105" s="606"/>
      <c r="AKW105" s="606"/>
    </row>
    <row r="106" spans="1:985" ht="23.25" customHeight="1">
      <c r="T106" s="81"/>
      <c r="U106" s="562"/>
      <c r="V106" s="116"/>
    </row>
    <row r="107" spans="1:985" ht="17.25" customHeight="1">
      <c r="U107" s="562"/>
      <c r="V107" s="116"/>
    </row>
  </sheetData>
  <mergeCells count="319">
    <mergeCell ref="F11:S11"/>
    <mergeCell ref="F13:S13"/>
    <mergeCell ref="F14:S14"/>
    <mergeCell ref="F12:S12"/>
    <mergeCell ref="F9:H9"/>
    <mergeCell ref="F5:I5"/>
    <mergeCell ref="F86:G86"/>
    <mergeCell ref="F16:F17"/>
    <mergeCell ref="G16:J17"/>
    <mergeCell ref="K16:L17"/>
    <mergeCell ref="M16:N17"/>
    <mergeCell ref="O16:O17"/>
    <mergeCell ref="P16:S16"/>
    <mergeCell ref="P17:Q17"/>
    <mergeCell ref="R17:S17"/>
    <mergeCell ref="G18:J18"/>
    <mergeCell ref="K18:L18"/>
    <mergeCell ref="M18:N18"/>
    <mergeCell ref="P18:Q18"/>
    <mergeCell ref="R18:S18"/>
    <mergeCell ref="K19:L19"/>
    <mergeCell ref="M19:N19"/>
    <mergeCell ref="P19:Q19"/>
    <mergeCell ref="R19:S19"/>
    <mergeCell ref="K20:L20"/>
    <mergeCell ref="M20:N20"/>
    <mergeCell ref="P20:Q20"/>
    <mergeCell ref="R20:S20"/>
    <mergeCell ref="G19:J19"/>
    <mergeCell ref="G20:J20"/>
    <mergeCell ref="K21:L21"/>
    <mergeCell ref="M21:N21"/>
    <mergeCell ref="P21:Q21"/>
    <mergeCell ref="R21:S21"/>
    <mergeCell ref="K22:L22"/>
    <mergeCell ref="M22:N22"/>
    <mergeCell ref="P22:Q22"/>
    <mergeCell ref="R22:S22"/>
    <mergeCell ref="G21:J21"/>
    <mergeCell ref="G22:J22"/>
    <mergeCell ref="K23:L23"/>
    <mergeCell ref="M23:N23"/>
    <mergeCell ref="P23:Q23"/>
    <mergeCell ref="R23:S23"/>
    <mergeCell ref="K24:L24"/>
    <mergeCell ref="M24:N24"/>
    <mergeCell ref="P24:Q24"/>
    <mergeCell ref="R24:S24"/>
    <mergeCell ref="G23:J23"/>
    <mergeCell ref="G24:J24"/>
    <mergeCell ref="K25:L25"/>
    <mergeCell ref="M25:N25"/>
    <mergeCell ref="P25:Q25"/>
    <mergeCell ref="R25:S25"/>
    <mergeCell ref="M26:N26"/>
    <mergeCell ref="P26:Q26"/>
    <mergeCell ref="R26:S26"/>
    <mergeCell ref="G25:J25"/>
    <mergeCell ref="G26:J26"/>
    <mergeCell ref="K27:L27"/>
    <mergeCell ref="M27:N27"/>
    <mergeCell ref="P27:Q27"/>
    <mergeCell ref="R27:S27"/>
    <mergeCell ref="G28:J28"/>
    <mergeCell ref="K28:L28"/>
    <mergeCell ref="M28:N28"/>
    <mergeCell ref="P28:Q28"/>
    <mergeCell ref="R28:S28"/>
    <mergeCell ref="G27:J27"/>
    <mergeCell ref="U1:U32"/>
    <mergeCell ref="K29:L29"/>
    <mergeCell ref="M29:N29"/>
    <mergeCell ref="P29:Q29"/>
    <mergeCell ref="R29:S29"/>
    <mergeCell ref="K30:L30"/>
    <mergeCell ref="M30:N30"/>
    <mergeCell ref="P30:Q30"/>
    <mergeCell ref="R30:S30"/>
    <mergeCell ref="K31:L31"/>
    <mergeCell ref="M31:N31"/>
    <mergeCell ref="P31:Q31"/>
    <mergeCell ref="R31:S31"/>
    <mergeCell ref="K32:L32"/>
    <mergeCell ref="M32:N32"/>
    <mergeCell ref="P32:Q32"/>
    <mergeCell ref="R32:S32"/>
    <mergeCell ref="K26:L26"/>
    <mergeCell ref="K33:L33"/>
    <mergeCell ref="M33:N33"/>
    <mergeCell ref="P33:Q33"/>
    <mergeCell ref="R33:S33"/>
    <mergeCell ref="K34:L34"/>
    <mergeCell ref="M34:N34"/>
    <mergeCell ref="P34:Q34"/>
    <mergeCell ref="R34:S34"/>
    <mergeCell ref="K35:L35"/>
    <mergeCell ref="M35:N35"/>
    <mergeCell ref="P35:Q35"/>
    <mergeCell ref="R35:S35"/>
    <mergeCell ref="K36:L36"/>
    <mergeCell ref="M36:N36"/>
    <mergeCell ref="P36:Q36"/>
    <mergeCell ref="R36:S36"/>
    <mergeCell ref="K37:L37"/>
    <mergeCell ref="M37:N37"/>
    <mergeCell ref="P37:Q37"/>
    <mergeCell ref="R37:S37"/>
    <mergeCell ref="K38:L38"/>
    <mergeCell ref="M38:N38"/>
    <mergeCell ref="P38:Q38"/>
    <mergeCell ref="R38:S38"/>
    <mergeCell ref="K39:L39"/>
    <mergeCell ref="M39:N39"/>
    <mergeCell ref="P39:Q39"/>
    <mergeCell ref="R39:S39"/>
    <mergeCell ref="G38:J38"/>
    <mergeCell ref="G39:J39"/>
    <mergeCell ref="K40:L40"/>
    <mergeCell ref="M40:N40"/>
    <mergeCell ref="P40:Q40"/>
    <mergeCell ref="R40:S40"/>
    <mergeCell ref="K41:L41"/>
    <mergeCell ref="M41:N41"/>
    <mergeCell ref="P41:Q41"/>
    <mergeCell ref="R41:S41"/>
    <mergeCell ref="G40:J40"/>
    <mergeCell ref="G41:J41"/>
    <mergeCell ref="K42:L42"/>
    <mergeCell ref="M42:N42"/>
    <mergeCell ref="P42:Q42"/>
    <mergeCell ref="R42:S42"/>
    <mergeCell ref="G42:J42"/>
    <mergeCell ref="U42:U59"/>
    <mergeCell ref="K43:L43"/>
    <mergeCell ref="M43:N43"/>
    <mergeCell ref="P43:Q43"/>
    <mergeCell ref="R43:S43"/>
    <mergeCell ref="K44:L44"/>
    <mergeCell ref="M44:N44"/>
    <mergeCell ref="P44:Q44"/>
    <mergeCell ref="R44:S44"/>
    <mergeCell ref="K45:L45"/>
    <mergeCell ref="M45:N45"/>
    <mergeCell ref="P45:Q45"/>
    <mergeCell ref="R45:S45"/>
    <mergeCell ref="K46:L46"/>
    <mergeCell ref="M46:N46"/>
    <mergeCell ref="P46:Q46"/>
    <mergeCell ref="R46:S46"/>
    <mergeCell ref="K47:L47"/>
    <mergeCell ref="M47:N47"/>
    <mergeCell ref="P47:Q47"/>
    <mergeCell ref="R47:S47"/>
    <mergeCell ref="K48:L48"/>
    <mergeCell ref="M48:N48"/>
    <mergeCell ref="P48:Q48"/>
    <mergeCell ref="G51:J51"/>
    <mergeCell ref="G52:J52"/>
    <mergeCell ref="M52:N52"/>
    <mergeCell ref="R48:S48"/>
    <mergeCell ref="K49:L49"/>
    <mergeCell ref="M49:N49"/>
    <mergeCell ref="P49:Q49"/>
    <mergeCell ref="R49:S49"/>
    <mergeCell ref="K50:L50"/>
    <mergeCell ref="M50:N50"/>
    <mergeCell ref="P50:Q50"/>
    <mergeCell ref="R50:S50"/>
    <mergeCell ref="R53:S53"/>
    <mergeCell ref="K54:L54"/>
    <mergeCell ref="P54:Q54"/>
    <mergeCell ref="R54:S54"/>
    <mergeCell ref="K55:L55"/>
    <mergeCell ref="P55:Q55"/>
    <mergeCell ref="R55:S55"/>
    <mergeCell ref="K51:L51"/>
    <mergeCell ref="M51:N51"/>
    <mergeCell ref="P51:Q51"/>
    <mergeCell ref="R51:S51"/>
    <mergeCell ref="K52:L52"/>
    <mergeCell ref="P52:Q52"/>
    <mergeCell ref="R52:S52"/>
    <mergeCell ref="G53:J53"/>
    <mergeCell ref="G54:J54"/>
    <mergeCell ref="G55:J55"/>
    <mergeCell ref="M53:N53"/>
    <mergeCell ref="M54:N54"/>
    <mergeCell ref="M55:N55"/>
    <mergeCell ref="K56:L56"/>
    <mergeCell ref="M56:N56"/>
    <mergeCell ref="P56:Q56"/>
    <mergeCell ref="K53:L53"/>
    <mergeCell ref="P53:Q53"/>
    <mergeCell ref="R56:S56"/>
    <mergeCell ref="K57:L57"/>
    <mergeCell ref="M57:N57"/>
    <mergeCell ref="P57:Q57"/>
    <mergeCell ref="R57:S57"/>
    <mergeCell ref="G56:J56"/>
    <mergeCell ref="G57:J57"/>
    <mergeCell ref="K58:L58"/>
    <mergeCell ref="M58:N58"/>
    <mergeCell ref="P58:Q58"/>
    <mergeCell ref="R58:S58"/>
    <mergeCell ref="K59:L59"/>
    <mergeCell ref="M59:N59"/>
    <mergeCell ref="P59:Q59"/>
    <mergeCell ref="R59:S59"/>
    <mergeCell ref="G58:J58"/>
    <mergeCell ref="G59:J59"/>
    <mergeCell ref="G61:J61"/>
    <mergeCell ref="K61:L61"/>
    <mergeCell ref="M61:N61"/>
    <mergeCell ref="P61:Q61"/>
    <mergeCell ref="R61:S61"/>
    <mergeCell ref="K62:L62"/>
    <mergeCell ref="P62:Q62"/>
    <mergeCell ref="R62:S62"/>
    <mergeCell ref="M62:N62"/>
    <mergeCell ref="G62:J62"/>
    <mergeCell ref="K63:L63"/>
    <mergeCell ref="M63:N63"/>
    <mergeCell ref="P63:Q63"/>
    <mergeCell ref="R63:S63"/>
    <mergeCell ref="K64:L64"/>
    <mergeCell ref="M64:N64"/>
    <mergeCell ref="P64:Q64"/>
    <mergeCell ref="R64:S64"/>
    <mergeCell ref="G63:J63"/>
    <mergeCell ref="G64:J64"/>
    <mergeCell ref="K65:L65"/>
    <mergeCell ref="M65:N65"/>
    <mergeCell ref="P65:Q65"/>
    <mergeCell ref="R65:S65"/>
    <mergeCell ref="K66:L66"/>
    <mergeCell ref="M66:N66"/>
    <mergeCell ref="P66:Q66"/>
    <mergeCell ref="R66:S66"/>
    <mergeCell ref="G65:J65"/>
    <mergeCell ref="G66:J66"/>
    <mergeCell ref="K67:L67"/>
    <mergeCell ref="M67:N67"/>
    <mergeCell ref="P67:Q67"/>
    <mergeCell ref="R67:S67"/>
    <mergeCell ref="M69:N69"/>
    <mergeCell ref="M70:N70"/>
    <mergeCell ref="M71:N71"/>
    <mergeCell ref="K68:L68"/>
    <mergeCell ref="M68:N68"/>
    <mergeCell ref="P68:Q68"/>
    <mergeCell ref="R68:S68"/>
    <mergeCell ref="G67:J67"/>
    <mergeCell ref="G68:J68"/>
    <mergeCell ref="K69:L69"/>
    <mergeCell ref="P69:Q69"/>
    <mergeCell ref="R69:S69"/>
    <mergeCell ref="G69:J69"/>
    <mergeCell ref="G70:J70"/>
    <mergeCell ref="G71:J71"/>
    <mergeCell ref="G72:J72"/>
    <mergeCell ref="G73:J73"/>
    <mergeCell ref="G74:J74"/>
    <mergeCell ref="K70:L70"/>
    <mergeCell ref="P70:Q70"/>
    <mergeCell ref="R70:S70"/>
    <mergeCell ref="K71:L71"/>
    <mergeCell ref="P71:Q71"/>
    <mergeCell ref="R71:S71"/>
    <mergeCell ref="K72:L72"/>
    <mergeCell ref="P72:Q72"/>
    <mergeCell ref="R72:S72"/>
    <mergeCell ref="K73:L73"/>
    <mergeCell ref="P73:Q73"/>
    <mergeCell ref="R73:S73"/>
    <mergeCell ref="K74:L74"/>
    <mergeCell ref="P74:Q74"/>
    <mergeCell ref="R74:S74"/>
    <mergeCell ref="M72:N72"/>
    <mergeCell ref="M73:N73"/>
    <mergeCell ref="M74:N74"/>
    <mergeCell ref="K75:L75"/>
    <mergeCell ref="P75:Q75"/>
    <mergeCell ref="R75:S75"/>
    <mergeCell ref="K76:L76"/>
    <mergeCell ref="M76:N76"/>
    <mergeCell ref="P76:Q76"/>
    <mergeCell ref="R76:S76"/>
    <mergeCell ref="M75:N75"/>
    <mergeCell ref="G75:J75"/>
    <mergeCell ref="G76:J76"/>
    <mergeCell ref="F81:H81"/>
    <mergeCell ref="F87:H87"/>
    <mergeCell ref="K77:L77"/>
    <mergeCell ref="M77:N77"/>
    <mergeCell ref="P77:Q77"/>
    <mergeCell ref="R77:S77"/>
    <mergeCell ref="K78:L78"/>
    <mergeCell ref="P78:Q78"/>
    <mergeCell ref="R78:S78"/>
    <mergeCell ref="M78:N78"/>
    <mergeCell ref="G77:J77"/>
    <mergeCell ref="G78:J78"/>
    <mergeCell ref="G43:J43"/>
    <mergeCell ref="G44:J44"/>
    <mergeCell ref="G45:J45"/>
    <mergeCell ref="G46:J46"/>
    <mergeCell ref="G47:J47"/>
    <mergeCell ref="G48:J48"/>
    <mergeCell ref="G49:J49"/>
    <mergeCell ref="G50:J50"/>
    <mergeCell ref="G29:J29"/>
    <mergeCell ref="G30:J30"/>
    <mergeCell ref="G31:J31"/>
    <mergeCell ref="G32:J32"/>
    <mergeCell ref="G33:J33"/>
    <mergeCell ref="G34:J34"/>
    <mergeCell ref="G35:J35"/>
    <mergeCell ref="G36:J36"/>
    <mergeCell ref="G37:J37"/>
  </mergeCells>
  <pageMargins left="0.82708333333333295" right="0.15763888888888899" top="0.39374999999999999" bottom="0.43333333333333335" header="0.51180555555555496" footer="0.51180555555555496"/>
  <pageSetup paperSize="9" scale="44" firstPageNumber="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55"/>
  <sheetViews>
    <sheetView showGridLines="0" view="pageLayout" zoomScaleNormal="100" zoomScaleSheetLayoutView="100" workbookViewId="0">
      <selection activeCell="C7" sqref="C7"/>
    </sheetView>
  </sheetViews>
  <sheetFormatPr defaultColWidth="9.140625" defaultRowHeight="15"/>
  <cols>
    <col min="1" max="2" width="8.7109375" customWidth="1"/>
    <col min="3" max="4" width="13.5703125" customWidth="1"/>
  </cols>
  <sheetData>
    <row r="1" spans="1:4">
      <c r="A1" t="s">
        <v>2808</v>
      </c>
      <c r="B1" t="s">
        <v>2325</v>
      </c>
      <c r="C1" t="s">
        <v>2326</v>
      </c>
      <c r="D1" t="s">
        <v>2327</v>
      </c>
    </row>
    <row r="2" spans="1:4">
      <c r="A2">
        <v>1</v>
      </c>
      <c r="B2">
        <v>401</v>
      </c>
      <c r="C2">
        <f>IF(ISBLANK(GTIND!P20),"",GTIND!P20)</f>
        <v>101</v>
      </c>
      <c r="D2">
        <f>IF(ISBLANK(GTIND!R20),"",GTIND!R20)</f>
        <v>201</v>
      </c>
    </row>
    <row r="3" spans="1:4">
      <c r="A3">
        <v>2</v>
      </c>
      <c r="B3" t="s">
        <v>2809</v>
      </c>
      <c r="C3">
        <f>IF(ISBLANK(GTIND!P22),"",GTIND!P22)</f>
        <v>102</v>
      </c>
      <c r="D3">
        <f>IF(ISBLANK(GTIND!R22),"",GTIND!R22)</f>
        <v>202</v>
      </c>
    </row>
    <row r="4" spans="1:4">
      <c r="A4">
        <v>3</v>
      </c>
      <c r="B4" t="s">
        <v>2810</v>
      </c>
      <c r="C4">
        <f>IF(ISBLANK(GTIND!P23),"",GTIND!P23)</f>
        <v>103</v>
      </c>
      <c r="D4">
        <f>IF(ISBLANK(GTIND!R23),"",GTIND!R23)</f>
        <v>203</v>
      </c>
    </row>
    <row r="5" spans="1:4">
      <c r="A5">
        <v>4</v>
      </c>
      <c r="B5" t="s">
        <v>2811</v>
      </c>
      <c r="C5">
        <f>IF(ISBLANK(GTIND!P24),"",GTIND!P24)</f>
        <v>104</v>
      </c>
      <c r="D5">
        <f>IF(ISBLANK(GTIND!R24),"",GTIND!R24)</f>
        <v>204</v>
      </c>
    </row>
    <row r="6" spans="1:4">
      <c r="A6">
        <v>5</v>
      </c>
      <c r="B6" t="s">
        <v>2812</v>
      </c>
      <c r="C6">
        <f>IF(ISBLANK(GTIND!P25),"",GTIND!P25)</f>
        <v>105</v>
      </c>
      <c r="D6">
        <f>IF(ISBLANK(GTIND!R25),"",GTIND!R25)</f>
        <v>205</v>
      </c>
    </row>
    <row r="7" spans="1:4">
      <c r="A7">
        <v>6</v>
      </c>
      <c r="B7" t="s">
        <v>2813</v>
      </c>
      <c r="C7">
        <f>IF(ISBLANK(GTIND!P26),"",GTIND!P26)</f>
        <v>106</v>
      </c>
      <c r="D7">
        <f>IF(ISBLANK(GTIND!R26),"",GTIND!R26)</f>
        <v>206</v>
      </c>
    </row>
    <row r="8" spans="1:4">
      <c r="A8">
        <v>7</v>
      </c>
      <c r="B8" t="s">
        <v>2814</v>
      </c>
      <c r="C8">
        <f>IF(ISBLANK(GTIND!P27),"",GTIND!P27)</f>
        <v>107</v>
      </c>
      <c r="D8">
        <f>IF(ISBLANK(GTIND!R27),"",GTIND!R27)</f>
        <v>207</v>
      </c>
    </row>
    <row r="9" spans="1:4">
      <c r="A9">
        <v>8</v>
      </c>
      <c r="B9" t="s">
        <v>2815</v>
      </c>
      <c r="C9">
        <f>IF(ISBLANK(GTIND!P28),"",GTIND!P28)</f>
        <v>108</v>
      </c>
      <c r="D9">
        <f>IF(ISBLANK(GTIND!R28),"",GTIND!R28)</f>
        <v>208</v>
      </c>
    </row>
    <row r="10" spans="1:4">
      <c r="A10">
        <v>9</v>
      </c>
      <c r="B10">
        <v>402</v>
      </c>
      <c r="C10">
        <f>IF(ISBLANK(GTIND!P29),"",GTIND!P29)</f>
        <v>109</v>
      </c>
      <c r="D10">
        <f>IF(ISBLANK(GTIND!R29),"",GTIND!R29)</f>
        <v>209</v>
      </c>
    </row>
    <row r="11" spans="1:4">
      <c r="A11">
        <v>10</v>
      </c>
      <c r="B11" t="s">
        <v>2816</v>
      </c>
      <c r="C11">
        <f>IF(ISBLANK(GTIND!P30),"",GTIND!P30)</f>
        <v>110</v>
      </c>
      <c r="D11">
        <f>IF(ISBLANK(GTIND!R30),"",GTIND!R30)</f>
        <v>210</v>
      </c>
    </row>
    <row r="12" spans="1:4">
      <c r="A12">
        <v>11</v>
      </c>
      <c r="B12" t="s">
        <v>2817</v>
      </c>
      <c r="C12">
        <f>IF(ISBLANK(GTIND!P31),"",GTIND!P31)</f>
        <v>111</v>
      </c>
      <c r="D12">
        <f>IF(ISBLANK(GTIND!R31),"",GTIND!R31)</f>
        <v>211</v>
      </c>
    </row>
    <row r="13" spans="1:4">
      <c r="A13">
        <v>12</v>
      </c>
      <c r="B13" t="s">
        <v>2818</v>
      </c>
      <c r="C13">
        <f>IF(ISBLANK(GTIND!P32),"",GTIND!P32)</f>
        <v>112</v>
      </c>
      <c r="D13">
        <f>IF(ISBLANK(GTIND!R32),"",GTIND!R32)</f>
        <v>212</v>
      </c>
    </row>
    <row r="14" spans="1:4">
      <c r="A14">
        <v>13</v>
      </c>
      <c r="B14" t="s">
        <v>2819</v>
      </c>
      <c r="C14">
        <f>IF(ISBLANK(GTIND!P33),"",GTIND!P33)</f>
        <v>113</v>
      </c>
      <c r="D14">
        <f>IF(ISBLANK(GTIND!R33),"",GTIND!R33)</f>
        <v>213</v>
      </c>
    </row>
    <row r="15" spans="1:4">
      <c r="A15">
        <v>14</v>
      </c>
      <c r="B15" t="s">
        <v>2820</v>
      </c>
      <c r="C15">
        <f>IF(ISBLANK(GTIND!P34),"",GTIND!P34)</f>
        <v>114</v>
      </c>
      <c r="D15">
        <f>IF(ISBLANK(GTIND!R34),"",GTIND!R34)</f>
        <v>214</v>
      </c>
    </row>
    <row r="16" spans="1:4">
      <c r="A16">
        <v>15</v>
      </c>
      <c r="B16" t="s">
        <v>2821</v>
      </c>
      <c r="C16">
        <f>IF(ISBLANK(GTIND!P35),"",GTIND!P35)</f>
        <v>115</v>
      </c>
      <c r="D16">
        <f>IF(ISBLANK(GTIND!R35),"",GTIND!R35)</f>
        <v>215</v>
      </c>
    </row>
    <row r="17" spans="1:4">
      <c r="A17">
        <v>16</v>
      </c>
      <c r="B17" t="s">
        <v>2822</v>
      </c>
      <c r="C17">
        <f>IF(ISBLANK(GTIND!P36),"",GTIND!P36)</f>
        <v>116</v>
      </c>
      <c r="D17">
        <f>IF(ISBLANK(GTIND!R36),"",GTIND!R36)</f>
        <v>216</v>
      </c>
    </row>
    <row r="18" spans="1:4">
      <c r="A18">
        <v>17</v>
      </c>
      <c r="B18">
        <v>403</v>
      </c>
      <c r="C18">
        <f>IF(ISBLANK(GTIND!P37),"",GTIND!P37)</f>
        <v>117</v>
      </c>
      <c r="D18">
        <f>IF(ISBLANK(GTIND!R37),"",GTIND!R37)</f>
        <v>217</v>
      </c>
    </row>
    <row r="19" spans="1:4">
      <c r="A19">
        <v>18</v>
      </c>
      <c r="B19">
        <v>404</v>
      </c>
      <c r="C19">
        <f>IF(ISBLANK(GTIND!P38),"",GTIND!P38)</f>
        <v>118</v>
      </c>
      <c r="D19">
        <f>IF(ISBLANK(GTIND!R38),"",GTIND!R38)</f>
        <v>218</v>
      </c>
    </row>
    <row r="20" spans="1:4">
      <c r="A20">
        <v>19</v>
      </c>
      <c r="B20">
        <v>405</v>
      </c>
      <c r="C20">
        <f>IF(ISBLANK(GTIND!P40),"",GTIND!P40)</f>
        <v>119</v>
      </c>
      <c r="D20">
        <f>IF(ISBLANK(GTIND!R40),"",GTIND!R40)</f>
        <v>219</v>
      </c>
    </row>
    <row r="21" spans="1:4">
      <c r="A21">
        <v>20</v>
      </c>
      <c r="B21">
        <v>406</v>
      </c>
      <c r="C21">
        <f>IF(ISBLANK(GTIND!P41),"",GTIND!P41)</f>
        <v>120</v>
      </c>
      <c r="D21">
        <f>IF(ISBLANK(GTIND!R41),"",GTIND!R41)</f>
        <v>220</v>
      </c>
    </row>
    <row r="22" spans="1:4">
      <c r="A22">
        <v>21</v>
      </c>
      <c r="B22">
        <v>407</v>
      </c>
      <c r="C22">
        <f>IF(ISBLANK(GTIND!P42),"",GTIND!P42)</f>
        <v>121</v>
      </c>
      <c r="D22">
        <f>IF(ISBLANK(GTIND!R42),"",GTIND!R42)</f>
        <v>221</v>
      </c>
    </row>
    <row r="23" spans="1:4">
      <c r="A23">
        <v>22</v>
      </c>
      <c r="B23">
        <v>408</v>
      </c>
      <c r="C23">
        <f>IF(ISBLANK(GTIND!P43),"",GTIND!P43)</f>
        <v>122</v>
      </c>
      <c r="D23">
        <f>IF(ISBLANK(GTIND!R43),"",GTIND!R43)</f>
        <v>222</v>
      </c>
    </row>
    <row r="24" spans="1:4">
      <c r="A24">
        <v>23</v>
      </c>
      <c r="B24">
        <v>409</v>
      </c>
      <c r="C24">
        <f>IF(ISBLANK(GTIND!P44),"",GTIND!P44)</f>
        <v>123</v>
      </c>
      <c r="D24">
        <f>IF(ISBLANK(GTIND!R44),"",GTIND!R44)</f>
        <v>223</v>
      </c>
    </row>
    <row r="25" spans="1:4">
      <c r="A25">
        <v>24</v>
      </c>
      <c r="B25">
        <v>410</v>
      </c>
      <c r="C25">
        <f>IF(ISBLANK(GTIND!P45),"",GTIND!P45)</f>
        <v>124</v>
      </c>
      <c r="D25">
        <f>IF(ISBLANK(GTIND!R45),"",GTIND!R45)</f>
        <v>224</v>
      </c>
    </row>
    <row r="26" spans="1:4">
      <c r="A26">
        <v>25</v>
      </c>
      <c r="B26">
        <v>411</v>
      </c>
      <c r="C26">
        <f>IF(ISBLANK(GTIND!P46),"",GTIND!P46)</f>
        <v>125</v>
      </c>
      <c r="D26">
        <f>IF(ISBLANK(GTIND!R46),"",GTIND!R46)</f>
        <v>225</v>
      </c>
    </row>
    <row r="27" spans="1:4">
      <c r="A27">
        <v>26</v>
      </c>
      <c r="B27">
        <v>412</v>
      </c>
      <c r="C27">
        <f>IF(ISBLANK(GTIND!P47),"",GTIND!P47)</f>
        <v>126</v>
      </c>
      <c r="D27">
        <f>IF(ISBLANK(GTIND!R47),"",GTIND!R47)</f>
        <v>226</v>
      </c>
    </row>
    <row r="28" spans="1:4">
      <c r="A28">
        <v>27</v>
      </c>
      <c r="B28">
        <v>413</v>
      </c>
      <c r="C28">
        <f>IF(ISBLANK(GTIND!P48),"",GTIND!P48)</f>
        <v>127</v>
      </c>
      <c r="D28">
        <f>IF(ISBLANK(GTIND!R48),"",GTIND!R48)</f>
        <v>227</v>
      </c>
    </row>
    <row r="29" spans="1:4">
      <c r="A29">
        <v>28</v>
      </c>
      <c r="B29">
        <v>414</v>
      </c>
      <c r="C29">
        <f>IF(ISBLANK(GTIND!P49),"",GTIND!P49)</f>
        <v>128</v>
      </c>
      <c r="D29">
        <f>IF(ISBLANK(GTIND!R49),"",GTIND!R49)</f>
        <v>228</v>
      </c>
    </row>
    <row r="30" spans="1:4">
      <c r="A30">
        <v>29</v>
      </c>
      <c r="B30">
        <v>415</v>
      </c>
      <c r="C30">
        <f>IF(ISBLANK(GTIND!P50),"",GTIND!P50)</f>
        <v>129</v>
      </c>
      <c r="D30">
        <f>IF(ISBLANK(GTIND!R50),"",GTIND!R50)</f>
        <v>229</v>
      </c>
    </row>
    <row r="31" spans="1:4">
      <c r="A31">
        <v>30</v>
      </c>
      <c r="B31">
        <v>416</v>
      </c>
      <c r="C31">
        <f>IF(ISBLANK(GTIND!P51),"",GTIND!P51)</f>
        <v>130</v>
      </c>
      <c r="D31">
        <f>IF(ISBLANK(GTIND!R51),"",GTIND!R51)</f>
        <v>230</v>
      </c>
    </row>
    <row r="32" spans="1:4">
      <c r="A32">
        <v>31</v>
      </c>
      <c r="B32">
        <v>417</v>
      </c>
      <c r="C32">
        <f>IF(ISBLANK(GTIND!P52),"",GTIND!P52)</f>
        <v>131</v>
      </c>
      <c r="D32">
        <f>IF(ISBLANK(GTIND!R52),"",GTIND!R52)</f>
        <v>231</v>
      </c>
    </row>
    <row r="33" spans="1:4">
      <c r="A33">
        <v>32</v>
      </c>
      <c r="B33">
        <v>418</v>
      </c>
      <c r="C33">
        <f>IF(ISBLANK(GTIND!P53),"",GTIND!P53)</f>
        <v>132</v>
      </c>
      <c r="D33">
        <f>IF(ISBLANK(GTIND!R53),"",GTIND!R53)</f>
        <v>232</v>
      </c>
    </row>
    <row r="34" spans="1:4">
      <c r="A34">
        <v>33</v>
      </c>
      <c r="B34">
        <v>419</v>
      </c>
      <c r="C34">
        <f>IF(ISBLANK(GTIND!P55),"",GTIND!P55)</f>
        <v>133</v>
      </c>
      <c r="D34">
        <f>IF(ISBLANK(GTIND!R55),"",GTIND!R55)</f>
        <v>233</v>
      </c>
    </row>
    <row r="35" spans="1:4">
      <c r="A35">
        <v>34</v>
      </c>
      <c r="B35">
        <v>420</v>
      </c>
      <c r="C35">
        <f>IF(ISBLANK(GTIND!P56),"",GTIND!P56)</f>
        <v>134</v>
      </c>
      <c r="D35">
        <f>IF(ISBLANK(GTIND!R56),"",GTIND!R56)</f>
        <v>234</v>
      </c>
    </row>
    <row r="36" spans="1:4">
      <c r="A36">
        <v>35</v>
      </c>
      <c r="B36">
        <v>421</v>
      </c>
      <c r="C36">
        <f>IF(ISBLANK(GTIND!P57),"",GTIND!P57)</f>
        <v>135</v>
      </c>
      <c r="D36">
        <f>IF(ISBLANK(GTIND!R57),"",GTIND!R57)</f>
        <v>235</v>
      </c>
    </row>
    <row r="37" spans="1:4">
      <c r="A37">
        <v>36</v>
      </c>
      <c r="B37">
        <v>422</v>
      </c>
      <c r="C37">
        <f>IF(ISBLANK(GTIND!P58),"",GTIND!P58)</f>
        <v>136</v>
      </c>
      <c r="D37">
        <f>IF(ISBLANK(GTIND!R58),"",GTIND!R58)</f>
        <v>236</v>
      </c>
    </row>
    <row r="38" spans="1:4">
      <c r="A38">
        <v>37</v>
      </c>
      <c r="B38">
        <v>423</v>
      </c>
      <c r="C38">
        <f>IF(ISBLANK(GTIND!P59),"",GTIND!P59)</f>
        <v>137</v>
      </c>
      <c r="D38">
        <f>IF(ISBLANK(GTIND!R59),"",GTIND!R59)</f>
        <v>237</v>
      </c>
    </row>
    <row r="39" spans="1:4">
      <c r="A39">
        <v>38</v>
      </c>
      <c r="B39">
        <v>424</v>
      </c>
      <c r="C39">
        <f>IF(ISBLANK(GTIND!P62),"",GTIND!P62)</f>
        <v>138</v>
      </c>
      <c r="D39">
        <f>IF(ISBLANK(GTIND!R62),"",GTIND!R62)</f>
        <v>238</v>
      </c>
    </row>
    <row r="40" spans="1:4">
      <c r="A40">
        <v>39</v>
      </c>
      <c r="B40">
        <v>425</v>
      </c>
      <c r="C40">
        <f>IF(ISBLANK(GTIND!P63),"",GTIND!P63)</f>
        <v>139</v>
      </c>
      <c r="D40">
        <f>IF(ISBLANK(GTIND!R63),"",GTIND!R63)</f>
        <v>239</v>
      </c>
    </row>
    <row r="41" spans="1:4">
      <c r="A41">
        <v>40</v>
      </c>
      <c r="B41">
        <v>426</v>
      </c>
      <c r="C41">
        <f>IF(ISBLANK(GTIND!P64),"",GTIND!P64)</f>
        <v>140</v>
      </c>
      <c r="D41">
        <f>IF(ISBLANK(GTIND!R64),"",GTIND!R64)</f>
        <v>240</v>
      </c>
    </row>
    <row r="42" spans="1:4">
      <c r="A42">
        <v>41</v>
      </c>
      <c r="B42">
        <v>427</v>
      </c>
      <c r="C42">
        <f>IF(ISBLANK(GTIND!P65),"",GTIND!P65)</f>
        <v>141</v>
      </c>
      <c r="D42">
        <f>IF(ISBLANK(GTIND!R65),"",GTIND!R65)</f>
        <v>241</v>
      </c>
    </row>
    <row r="43" spans="1:4">
      <c r="A43">
        <v>42</v>
      </c>
      <c r="B43">
        <v>428</v>
      </c>
      <c r="C43">
        <f>IF(ISBLANK(GTIND!P66),"",GTIND!P66)</f>
        <v>142</v>
      </c>
      <c r="D43">
        <f>IF(ISBLANK(GTIND!R66),"",GTIND!R66)</f>
        <v>242</v>
      </c>
    </row>
    <row r="44" spans="1:4">
      <c r="A44">
        <v>43</v>
      </c>
      <c r="B44">
        <v>429</v>
      </c>
      <c r="C44">
        <f>IF(ISBLANK(GTIND!P67),"",GTIND!P67)</f>
        <v>143</v>
      </c>
      <c r="D44">
        <f>IF(ISBLANK(GTIND!R67),"",GTIND!R67)</f>
        <v>243</v>
      </c>
    </row>
    <row r="45" spans="1:4">
      <c r="A45">
        <v>44</v>
      </c>
      <c r="B45">
        <v>430</v>
      </c>
      <c r="C45">
        <f>IF(ISBLANK(GTIND!P68),"",GTIND!P68)</f>
        <v>144</v>
      </c>
      <c r="D45">
        <f>IF(ISBLANK(GTIND!R68),"",GTIND!R68)</f>
        <v>244</v>
      </c>
    </row>
    <row r="46" spans="1:4">
      <c r="A46">
        <v>45</v>
      </c>
      <c r="B46">
        <v>431</v>
      </c>
      <c r="C46">
        <f>IF(ISBLANK(GTIND!P69),"",GTIND!P69)</f>
        <v>145</v>
      </c>
      <c r="D46">
        <f>IF(ISBLANK(GTIND!R69),"",GTIND!R69)</f>
        <v>245</v>
      </c>
    </row>
    <row r="47" spans="1:4">
      <c r="A47">
        <v>46</v>
      </c>
      <c r="B47">
        <v>432</v>
      </c>
      <c r="C47">
        <f>IF(ISBLANK(GTIND!P70),"",GTIND!P70)</f>
        <v>146</v>
      </c>
      <c r="D47">
        <f>IF(ISBLANK(GTIND!R70),"",GTIND!R70)</f>
        <v>246</v>
      </c>
    </row>
    <row r="48" spans="1:4">
      <c r="A48">
        <v>47</v>
      </c>
      <c r="B48">
        <v>433</v>
      </c>
      <c r="C48">
        <f>IF(ISBLANK(GTIND!P71),"",GTIND!P71)</f>
        <v>147</v>
      </c>
      <c r="D48">
        <f>IF(ISBLANK(GTIND!R71),"",GTIND!R71)</f>
        <v>247</v>
      </c>
    </row>
    <row r="49" spans="1:4">
      <c r="A49">
        <v>48</v>
      </c>
      <c r="B49">
        <v>434</v>
      </c>
      <c r="C49">
        <f>IF(ISBLANK(GTIND!P72),"",GTIND!P72)</f>
        <v>148</v>
      </c>
      <c r="D49">
        <f>IF(ISBLANK(GTIND!R72),"",GTIND!R72)</f>
        <v>248</v>
      </c>
    </row>
    <row r="50" spans="1:4">
      <c r="A50">
        <v>49</v>
      </c>
      <c r="B50">
        <v>435</v>
      </c>
      <c r="C50">
        <f>IF(ISBLANK(GTIND!P73),"",GTIND!P73)</f>
        <v>149</v>
      </c>
      <c r="D50">
        <f>IF(ISBLANK(GTIND!R73),"",GTIND!R73)</f>
        <v>249</v>
      </c>
    </row>
    <row r="51" spans="1:4">
      <c r="A51">
        <v>50</v>
      </c>
      <c r="B51">
        <v>436</v>
      </c>
      <c r="C51">
        <f>IF(ISBLANK(GTIND!P74),"",GTIND!P74)</f>
        <v>150</v>
      </c>
      <c r="D51">
        <f>IF(ISBLANK(GTIND!R74),"",GTIND!R74)</f>
        <v>250</v>
      </c>
    </row>
    <row r="52" spans="1:4">
      <c r="A52">
        <v>51</v>
      </c>
      <c r="B52">
        <v>437</v>
      </c>
      <c r="C52">
        <f>IF(ISBLANK(GTIND!P75),"",GTIND!P75)</f>
        <v>151</v>
      </c>
      <c r="D52">
        <f>IF(ISBLANK(GTIND!R75),"",GTIND!R75)</f>
        <v>251</v>
      </c>
    </row>
    <row r="53" spans="1:4">
      <c r="A53">
        <v>52</v>
      </c>
      <c r="B53">
        <v>438</v>
      </c>
      <c r="C53">
        <f>IF(ISBLANK(GTIND!P76),"",GTIND!P76)</f>
        <v>152</v>
      </c>
      <c r="D53">
        <f>IF(ISBLANK(GTIND!R76),"",GTIND!R76)</f>
        <v>252</v>
      </c>
    </row>
    <row r="54" spans="1:4">
      <c r="A54">
        <v>53</v>
      </c>
      <c r="B54">
        <v>439</v>
      </c>
      <c r="C54">
        <f>IF(ISBLANK(GTIND!P77),"",GTIND!P77)</f>
        <v>153</v>
      </c>
      <c r="D54">
        <f>IF(ISBLANK(GTIND!R77),"",GTIND!R77)</f>
        <v>253</v>
      </c>
    </row>
    <row r="55" spans="1:4">
      <c r="A55">
        <v>54</v>
      </c>
      <c r="B55">
        <v>440</v>
      </c>
      <c r="C55">
        <f>IF(ISBLANK(GTIND!P78),"",GTIND!P78)</f>
        <v>154</v>
      </c>
      <c r="D55">
        <f>IF(ISBLANK(GTIND!R78),"",GTIND!R78)</f>
        <v>254</v>
      </c>
    </row>
  </sheetData>
  <pageMargins left="0.7" right="0.7" top="0.75" bottom="0.75"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11A735"/>
    <pageSetUpPr fitToPage="1"/>
  </sheetPr>
  <dimension ref="A1:ALA70"/>
  <sheetViews>
    <sheetView showGridLines="0" view="pageLayout" topLeftCell="R1" zoomScale="40" zoomScaleNormal="40" zoomScaleSheetLayoutView="70" zoomScalePageLayoutView="40" workbookViewId="0">
      <selection activeCell="J3" sqref="J3"/>
    </sheetView>
  </sheetViews>
  <sheetFormatPr defaultColWidth="2.5703125" defaultRowHeight="20.25"/>
  <cols>
    <col min="1" max="8" width="7.28515625" style="210" hidden="1" customWidth="1"/>
    <col min="9" max="14" width="7" style="210" hidden="1" customWidth="1"/>
    <col min="15" max="16" width="28.5703125" style="210" hidden="1" customWidth="1"/>
    <col min="17" max="17" width="7.28515625" style="210" hidden="1" customWidth="1"/>
    <col min="18" max="21" width="3.28515625" style="31" customWidth="1"/>
    <col min="22" max="22" width="3.5703125" style="32" customWidth="1"/>
    <col min="23" max="23" width="26.5703125" style="31" customWidth="1"/>
    <col min="24" max="24" width="86.5703125" style="31" customWidth="1"/>
    <col min="25" max="25" width="5" style="31" customWidth="1"/>
    <col min="26" max="26" width="2.5703125" style="31" customWidth="1"/>
    <col min="27" max="27" width="2.7109375" style="31" customWidth="1"/>
    <col min="28" max="28" width="3.85546875" style="31" customWidth="1"/>
    <col min="29" max="29" width="7.28515625" style="31" customWidth="1"/>
    <col min="30" max="30" width="10" style="31" customWidth="1"/>
    <col min="31" max="42" width="11" style="31" customWidth="1"/>
    <col min="43" max="43" width="10" style="31" customWidth="1"/>
    <col min="44" max="44" width="5.140625" style="31" customWidth="1"/>
    <col min="45" max="45" width="7.5703125" style="31" customWidth="1"/>
    <col min="46" max="989" width="2.5703125" style="31"/>
    <col min="990" max="16384" width="2.5703125" style="37"/>
  </cols>
  <sheetData>
    <row r="1" spans="1:989" s="495" customFormat="1" ht="35.25" customHeight="1">
      <c r="A1" s="490"/>
      <c r="B1" s="490"/>
      <c r="C1" s="490"/>
      <c r="D1" s="490"/>
      <c r="E1" s="490"/>
      <c r="F1" s="490"/>
      <c r="G1" s="490"/>
      <c r="H1" s="490"/>
      <c r="I1" s="490"/>
      <c r="J1" s="490"/>
      <c r="K1" s="490"/>
      <c r="L1" s="490"/>
      <c r="M1" s="490"/>
      <c r="N1" s="490"/>
      <c r="O1" s="490"/>
      <c r="P1" s="490"/>
      <c r="Q1" s="490"/>
      <c r="R1" s="741" t="e">
        <f>#REF!</f>
        <v>#REF!</v>
      </c>
      <c r="S1" s="741"/>
      <c r="T1" s="741"/>
      <c r="U1" s="741"/>
      <c r="V1" s="741"/>
      <c r="W1" s="741"/>
      <c r="X1" s="741"/>
      <c r="Y1" s="864"/>
      <c r="Z1" s="492"/>
      <c r="AA1" s="492"/>
      <c r="AB1" s="492"/>
      <c r="AC1" s="492"/>
      <c r="AD1" s="492"/>
      <c r="AE1" s="492"/>
      <c r="AF1" s="492"/>
      <c r="AG1" s="492"/>
      <c r="AH1" s="492"/>
      <c r="AI1" s="492"/>
      <c r="AJ1" s="492"/>
      <c r="AK1" s="492"/>
      <c r="AL1" s="492"/>
      <c r="AM1" s="492"/>
      <c r="AN1" s="492"/>
      <c r="AO1" s="492"/>
      <c r="AP1" s="843"/>
      <c r="AQ1" s="843"/>
      <c r="AR1" s="843"/>
      <c r="AS1" s="844" t="e">
        <f>#REF!</f>
        <v>#REF!</v>
      </c>
      <c r="AT1" s="494"/>
      <c r="AU1" s="494"/>
      <c r="AV1" s="494"/>
      <c r="AW1" s="494"/>
      <c r="AX1" s="494"/>
      <c r="AY1" s="494"/>
      <c r="AZ1" s="494"/>
      <c r="BA1" s="494"/>
      <c r="BB1" s="494"/>
      <c r="BC1" s="494"/>
      <c r="BD1" s="494"/>
      <c r="BE1" s="494"/>
      <c r="BF1" s="494"/>
      <c r="BG1" s="494"/>
      <c r="BH1" s="494"/>
      <c r="BI1" s="494"/>
      <c r="BJ1" s="494"/>
      <c r="BK1" s="494"/>
      <c r="BL1" s="494"/>
      <c r="BM1" s="494"/>
      <c r="BN1" s="494"/>
      <c r="BO1" s="494"/>
      <c r="BP1" s="494"/>
      <c r="BQ1" s="494"/>
      <c r="BR1" s="494"/>
      <c r="BS1" s="494"/>
      <c r="BT1" s="494"/>
      <c r="BU1" s="494"/>
      <c r="BV1" s="494"/>
      <c r="BW1" s="494"/>
      <c r="BX1" s="494"/>
      <c r="BY1" s="494"/>
      <c r="BZ1" s="494"/>
      <c r="CA1" s="494"/>
      <c r="CB1" s="494"/>
      <c r="CC1" s="494"/>
      <c r="CD1" s="494"/>
      <c r="CE1" s="494"/>
      <c r="CF1" s="494"/>
      <c r="CG1" s="494"/>
      <c r="CH1" s="494"/>
      <c r="CI1" s="494"/>
      <c r="CJ1" s="494"/>
      <c r="CK1" s="494"/>
      <c r="CL1" s="494"/>
      <c r="CM1" s="494"/>
      <c r="CN1" s="494"/>
      <c r="CO1" s="494"/>
      <c r="CP1" s="494"/>
      <c r="CQ1" s="494"/>
      <c r="CR1" s="494"/>
      <c r="CS1" s="494"/>
      <c r="CT1" s="494"/>
      <c r="CU1" s="494"/>
      <c r="CV1" s="494"/>
      <c r="CW1" s="494"/>
      <c r="CX1" s="494"/>
      <c r="CY1" s="494"/>
      <c r="CZ1" s="494"/>
      <c r="DA1" s="494"/>
      <c r="DB1" s="494"/>
      <c r="DC1" s="494"/>
      <c r="DD1" s="494"/>
      <c r="DE1" s="494"/>
      <c r="DF1" s="494"/>
      <c r="DG1" s="494"/>
      <c r="DH1" s="494"/>
      <c r="DI1" s="494"/>
      <c r="DJ1" s="494"/>
      <c r="DK1" s="494"/>
      <c r="DL1" s="494"/>
      <c r="DM1" s="494"/>
      <c r="DN1" s="494"/>
      <c r="DO1" s="494"/>
      <c r="DP1" s="494"/>
      <c r="DQ1" s="494"/>
      <c r="DR1" s="494"/>
      <c r="DS1" s="494"/>
      <c r="DT1" s="494"/>
      <c r="DU1" s="494"/>
      <c r="DV1" s="494"/>
      <c r="DW1" s="494"/>
      <c r="DX1" s="494"/>
      <c r="DY1" s="494"/>
      <c r="DZ1" s="494"/>
      <c r="EA1" s="494"/>
      <c r="EB1" s="494"/>
      <c r="EC1" s="494"/>
      <c r="ED1" s="494"/>
      <c r="EE1" s="494"/>
      <c r="EF1" s="494"/>
      <c r="EG1" s="494"/>
      <c r="EH1" s="494"/>
      <c r="EI1" s="494"/>
      <c r="EJ1" s="494"/>
      <c r="EK1" s="494"/>
      <c r="EL1" s="494"/>
      <c r="EM1" s="494"/>
      <c r="EN1" s="494"/>
      <c r="EO1" s="494"/>
      <c r="EP1" s="494"/>
      <c r="EQ1" s="494"/>
      <c r="ER1" s="494"/>
      <c r="ES1" s="494"/>
      <c r="ET1" s="494"/>
      <c r="EU1" s="494"/>
      <c r="EV1" s="494"/>
      <c r="EW1" s="494"/>
      <c r="EX1" s="494"/>
      <c r="EY1" s="494"/>
      <c r="EZ1" s="494"/>
      <c r="FA1" s="494"/>
      <c r="FB1" s="494"/>
      <c r="FC1" s="494"/>
      <c r="FD1" s="494"/>
      <c r="FE1" s="494"/>
      <c r="FF1" s="494"/>
      <c r="FG1" s="494"/>
      <c r="FH1" s="494"/>
      <c r="FI1" s="494"/>
      <c r="FJ1" s="494"/>
      <c r="FK1" s="494"/>
      <c r="FL1" s="494"/>
      <c r="FM1" s="494"/>
      <c r="FN1" s="494"/>
      <c r="FO1" s="494"/>
      <c r="FP1" s="494"/>
      <c r="FQ1" s="494"/>
      <c r="FR1" s="494"/>
      <c r="FS1" s="494"/>
      <c r="FT1" s="494"/>
      <c r="FU1" s="494"/>
      <c r="FV1" s="494"/>
      <c r="FW1" s="494"/>
      <c r="FX1" s="494"/>
      <c r="FY1" s="494"/>
      <c r="FZ1" s="494"/>
      <c r="GA1" s="494"/>
      <c r="GB1" s="494"/>
      <c r="GC1" s="494"/>
      <c r="GD1" s="494"/>
      <c r="GE1" s="494"/>
      <c r="GF1" s="494"/>
      <c r="GG1" s="494"/>
      <c r="GH1" s="494"/>
      <c r="GI1" s="494"/>
      <c r="GJ1" s="494"/>
      <c r="GK1" s="494"/>
      <c r="GL1" s="494"/>
      <c r="GM1" s="494"/>
      <c r="GN1" s="494"/>
      <c r="GO1" s="494"/>
      <c r="GP1" s="494"/>
      <c r="GQ1" s="494"/>
      <c r="GR1" s="494"/>
      <c r="GS1" s="494"/>
      <c r="GT1" s="494"/>
      <c r="GU1" s="494"/>
      <c r="GV1" s="494"/>
      <c r="GW1" s="494"/>
      <c r="GX1" s="494"/>
      <c r="GY1" s="494"/>
      <c r="GZ1" s="494"/>
      <c r="HA1" s="494"/>
      <c r="HB1" s="494"/>
      <c r="HC1" s="494"/>
      <c r="HD1" s="494"/>
      <c r="HE1" s="494"/>
      <c r="HF1" s="494"/>
      <c r="HG1" s="494"/>
      <c r="HH1" s="494"/>
      <c r="HI1" s="494"/>
      <c r="HJ1" s="494"/>
      <c r="HK1" s="494"/>
      <c r="HL1" s="494"/>
      <c r="HM1" s="494"/>
      <c r="HN1" s="494"/>
      <c r="HO1" s="494"/>
      <c r="HP1" s="494"/>
      <c r="HQ1" s="494"/>
      <c r="HR1" s="494"/>
      <c r="HS1" s="494"/>
      <c r="HT1" s="494"/>
      <c r="HU1" s="494"/>
      <c r="HV1" s="494"/>
      <c r="HW1" s="494"/>
      <c r="HX1" s="494"/>
      <c r="HY1" s="494"/>
      <c r="HZ1" s="494"/>
      <c r="IA1" s="494"/>
      <c r="IB1" s="494"/>
      <c r="IC1" s="494"/>
      <c r="ID1" s="494"/>
      <c r="IE1" s="494"/>
      <c r="IF1" s="494"/>
      <c r="IG1" s="494"/>
      <c r="IH1" s="494"/>
      <c r="II1" s="494"/>
      <c r="IJ1" s="494"/>
      <c r="IK1" s="494"/>
      <c r="IL1" s="494"/>
      <c r="IM1" s="494"/>
      <c r="IN1" s="494"/>
      <c r="IO1" s="494"/>
      <c r="IP1" s="494"/>
      <c r="IQ1" s="494"/>
      <c r="IR1" s="494"/>
      <c r="IS1" s="494"/>
      <c r="IT1" s="494"/>
      <c r="IU1" s="494"/>
      <c r="IV1" s="494"/>
      <c r="IW1" s="494"/>
      <c r="IX1" s="494"/>
      <c r="IY1" s="494"/>
      <c r="IZ1" s="494"/>
      <c r="JA1" s="494"/>
      <c r="JB1" s="494"/>
      <c r="JC1" s="494"/>
      <c r="JD1" s="494"/>
      <c r="JE1" s="494"/>
      <c r="JF1" s="494"/>
      <c r="JG1" s="494"/>
      <c r="JH1" s="494"/>
      <c r="JI1" s="494"/>
      <c r="JJ1" s="494"/>
      <c r="JK1" s="494"/>
      <c r="JL1" s="494"/>
      <c r="JM1" s="494"/>
      <c r="JN1" s="494"/>
      <c r="JO1" s="494"/>
      <c r="JP1" s="494"/>
      <c r="JQ1" s="494"/>
      <c r="JR1" s="494"/>
      <c r="JS1" s="494"/>
      <c r="JT1" s="494"/>
      <c r="JU1" s="494"/>
      <c r="JV1" s="494"/>
      <c r="JW1" s="494"/>
      <c r="JX1" s="494"/>
      <c r="JY1" s="494"/>
      <c r="JZ1" s="494"/>
      <c r="KA1" s="494"/>
      <c r="KB1" s="494"/>
      <c r="KC1" s="494"/>
      <c r="KD1" s="494"/>
      <c r="KE1" s="494"/>
      <c r="KF1" s="494"/>
      <c r="KG1" s="494"/>
      <c r="KH1" s="494"/>
      <c r="KI1" s="494"/>
      <c r="KJ1" s="494"/>
      <c r="KK1" s="494"/>
      <c r="KL1" s="494"/>
      <c r="KM1" s="494"/>
      <c r="KN1" s="494"/>
      <c r="KO1" s="494"/>
      <c r="KP1" s="494"/>
      <c r="KQ1" s="494"/>
      <c r="KR1" s="494"/>
      <c r="KS1" s="494"/>
      <c r="KT1" s="494"/>
      <c r="KU1" s="494"/>
      <c r="KV1" s="494"/>
      <c r="KW1" s="494"/>
      <c r="KX1" s="494"/>
      <c r="KY1" s="494"/>
      <c r="KZ1" s="494"/>
      <c r="LA1" s="494"/>
      <c r="LB1" s="494"/>
      <c r="LC1" s="494"/>
      <c r="LD1" s="494"/>
      <c r="LE1" s="494"/>
      <c r="LF1" s="494"/>
      <c r="LG1" s="494"/>
      <c r="LH1" s="494"/>
      <c r="LI1" s="494"/>
      <c r="LJ1" s="494"/>
      <c r="LK1" s="494"/>
      <c r="LL1" s="494"/>
      <c r="LM1" s="494"/>
      <c r="LN1" s="494"/>
      <c r="LO1" s="494"/>
      <c r="LP1" s="494"/>
      <c r="LQ1" s="494"/>
      <c r="LR1" s="494"/>
      <c r="LS1" s="494"/>
      <c r="LT1" s="494"/>
      <c r="LU1" s="494"/>
      <c r="LV1" s="494"/>
      <c r="LW1" s="494"/>
      <c r="LX1" s="494"/>
      <c r="LY1" s="494"/>
      <c r="LZ1" s="494"/>
      <c r="MA1" s="494"/>
      <c r="MB1" s="494"/>
      <c r="MC1" s="494"/>
      <c r="MD1" s="494"/>
      <c r="ME1" s="494"/>
      <c r="MF1" s="494"/>
      <c r="MG1" s="494"/>
      <c r="MH1" s="494"/>
      <c r="MI1" s="494"/>
      <c r="MJ1" s="494"/>
      <c r="MK1" s="494"/>
      <c r="ML1" s="494"/>
      <c r="MM1" s="494"/>
      <c r="MN1" s="494"/>
      <c r="MO1" s="494"/>
      <c r="MP1" s="494"/>
      <c r="MQ1" s="494"/>
      <c r="MR1" s="494"/>
      <c r="MS1" s="494"/>
      <c r="MT1" s="494"/>
      <c r="MU1" s="494"/>
      <c r="MV1" s="494"/>
      <c r="MW1" s="494"/>
      <c r="MX1" s="494"/>
      <c r="MY1" s="494"/>
      <c r="MZ1" s="494"/>
      <c r="NA1" s="494"/>
      <c r="NB1" s="494"/>
      <c r="NC1" s="494"/>
      <c r="ND1" s="494"/>
      <c r="NE1" s="494"/>
      <c r="NF1" s="494"/>
      <c r="NG1" s="494"/>
      <c r="NH1" s="494"/>
      <c r="NI1" s="494"/>
      <c r="NJ1" s="494"/>
      <c r="NK1" s="494"/>
      <c r="NL1" s="494"/>
      <c r="NM1" s="494"/>
      <c r="NN1" s="494"/>
      <c r="NO1" s="494"/>
      <c r="NP1" s="494"/>
      <c r="NQ1" s="494"/>
      <c r="NR1" s="494"/>
      <c r="NS1" s="494"/>
      <c r="NT1" s="494"/>
      <c r="NU1" s="494"/>
      <c r="NV1" s="494"/>
      <c r="NW1" s="494"/>
      <c r="NX1" s="494"/>
      <c r="NY1" s="494"/>
      <c r="NZ1" s="494"/>
      <c r="OA1" s="494"/>
      <c r="OB1" s="494"/>
      <c r="OC1" s="494"/>
      <c r="OD1" s="494"/>
      <c r="OE1" s="494"/>
      <c r="OF1" s="494"/>
      <c r="OG1" s="494"/>
      <c r="OH1" s="494"/>
      <c r="OI1" s="494"/>
      <c r="OJ1" s="494"/>
      <c r="OK1" s="494"/>
      <c r="OL1" s="494"/>
      <c r="OM1" s="494"/>
      <c r="ON1" s="494"/>
      <c r="OO1" s="494"/>
      <c r="OP1" s="494"/>
      <c r="OQ1" s="494"/>
      <c r="OR1" s="494"/>
      <c r="OS1" s="494"/>
      <c r="OT1" s="494"/>
      <c r="OU1" s="494"/>
      <c r="OV1" s="494"/>
      <c r="OW1" s="494"/>
      <c r="OX1" s="494"/>
      <c r="OY1" s="494"/>
      <c r="OZ1" s="494"/>
      <c r="PA1" s="494"/>
      <c r="PB1" s="494"/>
      <c r="PC1" s="494"/>
      <c r="PD1" s="494"/>
      <c r="PE1" s="494"/>
      <c r="PF1" s="494"/>
      <c r="PG1" s="494"/>
      <c r="PH1" s="494"/>
      <c r="PI1" s="494"/>
      <c r="PJ1" s="494"/>
      <c r="PK1" s="494"/>
      <c r="PL1" s="494"/>
      <c r="PM1" s="494"/>
      <c r="PN1" s="494"/>
      <c r="PO1" s="494"/>
      <c r="PP1" s="494"/>
      <c r="PQ1" s="494"/>
      <c r="PR1" s="494"/>
      <c r="PS1" s="494"/>
      <c r="PT1" s="494"/>
      <c r="PU1" s="494"/>
      <c r="PV1" s="494"/>
      <c r="PW1" s="494"/>
      <c r="PX1" s="494"/>
      <c r="PY1" s="494"/>
      <c r="PZ1" s="494"/>
      <c r="QA1" s="494"/>
      <c r="QB1" s="494"/>
      <c r="QC1" s="494"/>
      <c r="QD1" s="494"/>
      <c r="QE1" s="494"/>
      <c r="QF1" s="494"/>
      <c r="QG1" s="494"/>
      <c r="QH1" s="494"/>
      <c r="QI1" s="494"/>
      <c r="QJ1" s="494"/>
      <c r="QK1" s="494"/>
      <c r="QL1" s="494"/>
      <c r="QM1" s="494"/>
      <c r="QN1" s="494"/>
      <c r="QO1" s="494"/>
      <c r="QP1" s="494"/>
      <c r="QQ1" s="494"/>
      <c r="QR1" s="494"/>
      <c r="QS1" s="494"/>
      <c r="QT1" s="494"/>
      <c r="QU1" s="494"/>
      <c r="QV1" s="494"/>
      <c r="QW1" s="494"/>
      <c r="QX1" s="494"/>
      <c r="QY1" s="494"/>
      <c r="QZ1" s="494"/>
      <c r="RA1" s="494"/>
      <c r="RB1" s="494"/>
      <c r="RC1" s="494"/>
      <c r="RD1" s="494"/>
      <c r="RE1" s="494"/>
      <c r="RF1" s="494"/>
      <c r="RG1" s="494"/>
      <c r="RH1" s="494"/>
      <c r="RI1" s="494"/>
      <c r="RJ1" s="494"/>
      <c r="RK1" s="494"/>
      <c r="RL1" s="494"/>
      <c r="RM1" s="494"/>
      <c r="RN1" s="494"/>
      <c r="RO1" s="494"/>
      <c r="RP1" s="494"/>
      <c r="RQ1" s="494"/>
      <c r="RR1" s="494"/>
      <c r="RS1" s="494"/>
      <c r="RT1" s="494"/>
      <c r="RU1" s="494"/>
      <c r="RV1" s="494"/>
      <c r="RW1" s="494"/>
      <c r="RX1" s="494"/>
      <c r="RY1" s="494"/>
      <c r="RZ1" s="494"/>
      <c r="SA1" s="494"/>
      <c r="SB1" s="494"/>
      <c r="SC1" s="494"/>
      <c r="SD1" s="494"/>
      <c r="SE1" s="494"/>
      <c r="SF1" s="494"/>
      <c r="SG1" s="494"/>
      <c r="SH1" s="494"/>
      <c r="SI1" s="494"/>
      <c r="SJ1" s="494"/>
      <c r="SK1" s="494"/>
      <c r="SL1" s="494"/>
      <c r="SM1" s="494"/>
      <c r="SN1" s="494"/>
      <c r="SO1" s="494"/>
      <c r="SP1" s="494"/>
      <c r="SQ1" s="494"/>
      <c r="SR1" s="494"/>
      <c r="SS1" s="494"/>
      <c r="ST1" s="494"/>
      <c r="SU1" s="494"/>
      <c r="SV1" s="494"/>
      <c r="SW1" s="494"/>
      <c r="SX1" s="494"/>
      <c r="SY1" s="494"/>
      <c r="SZ1" s="494"/>
      <c r="TA1" s="494"/>
      <c r="TB1" s="494"/>
      <c r="TC1" s="494"/>
      <c r="TD1" s="494"/>
      <c r="TE1" s="494"/>
      <c r="TF1" s="494"/>
      <c r="TG1" s="494"/>
      <c r="TH1" s="494"/>
      <c r="TI1" s="494"/>
      <c r="TJ1" s="494"/>
      <c r="TK1" s="494"/>
      <c r="TL1" s="494"/>
      <c r="TM1" s="494"/>
      <c r="TN1" s="494"/>
      <c r="TO1" s="494"/>
      <c r="TP1" s="494"/>
      <c r="TQ1" s="494"/>
      <c r="TR1" s="494"/>
      <c r="TS1" s="494"/>
      <c r="TT1" s="494"/>
      <c r="TU1" s="494"/>
      <c r="TV1" s="494"/>
      <c r="TW1" s="494"/>
      <c r="TX1" s="494"/>
      <c r="TY1" s="494"/>
      <c r="TZ1" s="494"/>
      <c r="UA1" s="494"/>
      <c r="UB1" s="494"/>
      <c r="UC1" s="494"/>
      <c r="UD1" s="494"/>
      <c r="UE1" s="494"/>
      <c r="UF1" s="494"/>
      <c r="UG1" s="494"/>
      <c r="UH1" s="494"/>
      <c r="UI1" s="494"/>
      <c r="UJ1" s="494"/>
      <c r="UK1" s="494"/>
      <c r="UL1" s="494"/>
      <c r="UM1" s="494"/>
      <c r="UN1" s="494"/>
      <c r="UO1" s="494"/>
      <c r="UP1" s="494"/>
      <c r="UQ1" s="494"/>
      <c r="UR1" s="494"/>
      <c r="US1" s="494"/>
      <c r="UT1" s="494"/>
      <c r="UU1" s="494"/>
      <c r="UV1" s="494"/>
      <c r="UW1" s="494"/>
      <c r="UX1" s="494"/>
      <c r="UY1" s="494"/>
      <c r="UZ1" s="494"/>
      <c r="VA1" s="494"/>
      <c r="VB1" s="494"/>
      <c r="VC1" s="494"/>
      <c r="VD1" s="494"/>
      <c r="VE1" s="494"/>
      <c r="VF1" s="494"/>
      <c r="VG1" s="494"/>
      <c r="VH1" s="494"/>
      <c r="VI1" s="494"/>
      <c r="VJ1" s="494"/>
      <c r="VK1" s="494"/>
      <c r="VL1" s="494"/>
      <c r="VM1" s="494"/>
      <c r="VN1" s="494"/>
      <c r="VO1" s="494"/>
      <c r="VP1" s="494"/>
      <c r="VQ1" s="494"/>
      <c r="VR1" s="494"/>
      <c r="VS1" s="494"/>
      <c r="VT1" s="494"/>
      <c r="VU1" s="494"/>
      <c r="VV1" s="494"/>
      <c r="VW1" s="494"/>
      <c r="VX1" s="494"/>
      <c r="VY1" s="494"/>
      <c r="VZ1" s="494"/>
      <c r="WA1" s="494"/>
      <c r="WB1" s="494"/>
      <c r="WC1" s="494"/>
      <c r="WD1" s="494"/>
      <c r="WE1" s="494"/>
      <c r="WF1" s="494"/>
      <c r="WG1" s="494"/>
      <c r="WH1" s="494"/>
      <c r="WI1" s="494"/>
      <c r="WJ1" s="494"/>
      <c r="WK1" s="494"/>
      <c r="WL1" s="494"/>
      <c r="WM1" s="494"/>
      <c r="WN1" s="494"/>
      <c r="WO1" s="494"/>
      <c r="WP1" s="494"/>
      <c r="WQ1" s="494"/>
      <c r="WR1" s="494"/>
      <c r="WS1" s="494"/>
      <c r="WT1" s="494"/>
      <c r="WU1" s="494"/>
      <c r="WV1" s="494"/>
      <c r="WW1" s="494"/>
      <c r="WX1" s="494"/>
      <c r="WY1" s="494"/>
      <c r="WZ1" s="494"/>
      <c r="XA1" s="494"/>
      <c r="XB1" s="494"/>
      <c r="XC1" s="494"/>
      <c r="XD1" s="494"/>
      <c r="XE1" s="494"/>
      <c r="XF1" s="494"/>
      <c r="XG1" s="494"/>
      <c r="XH1" s="494"/>
      <c r="XI1" s="494"/>
      <c r="XJ1" s="494"/>
      <c r="XK1" s="494"/>
      <c r="XL1" s="494"/>
      <c r="XM1" s="494"/>
      <c r="XN1" s="494"/>
      <c r="XO1" s="494"/>
      <c r="XP1" s="494"/>
      <c r="XQ1" s="494"/>
      <c r="XR1" s="494"/>
      <c r="XS1" s="494"/>
      <c r="XT1" s="494"/>
      <c r="XU1" s="494"/>
      <c r="XV1" s="494"/>
      <c r="XW1" s="494"/>
      <c r="XX1" s="494"/>
      <c r="XY1" s="494"/>
      <c r="XZ1" s="494"/>
      <c r="YA1" s="494"/>
      <c r="YB1" s="494"/>
      <c r="YC1" s="494"/>
      <c r="YD1" s="494"/>
      <c r="YE1" s="494"/>
      <c r="YF1" s="494"/>
      <c r="YG1" s="494"/>
      <c r="YH1" s="494"/>
      <c r="YI1" s="494"/>
      <c r="YJ1" s="494"/>
      <c r="YK1" s="494"/>
      <c r="YL1" s="494"/>
      <c r="YM1" s="494"/>
      <c r="YN1" s="494"/>
      <c r="YO1" s="494"/>
      <c r="YP1" s="494"/>
      <c r="YQ1" s="494"/>
      <c r="YR1" s="494"/>
      <c r="YS1" s="494"/>
      <c r="YT1" s="494"/>
      <c r="YU1" s="494"/>
      <c r="YV1" s="494"/>
      <c r="YW1" s="494"/>
      <c r="YX1" s="494"/>
      <c r="YY1" s="494"/>
      <c r="YZ1" s="494"/>
      <c r="ZA1" s="494"/>
      <c r="ZB1" s="494"/>
      <c r="ZC1" s="494"/>
      <c r="ZD1" s="494"/>
      <c r="ZE1" s="494"/>
      <c r="ZF1" s="494"/>
      <c r="ZG1" s="494"/>
      <c r="ZH1" s="494"/>
      <c r="ZI1" s="494"/>
      <c r="ZJ1" s="494"/>
      <c r="ZK1" s="494"/>
      <c r="ZL1" s="494"/>
      <c r="ZM1" s="494"/>
      <c r="ZN1" s="494"/>
      <c r="ZO1" s="494"/>
      <c r="ZP1" s="494"/>
      <c r="ZQ1" s="494"/>
      <c r="ZR1" s="494"/>
      <c r="ZS1" s="494"/>
      <c r="ZT1" s="494"/>
      <c r="ZU1" s="494"/>
      <c r="ZV1" s="494"/>
      <c r="ZW1" s="494"/>
      <c r="ZX1" s="494"/>
      <c r="ZY1" s="494"/>
      <c r="ZZ1" s="494"/>
      <c r="AAA1" s="494"/>
      <c r="AAB1" s="494"/>
      <c r="AAC1" s="494"/>
      <c r="AAD1" s="494"/>
      <c r="AAE1" s="494"/>
      <c r="AAF1" s="494"/>
      <c r="AAG1" s="494"/>
      <c r="AAH1" s="494"/>
      <c r="AAI1" s="494"/>
      <c r="AAJ1" s="494"/>
      <c r="AAK1" s="494"/>
      <c r="AAL1" s="494"/>
      <c r="AAM1" s="494"/>
      <c r="AAN1" s="494"/>
      <c r="AAO1" s="494"/>
      <c r="AAP1" s="494"/>
      <c r="AAQ1" s="494"/>
      <c r="AAR1" s="494"/>
      <c r="AAS1" s="494"/>
      <c r="AAT1" s="494"/>
      <c r="AAU1" s="494"/>
      <c r="AAV1" s="494"/>
      <c r="AAW1" s="494"/>
      <c r="AAX1" s="494"/>
      <c r="AAY1" s="494"/>
      <c r="AAZ1" s="494"/>
      <c r="ABA1" s="494"/>
      <c r="ABB1" s="494"/>
      <c r="ABC1" s="494"/>
      <c r="ABD1" s="494"/>
      <c r="ABE1" s="494"/>
      <c r="ABF1" s="494"/>
      <c r="ABG1" s="494"/>
      <c r="ABH1" s="494"/>
      <c r="ABI1" s="494"/>
      <c r="ABJ1" s="494"/>
      <c r="ABK1" s="494"/>
      <c r="ABL1" s="494"/>
      <c r="ABM1" s="494"/>
      <c r="ABN1" s="494"/>
      <c r="ABO1" s="494"/>
      <c r="ABP1" s="494"/>
      <c r="ABQ1" s="494"/>
      <c r="ABR1" s="494"/>
      <c r="ABS1" s="494"/>
      <c r="ABT1" s="494"/>
      <c r="ABU1" s="494"/>
      <c r="ABV1" s="494"/>
      <c r="ABW1" s="494"/>
      <c r="ABX1" s="494"/>
      <c r="ABY1" s="494"/>
      <c r="ABZ1" s="494"/>
      <c r="ACA1" s="494"/>
      <c r="ACB1" s="494"/>
      <c r="ACC1" s="494"/>
      <c r="ACD1" s="494"/>
      <c r="ACE1" s="494"/>
      <c r="ACF1" s="494"/>
      <c r="ACG1" s="494"/>
      <c r="ACH1" s="494"/>
      <c r="ACI1" s="494"/>
      <c r="ACJ1" s="494"/>
      <c r="ACK1" s="494"/>
      <c r="ACL1" s="494"/>
      <c r="ACM1" s="494"/>
      <c r="ACN1" s="494"/>
      <c r="ACO1" s="494"/>
      <c r="ACP1" s="494"/>
      <c r="ACQ1" s="494"/>
      <c r="ACR1" s="494"/>
      <c r="ACS1" s="494"/>
      <c r="ACT1" s="494"/>
      <c r="ACU1" s="494"/>
      <c r="ACV1" s="494"/>
      <c r="ACW1" s="494"/>
      <c r="ACX1" s="494"/>
      <c r="ACY1" s="494"/>
      <c r="ACZ1" s="494"/>
      <c r="ADA1" s="494"/>
      <c r="ADB1" s="494"/>
      <c r="ADC1" s="494"/>
      <c r="ADD1" s="494"/>
      <c r="ADE1" s="494"/>
      <c r="ADF1" s="494"/>
      <c r="ADG1" s="494"/>
      <c r="ADH1" s="494"/>
      <c r="ADI1" s="494"/>
      <c r="ADJ1" s="494"/>
      <c r="ADK1" s="494"/>
      <c r="ADL1" s="494"/>
      <c r="ADM1" s="494"/>
      <c r="ADN1" s="494"/>
      <c r="ADO1" s="494"/>
      <c r="ADP1" s="494"/>
      <c r="ADQ1" s="494"/>
      <c r="ADR1" s="494"/>
      <c r="ADS1" s="494"/>
      <c r="ADT1" s="494"/>
      <c r="ADU1" s="494"/>
      <c r="ADV1" s="494"/>
      <c r="ADW1" s="494"/>
      <c r="ADX1" s="494"/>
      <c r="ADY1" s="494"/>
      <c r="ADZ1" s="494"/>
      <c r="AEA1" s="494"/>
      <c r="AEB1" s="494"/>
      <c r="AEC1" s="494"/>
      <c r="AED1" s="494"/>
      <c r="AEE1" s="494"/>
      <c r="AEF1" s="494"/>
      <c r="AEG1" s="494"/>
      <c r="AEH1" s="494"/>
      <c r="AEI1" s="494"/>
      <c r="AEJ1" s="494"/>
      <c r="AEK1" s="494"/>
      <c r="AEL1" s="494"/>
      <c r="AEM1" s="494"/>
      <c r="AEN1" s="494"/>
      <c r="AEO1" s="494"/>
      <c r="AEP1" s="494"/>
      <c r="AEQ1" s="494"/>
      <c r="AER1" s="494"/>
      <c r="AES1" s="494"/>
      <c r="AET1" s="494"/>
      <c r="AEU1" s="494"/>
      <c r="AEV1" s="494"/>
      <c r="AEW1" s="494"/>
      <c r="AEX1" s="494"/>
      <c r="AEY1" s="494"/>
      <c r="AEZ1" s="494"/>
      <c r="AFA1" s="494"/>
      <c r="AFB1" s="494"/>
      <c r="AFC1" s="494"/>
      <c r="AFD1" s="494"/>
      <c r="AFE1" s="494"/>
      <c r="AFF1" s="494"/>
      <c r="AFG1" s="494"/>
      <c r="AFH1" s="494"/>
      <c r="AFI1" s="494"/>
      <c r="AFJ1" s="494"/>
      <c r="AFK1" s="494"/>
      <c r="AFL1" s="494"/>
      <c r="AFM1" s="494"/>
      <c r="AFN1" s="494"/>
      <c r="AFO1" s="494"/>
      <c r="AFP1" s="494"/>
      <c r="AFQ1" s="494"/>
      <c r="AFR1" s="494"/>
      <c r="AFS1" s="494"/>
      <c r="AFT1" s="494"/>
      <c r="AFU1" s="494"/>
      <c r="AFV1" s="494"/>
      <c r="AFW1" s="494"/>
      <c r="AFX1" s="494"/>
      <c r="AFY1" s="494"/>
      <c r="AFZ1" s="494"/>
      <c r="AGA1" s="494"/>
      <c r="AGB1" s="494"/>
      <c r="AGC1" s="494"/>
      <c r="AGD1" s="494"/>
      <c r="AGE1" s="494"/>
      <c r="AGF1" s="494"/>
      <c r="AGG1" s="494"/>
      <c r="AGH1" s="494"/>
      <c r="AGI1" s="494"/>
      <c r="AGJ1" s="494"/>
      <c r="AGK1" s="494"/>
      <c r="AGL1" s="494"/>
      <c r="AGM1" s="494"/>
      <c r="AGN1" s="494"/>
      <c r="AGO1" s="494"/>
      <c r="AGP1" s="494"/>
      <c r="AGQ1" s="494"/>
      <c r="AGR1" s="494"/>
      <c r="AGS1" s="494"/>
      <c r="AGT1" s="494"/>
      <c r="AGU1" s="494"/>
      <c r="AGV1" s="494"/>
      <c r="AGW1" s="494"/>
      <c r="AGX1" s="494"/>
      <c r="AGY1" s="494"/>
      <c r="AGZ1" s="494"/>
      <c r="AHA1" s="494"/>
      <c r="AHB1" s="494"/>
      <c r="AHC1" s="494"/>
      <c r="AHD1" s="494"/>
      <c r="AHE1" s="494"/>
      <c r="AHF1" s="494"/>
      <c r="AHG1" s="494"/>
      <c r="AHH1" s="494"/>
      <c r="AHI1" s="494"/>
      <c r="AHJ1" s="494"/>
      <c r="AHK1" s="494"/>
      <c r="AHL1" s="494"/>
      <c r="AHM1" s="494"/>
      <c r="AHN1" s="494"/>
      <c r="AHO1" s="494"/>
      <c r="AHP1" s="494"/>
      <c r="AHQ1" s="494"/>
      <c r="AHR1" s="494"/>
      <c r="AHS1" s="494"/>
      <c r="AHT1" s="494"/>
      <c r="AHU1" s="494"/>
      <c r="AHV1" s="494"/>
      <c r="AHW1" s="494"/>
      <c r="AHX1" s="494"/>
      <c r="AHY1" s="494"/>
      <c r="AHZ1" s="494"/>
      <c r="AIA1" s="494"/>
      <c r="AIB1" s="494"/>
      <c r="AIC1" s="494"/>
      <c r="AID1" s="494"/>
      <c r="AIE1" s="494"/>
      <c r="AIF1" s="494"/>
      <c r="AIG1" s="494"/>
      <c r="AIH1" s="494"/>
      <c r="AII1" s="494"/>
      <c r="AIJ1" s="494"/>
      <c r="AIK1" s="494"/>
      <c r="AIL1" s="494"/>
      <c r="AIM1" s="494"/>
      <c r="AIN1" s="494"/>
      <c r="AIO1" s="494"/>
      <c r="AIP1" s="494"/>
      <c r="AIQ1" s="494"/>
      <c r="AIR1" s="494"/>
      <c r="AIS1" s="494"/>
      <c r="AIT1" s="494"/>
      <c r="AIU1" s="494"/>
      <c r="AIV1" s="494"/>
      <c r="AIW1" s="494"/>
      <c r="AIX1" s="494"/>
      <c r="AIY1" s="494"/>
      <c r="AIZ1" s="494"/>
      <c r="AJA1" s="494"/>
      <c r="AJB1" s="494"/>
      <c r="AJC1" s="494"/>
      <c r="AJD1" s="494"/>
      <c r="AJE1" s="494"/>
      <c r="AJF1" s="494"/>
      <c r="AJG1" s="494"/>
      <c r="AJH1" s="494"/>
      <c r="AJI1" s="494"/>
      <c r="AJJ1" s="494"/>
      <c r="AJK1" s="494"/>
      <c r="AJL1" s="494"/>
      <c r="AJM1" s="494"/>
      <c r="AJN1" s="494"/>
      <c r="AJO1" s="494"/>
      <c r="AJP1" s="494"/>
      <c r="AJQ1" s="494"/>
      <c r="AJR1" s="494"/>
      <c r="AJS1" s="494"/>
      <c r="AJT1" s="494"/>
      <c r="AJU1" s="494"/>
      <c r="AJV1" s="494"/>
      <c r="AJW1" s="494"/>
      <c r="AJX1" s="494"/>
      <c r="AJY1" s="494"/>
      <c r="AJZ1" s="494"/>
      <c r="AKA1" s="494"/>
      <c r="AKB1" s="494"/>
      <c r="AKC1" s="494"/>
      <c r="AKD1" s="494"/>
      <c r="AKE1" s="494"/>
      <c r="AKF1" s="494"/>
      <c r="AKG1" s="494"/>
      <c r="AKH1" s="494"/>
      <c r="AKI1" s="494"/>
      <c r="AKJ1" s="494"/>
      <c r="AKK1" s="494"/>
      <c r="AKL1" s="494"/>
      <c r="AKM1" s="494"/>
      <c r="AKN1" s="494"/>
      <c r="AKO1" s="494"/>
      <c r="AKP1" s="494"/>
      <c r="AKQ1" s="494"/>
      <c r="AKR1" s="494"/>
      <c r="AKS1" s="494"/>
      <c r="AKT1" s="494"/>
      <c r="AKU1" s="494"/>
      <c r="AKV1" s="494"/>
      <c r="AKW1" s="494"/>
      <c r="AKX1" s="494"/>
      <c r="AKY1" s="494"/>
      <c r="AKZ1" s="494"/>
      <c r="ALA1" s="494"/>
    </row>
    <row r="2" spans="1:989" s="500" customFormat="1" ht="35.25" customHeight="1">
      <c r="A2" s="496"/>
      <c r="B2" s="496"/>
      <c r="C2" s="496"/>
      <c r="D2" s="496"/>
      <c r="E2" s="496"/>
      <c r="F2" s="496"/>
      <c r="G2" s="496"/>
      <c r="H2" s="496"/>
      <c r="I2" s="496"/>
      <c r="J2" s="496"/>
      <c r="K2" s="496"/>
      <c r="L2" s="496"/>
      <c r="M2" s="496"/>
      <c r="N2" s="496"/>
      <c r="O2" s="496"/>
      <c r="P2" s="496"/>
      <c r="Q2" s="496"/>
      <c r="R2" s="849" t="s">
        <v>2206</v>
      </c>
      <c r="S2" s="497"/>
      <c r="T2" s="497"/>
      <c r="U2" s="497"/>
      <c r="V2" s="497"/>
      <c r="W2" s="523"/>
      <c r="X2" s="523"/>
      <c r="Y2" s="497"/>
      <c r="Z2" s="845"/>
      <c r="AA2" s="845"/>
      <c r="AB2" s="845"/>
      <c r="AC2" s="845"/>
      <c r="AD2" s="845"/>
      <c r="AE2" s="845"/>
      <c r="AF2" s="845"/>
      <c r="AG2" s="845"/>
      <c r="AH2" s="845"/>
      <c r="AI2" s="845"/>
      <c r="AJ2" s="845"/>
      <c r="AK2" s="845"/>
      <c r="AL2" s="845"/>
      <c r="AM2" s="845"/>
      <c r="AN2" s="845"/>
      <c r="AO2" s="845"/>
      <c r="AP2" s="845"/>
      <c r="AQ2" s="845"/>
      <c r="AR2" s="845"/>
      <c r="AS2" s="852" t="s">
        <v>2260</v>
      </c>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c r="GO2" s="498"/>
      <c r="GP2" s="498"/>
      <c r="GQ2" s="498"/>
      <c r="GR2" s="498"/>
      <c r="GS2" s="498"/>
      <c r="GT2" s="498"/>
      <c r="GU2" s="498"/>
      <c r="GV2" s="498"/>
      <c r="GW2" s="498"/>
      <c r="GX2" s="498"/>
      <c r="GY2" s="498"/>
      <c r="GZ2" s="498"/>
      <c r="HA2" s="498"/>
      <c r="HB2" s="498"/>
      <c r="HC2" s="498"/>
      <c r="HD2" s="498"/>
      <c r="HE2" s="498"/>
      <c r="HF2" s="498"/>
      <c r="HG2" s="498"/>
      <c r="HH2" s="498"/>
      <c r="HI2" s="498"/>
      <c r="HJ2" s="498"/>
      <c r="HK2" s="498"/>
      <c r="HL2" s="498"/>
      <c r="HM2" s="498"/>
      <c r="HN2" s="498"/>
      <c r="HO2" s="498"/>
      <c r="HP2" s="498"/>
      <c r="HQ2" s="498"/>
      <c r="HR2" s="498"/>
      <c r="HS2" s="498"/>
      <c r="HT2" s="498"/>
      <c r="HU2" s="498"/>
      <c r="HV2" s="498"/>
      <c r="HW2" s="498"/>
      <c r="HX2" s="498"/>
      <c r="HY2" s="498"/>
      <c r="HZ2" s="498"/>
      <c r="IA2" s="498"/>
      <c r="IB2" s="498"/>
      <c r="IC2" s="498"/>
      <c r="ID2" s="498"/>
      <c r="IE2" s="498"/>
      <c r="IF2" s="498"/>
      <c r="IG2" s="498"/>
      <c r="IH2" s="498"/>
      <c r="II2" s="498"/>
      <c r="IJ2" s="498"/>
      <c r="IK2" s="498"/>
      <c r="IL2" s="498"/>
      <c r="IM2" s="498"/>
      <c r="IN2" s="498"/>
      <c r="IO2" s="498"/>
      <c r="IP2" s="498"/>
      <c r="IQ2" s="498"/>
      <c r="IR2" s="498"/>
      <c r="IS2" s="498"/>
      <c r="IT2" s="498"/>
      <c r="IU2" s="498"/>
      <c r="IV2" s="498"/>
      <c r="IW2" s="498"/>
      <c r="IX2" s="498"/>
      <c r="IY2" s="498"/>
      <c r="IZ2" s="498"/>
      <c r="JA2" s="498"/>
      <c r="JB2" s="498"/>
      <c r="JC2" s="498"/>
      <c r="JD2" s="498"/>
      <c r="JE2" s="498"/>
      <c r="JF2" s="498"/>
      <c r="JG2" s="498"/>
      <c r="JH2" s="498"/>
      <c r="JI2" s="498"/>
      <c r="JJ2" s="498"/>
      <c r="JK2" s="498"/>
      <c r="JL2" s="498"/>
      <c r="JM2" s="498"/>
      <c r="JN2" s="498"/>
      <c r="JO2" s="498"/>
      <c r="JP2" s="498"/>
      <c r="JQ2" s="498"/>
      <c r="JR2" s="498"/>
      <c r="JS2" s="498"/>
      <c r="JT2" s="498"/>
      <c r="JU2" s="498"/>
      <c r="JV2" s="498"/>
      <c r="JW2" s="498"/>
      <c r="JX2" s="498"/>
      <c r="JY2" s="498"/>
      <c r="JZ2" s="498"/>
      <c r="KA2" s="498"/>
      <c r="KB2" s="498"/>
      <c r="KC2" s="498"/>
      <c r="KD2" s="498"/>
      <c r="KE2" s="498"/>
      <c r="KF2" s="498"/>
      <c r="KG2" s="498"/>
      <c r="KH2" s="498"/>
      <c r="KI2" s="498"/>
      <c r="KJ2" s="498"/>
      <c r="KK2" s="498"/>
      <c r="KL2" s="498"/>
      <c r="KM2" s="498"/>
      <c r="KN2" s="498"/>
      <c r="KO2" s="498"/>
      <c r="KP2" s="498"/>
      <c r="KQ2" s="498"/>
      <c r="KR2" s="498"/>
      <c r="KS2" s="498"/>
      <c r="KT2" s="498"/>
      <c r="KU2" s="498"/>
      <c r="KV2" s="498"/>
      <c r="KW2" s="498"/>
      <c r="KX2" s="498"/>
      <c r="KY2" s="498"/>
      <c r="KZ2" s="498"/>
      <c r="LA2" s="498"/>
      <c r="LB2" s="498"/>
      <c r="LC2" s="498"/>
      <c r="LD2" s="498"/>
      <c r="LE2" s="498"/>
      <c r="LF2" s="498"/>
      <c r="LG2" s="498"/>
      <c r="LH2" s="498"/>
      <c r="LI2" s="498"/>
      <c r="LJ2" s="498"/>
      <c r="LK2" s="498"/>
      <c r="LL2" s="498"/>
      <c r="LM2" s="498"/>
      <c r="LN2" s="498"/>
      <c r="LO2" s="498"/>
      <c r="LP2" s="498"/>
      <c r="LQ2" s="498"/>
      <c r="LR2" s="498"/>
      <c r="LS2" s="498"/>
      <c r="LT2" s="498"/>
      <c r="LU2" s="498"/>
      <c r="LV2" s="498"/>
      <c r="LW2" s="498"/>
      <c r="LX2" s="498"/>
      <c r="LY2" s="498"/>
      <c r="LZ2" s="498"/>
      <c r="MA2" s="498"/>
      <c r="MB2" s="498"/>
      <c r="MC2" s="498"/>
      <c r="MD2" s="498"/>
      <c r="ME2" s="498"/>
      <c r="MF2" s="498"/>
      <c r="MG2" s="498"/>
      <c r="MH2" s="498"/>
      <c r="MI2" s="498"/>
      <c r="MJ2" s="498"/>
      <c r="MK2" s="498"/>
      <c r="ML2" s="498"/>
      <c r="MM2" s="498"/>
      <c r="MN2" s="498"/>
      <c r="MO2" s="498"/>
      <c r="MP2" s="498"/>
      <c r="MQ2" s="498"/>
      <c r="MR2" s="498"/>
      <c r="MS2" s="498"/>
      <c r="MT2" s="498"/>
      <c r="MU2" s="498"/>
      <c r="MV2" s="498"/>
      <c r="MW2" s="498"/>
      <c r="MX2" s="498"/>
      <c r="MY2" s="498"/>
      <c r="MZ2" s="498"/>
      <c r="NA2" s="498"/>
      <c r="NB2" s="498"/>
      <c r="NC2" s="498"/>
      <c r="ND2" s="498"/>
      <c r="NE2" s="498"/>
      <c r="NF2" s="498"/>
      <c r="NG2" s="498"/>
      <c r="NH2" s="498"/>
      <c r="NI2" s="498"/>
      <c r="NJ2" s="498"/>
      <c r="NK2" s="498"/>
      <c r="NL2" s="498"/>
      <c r="NM2" s="498"/>
      <c r="NN2" s="498"/>
      <c r="NO2" s="498"/>
      <c r="NP2" s="498"/>
      <c r="NQ2" s="498"/>
      <c r="NR2" s="498"/>
      <c r="NS2" s="498"/>
      <c r="NT2" s="498"/>
      <c r="NU2" s="498"/>
      <c r="NV2" s="498"/>
      <c r="NW2" s="498"/>
      <c r="NX2" s="498"/>
      <c r="NY2" s="498"/>
      <c r="NZ2" s="498"/>
      <c r="OA2" s="498"/>
      <c r="OB2" s="498"/>
      <c r="OC2" s="498"/>
      <c r="OD2" s="498"/>
      <c r="OE2" s="498"/>
      <c r="OF2" s="498"/>
      <c r="OG2" s="498"/>
      <c r="OH2" s="498"/>
      <c r="OI2" s="498"/>
      <c r="OJ2" s="498"/>
      <c r="OK2" s="498"/>
      <c r="OL2" s="498"/>
      <c r="OM2" s="498"/>
      <c r="ON2" s="498"/>
      <c r="OO2" s="498"/>
      <c r="OP2" s="498"/>
      <c r="OQ2" s="498"/>
      <c r="OR2" s="498"/>
      <c r="OS2" s="498"/>
      <c r="OT2" s="498"/>
      <c r="OU2" s="498"/>
      <c r="OV2" s="498"/>
      <c r="OW2" s="498"/>
      <c r="OX2" s="498"/>
      <c r="OY2" s="498"/>
      <c r="OZ2" s="498"/>
      <c r="PA2" s="498"/>
      <c r="PB2" s="498"/>
      <c r="PC2" s="498"/>
      <c r="PD2" s="498"/>
      <c r="PE2" s="498"/>
      <c r="PF2" s="498"/>
      <c r="PG2" s="498"/>
      <c r="PH2" s="498"/>
      <c r="PI2" s="498"/>
      <c r="PJ2" s="498"/>
      <c r="PK2" s="498"/>
      <c r="PL2" s="498"/>
      <c r="PM2" s="498"/>
      <c r="PN2" s="498"/>
      <c r="PO2" s="498"/>
      <c r="PP2" s="498"/>
      <c r="PQ2" s="498"/>
      <c r="PR2" s="498"/>
      <c r="PS2" s="498"/>
      <c r="PT2" s="498"/>
      <c r="PU2" s="498"/>
      <c r="PV2" s="498"/>
      <c r="PW2" s="498"/>
      <c r="PX2" s="498"/>
      <c r="PY2" s="498"/>
      <c r="PZ2" s="498"/>
      <c r="QA2" s="498"/>
      <c r="QB2" s="498"/>
      <c r="QC2" s="498"/>
      <c r="QD2" s="498"/>
      <c r="QE2" s="498"/>
      <c r="QF2" s="498"/>
      <c r="QG2" s="498"/>
      <c r="QH2" s="498"/>
      <c r="QI2" s="498"/>
      <c r="QJ2" s="498"/>
      <c r="QK2" s="498"/>
      <c r="QL2" s="498"/>
      <c r="QM2" s="498"/>
      <c r="QN2" s="498"/>
      <c r="QO2" s="498"/>
      <c r="QP2" s="498"/>
      <c r="QQ2" s="498"/>
      <c r="QR2" s="498"/>
      <c r="QS2" s="498"/>
      <c r="QT2" s="498"/>
      <c r="QU2" s="498"/>
      <c r="QV2" s="498"/>
      <c r="QW2" s="498"/>
      <c r="QX2" s="498"/>
      <c r="QY2" s="498"/>
      <c r="QZ2" s="498"/>
      <c r="RA2" s="498"/>
      <c r="RB2" s="498"/>
      <c r="RC2" s="498"/>
      <c r="RD2" s="498"/>
      <c r="RE2" s="498"/>
      <c r="RF2" s="498"/>
      <c r="RG2" s="498"/>
      <c r="RH2" s="498"/>
      <c r="RI2" s="498"/>
      <c r="RJ2" s="498"/>
      <c r="RK2" s="498"/>
      <c r="RL2" s="498"/>
      <c r="RM2" s="498"/>
      <c r="RN2" s="498"/>
      <c r="RO2" s="498"/>
      <c r="RP2" s="498"/>
      <c r="RQ2" s="498"/>
      <c r="RR2" s="498"/>
      <c r="RS2" s="498"/>
      <c r="RT2" s="498"/>
      <c r="RU2" s="498"/>
      <c r="RV2" s="498"/>
      <c r="RW2" s="498"/>
      <c r="RX2" s="498"/>
      <c r="RY2" s="498"/>
      <c r="RZ2" s="498"/>
      <c r="SA2" s="498"/>
      <c r="SB2" s="498"/>
      <c r="SC2" s="498"/>
      <c r="SD2" s="498"/>
      <c r="SE2" s="498"/>
      <c r="SF2" s="498"/>
      <c r="SG2" s="498"/>
      <c r="SH2" s="498"/>
      <c r="SI2" s="498"/>
      <c r="SJ2" s="498"/>
      <c r="SK2" s="498"/>
      <c r="SL2" s="498"/>
      <c r="SM2" s="498"/>
      <c r="SN2" s="498"/>
      <c r="SO2" s="498"/>
      <c r="SP2" s="498"/>
      <c r="SQ2" s="498"/>
      <c r="SR2" s="498"/>
      <c r="SS2" s="498"/>
      <c r="ST2" s="498"/>
      <c r="SU2" s="498"/>
      <c r="SV2" s="498"/>
      <c r="SW2" s="498"/>
      <c r="SX2" s="498"/>
      <c r="SY2" s="498"/>
      <c r="SZ2" s="498"/>
      <c r="TA2" s="498"/>
      <c r="TB2" s="498"/>
      <c r="TC2" s="498"/>
      <c r="TD2" s="498"/>
      <c r="TE2" s="498"/>
      <c r="TF2" s="498"/>
      <c r="TG2" s="498"/>
      <c r="TH2" s="498"/>
      <c r="TI2" s="498"/>
      <c r="TJ2" s="498"/>
      <c r="TK2" s="498"/>
      <c r="TL2" s="498"/>
      <c r="TM2" s="498"/>
      <c r="TN2" s="498"/>
      <c r="TO2" s="498"/>
      <c r="TP2" s="498"/>
      <c r="TQ2" s="498"/>
      <c r="TR2" s="498"/>
      <c r="TS2" s="498"/>
      <c r="TT2" s="498"/>
      <c r="TU2" s="498"/>
      <c r="TV2" s="498"/>
      <c r="TW2" s="498"/>
      <c r="TX2" s="498"/>
      <c r="TY2" s="498"/>
      <c r="TZ2" s="498"/>
      <c r="UA2" s="498"/>
      <c r="UB2" s="498"/>
      <c r="UC2" s="498"/>
      <c r="UD2" s="498"/>
      <c r="UE2" s="498"/>
      <c r="UF2" s="498"/>
      <c r="UG2" s="498"/>
      <c r="UH2" s="498"/>
      <c r="UI2" s="498"/>
      <c r="UJ2" s="498"/>
      <c r="UK2" s="498"/>
      <c r="UL2" s="498"/>
      <c r="UM2" s="498"/>
      <c r="UN2" s="498"/>
      <c r="UO2" s="498"/>
      <c r="UP2" s="498"/>
      <c r="UQ2" s="498"/>
      <c r="UR2" s="498"/>
      <c r="US2" s="498"/>
      <c r="UT2" s="498"/>
      <c r="UU2" s="498"/>
      <c r="UV2" s="498"/>
      <c r="UW2" s="498"/>
      <c r="UX2" s="498"/>
      <c r="UY2" s="498"/>
      <c r="UZ2" s="498"/>
      <c r="VA2" s="498"/>
      <c r="VB2" s="498"/>
      <c r="VC2" s="498"/>
      <c r="VD2" s="498"/>
      <c r="VE2" s="498"/>
      <c r="VF2" s="498"/>
      <c r="VG2" s="498"/>
      <c r="VH2" s="498"/>
      <c r="VI2" s="498"/>
      <c r="VJ2" s="498"/>
      <c r="VK2" s="498"/>
      <c r="VL2" s="498"/>
      <c r="VM2" s="498"/>
      <c r="VN2" s="498"/>
      <c r="VO2" s="498"/>
      <c r="VP2" s="498"/>
      <c r="VQ2" s="498"/>
      <c r="VR2" s="498"/>
      <c r="VS2" s="498"/>
      <c r="VT2" s="498"/>
      <c r="VU2" s="498"/>
      <c r="VV2" s="498"/>
      <c r="VW2" s="498"/>
      <c r="VX2" s="498"/>
      <c r="VY2" s="498"/>
      <c r="VZ2" s="498"/>
      <c r="WA2" s="498"/>
      <c r="WB2" s="498"/>
      <c r="WC2" s="498"/>
      <c r="WD2" s="498"/>
      <c r="WE2" s="498"/>
      <c r="WF2" s="498"/>
      <c r="WG2" s="498"/>
      <c r="WH2" s="498"/>
      <c r="WI2" s="498"/>
      <c r="WJ2" s="498"/>
      <c r="WK2" s="498"/>
      <c r="WL2" s="498"/>
      <c r="WM2" s="498"/>
      <c r="WN2" s="498"/>
      <c r="WO2" s="498"/>
      <c r="WP2" s="498"/>
      <c r="WQ2" s="498"/>
      <c r="WR2" s="498"/>
      <c r="WS2" s="498"/>
      <c r="WT2" s="498"/>
      <c r="WU2" s="498"/>
      <c r="WV2" s="498"/>
      <c r="WW2" s="498"/>
      <c r="WX2" s="498"/>
      <c r="WY2" s="498"/>
      <c r="WZ2" s="498"/>
      <c r="XA2" s="498"/>
      <c r="XB2" s="498"/>
      <c r="XC2" s="498"/>
      <c r="XD2" s="498"/>
      <c r="XE2" s="498"/>
      <c r="XF2" s="498"/>
      <c r="XG2" s="498"/>
      <c r="XH2" s="498"/>
      <c r="XI2" s="498"/>
      <c r="XJ2" s="498"/>
      <c r="XK2" s="498"/>
      <c r="XL2" s="498"/>
      <c r="XM2" s="498"/>
      <c r="XN2" s="498"/>
      <c r="XO2" s="498"/>
      <c r="XP2" s="498"/>
      <c r="XQ2" s="498"/>
      <c r="XR2" s="498"/>
      <c r="XS2" s="498"/>
      <c r="XT2" s="498"/>
      <c r="XU2" s="498"/>
      <c r="XV2" s="498"/>
      <c r="XW2" s="498"/>
      <c r="XX2" s="498"/>
      <c r="XY2" s="498"/>
      <c r="XZ2" s="498"/>
      <c r="YA2" s="498"/>
      <c r="YB2" s="498"/>
      <c r="YC2" s="498"/>
      <c r="YD2" s="498"/>
      <c r="YE2" s="498"/>
      <c r="YF2" s="498"/>
      <c r="YG2" s="498"/>
      <c r="YH2" s="498"/>
      <c r="YI2" s="498"/>
      <c r="YJ2" s="498"/>
      <c r="YK2" s="498"/>
      <c r="YL2" s="498"/>
      <c r="YM2" s="498"/>
      <c r="YN2" s="498"/>
      <c r="YO2" s="498"/>
      <c r="YP2" s="498"/>
      <c r="YQ2" s="498"/>
      <c r="YR2" s="498"/>
      <c r="YS2" s="498"/>
      <c r="YT2" s="498"/>
      <c r="YU2" s="498"/>
      <c r="YV2" s="498"/>
      <c r="YW2" s="498"/>
      <c r="YX2" s="498"/>
      <c r="YY2" s="498"/>
      <c r="YZ2" s="498"/>
      <c r="ZA2" s="498"/>
      <c r="ZB2" s="498"/>
      <c r="ZC2" s="498"/>
      <c r="ZD2" s="498"/>
      <c r="ZE2" s="498"/>
      <c r="ZF2" s="498"/>
      <c r="ZG2" s="498"/>
      <c r="ZH2" s="498"/>
      <c r="ZI2" s="498"/>
      <c r="ZJ2" s="498"/>
      <c r="ZK2" s="498"/>
      <c r="ZL2" s="498"/>
      <c r="ZM2" s="498"/>
      <c r="ZN2" s="498"/>
      <c r="ZO2" s="498"/>
      <c r="ZP2" s="498"/>
      <c r="ZQ2" s="498"/>
      <c r="ZR2" s="498"/>
      <c r="ZS2" s="498"/>
      <c r="ZT2" s="498"/>
      <c r="ZU2" s="498"/>
      <c r="ZV2" s="498"/>
      <c r="ZW2" s="498"/>
      <c r="ZX2" s="498"/>
      <c r="ZY2" s="498"/>
      <c r="ZZ2" s="498"/>
      <c r="AAA2" s="498"/>
      <c r="AAB2" s="498"/>
      <c r="AAC2" s="498"/>
      <c r="AAD2" s="498"/>
      <c r="AAE2" s="498"/>
      <c r="AAF2" s="498"/>
      <c r="AAG2" s="498"/>
      <c r="AAH2" s="498"/>
      <c r="AAI2" s="498"/>
      <c r="AAJ2" s="498"/>
      <c r="AAK2" s="498"/>
      <c r="AAL2" s="498"/>
      <c r="AAM2" s="498"/>
      <c r="AAN2" s="498"/>
      <c r="AAO2" s="498"/>
      <c r="AAP2" s="498"/>
      <c r="AAQ2" s="498"/>
      <c r="AAR2" s="498"/>
      <c r="AAS2" s="498"/>
      <c r="AAT2" s="498"/>
      <c r="AAU2" s="498"/>
      <c r="AAV2" s="498"/>
      <c r="AAW2" s="498"/>
      <c r="AAX2" s="498"/>
      <c r="AAY2" s="498"/>
      <c r="AAZ2" s="498"/>
      <c r="ABA2" s="498"/>
      <c r="ABB2" s="498"/>
      <c r="ABC2" s="498"/>
      <c r="ABD2" s="498"/>
      <c r="ABE2" s="498"/>
      <c r="ABF2" s="498"/>
      <c r="ABG2" s="498"/>
      <c r="ABH2" s="498"/>
      <c r="ABI2" s="498"/>
      <c r="ABJ2" s="498"/>
      <c r="ABK2" s="498"/>
      <c r="ABL2" s="498"/>
      <c r="ABM2" s="498"/>
      <c r="ABN2" s="498"/>
      <c r="ABO2" s="498"/>
      <c r="ABP2" s="498"/>
      <c r="ABQ2" s="498"/>
      <c r="ABR2" s="498"/>
      <c r="ABS2" s="498"/>
      <c r="ABT2" s="498"/>
      <c r="ABU2" s="498"/>
      <c r="ABV2" s="498"/>
      <c r="ABW2" s="498"/>
      <c r="ABX2" s="498"/>
      <c r="ABY2" s="498"/>
      <c r="ABZ2" s="498"/>
      <c r="ACA2" s="498"/>
      <c r="ACB2" s="498"/>
      <c r="ACC2" s="498"/>
      <c r="ACD2" s="498"/>
      <c r="ACE2" s="498"/>
      <c r="ACF2" s="498"/>
      <c r="ACG2" s="498"/>
      <c r="ACH2" s="498"/>
      <c r="ACI2" s="498"/>
      <c r="ACJ2" s="498"/>
      <c r="ACK2" s="498"/>
      <c r="ACL2" s="498"/>
      <c r="ACM2" s="498"/>
      <c r="ACN2" s="498"/>
      <c r="ACO2" s="498"/>
      <c r="ACP2" s="498"/>
      <c r="ACQ2" s="498"/>
      <c r="ACR2" s="498"/>
      <c r="ACS2" s="498"/>
      <c r="ACT2" s="498"/>
      <c r="ACU2" s="498"/>
      <c r="ACV2" s="498"/>
      <c r="ACW2" s="498"/>
      <c r="ACX2" s="498"/>
      <c r="ACY2" s="498"/>
      <c r="ACZ2" s="498"/>
      <c r="ADA2" s="498"/>
      <c r="ADB2" s="498"/>
      <c r="ADC2" s="498"/>
      <c r="ADD2" s="498"/>
      <c r="ADE2" s="498"/>
      <c r="ADF2" s="498"/>
      <c r="ADG2" s="498"/>
      <c r="ADH2" s="498"/>
      <c r="ADI2" s="498"/>
      <c r="ADJ2" s="498"/>
      <c r="ADK2" s="498"/>
      <c r="ADL2" s="498"/>
      <c r="ADM2" s="498"/>
      <c r="ADN2" s="498"/>
      <c r="ADO2" s="498"/>
      <c r="ADP2" s="498"/>
      <c r="ADQ2" s="498"/>
      <c r="ADR2" s="498"/>
      <c r="ADS2" s="498"/>
      <c r="ADT2" s="498"/>
      <c r="ADU2" s="498"/>
      <c r="ADV2" s="498"/>
      <c r="ADW2" s="498"/>
      <c r="ADX2" s="498"/>
      <c r="ADY2" s="498"/>
      <c r="ADZ2" s="498"/>
      <c r="AEA2" s="498"/>
      <c r="AEB2" s="498"/>
      <c r="AEC2" s="498"/>
      <c r="AED2" s="498"/>
      <c r="AEE2" s="498"/>
      <c r="AEF2" s="498"/>
      <c r="AEG2" s="498"/>
      <c r="AEH2" s="498"/>
      <c r="AEI2" s="498"/>
      <c r="AEJ2" s="498"/>
      <c r="AEK2" s="498"/>
      <c r="AEL2" s="498"/>
      <c r="AEM2" s="498"/>
      <c r="AEN2" s="498"/>
      <c r="AEO2" s="498"/>
      <c r="AEP2" s="498"/>
      <c r="AEQ2" s="498"/>
      <c r="AER2" s="498"/>
      <c r="AES2" s="498"/>
      <c r="AET2" s="498"/>
      <c r="AEU2" s="498"/>
      <c r="AEV2" s="498"/>
      <c r="AEW2" s="498"/>
      <c r="AEX2" s="498"/>
      <c r="AEY2" s="498"/>
      <c r="AEZ2" s="498"/>
      <c r="AFA2" s="498"/>
      <c r="AFB2" s="498"/>
      <c r="AFC2" s="498"/>
      <c r="AFD2" s="498"/>
      <c r="AFE2" s="498"/>
      <c r="AFF2" s="498"/>
      <c r="AFG2" s="498"/>
      <c r="AFH2" s="498"/>
      <c r="AFI2" s="498"/>
      <c r="AFJ2" s="498"/>
      <c r="AFK2" s="498"/>
      <c r="AFL2" s="498"/>
      <c r="AFM2" s="498"/>
      <c r="AFN2" s="498"/>
      <c r="AFO2" s="498"/>
      <c r="AFP2" s="498"/>
      <c r="AFQ2" s="498"/>
      <c r="AFR2" s="498"/>
      <c r="AFS2" s="498"/>
      <c r="AFT2" s="498"/>
      <c r="AFU2" s="498"/>
      <c r="AFV2" s="498"/>
      <c r="AFW2" s="498"/>
      <c r="AFX2" s="498"/>
      <c r="AFY2" s="498"/>
      <c r="AFZ2" s="498"/>
      <c r="AGA2" s="498"/>
      <c r="AGB2" s="498"/>
      <c r="AGC2" s="498"/>
      <c r="AGD2" s="498"/>
      <c r="AGE2" s="498"/>
      <c r="AGF2" s="498"/>
      <c r="AGG2" s="498"/>
      <c r="AGH2" s="498"/>
      <c r="AGI2" s="498"/>
      <c r="AGJ2" s="498"/>
      <c r="AGK2" s="498"/>
      <c r="AGL2" s="498"/>
      <c r="AGM2" s="498"/>
      <c r="AGN2" s="498"/>
      <c r="AGO2" s="498"/>
      <c r="AGP2" s="498"/>
      <c r="AGQ2" s="498"/>
      <c r="AGR2" s="498"/>
      <c r="AGS2" s="498"/>
      <c r="AGT2" s="498"/>
      <c r="AGU2" s="498"/>
      <c r="AGV2" s="498"/>
      <c r="AGW2" s="498"/>
      <c r="AGX2" s="498"/>
      <c r="AGY2" s="498"/>
      <c r="AGZ2" s="498"/>
      <c r="AHA2" s="498"/>
      <c r="AHB2" s="498"/>
      <c r="AHC2" s="498"/>
      <c r="AHD2" s="498"/>
      <c r="AHE2" s="498"/>
      <c r="AHF2" s="498"/>
      <c r="AHG2" s="498"/>
      <c r="AHH2" s="498"/>
      <c r="AHI2" s="498"/>
      <c r="AHJ2" s="498"/>
      <c r="AHK2" s="498"/>
      <c r="AHL2" s="498"/>
      <c r="AHM2" s="498"/>
      <c r="AHN2" s="498"/>
      <c r="AHO2" s="498"/>
      <c r="AHP2" s="498"/>
      <c r="AHQ2" s="498"/>
      <c r="AHR2" s="498"/>
      <c r="AHS2" s="498"/>
      <c r="AHT2" s="498"/>
      <c r="AHU2" s="498"/>
      <c r="AHV2" s="498"/>
      <c r="AHW2" s="498"/>
      <c r="AHX2" s="498"/>
      <c r="AHY2" s="498"/>
      <c r="AHZ2" s="498"/>
      <c r="AIA2" s="498"/>
      <c r="AIB2" s="498"/>
      <c r="AIC2" s="498"/>
      <c r="AID2" s="498"/>
      <c r="AIE2" s="498"/>
      <c r="AIF2" s="498"/>
      <c r="AIG2" s="498"/>
      <c r="AIH2" s="498"/>
      <c r="AII2" s="498"/>
      <c r="AIJ2" s="498"/>
      <c r="AIK2" s="498"/>
      <c r="AIL2" s="498"/>
      <c r="AIM2" s="498"/>
      <c r="AIN2" s="498"/>
      <c r="AIO2" s="498"/>
      <c r="AIP2" s="498"/>
      <c r="AIQ2" s="498"/>
      <c r="AIR2" s="498"/>
      <c r="AIS2" s="498"/>
      <c r="AIT2" s="498"/>
      <c r="AIU2" s="498"/>
      <c r="AIV2" s="498"/>
      <c r="AIW2" s="498"/>
      <c r="AIX2" s="498"/>
      <c r="AIY2" s="498"/>
      <c r="AIZ2" s="498"/>
      <c r="AJA2" s="498"/>
      <c r="AJB2" s="498"/>
      <c r="AJC2" s="498"/>
      <c r="AJD2" s="498"/>
      <c r="AJE2" s="498"/>
      <c r="AJF2" s="498"/>
      <c r="AJG2" s="498"/>
      <c r="AJH2" s="498"/>
      <c r="AJI2" s="498"/>
      <c r="AJJ2" s="498"/>
      <c r="AJK2" s="498"/>
      <c r="AJL2" s="498"/>
      <c r="AJM2" s="498"/>
      <c r="AJN2" s="498"/>
      <c r="AJO2" s="498"/>
      <c r="AJP2" s="498"/>
      <c r="AJQ2" s="498"/>
      <c r="AJR2" s="498"/>
      <c r="AJS2" s="498"/>
      <c r="AJT2" s="498"/>
      <c r="AJU2" s="498"/>
      <c r="AJV2" s="498"/>
      <c r="AJW2" s="498"/>
      <c r="AJX2" s="498"/>
      <c r="AJY2" s="498"/>
      <c r="AJZ2" s="498"/>
      <c r="AKA2" s="498"/>
      <c r="AKB2" s="498"/>
      <c r="AKC2" s="498"/>
      <c r="AKD2" s="498"/>
      <c r="AKE2" s="498"/>
      <c r="AKF2" s="498"/>
      <c r="AKG2" s="498"/>
      <c r="AKH2" s="498"/>
      <c r="AKI2" s="498"/>
      <c r="AKJ2" s="498"/>
      <c r="AKK2" s="498"/>
      <c r="AKL2" s="498"/>
      <c r="AKM2" s="498"/>
      <c r="AKN2" s="498"/>
      <c r="AKO2" s="498"/>
      <c r="AKP2" s="498"/>
      <c r="AKQ2" s="498"/>
      <c r="AKR2" s="498"/>
      <c r="AKS2" s="498"/>
      <c r="AKT2" s="498"/>
      <c r="AKU2" s="498"/>
      <c r="AKV2" s="498"/>
      <c r="AKW2" s="498"/>
      <c r="AKX2" s="498"/>
      <c r="AKY2" s="498"/>
      <c r="AKZ2" s="498"/>
      <c r="ALA2" s="498"/>
    </row>
    <row r="3" spans="1:989" s="495" customFormat="1" ht="35.25" customHeight="1">
      <c r="A3" s="490"/>
      <c r="B3" s="490"/>
      <c r="C3" s="490"/>
      <c r="D3" s="490"/>
      <c r="E3" s="490"/>
      <c r="F3" s="490"/>
      <c r="G3" s="490"/>
      <c r="H3" s="490"/>
      <c r="I3" s="490"/>
      <c r="J3" s="490"/>
      <c r="K3" s="490"/>
      <c r="L3" s="490"/>
      <c r="M3" s="490"/>
      <c r="N3" s="490"/>
      <c r="O3" s="490"/>
      <c r="P3" s="490"/>
      <c r="Q3" s="490"/>
      <c r="R3" s="741" t="e">
        <f>CONCATENATE(#REF!,", ",#REF!)</f>
        <v>#REF!</v>
      </c>
      <c r="S3" s="846"/>
      <c r="T3" s="846"/>
      <c r="U3" s="846"/>
      <c r="V3" s="865"/>
      <c r="W3" s="544"/>
      <c r="X3" s="544"/>
      <c r="Y3" s="864"/>
      <c r="Z3" s="492"/>
      <c r="AA3" s="492"/>
      <c r="AB3" s="492"/>
      <c r="AC3" s="492"/>
      <c r="AD3" s="492"/>
      <c r="AE3" s="492"/>
      <c r="AF3" s="492"/>
      <c r="AG3" s="492"/>
      <c r="AH3" s="492"/>
      <c r="AI3" s="492"/>
      <c r="AJ3" s="492"/>
      <c r="AK3" s="492"/>
      <c r="AL3" s="492"/>
      <c r="AM3" s="492"/>
      <c r="AN3" s="492"/>
      <c r="AO3" s="492"/>
      <c r="AP3" s="843"/>
      <c r="AQ3" s="843"/>
      <c r="AR3" s="843"/>
      <c r="AS3" s="843" t="e">
        <f>IF(AND(#REF!="DA",LEN(#REF!)=12),#REF!,"-")</f>
        <v>#REF!</v>
      </c>
      <c r="AT3" s="494"/>
      <c r="AU3" s="494"/>
      <c r="AV3" s="494"/>
      <c r="AW3" s="494"/>
      <c r="AX3" s="494"/>
      <c r="AY3" s="494"/>
      <c r="AZ3" s="494"/>
      <c r="BA3" s="494"/>
      <c r="BB3" s="494"/>
      <c r="BC3" s="494"/>
      <c r="BD3" s="494"/>
      <c r="BE3" s="494"/>
      <c r="BF3" s="494"/>
      <c r="BG3" s="494"/>
      <c r="BH3" s="494"/>
      <c r="BI3" s="494"/>
      <c r="BJ3" s="494"/>
      <c r="BK3" s="494"/>
      <c r="BL3" s="494"/>
      <c r="BM3" s="494"/>
      <c r="BN3" s="494"/>
      <c r="BO3" s="494"/>
      <c r="BP3" s="494"/>
      <c r="BQ3" s="494"/>
      <c r="BR3" s="494"/>
      <c r="BS3" s="494"/>
      <c r="BT3" s="494"/>
      <c r="BU3" s="494"/>
      <c r="BV3" s="494"/>
      <c r="BW3" s="494"/>
      <c r="BX3" s="494"/>
      <c r="BY3" s="494"/>
      <c r="BZ3" s="494"/>
      <c r="CA3" s="494"/>
      <c r="CB3" s="494"/>
      <c r="CC3" s="494"/>
      <c r="CD3" s="494"/>
      <c r="CE3" s="494"/>
      <c r="CF3" s="494"/>
      <c r="CG3" s="494"/>
      <c r="CH3" s="494"/>
      <c r="CI3" s="494"/>
      <c r="CJ3" s="494"/>
      <c r="CK3" s="494"/>
      <c r="CL3" s="494"/>
      <c r="CM3" s="494"/>
      <c r="CN3" s="494"/>
      <c r="CO3" s="494"/>
      <c r="CP3" s="494"/>
      <c r="CQ3" s="494"/>
      <c r="CR3" s="494"/>
      <c r="CS3" s="494"/>
      <c r="CT3" s="494"/>
      <c r="CU3" s="494"/>
      <c r="CV3" s="494"/>
      <c r="CW3" s="494"/>
      <c r="CX3" s="494"/>
      <c r="CY3" s="494"/>
      <c r="CZ3" s="494"/>
      <c r="DA3" s="494"/>
      <c r="DB3" s="494"/>
      <c r="DC3" s="494"/>
      <c r="DD3" s="494"/>
      <c r="DE3" s="494"/>
      <c r="DF3" s="494"/>
      <c r="DG3" s="494"/>
      <c r="DH3" s="494"/>
      <c r="DI3" s="494"/>
      <c r="DJ3" s="494"/>
      <c r="DK3" s="494"/>
      <c r="DL3" s="494"/>
      <c r="DM3" s="494"/>
      <c r="DN3" s="494"/>
      <c r="DO3" s="494"/>
      <c r="DP3" s="494"/>
      <c r="DQ3" s="494"/>
      <c r="DR3" s="494"/>
      <c r="DS3" s="494"/>
      <c r="DT3" s="494"/>
      <c r="DU3" s="494"/>
      <c r="DV3" s="494"/>
      <c r="DW3" s="494"/>
      <c r="DX3" s="494"/>
      <c r="DY3" s="494"/>
      <c r="DZ3" s="494"/>
      <c r="EA3" s="494"/>
      <c r="EB3" s="494"/>
      <c r="EC3" s="494"/>
      <c r="ED3" s="494"/>
      <c r="EE3" s="494"/>
      <c r="EF3" s="494"/>
      <c r="EG3" s="494"/>
      <c r="EH3" s="494"/>
      <c r="EI3" s="494"/>
      <c r="EJ3" s="494"/>
      <c r="EK3" s="494"/>
      <c r="EL3" s="494"/>
      <c r="EM3" s="494"/>
      <c r="EN3" s="494"/>
      <c r="EO3" s="494"/>
      <c r="EP3" s="494"/>
      <c r="EQ3" s="494"/>
      <c r="ER3" s="494"/>
      <c r="ES3" s="494"/>
      <c r="ET3" s="494"/>
      <c r="EU3" s="494"/>
      <c r="EV3" s="494"/>
      <c r="EW3" s="494"/>
      <c r="EX3" s="494"/>
      <c r="EY3" s="494"/>
      <c r="EZ3" s="494"/>
      <c r="FA3" s="494"/>
      <c r="FB3" s="494"/>
      <c r="FC3" s="494"/>
      <c r="FD3" s="494"/>
      <c r="FE3" s="494"/>
      <c r="FF3" s="494"/>
      <c r="FG3" s="494"/>
      <c r="FH3" s="494"/>
      <c r="FI3" s="494"/>
      <c r="FJ3" s="494"/>
      <c r="FK3" s="494"/>
      <c r="FL3" s="494"/>
      <c r="FM3" s="494"/>
      <c r="FN3" s="494"/>
      <c r="FO3" s="494"/>
      <c r="FP3" s="494"/>
      <c r="FQ3" s="494"/>
      <c r="FR3" s="494"/>
      <c r="FS3" s="494"/>
      <c r="FT3" s="494"/>
      <c r="FU3" s="494"/>
      <c r="FV3" s="494"/>
      <c r="FW3" s="494"/>
      <c r="FX3" s="494"/>
      <c r="FY3" s="494"/>
      <c r="FZ3" s="494"/>
      <c r="GA3" s="494"/>
      <c r="GB3" s="494"/>
      <c r="GC3" s="494"/>
      <c r="GD3" s="494"/>
      <c r="GE3" s="494"/>
      <c r="GF3" s="494"/>
      <c r="GG3" s="494"/>
      <c r="GH3" s="494"/>
      <c r="GI3" s="494"/>
      <c r="GJ3" s="494"/>
      <c r="GK3" s="494"/>
      <c r="GL3" s="494"/>
      <c r="GM3" s="494"/>
      <c r="GN3" s="494"/>
      <c r="GO3" s="494"/>
      <c r="GP3" s="494"/>
      <c r="GQ3" s="494"/>
      <c r="GR3" s="494"/>
      <c r="GS3" s="494"/>
      <c r="GT3" s="494"/>
      <c r="GU3" s="494"/>
      <c r="GV3" s="494"/>
      <c r="GW3" s="494"/>
      <c r="GX3" s="494"/>
      <c r="GY3" s="494"/>
      <c r="GZ3" s="494"/>
      <c r="HA3" s="494"/>
      <c r="HB3" s="494"/>
      <c r="HC3" s="494"/>
      <c r="HD3" s="494"/>
      <c r="HE3" s="494"/>
      <c r="HF3" s="494"/>
      <c r="HG3" s="494"/>
      <c r="HH3" s="494"/>
      <c r="HI3" s="494"/>
      <c r="HJ3" s="494"/>
      <c r="HK3" s="494"/>
      <c r="HL3" s="494"/>
      <c r="HM3" s="494"/>
      <c r="HN3" s="494"/>
      <c r="HO3" s="494"/>
      <c r="HP3" s="494"/>
      <c r="HQ3" s="494"/>
      <c r="HR3" s="494"/>
      <c r="HS3" s="494"/>
      <c r="HT3" s="494"/>
      <c r="HU3" s="494"/>
      <c r="HV3" s="494"/>
      <c r="HW3" s="494"/>
      <c r="HX3" s="494"/>
      <c r="HY3" s="494"/>
      <c r="HZ3" s="494"/>
      <c r="IA3" s="494"/>
      <c r="IB3" s="494"/>
      <c r="IC3" s="494"/>
      <c r="ID3" s="494"/>
      <c r="IE3" s="494"/>
      <c r="IF3" s="494"/>
      <c r="IG3" s="494"/>
      <c r="IH3" s="494"/>
      <c r="II3" s="494"/>
      <c r="IJ3" s="494"/>
      <c r="IK3" s="494"/>
      <c r="IL3" s="494"/>
      <c r="IM3" s="494"/>
      <c r="IN3" s="494"/>
      <c r="IO3" s="494"/>
      <c r="IP3" s="494"/>
      <c r="IQ3" s="494"/>
      <c r="IR3" s="494"/>
      <c r="IS3" s="494"/>
      <c r="IT3" s="494"/>
      <c r="IU3" s="494"/>
      <c r="IV3" s="494"/>
      <c r="IW3" s="494"/>
      <c r="IX3" s="494"/>
      <c r="IY3" s="494"/>
      <c r="IZ3" s="494"/>
      <c r="JA3" s="494"/>
      <c r="JB3" s="494"/>
      <c r="JC3" s="494"/>
      <c r="JD3" s="494"/>
      <c r="JE3" s="494"/>
      <c r="JF3" s="494"/>
      <c r="JG3" s="494"/>
      <c r="JH3" s="494"/>
      <c r="JI3" s="494"/>
      <c r="JJ3" s="494"/>
      <c r="JK3" s="494"/>
      <c r="JL3" s="494"/>
      <c r="JM3" s="494"/>
      <c r="JN3" s="494"/>
      <c r="JO3" s="494"/>
      <c r="JP3" s="494"/>
      <c r="JQ3" s="494"/>
      <c r="JR3" s="494"/>
      <c r="JS3" s="494"/>
      <c r="JT3" s="494"/>
      <c r="JU3" s="494"/>
      <c r="JV3" s="494"/>
      <c r="JW3" s="494"/>
      <c r="JX3" s="494"/>
      <c r="JY3" s="494"/>
      <c r="JZ3" s="494"/>
      <c r="KA3" s="494"/>
      <c r="KB3" s="494"/>
      <c r="KC3" s="494"/>
      <c r="KD3" s="494"/>
      <c r="KE3" s="494"/>
      <c r="KF3" s="494"/>
      <c r="KG3" s="494"/>
      <c r="KH3" s="494"/>
      <c r="KI3" s="494"/>
      <c r="KJ3" s="494"/>
      <c r="KK3" s="494"/>
      <c r="KL3" s="494"/>
      <c r="KM3" s="494"/>
      <c r="KN3" s="494"/>
      <c r="KO3" s="494"/>
      <c r="KP3" s="494"/>
      <c r="KQ3" s="494"/>
      <c r="KR3" s="494"/>
      <c r="KS3" s="494"/>
      <c r="KT3" s="494"/>
      <c r="KU3" s="494"/>
      <c r="KV3" s="494"/>
      <c r="KW3" s="494"/>
      <c r="KX3" s="494"/>
      <c r="KY3" s="494"/>
      <c r="KZ3" s="494"/>
      <c r="LA3" s="494"/>
      <c r="LB3" s="494"/>
      <c r="LC3" s="494"/>
      <c r="LD3" s="494"/>
      <c r="LE3" s="494"/>
      <c r="LF3" s="494"/>
      <c r="LG3" s="494"/>
      <c r="LH3" s="494"/>
      <c r="LI3" s="494"/>
      <c r="LJ3" s="494"/>
      <c r="LK3" s="494"/>
      <c r="LL3" s="494"/>
      <c r="LM3" s="494"/>
      <c r="LN3" s="494"/>
      <c r="LO3" s="494"/>
      <c r="LP3" s="494"/>
      <c r="LQ3" s="494"/>
      <c r="LR3" s="494"/>
      <c r="LS3" s="494"/>
      <c r="LT3" s="494"/>
      <c r="LU3" s="494"/>
      <c r="LV3" s="494"/>
      <c r="LW3" s="494"/>
      <c r="LX3" s="494"/>
      <c r="LY3" s="494"/>
      <c r="LZ3" s="494"/>
      <c r="MA3" s="494"/>
      <c r="MB3" s="494"/>
      <c r="MC3" s="494"/>
      <c r="MD3" s="494"/>
      <c r="ME3" s="494"/>
      <c r="MF3" s="494"/>
      <c r="MG3" s="494"/>
      <c r="MH3" s="494"/>
      <c r="MI3" s="494"/>
      <c r="MJ3" s="494"/>
      <c r="MK3" s="494"/>
      <c r="ML3" s="494"/>
      <c r="MM3" s="494"/>
      <c r="MN3" s="494"/>
      <c r="MO3" s="494"/>
      <c r="MP3" s="494"/>
      <c r="MQ3" s="494"/>
      <c r="MR3" s="494"/>
      <c r="MS3" s="494"/>
      <c r="MT3" s="494"/>
      <c r="MU3" s="494"/>
      <c r="MV3" s="494"/>
      <c r="MW3" s="494"/>
      <c r="MX3" s="494"/>
      <c r="MY3" s="494"/>
      <c r="MZ3" s="494"/>
      <c r="NA3" s="494"/>
      <c r="NB3" s="494"/>
      <c r="NC3" s="494"/>
      <c r="ND3" s="494"/>
      <c r="NE3" s="494"/>
      <c r="NF3" s="494"/>
      <c r="NG3" s="494"/>
      <c r="NH3" s="494"/>
      <c r="NI3" s="494"/>
      <c r="NJ3" s="494"/>
      <c r="NK3" s="494"/>
      <c r="NL3" s="494"/>
      <c r="NM3" s="494"/>
      <c r="NN3" s="494"/>
      <c r="NO3" s="494"/>
      <c r="NP3" s="494"/>
      <c r="NQ3" s="494"/>
      <c r="NR3" s="494"/>
      <c r="NS3" s="494"/>
      <c r="NT3" s="494"/>
      <c r="NU3" s="494"/>
      <c r="NV3" s="494"/>
      <c r="NW3" s="494"/>
      <c r="NX3" s="494"/>
      <c r="NY3" s="494"/>
      <c r="NZ3" s="494"/>
      <c r="OA3" s="494"/>
      <c r="OB3" s="494"/>
      <c r="OC3" s="494"/>
      <c r="OD3" s="494"/>
      <c r="OE3" s="494"/>
      <c r="OF3" s="494"/>
      <c r="OG3" s="494"/>
      <c r="OH3" s="494"/>
      <c r="OI3" s="494"/>
      <c r="OJ3" s="494"/>
      <c r="OK3" s="494"/>
      <c r="OL3" s="494"/>
      <c r="OM3" s="494"/>
      <c r="ON3" s="494"/>
      <c r="OO3" s="494"/>
      <c r="OP3" s="494"/>
      <c r="OQ3" s="494"/>
      <c r="OR3" s="494"/>
      <c r="OS3" s="494"/>
      <c r="OT3" s="494"/>
      <c r="OU3" s="494"/>
      <c r="OV3" s="494"/>
      <c r="OW3" s="494"/>
      <c r="OX3" s="494"/>
      <c r="OY3" s="494"/>
      <c r="OZ3" s="494"/>
      <c r="PA3" s="494"/>
      <c r="PB3" s="494"/>
      <c r="PC3" s="494"/>
      <c r="PD3" s="494"/>
      <c r="PE3" s="494"/>
      <c r="PF3" s="494"/>
      <c r="PG3" s="494"/>
      <c r="PH3" s="494"/>
      <c r="PI3" s="494"/>
      <c r="PJ3" s="494"/>
      <c r="PK3" s="494"/>
      <c r="PL3" s="494"/>
      <c r="PM3" s="494"/>
      <c r="PN3" s="494"/>
      <c r="PO3" s="494"/>
      <c r="PP3" s="494"/>
      <c r="PQ3" s="494"/>
      <c r="PR3" s="494"/>
      <c r="PS3" s="494"/>
      <c r="PT3" s="494"/>
      <c r="PU3" s="494"/>
      <c r="PV3" s="494"/>
      <c r="PW3" s="494"/>
      <c r="PX3" s="494"/>
      <c r="PY3" s="494"/>
      <c r="PZ3" s="494"/>
      <c r="QA3" s="494"/>
      <c r="QB3" s="494"/>
      <c r="QC3" s="494"/>
      <c r="QD3" s="494"/>
      <c r="QE3" s="494"/>
      <c r="QF3" s="494"/>
      <c r="QG3" s="494"/>
      <c r="QH3" s="494"/>
      <c r="QI3" s="494"/>
      <c r="QJ3" s="494"/>
      <c r="QK3" s="494"/>
      <c r="QL3" s="494"/>
      <c r="QM3" s="494"/>
      <c r="QN3" s="494"/>
      <c r="QO3" s="494"/>
      <c r="QP3" s="494"/>
      <c r="QQ3" s="494"/>
      <c r="QR3" s="494"/>
      <c r="QS3" s="494"/>
      <c r="QT3" s="494"/>
      <c r="QU3" s="494"/>
      <c r="QV3" s="494"/>
      <c r="QW3" s="494"/>
      <c r="QX3" s="494"/>
      <c r="QY3" s="494"/>
      <c r="QZ3" s="494"/>
      <c r="RA3" s="494"/>
      <c r="RB3" s="494"/>
      <c r="RC3" s="494"/>
      <c r="RD3" s="494"/>
      <c r="RE3" s="494"/>
      <c r="RF3" s="494"/>
      <c r="RG3" s="494"/>
      <c r="RH3" s="494"/>
      <c r="RI3" s="494"/>
      <c r="RJ3" s="494"/>
      <c r="RK3" s="494"/>
      <c r="RL3" s="494"/>
      <c r="RM3" s="494"/>
      <c r="RN3" s="494"/>
      <c r="RO3" s="494"/>
      <c r="RP3" s="494"/>
      <c r="RQ3" s="494"/>
      <c r="RR3" s="494"/>
      <c r="RS3" s="494"/>
      <c r="RT3" s="494"/>
      <c r="RU3" s="494"/>
      <c r="RV3" s="494"/>
      <c r="RW3" s="494"/>
      <c r="RX3" s="494"/>
      <c r="RY3" s="494"/>
      <c r="RZ3" s="494"/>
      <c r="SA3" s="494"/>
      <c r="SB3" s="494"/>
      <c r="SC3" s="494"/>
      <c r="SD3" s="494"/>
      <c r="SE3" s="494"/>
      <c r="SF3" s="494"/>
      <c r="SG3" s="494"/>
      <c r="SH3" s="494"/>
      <c r="SI3" s="494"/>
      <c r="SJ3" s="494"/>
      <c r="SK3" s="494"/>
      <c r="SL3" s="494"/>
      <c r="SM3" s="494"/>
      <c r="SN3" s="494"/>
      <c r="SO3" s="494"/>
      <c r="SP3" s="494"/>
      <c r="SQ3" s="494"/>
      <c r="SR3" s="494"/>
      <c r="SS3" s="494"/>
      <c r="ST3" s="494"/>
      <c r="SU3" s="494"/>
      <c r="SV3" s="494"/>
      <c r="SW3" s="494"/>
      <c r="SX3" s="494"/>
      <c r="SY3" s="494"/>
      <c r="SZ3" s="494"/>
      <c r="TA3" s="494"/>
      <c r="TB3" s="494"/>
      <c r="TC3" s="494"/>
      <c r="TD3" s="494"/>
      <c r="TE3" s="494"/>
      <c r="TF3" s="494"/>
      <c r="TG3" s="494"/>
      <c r="TH3" s="494"/>
      <c r="TI3" s="494"/>
      <c r="TJ3" s="494"/>
      <c r="TK3" s="494"/>
      <c r="TL3" s="494"/>
      <c r="TM3" s="494"/>
      <c r="TN3" s="494"/>
      <c r="TO3" s="494"/>
      <c r="TP3" s="494"/>
      <c r="TQ3" s="494"/>
      <c r="TR3" s="494"/>
      <c r="TS3" s="494"/>
      <c r="TT3" s="494"/>
      <c r="TU3" s="494"/>
      <c r="TV3" s="494"/>
      <c r="TW3" s="494"/>
      <c r="TX3" s="494"/>
      <c r="TY3" s="494"/>
      <c r="TZ3" s="494"/>
      <c r="UA3" s="494"/>
      <c r="UB3" s="494"/>
      <c r="UC3" s="494"/>
      <c r="UD3" s="494"/>
      <c r="UE3" s="494"/>
      <c r="UF3" s="494"/>
      <c r="UG3" s="494"/>
      <c r="UH3" s="494"/>
      <c r="UI3" s="494"/>
      <c r="UJ3" s="494"/>
      <c r="UK3" s="494"/>
      <c r="UL3" s="494"/>
      <c r="UM3" s="494"/>
      <c r="UN3" s="494"/>
      <c r="UO3" s="494"/>
      <c r="UP3" s="494"/>
      <c r="UQ3" s="494"/>
      <c r="UR3" s="494"/>
      <c r="US3" s="494"/>
      <c r="UT3" s="494"/>
      <c r="UU3" s="494"/>
      <c r="UV3" s="494"/>
      <c r="UW3" s="494"/>
      <c r="UX3" s="494"/>
      <c r="UY3" s="494"/>
      <c r="UZ3" s="494"/>
      <c r="VA3" s="494"/>
      <c r="VB3" s="494"/>
      <c r="VC3" s="494"/>
      <c r="VD3" s="494"/>
      <c r="VE3" s="494"/>
      <c r="VF3" s="494"/>
      <c r="VG3" s="494"/>
      <c r="VH3" s="494"/>
      <c r="VI3" s="494"/>
      <c r="VJ3" s="494"/>
      <c r="VK3" s="494"/>
      <c r="VL3" s="494"/>
      <c r="VM3" s="494"/>
      <c r="VN3" s="494"/>
      <c r="VO3" s="494"/>
      <c r="VP3" s="494"/>
      <c r="VQ3" s="494"/>
      <c r="VR3" s="494"/>
      <c r="VS3" s="494"/>
      <c r="VT3" s="494"/>
      <c r="VU3" s="494"/>
      <c r="VV3" s="494"/>
      <c r="VW3" s="494"/>
      <c r="VX3" s="494"/>
      <c r="VY3" s="494"/>
      <c r="VZ3" s="494"/>
      <c r="WA3" s="494"/>
      <c r="WB3" s="494"/>
      <c r="WC3" s="494"/>
      <c r="WD3" s="494"/>
      <c r="WE3" s="494"/>
      <c r="WF3" s="494"/>
      <c r="WG3" s="494"/>
      <c r="WH3" s="494"/>
      <c r="WI3" s="494"/>
      <c r="WJ3" s="494"/>
      <c r="WK3" s="494"/>
      <c r="WL3" s="494"/>
      <c r="WM3" s="494"/>
      <c r="WN3" s="494"/>
      <c r="WO3" s="494"/>
      <c r="WP3" s="494"/>
      <c r="WQ3" s="494"/>
      <c r="WR3" s="494"/>
      <c r="WS3" s="494"/>
      <c r="WT3" s="494"/>
      <c r="WU3" s="494"/>
      <c r="WV3" s="494"/>
      <c r="WW3" s="494"/>
      <c r="WX3" s="494"/>
      <c r="WY3" s="494"/>
      <c r="WZ3" s="494"/>
      <c r="XA3" s="494"/>
      <c r="XB3" s="494"/>
      <c r="XC3" s="494"/>
      <c r="XD3" s="494"/>
      <c r="XE3" s="494"/>
      <c r="XF3" s="494"/>
      <c r="XG3" s="494"/>
      <c r="XH3" s="494"/>
      <c r="XI3" s="494"/>
      <c r="XJ3" s="494"/>
      <c r="XK3" s="494"/>
      <c r="XL3" s="494"/>
      <c r="XM3" s="494"/>
      <c r="XN3" s="494"/>
      <c r="XO3" s="494"/>
      <c r="XP3" s="494"/>
      <c r="XQ3" s="494"/>
      <c r="XR3" s="494"/>
      <c r="XS3" s="494"/>
      <c r="XT3" s="494"/>
      <c r="XU3" s="494"/>
      <c r="XV3" s="494"/>
      <c r="XW3" s="494"/>
      <c r="XX3" s="494"/>
      <c r="XY3" s="494"/>
      <c r="XZ3" s="494"/>
      <c r="YA3" s="494"/>
      <c r="YB3" s="494"/>
      <c r="YC3" s="494"/>
      <c r="YD3" s="494"/>
      <c r="YE3" s="494"/>
      <c r="YF3" s="494"/>
      <c r="YG3" s="494"/>
      <c r="YH3" s="494"/>
      <c r="YI3" s="494"/>
      <c r="YJ3" s="494"/>
      <c r="YK3" s="494"/>
      <c r="YL3" s="494"/>
      <c r="YM3" s="494"/>
      <c r="YN3" s="494"/>
      <c r="YO3" s="494"/>
      <c r="YP3" s="494"/>
      <c r="YQ3" s="494"/>
      <c r="YR3" s="494"/>
      <c r="YS3" s="494"/>
      <c r="YT3" s="494"/>
      <c r="YU3" s="494"/>
      <c r="YV3" s="494"/>
      <c r="YW3" s="494"/>
      <c r="YX3" s="494"/>
      <c r="YY3" s="494"/>
      <c r="YZ3" s="494"/>
      <c r="ZA3" s="494"/>
      <c r="ZB3" s="494"/>
      <c r="ZC3" s="494"/>
      <c r="ZD3" s="494"/>
      <c r="ZE3" s="494"/>
      <c r="ZF3" s="494"/>
      <c r="ZG3" s="494"/>
      <c r="ZH3" s="494"/>
      <c r="ZI3" s="494"/>
      <c r="ZJ3" s="494"/>
      <c r="ZK3" s="494"/>
      <c r="ZL3" s="494"/>
      <c r="ZM3" s="494"/>
      <c r="ZN3" s="494"/>
      <c r="ZO3" s="494"/>
      <c r="ZP3" s="494"/>
      <c r="ZQ3" s="494"/>
      <c r="ZR3" s="494"/>
      <c r="ZS3" s="494"/>
      <c r="ZT3" s="494"/>
      <c r="ZU3" s="494"/>
      <c r="ZV3" s="494"/>
      <c r="ZW3" s="494"/>
      <c r="ZX3" s="494"/>
      <c r="ZY3" s="494"/>
      <c r="ZZ3" s="494"/>
      <c r="AAA3" s="494"/>
      <c r="AAB3" s="494"/>
      <c r="AAC3" s="494"/>
      <c r="AAD3" s="494"/>
      <c r="AAE3" s="494"/>
      <c r="AAF3" s="494"/>
      <c r="AAG3" s="494"/>
      <c r="AAH3" s="494"/>
      <c r="AAI3" s="494"/>
      <c r="AAJ3" s="494"/>
      <c r="AAK3" s="494"/>
      <c r="AAL3" s="494"/>
      <c r="AAM3" s="494"/>
      <c r="AAN3" s="494"/>
      <c r="AAO3" s="494"/>
      <c r="AAP3" s="494"/>
      <c r="AAQ3" s="494"/>
      <c r="AAR3" s="494"/>
      <c r="AAS3" s="494"/>
      <c r="AAT3" s="494"/>
      <c r="AAU3" s="494"/>
      <c r="AAV3" s="494"/>
      <c r="AAW3" s="494"/>
      <c r="AAX3" s="494"/>
      <c r="AAY3" s="494"/>
      <c r="AAZ3" s="494"/>
      <c r="ABA3" s="494"/>
      <c r="ABB3" s="494"/>
      <c r="ABC3" s="494"/>
      <c r="ABD3" s="494"/>
      <c r="ABE3" s="494"/>
      <c r="ABF3" s="494"/>
      <c r="ABG3" s="494"/>
      <c r="ABH3" s="494"/>
      <c r="ABI3" s="494"/>
      <c r="ABJ3" s="494"/>
      <c r="ABK3" s="494"/>
      <c r="ABL3" s="494"/>
      <c r="ABM3" s="494"/>
      <c r="ABN3" s="494"/>
      <c r="ABO3" s="494"/>
      <c r="ABP3" s="494"/>
      <c r="ABQ3" s="494"/>
      <c r="ABR3" s="494"/>
      <c r="ABS3" s="494"/>
      <c r="ABT3" s="494"/>
      <c r="ABU3" s="494"/>
      <c r="ABV3" s="494"/>
      <c r="ABW3" s="494"/>
      <c r="ABX3" s="494"/>
      <c r="ABY3" s="494"/>
      <c r="ABZ3" s="494"/>
      <c r="ACA3" s="494"/>
      <c r="ACB3" s="494"/>
      <c r="ACC3" s="494"/>
      <c r="ACD3" s="494"/>
      <c r="ACE3" s="494"/>
      <c r="ACF3" s="494"/>
      <c r="ACG3" s="494"/>
      <c r="ACH3" s="494"/>
      <c r="ACI3" s="494"/>
      <c r="ACJ3" s="494"/>
      <c r="ACK3" s="494"/>
      <c r="ACL3" s="494"/>
      <c r="ACM3" s="494"/>
      <c r="ACN3" s="494"/>
      <c r="ACO3" s="494"/>
      <c r="ACP3" s="494"/>
      <c r="ACQ3" s="494"/>
      <c r="ACR3" s="494"/>
      <c r="ACS3" s="494"/>
      <c r="ACT3" s="494"/>
      <c r="ACU3" s="494"/>
      <c r="ACV3" s="494"/>
      <c r="ACW3" s="494"/>
      <c r="ACX3" s="494"/>
      <c r="ACY3" s="494"/>
      <c r="ACZ3" s="494"/>
      <c r="ADA3" s="494"/>
      <c r="ADB3" s="494"/>
      <c r="ADC3" s="494"/>
      <c r="ADD3" s="494"/>
      <c r="ADE3" s="494"/>
      <c r="ADF3" s="494"/>
      <c r="ADG3" s="494"/>
      <c r="ADH3" s="494"/>
      <c r="ADI3" s="494"/>
      <c r="ADJ3" s="494"/>
      <c r="ADK3" s="494"/>
      <c r="ADL3" s="494"/>
      <c r="ADM3" s="494"/>
      <c r="ADN3" s="494"/>
      <c r="ADO3" s="494"/>
      <c r="ADP3" s="494"/>
      <c r="ADQ3" s="494"/>
      <c r="ADR3" s="494"/>
      <c r="ADS3" s="494"/>
      <c r="ADT3" s="494"/>
      <c r="ADU3" s="494"/>
      <c r="ADV3" s="494"/>
      <c r="ADW3" s="494"/>
      <c r="ADX3" s="494"/>
      <c r="ADY3" s="494"/>
      <c r="ADZ3" s="494"/>
      <c r="AEA3" s="494"/>
      <c r="AEB3" s="494"/>
      <c r="AEC3" s="494"/>
      <c r="AED3" s="494"/>
      <c r="AEE3" s="494"/>
      <c r="AEF3" s="494"/>
      <c r="AEG3" s="494"/>
      <c r="AEH3" s="494"/>
      <c r="AEI3" s="494"/>
      <c r="AEJ3" s="494"/>
      <c r="AEK3" s="494"/>
      <c r="AEL3" s="494"/>
      <c r="AEM3" s="494"/>
      <c r="AEN3" s="494"/>
      <c r="AEO3" s="494"/>
      <c r="AEP3" s="494"/>
      <c r="AEQ3" s="494"/>
      <c r="AER3" s="494"/>
      <c r="AES3" s="494"/>
      <c r="AET3" s="494"/>
      <c r="AEU3" s="494"/>
      <c r="AEV3" s="494"/>
      <c r="AEW3" s="494"/>
      <c r="AEX3" s="494"/>
      <c r="AEY3" s="494"/>
      <c r="AEZ3" s="494"/>
      <c r="AFA3" s="494"/>
      <c r="AFB3" s="494"/>
      <c r="AFC3" s="494"/>
      <c r="AFD3" s="494"/>
      <c r="AFE3" s="494"/>
      <c r="AFF3" s="494"/>
      <c r="AFG3" s="494"/>
      <c r="AFH3" s="494"/>
      <c r="AFI3" s="494"/>
      <c r="AFJ3" s="494"/>
      <c r="AFK3" s="494"/>
      <c r="AFL3" s="494"/>
      <c r="AFM3" s="494"/>
      <c r="AFN3" s="494"/>
      <c r="AFO3" s="494"/>
      <c r="AFP3" s="494"/>
      <c r="AFQ3" s="494"/>
      <c r="AFR3" s="494"/>
      <c r="AFS3" s="494"/>
      <c r="AFT3" s="494"/>
      <c r="AFU3" s="494"/>
      <c r="AFV3" s="494"/>
      <c r="AFW3" s="494"/>
      <c r="AFX3" s="494"/>
      <c r="AFY3" s="494"/>
      <c r="AFZ3" s="494"/>
      <c r="AGA3" s="494"/>
      <c r="AGB3" s="494"/>
      <c r="AGC3" s="494"/>
      <c r="AGD3" s="494"/>
      <c r="AGE3" s="494"/>
      <c r="AGF3" s="494"/>
      <c r="AGG3" s="494"/>
      <c r="AGH3" s="494"/>
      <c r="AGI3" s="494"/>
      <c r="AGJ3" s="494"/>
      <c r="AGK3" s="494"/>
      <c r="AGL3" s="494"/>
      <c r="AGM3" s="494"/>
      <c r="AGN3" s="494"/>
      <c r="AGO3" s="494"/>
      <c r="AGP3" s="494"/>
      <c r="AGQ3" s="494"/>
      <c r="AGR3" s="494"/>
      <c r="AGS3" s="494"/>
      <c r="AGT3" s="494"/>
      <c r="AGU3" s="494"/>
      <c r="AGV3" s="494"/>
      <c r="AGW3" s="494"/>
      <c r="AGX3" s="494"/>
      <c r="AGY3" s="494"/>
      <c r="AGZ3" s="494"/>
      <c r="AHA3" s="494"/>
      <c r="AHB3" s="494"/>
      <c r="AHC3" s="494"/>
      <c r="AHD3" s="494"/>
      <c r="AHE3" s="494"/>
      <c r="AHF3" s="494"/>
      <c r="AHG3" s="494"/>
      <c r="AHH3" s="494"/>
      <c r="AHI3" s="494"/>
      <c r="AHJ3" s="494"/>
      <c r="AHK3" s="494"/>
      <c r="AHL3" s="494"/>
      <c r="AHM3" s="494"/>
      <c r="AHN3" s="494"/>
      <c r="AHO3" s="494"/>
      <c r="AHP3" s="494"/>
      <c r="AHQ3" s="494"/>
      <c r="AHR3" s="494"/>
      <c r="AHS3" s="494"/>
      <c r="AHT3" s="494"/>
      <c r="AHU3" s="494"/>
      <c r="AHV3" s="494"/>
      <c r="AHW3" s="494"/>
      <c r="AHX3" s="494"/>
      <c r="AHY3" s="494"/>
      <c r="AHZ3" s="494"/>
      <c r="AIA3" s="494"/>
      <c r="AIB3" s="494"/>
      <c r="AIC3" s="494"/>
      <c r="AID3" s="494"/>
      <c r="AIE3" s="494"/>
      <c r="AIF3" s="494"/>
      <c r="AIG3" s="494"/>
      <c r="AIH3" s="494"/>
      <c r="AII3" s="494"/>
      <c r="AIJ3" s="494"/>
      <c r="AIK3" s="494"/>
      <c r="AIL3" s="494"/>
      <c r="AIM3" s="494"/>
      <c r="AIN3" s="494"/>
      <c r="AIO3" s="494"/>
      <c r="AIP3" s="494"/>
      <c r="AIQ3" s="494"/>
      <c r="AIR3" s="494"/>
      <c r="AIS3" s="494"/>
      <c r="AIT3" s="494"/>
      <c r="AIU3" s="494"/>
      <c r="AIV3" s="494"/>
      <c r="AIW3" s="494"/>
      <c r="AIX3" s="494"/>
      <c r="AIY3" s="494"/>
      <c r="AIZ3" s="494"/>
      <c r="AJA3" s="494"/>
      <c r="AJB3" s="494"/>
      <c r="AJC3" s="494"/>
      <c r="AJD3" s="494"/>
      <c r="AJE3" s="494"/>
      <c r="AJF3" s="494"/>
      <c r="AJG3" s="494"/>
      <c r="AJH3" s="494"/>
      <c r="AJI3" s="494"/>
      <c r="AJJ3" s="494"/>
      <c r="AJK3" s="494"/>
      <c r="AJL3" s="494"/>
      <c r="AJM3" s="494"/>
      <c r="AJN3" s="494"/>
      <c r="AJO3" s="494"/>
      <c r="AJP3" s="494"/>
      <c r="AJQ3" s="494"/>
      <c r="AJR3" s="494"/>
      <c r="AJS3" s="494"/>
      <c r="AJT3" s="494"/>
      <c r="AJU3" s="494"/>
      <c r="AJV3" s="494"/>
      <c r="AJW3" s="494"/>
      <c r="AJX3" s="494"/>
      <c r="AJY3" s="494"/>
      <c r="AJZ3" s="494"/>
      <c r="AKA3" s="494"/>
      <c r="AKB3" s="494"/>
      <c r="AKC3" s="494"/>
      <c r="AKD3" s="494"/>
      <c r="AKE3" s="494"/>
      <c r="AKF3" s="494"/>
      <c r="AKG3" s="494"/>
      <c r="AKH3" s="494"/>
      <c r="AKI3" s="494"/>
      <c r="AKJ3" s="494"/>
      <c r="AKK3" s="494"/>
      <c r="AKL3" s="494"/>
      <c r="AKM3" s="494"/>
      <c r="AKN3" s="494"/>
      <c r="AKO3" s="494"/>
      <c r="AKP3" s="494"/>
      <c r="AKQ3" s="494"/>
      <c r="AKR3" s="494"/>
      <c r="AKS3" s="494"/>
      <c r="AKT3" s="494"/>
      <c r="AKU3" s="494"/>
      <c r="AKV3" s="494"/>
      <c r="AKW3" s="494"/>
      <c r="AKX3" s="494"/>
      <c r="AKY3" s="494"/>
      <c r="AKZ3" s="494"/>
      <c r="ALA3" s="494"/>
    </row>
    <row r="4" spans="1:989" s="500" customFormat="1" ht="35.25" customHeight="1">
      <c r="A4" s="496"/>
      <c r="B4" s="496"/>
      <c r="C4" s="496"/>
      <c r="D4" s="496"/>
      <c r="E4" s="496"/>
      <c r="F4" s="496"/>
      <c r="G4" s="496"/>
      <c r="H4" s="496"/>
      <c r="I4" s="496"/>
      <c r="J4" s="496"/>
      <c r="K4" s="496"/>
      <c r="L4" s="496"/>
      <c r="M4" s="496"/>
      <c r="N4" s="496"/>
      <c r="O4" s="496"/>
      <c r="P4" s="496"/>
      <c r="Q4" s="496"/>
      <c r="R4" s="849" t="s">
        <v>2262</v>
      </c>
      <c r="S4" s="497"/>
      <c r="T4" s="497"/>
      <c r="U4" s="497"/>
      <c r="V4" s="497"/>
      <c r="W4" s="523"/>
      <c r="X4" s="523"/>
      <c r="Y4" s="497"/>
      <c r="Z4" s="845"/>
      <c r="AA4" s="845"/>
      <c r="AB4" s="845"/>
      <c r="AC4" s="845"/>
      <c r="AD4" s="845"/>
      <c r="AE4" s="845"/>
      <c r="AF4" s="845"/>
      <c r="AG4" s="845"/>
      <c r="AH4" s="845"/>
      <c r="AI4" s="845"/>
      <c r="AJ4" s="845"/>
      <c r="AK4" s="845"/>
      <c r="AL4" s="845"/>
      <c r="AM4" s="845"/>
      <c r="AN4" s="845"/>
      <c r="AO4" s="845"/>
      <c r="AP4" s="502"/>
      <c r="AQ4" s="502"/>
      <c r="AR4" s="502"/>
      <c r="AS4" s="852" t="s">
        <v>2261</v>
      </c>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c r="GT4" s="498"/>
      <c r="GU4" s="498"/>
      <c r="GV4" s="498"/>
      <c r="GW4" s="498"/>
      <c r="GX4" s="498"/>
      <c r="GY4" s="498"/>
      <c r="GZ4" s="498"/>
      <c r="HA4" s="498"/>
      <c r="HB4" s="498"/>
      <c r="HC4" s="498"/>
      <c r="HD4" s="498"/>
      <c r="HE4" s="498"/>
      <c r="HF4" s="498"/>
      <c r="HG4" s="498"/>
      <c r="HH4" s="498"/>
      <c r="HI4" s="498"/>
      <c r="HJ4" s="498"/>
      <c r="HK4" s="498"/>
      <c r="HL4" s="498"/>
      <c r="HM4" s="498"/>
      <c r="HN4" s="498"/>
      <c r="HO4" s="498"/>
      <c r="HP4" s="498"/>
      <c r="HQ4" s="498"/>
      <c r="HR4" s="498"/>
      <c r="HS4" s="498"/>
      <c r="HT4" s="498"/>
      <c r="HU4" s="498"/>
      <c r="HV4" s="498"/>
      <c r="HW4" s="498"/>
      <c r="HX4" s="498"/>
      <c r="HY4" s="498"/>
      <c r="HZ4" s="498"/>
      <c r="IA4" s="498"/>
      <c r="IB4" s="498"/>
      <c r="IC4" s="498"/>
      <c r="ID4" s="498"/>
      <c r="IE4" s="498"/>
      <c r="IF4" s="498"/>
      <c r="IG4" s="498"/>
      <c r="IH4" s="498"/>
      <c r="II4" s="498"/>
      <c r="IJ4" s="498"/>
      <c r="IK4" s="498"/>
      <c r="IL4" s="498"/>
      <c r="IM4" s="498"/>
      <c r="IN4" s="498"/>
      <c r="IO4" s="498"/>
      <c r="IP4" s="498"/>
      <c r="IQ4" s="498"/>
      <c r="IR4" s="498"/>
      <c r="IS4" s="498"/>
      <c r="IT4" s="498"/>
      <c r="IU4" s="498"/>
      <c r="IV4" s="498"/>
      <c r="IW4" s="498"/>
      <c r="IX4" s="498"/>
      <c r="IY4" s="498"/>
      <c r="IZ4" s="498"/>
      <c r="JA4" s="498"/>
      <c r="JB4" s="498"/>
      <c r="JC4" s="498"/>
      <c r="JD4" s="498"/>
      <c r="JE4" s="498"/>
      <c r="JF4" s="498"/>
      <c r="JG4" s="498"/>
      <c r="JH4" s="498"/>
      <c r="JI4" s="498"/>
      <c r="JJ4" s="498"/>
      <c r="JK4" s="498"/>
      <c r="JL4" s="498"/>
      <c r="JM4" s="498"/>
      <c r="JN4" s="498"/>
      <c r="JO4" s="498"/>
      <c r="JP4" s="498"/>
      <c r="JQ4" s="498"/>
      <c r="JR4" s="498"/>
      <c r="JS4" s="498"/>
      <c r="JT4" s="498"/>
      <c r="JU4" s="498"/>
      <c r="JV4" s="498"/>
      <c r="JW4" s="498"/>
      <c r="JX4" s="498"/>
      <c r="JY4" s="498"/>
      <c r="JZ4" s="498"/>
      <c r="KA4" s="498"/>
      <c r="KB4" s="498"/>
      <c r="KC4" s="498"/>
      <c r="KD4" s="498"/>
      <c r="KE4" s="498"/>
      <c r="KF4" s="498"/>
      <c r="KG4" s="498"/>
      <c r="KH4" s="498"/>
      <c r="KI4" s="498"/>
      <c r="KJ4" s="498"/>
      <c r="KK4" s="498"/>
      <c r="KL4" s="498"/>
      <c r="KM4" s="498"/>
      <c r="KN4" s="498"/>
      <c r="KO4" s="498"/>
      <c r="KP4" s="498"/>
      <c r="KQ4" s="498"/>
      <c r="KR4" s="498"/>
      <c r="KS4" s="498"/>
      <c r="KT4" s="498"/>
      <c r="KU4" s="498"/>
      <c r="KV4" s="498"/>
      <c r="KW4" s="498"/>
      <c r="KX4" s="498"/>
      <c r="KY4" s="498"/>
      <c r="KZ4" s="498"/>
      <c r="LA4" s="498"/>
      <c r="LB4" s="498"/>
      <c r="LC4" s="498"/>
      <c r="LD4" s="498"/>
      <c r="LE4" s="498"/>
      <c r="LF4" s="498"/>
      <c r="LG4" s="498"/>
      <c r="LH4" s="498"/>
      <c r="LI4" s="498"/>
      <c r="LJ4" s="498"/>
      <c r="LK4" s="498"/>
      <c r="LL4" s="498"/>
      <c r="LM4" s="498"/>
      <c r="LN4" s="498"/>
      <c r="LO4" s="498"/>
      <c r="LP4" s="498"/>
      <c r="LQ4" s="498"/>
      <c r="LR4" s="498"/>
      <c r="LS4" s="498"/>
      <c r="LT4" s="498"/>
      <c r="LU4" s="498"/>
      <c r="LV4" s="498"/>
      <c r="LW4" s="498"/>
      <c r="LX4" s="498"/>
      <c r="LY4" s="498"/>
      <c r="LZ4" s="498"/>
      <c r="MA4" s="498"/>
      <c r="MB4" s="498"/>
      <c r="MC4" s="498"/>
      <c r="MD4" s="498"/>
      <c r="ME4" s="498"/>
      <c r="MF4" s="498"/>
      <c r="MG4" s="498"/>
      <c r="MH4" s="498"/>
      <c r="MI4" s="498"/>
      <c r="MJ4" s="498"/>
      <c r="MK4" s="498"/>
      <c r="ML4" s="498"/>
      <c r="MM4" s="498"/>
      <c r="MN4" s="498"/>
      <c r="MO4" s="498"/>
      <c r="MP4" s="498"/>
      <c r="MQ4" s="498"/>
      <c r="MR4" s="498"/>
      <c r="MS4" s="498"/>
      <c r="MT4" s="498"/>
      <c r="MU4" s="498"/>
      <c r="MV4" s="498"/>
      <c r="MW4" s="498"/>
      <c r="MX4" s="498"/>
      <c r="MY4" s="498"/>
      <c r="MZ4" s="498"/>
      <c r="NA4" s="498"/>
      <c r="NB4" s="498"/>
      <c r="NC4" s="498"/>
      <c r="ND4" s="498"/>
      <c r="NE4" s="498"/>
      <c r="NF4" s="498"/>
      <c r="NG4" s="498"/>
      <c r="NH4" s="498"/>
      <c r="NI4" s="498"/>
      <c r="NJ4" s="498"/>
      <c r="NK4" s="498"/>
      <c r="NL4" s="498"/>
      <c r="NM4" s="498"/>
      <c r="NN4" s="498"/>
      <c r="NO4" s="498"/>
      <c r="NP4" s="498"/>
      <c r="NQ4" s="498"/>
      <c r="NR4" s="498"/>
      <c r="NS4" s="498"/>
      <c r="NT4" s="498"/>
      <c r="NU4" s="498"/>
      <c r="NV4" s="498"/>
      <c r="NW4" s="498"/>
      <c r="NX4" s="498"/>
      <c r="NY4" s="498"/>
      <c r="NZ4" s="498"/>
      <c r="OA4" s="498"/>
      <c r="OB4" s="498"/>
      <c r="OC4" s="498"/>
      <c r="OD4" s="498"/>
      <c r="OE4" s="498"/>
      <c r="OF4" s="498"/>
      <c r="OG4" s="498"/>
      <c r="OH4" s="498"/>
      <c r="OI4" s="498"/>
      <c r="OJ4" s="498"/>
      <c r="OK4" s="498"/>
      <c r="OL4" s="498"/>
      <c r="OM4" s="498"/>
      <c r="ON4" s="498"/>
      <c r="OO4" s="498"/>
      <c r="OP4" s="498"/>
      <c r="OQ4" s="498"/>
      <c r="OR4" s="498"/>
      <c r="OS4" s="498"/>
      <c r="OT4" s="498"/>
      <c r="OU4" s="498"/>
      <c r="OV4" s="498"/>
      <c r="OW4" s="498"/>
      <c r="OX4" s="498"/>
      <c r="OY4" s="498"/>
      <c r="OZ4" s="498"/>
      <c r="PA4" s="498"/>
      <c r="PB4" s="498"/>
      <c r="PC4" s="498"/>
      <c r="PD4" s="498"/>
      <c r="PE4" s="498"/>
      <c r="PF4" s="498"/>
      <c r="PG4" s="498"/>
      <c r="PH4" s="498"/>
      <c r="PI4" s="498"/>
      <c r="PJ4" s="498"/>
      <c r="PK4" s="498"/>
      <c r="PL4" s="498"/>
      <c r="PM4" s="498"/>
      <c r="PN4" s="498"/>
      <c r="PO4" s="498"/>
      <c r="PP4" s="498"/>
      <c r="PQ4" s="498"/>
      <c r="PR4" s="498"/>
      <c r="PS4" s="498"/>
      <c r="PT4" s="498"/>
      <c r="PU4" s="498"/>
      <c r="PV4" s="498"/>
      <c r="PW4" s="498"/>
      <c r="PX4" s="498"/>
      <c r="PY4" s="498"/>
      <c r="PZ4" s="498"/>
      <c r="QA4" s="498"/>
      <c r="QB4" s="498"/>
      <c r="QC4" s="498"/>
      <c r="QD4" s="498"/>
      <c r="QE4" s="498"/>
      <c r="QF4" s="498"/>
      <c r="QG4" s="498"/>
      <c r="QH4" s="498"/>
      <c r="QI4" s="498"/>
      <c r="QJ4" s="498"/>
      <c r="QK4" s="498"/>
      <c r="QL4" s="498"/>
      <c r="QM4" s="498"/>
      <c r="QN4" s="498"/>
      <c r="QO4" s="498"/>
      <c r="QP4" s="498"/>
      <c r="QQ4" s="498"/>
      <c r="QR4" s="498"/>
      <c r="QS4" s="498"/>
      <c r="QT4" s="498"/>
      <c r="QU4" s="498"/>
      <c r="QV4" s="498"/>
      <c r="QW4" s="498"/>
      <c r="QX4" s="498"/>
      <c r="QY4" s="498"/>
      <c r="QZ4" s="498"/>
      <c r="RA4" s="498"/>
      <c r="RB4" s="498"/>
      <c r="RC4" s="498"/>
      <c r="RD4" s="498"/>
      <c r="RE4" s="498"/>
      <c r="RF4" s="498"/>
      <c r="RG4" s="498"/>
      <c r="RH4" s="498"/>
      <c r="RI4" s="498"/>
      <c r="RJ4" s="498"/>
      <c r="RK4" s="498"/>
      <c r="RL4" s="498"/>
      <c r="RM4" s="498"/>
      <c r="RN4" s="498"/>
      <c r="RO4" s="498"/>
      <c r="RP4" s="498"/>
      <c r="RQ4" s="498"/>
      <c r="RR4" s="498"/>
      <c r="RS4" s="498"/>
      <c r="RT4" s="498"/>
      <c r="RU4" s="498"/>
      <c r="RV4" s="498"/>
      <c r="RW4" s="498"/>
      <c r="RX4" s="498"/>
      <c r="RY4" s="498"/>
      <c r="RZ4" s="498"/>
      <c r="SA4" s="498"/>
      <c r="SB4" s="498"/>
      <c r="SC4" s="498"/>
      <c r="SD4" s="498"/>
      <c r="SE4" s="498"/>
      <c r="SF4" s="498"/>
      <c r="SG4" s="498"/>
      <c r="SH4" s="498"/>
      <c r="SI4" s="498"/>
      <c r="SJ4" s="498"/>
      <c r="SK4" s="498"/>
      <c r="SL4" s="498"/>
      <c r="SM4" s="498"/>
      <c r="SN4" s="498"/>
      <c r="SO4" s="498"/>
      <c r="SP4" s="498"/>
      <c r="SQ4" s="498"/>
      <c r="SR4" s="498"/>
      <c r="SS4" s="498"/>
      <c r="ST4" s="498"/>
      <c r="SU4" s="498"/>
      <c r="SV4" s="498"/>
      <c r="SW4" s="498"/>
      <c r="SX4" s="498"/>
      <c r="SY4" s="498"/>
      <c r="SZ4" s="498"/>
      <c r="TA4" s="498"/>
      <c r="TB4" s="498"/>
      <c r="TC4" s="498"/>
      <c r="TD4" s="498"/>
      <c r="TE4" s="498"/>
      <c r="TF4" s="498"/>
      <c r="TG4" s="498"/>
      <c r="TH4" s="498"/>
      <c r="TI4" s="498"/>
      <c r="TJ4" s="498"/>
      <c r="TK4" s="498"/>
      <c r="TL4" s="498"/>
      <c r="TM4" s="498"/>
      <c r="TN4" s="498"/>
      <c r="TO4" s="498"/>
      <c r="TP4" s="498"/>
      <c r="TQ4" s="498"/>
      <c r="TR4" s="498"/>
      <c r="TS4" s="498"/>
      <c r="TT4" s="498"/>
      <c r="TU4" s="498"/>
      <c r="TV4" s="498"/>
      <c r="TW4" s="498"/>
      <c r="TX4" s="498"/>
      <c r="TY4" s="498"/>
      <c r="TZ4" s="498"/>
      <c r="UA4" s="498"/>
      <c r="UB4" s="498"/>
      <c r="UC4" s="498"/>
      <c r="UD4" s="498"/>
      <c r="UE4" s="498"/>
      <c r="UF4" s="498"/>
      <c r="UG4" s="498"/>
      <c r="UH4" s="498"/>
      <c r="UI4" s="498"/>
      <c r="UJ4" s="498"/>
      <c r="UK4" s="498"/>
      <c r="UL4" s="498"/>
      <c r="UM4" s="498"/>
      <c r="UN4" s="498"/>
      <c r="UO4" s="498"/>
      <c r="UP4" s="498"/>
      <c r="UQ4" s="498"/>
      <c r="UR4" s="498"/>
      <c r="US4" s="498"/>
      <c r="UT4" s="498"/>
      <c r="UU4" s="498"/>
      <c r="UV4" s="498"/>
      <c r="UW4" s="498"/>
      <c r="UX4" s="498"/>
      <c r="UY4" s="498"/>
      <c r="UZ4" s="498"/>
      <c r="VA4" s="498"/>
      <c r="VB4" s="498"/>
      <c r="VC4" s="498"/>
      <c r="VD4" s="498"/>
      <c r="VE4" s="498"/>
      <c r="VF4" s="498"/>
      <c r="VG4" s="498"/>
      <c r="VH4" s="498"/>
      <c r="VI4" s="498"/>
      <c r="VJ4" s="498"/>
      <c r="VK4" s="498"/>
      <c r="VL4" s="498"/>
      <c r="VM4" s="498"/>
      <c r="VN4" s="498"/>
      <c r="VO4" s="498"/>
      <c r="VP4" s="498"/>
      <c r="VQ4" s="498"/>
      <c r="VR4" s="498"/>
      <c r="VS4" s="498"/>
      <c r="VT4" s="498"/>
      <c r="VU4" s="498"/>
      <c r="VV4" s="498"/>
      <c r="VW4" s="498"/>
      <c r="VX4" s="498"/>
      <c r="VY4" s="498"/>
      <c r="VZ4" s="498"/>
      <c r="WA4" s="498"/>
      <c r="WB4" s="498"/>
      <c r="WC4" s="498"/>
      <c r="WD4" s="498"/>
      <c r="WE4" s="498"/>
      <c r="WF4" s="498"/>
      <c r="WG4" s="498"/>
      <c r="WH4" s="498"/>
      <c r="WI4" s="498"/>
      <c r="WJ4" s="498"/>
      <c r="WK4" s="498"/>
      <c r="WL4" s="498"/>
      <c r="WM4" s="498"/>
      <c r="WN4" s="498"/>
      <c r="WO4" s="498"/>
      <c r="WP4" s="498"/>
      <c r="WQ4" s="498"/>
      <c r="WR4" s="498"/>
      <c r="WS4" s="498"/>
      <c r="WT4" s="498"/>
      <c r="WU4" s="498"/>
      <c r="WV4" s="498"/>
      <c r="WW4" s="498"/>
      <c r="WX4" s="498"/>
      <c r="WY4" s="498"/>
      <c r="WZ4" s="498"/>
      <c r="XA4" s="498"/>
      <c r="XB4" s="498"/>
      <c r="XC4" s="498"/>
      <c r="XD4" s="498"/>
      <c r="XE4" s="498"/>
      <c r="XF4" s="498"/>
      <c r="XG4" s="498"/>
      <c r="XH4" s="498"/>
      <c r="XI4" s="498"/>
      <c r="XJ4" s="498"/>
      <c r="XK4" s="498"/>
      <c r="XL4" s="498"/>
      <c r="XM4" s="498"/>
      <c r="XN4" s="498"/>
      <c r="XO4" s="498"/>
      <c r="XP4" s="498"/>
      <c r="XQ4" s="498"/>
      <c r="XR4" s="498"/>
      <c r="XS4" s="498"/>
      <c r="XT4" s="498"/>
      <c r="XU4" s="498"/>
      <c r="XV4" s="498"/>
      <c r="XW4" s="498"/>
      <c r="XX4" s="498"/>
      <c r="XY4" s="498"/>
      <c r="XZ4" s="498"/>
      <c r="YA4" s="498"/>
      <c r="YB4" s="498"/>
      <c r="YC4" s="498"/>
      <c r="YD4" s="498"/>
      <c r="YE4" s="498"/>
      <c r="YF4" s="498"/>
      <c r="YG4" s="498"/>
      <c r="YH4" s="498"/>
      <c r="YI4" s="498"/>
      <c r="YJ4" s="498"/>
      <c r="YK4" s="498"/>
      <c r="YL4" s="498"/>
      <c r="YM4" s="498"/>
      <c r="YN4" s="498"/>
      <c r="YO4" s="498"/>
      <c r="YP4" s="498"/>
      <c r="YQ4" s="498"/>
      <c r="YR4" s="498"/>
      <c r="YS4" s="498"/>
      <c r="YT4" s="498"/>
      <c r="YU4" s="498"/>
      <c r="YV4" s="498"/>
      <c r="YW4" s="498"/>
      <c r="YX4" s="498"/>
      <c r="YY4" s="498"/>
      <c r="YZ4" s="498"/>
      <c r="ZA4" s="498"/>
      <c r="ZB4" s="498"/>
      <c r="ZC4" s="498"/>
      <c r="ZD4" s="498"/>
      <c r="ZE4" s="498"/>
      <c r="ZF4" s="498"/>
      <c r="ZG4" s="498"/>
      <c r="ZH4" s="498"/>
      <c r="ZI4" s="498"/>
      <c r="ZJ4" s="498"/>
      <c r="ZK4" s="498"/>
      <c r="ZL4" s="498"/>
      <c r="ZM4" s="498"/>
      <c r="ZN4" s="498"/>
      <c r="ZO4" s="498"/>
      <c r="ZP4" s="498"/>
      <c r="ZQ4" s="498"/>
      <c r="ZR4" s="498"/>
      <c r="ZS4" s="498"/>
      <c r="ZT4" s="498"/>
      <c r="ZU4" s="498"/>
      <c r="ZV4" s="498"/>
      <c r="ZW4" s="498"/>
      <c r="ZX4" s="498"/>
      <c r="ZY4" s="498"/>
      <c r="ZZ4" s="498"/>
      <c r="AAA4" s="498"/>
      <c r="AAB4" s="498"/>
      <c r="AAC4" s="498"/>
      <c r="AAD4" s="498"/>
      <c r="AAE4" s="498"/>
      <c r="AAF4" s="498"/>
      <c r="AAG4" s="498"/>
      <c r="AAH4" s="498"/>
      <c r="AAI4" s="498"/>
      <c r="AAJ4" s="498"/>
      <c r="AAK4" s="498"/>
      <c r="AAL4" s="498"/>
      <c r="AAM4" s="498"/>
      <c r="AAN4" s="498"/>
      <c r="AAO4" s="498"/>
      <c r="AAP4" s="498"/>
      <c r="AAQ4" s="498"/>
      <c r="AAR4" s="498"/>
      <c r="AAS4" s="498"/>
      <c r="AAT4" s="498"/>
      <c r="AAU4" s="498"/>
      <c r="AAV4" s="498"/>
      <c r="AAW4" s="498"/>
      <c r="AAX4" s="498"/>
      <c r="AAY4" s="498"/>
      <c r="AAZ4" s="498"/>
      <c r="ABA4" s="498"/>
      <c r="ABB4" s="498"/>
      <c r="ABC4" s="498"/>
      <c r="ABD4" s="498"/>
      <c r="ABE4" s="498"/>
      <c r="ABF4" s="498"/>
      <c r="ABG4" s="498"/>
      <c r="ABH4" s="498"/>
      <c r="ABI4" s="498"/>
      <c r="ABJ4" s="498"/>
      <c r="ABK4" s="498"/>
      <c r="ABL4" s="498"/>
      <c r="ABM4" s="498"/>
      <c r="ABN4" s="498"/>
      <c r="ABO4" s="498"/>
      <c r="ABP4" s="498"/>
      <c r="ABQ4" s="498"/>
      <c r="ABR4" s="498"/>
      <c r="ABS4" s="498"/>
      <c r="ABT4" s="498"/>
      <c r="ABU4" s="498"/>
      <c r="ABV4" s="498"/>
      <c r="ABW4" s="498"/>
      <c r="ABX4" s="498"/>
      <c r="ABY4" s="498"/>
      <c r="ABZ4" s="498"/>
      <c r="ACA4" s="498"/>
      <c r="ACB4" s="498"/>
      <c r="ACC4" s="498"/>
      <c r="ACD4" s="498"/>
      <c r="ACE4" s="498"/>
      <c r="ACF4" s="498"/>
      <c r="ACG4" s="498"/>
      <c r="ACH4" s="498"/>
      <c r="ACI4" s="498"/>
      <c r="ACJ4" s="498"/>
      <c r="ACK4" s="498"/>
      <c r="ACL4" s="498"/>
      <c r="ACM4" s="498"/>
      <c r="ACN4" s="498"/>
      <c r="ACO4" s="498"/>
      <c r="ACP4" s="498"/>
      <c r="ACQ4" s="498"/>
      <c r="ACR4" s="498"/>
      <c r="ACS4" s="498"/>
      <c r="ACT4" s="498"/>
      <c r="ACU4" s="498"/>
      <c r="ACV4" s="498"/>
      <c r="ACW4" s="498"/>
      <c r="ACX4" s="498"/>
      <c r="ACY4" s="498"/>
      <c r="ACZ4" s="498"/>
      <c r="ADA4" s="498"/>
      <c r="ADB4" s="498"/>
      <c r="ADC4" s="498"/>
      <c r="ADD4" s="498"/>
      <c r="ADE4" s="498"/>
      <c r="ADF4" s="498"/>
      <c r="ADG4" s="498"/>
      <c r="ADH4" s="498"/>
      <c r="ADI4" s="498"/>
      <c r="ADJ4" s="498"/>
      <c r="ADK4" s="498"/>
      <c r="ADL4" s="498"/>
      <c r="ADM4" s="498"/>
      <c r="ADN4" s="498"/>
      <c r="ADO4" s="498"/>
      <c r="ADP4" s="498"/>
      <c r="ADQ4" s="498"/>
      <c r="ADR4" s="498"/>
      <c r="ADS4" s="498"/>
      <c r="ADT4" s="498"/>
      <c r="ADU4" s="498"/>
      <c r="ADV4" s="498"/>
      <c r="ADW4" s="498"/>
      <c r="ADX4" s="498"/>
      <c r="ADY4" s="498"/>
      <c r="ADZ4" s="498"/>
      <c r="AEA4" s="498"/>
      <c r="AEB4" s="498"/>
      <c r="AEC4" s="498"/>
      <c r="AED4" s="498"/>
      <c r="AEE4" s="498"/>
      <c r="AEF4" s="498"/>
      <c r="AEG4" s="498"/>
      <c r="AEH4" s="498"/>
      <c r="AEI4" s="498"/>
      <c r="AEJ4" s="498"/>
      <c r="AEK4" s="498"/>
      <c r="AEL4" s="498"/>
      <c r="AEM4" s="498"/>
      <c r="AEN4" s="498"/>
      <c r="AEO4" s="498"/>
      <c r="AEP4" s="498"/>
      <c r="AEQ4" s="498"/>
      <c r="AER4" s="498"/>
      <c r="AES4" s="498"/>
      <c r="AET4" s="498"/>
      <c r="AEU4" s="498"/>
      <c r="AEV4" s="498"/>
      <c r="AEW4" s="498"/>
      <c r="AEX4" s="498"/>
      <c r="AEY4" s="498"/>
      <c r="AEZ4" s="498"/>
      <c r="AFA4" s="498"/>
      <c r="AFB4" s="498"/>
      <c r="AFC4" s="498"/>
      <c r="AFD4" s="498"/>
      <c r="AFE4" s="498"/>
      <c r="AFF4" s="498"/>
      <c r="AFG4" s="498"/>
      <c r="AFH4" s="498"/>
      <c r="AFI4" s="498"/>
      <c r="AFJ4" s="498"/>
      <c r="AFK4" s="498"/>
      <c r="AFL4" s="498"/>
      <c r="AFM4" s="498"/>
      <c r="AFN4" s="498"/>
      <c r="AFO4" s="498"/>
      <c r="AFP4" s="498"/>
      <c r="AFQ4" s="498"/>
      <c r="AFR4" s="498"/>
      <c r="AFS4" s="498"/>
      <c r="AFT4" s="498"/>
      <c r="AFU4" s="498"/>
      <c r="AFV4" s="498"/>
      <c r="AFW4" s="498"/>
      <c r="AFX4" s="498"/>
      <c r="AFY4" s="498"/>
      <c r="AFZ4" s="498"/>
      <c r="AGA4" s="498"/>
      <c r="AGB4" s="498"/>
      <c r="AGC4" s="498"/>
      <c r="AGD4" s="498"/>
      <c r="AGE4" s="498"/>
      <c r="AGF4" s="498"/>
      <c r="AGG4" s="498"/>
      <c r="AGH4" s="498"/>
      <c r="AGI4" s="498"/>
      <c r="AGJ4" s="498"/>
      <c r="AGK4" s="498"/>
      <c r="AGL4" s="498"/>
      <c r="AGM4" s="498"/>
      <c r="AGN4" s="498"/>
      <c r="AGO4" s="498"/>
      <c r="AGP4" s="498"/>
      <c r="AGQ4" s="498"/>
      <c r="AGR4" s="498"/>
      <c r="AGS4" s="498"/>
      <c r="AGT4" s="498"/>
      <c r="AGU4" s="498"/>
      <c r="AGV4" s="498"/>
      <c r="AGW4" s="498"/>
      <c r="AGX4" s="498"/>
      <c r="AGY4" s="498"/>
      <c r="AGZ4" s="498"/>
      <c r="AHA4" s="498"/>
      <c r="AHB4" s="498"/>
      <c r="AHC4" s="498"/>
      <c r="AHD4" s="498"/>
      <c r="AHE4" s="498"/>
      <c r="AHF4" s="498"/>
      <c r="AHG4" s="498"/>
      <c r="AHH4" s="498"/>
      <c r="AHI4" s="498"/>
      <c r="AHJ4" s="498"/>
      <c r="AHK4" s="498"/>
      <c r="AHL4" s="498"/>
      <c r="AHM4" s="498"/>
      <c r="AHN4" s="498"/>
      <c r="AHO4" s="498"/>
      <c r="AHP4" s="498"/>
      <c r="AHQ4" s="498"/>
      <c r="AHR4" s="498"/>
      <c r="AHS4" s="498"/>
      <c r="AHT4" s="498"/>
      <c r="AHU4" s="498"/>
      <c r="AHV4" s="498"/>
      <c r="AHW4" s="498"/>
      <c r="AHX4" s="498"/>
      <c r="AHY4" s="498"/>
      <c r="AHZ4" s="498"/>
      <c r="AIA4" s="498"/>
      <c r="AIB4" s="498"/>
      <c r="AIC4" s="498"/>
      <c r="AID4" s="498"/>
      <c r="AIE4" s="498"/>
      <c r="AIF4" s="498"/>
      <c r="AIG4" s="498"/>
      <c r="AIH4" s="498"/>
      <c r="AII4" s="498"/>
      <c r="AIJ4" s="498"/>
      <c r="AIK4" s="498"/>
      <c r="AIL4" s="498"/>
      <c r="AIM4" s="498"/>
      <c r="AIN4" s="498"/>
      <c r="AIO4" s="498"/>
      <c r="AIP4" s="498"/>
      <c r="AIQ4" s="498"/>
      <c r="AIR4" s="498"/>
      <c r="AIS4" s="498"/>
      <c r="AIT4" s="498"/>
      <c r="AIU4" s="498"/>
      <c r="AIV4" s="498"/>
      <c r="AIW4" s="498"/>
      <c r="AIX4" s="498"/>
      <c r="AIY4" s="498"/>
      <c r="AIZ4" s="498"/>
      <c r="AJA4" s="498"/>
      <c r="AJB4" s="498"/>
      <c r="AJC4" s="498"/>
      <c r="AJD4" s="498"/>
      <c r="AJE4" s="498"/>
      <c r="AJF4" s="498"/>
      <c r="AJG4" s="498"/>
      <c r="AJH4" s="498"/>
      <c r="AJI4" s="498"/>
      <c r="AJJ4" s="498"/>
      <c r="AJK4" s="498"/>
      <c r="AJL4" s="498"/>
      <c r="AJM4" s="498"/>
      <c r="AJN4" s="498"/>
      <c r="AJO4" s="498"/>
      <c r="AJP4" s="498"/>
      <c r="AJQ4" s="498"/>
      <c r="AJR4" s="498"/>
      <c r="AJS4" s="498"/>
      <c r="AJT4" s="498"/>
      <c r="AJU4" s="498"/>
      <c r="AJV4" s="498"/>
      <c r="AJW4" s="498"/>
      <c r="AJX4" s="498"/>
      <c r="AJY4" s="498"/>
      <c r="AJZ4" s="498"/>
      <c r="AKA4" s="498"/>
      <c r="AKB4" s="498"/>
      <c r="AKC4" s="498"/>
      <c r="AKD4" s="498"/>
      <c r="AKE4" s="498"/>
      <c r="AKF4" s="498"/>
      <c r="AKG4" s="498"/>
      <c r="AKH4" s="498"/>
      <c r="AKI4" s="498"/>
      <c r="AKJ4" s="498"/>
      <c r="AKK4" s="498"/>
      <c r="AKL4" s="498"/>
      <c r="AKM4" s="498"/>
      <c r="AKN4" s="498"/>
      <c r="AKO4" s="498"/>
      <c r="AKP4" s="498"/>
      <c r="AKQ4" s="498"/>
      <c r="AKR4" s="498"/>
      <c r="AKS4" s="498"/>
      <c r="AKT4" s="498"/>
      <c r="AKU4" s="498"/>
      <c r="AKV4" s="498"/>
      <c r="AKW4" s="498"/>
      <c r="AKX4" s="498"/>
      <c r="AKY4" s="498"/>
      <c r="AKZ4" s="498"/>
      <c r="ALA4" s="498"/>
    </row>
    <row r="5" spans="1:989" s="495" customFormat="1" ht="35.25" customHeight="1">
      <c r="A5" s="490"/>
      <c r="B5" s="490"/>
      <c r="C5" s="490"/>
      <c r="D5" s="490"/>
      <c r="E5" s="490"/>
      <c r="F5" s="490"/>
      <c r="G5" s="490"/>
      <c r="H5" s="490"/>
      <c r="I5" s="490"/>
      <c r="J5" s="490"/>
      <c r="K5" s="490"/>
      <c r="L5" s="490"/>
      <c r="M5" s="490"/>
      <c r="N5" s="490"/>
      <c r="O5" s="490"/>
      <c r="P5" s="490"/>
      <c r="Q5" s="490"/>
      <c r="R5" s="741" t="e">
        <f>#REF!</f>
        <v>#REF!</v>
      </c>
      <c r="S5" s="741"/>
      <c r="T5" s="741"/>
      <c r="U5" s="741"/>
      <c r="V5" s="741"/>
      <c r="W5" s="741"/>
      <c r="X5" s="741"/>
      <c r="Y5" s="864"/>
      <c r="Z5" s="524"/>
      <c r="AA5" s="524"/>
      <c r="AB5" s="524"/>
      <c r="AC5" s="492"/>
      <c r="AD5" s="492"/>
      <c r="AE5" s="492"/>
      <c r="AF5" s="492"/>
      <c r="AG5" s="492"/>
      <c r="AH5" s="492"/>
      <c r="AI5" s="492"/>
      <c r="AJ5" s="492"/>
      <c r="AK5" s="492"/>
      <c r="AL5" s="492"/>
      <c r="AM5" s="492"/>
      <c r="AN5" s="492"/>
      <c r="AO5" s="492"/>
      <c r="AP5" s="506"/>
      <c r="AQ5" s="1724" t="e">
        <f>#REF!</f>
        <v>#REF!</v>
      </c>
      <c r="AR5" s="1724"/>
      <c r="AS5" s="172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4"/>
      <c r="CF5" s="494"/>
      <c r="CG5" s="494"/>
      <c r="CH5" s="494"/>
      <c r="CI5" s="494"/>
      <c r="CJ5" s="494"/>
      <c r="CK5" s="494"/>
      <c r="CL5" s="494"/>
      <c r="CM5" s="494"/>
      <c r="CN5" s="494"/>
      <c r="CO5" s="494"/>
      <c r="CP5" s="494"/>
      <c r="CQ5" s="494"/>
      <c r="CR5" s="494"/>
      <c r="CS5" s="494"/>
      <c r="CT5" s="494"/>
      <c r="CU5" s="494"/>
      <c r="CV5" s="494"/>
      <c r="CW5" s="494"/>
      <c r="CX5" s="494"/>
      <c r="CY5" s="494"/>
      <c r="CZ5" s="494"/>
      <c r="DA5" s="494"/>
      <c r="DB5" s="494"/>
      <c r="DC5" s="494"/>
      <c r="DD5" s="494"/>
      <c r="DE5" s="494"/>
      <c r="DF5" s="494"/>
      <c r="DG5" s="494"/>
      <c r="DH5" s="494"/>
      <c r="DI5" s="494"/>
      <c r="DJ5" s="494"/>
      <c r="DK5" s="494"/>
      <c r="DL5" s="494"/>
      <c r="DM5" s="494"/>
      <c r="DN5" s="494"/>
      <c r="DO5" s="494"/>
      <c r="DP5" s="494"/>
      <c r="DQ5" s="494"/>
      <c r="DR5" s="494"/>
      <c r="DS5" s="494"/>
      <c r="DT5" s="494"/>
      <c r="DU5" s="494"/>
      <c r="DV5" s="494"/>
      <c r="DW5" s="494"/>
      <c r="DX5" s="494"/>
      <c r="DY5" s="494"/>
      <c r="DZ5" s="494"/>
      <c r="EA5" s="494"/>
      <c r="EB5" s="494"/>
      <c r="EC5" s="494"/>
      <c r="ED5" s="494"/>
      <c r="EE5" s="494"/>
      <c r="EF5" s="494"/>
      <c r="EG5" s="494"/>
      <c r="EH5" s="494"/>
      <c r="EI5" s="494"/>
      <c r="EJ5" s="494"/>
      <c r="EK5" s="494"/>
      <c r="EL5" s="494"/>
      <c r="EM5" s="494"/>
      <c r="EN5" s="494"/>
      <c r="EO5" s="494"/>
      <c r="EP5" s="494"/>
      <c r="EQ5" s="494"/>
      <c r="ER5" s="494"/>
      <c r="ES5" s="494"/>
      <c r="ET5" s="494"/>
      <c r="EU5" s="494"/>
      <c r="EV5" s="494"/>
      <c r="EW5" s="494"/>
      <c r="EX5" s="494"/>
      <c r="EY5" s="494"/>
      <c r="EZ5" s="494"/>
      <c r="FA5" s="494"/>
      <c r="FB5" s="494"/>
      <c r="FC5" s="494"/>
      <c r="FD5" s="494"/>
      <c r="FE5" s="494"/>
      <c r="FF5" s="494"/>
      <c r="FG5" s="494"/>
      <c r="FH5" s="494"/>
      <c r="FI5" s="494"/>
      <c r="FJ5" s="494"/>
      <c r="FK5" s="494"/>
      <c r="FL5" s="494"/>
      <c r="FM5" s="494"/>
      <c r="FN5" s="494"/>
      <c r="FO5" s="494"/>
      <c r="FP5" s="494"/>
      <c r="FQ5" s="494"/>
      <c r="FR5" s="494"/>
      <c r="FS5" s="494"/>
      <c r="FT5" s="494"/>
      <c r="FU5" s="494"/>
      <c r="FV5" s="494"/>
      <c r="FW5" s="494"/>
      <c r="FX5" s="494"/>
      <c r="FY5" s="494"/>
      <c r="FZ5" s="494"/>
      <c r="GA5" s="494"/>
      <c r="GB5" s="494"/>
      <c r="GC5" s="494"/>
      <c r="GD5" s="494"/>
      <c r="GE5" s="494"/>
      <c r="GF5" s="494"/>
      <c r="GG5" s="494"/>
      <c r="GH5" s="494"/>
      <c r="GI5" s="494"/>
      <c r="GJ5" s="494"/>
      <c r="GK5" s="494"/>
      <c r="GL5" s="494"/>
      <c r="GM5" s="494"/>
      <c r="GN5" s="494"/>
      <c r="GO5" s="494"/>
      <c r="GP5" s="494"/>
      <c r="GQ5" s="494"/>
      <c r="GR5" s="494"/>
      <c r="GS5" s="494"/>
      <c r="GT5" s="494"/>
      <c r="GU5" s="494"/>
      <c r="GV5" s="494"/>
      <c r="GW5" s="494"/>
      <c r="GX5" s="494"/>
      <c r="GY5" s="494"/>
      <c r="GZ5" s="494"/>
      <c r="HA5" s="494"/>
      <c r="HB5" s="494"/>
      <c r="HC5" s="494"/>
      <c r="HD5" s="494"/>
      <c r="HE5" s="494"/>
      <c r="HF5" s="494"/>
      <c r="HG5" s="494"/>
      <c r="HH5" s="494"/>
      <c r="HI5" s="494"/>
      <c r="HJ5" s="494"/>
      <c r="HK5" s="494"/>
      <c r="HL5" s="494"/>
      <c r="HM5" s="494"/>
      <c r="HN5" s="494"/>
      <c r="HO5" s="494"/>
      <c r="HP5" s="494"/>
      <c r="HQ5" s="494"/>
      <c r="HR5" s="494"/>
      <c r="HS5" s="494"/>
      <c r="HT5" s="494"/>
      <c r="HU5" s="494"/>
      <c r="HV5" s="494"/>
      <c r="HW5" s="494"/>
      <c r="HX5" s="494"/>
      <c r="HY5" s="494"/>
      <c r="HZ5" s="494"/>
      <c r="IA5" s="494"/>
      <c r="IB5" s="494"/>
      <c r="IC5" s="494"/>
      <c r="ID5" s="494"/>
      <c r="IE5" s="494"/>
      <c r="IF5" s="494"/>
      <c r="IG5" s="494"/>
      <c r="IH5" s="494"/>
      <c r="II5" s="494"/>
      <c r="IJ5" s="494"/>
      <c r="IK5" s="494"/>
      <c r="IL5" s="494"/>
      <c r="IM5" s="494"/>
      <c r="IN5" s="494"/>
      <c r="IO5" s="494"/>
      <c r="IP5" s="494"/>
      <c r="IQ5" s="494"/>
      <c r="IR5" s="494"/>
      <c r="IS5" s="494"/>
      <c r="IT5" s="494"/>
      <c r="IU5" s="494"/>
      <c r="IV5" s="494"/>
      <c r="IW5" s="494"/>
      <c r="IX5" s="494"/>
      <c r="IY5" s="494"/>
      <c r="IZ5" s="494"/>
      <c r="JA5" s="494"/>
      <c r="JB5" s="494"/>
      <c r="JC5" s="494"/>
      <c r="JD5" s="494"/>
      <c r="JE5" s="494"/>
      <c r="JF5" s="494"/>
      <c r="JG5" s="494"/>
      <c r="JH5" s="494"/>
      <c r="JI5" s="494"/>
      <c r="JJ5" s="494"/>
      <c r="JK5" s="494"/>
      <c r="JL5" s="494"/>
      <c r="JM5" s="494"/>
      <c r="JN5" s="494"/>
      <c r="JO5" s="494"/>
      <c r="JP5" s="494"/>
      <c r="JQ5" s="494"/>
      <c r="JR5" s="494"/>
      <c r="JS5" s="494"/>
      <c r="JT5" s="494"/>
      <c r="JU5" s="494"/>
      <c r="JV5" s="494"/>
      <c r="JW5" s="494"/>
      <c r="JX5" s="494"/>
      <c r="JY5" s="494"/>
      <c r="JZ5" s="494"/>
      <c r="KA5" s="494"/>
      <c r="KB5" s="494"/>
      <c r="KC5" s="494"/>
      <c r="KD5" s="494"/>
      <c r="KE5" s="494"/>
      <c r="KF5" s="494"/>
      <c r="KG5" s="494"/>
      <c r="KH5" s="494"/>
      <c r="KI5" s="494"/>
      <c r="KJ5" s="494"/>
      <c r="KK5" s="494"/>
      <c r="KL5" s="494"/>
      <c r="KM5" s="494"/>
      <c r="KN5" s="494"/>
      <c r="KO5" s="494"/>
      <c r="KP5" s="494"/>
      <c r="KQ5" s="494"/>
      <c r="KR5" s="494"/>
      <c r="KS5" s="494"/>
      <c r="KT5" s="494"/>
      <c r="KU5" s="494"/>
      <c r="KV5" s="494"/>
      <c r="KW5" s="494"/>
      <c r="KX5" s="494"/>
      <c r="KY5" s="494"/>
      <c r="KZ5" s="494"/>
      <c r="LA5" s="494"/>
      <c r="LB5" s="494"/>
      <c r="LC5" s="494"/>
      <c r="LD5" s="494"/>
      <c r="LE5" s="494"/>
      <c r="LF5" s="494"/>
      <c r="LG5" s="494"/>
      <c r="LH5" s="494"/>
      <c r="LI5" s="494"/>
      <c r="LJ5" s="494"/>
      <c r="LK5" s="494"/>
      <c r="LL5" s="494"/>
      <c r="LM5" s="494"/>
      <c r="LN5" s="494"/>
      <c r="LO5" s="494"/>
      <c r="LP5" s="494"/>
      <c r="LQ5" s="494"/>
      <c r="LR5" s="494"/>
      <c r="LS5" s="494"/>
      <c r="LT5" s="494"/>
      <c r="LU5" s="494"/>
      <c r="LV5" s="494"/>
      <c r="LW5" s="494"/>
      <c r="LX5" s="494"/>
      <c r="LY5" s="494"/>
      <c r="LZ5" s="494"/>
      <c r="MA5" s="494"/>
      <c r="MB5" s="494"/>
      <c r="MC5" s="494"/>
      <c r="MD5" s="494"/>
      <c r="ME5" s="494"/>
      <c r="MF5" s="494"/>
      <c r="MG5" s="494"/>
      <c r="MH5" s="494"/>
      <c r="MI5" s="494"/>
      <c r="MJ5" s="494"/>
      <c r="MK5" s="494"/>
      <c r="ML5" s="494"/>
      <c r="MM5" s="494"/>
      <c r="MN5" s="494"/>
      <c r="MO5" s="494"/>
      <c r="MP5" s="494"/>
      <c r="MQ5" s="494"/>
      <c r="MR5" s="494"/>
      <c r="MS5" s="494"/>
      <c r="MT5" s="494"/>
      <c r="MU5" s="494"/>
      <c r="MV5" s="494"/>
      <c r="MW5" s="494"/>
      <c r="MX5" s="494"/>
      <c r="MY5" s="494"/>
      <c r="MZ5" s="494"/>
      <c r="NA5" s="494"/>
      <c r="NB5" s="494"/>
      <c r="NC5" s="494"/>
      <c r="ND5" s="494"/>
      <c r="NE5" s="494"/>
      <c r="NF5" s="494"/>
      <c r="NG5" s="494"/>
      <c r="NH5" s="494"/>
      <c r="NI5" s="494"/>
      <c r="NJ5" s="494"/>
      <c r="NK5" s="494"/>
      <c r="NL5" s="494"/>
      <c r="NM5" s="494"/>
      <c r="NN5" s="494"/>
      <c r="NO5" s="494"/>
      <c r="NP5" s="494"/>
      <c r="NQ5" s="494"/>
      <c r="NR5" s="494"/>
      <c r="NS5" s="494"/>
      <c r="NT5" s="494"/>
      <c r="NU5" s="494"/>
      <c r="NV5" s="494"/>
      <c r="NW5" s="494"/>
      <c r="NX5" s="494"/>
      <c r="NY5" s="494"/>
      <c r="NZ5" s="494"/>
      <c r="OA5" s="494"/>
      <c r="OB5" s="494"/>
      <c r="OC5" s="494"/>
      <c r="OD5" s="494"/>
      <c r="OE5" s="494"/>
      <c r="OF5" s="494"/>
      <c r="OG5" s="494"/>
      <c r="OH5" s="494"/>
      <c r="OI5" s="494"/>
      <c r="OJ5" s="494"/>
      <c r="OK5" s="494"/>
      <c r="OL5" s="494"/>
      <c r="OM5" s="494"/>
      <c r="ON5" s="494"/>
      <c r="OO5" s="494"/>
      <c r="OP5" s="494"/>
      <c r="OQ5" s="494"/>
      <c r="OR5" s="494"/>
      <c r="OS5" s="494"/>
      <c r="OT5" s="494"/>
      <c r="OU5" s="494"/>
      <c r="OV5" s="494"/>
      <c r="OW5" s="494"/>
      <c r="OX5" s="494"/>
      <c r="OY5" s="494"/>
      <c r="OZ5" s="494"/>
      <c r="PA5" s="494"/>
      <c r="PB5" s="494"/>
      <c r="PC5" s="494"/>
      <c r="PD5" s="494"/>
      <c r="PE5" s="494"/>
      <c r="PF5" s="494"/>
      <c r="PG5" s="494"/>
      <c r="PH5" s="494"/>
      <c r="PI5" s="494"/>
      <c r="PJ5" s="494"/>
      <c r="PK5" s="494"/>
      <c r="PL5" s="494"/>
      <c r="PM5" s="494"/>
      <c r="PN5" s="494"/>
      <c r="PO5" s="494"/>
      <c r="PP5" s="494"/>
      <c r="PQ5" s="494"/>
      <c r="PR5" s="494"/>
      <c r="PS5" s="494"/>
      <c r="PT5" s="494"/>
      <c r="PU5" s="494"/>
      <c r="PV5" s="494"/>
      <c r="PW5" s="494"/>
      <c r="PX5" s="494"/>
      <c r="PY5" s="494"/>
      <c r="PZ5" s="494"/>
      <c r="QA5" s="494"/>
      <c r="QB5" s="494"/>
      <c r="QC5" s="494"/>
      <c r="QD5" s="494"/>
      <c r="QE5" s="494"/>
      <c r="QF5" s="494"/>
      <c r="QG5" s="494"/>
      <c r="QH5" s="494"/>
      <c r="QI5" s="494"/>
      <c r="QJ5" s="494"/>
      <c r="QK5" s="494"/>
      <c r="QL5" s="494"/>
      <c r="QM5" s="494"/>
      <c r="QN5" s="494"/>
      <c r="QO5" s="494"/>
      <c r="QP5" s="494"/>
      <c r="QQ5" s="494"/>
      <c r="QR5" s="494"/>
      <c r="QS5" s="494"/>
      <c r="QT5" s="494"/>
      <c r="QU5" s="494"/>
      <c r="QV5" s="494"/>
      <c r="QW5" s="494"/>
      <c r="QX5" s="494"/>
      <c r="QY5" s="494"/>
      <c r="QZ5" s="494"/>
      <c r="RA5" s="494"/>
      <c r="RB5" s="494"/>
      <c r="RC5" s="494"/>
      <c r="RD5" s="494"/>
      <c r="RE5" s="494"/>
      <c r="RF5" s="494"/>
      <c r="RG5" s="494"/>
      <c r="RH5" s="494"/>
      <c r="RI5" s="494"/>
      <c r="RJ5" s="494"/>
      <c r="RK5" s="494"/>
      <c r="RL5" s="494"/>
      <c r="RM5" s="494"/>
      <c r="RN5" s="494"/>
      <c r="RO5" s="494"/>
      <c r="RP5" s="494"/>
      <c r="RQ5" s="494"/>
      <c r="RR5" s="494"/>
      <c r="RS5" s="494"/>
      <c r="RT5" s="494"/>
      <c r="RU5" s="494"/>
      <c r="RV5" s="494"/>
      <c r="RW5" s="494"/>
      <c r="RX5" s="494"/>
      <c r="RY5" s="494"/>
      <c r="RZ5" s="494"/>
      <c r="SA5" s="494"/>
      <c r="SB5" s="494"/>
      <c r="SC5" s="494"/>
      <c r="SD5" s="494"/>
      <c r="SE5" s="494"/>
      <c r="SF5" s="494"/>
      <c r="SG5" s="494"/>
      <c r="SH5" s="494"/>
      <c r="SI5" s="494"/>
      <c r="SJ5" s="494"/>
      <c r="SK5" s="494"/>
      <c r="SL5" s="494"/>
      <c r="SM5" s="494"/>
      <c r="SN5" s="494"/>
      <c r="SO5" s="494"/>
      <c r="SP5" s="494"/>
      <c r="SQ5" s="494"/>
      <c r="SR5" s="494"/>
      <c r="SS5" s="494"/>
      <c r="ST5" s="494"/>
      <c r="SU5" s="494"/>
      <c r="SV5" s="494"/>
      <c r="SW5" s="494"/>
      <c r="SX5" s="494"/>
      <c r="SY5" s="494"/>
      <c r="SZ5" s="494"/>
      <c r="TA5" s="494"/>
      <c r="TB5" s="494"/>
      <c r="TC5" s="494"/>
      <c r="TD5" s="494"/>
      <c r="TE5" s="494"/>
      <c r="TF5" s="494"/>
      <c r="TG5" s="494"/>
      <c r="TH5" s="494"/>
      <c r="TI5" s="494"/>
      <c r="TJ5" s="494"/>
      <c r="TK5" s="494"/>
      <c r="TL5" s="494"/>
      <c r="TM5" s="494"/>
      <c r="TN5" s="494"/>
      <c r="TO5" s="494"/>
      <c r="TP5" s="494"/>
      <c r="TQ5" s="494"/>
      <c r="TR5" s="494"/>
      <c r="TS5" s="494"/>
      <c r="TT5" s="494"/>
      <c r="TU5" s="494"/>
      <c r="TV5" s="494"/>
      <c r="TW5" s="494"/>
      <c r="TX5" s="494"/>
      <c r="TY5" s="494"/>
      <c r="TZ5" s="494"/>
      <c r="UA5" s="494"/>
      <c r="UB5" s="494"/>
      <c r="UC5" s="494"/>
      <c r="UD5" s="494"/>
      <c r="UE5" s="494"/>
      <c r="UF5" s="494"/>
      <c r="UG5" s="494"/>
      <c r="UH5" s="494"/>
      <c r="UI5" s="494"/>
      <c r="UJ5" s="494"/>
      <c r="UK5" s="494"/>
      <c r="UL5" s="494"/>
      <c r="UM5" s="494"/>
      <c r="UN5" s="494"/>
      <c r="UO5" s="494"/>
      <c r="UP5" s="494"/>
      <c r="UQ5" s="494"/>
      <c r="UR5" s="494"/>
      <c r="US5" s="494"/>
      <c r="UT5" s="494"/>
      <c r="UU5" s="494"/>
      <c r="UV5" s="494"/>
      <c r="UW5" s="494"/>
      <c r="UX5" s="494"/>
      <c r="UY5" s="494"/>
      <c r="UZ5" s="494"/>
      <c r="VA5" s="494"/>
      <c r="VB5" s="494"/>
      <c r="VC5" s="494"/>
      <c r="VD5" s="494"/>
      <c r="VE5" s="494"/>
      <c r="VF5" s="494"/>
      <c r="VG5" s="494"/>
      <c r="VH5" s="494"/>
      <c r="VI5" s="494"/>
      <c r="VJ5" s="494"/>
      <c r="VK5" s="494"/>
      <c r="VL5" s="494"/>
      <c r="VM5" s="494"/>
      <c r="VN5" s="494"/>
      <c r="VO5" s="494"/>
      <c r="VP5" s="494"/>
      <c r="VQ5" s="494"/>
      <c r="VR5" s="494"/>
      <c r="VS5" s="494"/>
      <c r="VT5" s="494"/>
      <c r="VU5" s="494"/>
      <c r="VV5" s="494"/>
      <c r="VW5" s="494"/>
      <c r="VX5" s="494"/>
      <c r="VY5" s="494"/>
      <c r="VZ5" s="494"/>
      <c r="WA5" s="494"/>
      <c r="WB5" s="494"/>
      <c r="WC5" s="494"/>
      <c r="WD5" s="494"/>
      <c r="WE5" s="494"/>
      <c r="WF5" s="494"/>
      <c r="WG5" s="494"/>
      <c r="WH5" s="494"/>
      <c r="WI5" s="494"/>
      <c r="WJ5" s="494"/>
      <c r="WK5" s="494"/>
      <c r="WL5" s="494"/>
      <c r="WM5" s="494"/>
      <c r="WN5" s="494"/>
      <c r="WO5" s="494"/>
      <c r="WP5" s="494"/>
      <c r="WQ5" s="494"/>
      <c r="WR5" s="494"/>
      <c r="WS5" s="494"/>
      <c r="WT5" s="494"/>
      <c r="WU5" s="494"/>
      <c r="WV5" s="494"/>
      <c r="WW5" s="494"/>
      <c r="WX5" s="494"/>
      <c r="WY5" s="494"/>
      <c r="WZ5" s="494"/>
      <c r="XA5" s="494"/>
      <c r="XB5" s="494"/>
      <c r="XC5" s="494"/>
      <c r="XD5" s="494"/>
      <c r="XE5" s="494"/>
      <c r="XF5" s="494"/>
      <c r="XG5" s="494"/>
      <c r="XH5" s="494"/>
      <c r="XI5" s="494"/>
      <c r="XJ5" s="494"/>
      <c r="XK5" s="494"/>
      <c r="XL5" s="494"/>
      <c r="XM5" s="494"/>
      <c r="XN5" s="494"/>
      <c r="XO5" s="494"/>
      <c r="XP5" s="494"/>
      <c r="XQ5" s="494"/>
      <c r="XR5" s="494"/>
      <c r="XS5" s="494"/>
      <c r="XT5" s="494"/>
      <c r="XU5" s="494"/>
      <c r="XV5" s="494"/>
      <c r="XW5" s="494"/>
      <c r="XX5" s="494"/>
      <c r="XY5" s="494"/>
      <c r="XZ5" s="494"/>
      <c r="YA5" s="494"/>
      <c r="YB5" s="494"/>
      <c r="YC5" s="494"/>
      <c r="YD5" s="494"/>
      <c r="YE5" s="494"/>
      <c r="YF5" s="494"/>
      <c r="YG5" s="494"/>
      <c r="YH5" s="494"/>
      <c r="YI5" s="494"/>
      <c r="YJ5" s="494"/>
      <c r="YK5" s="494"/>
      <c r="YL5" s="494"/>
      <c r="YM5" s="494"/>
      <c r="YN5" s="494"/>
      <c r="YO5" s="494"/>
      <c r="YP5" s="494"/>
      <c r="YQ5" s="494"/>
      <c r="YR5" s="494"/>
      <c r="YS5" s="494"/>
      <c r="YT5" s="494"/>
      <c r="YU5" s="494"/>
      <c r="YV5" s="494"/>
      <c r="YW5" s="494"/>
      <c r="YX5" s="494"/>
      <c r="YY5" s="494"/>
      <c r="YZ5" s="494"/>
      <c r="ZA5" s="494"/>
      <c r="ZB5" s="494"/>
      <c r="ZC5" s="494"/>
      <c r="ZD5" s="494"/>
      <c r="ZE5" s="494"/>
      <c r="ZF5" s="494"/>
      <c r="ZG5" s="494"/>
      <c r="ZH5" s="494"/>
      <c r="ZI5" s="494"/>
      <c r="ZJ5" s="494"/>
      <c r="ZK5" s="494"/>
      <c r="ZL5" s="494"/>
      <c r="ZM5" s="494"/>
      <c r="ZN5" s="494"/>
      <c r="ZO5" s="494"/>
      <c r="ZP5" s="494"/>
      <c r="ZQ5" s="494"/>
      <c r="ZR5" s="494"/>
      <c r="ZS5" s="494"/>
      <c r="ZT5" s="494"/>
      <c r="ZU5" s="494"/>
      <c r="ZV5" s="494"/>
      <c r="ZW5" s="494"/>
      <c r="ZX5" s="494"/>
      <c r="ZY5" s="494"/>
      <c r="ZZ5" s="494"/>
      <c r="AAA5" s="494"/>
      <c r="AAB5" s="494"/>
      <c r="AAC5" s="494"/>
      <c r="AAD5" s="494"/>
      <c r="AAE5" s="494"/>
      <c r="AAF5" s="494"/>
      <c r="AAG5" s="494"/>
      <c r="AAH5" s="494"/>
      <c r="AAI5" s="494"/>
      <c r="AAJ5" s="494"/>
      <c r="AAK5" s="494"/>
      <c r="AAL5" s="494"/>
      <c r="AAM5" s="494"/>
      <c r="AAN5" s="494"/>
      <c r="AAO5" s="494"/>
      <c r="AAP5" s="494"/>
      <c r="AAQ5" s="494"/>
      <c r="AAR5" s="494"/>
      <c r="AAS5" s="494"/>
      <c r="AAT5" s="494"/>
      <c r="AAU5" s="494"/>
      <c r="AAV5" s="494"/>
      <c r="AAW5" s="494"/>
      <c r="AAX5" s="494"/>
      <c r="AAY5" s="494"/>
      <c r="AAZ5" s="494"/>
      <c r="ABA5" s="494"/>
      <c r="ABB5" s="494"/>
      <c r="ABC5" s="494"/>
      <c r="ABD5" s="494"/>
      <c r="ABE5" s="494"/>
      <c r="ABF5" s="494"/>
      <c r="ABG5" s="494"/>
      <c r="ABH5" s="494"/>
      <c r="ABI5" s="494"/>
      <c r="ABJ5" s="494"/>
      <c r="ABK5" s="494"/>
      <c r="ABL5" s="494"/>
      <c r="ABM5" s="494"/>
      <c r="ABN5" s="494"/>
      <c r="ABO5" s="494"/>
      <c r="ABP5" s="494"/>
      <c r="ABQ5" s="494"/>
      <c r="ABR5" s="494"/>
      <c r="ABS5" s="494"/>
      <c r="ABT5" s="494"/>
      <c r="ABU5" s="494"/>
      <c r="ABV5" s="494"/>
      <c r="ABW5" s="494"/>
      <c r="ABX5" s="494"/>
      <c r="ABY5" s="494"/>
      <c r="ABZ5" s="494"/>
      <c r="ACA5" s="494"/>
      <c r="ACB5" s="494"/>
      <c r="ACC5" s="494"/>
      <c r="ACD5" s="494"/>
      <c r="ACE5" s="494"/>
      <c r="ACF5" s="494"/>
      <c r="ACG5" s="494"/>
      <c r="ACH5" s="494"/>
      <c r="ACI5" s="494"/>
      <c r="ACJ5" s="494"/>
      <c r="ACK5" s="494"/>
      <c r="ACL5" s="494"/>
      <c r="ACM5" s="494"/>
      <c r="ACN5" s="494"/>
      <c r="ACO5" s="494"/>
      <c r="ACP5" s="494"/>
      <c r="ACQ5" s="494"/>
      <c r="ACR5" s="494"/>
      <c r="ACS5" s="494"/>
      <c r="ACT5" s="494"/>
      <c r="ACU5" s="494"/>
      <c r="ACV5" s="494"/>
      <c r="ACW5" s="494"/>
      <c r="ACX5" s="494"/>
      <c r="ACY5" s="494"/>
      <c r="ACZ5" s="494"/>
      <c r="ADA5" s="494"/>
      <c r="ADB5" s="494"/>
      <c r="ADC5" s="494"/>
      <c r="ADD5" s="494"/>
      <c r="ADE5" s="494"/>
      <c r="ADF5" s="494"/>
      <c r="ADG5" s="494"/>
      <c r="ADH5" s="494"/>
      <c r="ADI5" s="494"/>
      <c r="ADJ5" s="494"/>
      <c r="ADK5" s="494"/>
      <c r="ADL5" s="494"/>
      <c r="ADM5" s="494"/>
      <c r="ADN5" s="494"/>
      <c r="ADO5" s="494"/>
      <c r="ADP5" s="494"/>
      <c r="ADQ5" s="494"/>
      <c r="ADR5" s="494"/>
      <c r="ADS5" s="494"/>
      <c r="ADT5" s="494"/>
      <c r="ADU5" s="494"/>
      <c r="ADV5" s="494"/>
      <c r="ADW5" s="494"/>
      <c r="ADX5" s="494"/>
      <c r="ADY5" s="494"/>
      <c r="ADZ5" s="494"/>
      <c r="AEA5" s="494"/>
      <c r="AEB5" s="494"/>
      <c r="AEC5" s="494"/>
      <c r="AED5" s="494"/>
      <c r="AEE5" s="494"/>
      <c r="AEF5" s="494"/>
      <c r="AEG5" s="494"/>
      <c r="AEH5" s="494"/>
      <c r="AEI5" s="494"/>
      <c r="AEJ5" s="494"/>
      <c r="AEK5" s="494"/>
      <c r="AEL5" s="494"/>
      <c r="AEM5" s="494"/>
      <c r="AEN5" s="494"/>
      <c r="AEO5" s="494"/>
      <c r="AEP5" s="494"/>
      <c r="AEQ5" s="494"/>
      <c r="AER5" s="494"/>
      <c r="AES5" s="494"/>
      <c r="AET5" s="494"/>
      <c r="AEU5" s="494"/>
      <c r="AEV5" s="494"/>
      <c r="AEW5" s="494"/>
      <c r="AEX5" s="494"/>
      <c r="AEY5" s="494"/>
      <c r="AEZ5" s="494"/>
      <c r="AFA5" s="494"/>
      <c r="AFB5" s="494"/>
      <c r="AFC5" s="494"/>
      <c r="AFD5" s="494"/>
      <c r="AFE5" s="494"/>
      <c r="AFF5" s="494"/>
      <c r="AFG5" s="494"/>
      <c r="AFH5" s="494"/>
      <c r="AFI5" s="494"/>
      <c r="AFJ5" s="494"/>
      <c r="AFK5" s="494"/>
      <c r="AFL5" s="494"/>
      <c r="AFM5" s="494"/>
      <c r="AFN5" s="494"/>
      <c r="AFO5" s="494"/>
      <c r="AFP5" s="494"/>
      <c r="AFQ5" s="494"/>
      <c r="AFR5" s="494"/>
      <c r="AFS5" s="494"/>
      <c r="AFT5" s="494"/>
      <c r="AFU5" s="494"/>
      <c r="AFV5" s="494"/>
      <c r="AFW5" s="494"/>
      <c r="AFX5" s="494"/>
      <c r="AFY5" s="494"/>
      <c r="AFZ5" s="494"/>
      <c r="AGA5" s="494"/>
      <c r="AGB5" s="494"/>
      <c r="AGC5" s="494"/>
      <c r="AGD5" s="494"/>
      <c r="AGE5" s="494"/>
      <c r="AGF5" s="494"/>
      <c r="AGG5" s="494"/>
      <c r="AGH5" s="494"/>
      <c r="AGI5" s="494"/>
      <c r="AGJ5" s="494"/>
      <c r="AGK5" s="494"/>
      <c r="AGL5" s="494"/>
      <c r="AGM5" s="494"/>
      <c r="AGN5" s="494"/>
      <c r="AGO5" s="494"/>
      <c r="AGP5" s="494"/>
      <c r="AGQ5" s="494"/>
      <c r="AGR5" s="494"/>
      <c r="AGS5" s="494"/>
      <c r="AGT5" s="494"/>
      <c r="AGU5" s="494"/>
      <c r="AGV5" s="494"/>
      <c r="AGW5" s="494"/>
      <c r="AGX5" s="494"/>
      <c r="AGY5" s="494"/>
      <c r="AGZ5" s="494"/>
      <c r="AHA5" s="494"/>
      <c r="AHB5" s="494"/>
      <c r="AHC5" s="494"/>
      <c r="AHD5" s="494"/>
      <c r="AHE5" s="494"/>
      <c r="AHF5" s="494"/>
      <c r="AHG5" s="494"/>
      <c r="AHH5" s="494"/>
      <c r="AHI5" s="494"/>
      <c r="AHJ5" s="494"/>
      <c r="AHK5" s="494"/>
      <c r="AHL5" s="494"/>
      <c r="AHM5" s="494"/>
      <c r="AHN5" s="494"/>
      <c r="AHO5" s="494"/>
      <c r="AHP5" s="494"/>
      <c r="AHQ5" s="494"/>
      <c r="AHR5" s="494"/>
      <c r="AHS5" s="494"/>
      <c r="AHT5" s="494"/>
      <c r="AHU5" s="494"/>
      <c r="AHV5" s="494"/>
      <c r="AHW5" s="494"/>
      <c r="AHX5" s="494"/>
      <c r="AHY5" s="494"/>
      <c r="AHZ5" s="494"/>
      <c r="AIA5" s="494"/>
      <c r="AIB5" s="494"/>
      <c r="AIC5" s="494"/>
      <c r="AID5" s="494"/>
      <c r="AIE5" s="494"/>
      <c r="AIF5" s="494"/>
      <c r="AIG5" s="494"/>
      <c r="AIH5" s="494"/>
      <c r="AII5" s="494"/>
      <c r="AIJ5" s="494"/>
      <c r="AIK5" s="494"/>
      <c r="AIL5" s="494"/>
      <c r="AIM5" s="494"/>
      <c r="AIN5" s="494"/>
      <c r="AIO5" s="494"/>
      <c r="AIP5" s="494"/>
      <c r="AIQ5" s="494"/>
      <c r="AIR5" s="494"/>
      <c r="AIS5" s="494"/>
      <c r="AIT5" s="494"/>
      <c r="AIU5" s="494"/>
      <c r="AIV5" s="494"/>
      <c r="AIW5" s="494"/>
      <c r="AIX5" s="494"/>
      <c r="AIY5" s="494"/>
      <c r="AIZ5" s="494"/>
      <c r="AJA5" s="494"/>
      <c r="AJB5" s="494"/>
      <c r="AJC5" s="494"/>
      <c r="AJD5" s="494"/>
      <c r="AJE5" s="494"/>
      <c r="AJF5" s="494"/>
      <c r="AJG5" s="494"/>
      <c r="AJH5" s="494"/>
      <c r="AJI5" s="494"/>
      <c r="AJJ5" s="494"/>
      <c r="AJK5" s="494"/>
      <c r="AJL5" s="494"/>
      <c r="AJM5" s="494"/>
      <c r="AJN5" s="494"/>
      <c r="AJO5" s="494"/>
      <c r="AJP5" s="494"/>
      <c r="AJQ5" s="494"/>
      <c r="AJR5" s="494"/>
      <c r="AJS5" s="494"/>
      <c r="AJT5" s="494"/>
      <c r="AJU5" s="494"/>
      <c r="AJV5" s="494"/>
      <c r="AJW5" s="494"/>
      <c r="AJX5" s="494"/>
      <c r="AJY5" s="494"/>
      <c r="AJZ5" s="494"/>
      <c r="AKA5" s="494"/>
      <c r="AKB5" s="494"/>
      <c r="AKC5" s="494"/>
      <c r="AKD5" s="494"/>
      <c r="AKE5" s="494"/>
      <c r="AKF5" s="494"/>
      <c r="AKG5" s="494"/>
      <c r="AKH5" s="494"/>
      <c r="AKI5" s="494"/>
      <c r="AKJ5" s="494"/>
      <c r="AKK5" s="494"/>
      <c r="AKL5" s="494"/>
      <c r="AKM5" s="494"/>
      <c r="AKN5" s="494"/>
      <c r="AKO5" s="494"/>
      <c r="AKP5" s="494"/>
      <c r="AKQ5" s="494"/>
      <c r="AKR5" s="494"/>
      <c r="AKS5" s="494"/>
      <c r="AKT5" s="494"/>
      <c r="AKU5" s="494"/>
      <c r="AKV5" s="494"/>
      <c r="AKW5" s="494"/>
      <c r="AKX5" s="494"/>
      <c r="AKY5" s="494"/>
      <c r="AKZ5" s="494"/>
      <c r="ALA5" s="494"/>
    </row>
    <row r="6" spans="1:989" s="500" customFormat="1" ht="35.25" customHeight="1">
      <c r="A6" s="496"/>
      <c r="B6" s="496"/>
      <c r="C6" s="496"/>
      <c r="D6" s="496"/>
      <c r="E6" s="496"/>
      <c r="F6" s="496"/>
      <c r="G6" s="496"/>
      <c r="H6" s="496"/>
      <c r="I6" s="496"/>
      <c r="J6" s="496"/>
      <c r="K6" s="496"/>
      <c r="L6" s="496"/>
      <c r="M6" s="496"/>
      <c r="N6" s="496"/>
      <c r="O6" s="496"/>
      <c r="P6" s="496"/>
      <c r="Q6" s="496"/>
      <c r="R6" s="849" t="s">
        <v>2213</v>
      </c>
      <c r="S6" s="497"/>
      <c r="T6" s="497"/>
      <c r="U6" s="497"/>
      <c r="V6" s="497"/>
      <c r="W6" s="523"/>
      <c r="X6" s="523"/>
      <c r="Y6" s="497"/>
      <c r="Z6" s="543"/>
      <c r="AA6" s="543"/>
      <c r="AB6" s="543"/>
      <c r="AC6" s="845"/>
      <c r="AD6" s="845"/>
      <c r="AE6" s="845"/>
      <c r="AF6" s="845"/>
      <c r="AG6" s="845"/>
      <c r="AH6" s="845"/>
      <c r="AI6" s="845"/>
      <c r="AJ6" s="845"/>
      <c r="AK6" s="845"/>
      <c r="AL6" s="845"/>
      <c r="AM6" s="845"/>
      <c r="AN6" s="845"/>
      <c r="AO6" s="502"/>
      <c r="AP6" s="502"/>
      <c r="AQ6" s="502"/>
      <c r="AR6" s="845"/>
      <c r="AS6" s="852" t="s">
        <v>2263</v>
      </c>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c r="BR6" s="499"/>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c r="GO6" s="498"/>
      <c r="GP6" s="498"/>
      <c r="GQ6" s="498"/>
      <c r="GR6" s="498"/>
      <c r="GS6" s="498"/>
      <c r="GT6" s="498"/>
      <c r="GU6" s="498"/>
      <c r="GV6" s="498"/>
      <c r="GW6" s="498"/>
      <c r="GX6" s="498"/>
      <c r="GY6" s="498"/>
      <c r="GZ6" s="498"/>
      <c r="HA6" s="498"/>
      <c r="HB6" s="498"/>
      <c r="HC6" s="498"/>
      <c r="HD6" s="498"/>
      <c r="HE6" s="498"/>
      <c r="HF6" s="498"/>
      <c r="HG6" s="498"/>
      <c r="HH6" s="498"/>
      <c r="HI6" s="498"/>
      <c r="HJ6" s="498"/>
      <c r="HK6" s="498"/>
      <c r="HL6" s="498"/>
      <c r="HM6" s="498"/>
      <c r="HN6" s="498"/>
      <c r="HO6" s="498"/>
      <c r="HP6" s="498"/>
      <c r="HQ6" s="498"/>
      <c r="HR6" s="498"/>
      <c r="HS6" s="498"/>
      <c r="HT6" s="498"/>
      <c r="HU6" s="498"/>
      <c r="HV6" s="498"/>
      <c r="HW6" s="498"/>
      <c r="HX6" s="498"/>
      <c r="HY6" s="498"/>
      <c r="HZ6" s="498"/>
      <c r="IA6" s="498"/>
      <c r="IB6" s="498"/>
      <c r="IC6" s="498"/>
      <c r="ID6" s="498"/>
      <c r="IE6" s="498"/>
      <c r="IF6" s="498"/>
      <c r="IG6" s="498"/>
      <c r="IH6" s="498"/>
      <c r="II6" s="498"/>
      <c r="IJ6" s="498"/>
      <c r="IK6" s="498"/>
      <c r="IL6" s="498"/>
      <c r="IM6" s="498"/>
      <c r="IN6" s="498"/>
      <c r="IO6" s="498"/>
      <c r="IP6" s="498"/>
      <c r="IQ6" s="498"/>
      <c r="IR6" s="498"/>
      <c r="IS6" s="498"/>
      <c r="IT6" s="498"/>
      <c r="IU6" s="498"/>
      <c r="IV6" s="498"/>
      <c r="IW6" s="498"/>
      <c r="IX6" s="498"/>
      <c r="IY6" s="498"/>
      <c r="IZ6" s="498"/>
      <c r="JA6" s="498"/>
      <c r="JB6" s="498"/>
      <c r="JC6" s="498"/>
      <c r="JD6" s="498"/>
      <c r="JE6" s="498"/>
      <c r="JF6" s="498"/>
      <c r="JG6" s="498"/>
      <c r="JH6" s="498"/>
      <c r="JI6" s="498"/>
      <c r="JJ6" s="498"/>
      <c r="JK6" s="498"/>
      <c r="JL6" s="498"/>
      <c r="JM6" s="498"/>
      <c r="JN6" s="498"/>
      <c r="JO6" s="498"/>
      <c r="JP6" s="498"/>
      <c r="JQ6" s="498"/>
      <c r="JR6" s="498"/>
      <c r="JS6" s="498"/>
      <c r="JT6" s="498"/>
      <c r="JU6" s="498"/>
      <c r="JV6" s="498"/>
      <c r="JW6" s="498"/>
      <c r="JX6" s="498"/>
      <c r="JY6" s="498"/>
      <c r="JZ6" s="498"/>
      <c r="KA6" s="498"/>
      <c r="KB6" s="498"/>
      <c r="KC6" s="498"/>
      <c r="KD6" s="498"/>
      <c r="KE6" s="498"/>
      <c r="KF6" s="498"/>
      <c r="KG6" s="498"/>
      <c r="KH6" s="498"/>
      <c r="KI6" s="498"/>
      <c r="KJ6" s="498"/>
      <c r="KK6" s="498"/>
      <c r="KL6" s="498"/>
      <c r="KM6" s="498"/>
      <c r="KN6" s="498"/>
      <c r="KO6" s="498"/>
      <c r="KP6" s="498"/>
      <c r="KQ6" s="498"/>
      <c r="KR6" s="498"/>
      <c r="KS6" s="498"/>
      <c r="KT6" s="498"/>
      <c r="KU6" s="498"/>
      <c r="KV6" s="498"/>
      <c r="KW6" s="498"/>
      <c r="KX6" s="498"/>
      <c r="KY6" s="498"/>
      <c r="KZ6" s="498"/>
      <c r="LA6" s="498"/>
      <c r="LB6" s="498"/>
      <c r="LC6" s="498"/>
      <c r="LD6" s="498"/>
      <c r="LE6" s="498"/>
      <c r="LF6" s="498"/>
      <c r="LG6" s="498"/>
      <c r="LH6" s="498"/>
      <c r="LI6" s="498"/>
      <c r="LJ6" s="498"/>
      <c r="LK6" s="498"/>
      <c r="LL6" s="498"/>
      <c r="LM6" s="498"/>
      <c r="LN6" s="498"/>
      <c r="LO6" s="498"/>
      <c r="LP6" s="498"/>
      <c r="LQ6" s="498"/>
      <c r="LR6" s="498"/>
      <c r="LS6" s="498"/>
      <c r="LT6" s="498"/>
      <c r="LU6" s="498"/>
      <c r="LV6" s="498"/>
      <c r="LW6" s="498"/>
      <c r="LX6" s="498"/>
      <c r="LY6" s="498"/>
      <c r="LZ6" s="498"/>
      <c r="MA6" s="498"/>
      <c r="MB6" s="498"/>
      <c r="MC6" s="498"/>
      <c r="MD6" s="498"/>
      <c r="ME6" s="498"/>
      <c r="MF6" s="498"/>
      <c r="MG6" s="498"/>
      <c r="MH6" s="498"/>
      <c r="MI6" s="498"/>
      <c r="MJ6" s="498"/>
      <c r="MK6" s="498"/>
      <c r="ML6" s="498"/>
      <c r="MM6" s="498"/>
      <c r="MN6" s="498"/>
      <c r="MO6" s="498"/>
      <c r="MP6" s="498"/>
      <c r="MQ6" s="498"/>
      <c r="MR6" s="498"/>
      <c r="MS6" s="498"/>
      <c r="MT6" s="498"/>
      <c r="MU6" s="498"/>
      <c r="MV6" s="498"/>
      <c r="MW6" s="498"/>
      <c r="MX6" s="498"/>
      <c r="MY6" s="498"/>
      <c r="MZ6" s="498"/>
      <c r="NA6" s="498"/>
      <c r="NB6" s="498"/>
      <c r="NC6" s="498"/>
      <c r="ND6" s="498"/>
      <c r="NE6" s="498"/>
      <c r="NF6" s="498"/>
      <c r="NG6" s="498"/>
      <c r="NH6" s="498"/>
      <c r="NI6" s="498"/>
      <c r="NJ6" s="498"/>
      <c r="NK6" s="498"/>
      <c r="NL6" s="498"/>
      <c r="NM6" s="498"/>
      <c r="NN6" s="498"/>
      <c r="NO6" s="498"/>
      <c r="NP6" s="498"/>
      <c r="NQ6" s="498"/>
      <c r="NR6" s="498"/>
      <c r="NS6" s="498"/>
      <c r="NT6" s="498"/>
      <c r="NU6" s="498"/>
      <c r="NV6" s="498"/>
      <c r="NW6" s="498"/>
      <c r="NX6" s="498"/>
      <c r="NY6" s="498"/>
      <c r="NZ6" s="498"/>
      <c r="OA6" s="498"/>
      <c r="OB6" s="498"/>
      <c r="OC6" s="498"/>
      <c r="OD6" s="498"/>
      <c r="OE6" s="498"/>
      <c r="OF6" s="498"/>
      <c r="OG6" s="498"/>
      <c r="OH6" s="498"/>
      <c r="OI6" s="498"/>
      <c r="OJ6" s="498"/>
      <c r="OK6" s="498"/>
      <c r="OL6" s="498"/>
      <c r="OM6" s="498"/>
      <c r="ON6" s="498"/>
      <c r="OO6" s="498"/>
      <c r="OP6" s="498"/>
      <c r="OQ6" s="498"/>
      <c r="OR6" s="498"/>
      <c r="OS6" s="498"/>
      <c r="OT6" s="498"/>
      <c r="OU6" s="498"/>
      <c r="OV6" s="498"/>
      <c r="OW6" s="498"/>
      <c r="OX6" s="498"/>
      <c r="OY6" s="498"/>
      <c r="OZ6" s="498"/>
      <c r="PA6" s="498"/>
      <c r="PB6" s="498"/>
      <c r="PC6" s="498"/>
      <c r="PD6" s="498"/>
      <c r="PE6" s="498"/>
      <c r="PF6" s="498"/>
      <c r="PG6" s="498"/>
      <c r="PH6" s="498"/>
      <c r="PI6" s="498"/>
      <c r="PJ6" s="498"/>
      <c r="PK6" s="498"/>
      <c r="PL6" s="498"/>
      <c r="PM6" s="498"/>
      <c r="PN6" s="498"/>
      <c r="PO6" s="498"/>
      <c r="PP6" s="498"/>
      <c r="PQ6" s="498"/>
      <c r="PR6" s="498"/>
      <c r="PS6" s="498"/>
      <c r="PT6" s="498"/>
      <c r="PU6" s="498"/>
      <c r="PV6" s="498"/>
      <c r="PW6" s="498"/>
      <c r="PX6" s="498"/>
      <c r="PY6" s="498"/>
      <c r="PZ6" s="498"/>
      <c r="QA6" s="498"/>
      <c r="QB6" s="498"/>
      <c r="QC6" s="498"/>
      <c r="QD6" s="498"/>
      <c r="QE6" s="498"/>
      <c r="QF6" s="498"/>
      <c r="QG6" s="498"/>
      <c r="QH6" s="498"/>
      <c r="QI6" s="498"/>
      <c r="QJ6" s="498"/>
      <c r="QK6" s="498"/>
      <c r="QL6" s="498"/>
      <c r="QM6" s="498"/>
      <c r="QN6" s="498"/>
      <c r="QO6" s="498"/>
      <c r="QP6" s="498"/>
      <c r="QQ6" s="498"/>
      <c r="QR6" s="498"/>
      <c r="QS6" s="498"/>
      <c r="QT6" s="498"/>
      <c r="QU6" s="498"/>
      <c r="QV6" s="498"/>
      <c r="QW6" s="498"/>
      <c r="QX6" s="498"/>
      <c r="QY6" s="498"/>
      <c r="QZ6" s="498"/>
      <c r="RA6" s="498"/>
      <c r="RB6" s="498"/>
      <c r="RC6" s="498"/>
      <c r="RD6" s="498"/>
      <c r="RE6" s="498"/>
      <c r="RF6" s="498"/>
      <c r="RG6" s="498"/>
      <c r="RH6" s="498"/>
      <c r="RI6" s="498"/>
      <c r="RJ6" s="498"/>
      <c r="RK6" s="498"/>
      <c r="RL6" s="498"/>
      <c r="RM6" s="498"/>
      <c r="RN6" s="498"/>
      <c r="RO6" s="498"/>
      <c r="RP6" s="498"/>
      <c r="RQ6" s="498"/>
      <c r="RR6" s="498"/>
      <c r="RS6" s="498"/>
      <c r="RT6" s="498"/>
      <c r="RU6" s="498"/>
      <c r="RV6" s="498"/>
      <c r="RW6" s="498"/>
      <c r="RX6" s="498"/>
      <c r="RY6" s="498"/>
      <c r="RZ6" s="498"/>
      <c r="SA6" s="498"/>
      <c r="SB6" s="498"/>
      <c r="SC6" s="498"/>
      <c r="SD6" s="498"/>
      <c r="SE6" s="498"/>
      <c r="SF6" s="498"/>
      <c r="SG6" s="498"/>
      <c r="SH6" s="498"/>
      <c r="SI6" s="498"/>
      <c r="SJ6" s="498"/>
      <c r="SK6" s="498"/>
      <c r="SL6" s="498"/>
      <c r="SM6" s="498"/>
      <c r="SN6" s="498"/>
      <c r="SO6" s="498"/>
      <c r="SP6" s="498"/>
      <c r="SQ6" s="498"/>
      <c r="SR6" s="498"/>
      <c r="SS6" s="498"/>
      <c r="ST6" s="498"/>
      <c r="SU6" s="498"/>
      <c r="SV6" s="498"/>
      <c r="SW6" s="498"/>
      <c r="SX6" s="498"/>
      <c r="SY6" s="498"/>
      <c r="SZ6" s="498"/>
      <c r="TA6" s="498"/>
      <c r="TB6" s="498"/>
      <c r="TC6" s="498"/>
      <c r="TD6" s="498"/>
      <c r="TE6" s="498"/>
      <c r="TF6" s="498"/>
      <c r="TG6" s="498"/>
      <c r="TH6" s="498"/>
      <c r="TI6" s="498"/>
      <c r="TJ6" s="498"/>
      <c r="TK6" s="498"/>
      <c r="TL6" s="498"/>
      <c r="TM6" s="498"/>
      <c r="TN6" s="498"/>
      <c r="TO6" s="498"/>
      <c r="TP6" s="498"/>
      <c r="TQ6" s="498"/>
      <c r="TR6" s="498"/>
      <c r="TS6" s="498"/>
      <c r="TT6" s="498"/>
      <c r="TU6" s="498"/>
      <c r="TV6" s="498"/>
      <c r="TW6" s="498"/>
      <c r="TX6" s="498"/>
      <c r="TY6" s="498"/>
      <c r="TZ6" s="498"/>
      <c r="UA6" s="498"/>
      <c r="UB6" s="498"/>
      <c r="UC6" s="498"/>
      <c r="UD6" s="498"/>
      <c r="UE6" s="498"/>
      <c r="UF6" s="498"/>
      <c r="UG6" s="498"/>
      <c r="UH6" s="498"/>
      <c r="UI6" s="498"/>
      <c r="UJ6" s="498"/>
      <c r="UK6" s="498"/>
      <c r="UL6" s="498"/>
      <c r="UM6" s="498"/>
      <c r="UN6" s="498"/>
      <c r="UO6" s="498"/>
      <c r="UP6" s="498"/>
      <c r="UQ6" s="498"/>
      <c r="UR6" s="498"/>
      <c r="US6" s="498"/>
      <c r="UT6" s="498"/>
      <c r="UU6" s="498"/>
      <c r="UV6" s="498"/>
      <c r="UW6" s="498"/>
      <c r="UX6" s="498"/>
      <c r="UY6" s="498"/>
      <c r="UZ6" s="498"/>
      <c r="VA6" s="498"/>
      <c r="VB6" s="498"/>
      <c r="VC6" s="498"/>
      <c r="VD6" s="498"/>
      <c r="VE6" s="498"/>
      <c r="VF6" s="498"/>
      <c r="VG6" s="498"/>
      <c r="VH6" s="498"/>
      <c r="VI6" s="498"/>
      <c r="VJ6" s="498"/>
      <c r="VK6" s="498"/>
      <c r="VL6" s="498"/>
      <c r="VM6" s="498"/>
      <c r="VN6" s="498"/>
      <c r="VO6" s="498"/>
      <c r="VP6" s="498"/>
      <c r="VQ6" s="498"/>
      <c r="VR6" s="498"/>
      <c r="VS6" s="498"/>
      <c r="VT6" s="498"/>
      <c r="VU6" s="498"/>
      <c r="VV6" s="498"/>
      <c r="VW6" s="498"/>
      <c r="VX6" s="498"/>
      <c r="VY6" s="498"/>
      <c r="VZ6" s="498"/>
      <c r="WA6" s="498"/>
      <c r="WB6" s="498"/>
      <c r="WC6" s="498"/>
      <c r="WD6" s="498"/>
      <c r="WE6" s="498"/>
      <c r="WF6" s="498"/>
      <c r="WG6" s="498"/>
      <c r="WH6" s="498"/>
      <c r="WI6" s="498"/>
      <c r="WJ6" s="498"/>
      <c r="WK6" s="498"/>
      <c r="WL6" s="498"/>
      <c r="WM6" s="498"/>
      <c r="WN6" s="498"/>
      <c r="WO6" s="498"/>
      <c r="WP6" s="498"/>
      <c r="WQ6" s="498"/>
      <c r="WR6" s="498"/>
      <c r="WS6" s="498"/>
      <c r="WT6" s="498"/>
      <c r="WU6" s="498"/>
      <c r="WV6" s="498"/>
      <c r="WW6" s="498"/>
      <c r="WX6" s="498"/>
      <c r="WY6" s="498"/>
      <c r="WZ6" s="498"/>
      <c r="XA6" s="498"/>
      <c r="XB6" s="498"/>
      <c r="XC6" s="498"/>
      <c r="XD6" s="498"/>
      <c r="XE6" s="498"/>
      <c r="XF6" s="498"/>
      <c r="XG6" s="498"/>
      <c r="XH6" s="498"/>
      <c r="XI6" s="498"/>
      <c r="XJ6" s="498"/>
      <c r="XK6" s="498"/>
      <c r="XL6" s="498"/>
      <c r="XM6" s="498"/>
      <c r="XN6" s="498"/>
      <c r="XO6" s="498"/>
      <c r="XP6" s="498"/>
      <c r="XQ6" s="498"/>
      <c r="XR6" s="498"/>
      <c r="XS6" s="498"/>
      <c r="XT6" s="498"/>
      <c r="XU6" s="498"/>
      <c r="XV6" s="498"/>
      <c r="XW6" s="498"/>
      <c r="XX6" s="498"/>
      <c r="XY6" s="498"/>
      <c r="XZ6" s="498"/>
      <c r="YA6" s="498"/>
      <c r="YB6" s="498"/>
      <c r="YC6" s="498"/>
      <c r="YD6" s="498"/>
      <c r="YE6" s="498"/>
      <c r="YF6" s="498"/>
      <c r="YG6" s="498"/>
      <c r="YH6" s="498"/>
      <c r="YI6" s="498"/>
      <c r="YJ6" s="498"/>
      <c r="YK6" s="498"/>
      <c r="YL6" s="498"/>
      <c r="YM6" s="498"/>
      <c r="YN6" s="498"/>
      <c r="YO6" s="498"/>
      <c r="YP6" s="498"/>
      <c r="YQ6" s="498"/>
      <c r="YR6" s="498"/>
      <c r="YS6" s="498"/>
      <c r="YT6" s="498"/>
      <c r="YU6" s="498"/>
      <c r="YV6" s="498"/>
      <c r="YW6" s="498"/>
      <c r="YX6" s="498"/>
      <c r="YY6" s="498"/>
      <c r="YZ6" s="498"/>
      <c r="ZA6" s="498"/>
      <c r="ZB6" s="498"/>
      <c r="ZC6" s="498"/>
      <c r="ZD6" s="498"/>
      <c r="ZE6" s="498"/>
      <c r="ZF6" s="498"/>
      <c r="ZG6" s="498"/>
      <c r="ZH6" s="498"/>
      <c r="ZI6" s="498"/>
      <c r="ZJ6" s="498"/>
      <c r="ZK6" s="498"/>
      <c r="ZL6" s="498"/>
      <c r="ZM6" s="498"/>
      <c r="ZN6" s="498"/>
      <c r="ZO6" s="498"/>
      <c r="ZP6" s="498"/>
      <c r="ZQ6" s="498"/>
      <c r="ZR6" s="498"/>
      <c r="ZS6" s="498"/>
      <c r="ZT6" s="498"/>
      <c r="ZU6" s="498"/>
      <c r="ZV6" s="498"/>
      <c r="ZW6" s="498"/>
      <c r="ZX6" s="498"/>
      <c r="ZY6" s="498"/>
      <c r="ZZ6" s="498"/>
      <c r="AAA6" s="498"/>
      <c r="AAB6" s="498"/>
      <c r="AAC6" s="498"/>
      <c r="AAD6" s="498"/>
      <c r="AAE6" s="498"/>
      <c r="AAF6" s="498"/>
      <c r="AAG6" s="498"/>
      <c r="AAH6" s="498"/>
      <c r="AAI6" s="498"/>
      <c r="AAJ6" s="498"/>
      <c r="AAK6" s="498"/>
      <c r="AAL6" s="498"/>
      <c r="AAM6" s="498"/>
      <c r="AAN6" s="498"/>
      <c r="AAO6" s="498"/>
      <c r="AAP6" s="498"/>
      <c r="AAQ6" s="498"/>
      <c r="AAR6" s="498"/>
      <c r="AAS6" s="498"/>
      <c r="AAT6" s="498"/>
      <c r="AAU6" s="498"/>
      <c r="AAV6" s="498"/>
      <c r="AAW6" s="498"/>
      <c r="AAX6" s="498"/>
      <c r="AAY6" s="498"/>
      <c r="AAZ6" s="498"/>
      <c r="ABA6" s="498"/>
      <c r="ABB6" s="498"/>
      <c r="ABC6" s="498"/>
      <c r="ABD6" s="498"/>
      <c r="ABE6" s="498"/>
      <c r="ABF6" s="498"/>
      <c r="ABG6" s="498"/>
      <c r="ABH6" s="498"/>
      <c r="ABI6" s="498"/>
      <c r="ABJ6" s="498"/>
      <c r="ABK6" s="498"/>
      <c r="ABL6" s="498"/>
      <c r="ABM6" s="498"/>
      <c r="ABN6" s="498"/>
      <c r="ABO6" s="498"/>
      <c r="ABP6" s="498"/>
      <c r="ABQ6" s="498"/>
      <c r="ABR6" s="498"/>
      <c r="ABS6" s="498"/>
      <c r="ABT6" s="498"/>
      <c r="ABU6" s="498"/>
      <c r="ABV6" s="498"/>
      <c r="ABW6" s="498"/>
      <c r="ABX6" s="498"/>
      <c r="ABY6" s="498"/>
      <c r="ABZ6" s="498"/>
      <c r="ACA6" s="498"/>
      <c r="ACB6" s="498"/>
      <c r="ACC6" s="498"/>
      <c r="ACD6" s="498"/>
      <c r="ACE6" s="498"/>
      <c r="ACF6" s="498"/>
      <c r="ACG6" s="498"/>
      <c r="ACH6" s="498"/>
      <c r="ACI6" s="498"/>
      <c r="ACJ6" s="498"/>
      <c r="ACK6" s="498"/>
      <c r="ACL6" s="498"/>
      <c r="ACM6" s="498"/>
      <c r="ACN6" s="498"/>
      <c r="ACO6" s="498"/>
      <c r="ACP6" s="498"/>
      <c r="ACQ6" s="498"/>
      <c r="ACR6" s="498"/>
      <c r="ACS6" s="498"/>
      <c r="ACT6" s="498"/>
      <c r="ACU6" s="498"/>
      <c r="ACV6" s="498"/>
      <c r="ACW6" s="498"/>
      <c r="ACX6" s="498"/>
      <c r="ACY6" s="498"/>
      <c r="ACZ6" s="498"/>
      <c r="ADA6" s="498"/>
      <c r="ADB6" s="498"/>
      <c r="ADC6" s="498"/>
      <c r="ADD6" s="498"/>
      <c r="ADE6" s="498"/>
      <c r="ADF6" s="498"/>
      <c r="ADG6" s="498"/>
      <c r="ADH6" s="498"/>
      <c r="ADI6" s="498"/>
      <c r="ADJ6" s="498"/>
      <c r="ADK6" s="498"/>
      <c r="ADL6" s="498"/>
      <c r="ADM6" s="498"/>
      <c r="ADN6" s="498"/>
      <c r="ADO6" s="498"/>
      <c r="ADP6" s="498"/>
      <c r="ADQ6" s="498"/>
      <c r="ADR6" s="498"/>
      <c r="ADS6" s="498"/>
      <c r="ADT6" s="498"/>
      <c r="ADU6" s="498"/>
      <c r="ADV6" s="498"/>
      <c r="ADW6" s="498"/>
      <c r="ADX6" s="498"/>
      <c r="ADY6" s="498"/>
      <c r="ADZ6" s="498"/>
      <c r="AEA6" s="498"/>
      <c r="AEB6" s="498"/>
      <c r="AEC6" s="498"/>
      <c r="AED6" s="498"/>
      <c r="AEE6" s="498"/>
      <c r="AEF6" s="498"/>
      <c r="AEG6" s="498"/>
      <c r="AEH6" s="498"/>
      <c r="AEI6" s="498"/>
      <c r="AEJ6" s="498"/>
      <c r="AEK6" s="498"/>
      <c r="AEL6" s="498"/>
      <c r="AEM6" s="498"/>
      <c r="AEN6" s="498"/>
      <c r="AEO6" s="498"/>
      <c r="AEP6" s="498"/>
      <c r="AEQ6" s="498"/>
      <c r="AER6" s="498"/>
      <c r="AES6" s="498"/>
      <c r="AET6" s="498"/>
      <c r="AEU6" s="498"/>
      <c r="AEV6" s="498"/>
      <c r="AEW6" s="498"/>
      <c r="AEX6" s="498"/>
      <c r="AEY6" s="498"/>
      <c r="AEZ6" s="498"/>
      <c r="AFA6" s="498"/>
      <c r="AFB6" s="498"/>
      <c r="AFC6" s="498"/>
      <c r="AFD6" s="498"/>
      <c r="AFE6" s="498"/>
      <c r="AFF6" s="498"/>
      <c r="AFG6" s="498"/>
      <c r="AFH6" s="498"/>
      <c r="AFI6" s="498"/>
      <c r="AFJ6" s="498"/>
      <c r="AFK6" s="498"/>
      <c r="AFL6" s="498"/>
      <c r="AFM6" s="498"/>
      <c r="AFN6" s="498"/>
      <c r="AFO6" s="498"/>
      <c r="AFP6" s="498"/>
      <c r="AFQ6" s="498"/>
      <c r="AFR6" s="498"/>
      <c r="AFS6" s="498"/>
      <c r="AFT6" s="498"/>
      <c r="AFU6" s="498"/>
      <c r="AFV6" s="498"/>
      <c r="AFW6" s="498"/>
      <c r="AFX6" s="498"/>
      <c r="AFY6" s="498"/>
      <c r="AFZ6" s="498"/>
      <c r="AGA6" s="498"/>
      <c r="AGB6" s="498"/>
      <c r="AGC6" s="498"/>
      <c r="AGD6" s="498"/>
      <c r="AGE6" s="498"/>
      <c r="AGF6" s="498"/>
      <c r="AGG6" s="498"/>
      <c r="AGH6" s="498"/>
      <c r="AGI6" s="498"/>
      <c r="AGJ6" s="498"/>
      <c r="AGK6" s="498"/>
      <c r="AGL6" s="498"/>
      <c r="AGM6" s="498"/>
      <c r="AGN6" s="498"/>
      <c r="AGO6" s="498"/>
      <c r="AGP6" s="498"/>
      <c r="AGQ6" s="498"/>
      <c r="AGR6" s="498"/>
      <c r="AGS6" s="498"/>
      <c r="AGT6" s="498"/>
      <c r="AGU6" s="498"/>
      <c r="AGV6" s="498"/>
      <c r="AGW6" s="498"/>
      <c r="AGX6" s="498"/>
      <c r="AGY6" s="498"/>
      <c r="AGZ6" s="498"/>
      <c r="AHA6" s="498"/>
      <c r="AHB6" s="498"/>
      <c r="AHC6" s="498"/>
      <c r="AHD6" s="498"/>
      <c r="AHE6" s="498"/>
      <c r="AHF6" s="498"/>
      <c r="AHG6" s="498"/>
      <c r="AHH6" s="498"/>
      <c r="AHI6" s="498"/>
      <c r="AHJ6" s="498"/>
      <c r="AHK6" s="498"/>
      <c r="AHL6" s="498"/>
      <c r="AHM6" s="498"/>
      <c r="AHN6" s="498"/>
      <c r="AHO6" s="498"/>
      <c r="AHP6" s="498"/>
      <c r="AHQ6" s="498"/>
      <c r="AHR6" s="498"/>
      <c r="AHS6" s="498"/>
      <c r="AHT6" s="498"/>
      <c r="AHU6" s="498"/>
      <c r="AHV6" s="498"/>
      <c r="AHW6" s="498"/>
      <c r="AHX6" s="498"/>
      <c r="AHY6" s="498"/>
      <c r="AHZ6" s="498"/>
      <c r="AIA6" s="498"/>
      <c r="AIB6" s="498"/>
      <c r="AIC6" s="498"/>
      <c r="AID6" s="498"/>
      <c r="AIE6" s="498"/>
      <c r="AIF6" s="498"/>
      <c r="AIG6" s="498"/>
      <c r="AIH6" s="498"/>
      <c r="AII6" s="498"/>
      <c r="AIJ6" s="498"/>
      <c r="AIK6" s="498"/>
      <c r="AIL6" s="498"/>
      <c r="AIM6" s="498"/>
      <c r="AIN6" s="498"/>
      <c r="AIO6" s="498"/>
      <c r="AIP6" s="498"/>
      <c r="AIQ6" s="498"/>
      <c r="AIR6" s="498"/>
      <c r="AIS6" s="498"/>
      <c r="AIT6" s="498"/>
      <c r="AIU6" s="498"/>
      <c r="AIV6" s="498"/>
      <c r="AIW6" s="498"/>
      <c r="AIX6" s="498"/>
      <c r="AIY6" s="498"/>
      <c r="AIZ6" s="498"/>
      <c r="AJA6" s="498"/>
      <c r="AJB6" s="498"/>
      <c r="AJC6" s="498"/>
      <c r="AJD6" s="498"/>
      <c r="AJE6" s="498"/>
      <c r="AJF6" s="498"/>
      <c r="AJG6" s="498"/>
      <c r="AJH6" s="498"/>
      <c r="AJI6" s="498"/>
      <c r="AJJ6" s="498"/>
      <c r="AJK6" s="498"/>
      <c r="AJL6" s="498"/>
      <c r="AJM6" s="498"/>
      <c r="AJN6" s="498"/>
      <c r="AJO6" s="498"/>
      <c r="AJP6" s="498"/>
      <c r="AJQ6" s="498"/>
      <c r="AJR6" s="498"/>
      <c r="AJS6" s="498"/>
      <c r="AJT6" s="498"/>
      <c r="AJU6" s="498"/>
      <c r="AJV6" s="498"/>
      <c r="AJW6" s="498"/>
      <c r="AJX6" s="498"/>
      <c r="AJY6" s="498"/>
      <c r="AJZ6" s="498"/>
      <c r="AKA6" s="498"/>
      <c r="AKB6" s="498"/>
      <c r="AKC6" s="498"/>
      <c r="AKD6" s="498"/>
      <c r="AKE6" s="498"/>
      <c r="AKF6" s="498"/>
      <c r="AKG6" s="498"/>
      <c r="AKH6" s="498"/>
      <c r="AKI6" s="498"/>
      <c r="AKJ6" s="498"/>
      <c r="AKK6" s="498"/>
      <c r="AKL6" s="498"/>
      <c r="AKM6" s="498"/>
      <c r="AKN6" s="498"/>
      <c r="AKO6" s="498"/>
      <c r="AKP6" s="498"/>
      <c r="AKQ6" s="498"/>
      <c r="AKR6" s="498"/>
      <c r="AKS6" s="498"/>
      <c r="AKT6" s="498"/>
      <c r="AKU6" s="498"/>
      <c r="AKV6" s="498"/>
      <c r="AKW6" s="498"/>
      <c r="AKX6" s="498"/>
      <c r="AKY6" s="498"/>
      <c r="AKZ6" s="498"/>
      <c r="ALA6" s="498"/>
    </row>
    <row r="7" spans="1:989" s="495" customFormat="1" ht="35.25" customHeight="1">
      <c r="A7" s="490"/>
      <c r="B7" s="490"/>
      <c r="C7" s="490"/>
      <c r="D7" s="490"/>
      <c r="E7" s="490"/>
      <c r="F7" s="490"/>
      <c r="G7" s="490"/>
      <c r="H7" s="490"/>
      <c r="I7" s="490"/>
      <c r="J7" s="490"/>
      <c r="K7" s="490"/>
      <c r="L7" s="490"/>
      <c r="M7" s="490"/>
      <c r="N7" s="490"/>
      <c r="O7" s="490"/>
      <c r="P7" s="490"/>
      <c r="Q7" s="490"/>
      <c r="R7" s="741" t="e">
        <f>#REF!</f>
        <v>#REF!</v>
      </c>
      <c r="S7" s="741"/>
      <c r="T7" s="741"/>
      <c r="U7" s="741"/>
      <c r="V7" s="741"/>
      <c r="W7" s="544"/>
      <c r="X7" s="544"/>
      <c r="Y7" s="864"/>
      <c r="Z7" s="492"/>
      <c r="AA7" s="492"/>
      <c r="AB7" s="492"/>
      <c r="AC7" s="492"/>
      <c r="AD7" s="492"/>
      <c r="AE7" s="492"/>
      <c r="AF7" s="492"/>
      <c r="AG7" s="492"/>
      <c r="AH7" s="492"/>
      <c r="AI7" s="492"/>
      <c r="AJ7" s="492"/>
      <c r="AK7" s="492"/>
      <c r="AL7" s="492"/>
      <c r="AM7" s="492"/>
      <c r="AN7" s="492"/>
      <c r="AO7" s="492"/>
      <c r="AP7" s="866"/>
      <c r="AQ7" s="866"/>
      <c r="AR7" s="847"/>
      <c r="AS7" s="847" t="s">
        <v>2221</v>
      </c>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4"/>
      <c r="CK7" s="494"/>
      <c r="CL7" s="494"/>
      <c r="CM7" s="494"/>
      <c r="CN7" s="494"/>
      <c r="CO7" s="494"/>
      <c r="CP7" s="494"/>
      <c r="CQ7" s="494"/>
      <c r="CR7" s="494"/>
      <c r="CS7" s="494"/>
      <c r="CT7" s="494"/>
      <c r="CU7" s="494"/>
      <c r="CV7" s="494"/>
      <c r="CW7" s="494"/>
      <c r="CX7" s="494"/>
      <c r="CY7" s="494"/>
      <c r="CZ7" s="494"/>
      <c r="DA7" s="494"/>
      <c r="DB7" s="494"/>
      <c r="DC7" s="494"/>
      <c r="DD7" s="494"/>
      <c r="DE7" s="494"/>
      <c r="DF7" s="494"/>
      <c r="DG7" s="494"/>
      <c r="DH7" s="494"/>
      <c r="DI7" s="494"/>
      <c r="DJ7" s="494"/>
      <c r="DK7" s="494"/>
      <c r="DL7" s="494"/>
      <c r="DM7" s="494"/>
      <c r="DN7" s="494"/>
      <c r="DO7" s="494"/>
      <c r="DP7" s="494"/>
      <c r="DQ7" s="494"/>
      <c r="DR7" s="494"/>
      <c r="DS7" s="494"/>
      <c r="DT7" s="494"/>
      <c r="DU7" s="494"/>
      <c r="DV7" s="494"/>
      <c r="DW7" s="494"/>
      <c r="DX7" s="494"/>
      <c r="DY7" s="494"/>
      <c r="DZ7" s="494"/>
      <c r="EA7" s="494"/>
      <c r="EB7" s="494"/>
      <c r="EC7" s="494"/>
      <c r="ED7" s="494"/>
      <c r="EE7" s="494"/>
      <c r="EF7" s="494"/>
      <c r="EG7" s="494"/>
      <c r="EH7" s="494"/>
      <c r="EI7" s="494"/>
      <c r="EJ7" s="494"/>
      <c r="EK7" s="494"/>
      <c r="EL7" s="494"/>
      <c r="EM7" s="494"/>
      <c r="EN7" s="494"/>
      <c r="EO7" s="494"/>
      <c r="EP7" s="494"/>
      <c r="EQ7" s="494"/>
      <c r="ER7" s="494"/>
      <c r="ES7" s="494"/>
      <c r="ET7" s="494"/>
      <c r="EU7" s="494"/>
      <c r="EV7" s="494"/>
      <c r="EW7" s="494"/>
      <c r="EX7" s="494"/>
      <c r="EY7" s="494"/>
      <c r="EZ7" s="494"/>
      <c r="FA7" s="494"/>
      <c r="FB7" s="494"/>
      <c r="FC7" s="494"/>
      <c r="FD7" s="494"/>
      <c r="FE7" s="494"/>
      <c r="FF7" s="494"/>
      <c r="FG7" s="494"/>
      <c r="FH7" s="494"/>
      <c r="FI7" s="494"/>
      <c r="FJ7" s="494"/>
      <c r="FK7" s="494"/>
      <c r="FL7" s="494"/>
      <c r="FM7" s="494"/>
      <c r="FN7" s="494"/>
      <c r="FO7" s="494"/>
      <c r="FP7" s="494"/>
      <c r="FQ7" s="494"/>
      <c r="FR7" s="494"/>
      <c r="FS7" s="494"/>
      <c r="FT7" s="494"/>
      <c r="FU7" s="494"/>
      <c r="FV7" s="494"/>
      <c r="FW7" s="494"/>
      <c r="FX7" s="494"/>
      <c r="FY7" s="494"/>
      <c r="FZ7" s="494"/>
      <c r="GA7" s="494"/>
      <c r="GB7" s="494"/>
      <c r="GC7" s="494"/>
      <c r="GD7" s="494"/>
      <c r="GE7" s="494"/>
      <c r="GF7" s="494"/>
      <c r="GG7" s="494"/>
      <c r="GH7" s="494"/>
      <c r="GI7" s="494"/>
      <c r="GJ7" s="494"/>
      <c r="GK7" s="494"/>
      <c r="GL7" s="494"/>
      <c r="GM7" s="494"/>
      <c r="GN7" s="494"/>
      <c r="GO7" s="494"/>
      <c r="GP7" s="494"/>
      <c r="GQ7" s="494"/>
      <c r="GR7" s="494"/>
      <c r="GS7" s="494"/>
      <c r="GT7" s="494"/>
      <c r="GU7" s="494"/>
      <c r="GV7" s="494"/>
      <c r="GW7" s="494"/>
      <c r="GX7" s="494"/>
      <c r="GY7" s="494"/>
      <c r="GZ7" s="494"/>
      <c r="HA7" s="494"/>
      <c r="HB7" s="494"/>
      <c r="HC7" s="494"/>
      <c r="HD7" s="494"/>
      <c r="HE7" s="494"/>
      <c r="HF7" s="494"/>
      <c r="HG7" s="494"/>
      <c r="HH7" s="494"/>
      <c r="HI7" s="494"/>
      <c r="HJ7" s="494"/>
      <c r="HK7" s="494"/>
      <c r="HL7" s="494"/>
      <c r="HM7" s="494"/>
      <c r="HN7" s="494"/>
      <c r="HO7" s="494"/>
      <c r="HP7" s="494"/>
      <c r="HQ7" s="494"/>
      <c r="HR7" s="494"/>
      <c r="HS7" s="494"/>
      <c r="HT7" s="494"/>
      <c r="HU7" s="494"/>
      <c r="HV7" s="494"/>
      <c r="HW7" s="494"/>
      <c r="HX7" s="494"/>
      <c r="HY7" s="494"/>
      <c r="HZ7" s="494"/>
      <c r="IA7" s="494"/>
      <c r="IB7" s="494"/>
      <c r="IC7" s="494"/>
      <c r="ID7" s="494"/>
      <c r="IE7" s="494"/>
      <c r="IF7" s="494"/>
      <c r="IG7" s="494"/>
      <c r="IH7" s="494"/>
      <c r="II7" s="494"/>
      <c r="IJ7" s="494"/>
      <c r="IK7" s="494"/>
      <c r="IL7" s="494"/>
      <c r="IM7" s="494"/>
      <c r="IN7" s="494"/>
      <c r="IO7" s="494"/>
      <c r="IP7" s="494"/>
      <c r="IQ7" s="494"/>
      <c r="IR7" s="494"/>
      <c r="IS7" s="494"/>
      <c r="IT7" s="494"/>
      <c r="IU7" s="494"/>
      <c r="IV7" s="494"/>
      <c r="IW7" s="494"/>
      <c r="IX7" s="494"/>
      <c r="IY7" s="494"/>
      <c r="IZ7" s="494"/>
      <c r="JA7" s="494"/>
      <c r="JB7" s="494"/>
      <c r="JC7" s="494"/>
      <c r="JD7" s="494"/>
      <c r="JE7" s="494"/>
      <c r="JF7" s="494"/>
      <c r="JG7" s="494"/>
      <c r="JH7" s="494"/>
      <c r="JI7" s="494"/>
      <c r="JJ7" s="494"/>
      <c r="JK7" s="494"/>
      <c r="JL7" s="494"/>
      <c r="JM7" s="494"/>
      <c r="JN7" s="494"/>
      <c r="JO7" s="494"/>
      <c r="JP7" s="494"/>
      <c r="JQ7" s="494"/>
      <c r="JR7" s="494"/>
      <c r="JS7" s="494"/>
      <c r="JT7" s="494"/>
      <c r="JU7" s="494"/>
      <c r="JV7" s="494"/>
      <c r="JW7" s="494"/>
      <c r="JX7" s="494"/>
      <c r="JY7" s="494"/>
      <c r="JZ7" s="494"/>
      <c r="KA7" s="494"/>
      <c r="KB7" s="494"/>
      <c r="KC7" s="494"/>
      <c r="KD7" s="494"/>
      <c r="KE7" s="494"/>
      <c r="KF7" s="494"/>
      <c r="KG7" s="494"/>
      <c r="KH7" s="494"/>
      <c r="KI7" s="494"/>
      <c r="KJ7" s="494"/>
      <c r="KK7" s="494"/>
      <c r="KL7" s="494"/>
      <c r="KM7" s="494"/>
      <c r="KN7" s="494"/>
      <c r="KO7" s="494"/>
      <c r="KP7" s="494"/>
      <c r="KQ7" s="494"/>
      <c r="KR7" s="494"/>
      <c r="KS7" s="494"/>
      <c r="KT7" s="494"/>
      <c r="KU7" s="494"/>
      <c r="KV7" s="494"/>
      <c r="KW7" s="494"/>
      <c r="KX7" s="494"/>
      <c r="KY7" s="494"/>
      <c r="KZ7" s="494"/>
      <c r="LA7" s="494"/>
      <c r="LB7" s="494"/>
      <c r="LC7" s="494"/>
      <c r="LD7" s="494"/>
      <c r="LE7" s="494"/>
      <c r="LF7" s="494"/>
      <c r="LG7" s="494"/>
      <c r="LH7" s="494"/>
      <c r="LI7" s="494"/>
      <c r="LJ7" s="494"/>
      <c r="LK7" s="494"/>
      <c r="LL7" s="494"/>
      <c r="LM7" s="494"/>
      <c r="LN7" s="494"/>
      <c r="LO7" s="494"/>
      <c r="LP7" s="494"/>
      <c r="LQ7" s="494"/>
      <c r="LR7" s="494"/>
      <c r="LS7" s="494"/>
      <c r="LT7" s="494"/>
      <c r="LU7" s="494"/>
      <c r="LV7" s="494"/>
      <c r="LW7" s="494"/>
      <c r="LX7" s="494"/>
      <c r="LY7" s="494"/>
      <c r="LZ7" s="494"/>
      <c r="MA7" s="494"/>
      <c r="MB7" s="494"/>
      <c r="MC7" s="494"/>
      <c r="MD7" s="494"/>
      <c r="ME7" s="494"/>
      <c r="MF7" s="494"/>
      <c r="MG7" s="494"/>
      <c r="MH7" s="494"/>
      <c r="MI7" s="494"/>
      <c r="MJ7" s="494"/>
      <c r="MK7" s="494"/>
      <c r="ML7" s="494"/>
      <c r="MM7" s="494"/>
      <c r="MN7" s="494"/>
      <c r="MO7" s="494"/>
      <c r="MP7" s="494"/>
      <c r="MQ7" s="494"/>
      <c r="MR7" s="494"/>
      <c r="MS7" s="494"/>
      <c r="MT7" s="494"/>
      <c r="MU7" s="494"/>
      <c r="MV7" s="494"/>
      <c r="MW7" s="494"/>
      <c r="MX7" s="494"/>
      <c r="MY7" s="494"/>
      <c r="MZ7" s="494"/>
      <c r="NA7" s="494"/>
      <c r="NB7" s="494"/>
      <c r="NC7" s="494"/>
      <c r="ND7" s="494"/>
      <c r="NE7" s="494"/>
      <c r="NF7" s="494"/>
      <c r="NG7" s="494"/>
      <c r="NH7" s="494"/>
      <c r="NI7" s="494"/>
      <c r="NJ7" s="494"/>
      <c r="NK7" s="494"/>
      <c r="NL7" s="494"/>
      <c r="NM7" s="494"/>
      <c r="NN7" s="494"/>
      <c r="NO7" s="494"/>
      <c r="NP7" s="494"/>
      <c r="NQ7" s="494"/>
      <c r="NR7" s="494"/>
      <c r="NS7" s="494"/>
      <c r="NT7" s="494"/>
      <c r="NU7" s="494"/>
      <c r="NV7" s="494"/>
      <c r="NW7" s="494"/>
      <c r="NX7" s="494"/>
      <c r="NY7" s="494"/>
      <c r="NZ7" s="494"/>
      <c r="OA7" s="494"/>
      <c r="OB7" s="494"/>
      <c r="OC7" s="494"/>
      <c r="OD7" s="494"/>
      <c r="OE7" s="494"/>
      <c r="OF7" s="494"/>
      <c r="OG7" s="494"/>
      <c r="OH7" s="494"/>
      <c r="OI7" s="494"/>
      <c r="OJ7" s="494"/>
      <c r="OK7" s="494"/>
      <c r="OL7" s="494"/>
      <c r="OM7" s="494"/>
      <c r="ON7" s="494"/>
      <c r="OO7" s="494"/>
      <c r="OP7" s="494"/>
      <c r="OQ7" s="494"/>
      <c r="OR7" s="494"/>
      <c r="OS7" s="494"/>
      <c r="OT7" s="494"/>
      <c r="OU7" s="494"/>
      <c r="OV7" s="494"/>
      <c r="OW7" s="494"/>
      <c r="OX7" s="494"/>
      <c r="OY7" s="494"/>
      <c r="OZ7" s="494"/>
      <c r="PA7" s="494"/>
      <c r="PB7" s="494"/>
      <c r="PC7" s="494"/>
      <c r="PD7" s="494"/>
      <c r="PE7" s="494"/>
      <c r="PF7" s="494"/>
      <c r="PG7" s="494"/>
      <c r="PH7" s="494"/>
      <c r="PI7" s="494"/>
      <c r="PJ7" s="494"/>
      <c r="PK7" s="494"/>
      <c r="PL7" s="494"/>
      <c r="PM7" s="494"/>
      <c r="PN7" s="494"/>
      <c r="PO7" s="494"/>
      <c r="PP7" s="494"/>
      <c r="PQ7" s="494"/>
      <c r="PR7" s="494"/>
      <c r="PS7" s="494"/>
      <c r="PT7" s="494"/>
      <c r="PU7" s="494"/>
      <c r="PV7" s="494"/>
      <c r="PW7" s="494"/>
      <c r="PX7" s="494"/>
      <c r="PY7" s="494"/>
      <c r="PZ7" s="494"/>
      <c r="QA7" s="494"/>
      <c r="QB7" s="494"/>
      <c r="QC7" s="494"/>
      <c r="QD7" s="494"/>
      <c r="QE7" s="494"/>
      <c r="QF7" s="494"/>
      <c r="QG7" s="494"/>
      <c r="QH7" s="494"/>
      <c r="QI7" s="494"/>
      <c r="QJ7" s="494"/>
      <c r="QK7" s="494"/>
      <c r="QL7" s="494"/>
      <c r="QM7" s="494"/>
      <c r="QN7" s="494"/>
      <c r="QO7" s="494"/>
      <c r="QP7" s="494"/>
      <c r="QQ7" s="494"/>
      <c r="QR7" s="494"/>
      <c r="QS7" s="494"/>
      <c r="QT7" s="494"/>
      <c r="QU7" s="494"/>
      <c r="QV7" s="494"/>
      <c r="QW7" s="494"/>
      <c r="QX7" s="494"/>
      <c r="QY7" s="494"/>
      <c r="QZ7" s="494"/>
      <c r="RA7" s="494"/>
      <c r="RB7" s="494"/>
      <c r="RC7" s="494"/>
      <c r="RD7" s="494"/>
      <c r="RE7" s="494"/>
      <c r="RF7" s="494"/>
      <c r="RG7" s="494"/>
      <c r="RH7" s="494"/>
      <c r="RI7" s="494"/>
      <c r="RJ7" s="494"/>
      <c r="RK7" s="494"/>
      <c r="RL7" s="494"/>
      <c r="RM7" s="494"/>
      <c r="RN7" s="494"/>
      <c r="RO7" s="494"/>
      <c r="RP7" s="494"/>
      <c r="RQ7" s="494"/>
      <c r="RR7" s="494"/>
      <c r="RS7" s="494"/>
      <c r="RT7" s="494"/>
      <c r="RU7" s="494"/>
      <c r="RV7" s="494"/>
      <c r="RW7" s="494"/>
      <c r="RX7" s="494"/>
      <c r="RY7" s="494"/>
      <c r="RZ7" s="494"/>
      <c r="SA7" s="494"/>
      <c r="SB7" s="494"/>
      <c r="SC7" s="494"/>
      <c r="SD7" s="494"/>
      <c r="SE7" s="494"/>
      <c r="SF7" s="494"/>
      <c r="SG7" s="494"/>
      <c r="SH7" s="494"/>
      <c r="SI7" s="494"/>
      <c r="SJ7" s="494"/>
      <c r="SK7" s="494"/>
      <c r="SL7" s="494"/>
      <c r="SM7" s="494"/>
      <c r="SN7" s="494"/>
      <c r="SO7" s="494"/>
      <c r="SP7" s="494"/>
      <c r="SQ7" s="494"/>
      <c r="SR7" s="494"/>
      <c r="SS7" s="494"/>
      <c r="ST7" s="494"/>
      <c r="SU7" s="494"/>
      <c r="SV7" s="494"/>
      <c r="SW7" s="494"/>
      <c r="SX7" s="494"/>
      <c r="SY7" s="494"/>
      <c r="SZ7" s="494"/>
      <c r="TA7" s="494"/>
      <c r="TB7" s="494"/>
      <c r="TC7" s="494"/>
      <c r="TD7" s="494"/>
      <c r="TE7" s="494"/>
      <c r="TF7" s="494"/>
      <c r="TG7" s="494"/>
      <c r="TH7" s="494"/>
      <c r="TI7" s="494"/>
      <c r="TJ7" s="494"/>
      <c r="TK7" s="494"/>
      <c r="TL7" s="494"/>
      <c r="TM7" s="494"/>
      <c r="TN7" s="494"/>
      <c r="TO7" s="494"/>
      <c r="TP7" s="494"/>
      <c r="TQ7" s="494"/>
      <c r="TR7" s="494"/>
      <c r="TS7" s="494"/>
      <c r="TT7" s="494"/>
      <c r="TU7" s="494"/>
      <c r="TV7" s="494"/>
      <c r="TW7" s="494"/>
      <c r="TX7" s="494"/>
      <c r="TY7" s="494"/>
      <c r="TZ7" s="494"/>
      <c r="UA7" s="494"/>
      <c r="UB7" s="494"/>
      <c r="UC7" s="494"/>
      <c r="UD7" s="494"/>
      <c r="UE7" s="494"/>
      <c r="UF7" s="494"/>
      <c r="UG7" s="494"/>
      <c r="UH7" s="494"/>
      <c r="UI7" s="494"/>
      <c r="UJ7" s="494"/>
      <c r="UK7" s="494"/>
      <c r="UL7" s="494"/>
      <c r="UM7" s="494"/>
      <c r="UN7" s="494"/>
      <c r="UO7" s="494"/>
      <c r="UP7" s="494"/>
      <c r="UQ7" s="494"/>
      <c r="UR7" s="494"/>
      <c r="US7" s="494"/>
      <c r="UT7" s="494"/>
      <c r="UU7" s="494"/>
      <c r="UV7" s="494"/>
      <c r="UW7" s="494"/>
      <c r="UX7" s="494"/>
      <c r="UY7" s="494"/>
      <c r="UZ7" s="494"/>
      <c r="VA7" s="494"/>
      <c r="VB7" s="494"/>
      <c r="VC7" s="494"/>
      <c r="VD7" s="494"/>
      <c r="VE7" s="494"/>
      <c r="VF7" s="494"/>
      <c r="VG7" s="494"/>
      <c r="VH7" s="494"/>
      <c r="VI7" s="494"/>
      <c r="VJ7" s="494"/>
      <c r="VK7" s="494"/>
      <c r="VL7" s="494"/>
      <c r="VM7" s="494"/>
      <c r="VN7" s="494"/>
      <c r="VO7" s="494"/>
      <c r="VP7" s="494"/>
      <c r="VQ7" s="494"/>
      <c r="VR7" s="494"/>
      <c r="VS7" s="494"/>
      <c r="VT7" s="494"/>
      <c r="VU7" s="494"/>
      <c r="VV7" s="494"/>
      <c r="VW7" s="494"/>
      <c r="VX7" s="494"/>
      <c r="VY7" s="494"/>
      <c r="VZ7" s="494"/>
      <c r="WA7" s="494"/>
      <c r="WB7" s="494"/>
      <c r="WC7" s="494"/>
      <c r="WD7" s="494"/>
      <c r="WE7" s="494"/>
      <c r="WF7" s="494"/>
      <c r="WG7" s="494"/>
      <c r="WH7" s="494"/>
      <c r="WI7" s="494"/>
      <c r="WJ7" s="494"/>
      <c r="WK7" s="494"/>
      <c r="WL7" s="494"/>
      <c r="WM7" s="494"/>
      <c r="WN7" s="494"/>
      <c r="WO7" s="494"/>
      <c r="WP7" s="494"/>
      <c r="WQ7" s="494"/>
      <c r="WR7" s="494"/>
      <c r="WS7" s="494"/>
      <c r="WT7" s="494"/>
      <c r="WU7" s="494"/>
      <c r="WV7" s="494"/>
      <c r="WW7" s="494"/>
      <c r="WX7" s="494"/>
      <c r="WY7" s="494"/>
      <c r="WZ7" s="494"/>
      <c r="XA7" s="494"/>
      <c r="XB7" s="494"/>
      <c r="XC7" s="494"/>
      <c r="XD7" s="494"/>
      <c r="XE7" s="494"/>
      <c r="XF7" s="494"/>
      <c r="XG7" s="494"/>
      <c r="XH7" s="494"/>
      <c r="XI7" s="494"/>
      <c r="XJ7" s="494"/>
      <c r="XK7" s="494"/>
      <c r="XL7" s="494"/>
      <c r="XM7" s="494"/>
      <c r="XN7" s="494"/>
      <c r="XO7" s="494"/>
      <c r="XP7" s="494"/>
      <c r="XQ7" s="494"/>
      <c r="XR7" s="494"/>
      <c r="XS7" s="494"/>
      <c r="XT7" s="494"/>
      <c r="XU7" s="494"/>
      <c r="XV7" s="494"/>
      <c r="XW7" s="494"/>
      <c r="XX7" s="494"/>
      <c r="XY7" s="494"/>
      <c r="XZ7" s="494"/>
      <c r="YA7" s="494"/>
      <c r="YB7" s="494"/>
      <c r="YC7" s="494"/>
      <c r="YD7" s="494"/>
      <c r="YE7" s="494"/>
      <c r="YF7" s="494"/>
      <c r="YG7" s="494"/>
      <c r="YH7" s="494"/>
      <c r="YI7" s="494"/>
      <c r="YJ7" s="494"/>
      <c r="YK7" s="494"/>
      <c r="YL7" s="494"/>
      <c r="YM7" s="494"/>
      <c r="YN7" s="494"/>
      <c r="YO7" s="494"/>
      <c r="YP7" s="494"/>
      <c r="YQ7" s="494"/>
      <c r="YR7" s="494"/>
      <c r="YS7" s="494"/>
      <c r="YT7" s="494"/>
      <c r="YU7" s="494"/>
      <c r="YV7" s="494"/>
      <c r="YW7" s="494"/>
      <c r="YX7" s="494"/>
      <c r="YY7" s="494"/>
      <c r="YZ7" s="494"/>
      <c r="ZA7" s="494"/>
      <c r="ZB7" s="494"/>
      <c r="ZC7" s="494"/>
      <c r="ZD7" s="494"/>
      <c r="ZE7" s="494"/>
      <c r="ZF7" s="494"/>
      <c r="ZG7" s="494"/>
      <c r="ZH7" s="494"/>
      <c r="ZI7" s="494"/>
      <c r="ZJ7" s="494"/>
      <c r="ZK7" s="494"/>
      <c r="ZL7" s="494"/>
      <c r="ZM7" s="494"/>
      <c r="ZN7" s="494"/>
      <c r="ZO7" s="494"/>
      <c r="ZP7" s="494"/>
      <c r="ZQ7" s="494"/>
      <c r="ZR7" s="494"/>
      <c r="ZS7" s="494"/>
      <c r="ZT7" s="494"/>
      <c r="ZU7" s="494"/>
      <c r="ZV7" s="494"/>
      <c r="ZW7" s="494"/>
      <c r="ZX7" s="494"/>
      <c r="ZY7" s="494"/>
      <c r="ZZ7" s="494"/>
      <c r="AAA7" s="494"/>
      <c r="AAB7" s="494"/>
      <c r="AAC7" s="494"/>
      <c r="AAD7" s="494"/>
      <c r="AAE7" s="494"/>
      <c r="AAF7" s="494"/>
      <c r="AAG7" s="494"/>
      <c r="AAH7" s="494"/>
      <c r="AAI7" s="494"/>
      <c r="AAJ7" s="494"/>
      <c r="AAK7" s="494"/>
      <c r="AAL7" s="494"/>
      <c r="AAM7" s="494"/>
      <c r="AAN7" s="494"/>
      <c r="AAO7" s="494"/>
      <c r="AAP7" s="494"/>
      <c r="AAQ7" s="494"/>
      <c r="AAR7" s="494"/>
      <c r="AAS7" s="494"/>
      <c r="AAT7" s="494"/>
      <c r="AAU7" s="494"/>
      <c r="AAV7" s="494"/>
      <c r="AAW7" s="494"/>
      <c r="AAX7" s="494"/>
      <c r="AAY7" s="494"/>
      <c r="AAZ7" s="494"/>
      <c r="ABA7" s="494"/>
      <c r="ABB7" s="494"/>
      <c r="ABC7" s="494"/>
      <c r="ABD7" s="494"/>
      <c r="ABE7" s="494"/>
      <c r="ABF7" s="494"/>
      <c r="ABG7" s="494"/>
      <c r="ABH7" s="494"/>
      <c r="ABI7" s="494"/>
      <c r="ABJ7" s="494"/>
      <c r="ABK7" s="494"/>
      <c r="ABL7" s="494"/>
      <c r="ABM7" s="494"/>
      <c r="ABN7" s="494"/>
      <c r="ABO7" s="494"/>
      <c r="ABP7" s="494"/>
      <c r="ABQ7" s="494"/>
      <c r="ABR7" s="494"/>
      <c r="ABS7" s="494"/>
      <c r="ABT7" s="494"/>
      <c r="ABU7" s="494"/>
      <c r="ABV7" s="494"/>
      <c r="ABW7" s="494"/>
      <c r="ABX7" s="494"/>
      <c r="ABY7" s="494"/>
      <c r="ABZ7" s="494"/>
      <c r="ACA7" s="494"/>
      <c r="ACB7" s="494"/>
      <c r="ACC7" s="494"/>
      <c r="ACD7" s="494"/>
      <c r="ACE7" s="494"/>
      <c r="ACF7" s="494"/>
      <c r="ACG7" s="494"/>
      <c r="ACH7" s="494"/>
      <c r="ACI7" s="494"/>
      <c r="ACJ7" s="494"/>
      <c r="ACK7" s="494"/>
      <c r="ACL7" s="494"/>
      <c r="ACM7" s="494"/>
      <c r="ACN7" s="494"/>
      <c r="ACO7" s="494"/>
      <c r="ACP7" s="494"/>
      <c r="ACQ7" s="494"/>
      <c r="ACR7" s="494"/>
      <c r="ACS7" s="494"/>
      <c r="ACT7" s="494"/>
      <c r="ACU7" s="494"/>
      <c r="ACV7" s="494"/>
      <c r="ACW7" s="494"/>
      <c r="ACX7" s="494"/>
      <c r="ACY7" s="494"/>
      <c r="ACZ7" s="494"/>
      <c r="ADA7" s="494"/>
      <c r="ADB7" s="494"/>
      <c r="ADC7" s="494"/>
      <c r="ADD7" s="494"/>
      <c r="ADE7" s="494"/>
      <c r="ADF7" s="494"/>
      <c r="ADG7" s="494"/>
      <c r="ADH7" s="494"/>
      <c r="ADI7" s="494"/>
      <c r="ADJ7" s="494"/>
      <c r="ADK7" s="494"/>
      <c r="ADL7" s="494"/>
      <c r="ADM7" s="494"/>
      <c r="ADN7" s="494"/>
      <c r="ADO7" s="494"/>
      <c r="ADP7" s="494"/>
      <c r="ADQ7" s="494"/>
      <c r="ADR7" s="494"/>
      <c r="ADS7" s="494"/>
      <c r="ADT7" s="494"/>
      <c r="ADU7" s="494"/>
      <c r="ADV7" s="494"/>
      <c r="ADW7" s="494"/>
      <c r="ADX7" s="494"/>
      <c r="ADY7" s="494"/>
      <c r="ADZ7" s="494"/>
      <c r="AEA7" s="494"/>
      <c r="AEB7" s="494"/>
      <c r="AEC7" s="494"/>
      <c r="AED7" s="494"/>
      <c r="AEE7" s="494"/>
      <c r="AEF7" s="494"/>
      <c r="AEG7" s="494"/>
      <c r="AEH7" s="494"/>
      <c r="AEI7" s="494"/>
      <c r="AEJ7" s="494"/>
      <c r="AEK7" s="494"/>
      <c r="AEL7" s="494"/>
      <c r="AEM7" s="494"/>
      <c r="AEN7" s="494"/>
      <c r="AEO7" s="494"/>
      <c r="AEP7" s="494"/>
      <c r="AEQ7" s="494"/>
      <c r="AER7" s="494"/>
      <c r="AES7" s="494"/>
      <c r="AET7" s="494"/>
      <c r="AEU7" s="494"/>
      <c r="AEV7" s="494"/>
      <c r="AEW7" s="494"/>
      <c r="AEX7" s="494"/>
      <c r="AEY7" s="494"/>
      <c r="AEZ7" s="494"/>
      <c r="AFA7" s="494"/>
      <c r="AFB7" s="494"/>
      <c r="AFC7" s="494"/>
      <c r="AFD7" s="494"/>
      <c r="AFE7" s="494"/>
      <c r="AFF7" s="494"/>
      <c r="AFG7" s="494"/>
      <c r="AFH7" s="494"/>
      <c r="AFI7" s="494"/>
      <c r="AFJ7" s="494"/>
      <c r="AFK7" s="494"/>
      <c r="AFL7" s="494"/>
      <c r="AFM7" s="494"/>
      <c r="AFN7" s="494"/>
      <c r="AFO7" s="494"/>
      <c r="AFP7" s="494"/>
      <c r="AFQ7" s="494"/>
      <c r="AFR7" s="494"/>
      <c r="AFS7" s="494"/>
      <c r="AFT7" s="494"/>
      <c r="AFU7" s="494"/>
      <c r="AFV7" s="494"/>
      <c r="AFW7" s="494"/>
      <c r="AFX7" s="494"/>
      <c r="AFY7" s="494"/>
      <c r="AFZ7" s="494"/>
      <c r="AGA7" s="494"/>
      <c r="AGB7" s="494"/>
      <c r="AGC7" s="494"/>
      <c r="AGD7" s="494"/>
      <c r="AGE7" s="494"/>
      <c r="AGF7" s="494"/>
      <c r="AGG7" s="494"/>
      <c r="AGH7" s="494"/>
      <c r="AGI7" s="494"/>
      <c r="AGJ7" s="494"/>
      <c r="AGK7" s="494"/>
      <c r="AGL7" s="494"/>
      <c r="AGM7" s="494"/>
      <c r="AGN7" s="494"/>
      <c r="AGO7" s="494"/>
      <c r="AGP7" s="494"/>
      <c r="AGQ7" s="494"/>
      <c r="AGR7" s="494"/>
      <c r="AGS7" s="494"/>
      <c r="AGT7" s="494"/>
      <c r="AGU7" s="494"/>
      <c r="AGV7" s="494"/>
      <c r="AGW7" s="494"/>
      <c r="AGX7" s="494"/>
      <c r="AGY7" s="494"/>
      <c r="AGZ7" s="494"/>
      <c r="AHA7" s="494"/>
      <c r="AHB7" s="494"/>
      <c r="AHC7" s="494"/>
      <c r="AHD7" s="494"/>
      <c r="AHE7" s="494"/>
      <c r="AHF7" s="494"/>
      <c r="AHG7" s="494"/>
      <c r="AHH7" s="494"/>
      <c r="AHI7" s="494"/>
      <c r="AHJ7" s="494"/>
      <c r="AHK7" s="494"/>
      <c r="AHL7" s="494"/>
      <c r="AHM7" s="494"/>
      <c r="AHN7" s="494"/>
      <c r="AHO7" s="494"/>
      <c r="AHP7" s="494"/>
      <c r="AHQ7" s="494"/>
      <c r="AHR7" s="494"/>
      <c r="AHS7" s="494"/>
      <c r="AHT7" s="494"/>
      <c r="AHU7" s="494"/>
      <c r="AHV7" s="494"/>
      <c r="AHW7" s="494"/>
      <c r="AHX7" s="494"/>
      <c r="AHY7" s="494"/>
      <c r="AHZ7" s="494"/>
      <c r="AIA7" s="494"/>
      <c r="AIB7" s="494"/>
      <c r="AIC7" s="494"/>
      <c r="AID7" s="494"/>
      <c r="AIE7" s="494"/>
      <c r="AIF7" s="494"/>
      <c r="AIG7" s="494"/>
      <c r="AIH7" s="494"/>
      <c r="AII7" s="494"/>
      <c r="AIJ7" s="494"/>
      <c r="AIK7" s="494"/>
      <c r="AIL7" s="494"/>
      <c r="AIM7" s="494"/>
      <c r="AIN7" s="494"/>
      <c r="AIO7" s="494"/>
      <c r="AIP7" s="494"/>
      <c r="AIQ7" s="494"/>
      <c r="AIR7" s="494"/>
      <c r="AIS7" s="494"/>
      <c r="AIT7" s="494"/>
      <c r="AIU7" s="494"/>
      <c r="AIV7" s="494"/>
      <c r="AIW7" s="494"/>
      <c r="AIX7" s="494"/>
      <c r="AIY7" s="494"/>
      <c r="AIZ7" s="494"/>
      <c r="AJA7" s="494"/>
      <c r="AJB7" s="494"/>
      <c r="AJC7" s="494"/>
      <c r="AJD7" s="494"/>
      <c r="AJE7" s="494"/>
      <c r="AJF7" s="494"/>
      <c r="AJG7" s="494"/>
      <c r="AJH7" s="494"/>
      <c r="AJI7" s="494"/>
      <c r="AJJ7" s="494"/>
      <c r="AJK7" s="494"/>
      <c r="AJL7" s="494"/>
      <c r="AJM7" s="494"/>
      <c r="AJN7" s="494"/>
      <c r="AJO7" s="494"/>
      <c r="AJP7" s="494"/>
      <c r="AJQ7" s="494"/>
      <c r="AJR7" s="494"/>
      <c r="AJS7" s="494"/>
      <c r="AJT7" s="494"/>
      <c r="AJU7" s="494"/>
      <c r="AJV7" s="494"/>
      <c r="AJW7" s="494"/>
      <c r="AJX7" s="494"/>
      <c r="AJY7" s="494"/>
      <c r="AJZ7" s="494"/>
      <c r="AKA7" s="494"/>
      <c r="AKB7" s="494"/>
      <c r="AKC7" s="494"/>
      <c r="AKD7" s="494"/>
      <c r="AKE7" s="494"/>
      <c r="AKF7" s="494"/>
      <c r="AKG7" s="494"/>
      <c r="AKH7" s="494"/>
      <c r="AKI7" s="494"/>
      <c r="AKJ7" s="494"/>
      <c r="AKK7" s="494"/>
      <c r="AKL7" s="494"/>
      <c r="AKM7" s="494"/>
      <c r="AKN7" s="494"/>
      <c r="AKO7" s="494"/>
      <c r="AKP7" s="494"/>
      <c r="AKQ7" s="494"/>
      <c r="AKR7" s="494"/>
      <c r="AKS7" s="494"/>
      <c r="AKT7" s="494"/>
      <c r="AKU7" s="494"/>
      <c r="AKV7" s="494"/>
      <c r="AKW7" s="494"/>
      <c r="AKX7" s="494"/>
      <c r="AKY7" s="494"/>
      <c r="AKZ7" s="494"/>
      <c r="ALA7" s="494"/>
    </row>
    <row r="8" spans="1:989" s="500" customFormat="1" ht="35.25" customHeight="1">
      <c r="A8" s="496"/>
      <c r="B8" s="496"/>
      <c r="C8" s="496"/>
      <c r="D8" s="496"/>
      <c r="E8" s="496"/>
      <c r="F8" s="496"/>
      <c r="G8" s="496"/>
      <c r="H8" s="496"/>
      <c r="I8" s="496"/>
      <c r="J8" s="496"/>
      <c r="K8" s="496"/>
      <c r="L8" s="496"/>
      <c r="M8" s="496"/>
      <c r="N8" s="496"/>
      <c r="O8" s="496"/>
      <c r="P8" s="496"/>
      <c r="Q8" s="496"/>
      <c r="R8" s="849" t="s">
        <v>17</v>
      </c>
      <c r="S8" s="497"/>
      <c r="T8" s="497"/>
      <c r="U8" s="497"/>
      <c r="V8" s="497"/>
      <c r="W8" s="523"/>
      <c r="X8" s="523"/>
      <c r="Y8" s="497"/>
      <c r="Z8" s="845"/>
      <c r="AA8" s="845"/>
      <c r="AB8" s="845"/>
      <c r="AC8" s="845"/>
      <c r="AD8" s="845"/>
      <c r="AE8" s="845"/>
      <c r="AF8" s="845"/>
      <c r="AG8" s="845"/>
      <c r="AH8" s="845"/>
      <c r="AI8" s="845"/>
      <c r="AJ8" s="845"/>
      <c r="AK8" s="845"/>
      <c r="AL8" s="845"/>
      <c r="AM8" s="845"/>
      <c r="AN8" s="845"/>
      <c r="AO8" s="845"/>
      <c r="AP8" s="848"/>
      <c r="AQ8" s="848"/>
      <c r="AR8" s="848"/>
      <c r="AS8" s="854" t="s">
        <v>2214</v>
      </c>
      <c r="AT8" s="498"/>
      <c r="AU8" s="498"/>
      <c r="AV8" s="498"/>
      <c r="AW8" s="498"/>
      <c r="AX8" s="498"/>
      <c r="AY8" s="498"/>
      <c r="AZ8" s="498"/>
      <c r="BA8" s="498"/>
      <c r="BB8" s="498"/>
      <c r="BC8" s="498"/>
      <c r="BD8" s="498"/>
      <c r="BE8" s="498"/>
      <c r="BF8" s="498"/>
      <c r="BG8" s="498"/>
      <c r="BH8" s="498"/>
      <c r="BI8" s="498"/>
      <c r="BJ8" s="498"/>
      <c r="BK8" s="498"/>
      <c r="BL8" s="498"/>
      <c r="BM8" s="498"/>
      <c r="BN8" s="498"/>
      <c r="BO8" s="498"/>
      <c r="BP8" s="498"/>
      <c r="BQ8" s="498"/>
      <c r="BR8" s="498"/>
      <c r="BS8" s="498"/>
      <c r="BT8" s="498"/>
      <c r="BU8" s="498"/>
      <c r="BV8" s="498"/>
      <c r="BW8" s="498"/>
      <c r="BX8" s="498"/>
      <c r="BY8" s="498"/>
      <c r="BZ8" s="498"/>
      <c r="CA8" s="498"/>
      <c r="CB8" s="498"/>
      <c r="CC8" s="498"/>
      <c r="CD8" s="498"/>
      <c r="CE8" s="498"/>
      <c r="CF8" s="498"/>
      <c r="CG8" s="498"/>
      <c r="CH8" s="498"/>
      <c r="CI8" s="498"/>
      <c r="CJ8" s="498"/>
      <c r="CK8" s="498"/>
      <c r="CL8" s="498"/>
      <c r="CM8" s="498"/>
      <c r="CN8" s="498"/>
      <c r="CO8" s="498"/>
      <c r="CP8" s="498"/>
      <c r="CQ8" s="498"/>
      <c r="CR8" s="498"/>
      <c r="CS8" s="498"/>
      <c r="CT8" s="498"/>
      <c r="CU8" s="498"/>
      <c r="CV8" s="498"/>
      <c r="CW8" s="498"/>
      <c r="CX8" s="498"/>
      <c r="CY8" s="498"/>
      <c r="CZ8" s="498"/>
      <c r="DA8" s="498"/>
      <c r="DB8" s="498"/>
      <c r="DC8" s="498"/>
      <c r="DD8" s="498"/>
      <c r="DE8" s="498"/>
      <c r="DF8" s="498"/>
      <c r="DG8" s="498"/>
      <c r="DH8" s="498"/>
      <c r="DI8" s="498"/>
      <c r="DJ8" s="498"/>
      <c r="DK8" s="498"/>
      <c r="DL8" s="498"/>
      <c r="DM8" s="498"/>
      <c r="DN8" s="498"/>
      <c r="DO8" s="498"/>
      <c r="DP8" s="498"/>
      <c r="DQ8" s="498"/>
      <c r="DR8" s="498"/>
      <c r="DS8" s="498"/>
      <c r="DT8" s="498"/>
      <c r="DU8" s="498"/>
      <c r="DV8" s="498"/>
      <c r="DW8" s="498"/>
      <c r="DX8" s="498"/>
      <c r="DY8" s="498"/>
      <c r="DZ8" s="498"/>
      <c r="EA8" s="498"/>
      <c r="EB8" s="498"/>
      <c r="EC8" s="498"/>
      <c r="ED8" s="498"/>
      <c r="EE8" s="498"/>
      <c r="EF8" s="498"/>
      <c r="EG8" s="498"/>
      <c r="EH8" s="498"/>
      <c r="EI8" s="498"/>
      <c r="EJ8" s="498"/>
      <c r="EK8" s="498"/>
      <c r="EL8" s="498"/>
      <c r="EM8" s="498"/>
      <c r="EN8" s="498"/>
      <c r="EO8" s="498"/>
      <c r="EP8" s="498"/>
      <c r="EQ8" s="498"/>
      <c r="ER8" s="498"/>
      <c r="ES8" s="498"/>
      <c r="ET8" s="498"/>
      <c r="EU8" s="498"/>
      <c r="EV8" s="498"/>
      <c r="EW8" s="498"/>
      <c r="EX8" s="498"/>
      <c r="EY8" s="498"/>
      <c r="EZ8" s="498"/>
      <c r="FA8" s="498"/>
      <c r="FB8" s="498"/>
      <c r="FC8" s="498"/>
      <c r="FD8" s="498"/>
      <c r="FE8" s="498"/>
      <c r="FF8" s="498"/>
      <c r="FG8" s="498"/>
      <c r="FH8" s="498"/>
      <c r="FI8" s="498"/>
      <c r="FJ8" s="498"/>
      <c r="FK8" s="498"/>
      <c r="FL8" s="498"/>
      <c r="FM8" s="498"/>
      <c r="FN8" s="498"/>
      <c r="FO8" s="498"/>
      <c r="FP8" s="498"/>
      <c r="FQ8" s="498"/>
      <c r="FR8" s="498"/>
      <c r="FS8" s="498"/>
      <c r="FT8" s="498"/>
      <c r="FU8" s="498"/>
      <c r="FV8" s="498"/>
      <c r="FW8" s="498"/>
      <c r="FX8" s="498"/>
      <c r="FY8" s="498"/>
      <c r="FZ8" s="498"/>
      <c r="GA8" s="498"/>
      <c r="GB8" s="498"/>
      <c r="GC8" s="498"/>
      <c r="GD8" s="498"/>
      <c r="GE8" s="498"/>
      <c r="GF8" s="498"/>
      <c r="GG8" s="498"/>
      <c r="GH8" s="498"/>
      <c r="GI8" s="498"/>
      <c r="GJ8" s="498"/>
      <c r="GK8" s="498"/>
      <c r="GL8" s="498"/>
      <c r="GM8" s="498"/>
      <c r="GN8" s="498"/>
      <c r="GO8" s="498"/>
      <c r="GP8" s="498"/>
      <c r="GQ8" s="498"/>
      <c r="GR8" s="498"/>
      <c r="GS8" s="498"/>
      <c r="GT8" s="498"/>
      <c r="GU8" s="498"/>
      <c r="GV8" s="498"/>
      <c r="GW8" s="498"/>
      <c r="GX8" s="498"/>
      <c r="GY8" s="498"/>
      <c r="GZ8" s="498"/>
      <c r="HA8" s="498"/>
      <c r="HB8" s="498"/>
      <c r="HC8" s="498"/>
      <c r="HD8" s="498"/>
      <c r="HE8" s="498"/>
      <c r="HF8" s="498"/>
      <c r="HG8" s="498"/>
      <c r="HH8" s="498"/>
      <c r="HI8" s="498"/>
      <c r="HJ8" s="498"/>
      <c r="HK8" s="498"/>
      <c r="HL8" s="498"/>
      <c r="HM8" s="498"/>
      <c r="HN8" s="498"/>
      <c r="HO8" s="498"/>
      <c r="HP8" s="498"/>
      <c r="HQ8" s="498"/>
      <c r="HR8" s="498"/>
      <c r="HS8" s="498"/>
      <c r="HT8" s="498"/>
      <c r="HU8" s="498"/>
      <c r="HV8" s="498"/>
      <c r="HW8" s="498"/>
      <c r="HX8" s="498"/>
      <c r="HY8" s="498"/>
      <c r="HZ8" s="498"/>
      <c r="IA8" s="498"/>
      <c r="IB8" s="498"/>
      <c r="IC8" s="498"/>
      <c r="ID8" s="498"/>
      <c r="IE8" s="498"/>
      <c r="IF8" s="498"/>
      <c r="IG8" s="498"/>
      <c r="IH8" s="498"/>
      <c r="II8" s="498"/>
      <c r="IJ8" s="498"/>
      <c r="IK8" s="498"/>
      <c r="IL8" s="498"/>
      <c r="IM8" s="498"/>
      <c r="IN8" s="498"/>
      <c r="IO8" s="498"/>
      <c r="IP8" s="498"/>
      <c r="IQ8" s="498"/>
      <c r="IR8" s="498"/>
      <c r="IS8" s="498"/>
      <c r="IT8" s="498"/>
      <c r="IU8" s="498"/>
      <c r="IV8" s="498"/>
      <c r="IW8" s="498"/>
      <c r="IX8" s="498"/>
      <c r="IY8" s="498"/>
      <c r="IZ8" s="498"/>
      <c r="JA8" s="498"/>
      <c r="JB8" s="498"/>
      <c r="JC8" s="498"/>
      <c r="JD8" s="498"/>
      <c r="JE8" s="498"/>
      <c r="JF8" s="498"/>
      <c r="JG8" s="498"/>
      <c r="JH8" s="498"/>
      <c r="JI8" s="498"/>
      <c r="JJ8" s="498"/>
      <c r="JK8" s="498"/>
      <c r="JL8" s="498"/>
      <c r="JM8" s="498"/>
      <c r="JN8" s="498"/>
      <c r="JO8" s="498"/>
      <c r="JP8" s="498"/>
      <c r="JQ8" s="498"/>
      <c r="JR8" s="498"/>
      <c r="JS8" s="498"/>
      <c r="JT8" s="498"/>
      <c r="JU8" s="498"/>
      <c r="JV8" s="498"/>
      <c r="JW8" s="498"/>
      <c r="JX8" s="498"/>
      <c r="JY8" s="498"/>
      <c r="JZ8" s="498"/>
      <c r="KA8" s="498"/>
      <c r="KB8" s="498"/>
      <c r="KC8" s="498"/>
      <c r="KD8" s="498"/>
      <c r="KE8" s="498"/>
      <c r="KF8" s="498"/>
      <c r="KG8" s="498"/>
      <c r="KH8" s="498"/>
      <c r="KI8" s="498"/>
      <c r="KJ8" s="498"/>
      <c r="KK8" s="498"/>
      <c r="KL8" s="498"/>
      <c r="KM8" s="498"/>
      <c r="KN8" s="498"/>
      <c r="KO8" s="498"/>
      <c r="KP8" s="498"/>
      <c r="KQ8" s="498"/>
      <c r="KR8" s="498"/>
      <c r="KS8" s="498"/>
      <c r="KT8" s="498"/>
      <c r="KU8" s="498"/>
      <c r="KV8" s="498"/>
      <c r="KW8" s="498"/>
      <c r="KX8" s="498"/>
      <c r="KY8" s="498"/>
      <c r="KZ8" s="498"/>
      <c r="LA8" s="498"/>
      <c r="LB8" s="498"/>
      <c r="LC8" s="498"/>
      <c r="LD8" s="498"/>
      <c r="LE8" s="498"/>
      <c r="LF8" s="498"/>
      <c r="LG8" s="498"/>
      <c r="LH8" s="498"/>
      <c r="LI8" s="498"/>
      <c r="LJ8" s="498"/>
      <c r="LK8" s="498"/>
      <c r="LL8" s="498"/>
      <c r="LM8" s="498"/>
      <c r="LN8" s="498"/>
      <c r="LO8" s="498"/>
      <c r="LP8" s="498"/>
      <c r="LQ8" s="498"/>
      <c r="LR8" s="498"/>
      <c r="LS8" s="498"/>
      <c r="LT8" s="498"/>
      <c r="LU8" s="498"/>
      <c r="LV8" s="498"/>
      <c r="LW8" s="498"/>
      <c r="LX8" s="498"/>
      <c r="LY8" s="498"/>
      <c r="LZ8" s="498"/>
      <c r="MA8" s="498"/>
      <c r="MB8" s="498"/>
      <c r="MC8" s="498"/>
      <c r="MD8" s="498"/>
      <c r="ME8" s="498"/>
      <c r="MF8" s="498"/>
      <c r="MG8" s="498"/>
      <c r="MH8" s="498"/>
      <c r="MI8" s="498"/>
      <c r="MJ8" s="498"/>
      <c r="MK8" s="498"/>
      <c r="ML8" s="498"/>
      <c r="MM8" s="498"/>
      <c r="MN8" s="498"/>
      <c r="MO8" s="498"/>
      <c r="MP8" s="498"/>
      <c r="MQ8" s="498"/>
      <c r="MR8" s="498"/>
      <c r="MS8" s="498"/>
      <c r="MT8" s="498"/>
      <c r="MU8" s="498"/>
      <c r="MV8" s="498"/>
      <c r="MW8" s="498"/>
      <c r="MX8" s="498"/>
      <c r="MY8" s="498"/>
      <c r="MZ8" s="498"/>
      <c r="NA8" s="498"/>
      <c r="NB8" s="498"/>
      <c r="NC8" s="498"/>
      <c r="ND8" s="498"/>
      <c r="NE8" s="498"/>
      <c r="NF8" s="498"/>
      <c r="NG8" s="498"/>
      <c r="NH8" s="498"/>
      <c r="NI8" s="498"/>
      <c r="NJ8" s="498"/>
      <c r="NK8" s="498"/>
      <c r="NL8" s="498"/>
      <c r="NM8" s="498"/>
      <c r="NN8" s="498"/>
      <c r="NO8" s="498"/>
      <c r="NP8" s="498"/>
      <c r="NQ8" s="498"/>
      <c r="NR8" s="498"/>
      <c r="NS8" s="498"/>
      <c r="NT8" s="498"/>
      <c r="NU8" s="498"/>
      <c r="NV8" s="498"/>
      <c r="NW8" s="498"/>
      <c r="NX8" s="498"/>
      <c r="NY8" s="498"/>
      <c r="NZ8" s="498"/>
      <c r="OA8" s="498"/>
      <c r="OB8" s="498"/>
      <c r="OC8" s="498"/>
      <c r="OD8" s="498"/>
      <c r="OE8" s="498"/>
      <c r="OF8" s="498"/>
      <c r="OG8" s="498"/>
      <c r="OH8" s="498"/>
      <c r="OI8" s="498"/>
      <c r="OJ8" s="498"/>
      <c r="OK8" s="498"/>
      <c r="OL8" s="498"/>
      <c r="OM8" s="498"/>
      <c r="ON8" s="498"/>
      <c r="OO8" s="498"/>
      <c r="OP8" s="498"/>
      <c r="OQ8" s="498"/>
      <c r="OR8" s="498"/>
      <c r="OS8" s="498"/>
      <c r="OT8" s="498"/>
      <c r="OU8" s="498"/>
      <c r="OV8" s="498"/>
      <c r="OW8" s="498"/>
      <c r="OX8" s="498"/>
      <c r="OY8" s="498"/>
      <c r="OZ8" s="498"/>
      <c r="PA8" s="498"/>
      <c r="PB8" s="498"/>
      <c r="PC8" s="498"/>
      <c r="PD8" s="498"/>
      <c r="PE8" s="498"/>
      <c r="PF8" s="498"/>
      <c r="PG8" s="498"/>
      <c r="PH8" s="498"/>
      <c r="PI8" s="498"/>
      <c r="PJ8" s="498"/>
      <c r="PK8" s="498"/>
      <c r="PL8" s="498"/>
      <c r="PM8" s="498"/>
      <c r="PN8" s="498"/>
      <c r="PO8" s="498"/>
      <c r="PP8" s="498"/>
      <c r="PQ8" s="498"/>
      <c r="PR8" s="498"/>
      <c r="PS8" s="498"/>
      <c r="PT8" s="498"/>
      <c r="PU8" s="498"/>
      <c r="PV8" s="498"/>
      <c r="PW8" s="498"/>
      <c r="PX8" s="498"/>
      <c r="PY8" s="498"/>
      <c r="PZ8" s="498"/>
      <c r="QA8" s="498"/>
      <c r="QB8" s="498"/>
      <c r="QC8" s="498"/>
      <c r="QD8" s="498"/>
      <c r="QE8" s="498"/>
      <c r="QF8" s="498"/>
      <c r="QG8" s="498"/>
      <c r="QH8" s="498"/>
      <c r="QI8" s="498"/>
      <c r="QJ8" s="498"/>
      <c r="QK8" s="498"/>
      <c r="QL8" s="498"/>
      <c r="QM8" s="498"/>
      <c r="QN8" s="498"/>
      <c r="QO8" s="498"/>
      <c r="QP8" s="498"/>
      <c r="QQ8" s="498"/>
      <c r="QR8" s="498"/>
      <c r="QS8" s="498"/>
      <c r="QT8" s="498"/>
      <c r="QU8" s="498"/>
      <c r="QV8" s="498"/>
      <c r="QW8" s="498"/>
      <c r="QX8" s="498"/>
      <c r="QY8" s="498"/>
      <c r="QZ8" s="498"/>
      <c r="RA8" s="498"/>
      <c r="RB8" s="498"/>
      <c r="RC8" s="498"/>
      <c r="RD8" s="498"/>
      <c r="RE8" s="498"/>
      <c r="RF8" s="498"/>
      <c r="RG8" s="498"/>
      <c r="RH8" s="498"/>
      <c r="RI8" s="498"/>
      <c r="RJ8" s="498"/>
      <c r="RK8" s="498"/>
      <c r="RL8" s="498"/>
      <c r="RM8" s="498"/>
      <c r="RN8" s="498"/>
      <c r="RO8" s="498"/>
      <c r="RP8" s="498"/>
      <c r="RQ8" s="498"/>
      <c r="RR8" s="498"/>
      <c r="RS8" s="498"/>
      <c r="RT8" s="498"/>
      <c r="RU8" s="498"/>
      <c r="RV8" s="498"/>
      <c r="RW8" s="498"/>
      <c r="RX8" s="498"/>
      <c r="RY8" s="498"/>
      <c r="RZ8" s="498"/>
      <c r="SA8" s="498"/>
      <c r="SB8" s="498"/>
      <c r="SC8" s="498"/>
      <c r="SD8" s="498"/>
      <c r="SE8" s="498"/>
      <c r="SF8" s="498"/>
      <c r="SG8" s="498"/>
      <c r="SH8" s="498"/>
      <c r="SI8" s="498"/>
      <c r="SJ8" s="498"/>
      <c r="SK8" s="498"/>
      <c r="SL8" s="498"/>
      <c r="SM8" s="498"/>
      <c r="SN8" s="498"/>
      <c r="SO8" s="498"/>
      <c r="SP8" s="498"/>
      <c r="SQ8" s="498"/>
      <c r="SR8" s="498"/>
      <c r="SS8" s="498"/>
      <c r="ST8" s="498"/>
      <c r="SU8" s="498"/>
      <c r="SV8" s="498"/>
      <c r="SW8" s="498"/>
      <c r="SX8" s="498"/>
      <c r="SY8" s="498"/>
      <c r="SZ8" s="498"/>
      <c r="TA8" s="498"/>
      <c r="TB8" s="498"/>
      <c r="TC8" s="498"/>
      <c r="TD8" s="498"/>
      <c r="TE8" s="498"/>
      <c r="TF8" s="498"/>
      <c r="TG8" s="498"/>
      <c r="TH8" s="498"/>
      <c r="TI8" s="498"/>
      <c r="TJ8" s="498"/>
      <c r="TK8" s="498"/>
      <c r="TL8" s="498"/>
      <c r="TM8" s="498"/>
      <c r="TN8" s="498"/>
      <c r="TO8" s="498"/>
      <c r="TP8" s="498"/>
      <c r="TQ8" s="498"/>
      <c r="TR8" s="498"/>
      <c r="TS8" s="498"/>
      <c r="TT8" s="498"/>
      <c r="TU8" s="498"/>
      <c r="TV8" s="498"/>
      <c r="TW8" s="498"/>
      <c r="TX8" s="498"/>
      <c r="TY8" s="498"/>
      <c r="TZ8" s="498"/>
      <c r="UA8" s="498"/>
      <c r="UB8" s="498"/>
      <c r="UC8" s="498"/>
      <c r="UD8" s="498"/>
      <c r="UE8" s="498"/>
      <c r="UF8" s="498"/>
      <c r="UG8" s="498"/>
      <c r="UH8" s="498"/>
      <c r="UI8" s="498"/>
      <c r="UJ8" s="498"/>
      <c r="UK8" s="498"/>
      <c r="UL8" s="498"/>
      <c r="UM8" s="498"/>
      <c r="UN8" s="498"/>
      <c r="UO8" s="498"/>
      <c r="UP8" s="498"/>
      <c r="UQ8" s="498"/>
      <c r="UR8" s="498"/>
      <c r="US8" s="498"/>
      <c r="UT8" s="498"/>
      <c r="UU8" s="498"/>
      <c r="UV8" s="498"/>
      <c r="UW8" s="498"/>
      <c r="UX8" s="498"/>
      <c r="UY8" s="498"/>
      <c r="UZ8" s="498"/>
      <c r="VA8" s="498"/>
      <c r="VB8" s="498"/>
      <c r="VC8" s="498"/>
      <c r="VD8" s="498"/>
      <c r="VE8" s="498"/>
      <c r="VF8" s="498"/>
      <c r="VG8" s="498"/>
      <c r="VH8" s="498"/>
      <c r="VI8" s="498"/>
      <c r="VJ8" s="498"/>
      <c r="VK8" s="498"/>
      <c r="VL8" s="498"/>
      <c r="VM8" s="498"/>
      <c r="VN8" s="498"/>
      <c r="VO8" s="498"/>
      <c r="VP8" s="498"/>
      <c r="VQ8" s="498"/>
      <c r="VR8" s="498"/>
      <c r="VS8" s="498"/>
      <c r="VT8" s="498"/>
      <c r="VU8" s="498"/>
      <c r="VV8" s="498"/>
      <c r="VW8" s="498"/>
      <c r="VX8" s="498"/>
      <c r="VY8" s="498"/>
      <c r="VZ8" s="498"/>
      <c r="WA8" s="498"/>
      <c r="WB8" s="498"/>
      <c r="WC8" s="498"/>
      <c r="WD8" s="498"/>
      <c r="WE8" s="498"/>
      <c r="WF8" s="498"/>
      <c r="WG8" s="498"/>
      <c r="WH8" s="498"/>
      <c r="WI8" s="498"/>
      <c r="WJ8" s="498"/>
      <c r="WK8" s="498"/>
      <c r="WL8" s="498"/>
      <c r="WM8" s="498"/>
      <c r="WN8" s="498"/>
      <c r="WO8" s="498"/>
      <c r="WP8" s="498"/>
      <c r="WQ8" s="498"/>
      <c r="WR8" s="498"/>
      <c r="WS8" s="498"/>
      <c r="WT8" s="498"/>
      <c r="WU8" s="498"/>
      <c r="WV8" s="498"/>
      <c r="WW8" s="498"/>
      <c r="WX8" s="498"/>
      <c r="WY8" s="498"/>
      <c r="WZ8" s="498"/>
      <c r="XA8" s="498"/>
      <c r="XB8" s="498"/>
      <c r="XC8" s="498"/>
      <c r="XD8" s="498"/>
      <c r="XE8" s="498"/>
      <c r="XF8" s="498"/>
      <c r="XG8" s="498"/>
      <c r="XH8" s="498"/>
      <c r="XI8" s="498"/>
      <c r="XJ8" s="498"/>
      <c r="XK8" s="498"/>
      <c r="XL8" s="498"/>
      <c r="XM8" s="498"/>
      <c r="XN8" s="498"/>
      <c r="XO8" s="498"/>
      <c r="XP8" s="498"/>
      <c r="XQ8" s="498"/>
      <c r="XR8" s="498"/>
      <c r="XS8" s="498"/>
      <c r="XT8" s="498"/>
      <c r="XU8" s="498"/>
      <c r="XV8" s="498"/>
      <c r="XW8" s="498"/>
      <c r="XX8" s="498"/>
      <c r="XY8" s="498"/>
      <c r="XZ8" s="498"/>
      <c r="YA8" s="498"/>
      <c r="YB8" s="498"/>
      <c r="YC8" s="498"/>
      <c r="YD8" s="498"/>
      <c r="YE8" s="498"/>
      <c r="YF8" s="498"/>
      <c r="YG8" s="498"/>
      <c r="YH8" s="498"/>
      <c r="YI8" s="498"/>
      <c r="YJ8" s="498"/>
      <c r="YK8" s="498"/>
      <c r="YL8" s="498"/>
      <c r="YM8" s="498"/>
      <c r="YN8" s="498"/>
      <c r="YO8" s="498"/>
      <c r="YP8" s="498"/>
      <c r="YQ8" s="498"/>
      <c r="YR8" s="498"/>
      <c r="YS8" s="498"/>
      <c r="YT8" s="498"/>
      <c r="YU8" s="498"/>
      <c r="YV8" s="498"/>
      <c r="YW8" s="498"/>
      <c r="YX8" s="498"/>
      <c r="YY8" s="498"/>
      <c r="YZ8" s="498"/>
      <c r="ZA8" s="498"/>
      <c r="ZB8" s="498"/>
      <c r="ZC8" s="498"/>
      <c r="ZD8" s="498"/>
      <c r="ZE8" s="498"/>
      <c r="ZF8" s="498"/>
      <c r="ZG8" s="498"/>
      <c r="ZH8" s="498"/>
      <c r="ZI8" s="498"/>
      <c r="ZJ8" s="498"/>
      <c r="ZK8" s="498"/>
      <c r="ZL8" s="498"/>
      <c r="ZM8" s="498"/>
      <c r="ZN8" s="498"/>
      <c r="ZO8" s="498"/>
      <c r="ZP8" s="498"/>
      <c r="ZQ8" s="498"/>
      <c r="ZR8" s="498"/>
      <c r="ZS8" s="498"/>
      <c r="ZT8" s="498"/>
      <c r="ZU8" s="498"/>
      <c r="ZV8" s="498"/>
      <c r="ZW8" s="498"/>
      <c r="ZX8" s="498"/>
      <c r="ZY8" s="498"/>
      <c r="ZZ8" s="498"/>
      <c r="AAA8" s="498"/>
      <c r="AAB8" s="498"/>
      <c r="AAC8" s="498"/>
      <c r="AAD8" s="498"/>
      <c r="AAE8" s="498"/>
      <c r="AAF8" s="498"/>
      <c r="AAG8" s="498"/>
      <c r="AAH8" s="498"/>
      <c r="AAI8" s="498"/>
      <c r="AAJ8" s="498"/>
      <c r="AAK8" s="498"/>
      <c r="AAL8" s="498"/>
      <c r="AAM8" s="498"/>
      <c r="AAN8" s="498"/>
      <c r="AAO8" s="498"/>
      <c r="AAP8" s="498"/>
      <c r="AAQ8" s="498"/>
      <c r="AAR8" s="498"/>
      <c r="AAS8" s="498"/>
      <c r="AAT8" s="498"/>
      <c r="AAU8" s="498"/>
      <c r="AAV8" s="498"/>
      <c r="AAW8" s="498"/>
      <c r="AAX8" s="498"/>
      <c r="AAY8" s="498"/>
      <c r="AAZ8" s="498"/>
      <c r="ABA8" s="498"/>
      <c r="ABB8" s="498"/>
      <c r="ABC8" s="498"/>
      <c r="ABD8" s="498"/>
      <c r="ABE8" s="498"/>
      <c r="ABF8" s="498"/>
      <c r="ABG8" s="498"/>
      <c r="ABH8" s="498"/>
      <c r="ABI8" s="498"/>
      <c r="ABJ8" s="498"/>
      <c r="ABK8" s="498"/>
      <c r="ABL8" s="498"/>
      <c r="ABM8" s="498"/>
      <c r="ABN8" s="498"/>
      <c r="ABO8" s="498"/>
      <c r="ABP8" s="498"/>
      <c r="ABQ8" s="498"/>
      <c r="ABR8" s="498"/>
      <c r="ABS8" s="498"/>
      <c r="ABT8" s="498"/>
      <c r="ABU8" s="498"/>
      <c r="ABV8" s="498"/>
      <c r="ABW8" s="498"/>
      <c r="ABX8" s="498"/>
      <c r="ABY8" s="498"/>
      <c r="ABZ8" s="498"/>
      <c r="ACA8" s="498"/>
      <c r="ACB8" s="498"/>
      <c r="ACC8" s="498"/>
      <c r="ACD8" s="498"/>
      <c r="ACE8" s="498"/>
      <c r="ACF8" s="498"/>
      <c r="ACG8" s="498"/>
      <c r="ACH8" s="498"/>
      <c r="ACI8" s="498"/>
      <c r="ACJ8" s="498"/>
      <c r="ACK8" s="498"/>
      <c r="ACL8" s="498"/>
      <c r="ACM8" s="498"/>
      <c r="ACN8" s="498"/>
      <c r="ACO8" s="498"/>
      <c r="ACP8" s="498"/>
      <c r="ACQ8" s="498"/>
      <c r="ACR8" s="498"/>
      <c r="ACS8" s="498"/>
      <c r="ACT8" s="498"/>
      <c r="ACU8" s="498"/>
      <c r="ACV8" s="498"/>
      <c r="ACW8" s="498"/>
      <c r="ACX8" s="498"/>
      <c r="ACY8" s="498"/>
      <c r="ACZ8" s="498"/>
      <c r="ADA8" s="498"/>
      <c r="ADB8" s="498"/>
      <c r="ADC8" s="498"/>
      <c r="ADD8" s="498"/>
      <c r="ADE8" s="498"/>
      <c r="ADF8" s="498"/>
      <c r="ADG8" s="498"/>
      <c r="ADH8" s="498"/>
      <c r="ADI8" s="498"/>
      <c r="ADJ8" s="498"/>
      <c r="ADK8" s="498"/>
      <c r="ADL8" s="498"/>
      <c r="ADM8" s="498"/>
      <c r="ADN8" s="498"/>
      <c r="ADO8" s="498"/>
      <c r="ADP8" s="498"/>
      <c r="ADQ8" s="498"/>
      <c r="ADR8" s="498"/>
      <c r="ADS8" s="498"/>
      <c r="ADT8" s="498"/>
      <c r="ADU8" s="498"/>
      <c r="ADV8" s="498"/>
      <c r="ADW8" s="498"/>
      <c r="ADX8" s="498"/>
      <c r="ADY8" s="498"/>
      <c r="ADZ8" s="498"/>
      <c r="AEA8" s="498"/>
      <c r="AEB8" s="498"/>
      <c r="AEC8" s="498"/>
      <c r="AED8" s="498"/>
      <c r="AEE8" s="498"/>
      <c r="AEF8" s="498"/>
      <c r="AEG8" s="498"/>
      <c r="AEH8" s="498"/>
      <c r="AEI8" s="498"/>
      <c r="AEJ8" s="498"/>
      <c r="AEK8" s="498"/>
      <c r="AEL8" s="498"/>
      <c r="AEM8" s="498"/>
      <c r="AEN8" s="498"/>
      <c r="AEO8" s="498"/>
      <c r="AEP8" s="498"/>
      <c r="AEQ8" s="498"/>
      <c r="AER8" s="498"/>
      <c r="AES8" s="498"/>
      <c r="AET8" s="498"/>
      <c r="AEU8" s="498"/>
      <c r="AEV8" s="498"/>
      <c r="AEW8" s="498"/>
      <c r="AEX8" s="498"/>
      <c r="AEY8" s="498"/>
      <c r="AEZ8" s="498"/>
      <c r="AFA8" s="498"/>
      <c r="AFB8" s="498"/>
      <c r="AFC8" s="498"/>
      <c r="AFD8" s="498"/>
      <c r="AFE8" s="498"/>
      <c r="AFF8" s="498"/>
      <c r="AFG8" s="498"/>
      <c r="AFH8" s="498"/>
      <c r="AFI8" s="498"/>
      <c r="AFJ8" s="498"/>
      <c r="AFK8" s="498"/>
      <c r="AFL8" s="498"/>
      <c r="AFM8" s="498"/>
      <c r="AFN8" s="498"/>
      <c r="AFO8" s="498"/>
      <c r="AFP8" s="498"/>
      <c r="AFQ8" s="498"/>
      <c r="AFR8" s="498"/>
      <c r="AFS8" s="498"/>
      <c r="AFT8" s="498"/>
      <c r="AFU8" s="498"/>
      <c r="AFV8" s="498"/>
      <c r="AFW8" s="498"/>
      <c r="AFX8" s="498"/>
      <c r="AFY8" s="498"/>
      <c r="AFZ8" s="498"/>
      <c r="AGA8" s="498"/>
      <c r="AGB8" s="498"/>
      <c r="AGC8" s="498"/>
      <c r="AGD8" s="498"/>
      <c r="AGE8" s="498"/>
      <c r="AGF8" s="498"/>
      <c r="AGG8" s="498"/>
      <c r="AGH8" s="498"/>
      <c r="AGI8" s="498"/>
      <c r="AGJ8" s="498"/>
      <c r="AGK8" s="498"/>
      <c r="AGL8" s="498"/>
      <c r="AGM8" s="498"/>
      <c r="AGN8" s="498"/>
      <c r="AGO8" s="498"/>
      <c r="AGP8" s="498"/>
      <c r="AGQ8" s="498"/>
      <c r="AGR8" s="498"/>
      <c r="AGS8" s="498"/>
      <c r="AGT8" s="498"/>
      <c r="AGU8" s="498"/>
      <c r="AGV8" s="498"/>
      <c r="AGW8" s="498"/>
      <c r="AGX8" s="498"/>
      <c r="AGY8" s="498"/>
      <c r="AGZ8" s="498"/>
      <c r="AHA8" s="498"/>
      <c r="AHB8" s="498"/>
      <c r="AHC8" s="498"/>
      <c r="AHD8" s="498"/>
      <c r="AHE8" s="498"/>
      <c r="AHF8" s="498"/>
      <c r="AHG8" s="498"/>
      <c r="AHH8" s="498"/>
      <c r="AHI8" s="498"/>
      <c r="AHJ8" s="498"/>
      <c r="AHK8" s="498"/>
      <c r="AHL8" s="498"/>
      <c r="AHM8" s="498"/>
      <c r="AHN8" s="498"/>
      <c r="AHO8" s="498"/>
      <c r="AHP8" s="498"/>
      <c r="AHQ8" s="498"/>
      <c r="AHR8" s="498"/>
      <c r="AHS8" s="498"/>
      <c r="AHT8" s="498"/>
      <c r="AHU8" s="498"/>
      <c r="AHV8" s="498"/>
      <c r="AHW8" s="498"/>
      <c r="AHX8" s="498"/>
      <c r="AHY8" s="498"/>
      <c r="AHZ8" s="498"/>
      <c r="AIA8" s="498"/>
      <c r="AIB8" s="498"/>
      <c r="AIC8" s="498"/>
      <c r="AID8" s="498"/>
      <c r="AIE8" s="498"/>
      <c r="AIF8" s="498"/>
      <c r="AIG8" s="498"/>
      <c r="AIH8" s="498"/>
      <c r="AII8" s="498"/>
      <c r="AIJ8" s="498"/>
      <c r="AIK8" s="498"/>
      <c r="AIL8" s="498"/>
      <c r="AIM8" s="498"/>
      <c r="AIN8" s="498"/>
      <c r="AIO8" s="498"/>
      <c r="AIP8" s="498"/>
      <c r="AIQ8" s="498"/>
      <c r="AIR8" s="498"/>
      <c r="AIS8" s="498"/>
      <c r="AIT8" s="498"/>
      <c r="AIU8" s="498"/>
      <c r="AIV8" s="498"/>
      <c r="AIW8" s="498"/>
      <c r="AIX8" s="498"/>
      <c r="AIY8" s="498"/>
      <c r="AIZ8" s="498"/>
      <c r="AJA8" s="498"/>
      <c r="AJB8" s="498"/>
      <c r="AJC8" s="498"/>
      <c r="AJD8" s="498"/>
      <c r="AJE8" s="498"/>
      <c r="AJF8" s="498"/>
      <c r="AJG8" s="498"/>
      <c r="AJH8" s="498"/>
      <c r="AJI8" s="498"/>
      <c r="AJJ8" s="498"/>
      <c r="AJK8" s="498"/>
      <c r="AJL8" s="498"/>
      <c r="AJM8" s="498"/>
      <c r="AJN8" s="498"/>
      <c r="AJO8" s="498"/>
      <c r="AJP8" s="498"/>
      <c r="AJQ8" s="498"/>
      <c r="AJR8" s="498"/>
      <c r="AJS8" s="498"/>
      <c r="AJT8" s="498"/>
      <c r="AJU8" s="498"/>
      <c r="AJV8" s="498"/>
      <c r="AJW8" s="498"/>
      <c r="AJX8" s="498"/>
      <c r="AJY8" s="498"/>
      <c r="AJZ8" s="498"/>
      <c r="AKA8" s="498"/>
      <c r="AKB8" s="498"/>
      <c r="AKC8" s="498"/>
      <c r="AKD8" s="498"/>
      <c r="AKE8" s="498"/>
      <c r="AKF8" s="498"/>
      <c r="AKG8" s="498"/>
      <c r="AKH8" s="498"/>
      <c r="AKI8" s="498"/>
      <c r="AKJ8" s="498"/>
      <c r="AKK8" s="498"/>
      <c r="AKL8" s="498"/>
      <c r="AKM8" s="498"/>
      <c r="AKN8" s="498"/>
      <c r="AKO8" s="498"/>
      <c r="AKP8" s="498"/>
      <c r="AKQ8" s="498"/>
      <c r="AKR8" s="498"/>
      <c r="AKS8" s="498"/>
      <c r="AKT8" s="498"/>
      <c r="AKU8" s="498"/>
      <c r="AKV8" s="498"/>
      <c r="AKW8" s="498"/>
      <c r="AKX8" s="498"/>
      <c r="AKY8" s="498"/>
      <c r="AKZ8" s="498"/>
      <c r="ALA8" s="498"/>
    </row>
    <row r="9" spans="1:989" s="495" customFormat="1" ht="35.25" customHeight="1">
      <c r="A9" s="490"/>
      <c r="B9" s="490"/>
      <c r="C9" s="490"/>
      <c r="D9" s="490"/>
      <c r="E9" s="490"/>
      <c r="F9" s="490"/>
      <c r="G9" s="490"/>
      <c r="H9" s="490"/>
      <c r="I9" s="490"/>
      <c r="J9" s="490"/>
      <c r="K9" s="490"/>
      <c r="L9" s="490"/>
      <c r="M9" s="490"/>
      <c r="N9" s="490"/>
      <c r="O9" s="490"/>
      <c r="P9" s="490"/>
      <c r="Q9" s="490"/>
      <c r="R9" s="1731" t="e">
        <f>#REF!</f>
        <v>#REF!</v>
      </c>
      <c r="S9" s="1731"/>
      <c r="T9" s="1731"/>
      <c r="U9" s="1731"/>
      <c r="V9" s="1731"/>
      <c r="W9" s="1731"/>
      <c r="X9" s="525"/>
      <c r="Y9" s="864"/>
      <c r="Z9" s="492"/>
      <c r="AA9" s="492"/>
      <c r="AB9" s="492"/>
      <c r="AC9" s="492"/>
      <c r="AD9" s="492"/>
      <c r="AE9" s="492"/>
      <c r="AF9" s="492"/>
      <c r="AG9" s="492"/>
      <c r="AH9" s="492"/>
      <c r="AI9" s="492"/>
      <c r="AJ9" s="492"/>
      <c r="AK9" s="492"/>
      <c r="AL9" s="492"/>
      <c r="AM9" s="492"/>
      <c r="AN9" s="492"/>
      <c r="AO9" s="492"/>
      <c r="AP9" s="506"/>
      <c r="AQ9" s="506"/>
      <c r="AR9" s="1725" t="e">
        <f>'#UNOS'!$B$9</f>
        <v>#REF!</v>
      </c>
      <c r="AS9" s="1725"/>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504"/>
      <c r="BS9" s="494"/>
      <c r="BT9" s="494"/>
      <c r="BU9" s="494"/>
      <c r="BV9" s="494"/>
      <c r="BW9" s="494"/>
      <c r="BX9" s="494"/>
      <c r="BY9" s="494"/>
      <c r="BZ9" s="494"/>
      <c r="CA9" s="494"/>
      <c r="CB9" s="494"/>
      <c r="CC9" s="494"/>
      <c r="CD9" s="494"/>
      <c r="CE9" s="494"/>
      <c r="CF9" s="494"/>
      <c r="CG9" s="494"/>
      <c r="CH9" s="494"/>
      <c r="CI9" s="494"/>
      <c r="CJ9" s="494"/>
      <c r="CK9" s="494"/>
      <c r="CL9" s="494"/>
      <c r="CM9" s="494"/>
      <c r="CN9" s="494"/>
      <c r="CO9" s="494"/>
      <c r="CP9" s="494"/>
      <c r="CQ9" s="494"/>
      <c r="CR9" s="494"/>
      <c r="CS9" s="494"/>
      <c r="CT9" s="494"/>
      <c r="CU9" s="494"/>
      <c r="CV9" s="494"/>
      <c r="CW9" s="494"/>
      <c r="CX9" s="494"/>
      <c r="CY9" s="494"/>
      <c r="CZ9" s="494"/>
      <c r="DA9" s="494"/>
      <c r="DB9" s="494"/>
      <c r="DC9" s="494"/>
      <c r="DD9" s="494"/>
      <c r="DE9" s="494"/>
      <c r="DF9" s="494"/>
      <c r="DG9" s="494"/>
      <c r="DH9" s="494"/>
      <c r="DI9" s="494"/>
      <c r="DJ9" s="494"/>
      <c r="DK9" s="494"/>
      <c r="DL9" s="494"/>
      <c r="DM9" s="494"/>
      <c r="DN9" s="494"/>
      <c r="DO9" s="494"/>
      <c r="DP9" s="494"/>
      <c r="DQ9" s="494"/>
      <c r="DR9" s="494"/>
      <c r="DS9" s="494"/>
      <c r="DT9" s="494"/>
      <c r="DU9" s="494"/>
      <c r="DV9" s="494"/>
      <c r="DW9" s="494"/>
      <c r="DX9" s="494"/>
      <c r="DY9" s="494"/>
      <c r="DZ9" s="494"/>
      <c r="EA9" s="494"/>
      <c r="EB9" s="494"/>
      <c r="EC9" s="494"/>
      <c r="ED9" s="494"/>
      <c r="EE9" s="494"/>
      <c r="EF9" s="494"/>
      <c r="EG9" s="494"/>
      <c r="EH9" s="494"/>
      <c r="EI9" s="494"/>
      <c r="EJ9" s="494"/>
      <c r="EK9" s="494"/>
      <c r="EL9" s="494"/>
      <c r="EM9" s="494"/>
      <c r="EN9" s="494"/>
      <c r="EO9" s="494"/>
      <c r="EP9" s="494"/>
      <c r="EQ9" s="494"/>
      <c r="ER9" s="494"/>
      <c r="ES9" s="494"/>
      <c r="ET9" s="494"/>
      <c r="EU9" s="494"/>
      <c r="EV9" s="494"/>
      <c r="EW9" s="494"/>
      <c r="EX9" s="494"/>
      <c r="EY9" s="494"/>
      <c r="EZ9" s="494"/>
      <c r="FA9" s="494"/>
      <c r="FB9" s="494"/>
      <c r="FC9" s="494"/>
      <c r="FD9" s="494"/>
      <c r="FE9" s="494"/>
      <c r="FF9" s="494"/>
      <c r="FG9" s="494"/>
      <c r="FH9" s="494"/>
      <c r="FI9" s="494"/>
      <c r="FJ9" s="494"/>
      <c r="FK9" s="494"/>
      <c r="FL9" s="494"/>
      <c r="FM9" s="494"/>
      <c r="FN9" s="494"/>
      <c r="FO9" s="494"/>
      <c r="FP9" s="494"/>
      <c r="FQ9" s="494"/>
      <c r="FR9" s="494"/>
      <c r="FS9" s="494"/>
      <c r="FT9" s="494"/>
      <c r="FU9" s="494"/>
      <c r="FV9" s="494"/>
      <c r="FW9" s="494"/>
      <c r="FX9" s="494"/>
      <c r="FY9" s="494"/>
      <c r="FZ9" s="494"/>
      <c r="GA9" s="494"/>
      <c r="GB9" s="494"/>
      <c r="GC9" s="494"/>
      <c r="GD9" s="494"/>
      <c r="GE9" s="494"/>
      <c r="GF9" s="494"/>
      <c r="GG9" s="494"/>
      <c r="GH9" s="494"/>
      <c r="GI9" s="494"/>
      <c r="GJ9" s="494"/>
      <c r="GK9" s="494"/>
      <c r="GL9" s="494"/>
      <c r="GM9" s="494"/>
      <c r="GN9" s="494"/>
      <c r="GO9" s="494"/>
      <c r="GP9" s="494"/>
      <c r="GQ9" s="494"/>
      <c r="GR9" s="494"/>
      <c r="GS9" s="494"/>
      <c r="GT9" s="494"/>
      <c r="GU9" s="494"/>
      <c r="GV9" s="494"/>
      <c r="GW9" s="494"/>
      <c r="GX9" s="494"/>
      <c r="GY9" s="494"/>
      <c r="GZ9" s="494"/>
      <c r="HA9" s="494"/>
      <c r="HB9" s="494"/>
      <c r="HC9" s="494"/>
      <c r="HD9" s="494"/>
      <c r="HE9" s="494"/>
      <c r="HF9" s="494"/>
      <c r="HG9" s="494"/>
      <c r="HH9" s="494"/>
      <c r="HI9" s="494"/>
      <c r="HJ9" s="494"/>
      <c r="HK9" s="494"/>
      <c r="HL9" s="494"/>
      <c r="HM9" s="494"/>
      <c r="HN9" s="494"/>
      <c r="HO9" s="494"/>
      <c r="HP9" s="494"/>
      <c r="HQ9" s="494"/>
      <c r="HR9" s="494"/>
      <c r="HS9" s="494"/>
      <c r="HT9" s="494"/>
      <c r="HU9" s="494"/>
      <c r="HV9" s="494"/>
      <c r="HW9" s="494"/>
      <c r="HX9" s="494"/>
      <c r="HY9" s="494"/>
      <c r="HZ9" s="494"/>
      <c r="IA9" s="494"/>
      <c r="IB9" s="494"/>
      <c r="IC9" s="494"/>
      <c r="ID9" s="494"/>
      <c r="IE9" s="494"/>
      <c r="IF9" s="494"/>
      <c r="IG9" s="494"/>
      <c r="IH9" s="494"/>
      <c r="II9" s="494"/>
      <c r="IJ9" s="494"/>
      <c r="IK9" s="494"/>
      <c r="IL9" s="494"/>
      <c r="IM9" s="494"/>
      <c r="IN9" s="494"/>
      <c r="IO9" s="494"/>
      <c r="IP9" s="494"/>
      <c r="IQ9" s="494"/>
      <c r="IR9" s="494"/>
      <c r="IS9" s="494"/>
      <c r="IT9" s="494"/>
      <c r="IU9" s="494"/>
      <c r="IV9" s="494"/>
      <c r="IW9" s="494"/>
      <c r="IX9" s="494"/>
      <c r="IY9" s="494"/>
      <c r="IZ9" s="494"/>
      <c r="JA9" s="494"/>
      <c r="JB9" s="494"/>
      <c r="JC9" s="494"/>
      <c r="JD9" s="494"/>
      <c r="JE9" s="494"/>
      <c r="JF9" s="494"/>
      <c r="JG9" s="494"/>
      <c r="JH9" s="494"/>
      <c r="JI9" s="494"/>
      <c r="JJ9" s="494"/>
      <c r="JK9" s="494"/>
      <c r="JL9" s="494"/>
      <c r="JM9" s="494"/>
      <c r="JN9" s="494"/>
      <c r="JO9" s="494"/>
      <c r="JP9" s="494"/>
      <c r="JQ9" s="494"/>
      <c r="JR9" s="494"/>
      <c r="JS9" s="494"/>
      <c r="JT9" s="494"/>
      <c r="JU9" s="494"/>
      <c r="JV9" s="494"/>
      <c r="JW9" s="494"/>
      <c r="JX9" s="494"/>
      <c r="JY9" s="494"/>
      <c r="JZ9" s="494"/>
      <c r="KA9" s="494"/>
      <c r="KB9" s="494"/>
      <c r="KC9" s="494"/>
      <c r="KD9" s="494"/>
      <c r="KE9" s="494"/>
      <c r="KF9" s="494"/>
      <c r="KG9" s="494"/>
      <c r="KH9" s="494"/>
      <c r="KI9" s="494"/>
      <c r="KJ9" s="494"/>
      <c r="KK9" s="494"/>
      <c r="KL9" s="494"/>
      <c r="KM9" s="494"/>
      <c r="KN9" s="494"/>
      <c r="KO9" s="494"/>
      <c r="KP9" s="494"/>
      <c r="KQ9" s="494"/>
      <c r="KR9" s="494"/>
      <c r="KS9" s="494"/>
      <c r="KT9" s="494"/>
      <c r="KU9" s="494"/>
      <c r="KV9" s="494"/>
      <c r="KW9" s="494"/>
      <c r="KX9" s="494"/>
      <c r="KY9" s="494"/>
      <c r="KZ9" s="494"/>
      <c r="LA9" s="494"/>
      <c r="LB9" s="494"/>
      <c r="LC9" s="494"/>
      <c r="LD9" s="494"/>
      <c r="LE9" s="494"/>
      <c r="LF9" s="494"/>
      <c r="LG9" s="494"/>
      <c r="LH9" s="494"/>
      <c r="LI9" s="494"/>
      <c r="LJ9" s="494"/>
      <c r="LK9" s="494"/>
      <c r="LL9" s="494"/>
      <c r="LM9" s="494"/>
      <c r="LN9" s="494"/>
      <c r="LO9" s="494"/>
      <c r="LP9" s="494"/>
      <c r="LQ9" s="494"/>
      <c r="LR9" s="494"/>
      <c r="LS9" s="494"/>
      <c r="LT9" s="494"/>
      <c r="LU9" s="494"/>
      <c r="LV9" s="494"/>
      <c r="LW9" s="494"/>
      <c r="LX9" s="494"/>
      <c r="LY9" s="494"/>
      <c r="LZ9" s="494"/>
      <c r="MA9" s="494"/>
      <c r="MB9" s="494"/>
      <c r="MC9" s="494"/>
      <c r="MD9" s="494"/>
      <c r="ME9" s="494"/>
      <c r="MF9" s="494"/>
      <c r="MG9" s="494"/>
      <c r="MH9" s="494"/>
      <c r="MI9" s="494"/>
      <c r="MJ9" s="494"/>
      <c r="MK9" s="494"/>
      <c r="ML9" s="494"/>
      <c r="MM9" s="494"/>
      <c r="MN9" s="494"/>
      <c r="MO9" s="494"/>
      <c r="MP9" s="494"/>
      <c r="MQ9" s="494"/>
      <c r="MR9" s="494"/>
      <c r="MS9" s="494"/>
      <c r="MT9" s="494"/>
      <c r="MU9" s="494"/>
      <c r="MV9" s="494"/>
      <c r="MW9" s="494"/>
      <c r="MX9" s="494"/>
      <c r="MY9" s="494"/>
      <c r="MZ9" s="494"/>
      <c r="NA9" s="494"/>
      <c r="NB9" s="494"/>
      <c r="NC9" s="494"/>
      <c r="ND9" s="494"/>
      <c r="NE9" s="494"/>
      <c r="NF9" s="494"/>
      <c r="NG9" s="494"/>
      <c r="NH9" s="494"/>
      <c r="NI9" s="494"/>
      <c r="NJ9" s="494"/>
      <c r="NK9" s="494"/>
      <c r="NL9" s="494"/>
      <c r="NM9" s="494"/>
      <c r="NN9" s="494"/>
      <c r="NO9" s="494"/>
      <c r="NP9" s="494"/>
      <c r="NQ9" s="494"/>
      <c r="NR9" s="494"/>
      <c r="NS9" s="494"/>
      <c r="NT9" s="494"/>
      <c r="NU9" s="494"/>
      <c r="NV9" s="494"/>
      <c r="NW9" s="494"/>
      <c r="NX9" s="494"/>
      <c r="NY9" s="494"/>
      <c r="NZ9" s="494"/>
      <c r="OA9" s="494"/>
      <c r="OB9" s="494"/>
      <c r="OC9" s="494"/>
      <c r="OD9" s="494"/>
      <c r="OE9" s="494"/>
      <c r="OF9" s="494"/>
      <c r="OG9" s="494"/>
      <c r="OH9" s="494"/>
      <c r="OI9" s="494"/>
      <c r="OJ9" s="494"/>
      <c r="OK9" s="494"/>
      <c r="OL9" s="494"/>
      <c r="OM9" s="494"/>
      <c r="ON9" s="494"/>
      <c r="OO9" s="494"/>
      <c r="OP9" s="494"/>
      <c r="OQ9" s="494"/>
      <c r="OR9" s="494"/>
      <c r="OS9" s="494"/>
      <c r="OT9" s="494"/>
      <c r="OU9" s="494"/>
      <c r="OV9" s="494"/>
      <c r="OW9" s="494"/>
      <c r="OX9" s="494"/>
      <c r="OY9" s="494"/>
      <c r="OZ9" s="494"/>
      <c r="PA9" s="494"/>
      <c r="PB9" s="494"/>
      <c r="PC9" s="494"/>
      <c r="PD9" s="494"/>
      <c r="PE9" s="494"/>
      <c r="PF9" s="494"/>
      <c r="PG9" s="494"/>
      <c r="PH9" s="494"/>
      <c r="PI9" s="494"/>
      <c r="PJ9" s="494"/>
      <c r="PK9" s="494"/>
      <c r="PL9" s="494"/>
      <c r="PM9" s="494"/>
      <c r="PN9" s="494"/>
      <c r="PO9" s="494"/>
      <c r="PP9" s="494"/>
      <c r="PQ9" s="494"/>
      <c r="PR9" s="494"/>
      <c r="PS9" s="494"/>
      <c r="PT9" s="494"/>
      <c r="PU9" s="494"/>
      <c r="PV9" s="494"/>
      <c r="PW9" s="494"/>
      <c r="PX9" s="494"/>
      <c r="PY9" s="494"/>
      <c r="PZ9" s="494"/>
      <c r="QA9" s="494"/>
      <c r="QB9" s="494"/>
      <c r="QC9" s="494"/>
      <c r="QD9" s="494"/>
      <c r="QE9" s="494"/>
      <c r="QF9" s="494"/>
      <c r="QG9" s="494"/>
      <c r="QH9" s="494"/>
      <c r="QI9" s="494"/>
      <c r="QJ9" s="494"/>
      <c r="QK9" s="494"/>
      <c r="QL9" s="494"/>
      <c r="QM9" s="494"/>
      <c r="QN9" s="494"/>
      <c r="QO9" s="494"/>
      <c r="QP9" s="494"/>
      <c r="QQ9" s="494"/>
      <c r="QR9" s="494"/>
      <c r="QS9" s="494"/>
      <c r="QT9" s="494"/>
      <c r="QU9" s="494"/>
      <c r="QV9" s="494"/>
      <c r="QW9" s="494"/>
      <c r="QX9" s="494"/>
      <c r="QY9" s="494"/>
      <c r="QZ9" s="494"/>
      <c r="RA9" s="494"/>
      <c r="RB9" s="494"/>
      <c r="RC9" s="494"/>
      <c r="RD9" s="494"/>
      <c r="RE9" s="494"/>
      <c r="RF9" s="494"/>
      <c r="RG9" s="494"/>
      <c r="RH9" s="494"/>
      <c r="RI9" s="494"/>
      <c r="RJ9" s="494"/>
      <c r="RK9" s="494"/>
      <c r="RL9" s="494"/>
      <c r="RM9" s="494"/>
      <c r="RN9" s="494"/>
      <c r="RO9" s="494"/>
      <c r="RP9" s="494"/>
      <c r="RQ9" s="494"/>
      <c r="RR9" s="494"/>
      <c r="RS9" s="494"/>
      <c r="RT9" s="494"/>
      <c r="RU9" s="494"/>
      <c r="RV9" s="494"/>
      <c r="RW9" s="494"/>
      <c r="RX9" s="494"/>
      <c r="RY9" s="494"/>
      <c r="RZ9" s="494"/>
      <c r="SA9" s="494"/>
      <c r="SB9" s="494"/>
      <c r="SC9" s="494"/>
      <c r="SD9" s="494"/>
      <c r="SE9" s="494"/>
      <c r="SF9" s="494"/>
      <c r="SG9" s="494"/>
      <c r="SH9" s="494"/>
      <c r="SI9" s="494"/>
      <c r="SJ9" s="494"/>
      <c r="SK9" s="494"/>
      <c r="SL9" s="494"/>
      <c r="SM9" s="494"/>
      <c r="SN9" s="494"/>
      <c r="SO9" s="494"/>
      <c r="SP9" s="494"/>
      <c r="SQ9" s="494"/>
      <c r="SR9" s="494"/>
      <c r="SS9" s="494"/>
      <c r="ST9" s="494"/>
      <c r="SU9" s="494"/>
      <c r="SV9" s="494"/>
      <c r="SW9" s="494"/>
      <c r="SX9" s="494"/>
      <c r="SY9" s="494"/>
      <c r="SZ9" s="494"/>
      <c r="TA9" s="494"/>
      <c r="TB9" s="494"/>
      <c r="TC9" s="494"/>
      <c r="TD9" s="494"/>
      <c r="TE9" s="494"/>
      <c r="TF9" s="494"/>
      <c r="TG9" s="494"/>
      <c r="TH9" s="494"/>
      <c r="TI9" s="494"/>
      <c r="TJ9" s="494"/>
      <c r="TK9" s="494"/>
      <c r="TL9" s="494"/>
      <c r="TM9" s="494"/>
      <c r="TN9" s="494"/>
      <c r="TO9" s="494"/>
      <c r="TP9" s="494"/>
      <c r="TQ9" s="494"/>
      <c r="TR9" s="494"/>
      <c r="TS9" s="494"/>
      <c r="TT9" s="494"/>
      <c r="TU9" s="494"/>
      <c r="TV9" s="494"/>
      <c r="TW9" s="494"/>
      <c r="TX9" s="494"/>
      <c r="TY9" s="494"/>
      <c r="TZ9" s="494"/>
      <c r="UA9" s="494"/>
      <c r="UB9" s="494"/>
      <c r="UC9" s="494"/>
      <c r="UD9" s="494"/>
      <c r="UE9" s="494"/>
      <c r="UF9" s="494"/>
      <c r="UG9" s="494"/>
      <c r="UH9" s="494"/>
      <c r="UI9" s="494"/>
      <c r="UJ9" s="494"/>
      <c r="UK9" s="494"/>
      <c r="UL9" s="494"/>
      <c r="UM9" s="494"/>
      <c r="UN9" s="494"/>
      <c r="UO9" s="494"/>
      <c r="UP9" s="494"/>
      <c r="UQ9" s="494"/>
      <c r="UR9" s="494"/>
      <c r="US9" s="494"/>
      <c r="UT9" s="494"/>
      <c r="UU9" s="494"/>
      <c r="UV9" s="494"/>
      <c r="UW9" s="494"/>
      <c r="UX9" s="494"/>
      <c r="UY9" s="494"/>
      <c r="UZ9" s="494"/>
      <c r="VA9" s="494"/>
      <c r="VB9" s="494"/>
      <c r="VC9" s="494"/>
      <c r="VD9" s="494"/>
      <c r="VE9" s="494"/>
      <c r="VF9" s="494"/>
      <c r="VG9" s="494"/>
      <c r="VH9" s="494"/>
      <c r="VI9" s="494"/>
      <c r="VJ9" s="494"/>
      <c r="VK9" s="494"/>
      <c r="VL9" s="494"/>
      <c r="VM9" s="494"/>
      <c r="VN9" s="494"/>
      <c r="VO9" s="494"/>
      <c r="VP9" s="494"/>
      <c r="VQ9" s="494"/>
      <c r="VR9" s="494"/>
      <c r="VS9" s="494"/>
      <c r="VT9" s="494"/>
      <c r="VU9" s="494"/>
      <c r="VV9" s="494"/>
      <c r="VW9" s="494"/>
      <c r="VX9" s="494"/>
      <c r="VY9" s="494"/>
      <c r="VZ9" s="494"/>
      <c r="WA9" s="494"/>
      <c r="WB9" s="494"/>
      <c r="WC9" s="494"/>
      <c r="WD9" s="494"/>
      <c r="WE9" s="494"/>
      <c r="WF9" s="494"/>
      <c r="WG9" s="494"/>
      <c r="WH9" s="494"/>
      <c r="WI9" s="494"/>
      <c r="WJ9" s="494"/>
      <c r="WK9" s="494"/>
      <c r="WL9" s="494"/>
      <c r="WM9" s="494"/>
      <c r="WN9" s="494"/>
      <c r="WO9" s="494"/>
      <c r="WP9" s="494"/>
      <c r="WQ9" s="494"/>
      <c r="WR9" s="494"/>
      <c r="WS9" s="494"/>
      <c r="WT9" s="494"/>
      <c r="WU9" s="494"/>
      <c r="WV9" s="494"/>
      <c r="WW9" s="494"/>
      <c r="WX9" s="494"/>
      <c r="WY9" s="494"/>
      <c r="WZ9" s="494"/>
      <c r="XA9" s="494"/>
      <c r="XB9" s="494"/>
      <c r="XC9" s="494"/>
      <c r="XD9" s="494"/>
      <c r="XE9" s="494"/>
      <c r="XF9" s="494"/>
      <c r="XG9" s="494"/>
      <c r="XH9" s="494"/>
      <c r="XI9" s="494"/>
      <c r="XJ9" s="494"/>
      <c r="XK9" s="494"/>
      <c r="XL9" s="494"/>
      <c r="XM9" s="494"/>
      <c r="XN9" s="494"/>
      <c r="XO9" s="494"/>
      <c r="XP9" s="494"/>
      <c r="XQ9" s="494"/>
      <c r="XR9" s="494"/>
      <c r="XS9" s="494"/>
      <c r="XT9" s="494"/>
      <c r="XU9" s="494"/>
      <c r="XV9" s="494"/>
      <c r="XW9" s="494"/>
      <c r="XX9" s="494"/>
      <c r="XY9" s="494"/>
      <c r="XZ9" s="494"/>
      <c r="YA9" s="494"/>
      <c r="YB9" s="494"/>
      <c r="YC9" s="494"/>
      <c r="YD9" s="494"/>
      <c r="YE9" s="494"/>
      <c r="YF9" s="494"/>
      <c r="YG9" s="494"/>
      <c r="YH9" s="494"/>
      <c r="YI9" s="494"/>
      <c r="YJ9" s="494"/>
      <c r="YK9" s="494"/>
      <c r="YL9" s="494"/>
      <c r="YM9" s="494"/>
      <c r="YN9" s="494"/>
      <c r="YO9" s="494"/>
      <c r="YP9" s="494"/>
      <c r="YQ9" s="494"/>
      <c r="YR9" s="494"/>
      <c r="YS9" s="494"/>
      <c r="YT9" s="494"/>
      <c r="YU9" s="494"/>
      <c r="YV9" s="494"/>
      <c r="YW9" s="494"/>
      <c r="YX9" s="494"/>
      <c r="YY9" s="494"/>
      <c r="YZ9" s="494"/>
      <c r="ZA9" s="494"/>
      <c r="ZB9" s="494"/>
      <c r="ZC9" s="494"/>
      <c r="ZD9" s="494"/>
      <c r="ZE9" s="494"/>
      <c r="ZF9" s="494"/>
      <c r="ZG9" s="494"/>
      <c r="ZH9" s="494"/>
      <c r="ZI9" s="494"/>
      <c r="ZJ9" s="494"/>
      <c r="ZK9" s="494"/>
      <c r="ZL9" s="494"/>
      <c r="ZM9" s="494"/>
      <c r="ZN9" s="494"/>
      <c r="ZO9" s="494"/>
      <c r="ZP9" s="494"/>
      <c r="ZQ9" s="494"/>
      <c r="ZR9" s="494"/>
      <c r="ZS9" s="494"/>
      <c r="ZT9" s="494"/>
      <c r="ZU9" s="494"/>
      <c r="ZV9" s="494"/>
      <c r="ZW9" s="494"/>
      <c r="ZX9" s="494"/>
      <c r="ZY9" s="494"/>
      <c r="ZZ9" s="494"/>
      <c r="AAA9" s="494"/>
      <c r="AAB9" s="494"/>
      <c r="AAC9" s="494"/>
      <c r="AAD9" s="494"/>
      <c r="AAE9" s="494"/>
      <c r="AAF9" s="494"/>
      <c r="AAG9" s="494"/>
      <c r="AAH9" s="494"/>
      <c r="AAI9" s="494"/>
      <c r="AAJ9" s="494"/>
      <c r="AAK9" s="494"/>
      <c r="AAL9" s="494"/>
      <c r="AAM9" s="494"/>
      <c r="AAN9" s="494"/>
      <c r="AAO9" s="494"/>
      <c r="AAP9" s="494"/>
      <c r="AAQ9" s="494"/>
      <c r="AAR9" s="494"/>
      <c r="AAS9" s="494"/>
      <c r="AAT9" s="494"/>
      <c r="AAU9" s="494"/>
      <c r="AAV9" s="494"/>
      <c r="AAW9" s="494"/>
      <c r="AAX9" s="494"/>
      <c r="AAY9" s="494"/>
      <c r="AAZ9" s="494"/>
      <c r="ABA9" s="494"/>
      <c r="ABB9" s="494"/>
      <c r="ABC9" s="494"/>
      <c r="ABD9" s="494"/>
      <c r="ABE9" s="494"/>
      <c r="ABF9" s="494"/>
      <c r="ABG9" s="494"/>
      <c r="ABH9" s="494"/>
      <c r="ABI9" s="494"/>
      <c r="ABJ9" s="494"/>
      <c r="ABK9" s="494"/>
      <c r="ABL9" s="494"/>
      <c r="ABM9" s="494"/>
      <c r="ABN9" s="494"/>
      <c r="ABO9" s="494"/>
      <c r="ABP9" s="494"/>
      <c r="ABQ9" s="494"/>
      <c r="ABR9" s="494"/>
      <c r="ABS9" s="494"/>
      <c r="ABT9" s="494"/>
      <c r="ABU9" s="494"/>
      <c r="ABV9" s="494"/>
      <c r="ABW9" s="494"/>
      <c r="ABX9" s="494"/>
      <c r="ABY9" s="494"/>
      <c r="ABZ9" s="494"/>
      <c r="ACA9" s="494"/>
      <c r="ACB9" s="494"/>
      <c r="ACC9" s="494"/>
      <c r="ACD9" s="494"/>
      <c r="ACE9" s="494"/>
      <c r="ACF9" s="494"/>
      <c r="ACG9" s="494"/>
      <c r="ACH9" s="494"/>
      <c r="ACI9" s="494"/>
      <c r="ACJ9" s="494"/>
      <c r="ACK9" s="494"/>
      <c r="ACL9" s="494"/>
      <c r="ACM9" s="494"/>
      <c r="ACN9" s="494"/>
      <c r="ACO9" s="494"/>
      <c r="ACP9" s="494"/>
      <c r="ACQ9" s="494"/>
      <c r="ACR9" s="494"/>
      <c r="ACS9" s="494"/>
      <c r="ACT9" s="494"/>
      <c r="ACU9" s="494"/>
      <c r="ACV9" s="494"/>
      <c r="ACW9" s="494"/>
      <c r="ACX9" s="494"/>
      <c r="ACY9" s="494"/>
      <c r="ACZ9" s="494"/>
      <c r="ADA9" s="494"/>
      <c r="ADB9" s="494"/>
      <c r="ADC9" s="494"/>
      <c r="ADD9" s="494"/>
      <c r="ADE9" s="494"/>
      <c r="ADF9" s="494"/>
      <c r="ADG9" s="494"/>
      <c r="ADH9" s="494"/>
      <c r="ADI9" s="494"/>
      <c r="ADJ9" s="494"/>
      <c r="ADK9" s="494"/>
      <c r="ADL9" s="494"/>
      <c r="ADM9" s="494"/>
      <c r="ADN9" s="494"/>
      <c r="ADO9" s="494"/>
      <c r="ADP9" s="494"/>
      <c r="ADQ9" s="494"/>
      <c r="ADR9" s="494"/>
      <c r="ADS9" s="494"/>
      <c r="ADT9" s="494"/>
      <c r="ADU9" s="494"/>
      <c r="ADV9" s="494"/>
      <c r="ADW9" s="494"/>
      <c r="ADX9" s="494"/>
      <c r="ADY9" s="494"/>
      <c r="ADZ9" s="494"/>
      <c r="AEA9" s="494"/>
      <c r="AEB9" s="494"/>
      <c r="AEC9" s="494"/>
      <c r="AED9" s="494"/>
      <c r="AEE9" s="494"/>
      <c r="AEF9" s="494"/>
      <c r="AEG9" s="494"/>
      <c r="AEH9" s="494"/>
      <c r="AEI9" s="494"/>
      <c r="AEJ9" s="494"/>
      <c r="AEK9" s="494"/>
      <c r="AEL9" s="494"/>
      <c r="AEM9" s="494"/>
      <c r="AEN9" s="494"/>
      <c r="AEO9" s="494"/>
      <c r="AEP9" s="494"/>
      <c r="AEQ9" s="494"/>
      <c r="AER9" s="494"/>
      <c r="AES9" s="494"/>
      <c r="AET9" s="494"/>
      <c r="AEU9" s="494"/>
      <c r="AEV9" s="494"/>
      <c r="AEW9" s="494"/>
      <c r="AEX9" s="494"/>
      <c r="AEY9" s="494"/>
      <c r="AEZ9" s="494"/>
      <c r="AFA9" s="494"/>
      <c r="AFB9" s="494"/>
      <c r="AFC9" s="494"/>
      <c r="AFD9" s="494"/>
      <c r="AFE9" s="494"/>
      <c r="AFF9" s="494"/>
      <c r="AFG9" s="494"/>
      <c r="AFH9" s="494"/>
      <c r="AFI9" s="494"/>
      <c r="AFJ9" s="494"/>
      <c r="AFK9" s="494"/>
      <c r="AFL9" s="494"/>
      <c r="AFM9" s="494"/>
      <c r="AFN9" s="494"/>
      <c r="AFO9" s="494"/>
      <c r="AFP9" s="494"/>
      <c r="AFQ9" s="494"/>
      <c r="AFR9" s="494"/>
      <c r="AFS9" s="494"/>
      <c r="AFT9" s="494"/>
      <c r="AFU9" s="494"/>
      <c r="AFV9" s="494"/>
      <c r="AFW9" s="494"/>
      <c r="AFX9" s="494"/>
      <c r="AFY9" s="494"/>
      <c r="AFZ9" s="494"/>
      <c r="AGA9" s="494"/>
      <c r="AGB9" s="494"/>
      <c r="AGC9" s="494"/>
      <c r="AGD9" s="494"/>
      <c r="AGE9" s="494"/>
      <c r="AGF9" s="494"/>
      <c r="AGG9" s="494"/>
      <c r="AGH9" s="494"/>
      <c r="AGI9" s="494"/>
      <c r="AGJ9" s="494"/>
      <c r="AGK9" s="494"/>
      <c r="AGL9" s="494"/>
      <c r="AGM9" s="494"/>
      <c r="AGN9" s="494"/>
      <c r="AGO9" s="494"/>
      <c r="AGP9" s="494"/>
      <c r="AGQ9" s="494"/>
      <c r="AGR9" s="494"/>
      <c r="AGS9" s="494"/>
      <c r="AGT9" s="494"/>
      <c r="AGU9" s="494"/>
      <c r="AGV9" s="494"/>
      <c r="AGW9" s="494"/>
      <c r="AGX9" s="494"/>
      <c r="AGY9" s="494"/>
      <c r="AGZ9" s="494"/>
      <c r="AHA9" s="494"/>
      <c r="AHB9" s="494"/>
      <c r="AHC9" s="494"/>
      <c r="AHD9" s="494"/>
      <c r="AHE9" s="494"/>
      <c r="AHF9" s="494"/>
      <c r="AHG9" s="494"/>
      <c r="AHH9" s="494"/>
      <c r="AHI9" s="494"/>
      <c r="AHJ9" s="494"/>
      <c r="AHK9" s="494"/>
      <c r="AHL9" s="494"/>
      <c r="AHM9" s="494"/>
      <c r="AHN9" s="494"/>
      <c r="AHO9" s="494"/>
      <c r="AHP9" s="494"/>
      <c r="AHQ9" s="494"/>
      <c r="AHR9" s="494"/>
      <c r="AHS9" s="494"/>
      <c r="AHT9" s="494"/>
      <c r="AHU9" s="494"/>
      <c r="AHV9" s="494"/>
      <c r="AHW9" s="494"/>
      <c r="AHX9" s="494"/>
      <c r="AHY9" s="494"/>
      <c r="AHZ9" s="494"/>
      <c r="AIA9" s="494"/>
      <c r="AIB9" s="494"/>
      <c r="AIC9" s="494"/>
      <c r="AID9" s="494"/>
      <c r="AIE9" s="494"/>
      <c r="AIF9" s="494"/>
      <c r="AIG9" s="494"/>
      <c r="AIH9" s="494"/>
      <c r="AII9" s="494"/>
      <c r="AIJ9" s="494"/>
      <c r="AIK9" s="494"/>
      <c r="AIL9" s="494"/>
      <c r="AIM9" s="494"/>
      <c r="AIN9" s="494"/>
      <c r="AIO9" s="494"/>
      <c r="AIP9" s="494"/>
      <c r="AIQ9" s="494"/>
      <c r="AIR9" s="494"/>
      <c r="AIS9" s="494"/>
      <c r="AIT9" s="494"/>
      <c r="AIU9" s="494"/>
      <c r="AIV9" s="494"/>
      <c r="AIW9" s="494"/>
      <c r="AIX9" s="494"/>
      <c r="AIY9" s="494"/>
      <c r="AIZ9" s="494"/>
      <c r="AJA9" s="494"/>
      <c r="AJB9" s="494"/>
      <c r="AJC9" s="494"/>
      <c r="AJD9" s="494"/>
      <c r="AJE9" s="494"/>
      <c r="AJF9" s="494"/>
      <c r="AJG9" s="494"/>
      <c r="AJH9" s="494"/>
      <c r="AJI9" s="494"/>
      <c r="AJJ9" s="494"/>
      <c r="AJK9" s="494"/>
      <c r="AJL9" s="494"/>
      <c r="AJM9" s="494"/>
      <c r="AJN9" s="494"/>
      <c r="AJO9" s="494"/>
      <c r="AJP9" s="494"/>
      <c r="AJQ9" s="494"/>
      <c r="AJR9" s="494"/>
      <c r="AJS9" s="494"/>
      <c r="AJT9" s="494"/>
      <c r="AJU9" s="494"/>
      <c r="AJV9" s="494"/>
      <c r="AJW9" s="494"/>
      <c r="AJX9" s="494"/>
      <c r="AJY9" s="494"/>
      <c r="AJZ9" s="494"/>
      <c r="AKA9" s="494"/>
      <c r="AKB9" s="494"/>
      <c r="AKC9" s="494"/>
      <c r="AKD9" s="494"/>
      <c r="AKE9" s="494"/>
      <c r="AKF9" s="494"/>
      <c r="AKG9" s="494"/>
      <c r="AKH9" s="494"/>
      <c r="AKI9" s="494"/>
      <c r="AKJ9" s="494"/>
      <c r="AKK9" s="494"/>
      <c r="AKL9" s="494"/>
      <c r="AKM9" s="494"/>
      <c r="AKN9" s="494"/>
      <c r="AKO9" s="494"/>
      <c r="AKP9" s="494"/>
      <c r="AKQ9" s="494"/>
      <c r="AKR9" s="494"/>
      <c r="AKS9" s="494"/>
      <c r="AKT9" s="494"/>
      <c r="AKU9" s="494"/>
      <c r="AKV9" s="494"/>
      <c r="AKW9" s="494"/>
      <c r="AKX9" s="494"/>
      <c r="AKY9" s="494"/>
      <c r="AKZ9" s="494"/>
      <c r="ALA9" s="494"/>
    </row>
    <row r="10" spans="1:989" s="500" customFormat="1" ht="35.25" customHeight="1">
      <c r="A10" s="496"/>
      <c r="B10" s="496"/>
      <c r="C10" s="496"/>
      <c r="D10" s="496"/>
      <c r="E10" s="496"/>
      <c r="F10" s="496"/>
      <c r="G10" s="496"/>
      <c r="H10" s="496"/>
      <c r="I10" s="496"/>
      <c r="J10" s="496"/>
      <c r="K10" s="496"/>
      <c r="L10" s="496"/>
      <c r="M10" s="496"/>
      <c r="N10" s="496"/>
      <c r="O10" s="496"/>
      <c r="P10" s="496"/>
      <c r="Q10" s="496"/>
      <c r="R10" s="849" t="s">
        <v>2215</v>
      </c>
      <c r="S10" s="497"/>
      <c r="T10" s="497"/>
      <c r="U10" s="497"/>
      <c r="V10" s="497"/>
      <c r="W10" s="497"/>
      <c r="X10" s="497"/>
      <c r="Y10" s="497"/>
      <c r="Z10" s="507"/>
      <c r="AA10" s="507"/>
      <c r="AB10" s="507"/>
      <c r="AC10" s="845"/>
      <c r="AD10" s="845"/>
      <c r="AE10" s="845"/>
      <c r="AF10" s="845"/>
      <c r="AG10" s="845"/>
      <c r="AH10" s="845"/>
      <c r="AI10" s="845"/>
      <c r="AJ10" s="845"/>
      <c r="AK10" s="845"/>
      <c r="AL10" s="845"/>
      <c r="AM10" s="845"/>
      <c r="AN10" s="845"/>
      <c r="AO10" s="845"/>
      <c r="AP10" s="845"/>
      <c r="AQ10" s="742"/>
      <c r="AR10" s="845"/>
      <c r="AS10" s="852" t="s">
        <v>12</v>
      </c>
      <c r="AT10" s="498"/>
      <c r="AU10" s="498"/>
      <c r="AV10" s="498"/>
      <c r="AW10" s="498"/>
      <c r="AX10" s="498"/>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c r="CB10" s="498"/>
      <c r="CC10" s="498"/>
      <c r="CD10" s="498"/>
      <c r="CE10" s="498"/>
      <c r="CF10" s="498"/>
      <c r="CG10" s="498"/>
      <c r="CH10" s="498"/>
      <c r="CI10" s="498"/>
      <c r="CJ10" s="498"/>
      <c r="CK10" s="498"/>
      <c r="CL10" s="498"/>
      <c r="CM10" s="498"/>
      <c r="CN10" s="498"/>
      <c r="CO10" s="498"/>
      <c r="CP10" s="498"/>
      <c r="CQ10" s="498"/>
      <c r="CR10" s="498"/>
      <c r="CS10" s="498"/>
      <c r="CT10" s="498"/>
      <c r="CU10" s="498"/>
      <c r="CV10" s="498"/>
      <c r="CW10" s="498"/>
      <c r="CX10" s="498"/>
      <c r="CY10" s="498"/>
      <c r="CZ10" s="498"/>
      <c r="DA10" s="498"/>
      <c r="DB10" s="498"/>
      <c r="DC10" s="498"/>
      <c r="DD10" s="498"/>
      <c r="DE10" s="498"/>
      <c r="DF10" s="498"/>
      <c r="DG10" s="498"/>
      <c r="DH10" s="498"/>
      <c r="DI10" s="498"/>
      <c r="DJ10" s="498"/>
      <c r="DK10" s="498"/>
      <c r="DL10" s="498"/>
      <c r="DM10" s="498"/>
      <c r="DN10" s="498"/>
      <c r="DO10" s="498"/>
      <c r="DP10" s="498"/>
      <c r="DQ10" s="498"/>
      <c r="DR10" s="498"/>
      <c r="DS10" s="498"/>
      <c r="DT10" s="498"/>
      <c r="DU10" s="498"/>
      <c r="DV10" s="498"/>
      <c r="DW10" s="498"/>
      <c r="DX10" s="498"/>
      <c r="DY10" s="498"/>
      <c r="DZ10" s="498"/>
      <c r="EA10" s="498"/>
      <c r="EB10" s="498"/>
      <c r="EC10" s="498"/>
      <c r="ED10" s="498"/>
      <c r="EE10" s="498"/>
      <c r="EF10" s="498"/>
      <c r="EG10" s="498"/>
      <c r="EH10" s="498"/>
      <c r="EI10" s="498"/>
      <c r="EJ10" s="498"/>
      <c r="EK10" s="498"/>
      <c r="EL10" s="498"/>
      <c r="EM10" s="498"/>
      <c r="EN10" s="498"/>
      <c r="EO10" s="498"/>
      <c r="EP10" s="498"/>
      <c r="EQ10" s="498"/>
      <c r="ER10" s="498"/>
      <c r="ES10" s="498"/>
      <c r="ET10" s="498"/>
      <c r="EU10" s="498"/>
      <c r="EV10" s="498"/>
      <c r="EW10" s="498"/>
      <c r="EX10" s="498"/>
      <c r="EY10" s="498"/>
      <c r="EZ10" s="498"/>
      <c r="FA10" s="498"/>
      <c r="FB10" s="498"/>
      <c r="FC10" s="498"/>
      <c r="FD10" s="498"/>
      <c r="FE10" s="498"/>
      <c r="FF10" s="498"/>
      <c r="FG10" s="498"/>
      <c r="FH10" s="498"/>
      <c r="FI10" s="498"/>
      <c r="FJ10" s="498"/>
      <c r="FK10" s="498"/>
      <c r="FL10" s="498"/>
      <c r="FM10" s="498"/>
      <c r="FN10" s="498"/>
      <c r="FO10" s="498"/>
      <c r="FP10" s="498"/>
      <c r="FQ10" s="498"/>
      <c r="FR10" s="498"/>
      <c r="FS10" s="498"/>
      <c r="FT10" s="498"/>
      <c r="FU10" s="498"/>
      <c r="FV10" s="498"/>
      <c r="FW10" s="498"/>
      <c r="FX10" s="498"/>
      <c r="FY10" s="498"/>
      <c r="FZ10" s="498"/>
      <c r="GA10" s="498"/>
      <c r="GB10" s="498"/>
      <c r="GC10" s="498"/>
      <c r="GD10" s="498"/>
      <c r="GE10" s="498"/>
      <c r="GF10" s="498"/>
      <c r="GG10" s="498"/>
      <c r="GH10" s="498"/>
      <c r="GI10" s="498"/>
      <c r="GJ10" s="498"/>
      <c r="GK10" s="498"/>
      <c r="GL10" s="498"/>
      <c r="GM10" s="498"/>
      <c r="GN10" s="498"/>
      <c r="GO10" s="498"/>
      <c r="GP10" s="498"/>
      <c r="GQ10" s="498"/>
      <c r="GR10" s="498"/>
      <c r="GS10" s="498"/>
      <c r="GT10" s="498"/>
      <c r="GU10" s="498"/>
      <c r="GV10" s="498"/>
      <c r="GW10" s="498"/>
      <c r="GX10" s="498"/>
      <c r="GY10" s="498"/>
      <c r="GZ10" s="498"/>
      <c r="HA10" s="498"/>
      <c r="HB10" s="498"/>
      <c r="HC10" s="498"/>
      <c r="HD10" s="498"/>
      <c r="HE10" s="498"/>
      <c r="HF10" s="498"/>
      <c r="HG10" s="498"/>
      <c r="HH10" s="498"/>
      <c r="HI10" s="498"/>
      <c r="HJ10" s="498"/>
      <c r="HK10" s="498"/>
      <c r="HL10" s="498"/>
      <c r="HM10" s="498"/>
      <c r="HN10" s="498"/>
      <c r="HO10" s="498"/>
      <c r="HP10" s="498"/>
      <c r="HQ10" s="498"/>
      <c r="HR10" s="498"/>
      <c r="HS10" s="498"/>
      <c r="HT10" s="498"/>
      <c r="HU10" s="498"/>
      <c r="HV10" s="498"/>
      <c r="HW10" s="498"/>
      <c r="HX10" s="498"/>
      <c r="HY10" s="498"/>
      <c r="HZ10" s="498"/>
      <c r="IA10" s="498"/>
      <c r="IB10" s="498"/>
      <c r="IC10" s="498"/>
      <c r="ID10" s="498"/>
      <c r="IE10" s="498"/>
      <c r="IF10" s="498"/>
      <c r="IG10" s="498"/>
      <c r="IH10" s="498"/>
      <c r="II10" s="498"/>
      <c r="IJ10" s="498"/>
      <c r="IK10" s="498"/>
      <c r="IL10" s="498"/>
      <c r="IM10" s="498"/>
      <c r="IN10" s="498"/>
      <c r="IO10" s="498"/>
      <c r="IP10" s="498"/>
      <c r="IQ10" s="498"/>
      <c r="IR10" s="498"/>
      <c r="IS10" s="498"/>
      <c r="IT10" s="498"/>
      <c r="IU10" s="498"/>
      <c r="IV10" s="498"/>
      <c r="IW10" s="498"/>
      <c r="IX10" s="498"/>
      <c r="IY10" s="498"/>
      <c r="IZ10" s="498"/>
      <c r="JA10" s="498"/>
      <c r="JB10" s="498"/>
      <c r="JC10" s="498"/>
      <c r="JD10" s="498"/>
      <c r="JE10" s="498"/>
      <c r="JF10" s="498"/>
      <c r="JG10" s="498"/>
      <c r="JH10" s="498"/>
      <c r="JI10" s="498"/>
      <c r="JJ10" s="498"/>
      <c r="JK10" s="498"/>
      <c r="JL10" s="498"/>
      <c r="JM10" s="498"/>
      <c r="JN10" s="498"/>
      <c r="JO10" s="498"/>
      <c r="JP10" s="498"/>
      <c r="JQ10" s="498"/>
      <c r="JR10" s="498"/>
      <c r="JS10" s="498"/>
      <c r="JT10" s="498"/>
      <c r="JU10" s="498"/>
      <c r="JV10" s="498"/>
      <c r="JW10" s="498"/>
      <c r="JX10" s="498"/>
      <c r="JY10" s="498"/>
      <c r="JZ10" s="498"/>
      <c r="KA10" s="498"/>
      <c r="KB10" s="498"/>
      <c r="KC10" s="498"/>
      <c r="KD10" s="498"/>
      <c r="KE10" s="498"/>
      <c r="KF10" s="498"/>
      <c r="KG10" s="498"/>
      <c r="KH10" s="498"/>
      <c r="KI10" s="498"/>
      <c r="KJ10" s="498"/>
      <c r="KK10" s="498"/>
      <c r="KL10" s="498"/>
      <c r="KM10" s="498"/>
      <c r="KN10" s="498"/>
      <c r="KO10" s="498"/>
      <c r="KP10" s="498"/>
      <c r="KQ10" s="498"/>
      <c r="KR10" s="498"/>
      <c r="KS10" s="498"/>
      <c r="KT10" s="498"/>
      <c r="KU10" s="498"/>
      <c r="KV10" s="498"/>
      <c r="KW10" s="498"/>
      <c r="KX10" s="498"/>
      <c r="KY10" s="498"/>
      <c r="KZ10" s="498"/>
      <c r="LA10" s="498"/>
      <c r="LB10" s="498"/>
      <c r="LC10" s="498"/>
      <c r="LD10" s="498"/>
      <c r="LE10" s="498"/>
      <c r="LF10" s="498"/>
      <c r="LG10" s="498"/>
      <c r="LH10" s="498"/>
      <c r="LI10" s="498"/>
      <c r="LJ10" s="498"/>
      <c r="LK10" s="498"/>
      <c r="LL10" s="498"/>
      <c r="LM10" s="498"/>
      <c r="LN10" s="498"/>
      <c r="LO10" s="498"/>
      <c r="LP10" s="498"/>
      <c r="LQ10" s="498"/>
      <c r="LR10" s="498"/>
      <c r="LS10" s="498"/>
      <c r="LT10" s="498"/>
      <c r="LU10" s="498"/>
      <c r="LV10" s="498"/>
      <c r="LW10" s="498"/>
      <c r="LX10" s="498"/>
      <c r="LY10" s="498"/>
      <c r="LZ10" s="498"/>
      <c r="MA10" s="498"/>
      <c r="MB10" s="498"/>
      <c r="MC10" s="498"/>
      <c r="MD10" s="498"/>
      <c r="ME10" s="498"/>
      <c r="MF10" s="498"/>
      <c r="MG10" s="498"/>
      <c r="MH10" s="498"/>
      <c r="MI10" s="498"/>
      <c r="MJ10" s="498"/>
      <c r="MK10" s="498"/>
      <c r="ML10" s="498"/>
      <c r="MM10" s="498"/>
      <c r="MN10" s="498"/>
      <c r="MO10" s="498"/>
      <c r="MP10" s="498"/>
      <c r="MQ10" s="498"/>
      <c r="MR10" s="498"/>
      <c r="MS10" s="498"/>
      <c r="MT10" s="498"/>
      <c r="MU10" s="498"/>
      <c r="MV10" s="498"/>
      <c r="MW10" s="498"/>
      <c r="MX10" s="498"/>
      <c r="MY10" s="498"/>
      <c r="MZ10" s="498"/>
      <c r="NA10" s="498"/>
      <c r="NB10" s="498"/>
      <c r="NC10" s="498"/>
      <c r="ND10" s="498"/>
      <c r="NE10" s="498"/>
      <c r="NF10" s="498"/>
      <c r="NG10" s="498"/>
      <c r="NH10" s="498"/>
      <c r="NI10" s="498"/>
      <c r="NJ10" s="498"/>
      <c r="NK10" s="498"/>
      <c r="NL10" s="498"/>
      <c r="NM10" s="498"/>
      <c r="NN10" s="498"/>
      <c r="NO10" s="498"/>
      <c r="NP10" s="498"/>
      <c r="NQ10" s="498"/>
      <c r="NR10" s="498"/>
      <c r="NS10" s="498"/>
      <c r="NT10" s="498"/>
      <c r="NU10" s="498"/>
      <c r="NV10" s="498"/>
      <c r="NW10" s="498"/>
      <c r="NX10" s="498"/>
      <c r="NY10" s="498"/>
      <c r="NZ10" s="498"/>
      <c r="OA10" s="498"/>
      <c r="OB10" s="498"/>
      <c r="OC10" s="498"/>
      <c r="OD10" s="498"/>
      <c r="OE10" s="498"/>
      <c r="OF10" s="498"/>
      <c r="OG10" s="498"/>
      <c r="OH10" s="498"/>
      <c r="OI10" s="498"/>
      <c r="OJ10" s="498"/>
      <c r="OK10" s="498"/>
      <c r="OL10" s="498"/>
      <c r="OM10" s="498"/>
      <c r="ON10" s="498"/>
      <c r="OO10" s="498"/>
      <c r="OP10" s="498"/>
      <c r="OQ10" s="498"/>
      <c r="OR10" s="498"/>
      <c r="OS10" s="498"/>
      <c r="OT10" s="498"/>
      <c r="OU10" s="498"/>
      <c r="OV10" s="498"/>
      <c r="OW10" s="498"/>
      <c r="OX10" s="498"/>
      <c r="OY10" s="498"/>
      <c r="OZ10" s="498"/>
      <c r="PA10" s="498"/>
      <c r="PB10" s="498"/>
      <c r="PC10" s="498"/>
      <c r="PD10" s="498"/>
      <c r="PE10" s="498"/>
      <c r="PF10" s="498"/>
      <c r="PG10" s="498"/>
      <c r="PH10" s="498"/>
      <c r="PI10" s="498"/>
      <c r="PJ10" s="498"/>
      <c r="PK10" s="498"/>
      <c r="PL10" s="498"/>
      <c r="PM10" s="498"/>
      <c r="PN10" s="498"/>
      <c r="PO10" s="498"/>
      <c r="PP10" s="498"/>
      <c r="PQ10" s="498"/>
      <c r="PR10" s="498"/>
      <c r="PS10" s="498"/>
      <c r="PT10" s="498"/>
      <c r="PU10" s="498"/>
      <c r="PV10" s="498"/>
      <c r="PW10" s="498"/>
      <c r="PX10" s="498"/>
      <c r="PY10" s="498"/>
      <c r="PZ10" s="498"/>
      <c r="QA10" s="498"/>
      <c r="QB10" s="498"/>
      <c r="QC10" s="498"/>
      <c r="QD10" s="498"/>
      <c r="QE10" s="498"/>
      <c r="QF10" s="498"/>
      <c r="QG10" s="498"/>
      <c r="QH10" s="498"/>
      <c r="QI10" s="498"/>
      <c r="QJ10" s="498"/>
      <c r="QK10" s="498"/>
      <c r="QL10" s="498"/>
      <c r="QM10" s="498"/>
      <c r="QN10" s="498"/>
      <c r="QO10" s="498"/>
      <c r="QP10" s="498"/>
      <c r="QQ10" s="498"/>
      <c r="QR10" s="498"/>
      <c r="QS10" s="498"/>
      <c r="QT10" s="498"/>
      <c r="QU10" s="498"/>
      <c r="QV10" s="498"/>
      <c r="QW10" s="498"/>
      <c r="QX10" s="498"/>
      <c r="QY10" s="498"/>
      <c r="QZ10" s="498"/>
      <c r="RA10" s="498"/>
      <c r="RB10" s="498"/>
      <c r="RC10" s="498"/>
      <c r="RD10" s="498"/>
      <c r="RE10" s="498"/>
      <c r="RF10" s="498"/>
      <c r="RG10" s="498"/>
      <c r="RH10" s="498"/>
      <c r="RI10" s="498"/>
      <c r="RJ10" s="498"/>
      <c r="RK10" s="498"/>
      <c r="RL10" s="498"/>
      <c r="RM10" s="498"/>
      <c r="RN10" s="498"/>
      <c r="RO10" s="498"/>
      <c r="RP10" s="498"/>
      <c r="RQ10" s="498"/>
      <c r="RR10" s="498"/>
      <c r="RS10" s="498"/>
      <c r="RT10" s="498"/>
      <c r="RU10" s="498"/>
      <c r="RV10" s="498"/>
      <c r="RW10" s="498"/>
      <c r="RX10" s="498"/>
      <c r="RY10" s="498"/>
      <c r="RZ10" s="498"/>
      <c r="SA10" s="498"/>
      <c r="SB10" s="498"/>
      <c r="SC10" s="498"/>
      <c r="SD10" s="498"/>
      <c r="SE10" s="498"/>
      <c r="SF10" s="498"/>
      <c r="SG10" s="498"/>
      <c r="SH10" s="498"/>
      <c r="SI10" s="498"/>
      <c r="SJ10" s="498"/>
      <c r="SK10" s="498"/>
      <c r="SL10" s="498"/>
      <c r="SM10" s="498"/>
      <c r="SN10" s="498"/>
      <c r="SO10" s="498"/>
      <c r="SP10" s="498"/>
      <c r="SQ10" s="498"/>
      <c r="SR10" s="498"/>
      <c r="SS10" s="498"/>
      <c r="ST10" s="498"/>
      <c r="SU10" s="498"/>
      <c r="SV10" s="498"/>
      <c r="SW10" s="498"/>
      <c r="SX10" s="498"/>
      <c r="SY10" s="498"/>
      <c r="SZ10" s="498"/>
      <c r="TA10" s="498"/>
      <c r="TB10" s="498"/>
      <c r="TC10" s="498"/>
      <c r="TD10" s="498"/>
      <c r="TE10" s="498"/>
      <c r="TF10" s="498"/>
      <c r="TG10" s="498"/>
      <c r="TH10" s="498"/>
      <c r="TI10" s="498"/>
      <c r="TJ10" s="498"/>
      <c r="TK10" s="498"/>
      <c r="TL10" s="498"/>
      <c r="TM10" s="498"/>
      <c r="TN10" s="498"/>
      <c r="TO10" s="498"/>
      <c r="TP10" s="498"/>
      <c r="TQ10" s="498"/>
      <c r="TR10" s="498"/>
      <c r="TS10" s="498"/>
      <c r="TT10" s="498"/>
      <c r="TU10" s="498"/>
      <c r="TV10" s="498"/>
      <c r="TW10" s="498"/>
      <c r="TX10" s="498"/>
      <c r="TY10" s="498"/>
      <c r="TZ10" s="498"/>
      <c r="UA10" s="498"/>
      <c r="UB10" s="498"/>
      <c r="UC10" s="498"/>
      <c r="UD10" s="498"/>
      <c r="UE10" s="498"/>
      <c r="UF10" s="498"/>
      <c r="UG10" s="498"/>
      <c r="UH10" s="498"/>
      <c r="UI10" s="498"/>
      <c r="UJ10" s="498"/>
      <c r="UK10" s="498"/>
      <c r="UL10" s="498"/>
      <c r="UM10" s="498"/>
      <c r="UN10" s="498"/>
      <c r="UO10" s="498"/>
      <c r="UP10" s="498"/>
      <c r="UQ10" s="498"/>
      <c r="UR10" s="498"/>
      <c r="US10" s="498"/>
      <c r="UT10" s="498"/>
      <c r="UU10" s="498"/>
      <c r="UV10" s="498"/>
      <c r="UW10" s="498"/>
      <c r="UX10" s="498"/>
      <c r="UY10" s="498"/>
      <c r="UZ10" s="498"/>
      <c r="VA10" s="498"/>
      <c r="VB10" s="498"/>
      <c r="VC10" s="498"/>
      <c r="VD10" s="498"/>
      <c r="VE10" s="498"/>
      <c r="VF10" s="498"/>
      <c r="VG10" s="498"/>
      <c r="VH10" s="498"/>
      <c r="VI10" s="498"/>
      <c r="VJ10" s="498"/>
      <c r="VK10" s="498"/>
      <c r="VL10" s="498"/>
      <c r="VM10" s="498"/>
      <c r="VN10" s="498"/>
      <c r="VO10" s="498"/>
      <c r="VP10" s="498"/>
      <c r="VQ10" s="498"/>
      <c r="VR10" s="498"/>
      <c r="VS10" s="498"/>
      <c r="VT10" s="498"/>
      <c r="VU10" s="498"/>
      <c r="VV10" s="498"/>
      <c r="VW10" s="498"/>
      <c r="VX10" s="498"/>
      <c r="VY10" s="498"/>
      <c r="VZ10" s="498"/>
      <c r="WA10" s="498"/>
      <c r="WB10" s="498"/>
      <c r="WC10" s="498"/>
      <c r="WD10" s="498"/>
      <c r="WE10" s="498"/>
      <c r="WF10" s="498"/>
      <c r="WG10" s="498"/>
      <c r="WH10" s="498"/>
      <c r="WI10" s="498"/>
      <c r="WJ10" s="498"/>
      <c r="WK10" s="498"/>
      <c r="WL10" s="498"/>
      <c r="WM10" s="498"/>
      <c r="WN10" s="498"/>
      <c r="WO10" s="498"/>
      <c r="WP10" s="498"/>
      <c r="WQ10" s="498"/>
      <c r="WR10" s="498"/>
      <c r="WS10" s="498"/>
      <c r="WT10" s="498"/>
      <c r="WU10" s="498"/>
      <c r="WV10" s="498"/>
      <c r="WW10" s="498"/>
      <c r="WX10" s="498"/>
      <c r="WY10" s="498"/>
      <c r="WZ10" s="498"/>
      <c r="XA10" s="498"/>
      <c r="XB10" s="498"/>
      <c r="XC10" s="498"/>
      <c r="XD10" s="498"/>
      <c r="XE10" s="498"/>
      <c r="XF10" s="498"/>
      <c r="XG10" s="498"/>
      <c r="XH10" s="498"/>
      <c r="XI10" s="498"/>
      <c r="XJ10" s="498"/>
      <c r="XK10" s="498"/>
      <c r="XL10" s="498"/>
      <c r="XM10" s="498"/>
      <c r="XN10" s="498"/>
      <c r="XO10" s="498"/>
      <c r="XP10" s="498"/>
      <c r="XQ10" s="498"/>
      <c r="XR10" s="498"/>
      <c r="XS10" s="498"/>
      <c r="XT10" s="498"/>
      <c r="XU10" s="498"/>
      <c r="XV10" s="498"/>
      <c r="XW10" s="498"/>
      <c r="XX10" s="498"/>
      <c r="XY10" s="498"/>
      <c r="XZ10" s="498"/>
      <c r="YA10" s="498"/>
      <c r="YB10" s="498"/>
      <c r="YC10" s="498"/>
      <c r="YD10" s="498"/>
      <c r="YE10" s="498"/>
      <c r="YF10" s="498"/>
      <c r="YG10" s="498"/>
      <c r="YH10" s="498"/>
      <c r="YI10" s="498"/>
      <c r="YJ10" s="498"/>
      <c r="YK10" s="498"/>
      <c r="YL10" s="498"/>
      <c r="YM10" s="498"/>
      <c r="YN10" s="498"/>
      <c r="YO10" s="498"/>
      <c r="YP10" s="498"/>
      <c r="YQ10" s="498"/>
      <c r="YR10" s="498"/>
      <c r="YS10" s="498"/>
      <c r="YT10" s="498"/>
      <c r="YU10" s="498"/>
      <c r="YV10" s="498"/>
      <c r="YW10" s="498"/>
      <c r="YX10" s="498"/>
      <c r="YY10" s="498"/>
      <c r="YZ10" s="498"/>
      <c r="ZA10" s="498"/>
      <c r="ZB10" s="498"/>
      <c r="ZC10" s="498"/>
      <c r="ZD10" s="498"/>
      <c r="ZE10" s="498"/>
      <c r="ZF10" s="498"/>
      <c r="ZG10" s="498"/>
      <c r="ZH10" s="498"/>
      <c r="ZI10" s="498"/>
      <c r="ZJ10" s="498"/>
      <c r="ZK10" s="498"/>
      <c r="ZL10" s="498"/>
      <c r="ZM10" s="498"/>
      <c r="ZN10" s="498"/>
      <c r="ZO10" s="498"/>
      <c r="ZP10" s="498"/>
      <c r="ZQ10" s="498"/>
      <c r="ZR10" s="498"/>
      <c r="ZS10" s="498"/>
      <c r="ZT10" s="498"/>
      <c r="ZU10" s="498"/>
      <c r="ZV10" s="498"/>
      <c r="ZW10" s="498"/>
      <c r="ZX10" s="498"/>
      <c r="ZY10" s="498"/>
      <c r="ZZ10" s="498"/>
      <c r="AAA10" s="498"/>
      <c r="AAB10" s="498"/>
      <c r="AAC10" s="498"/>
      <c r="AAD10" s="498"/>
      <c r="AAE10" s="498"/>
      <c r="AAF10" s="498"/>
      <c r="AAG10" s="498"/>
      <c r="AAH10" s="498"/>
      <c r="AAI10" s="498"/>
      <c r="AAJ10" s="498"/>
      <c r="AAK10" s="498"/>
      <c r="AAL10" s="498"/>
      <c r="AAM10" s="498"/>
      <c r="AAN10" s="498"/>
      <c r="AAO10" s="498"/>
      <c r="AAP10" s="498"/>
      <c r="AAQ10" s="498"/>
      <c r="AAR10" s="498"/>
      <c r="AAS10" s="498"/>
      <c r="AAT10" s="498"/>
      <c r="AAU10" s="498"/>
      <c r="AAV10" s="498"/>
      <c r="AAW10" s="498"/>
      <c r="AAX10" s="498"/>
      <c r="AAY10" s="498"/>
      <c r="AAZ10" s="498"/>
      <c r="ABA10" s="498"/>
      <c r="ABB10" s="498"/>
      <c r="ABC10" s="498"/>
      <c r="ABD10" s="498"/>
      <c r="ABE10" s="498"/>
      <c r="ABF10" s="498"/>
      <c r="ABG10" s="498"/>
      <c r="ABH10" s="498"/>
      <c r="ABI10" s="498"/>
      <c r="ABJ10" s="498"/>
      <c r="ABK10" s="498"/>
      <c r="ABL10" s="498"/>
      <c r="ABM10" s="498"/>
      <c r="ABN10" s="498"/>
      <c r="ABO10" s="498"/>
      <c r="ABP10" s="498"/>
      <c r="ABQ10" s="498"/>
      <c r="ABR10" s="498"/>
      <c r="ABS10" s="498"/>
      <c r="ABT10" s="498"/>
      <c r="ABU10" s="498"/>
      <c r="ABV10" s="498"/>
      <c r="ABW10" s="498"/>
      <c r="ABX10" s="498"/>
      <c r="ABY10" s="498"/>
      <c r="ABZ10" s="498"/>
      <c r="ACA10" s="498"/>
      <c r="ACB10" s="498"/>
      <c r="ACC10" s="498"/>
      <c r="ACD10" s="498"/>
      <c r="ACE10" s="498"/>
      <c r="ACF10" s="498"/>
      <c r="ACG10" s="498"/>
      <c r="ACH10" s="498"/>
      <c r="ACI10" s="498"/>
      <c r="ACJ10" s="498"/>
      <c r="ACK10" s="498"/>
      <c r="ACL10" s="498"/>
      <c r="ACM10" s="498"/>
      <c r="ACN10" s="498"/>
      <c r="ACO10" s="498"/>
      <c r="ACP10" s="498"/>
      <c r="ACQ10" s="498"/>
      <c r="ACR10" s="498"/>
      <c r="ACS10" s="498"/>
      <c r="ACT10" s="498"/>
      <c r="ACU10" s="498"/>
      <c r="ACV10" s="498"/>
      <c r="ACW10" s="498"/>
      <c r="ACX10" s="498"/>
      <c r="ACY10" s="498"/>
      <c r="ACZ10" s="498"/>
      <c r="ADA10" s="498"/>
      <c r="ADB10" s="498"/>
      <c r="ADC10" s="498"/>
      <c r="ADD10" s="498"/>
      <c r="ADE10" s="498"/>
      <c r="ADF10" s="498"/>
      <c r="ADG10" s="498"/>
      <c r="ADH10" s="498"/>
      <c r="ADI10" s="498"/>
      <c r="ADJ10" s="498"/>
      <c r="ADK10" s="498"/>
      <c r="ADL10" s="498"/>
      <c r="ADM10" s="498"/>
      <c r="ADN10" s="498"/>
      <c r="ADO10" s="498"/>
      <c r="ADP10" s="498"/>
      <c r="ADQ10" s="498"/>
      <c r="ADR10" s="498"/>
      <c r="ADS10" s="498"/>
      <c r="ADT10" s="498"/>
      <c r="ADU10" s="498"/>
      <c r="ADV10" s="498"/>
      <c r="ADW10" s="498"/>
      <c r="ADX10" s="498"/>
      <c r="ADY10" s="498"/>
      <c r="ADZ10" s="498"/>
      <c r="AEA10" s="498"/>
      <c r="AEB10" s="498"/>
      <c r="AEC10" s="498"/>
      <c r="AED10" s="498"/>
      <c r="AEE10" s="498"/>
      <c r="AEF10" s="498"/>
      <c r="AEG10" s="498"/>
      <c r="AEH10" s="498"/>
      <c r="AEI10" s="498"/>
      <c r="AEJ10" s="498"/>
      <c r="AEK10" s="498"/>
      <c r="AEL10" s="498"/>
      <c r="AEM10" s="498"/>
      <c r="AEN10" s="498"/>
      <c r="AEO10" s="498"/>
      <c r="AEP10" s="498"/>
      <c r="AEQ10" s="498"/>
      <c r="AER10" s="498"/>
      <c r="AES10" s="498"/>
      <c r="AET10" s="498"/>
      <c r="AEU10" s="498"/>
      <c r="AEV10" s="498"/>
      <c r="AEW10" s="498"/>
      <c r="AEX10" s="498"/>
      <c r="AEY10" s="498"/>
      <c r="AEZ10" s="498"/>
      <c r="AFA10" s="498"/>
      <c r="AFB10" s="498"/>
      <c r="AFC10" s="498"/>
      <c r="AFD10" s="498"/>
      <c r="AFE10" s="498"/>
      <c r="AFF10" s="498"/>
      <c r="AFG10" s="498"/>
      <c r="AFH10" s="498"/>
      <c r="AFI10" s="498"/>
      <c r="AFJ10" s="498"/>
      <c r="AFK10" s="498"/>
      <c r="AFL10" s="498"/>
      <c r="AFM10" s="498"/>
      <c r="AFN10" s="498"/>
      <c r="AFO10" s="498"/>
      <c r="AFP10" s="498"/>
      <c r="AFQ10" s="498"/>
      <c r="AFR10" s="498"/>
      <c r="AFS10" s="498"/>
      <c r="AFT10" s="498"/>
      <c r="AFU10" s="498"/>
      <c r="AFV10" s="498"/>
      <c r="AFW10" s="498"/>
      <c r="AFX10" s="498"/>
      <c r="AFY10" s="498"/>
      <c r="AFZ10" s="498"/>
      <c r="AGA10" s="498"/>
      <c r="AGB10" s="498"/>
      <c r="AGC10" s="498"/>
      <c r="AGD10" s="498"/>
      <c r="AGE10" s="498"/>
      <c r="AGF10" s="498"/>
      <c r="AGG10" s="498"/>
      <c r="AGH10" s="498"/>
      <c r="AGI10" s="498"/>
      <c r="AGJ10" s="498"/>
      <c r="AGK10" s="498"/>
      <c r="AGL10" s="498"/>
      <c r="AGM10" s="498"/>
      <c r="AGN10" s="498"/>
      <c r="AGO10" s="498"/>
      <c r="AGP10" s="498"/>
      <c r="AGQ10" s="498"/>
      <c r="AGR10" s="498"/>
      <c r="AGS10" s="498"/>
      <c r="AGT10" s="498"/>
      <c r="AGU10" s="498"/>
      <c r="AGV10" s="498"/>
      <c r="AGW10" s="498"/>
      <c r="AGX10" s="498"/>
      <c r="AGY10" s="498"/>
      <c r="AGZ10" s="498"/>
      <c r="AHA10" s="498"/>
      <c r="AHB10" s="498"/>
      <c r="AHC10" s="498"/>
      <c r="AHD10" s="498"/>
      <c r="AHE10" s="498"/>
      <c r="AHF10" s="498"/>
      <c r="AHG10" s="498"/>
      <c r="AHH10" s="498"/>
      <c r="AHI10" s="498"/>
      <c r="AHJ10" s="498"/>
      <c r="AHK10" s="498"/>
      <c r="AHL10" s="498"/>
      <c r="AHM10" s="498"/>
      <c r="AHN10" s="498"/>
      <c r="AHO10" s="498"/>
      <c r="AHP10" s="498"/>
      <c r="AHQ10" s="498"/>
      <c r="AHR10" s="498"/>
      <c r="AHS10" s="498"/>
      <c r="AHT10" s="498"/>
      <c r="AHU10" s="498"/>
      <c r="AHV10" s="498"/>
      <c r="AHW10" s="498"/>
      <c r="AHX10" s="498"/>
      <c r="AHY10" s="498"/>
      <c r="AHZ10" s="498"/>
      <c r="AIA10" s="498"/>
      <c r="AIB10" s="498"/>
      <c r="AIC10" s="498"/>
      <c r="AID10" s="498"/>
      <c r="AIE10" s="498"/>
      <c r="AIF10" s="498"/>
      <c r="AIG10" s="498"/>
      <c r="AIH10" s="498"/>
      <c r="AII10" s="498"/>
      <c r="AIJ10" s="498"/>
      <c r="AIK10" s="498"/>
      <c r="AIL10" s="498"/>
      <c r="AIM10" s="498"/>
      <c r="AIN10" s="498"/>
      <c r="AIO10" s="498"/>
      <c r="AIP10" s="498"/>
      <c r="AIQ10" s="498"/>
      <c r="AIR10" s="498"/>
      <c r="AIS10" s="498"/>
      <c r="AIT10" s="498"/>
      <c r="AIU10" s="498"/>
      <c r="AIV10" s="498"/>
      <c r="AIW10" s="498"/>
      <c r="AIX10" s="498"/>
      <c r="AIY10" s="498"/>
      <c r="AIZ10" s="498"/>
      <c r="AJA10" s="498"/>
      <c r="AJB10" s="498"/>
      <c r="AJC10" s="498"/>
      <c r="AJD10" s="498"/>
      <c r="AJE10" s="498"/>
      <c r="AJF10" s="498"/>
      <c r="AJG10" s="498"/>
      <c r="AJH10" s="498"/>
      <c r="AJI10" s="498"/>
      <c r="AJJ10" s="498"/>
      <c r="AJK10" s="498"/>
      <c r="AJL10" s="498"/>
      <c r="AJM10" s="498"/>
      <c r="AJN10" s="498"/>
      <c r="AJO10" s="498"/>
      <c r="AJP10" s="498"/>
      <c r="AJQ10" s="498"/>
      <c r="AJR10" s="498"/>
      <c r="AJS10" s="498"/>
      <c r="AJT10" s="498"/>
      <c r="AJU10" s="498"/>
      <c r="AJV10" s="498"/>
      <c r="AJW10" s="498"/>
      <c r="AJX10" s="498"/>
      <c r="AJY10" s="498"/>
      <c r="AJZ10" s="498"/>
      <c r="AKA10" s="498"/>
      <c r="AKB10" s="498"/>
      <c r="AKC10" s="498"/>
      <c r="AKD10" s="498"/>
      <c r="AKE10" s="498"/>
      <c r="AKF10" s="498"/>
      <c r="AKG10" s="498"/>
      <c r="AKH10" s="498"/>
      <c r="AKI10" s="498"/>
      <c r="AKJ10" s="498"/>
      <c r="AKK10" s="498"/>
      <c r="AKL10" s="498"/>
      <c r="AKM10" s="498"/>
      <c r="AKN10" s="498"/>
      <c r="AKO10" s="498"/>
      <c r="AKP10" s="498"/>
      <c r="AKQ10" s="498"/>
      <c r="AKR10" s="498"/>
      <c r="AKS10" s="498"/>
      <c r="AKT10" s="498"/>
      <c r="AKU10" s="498"/>
      <c r="AKV10" s="498"/>
      <c r="AKW10" s="498"/>
      <c r="AKX10" s="498"/>
      <c r="AKY10" s="498"/>
      <c r="AKZ10" s="498"/>
      <c r="ALA10" s="498"/>
    </row>
    <row r="11" spans="1:989" s="522" customFormat="1" ht="31.5">
      <c r="A11" s="520"/>
      <c r="B11" s="520"/>
      <c r="C11" s="520"/>
      <c r="D11" s="520"/>
      <c r="E11" s="520"/>
      <c r="F11" s="520"/>
      <c r="G11" s="520"/>
      <c r="H11" s="520"/>
      <c r="I11" s="520"/>
      <c r="J11" s="520"/>
      <c r="K11" s="520"/>
      <c r="L11" s="520"/>
      <c r="M11" s="520"/>
      <c r="N11" s="520"/>
      <c r="O11" s="520"/>
      <c r="P11" s="520"/>
      <c r="Q11" s="520"/>
      <c r="R11" s="531"/>
      <c r="S11" s="531"/>
      <c r="T11" s="531"/>
      <c r="U11" s="531"/>
      <c r="V11" s="506"/>
      <c r="W11" s="531"/>
      <c r="X11" s="531"/>
      <c r="Y11" s="497"/>
      <c r="Z11" s="742"/>
      <c r="AA11" s="742"/>
      <c r="AB11" s="742"/>
      <c r="AC11" s="845"/>
      <c r="AD11" s="845"/>
      <c r="AE11" s="845"/>
      <c r="AF11" s="845"/>
      <c r="AG11" s="845"/>
      <c r="AH11" s="531"/>
      <c r="AI11" s="531"/>
      <c r="AJ11" s="531"/>
      <c r="AK11" s="531"/>
      <c r="AL11" s="845"/>
      <c r="AM11" s="845"/>
      <c r="AN11" s="742"/>
      <c r="AO11" s="491"/>
      <c r="AP11" s="531"/>
      <c r="AQ11" s="531"/>
      <c r="AR11" s="531"/>
      <c r="AS11" s="53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21"/>
      <c r="CH11" s="521"/>
      <c r="CI11" s="521"/>
      <c r="CJ11" s="521"/>
      <c r="CK11" s="521"/>
      <c r="CL11" s="521"/>
      <c r="CM11" s="521"/>
      <c r="CN11" s="521"/>
      <c r="CO11" s="521"/>
      <c r="CP11" s="521"/>
      <c r="CQ11" s="521"/>
      <c r="CR11" s="521"/>
      <c r="CS11" s="521"/>
      <c r="CT11" s="521"/>
      <c r="CU11" s="521"/>
      <c r="CV11" s="521"/>
      <c r="CW11" s="521"/>
      <c r="CX11" s="521"/>
      <c r="CY11" s="521"/>
      <c r="CZ11" s="521"/>
      <c r="DA11" s="521"/>
      <c r="DB11" s="521"/>
      <c r="DC11" s="521"/>
      <c r="DD11" s="521"/>
      <c r="DE11" s="521"/>
      <c r="DF11" s="521"/>
      <c r="DG11" s="521"/>
      <c r="DH11" s="521"/>
      <c r="DI11" s="521"/>
      <c r="DJ11" s="521"/>
      <c r="DK11" s="521"/>
      <c r="DL11" s="521"/>
      <c r="DM11" s="521"/>
      <c r="DN11" s="521"/>
      <c r="DO11" s="521"/>
      <c r="DP11" s="521"/>
      <c r="DQ11" s="521"/>
      <c r="DR11" s="521"/>
      <c r="DS11" s="521"/>
      <c r="DT11" s="521"/>
      <c r="DU11" s="521"/>
      <c r="DV11" s="521"/>
      <c r="DW11" s="521"/>
      <c r="DX11" s="521"/>
      <c r="DY11" s="521"/>
      <c r="DZ11" s="521"/>
      <c r="EA11" s="521"/>
      <c r="EB11" s="521"/>
      <c r="EC11" s="521"/>
      <c r="ED11" s="521"/>
      <c r="EE11" s="521"/>
      <c r="EF11" s="521"/>
      <c r="EG11" s="521"/>
      <c r="EH11" s="521"/>
      <c r="EI11" s="521"/>
      <c r="EJ11" s="521"/>
      <c r="EK11" s="521"/>
      <c r="EL11" s="521"/>
      <c r="EM11" s="521"/>
      <c r="EN11" s="521"/>
      <c r="EO11" s="521"/>
      <c r="EP11" s="521"/>
      <c r="EQ11" s="521"/>
      <c r="ER11" s="521"/>
      <c r="ES11" s="521"/>
      <c r="ET11" s="521"/>
      <c r="EU11" s="521"/>
      <c r="EV11" s="521"/>
      <c r="EW11" s="521"/>
      <c r="EX11" s="521"/>
      <c r="EY11" s="521"/>
      <c r="EZ11" s="521"/>
      <c r="FA11" s="521"/>
      <c r="FB11" s="521"/>
      <c r="FC11" s="521"/>
      <c r="FD11" s="521"/>
      <c r="FE11" s="521"/>
      <c r="FF11" s="521"/>
      <c r="FG11" s="521"/>
      <c r="FH11" s="521"/>
      <c r="FI11" s="521"/>
      <c r="FJ11" s="521"/>
      <c r="FK11" s="521"/>
      <c r="FL11" s="521"/>
      <c r="FM11" s="521"/>
      <c r="FN11" s="521"/>
      <c r="FO11" s="521"/>
      <c r="FP11" s="521"/>
      <c r="FQ11" s="521"/>
      <c r="FR11" s="521"/>
      <c r="FS11" s="521"/>
      <c r="FT11" s="521"/>
      <c r="FU11" s="521"/>
      <c r="FV11" s="521"/>
      <c r="FW11" s="521"/>
      <c r="FX11" s="521"/>
      <c r="FY11" s="521"/>
      <c r="FZ11" s="521"/>
      <c r="GA11" s="521"/>
      <c r="GB11" s="521"/>
      <c r="GC11" s="521"/>
      <c r="GD11" s="521"/>
      <c r="GE11" s="521"/>
      <c r="GF11" s="521"/>
      <c r="GG11" s="521"/>
      <c r="GH11" s="521"/>
      <c r="GI11" s="521"/>
      <c r="GJ11" s="521"/>
      <c r="GK11" s="521"/>
      <c r="GL11" s="521"/>
      <c r="GM11" s="521"/>
      <c r="GN11" s="521"/>
      <c r="GO11" s="521"/>
      <c r="GP11" s="521"/>
      <c r="GQ11" s="521"/>
      <c r="GR11" s="521"/>
      <c r="GS11" s="521"/>
      <c r="GT11" s="521"/>
      <c r="GU11" s="521"/>
      <c r="GV11" s="521"/>
      <c r="GW11" s="521"/>
      <c r="GX11" s="521"/>
      <c r="GY11" s="521"/>
      <c r="GZ11" s="521"/>
      <c r="HA11" s="521"/>
      <c r="HB11" s="521"/>
      <c r="HC11" s="521"/>
      <c r="HD11" s="521"/>
      <c r="HE11" s="521"/>
      <c r="HF11" s="521"/>
      <c r="HG11" s="521"/>
      <c r="HH11" s="521"/>
      <c r="HI11" s="521"/>
      <c r="HJ11" s="521"/>
      <c r="HK11" s="521"/>
      <c r="HL11" s="521"/>
      <c r="HM11" s="521"/>
      <c r="HN11" s="521"/>
      <c r="HO11" s="521"/>
      <c r="HP11" s="521"/>
      <c r="HQ11" s="521"/>
      <c r="HR11" s="521"/>
      <c r="HS11" s="521"/>
      <c r="HT11" s="521"/>
      <c r="HU11" s="521"/>
      <c r="HV11" s="521"/>
      <c r="HW11" s="521"/>
      <c r="HX11" s="521"/>
      <c r="HY11" s="521"/>
      <c r="HZ11" s="521"/>
      <c r="IA11" s="521"/>
      <c r="IB11" s="521"/>
      <c r="IC11" s="521"/>
      <c r="ID11" s="521"/>
      <c r="IE11" s="521"/>
      <c r="IF11" s="521"/>
      <c r="IG11" s="521"/>
      <c r="IH11" s="521"/>
      <c r="II11" s="521"/>
      <c r="IJ11" s="521"/>
      <c r="IK11" s="521"/>
      <c r="IL11" s="521"/>
      <c r="IM11" s="521"/>
      <c r="IN11" s="521"/>
      <c r="IO11" s="521"/>
      <c r="IP11" s="521"/>
      <c r="IQ11" s="521"/>
      <c r="IR11" s="521"/>
      <c r="IS11" s="521"/>
      <c r="IT11" s="521"/>
      <c r="IU11" s="521"/>
      <c r="IV11" s="521"/>
      <c r="IW11" s="521"/>
      <c r="IX11" s="521"/>
      <c r="IY11" s="521"/>
      <c r="IZ11" s="521"/>
      <c r="JA11" s="521"/>
      <c r="JB11" s="521"/>
      <c r="JC11" s="521"/>
      <c r="JD11" s="521"/>
      <c r="JE11" s="521"/>
      <c r="JF11" s="521"/>
      <c r="JG11" s="521"/>
      <c r="JH11" s="521"/>
      <c r="JI11" s="521"/>
      <c r="JJ11" s="521"/>
      <c r="JK11" s="521"/>
      <c r="JL11" s="521"/>
      <c r="JM11" s="521"/>
      <c r="JN11" s="521"/>
      <c r="JO11" s="521"/>
      <c r="JP11" s="521"/>
      <c r="JQ11" s="521"/>
      <c r="JR11" s="521"/>
      <c r="JS11" s="521"/>
      <c r="JT11" s="521"/>
      <c r="JU11" s="521"/>
      <c r="JV11" s="521"/>
      <c r="JW11" s="521"/>
      <c r="JX11" s="521"/>
      <c r="JY11" s="521"/>
      <c r="JZ11" s="521"/>
      <c r="KA11" s="521"/>
      <c r="KB11" s="521"/>
      <c r="KC11" s="521"/>
      <c r="KD11" s="521"/>
      <c r="KE11" s="521"/>
      <c r="KF11" s="521"/>
      <c r="KG11" s="521"/>
      <c r="KH11" s="521"/>
      <c r="KI11" s="521"/>
      <c r="KJ11" s="521"/>
      <c r="KK11" s="521"/>
      <c r="KL11" s="521"/>
      <c r="KM11" s="521"/>
      <c r="KN11" s="521"/>
      <c r="KO11" s="521"/>
      <c r="KP11" s="521"/>
      <c r="KQ11" s="521"/>
      <c r="KR11" s="521"/>
      <c r="KS11" s="521"/>
      <c r="KT11" s="521"/>
      <c r="KU11" s="521"/>
      <c r="KV11" s="521"/>
      <c r="KW11" s="521"/>
      <c r="KX11" s="521"/>
      <c r="KY11" s="521"/>
      <c r="KZ11" s="521"/>
      <c r="LA11" s="521"/>
      <c r="LB11" s="521"/>
      <c r="LC11" s="521"/>
      <c r="LD11" s="521"/>
      <c r="LE11" s="521"/>
      <c r="LF11" s="521"/>
      <c r="LG11" s="521"/>
      <c r="LH11" s="521"/>
      <c r="LI11" s="521"/>
      <c r="LJ11" s="521"/>
      <c r="LK11" s="521"/>
      <c r="LL11" s="521"/>
      <c r="LM11" s="521"/>
      <c r="LN11" s="521"/>
      <c r="LO11" s="521"/>
      <c r="LP11" s="521"/>
      <c r="LQ11" s="521"/>
      <c r="LR11" s="521"/>
      <c r="LS11" s="521"/>
      <c r="LT11" s="521"/>
      <c r="LU11" s="521"/>
      <c r="LV11" s="521"/>
      <c r="LW11" s="521"/>
      <c r="LX11" s="521"/>
      <c r="LY11" s="521"/>
      <c r="LZ11" s="521"/>
      <c r="MA11" s="521"/>
      <c r="MB11" s="521"/>
      <c r="MC11" s="521"/>
      <c r="MD11" s="521"/>
      <c r="ME11" s="521"/>
      <c r="MF11" s="521"/>
      <c r="MG11" s="521"/>
      <c r="MH11" s="521"/>
      <c r="MI11" s="521"/>
      <c r="MJ11" s="521"/>
      <c r="MK11" s="521"/>
      <c r="ML11" s="521"/>
      <c r="MM11" s="521"/>
      <c r="MN11" s="521"/>
      <c r="MO11" s="521"/>
      <c r="MP11" s="521"/>
      <c r="MQ11" s="521"/>
      <c r="MR11" s="521"/>
      <c r="MS11" s="521"/>
      <c r="MT11" s="521"/>
      <c r="MU11" s="521"/>
      <c r="MV11" s="521"/>
      <c r="MW11" s="521"/>
      <c r="MX11" s="521"/>
      <c r="MY11" s="521"/>
      <c r="MZ11" s="521"/>
      <c r="NA11" s="521"/>
      <c r="NB11" s="521"/>
      <c r="NC11" s="521"/>
      <c r="ND11" s="521"/>
      <c r="NE11" s="521"/>
      <c r="NF11" s="521"/>
      <c r="NG11" s="521"/>
      <c r="NH11" s="521"/>
      <c r="NI11" s="521"/>
      <c r="NJ11" s="521"/>
      <c r="NK11" s="521"/>
      <c r="NL11" s="521"/>
      <c r="NM11" s="521"/>
      <c r="NN11" s="521"/>
      <c r="NO11" s="521"/>
      <c r="NP11" s="521"/>
      <c r="NQ11" s="521"/>
      <c r="NR11" s="521"/>
      <c r="NS11" s="521"/>
      <c r="NT11" s="521"/>
      <c r="NU11" s="521"/>
      <c r="NV11" s="521"/>
      <c r="NW11" s="521"/>
      <c r="NX11" s="521"/>
      <c r="NY11" s="521"/>
      <c r="NZ11" s="521"/>
      <c r="OA11" s="521"/>
      <c r="OB11" s="521"/>
      <c r="OC11" s="521"/>
      <c r="OD11" s="521"/>
      <c r="OE11" s="521"/>
      <c r="OF11" s="521"/>
      <c r="OG11" s="521"/>
      <c r="OH11" s="521"/>
      <c r="OI11" s="521"/>
      <c r="OJ11" s="521"/>
      <c r="OK11" s="521"/>
      <c r="OL11" s="521"/>
      <c r="OM11" s="521"/>
      <c r="ON11" s="521"/>
      <c r="OO11" s="521"/>
      <c r="OP11" s="521"/>
      <c r="OQ11" s="521"/>
      <c r="OR11" s="521"/>
      <c r="OS11" s="521"/>
      <c r="OT11" s="521"/>
      <c r="OU11" s="521"/>
      <c r="OV11" s="521"/>
      <c r="OW11" s="521"/>
      <c r="OX11" s="521"/>
      <c r="OY11" s="521"/>
      <c r="OZ11" s="521"/>
      <c r="PA11" s="521"/>
      <c r="PB11" s="521"/>
      <c r="PC11" s="521"/>
      <c r="PD11" s="521"/>
      <c r="PE11" s="521"/>
      <c r="PF11" s="521"/>
      <c r="PG11" s="521"/>
      <c r="PH11" s="521"/>
      <c r="PI11" s="521"/>
      <c r="PJ11" s="521"/>
      <c r="PK11" s="521"/>
      <c r="PL11" s="521"/>
      <c r="PM11" s="521"/>
      <c r="PN11" s="521"/>
      <c r="PO11" s="521"/>
      <c r="PP11" s="521"/>
      <c r="PQ11" s="521"/>
      <c r="PR11" s="521"/>
      <c r="PS11" s="521"/>
      <c r="PT11" s="521"/>
      <c r="PU11" s="521"/>
      <c r="PV11" s="521"/>
      <c r="PW11" s="521"/>
      <c r="PX11" s="521"/>
      <c r="PY11" s="521"/>
      <c r="PZ11" s="521"/>
      <c r="QA11" s="521"/>
      <c r="QB11" s="521"/>
      <c r="QC11" s="521"/>
      <c r="QD11" s="521"/>
      <c r="QE11" s="521"/>
      <c r="QF11" s="521"/>
      <c r="QG11" s="521"/>
      <c r="QH11" s="521"/>
      <c r="QI11" s="521"/>
      <c r="QJ11" s="521"/>
      <c r="QK11" s="521"/>
      <c r="QL11" s="521"/>
      <c r="QM11" s="521"/>
      <c r="QN11" s="521"/>
      <c r="QO11" s="521"/>
      <c r="QP11" s="521"/>
      <c r="QQ11" s="521"/>
      <c r="QR11" s="521"/>
      <c r="QS11" s="521"/>
      <c r="QT11" s="521"/>
      <c r="QU11" s="521"/>
      <c r="QV11" s="521"/>
      <c r="QW11" s="521"/>
      <c r="QX11" s="521"/>
      <c r="QY11" s="521"/>
      <c r="QZ11" s="521"/>
      <c r="RA11" s="521"/>
      <c r="RB11" s="521"/>
      <c r="RC11" s="521"/>
      <c r="RD11" s="521"/>
      <c r="RE11" s="521"/>
      <c r="RF11" s="521"/>
      <c r="RG11" s="521"/>
      <c r="RH11" s="521"/>
      <c r="RI11" s="521"/>
      <c r="RJ11" s="521"/>
      <c r="RK11" s="521"/>
      <c r="RL11" s="521"/>
      <c r="RM11" s="521"/>
      <c r="RN11" s="521"/>
      <c r="RO11" s="521"/>
      <c r="RP11" s="521"/>
      <c r="RQ11" s="521"/>
      <c r="RR11" s="521"/>
      <c r="RS11" s="521"/>
      <c r="RT11" s="521"/>
      <c r="RU11" s="521"/>
      <c r="RV11" s="521"/>
      <c r="RW11" s="521"/>
      <c r="RX11" s="521"/>
      <c r="RY11" s="521"/>
      <c r="RZ11" s="521"/>
      <c r="SA11" s="521"/>
      <c r="SB11" s="521"/>
      <c r="SC11" s="521"/>
      <c r="SD11" s="521"/>
      <c r="SE11" s="521"/>
      <c r="SF11" s="521"/>
      <c r="SG11" s="521"/>
      <c r="SH11" s="521"/>
      <c r="SI11" s="521"/>
      <c r="SJ11" s="521"/>
      <c r="SK11" s="521"/>
      <c r="SL11" s="521"/>
      <c r="SM11" s="521"/>
      <c r="SN11" s="521"/>
      <c r="SO11" s="521"/>
      <c r="SP11" s="521"/>
      <c r="SQ11" s="521"/>
      <c r="SR11" s="521"/>
      <c r="SS11" s="521"/>
      <c r="ST11" s="521"/>
      <c r="SU11" s="521"/>
      <c r="SV11" s="521"/>
      <c r="SW11" s="521"/>
      <c r="SX11" s="521"/>
      <c r="SY11" s="521"/>
      <c r="SZ11" s="521"/>
      <c r="TA11" s="521"/>
      <c r="TB11" s="521"/>
      <c r="TC11" s="521"/>
      <c r="TD11" s="521"/>
      <c r="TE11" s="521"/>
      <c r="TF11" s="521"/>
      <c r="TG11" s="521"/>
      <c r="TH11" s="521"/>
      <c r="TI11" s="521"/>
      <c r="TJ11" s="521"/>
      <c r="TK11" s="521"/>
      <c r="TL11" s="521"/>
      <c r="TM11" s="521"/>
      <c r="TN11" s="521"/>
      <c r="TO11" s="521"/>
      <c r="TP11" s="521"/>
      <c r="TQ11" s="521"/>
      <c r="TR11" s="521"/>
      <c r="TS11" s="521"/>
      <c r="TT11" s="521"/>
      <c r="TU11" s="521"/>
      <c r="TV11" s="521"/>
      <c r="TW11" s="521"/>
      <c r="TX11" s="521"/>
      <c r="TY11" s="521"/>
      <c r="TZ11" s="521"/>
      <c r="UA11" s="521"/>
      <c r="UB11" s="521"/>
      <c r="UC11" s="521"/>
      <c r="UD11" s="521"/>
      <c r="UE11" s="521"/>
      <c r="UF11" s="521"/>
      <c r="UG11" s="521"/>
      <c r="UH11" s="521"/>
      <c r="UI11" s="521"/>
      <c r="UJ11" s="521"/>
      <c r="UK11" s="521"/>
      <c r="UL11" s="521"/>
      <c r="UM11" s="521"/>
      <c r="UN11" s="521"/>
      <c r="UO11" s="521"/>
      <c r="UP11" s="521"/>
      <c r="UQ11" s="521"/>
      <c r="UR11" s="521"/>
      <c r="US11" s="521"/>
      <c r="UT11" s="521"/>
      <c r="UU11" s="521"/>
      <c r="UV11" s="521"/>
      <c r="UW11" s="521"/>
      <c r="UX11" s="521"/>
      <c r="UY11" s="521"/>
      <c r="UZ11" s="521"/>
      <c r="VA11" s="521"/>
      <c r="VB11" s="521"/>
      <c r="VC11" s="521"/>
      <c r="VD11" s="521"/>
      <c r="VE11" s="521"/>
      <c r="VF11" s="521"/>
      <c r="VG11" s="521"/>
      <c r="VH11" s="521"/>
      <c r="VI11" s="521"/>
      <c r="VJ11" s="521"/>
      <c r="VK11" s="521"/>
      <c r="VL11" s="521"/>
      <c r="VM11" s="521"/>
      <c r="VN11" s="521"/>
      <c r="VO11" s="521"/>
      <c r="VP11" s="521"/>
      <c r="VQ11" s="521"/>
      <c r="VR11" s="521"/>
      <c r="VS11" s="521"/>
      <c r="VT11" s="521"/>
      <c r="VU11" s="521"/>
      <c r="VV11" s="521"/>
      <c r="VW11" s="521"/>
      <c r="VX11" s="521"/>
      <c r="VY11" s="521"/>
      <c r="VZ11" s="521"/>
      <c r="WA11" s="521"/>
      <c r="WB11" s="521"/>
      <c r="WC11" s="521"/>
      <c r="WD11" s="521"/>
      <c r="WE11" s="521"/>
      <c r="WF11" s="521"/>
      <c r="WG11" s="521"/>
      <c r="WH11" s="521"/>
      <c r="WI11" s="521"/>
      <c r="WJ11" s="521"/>
      <c r="WK11" s="521"/>
      <c r="WL11" s="521"/>
      <c r="WM11" s="521"/>
      <c r="WN11" s="521"/>
      <c r="WO11" s="521"/>
      <c r="WP11" s="521"/>
      <c r="WQ11" s="521"/>
      <c r="WR11" s="521"/>
      <c r="WS11" s="521"/>
      <c r="WT11" s="521"/>
      <c r="WU11" s="521"/>
      <c r="WV11" s="521"/>
      <c r="WW11" s="521"/>
      <c r="WX11" s="521"/>
      <c r="WY11" s="521"/>
      <c r="WZ11" s="521"/>
      <c r="XA11" s="521"/>
      <c r="XB11" s="521"/>
      <c r="XC11" s="521"/>
      <c r="XD11" s="521"/>
      <c r="XE11" s="521"/>
      <c r="XF11" s="521"/>
      <c r="XG11" s="521"/>
      <c r="XH11" s="521"/>
      <c r="XI11" s="521"/>
      <c r="XJ11" s="521"/>
      <c r="XK11" s="521"/>
      <c r="XL11" s="521"/>
      <c r="XM11" s="521"/>
      <c r="XN11" s="521"/>
      <c r="XO11" s="521"/>
      <c r="XP11" s="521"/>
      <c r="XQ11" s="521"/>
      <c r="XR11" s="521"/>
      <c r="XS11" s="521"/>
      <c r="XT11" s="521"/>
      <c r="XU11" s="521"/>
      <c r="XV11" s="521"/>
      <c r="XW11" s="521"/>
      <c r="XX11" s="521"/>
      <c r="XY11" s="521"/>
      <c r="XZ11" s="521"/>
      <c r="YA11" s="521"/>
      <c r="YB11" s="521"/>
      <c r="YC11" s="521"/>
      <c r="YD11" s="521"/>
      <c r="YE11" s="521"/>
      <c r="YF11" s="521"/>
      <c r="YG11" s="521"/>
      <c r="YH11" s="521"/>
      <c r="YI11" s="521"/>
      <c r="YJ11" s="521"/>
      <c r="YK11" s="521"/>
      <c r="YL11" s="521"/>
      <c r="YM11" s="521"/>
      <c r="YN11" s="521"/>
      <c r="YO11" s="521"/>
      <c r="YP11" s="521"/>
      <c r="YQ11" s="521"/>
      <c r="YR11" s="521"/>
      <c r="YS11" s="521"/>
      <c r="YT11" s="521"/>
      <c r="YU11" s="521"/>
      <c r="YV11" s="521"/>
      <c r="YW11" s="521"/>
      <c r="YX11" s="521"/>
      <c r="YY11" s="521"/>
      <c r="YZ11" s="521"/>
      <c r="ZA11" s="521"/>
      <c r="ZB11" s="521"/>
      <c r="ZC11" s="521"/>
      <c r="ZD11" s="521"/>
      <c r="ZE11" s="521"/>
      <c r="ZF11" s="521"/>
      <c r="ZG11" s="521"/>
      <c r="ZH11" s="521"/>
      <c r="ZI11" s="521"/>
      <c r="ZJ11" s="521"/>
      <c r="ZK11" s="521"/>
      <c r="ZL11" s="521"/>
      <c r="ZM11" s="521"/>
      <c r="ZN11" s="521"/>
      <c r="ZO11" s="521"/>
      <c r="ZP11" s="521"/>
      <c r="ZQ11" s="521"/>
      <c r="ZR11" s="521"/>
      <c r="ZS11" s="521"/>
      <c r="ZT11" s="521"/>
      <c r="ZU11" s="521"/>
      <c r="ZV11" s="521"/>
      <c r="ZW11" s="521"/>
      <c r="ZX11" s="521"/>
      <c r="ZY11" s="521"/>
      <c r="ZZ11" s="521"/>
      <c r="AAA11" s="521"/>
      <c r="AAB11" s="521"/>
      <c r="AAC11" s="521"/>
      <c r="AAD11" s="521"/>
      <c r="AAE11" s="521"/>
      <c r="AAF11" s="521"/>
      <c r="AAG11" s="521"/>
      <c r="AAH11" s="521"/>
      <c r="AAI11" s="521"/>
      <c r="AAJ11" s="521"/>
      <c r="AAK11" s="521"/>
      <c r="AAL11" s="521"/>
      <c r="AAM11" s="521"/>
      <c r="AAN11" s="521"/>
      <c r="AAO11" s="521"/>
      <c r="AAP11" s="521"/>
      <c r="AAQ11" s="521"/>
      <c r="AAR11" s="521"/>
      <c r="AAS11" s="521"/>
      <c r="AAT11" s="521"/>
      <c r="AAU11" s="521"/>
      <c r="AAV11" s="521"/>
      <c r="AAW11" s="521"/>
      <c r="AAX11" s="521"/>
      <c r="AAY11" s="521"/>
      <c r="AAZ11" s="521"/>
      <c r="ABA11" s="521"/>
      <c r="ABB11" s="521"/>
      <c r="ABC11" s="521"/>
      <c r="ABD11" s="521"/>
      <c r="ABE11" s="521"/>
      <c r="ABF11" s="521"/>
      <c r="ABG11" s="521"/>
      <c r="ABH11" s="521"/>
      <c r="ABI11" s="521"/>
      <c r="ABJ11" s="521"/>
      <c r="ABK11" s="521"/>
      <c r="ABL11" s="521"/>
      <c r="ABM11" s="521"/>
      <c r="ABN11" s="521"/>
      <c r="ABO11" s="521"/>
      <c r="ABP11" s="521"/>
      <c r="ABQ11" s="521"/>
      <c r="ABR11" s="521"/>
      <c r="ABS11" s="521"/>
      <c r="ABT11" s="521"/>
      <c r="ABU11" s="521"/>
      <c r="ABV11" s="521"/>
      <c r="ABW11" s="521"/>
      <c r="ABX11" s="521"/>
      <c r="ABY11" s="521"/>
      <c r="ABZ11" s="521"/>
      <c r="ACA11" s="521"/>
      <c r="ACB11" s="521"/>
      <c r="ACC11" s="521"/>
      <c r="ACD11" s="521"/>
      <c r="ACE11" s="521"/>
      <c r="ACF11" s="521"/>
      <c r="ACG11" s="521"/>
      <c r="ACH11" s="521"/>
      <c r="ACI11" s="521"/>
      <c r="ACJ11" s="521"/>
      <c r="ACK11" s="521"/>
      <c r="ACL11" s="521"/>
      <c r="ACM11" s="521"/>
      <c r="ACN11" s="521"/>
      <c r="ACO11" s="521"/>
      <c r="ACP11" s="521"/>
      <c r="ACQ11" s="521"/>
      <c r="ACR11" s="521"/>
      <c r="ACS11" s="521"/>
      <c r="ACT11" s="521"/>
      <c r="ACU11" s="521"/>
      <c r="ACV11" s="521"/>
      <c r="ACW11" s="521"/>
      <c r="ACX11" s="521"/>
      <c r="ACY11" s="521"/>
      <c r="ACZ11" s="521"/>
      <c r="ADA11" s="521"/>
      <c r="ADB11" s="521"/>
      <c r="ADC11" s="521"/>
      <c r="ADD11" s="521"/>
      <c r="ADE11" s="521"/>
      <c r="ADF11" s="521"/>
      <c r="ADG11" s="521"/>
      <c r="ADH11" s="521"/>
      <c r="ADI11" s="521"/>
      <c r="ADJ11" s="521"/>
      <c r="ADK11" s="521"/>
      <c r="ADL11" s="521"/>
      <c r="ADM11" s="521"/>
      <c r="ADN11" s="521"/>
      <c r="ADO11" s="521"/>
      <c r="ADP11" s="521"/>
      <c r="ADQ11" s="521"/>
      <c r="ADR11" s="521"/>
      <c r="ADS11" s="521"/>
      <c r="ADT11" s="521"/>
      <c r="ADU11" s="521"/>
      <c r="ADV11" s="521"/>
      <c r="ADW11" s="521"/>
      <c r="ADX11" s="521"/>
      <c r="ADY11" s="521"/>
      <c r="ADZ11" s="521"/>
      <c r="AEA11" s="521"/>
      <c r="AEB11" s="521"/>
      <c r="AEC11" s="521"/>
      <c r="AED11" s="521"/>
      <c r="AEE11" s="521"/>
      <c r="AEF11" s="521"/>
      <c r="AEG11" s="521"/>
      <c r="AEH11" s="521"/>
      <c r="AEI11" s="521"/>
      <c r="AEJ11" s="521"/>
      <c r="AEK11" s="521"/>
      <c r="AEL11" s="521"/>
      <c r="AEM11" s="521"/>
      <c r="AEN11" s="521"/>
      <c r="AEO11" s="521"/>
      <c r="AEP11" s="521"/>
      <c r="AEQ11" s="521"/>
      <c r="AER11" s="521"/>
      <c r="AES11" s="521"/>
      <c r="AET11" s="521"/>
      <c r="AEU11" s="521"/>
      <c r="AEV11" s="521"/>
      <c r="AEW11" s="521"/>
      <c r="AEX11" s="521"/>
      <c r="AEY11" s="521"/>
      <c r="AEZ11" s="521"/>
      <c r="AFA11" s="521"/>
      <c r="AFB11" s="521"/>
      <c r="AFC11" s="521"/>
      <c r="AFD11" s="521"/>
      <c r="AFE11" s="521"/>
      <c r="AFF11" s="521"/>
      <c r="AFG11" s="521"/>
      <c r="AFH11" s="521"/>
      <c r="AFI11" s="521"/>
      <c r="AFJ11" s="521"/>
      <c r="AFK11" s="521"/>
      <c r="AFL11" s="521"/>
      <c r="AFM11" s="521"/>
      <c r="AFN11" s="521"/>
      <c r="AFO11" s="521"/>
      <c r="AFP11" s="521"/>
      <c r="AFQ11" s="521"/>
      <c r="AFR11" s="521"/>
      <c r="AFS11" s="521"/>
      <c r="AFT11" s="521"/>
      <c r="AFU11" s="521"/>
      <c r="AFV11" s="521"/>
      <c r="AFW11" s="521"/>
      <c r="AFX11" s="521"/>
      <c r="AFY11" s="521"/>
      <c r="AFZ11" s="521"/>
      <c r="AGA11" s="521"/>
      <c r="AGB11" s="521"/>
      <c r="AGC11" s="521"/>
      <c r="AGD11" s="521"/>
      <c r="AGE11" s="521"/>
      <c r="AGF11" s="521"/>
      <c r="AGG11" s="521"/>
      <c r="AGH11" s="521"/>
      <c r="AGI11" s="521"/>
      <c r="AGJ11" s="521"/>
      <c r="AGK11" s="521"/>
      <c r="AGL11" s="521"/>
      <c r="AGM11" s="521"/>
      <c r="AGN11" s="521"/>
      <c r="AGO11" s="521"/>
      <c r="AGP11" s="521"/>
      <c r="AGQ11" s="521"/>
      <c r="AGR11" s="521"/>
      <c r="AGS11" s="521"/>
      <c r="AGT11" s="521"/>
      <c r="AGU11" s="521"/>
      <c r="AGV11" s="521"/>
      <c r="AGW11" s="521"/>
      <c r="AGX11" s="521"/>
      <c r="AGY11" s="521"/>
      <c r="AGZ11" s="521"/>
      <c r="AHA11" s="521"/>
      <c r="AHB11" s="521"/>
      <c r="AHC11" s="521"/>
      <c r="AHD11" s="521"/>
      <c r="AHE11" s="521"/>
      <c r="AHF11" s="521"/>
      <c r="AHG11" s="521"/>
      <c r="AHH11" s="521"/>
      <c r="AHI11" s="521"/>
      <c r="AHJ11" s="521"/>
      <c r="AHK11" s="521"/>
      <c r="AHL11" s="521"/>
      <c r="AHM11" s="521"/>
      <c r="AHN11" s="521"/>
      <c r="AHO11" s="521"/>
      <c r="AHP11" s="521"/>
      <c r="AHQ11" s="521"/>
      <c r="AHR11" s="521"/>
      <c r="AHS11" s="521"/>
      <c r="AHT11" s="521"/>
      <c r="AHU11" s="521"/>
      <c r="AHV11" s="521"/>
      <c r="AHW11" s="521"/>
      <c r="AHX11" s="521"/>
      <c r="AHY11" s="521"/>
      <c r="AHZ11" s="521"/>
      <c r="AIA11" s="521"/>
      <c r="AIB11" s="521"/>
      <c r="AIC11" s="521"/>
      <c r="AID11" s="521"/>
      <c r="AIE11" s="521"/>
      <c r="AIF11" s="521"/>
      <c r="AIG11" s="521"/>
      <c r="AIH11" s="521"/>
      <c r="AII11" s="521"/>
      <c r="AIJ11" s="521"/>
      <c r="AIK11" s="521"/>
      <c r="AIL11" s="521"/>
      <c r="AIM11" s="521"/>
      <c r="AIN11" s="521"/>
      <c r="AIO11" s="521"/>
      <c r="AIP11" s="521"/>
      <c r="AIQ11" s="521"/>
      <c r="AIR11" s="521"/>
      <c r="AIS11" s="521"/>
      <c r="AIT11" s="521"/>
      <c r="AIU11" s="521"/>
      <c r="AIV11" s="521"/>
      <c r="AIW11" s="521"/>
      <c r="AIX11" s="521"/>
      <c r="AIY11" s="521"/>
      <c r="AIZ11" s="521"/>
      <c r="AJA11" s="521"/>
      <c r="AJB11" s="521"/>
      <c r="AJC11" s="521"/>
      <c r="AJD11" s="521"/>
      <c r="AJE11" s="521"/>
      <c r="AJF11" s="521"/>
      <c r="AJG11" s="521"/>
      <c r="AJH11" s="521"/>
      <c r="AJI11" s="521"/>
      <c r="AJJ11" s="521"/>
      <c r="AJK11" s="521"/>
      <c r="AJL11" s="521"/>
      <c r="AJM11" s="521"/>
      <c r="AJN11" s="521"/>
      <c r="AJO11" s="521"/>
      <c r="AJP11" s="521"/>
      <c r="AJQ11" s="521"/>
      <c r="AJR11" s="521"/>
      <c r="AJS11" s="521"/>
      <c r="AJT11" s="521"/>
      <c r="AJU11" s="521"/>
      <c r="AJV11" s="521"/>
      <c r="AJW11" s="521"/>
      <c r="AJX11" s="521"/>
      <c r="AJY11" s="521"/>
      <c r="AJZ11" s="521"/>
      <c r="AKA11" s="521"/>
      <c r="AKB11" s="521"/>
      <c r="AKC11" s="521"/>
      <c r="AKD11" s="521"/>
      <c r="AKE11" s="521"/>
      <c r="AKF11" s="521"/>
      <c r="AKG11" s="521"/>
      <c r="AKH11" s="521"/>
      <c r="AKI11" s="521"/>
      <c r="AKJ11" s="521"/>
      <c r="AKK11" s="521"/>
      <c r="AKL11" s="521"/>
      <c r="AKM11" s="521"/>
      <c r="AKN11" s="521"/>
      <c r="AKO11" s="521"/>
      <c r="AKP11" s="521"/>
      <c r="AKQ11" s="521"/>
      <c r="AKR11" s="521"/>
      <c r="AKS11" s="521"/>
      <c r="AKT11" s="521"/>
      <c r="AKU11" s="521"/>
      <c r="AKV11" s="521"/>
      <c r="AKW11" s="521"/>
      <c r="AKX11" s="521"/>
      <c r="AKY11" s="521"/>
      <c r="AKZ11" s="521"/>
      <c r="ALA11" s="521"/>
    </row>
    <row r="12" spans="1:989" s="522" customFormat="1" ht="25.5" customHeight="1">
      <c r="A12" s="520"/>
      <c r="B12" s="520"/>
      <c r="C12" s="520"/>
      <c r="D12" s="520"/>
      <c r="E12" s="520"/>
      <c r="F12" s="520"/>
      <c r="G12" s="520"/>
      <c r="H12" s="520"/>
      <c r="I12" s="520"/>
      <c r="J12" s="520"/>
      <c r="K12" s="520"/>
      <c r="L12" s="520"/>
      <c r="M12" s="520"/>
      <c r="N12" s="520"/>
      <c r="O12" s="520"/>
      <c r="P12" s="520"/>
      <c r="Q12" s="520"/>
      <c r="R12" s="521"/>
      <c r="S12" s="521"/>
      <c r="T12" s="521"/>
      <c r="U12" s="521"/>
      <c r="V12" s="504"/>
      <c r="W12" s="521"/>
      <c r="X12" s="521"/>
      <c r="Y12" s="521"/>
      <c r="Z12" s="521"/>
      <c r="AA12" s="521"/>
      <c r="AB12" s="521"/>
      <c r="AC12" s="491"/>
      <c r="AD12" s="491"/>
      <c r="AE12" s="491"/>
      <c r="AF12" s="491"/>
      <c r="AG12" s="491"/>
      <c r="AH12" s="521"/>
      <c r="AI12" s="521"/>
      <c r="AJ12" s="521"/>
      <c r="AK12" s="521"/>
      <c r="AL12" s="491"/>
      <c r="AM12" s="491"/>
      <c r="AN12" s="491"/>
      <c r="AO12" s="526"/>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c r="IW12" s="521"/>
      <c r="IX12" s="521"/>
      <c r="IY12" s="521"/>
      <c r="IZ12" s="521"/>
      <c r="JA12" s="521"/>
      <c r="JB12" s="521"/>
      <c r="JC12" s="521"/>
      <c r="JD12" s="521"/>
      <c r="JE12" s="521"/>
      <c r="JF12" s="521"/>
      <c r="JG12" s="521"/>
      <c r="JH12" s="521"/>
      <c r="JI12" s="521"/>
      <c r="JJ12" s="521"/>
      <c r="JK12" s="521"/>
      <c r="JL12" s="521"/>
      <c r="JM12" s="521"/>
      <c r="JN12" s="521"/>
      <c r="JO12" s="521"/>
      <c r="JP12" s="521"/>
      <c r="JQ12" s="521"/>
      <c r="JR12" s="521"/>
      <c r="JS12" s="521"/>
      <c r="JT12" s="521"/>
      <c r="JU12" s="521"/>
      <c r="JV12" s="521"/>
      <c r="JW12" s="521"/>
      <c r="JX12" s="521"/>
      <c r="JY12" s="521"/>
      <c r="JZ12" s="521"/>
      <c r="KA12" s="521"/>
      <c r="KB12" s="521"/>
      <c r="KC12" s="521"/>
      <c r="KD12" s="521"/>
      <c r="KE12" s="521"/>
      <c r="KF12" s="521"/>
      <c r="KG12" s="521"/>
      <c r="KH12" s="521"/>
      <c r="KI12" s="521"/>
      <c r="KJ12" s="521"/>
      <c r="KK12" s="521"/>
      <c r="KL12" s="521"/>
      <c r="KM12" s="521"/>
      <c r="KN12" s="521"/>
      <c r="KO12" s="521"/>
      <c r="KP12" s="521"/>
      <c r="KQ12" s="521"/>
      <c r="KR12" s="521"/>
      <c r="KS12" s="521"/>
      <c r="KT12" s="521"/>
      <c r="KU12" s="521"/>
      <c r="KV12" s="521"/>
      <c r="KW12" s="521"/>
      <c r="KX12" s="521"/>
      <c r="KY12" s="521"/>
      <c r="KZ12" s="521"/>
      <c r="LA12" s="521"/>
      <c r="LB12" s="521"/>
      <c r="LC12" s="521"/>
      <c r="LD12" s="521"/>
      <c r="LE12" s="521"/>
      <c r="LF12" s="521"/>
      <c r="LG12" s="521"/>
      <c r="LH12" s="521"/>
      <c r="LI12" s="521"/>
      <c r="LJ12" s="521"/>
      <c r="LK12" s="521"/>
      <c r="LL12" s="521"/>
      <c r="LM12" s="521"/>
      <c r="LN12" s="521"/>
      <c r="LO12" s="521"/>
      <c r="LP12" s="521"/>
      <c r="LQ12" s="521"/>
      <c r="LR12" s="521"/>
      <c r="LS12" s="521"/>
      <c r="LT12" s="521"/>
      <c r="LU12" s="521"/>
      <c r="LV12" s="521"/>
      <c r="LW12" s="521"/>
      <c r="LX12" s="521"/>
      <c r="LY12" s="521"/>
      <c r="LZ12" s="521"/>
      <c r="MA12" s="521"/>
      <c r="MB12" s="521"/>
      <c r="MC12" s="521"/>
      <c r="MD12" s="521"/>
      <c r="ME12" s="521"/>
      <c r="MF12" s="521"/>
      <c r="MG12" s="521"/>
      <c r="MH12" s="521"/>
      <c r="MI12" s="521"/>
      <c r="MJ12" s="521"/>
      <c r="MK12" s="521"/>
      <c r="ML12" s="521"/>
      <c r="MM12" s="521"/>
      <c r="MN12" s="521"/>
      <c r="MO12" s="521"/>
      <c r="MP12" s="521"/>
      <c r="MQ12" s="521"/>
      <c r="MR12" s="521"/>
      <c r="MS12" s="521"/>
      <c r="MT12" s="521"/>
      <c r="MU12" s="521"/>
      <c r="MV12" s="521"/>
      <c r="MW12" s="521"/>
      <c r="MX12" s="521"/>
      <c r="MY12" s="521"/>
      <c r="MZ12" s="521"/>
      <c r="NA12" s="521"/>
      <c r="NB12" s="521"/>
      <c r="NC12" s="521"/>
      <c r="ND12" s="521"/>
      <c r="NE12" s="521"/>
      <c r="NF12" s="521"/>
      <c r="NG12" s="521"/>
      <c r="NH12" s="521"/>
      <c r="NI12" s="521"/>
      <c r="NJ12" s="521"/>
      <c r="NK12" s="521"/>
      <c r="NL12" s="521"/>
      <c r="NM12" s="521"/>
      <c r="NN12" s="521"/>
      <c r="NO12" s="521"/>
      <c r="NP12" s="521"/>
      <c r="NQ12" s="521"/>
      <c r="NR12" s="521"/>
      <c r="NS12" s="521"/>
      <c r="NT12" s="521"/>
      <c r="NU12" s="521"/>
      <c r="NV12" s="521"/>
      <c r="NW12" s="521"/>
      <c r="NX12" s="521"/>
      <c r="NY12" s="521"/>
      <c r="NZ12" s="521"/>
      <c r="OA12" s="521"/>
      <c r="OB12" s="521"/>
      <c r="OC12" s="521"/>
      <c r="OD12" s="521"/>
      <c r="OE12" s="521"/>
      <c r="OF12" s="521"/>
      <c r="OG12" s="521"/>
      <c r="OH12" s="521"/>
      <c r="OI12" s="521"/>
      <c r="OJ12" s="521"/>
      <c r="OK12" s="521"/>
      <c r="OL12" s="521"/>
      <c r="OM12" s="521"/>
      <c r="ON12" s="521"/>
      <c r="OO12" s="521"/>
      <c r="OP12" s="521"/>
      <c r="OQ12" s="521"/>
      <c r="OR12" s="521"/>
      <c r="OS12" s="521"/>
      <c r="OT12" s="521"/>
      <c r="OU12" s="521"/>
      <c r="OV12" s="521"/>
      <c r="OW12" s="521"/>
      <c r="OX12" s="521"/>
      <c r="OY12" s="521"/>
      <c r="OZ12" s="521"/>
      <c r="PA12" s="521"/>
      <c r="PB12" s="521"/>
      <c r="PC12" s="521"/>
      <c r="PD12" s="521"/>
      <c r="PE12" s="521"/>
      <c r="PF12" s="521"/>
      <c r="PG12" s="521"/>
      <c r="PH12" s="521"/>
      <c r="PI12" s="521"/>
      <c r="PJ12" s="521"/>
      <c r="PK12" s="521"/>
      <c r="PL12" s="521"/>
      <c r="PM12" s="521"/>
      <c r="PN12" s="521"/>
      <c r="PO12" s="521"/>
      <c r="PP12" s="521"/>
      <c r="PQ12" s="521"/>
      <c r="PR12" s="521"/>
      <c r="PS12" s="521"/>
      <c r="PT12" s="521"/>
      <c r="PU12" s="521"/>
      <c r="PV12" s="521"/>
      <c r="PW12" s="521"/>
      <c r="PX12" s="521"/>
      <c r="PY12" s="521"/>
      <c r="PZ12" s="521"/>
      <c r="QA12" s="521"/>
      <c r="QB12" s="521"/>
      <c r="QC12" s="521"/>
      <c r="QD12" s="521"/>
      <c r="QE12" s="521"/>
      <c r="QF12" s="521"/>
      <c r="QG12" s="521"/>
      <c r="QH12" s="521"/>
      <c r="QI12" s="521"/>
      <c r="QJ12" s="521"/>
      <c r="QK12" s="521"/>
      <c r="QL12" s="521"/>
      <c r="QM12" s="521"/>
      <c r="QN12" s="521"/>
      <c r="QO12" s="521"/>
      <c r="QP12" s="521"/>
      <c r="QQ12" s="521"/>
      <c r="QR12" s="521"/>
      <c r="QS12" s="521"/>
      <c r="QT12" s="521"/>
      <c r="QU12" s="521"/>
      <c r="QV12" s="521"/>
      <c r="QW12" s="521"/>
      <c r="QX12" s="521"/>
      <c r="QY12" s="521"/>
      <c r="QZ12" s="521"/>
      <c r="RA12" s="521"/>
      <c r="RB12" s="521"/>
      <c r="RC12" s="521"/>
      <c r="RD12" s="521"/>
      <c r="RE12" s="521"/>
      <c r="RF12" s="521"/>
      <c r="RG12" s="521"/>
      <c r="RH12" s="521"/>
      <c r="RI12" s="521"/>
      <c r="RJ12" s="521"/>
      <c r="RK12" s="521"/>
      <c r="RL12" s="521"/>
      <c r="RM12" s="521"/>
      <c r="RN12" s="521"/>
      <c r="RO12" s="521"/>
      <c r="RP12" s="521"/>
      <c r="RQ12" s="521"/>
      <c r="RR12" s="521"/>
      <c r="RS12" s="521"/>
      <c r="RT12" s="521"/>
      <c r="RU12" s="521"/>
      <c r="RV12" s="521"/>
      <c r="RW12" s="521"/>
      <c r="RX12" s="521"/>
      <c r="RY12" s="521"/>
      <c r="RZ12" s="521"/>
      <c r="SA12" s="521"/>
      <c r="SB12" s="521"/>
      <c r="SC12" s="521"/>
      <c r="SD12" s="521"/>
      <c r="SE12" s="521"/>
      <c r="SF12" s="521"/>
      <c r="SG12" s="521"/>
      <c r="SH12" s="521"/>
      <c r="SI12" s="521"/>
      <c r="SJ12" s="521"/>
      <c r="SK12" s="521"/>
      <c r="SL12" s="521"/>
      <c r="SM12" s="521"/>
      <c r="SN12" s="521"/>
      <c r="SO12" s="521"/>
      <c r="SP12" s="521"/>
      <c r="SQ12" s="521"/>
      <c r="SR12" s="521"/>
      <c r="SS12" s="521"/>
      <c r="ST12" s="521"/>
      <c r="SU12" s="521"/>
      <c r="SV12" s="521"/>
      <c r="SW12" s="521"/>
      <c r="SX12" s="521"/>
      <c r="SY12" s="521"/>
      <c r="SZ12" s="521"/>
      <c r="TA12" s="521"/>
      <c r="TB12" s="521"/>
      <c r="TC12" s="521"/>
      <c r="TD12" s="521"/>
      <c r="TE12" s="521"/>
      <c r="TF12" s="521"/>
      <c r="TG12" s="521"/>
      <c r="TH12" s="521"/>
      <c r="TI12" s="521"/>
      <c r="TJ12" s="521"/>
      <c r="TK12" s="521"/>
      <c r="TL12" s="521"/>
      <c r="TM12" s="521"/>
      <c r="TN12" s="521"/>
      <c r="TO12" s="521"/>
      <c r="TP12" s="521"/>
      <c r="TQ12" s="521"/>
      <c r="TR12" s="521"/>
      <c r="TS12" s="521"/>
      <c r="TT12" s="521"/>
      <c r="TU12" s="521"/>
      <c r="TV12" s="521"/>
      <c r="TW12" s="521"/>
      <c r="TX12" s="521"/>
      <c r="TY12" s="521"/>
      <c r="TZ12" s="521"/>
      <c r="UA12" s="521"/>
      <c r="UB12" s="521"/>
      <c r="UC12" s="521"/>
      <c r="UD12" s="521"/>
      <c r="UE12" s="521"/>
      <c r="UF12" s="521"/>
      <c r="UG12" s="521"/>
      <c r="UH12" s="521"/>
      <c r="UI12" s="521"/>
      <c r="UJ12" s="521"/>
      <c r="UK12" s="521"/>
      <c r="UL12" s="521"/>
      <c r="UM12" s="521"/>
      <c r="UN12" s="521"/>
      <c r="UO12" s="521"/>
      <c r="UP12" s="521"/>
      <c r="UQ12" s="521"/>
      <c r="UR12" s="521"/>
      <c r="US12" s="521"/>
      <c r="UT12" s="521"/>
      <c r="UU12" s="521"/>
      <c r="UV12" s="521"/>
      <c r="UW12" s="521"/>
      <c r="UX12" s="521"/>
      <c r="UY12" s="521"/>
      <c r="UZ12" s="521"/>
      <c r="VA12" s="521"/>
      <c r="VB12" s="521"/>
      <c r="VC12" s="521"/>
      <c r="VD12" s="521"/>
      <c r="VE12" s="521"/>
      <c r="VF12" s="521"/>
      <c r="VG12" s="521"/>
      <c r="VH12" s="521"/>
      <c r="VI12" s="521"/>
      <c r="VJ12" s="521"/>
      <c r="VK12" s="521"/>
      <c r="VL12" s="521"/>
      <c r="VM12" s="521"/>
      <c r="VN12" s="521"/>
      <c r="VO12" s="521"/>
      <c r="VP12" s="521"/>
      <c r="VQ12" s="521"/>
      <c r="VR12" s="521"/>
      <c r="VS12" s="521"/>
      <c r="VT12" s="521"/>
      <c r="VU12" s="521"/>
      <c r="VV12" s="521"/>
      <c r="VW12" s="521"/>
      <c r="VX12" s="521"/>
      <c r="VY12" s="521"/>
      <c r="VZ12" s="521"/>
      <c r="WA12" s="521"/>
      <c r="WB12" s="521"/>
      <c r="WC12" s="521"/>
      <c r="WD12" s="521"/>
      <c r="WE12" s="521"/>
      <c r="WF12" s="521"/>
      <c r="WG12" s="521"/>
      <c r="WH12" s="521"/>
      <c r="WI12" s="521"/>
      <c r="WJ12" s="521"/>
      <c r="WK12" s="521"/>
      <c r="WL12" s="521"/>
      <c r="WM12" s="521"/>
      <c r="WN12" s="521"/>
      <c r="WO12" s="521"/>
      <c r="WP12" s="521"/>
      <c r="WQ12" s="521"/>
      <c r="WR12" s="521"/>
      <c r="WS12" s="521"/>
      <c r="WT12" s="521"/>
      <c r="WU12" s="521"/>
      <c r="WV12" s="521"/>
      <c r="WW12" s="521"/>
      <c r="WX12" s="521"/>
      <c r="WY12" s="521"/>
      <c r="WZ12" s="521"/>
      <c r="XA12" s="521"/>
      <c r="XB12" s="521"/>
      <c r="XC12" s="521"/>
      <c r="XD12" s="521"/>
      <c r="XE12" s="521"/>
      <c r="XF12" s="521"/>
      <c r="XG12" s="521"/>
      <c r="XH12" s="521"/>
      <c r="XI12" s="521"/>
      <c r="XJ12" s="521"/>
      <c r="XK12" s="521"/>
      <c r="XL12" s="521"/>
      <c r="XM12" s="521"/>
      <c r="XN12" s="521"/>
      <c r="XO12" s="521"/>
      <c r="XP12" s="521"/>
      <c r="XQ12" s="521"/>
      <c r="XR12" s="521"/>
      <c r="XS12" s="521"/>
      <c r="XT12" s="521"/>
      <c r="XU12" s="521"/>
      <c r="XV12" s="521"/>
      <c r="XW12" s="521"/>
      <c r="XX12" s="521"/>
      <c r="XY12" s="521"/>
      <c r="XZ12" s="521"/>
      <c r="YA12" s="521"/>
      <c r="YB12" s="521"/>
      <c r="YC12" s="521"/>
      <c r="YD12" s="521"/>
      <c r="YE12" s="521"/>
      <c r="YF12" s="521"/>
      <c r="YG12" s="521"/>
      <c r="YH12" s="521"/>
      <c r="YI12" s="521"/>
      <c r="YJ12" s="521"/>
      <c r="YK12" s="521"/>
      <c r="YL12" s="521"/>
      <c r="YM12" s="521"/>
      <c r="YN12" s="521"/>
      <c r="YO12" s="521"/>
      <c r="YP12" s="521"/>
      <c r="YQ12" s="521"/>
      <c r="YR12" s="521"/>
      <c r="YS12" s="521"/>
      <c r="YT12" s="521"/>
      <c r="YU12" s="521"/>
      <c r="YV12" s="521"/>
      <c r="YW12" s="521"/>
      <c r="YX12" s="521"/>
      <c r="YY12" s="521"/>
      <c r="YZ12" s="521"/>
      <c r="ZA12" s="521"/>
      <c r="ZB12" s="521"/>
      <c r="ZC12" s="521"/>
      <c r="ZD12" s="521"/>
      <c r="ZE12" s="521"/>
      <c r="ZF12" s="521"/>
      <c r="ZG12" s="521"/>
      <c r="ZH12" s="521"/>
      <c r="ZI12" s="521"/>
      <c r="ZJ12" s="521"/>
      <c r="ZK12" s="521"/>
      <c r="ZL12" s="521"/>
      <c r="ZM12" s="521"/>
      <c r="ZN12" s="521"/>
      <c r="ZO12" s="521"/>
      <c r="ZP12" s="521"/>
      <c r="ZQ12" s="521"/>
      <c r="ZR12" s="521"/>
      <c r="ZS12" s="521"/>
      <c r="ZT12" s="521"/>
      <c r="ZU12" s="521"/>
      <c r="ZV12" s="521"/>
      <c r="ZW12" s="521"/>
      <c r="ZX12" s="521"/>
      <c r="ZY12" s="521"/>
      <c r="ZZ12" s="521"/>
      <c r="AAA12" s="521"/>
      <c r="AAB12" s="521"/>
      <c r="AAC12" s="521"/>
      <c r="AAD12" s="521"/>
      <c r="AAE12" s="521"/>
      <c r="AAF12" s="521"/>
      <c r="AAG12" s="521"/>
      <c r="AAH12" s="521"/>
      <c r="AAI12" s="521"/>
      <c r="AAJ12" s="521"/>
      <c r="AAK12" s="521"/>
      <c r="AAL12" s="521"/>
      <c r="AAM12" s="521"/>
      <c r="AAN12" s="521"/>
      <c r="AAO12" s="521"/>
      <c r="AAP12" s="521"/>
      <c r="AAQ12" s="521"/>
      <c r="AAR12" s="521"/>
      <c r="AAS12" s="521"/>
      <c r="AAT12" s="521"/>
      <c r="AAU12" s="521"/>
      <c r="AAV12" s="521"/>
      <c r="AAW12" s="521"/>
      <c r="AAX12" s="521"/>
      <c r="AAY12" s="521"/>
      <c r="AAZ12" s="521"/>
      <c r="ABA12" s="521"/>
      <c r="ABB12" s="521"/>
      <c r="ABC12" s="521"/>
      <c r="ABD12" s="521"/>
      <c r="ABE12" s="521"/>
      <c r="ABF12" s="521"/>
      <c r="ABG12" s="521"/>
      <c r="ABH12" s="521"/>
      <c r="ABI12" s="521"/>
      <c r="ABJ12" s="521"/>
      <c r="ABK12" s="521"/>
      <c r="ABL12" s="521"/>
      <c r="ABM12" s="521"/>
      <c r="ABN12" s="521"/>
      <c r="ABO12" s="521"/>
      <c r="ABP12" s="521"/>
      <c r="ABQ12" s="521"/>
      <c r="ABR12" s="521"/>
      <c r="ABS12" s="521"/>
      <c r="ABT12" s="521"/>
      <c r="ABU12" s="521"/>
      <c r="ABV12" s="521"/>
      <c r="ABW12" s="521"/>
      <c r="ABX12" s="521"/>
      <c r="ABY12" s="521"/>
      <c r="ABZ12" s="521"/>
      <c r="ACA12" s="521"/>
      <c r="ACB12" s="521"/>
      <c r="ACC12" s="521"/>
      <c r="ACD12" s="521"/>
      <c r="ACE12" s="521"/>
      <c r="ACF12" s="521"/>
      <c r="ACG12" s="521"/>
      <c r="ACH12" s="521"/>
      <c r="ACI12" s="521"/>
      <c r="ACJ12" s="521"/>
      <c r="ACK12" s="521"/>
      <c r="ACL12" s="521"/>
      <c r="ACM12" s="521"/>
      <c r="ACN12" s="521"/>
      <c r="ACO12" s="521"/>
      <c r="ACP12" s="521"/>
      <c r="ACQ12" s="521"/>
      <c r="ACR12" s="521"/>
      <c r="ACS12" s="521"/>
      <c r="ACT12" s="521"/>
      <c r="ACU12" s="521"/>
      <c r="ACV12" s="521"/>
      <c r="ACW12" s="521"/>
      <c r="ACX12" s="521"/>
      <c r="ACY12" s="521"/>
      <c r="ACZ12" s="521"/>
      <c r="ADA12" s="521"/>
      <c r="ADB12" s="521"/>
      <c r="ADC12" s="521"/>
      <c r="ADD12" s="521"/>
      <c r="ADE12" s="521"/>
      <c r="ADF12" s="521"/>
      <c r="ADG12" s="521"/>
      <c r="ADH12" s="521"/>
      <c r="ADI12" s="521"/>
      <c r="ADJ12" s="521"/>
      <c r="ADK12" s="521"/>
      <c r="ADL12" s="521"/>
      <c r="ADM12" s="521"/>
      <c r="ADN12" s="521"/>
      <c r="ADO12" s="521"/>
      <c r="ADP12" s="521"/>
      <c r="ADQ12" s="521"/>
      <c r="ADR12" s="521"/>
      <c r="ADS12" s="521"/>
      <c r="ADT12" s="521"/>
      <c r="ADU12" s="521"/>
      <c r="ADV12" s="521"/>
      <c r="ADW12" s="521"/>
      <c r="ADX12" s="521"/>
      <c r="ADY12" s="521"/>
      <c r="ADZ12" s="521"/>
      <c r="AEA12" s="521"/>
      <c r="AEB12" s="521"/>
      <c r="AEC12" s="521"/>
      <c r="AED12" s="521"/>
      <c r="AEE12" s="521"/>
      <c r="AEF12" s="521"/>
      <c r="AEG12" s="521"/>
      <c r="AEH12" s="521"/>
      <c r="AEI12" s="521"/>
      <c r="AEJ12" s="521"/>
      <c r="AEK12" s="521"/>
      <c r="AEL12" s="521"/>
      <c r="AEM12" s="521"/>
      <c r="AEN12" s="521"/>
      <c r="AEO12" s="521"/>
      <c r="AEP12" s="521"/>
      <c r="AEQ12" s="521"/>
      <c r="AER12" s="521"/>
      <c r="AES12" s="521"/>
      <c r="AET12" s="521"/>
      <c r="AEU12" s="521"/>
      <c r="AEV12" s="521"/>
      <c r="AEW12" s="521"/>
      <c r="AEX12" s="521"/>
      <c r="AEY12" s="521"/>
      <c r="AEZ12" s="521"/>
      <c r="AFA12" s="521"/>
      <c r="AFB12" s="521"/>
      <c r="AFC12" s="521"/>
      <c r="AFD12" s="521"/>
      <c r="AFE12" s="521"/>
      <c r="AFF12" s="521"/>
      <c r="AFG12" s="521"/>
      <c r="AFH12" s="521"/>
      <c r="AFI12" s="521"/>
      <c r="AFJ12" s="521"/>
      <c r="AFK12" s="521"/>
      <c r="AFL12" s="521"/>
      <c r="AFM12" s="521"/>
      <c r="AFN12" s="521"/>
      <c r="AFO12" s="521"/>
      <c r="AFP12" s="521"/>
      <c r="AFQ12" s="521"/>
      <c r="AFR12" s="521"/>
      <c r="AFS12" s="521"/>
      <c r="AFT12" s="521"/>
      <c r="AFU12" s="521"/>
      <c r="AFV12" s="521"/>
      <c r="AFW12" s="521"/>
      <c r="AFX12" s="521"/>
      <c r="AFY12" s="521"/>
      <c r="AFZ12" s="521"/>
      <c r="AGA12" s="521"/>
      <c r="AGB12" s="521"/>
      <c r="AGC12" s="521"/>
      <c r="AGD12" s="521"/>
      <c r="AGE12" s="521"/>
      <c r="AGF12" s="521"/>
      <c r="AGG12" s="521"/>
      <c r="AGH12" s="521"/>
      <c r="AGI12" s="521"/>
      <c r="AGJ12" s="521"/>
      <c r="AGK12" s="521"/>
      <c r="AGL12" s="521"/>
      <c r="AGM12" s="521"/>
      <c r="AGN12" s="521"/>
      <c r="AGO12" s="521"/>
      <c r="AGP12" s="521"/>
      <c r="AGQ12" s="521"/>
      <c r="AGR12" s="521"/>
      <c r="AGS12" s="521"/>
      <c r="AGT12" s="521"/>
      <c r="AGU12" s="521"/>
      <c r="AGV12" s="521"/>
      <c r="AGW12" s="521"/>
      <c r="AGX12" s="521"/>
      <c r="AGY12" s="521"/>
      <c r="AGZ12" s="521"/>
      <c r="AHA12" s="521"/>
      <c r="AHB12" s="521"/>
      <c r="AHC12" s="521"/>
      <c r="AHD12" s="521"/>
      <c r="AHE12" s="521"/>
      <c r="AHF12" s="521"/>
      <c r="AHG12" s="521"/>
      <c r="AHH12" s="521"/>
      <c r="AHI12" s="521"/>
      <c r="AHJ12" s="521"/>
      <c r="AHK12" s="521"/>
      <c r="AHL12" s="521"/>
      <c r="AHM12" s="521"/>
      <c r="AHN12" s="521"/>
      <c r="AHO12" s="521"/>
      <c r="AHP12" s="521"/>
      <c r="AHQ12" s="521"/>
      <c r="AHR12" s="521"/>
      <c r="AHS12" s="521"/>
      <c r="AHT12" s="521"/>
      <c r="AHU12" s="521"/>
      <c r="AHV12" s="521"/>
      <c r="AHW12" s="521"/>
      <c r="AHX12" s="521"/>
      <c r="AHY12" s="521"/>
      <c r="AHZ12" s="521"/>
      <c r="AIA12" s="521"/>
      <c r="AIB12" s="521"/>
      <c r="AIC12" s="521"/>
      <c r="AID12" s="521"/>
      <c r="AIE12" s="521"/>
      <c r="AIF12" s="521"/>
      <c r="AIG12" s="521"/>
      <c r="AIH12" s="521"/>
      <c r="AII12" s="521"/>
      <c r="AIJ12" s="521"/>
      <c r="AIK12" s="521"/>
      <c r="AIL12" s="521"/>
      <c r="AIM12" s="521"/>
      <c r="AIN12" s="521"/>
      <c r="AIO12" s="521"/>
      <c r="AIP12" s="521"/>
      <c r="AIQ12" s="521"/>
      <c r="AIR12" s="521"/>
      <c r="AIS12" s="521"/>
      <c r="AIT12" s="521"/>
      <c r="AIU12" s="521"/>
      <c r="AIV12" s="521"/>
      <c r="AIW12" s="521"/>
      <c r="AIX12" s="521"/>
      <c r="AIY12" s="521"/>
      <c r="AIZ12" s="521"/>
      <c r="AJA12" s="521"/>
      <c r="AJB12" s="521"/>
      <c r="AJC12" s="521"/>
      <c r="AJD12" s="521"/>
      <c r="AJE12" s="521"/>
      <c r="AJF12" s="521"/>
      <c r="AJG12" s="521"/>
      <c r="AJH12" s="521"/>
      <c r="AJI12" s="521"/>
      <c r="AJJ12" s="521"/>
      <c r="AJK12" s="521"/>
      <c r="AJL12" s="521"/>
      <c r="AJM12" s="521"/>
      <c r="AJN12" s="521"/>
      <c r="AJO12" s="521"/>
      <c r="AJP12" s="521"/>
      <c r="AJQ12" s="521"/>
      <c r="AJR12" s="521"/>
      <c r="AJS12" s="521"/>
      <c r="AJT12" s="521"/>
      <c r="AJU12" s="521"/>
      <c r="AJV12" s="521"/>
      <c r="AJW12" s="521"/>
      <c r="AJX12" s="521"/>
      <c r="AJY12" s="521"/>
      <c r="AJZ12" s="521"/>
      <c r="AKA12" s="521"/>
      <c r="AKB12" s="521"/>
      <c r="AKC12" s="521"/>
      <c r="AKD12" s="521"/>
      <c r="AKE12" s="521"/>
      <c r="AKF12" s="521"/>
      <c r="AKG12" s="521"/>
      <c r="AKH12" s="521"/>
      <c r="AKI12" s="521"/>
      <c r="AKJ12" s="521"/>
      <c r="AKK12" s="521"/>
      <c r="AKL12" s="521"/>
      <c r="AKM12" s="521"/>
      <c r="AKN12" s="521"/>
      <c r="AKO12" s="521"/>
      <c r="AKP12" s="521"/>
      <c r="AKQ12" s="521"/>
      <c r="AKR12" s="521"/>
      <c r="AKS12" s="521"/>
      <c r="AKT12" s="521"/>
      <c r="AKU12" s="521"/>
      <c r="AKV12" s="521"/>
      <c r="AKW12" s="521"/>
      <c r="AKX12" s="521"/>
      <c r="AKY12" s="521"/>
      <c r="AKZ12" s="521"/>
      <c r="ALA12" s="521"/>
    </row>
    <row r="13" spans="1:989" s="522" customFormat="1" ht="25.5" customHeight="1">
      <c r="A13" s="520"/>
      <c r="B13" s="520"/>
      <c r="C13" s="520"/>
      <c r="D13" s="520"/>
      <c r="E13" s="520"/>
      <c r="F13" s="520"/>
      <c r="G13" s="520"/>
      <c r="H13" s="520"/>
      <c r="I13" s="520"/>
      <c r="J13" s="520"/>
      <c r="K13" s="520"/>
      <c r="L13" s="520"/>
      <c r="M13" s="520"/>
      <c r="N13" s="520"/>
      <c r="O13" s="520"/>
      <c r="P13" s="520"/>
      <c r="Q13" s="520"/>
      <c r="R13" s="521"/>
      <c r="S13" s="521"/>
      <c r="T13" s="521"/>
      <c r="U13" s="521"/>
      <c r="V13" s="504"/>
      <c r="W13" s="521"/>
      <c r="X13" s="521"/>
      <c r="Y13" s="521"/>
      <c r="Z13" s="521"/>
      <c r="AA13" s="521"/>
      <c r="AB13" s="521"/>
      <c r="AC13" s="509"/>
      <c r="AD13" s="509"/>
      <c r="AE13" s="509"/>
      <c r="AF13" s="509"/>
      <c r="AG13" s="509"/>
      <c r="AH13" s="521"/>
      <c r="AI13" s="521"/>
      <c r="AJ13" s="521"/>
      <c r="AK13" s="521"/>
      <c r="AL13" s="509"/>
      <c r="AM13" s="498"/>
      <c r="AN13" s="509"/>
      <c r="AO13" s="526"/>
      <c r="AP13" s="526"/>
      <c r="AQ13" s="526"/>
      <c r="AR13" s="526"/>
      <c r="AS13" s="526"/>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c r="CY13" s="521"/>
      <c r="CZ13" s="521"/>
      <c r="DA13" s="521"/>
      <c r="DB13" s="521"/>
      <c r="DC13" s="521"/>
      <c r="DD13" s="521"/>
      <c r="DE13" s="521"/>
      <c r="DF13" s="521"/>
      <c r="DG13" s="521"/>
      <c r="DH13" s="521"/>
      <c r="DI13" s="521"/>
      <c r="DJ13" s="521"/>
      <c r="DK13" s="521"/>
      <c r="DL13" s="521"/>
      <c r="DM13" s="521"/>
      <c r="DN13" s="521"/>
      <c r="DO13" s="521"/>
      <c r="DP13" s="521"/>
      <c r="DQ13" s="521"/>
      <c r="DR13" s="521"/>
      <c r="DS13" s="521"/>
      <c r="DT13" s="521"/>
      <c r="DU13" s="521"/>
      <c r="DV13" s="521"/>
      <c r="DW13" s="521"/>
      <c r="DX13" s="521"/>
      <c r="DY13" s="521"/>
      <c r="DZ13" s="521"/>
      <c r="EA13" s="521"/>
      <c r="EB13" s="521"/>
      <c r="EC13" s="521"/>
      <c r="ED13" s="521"/>
      <c r="EE13" s="521"/>
      <c r="EF13" s="521"/>
      <c r="EG13" s="521"/>
      <c r="EH13" s="521"/>
      <c r="EI13" s="521"/>
      <c r="EJ13" s="521"/>
      <c r="EK13" s="521"/>
      <c r="EL13" s="521"/>
      <c r="EM13" s="521"/>
      <c r="EN13" s="521"/>
      <c r="EO13" s="521"/>
      <c r="EP13" s="521"/>
      <c r="EQ13" s="521"/>
      <c r="ER13" s="521"/>
      <c r="ES13" s="521"/>
      <c r="ET13" s="521"/>
      <c r="EU13" s="521"/>
      <c r="EV13" s="521"/>
      <c r="EW13" s="521"/>
      <c r="EX13" s="521"/>
      <c r="EY13" s="521"/>
      <c r="EZ13" s="521"/>
      <c r="FA13" s="521"/>
      <c r="FB13" s="521"/>
      <c r="FC13" s="521"/>
      <c r="FD13" s="521"/>
      <c r="FE13" s="521"/>
      <c r="FF13" s="521"/>
      <c r="FG13" s="521"/>
      <c r="FH13" s="521"/>
      <c r="FI13" s="521"/>
      <c r="FJ13" s="521"/>
      <c r="FK13" s="521"/>
      <c r="FL13" s="521"/>
      <c r="FM13" s="521"/>
      <c r="FN13" s="521"/>
      <c r="FO13" s="521"/>
      <c r="FP13" s="521"/>
      <c r="FQ13" s="521"/>
      <c r="FR13" s="521"/>
      <c r="FS13" s="521"/>
      <c r="FT13" s="521"/>
      <c r="FU13" s="521"/>
      <c r="FV13" s="521"/>
      <c r="FW13" s="521"/>
      <c r="FX13" s="521"/>
      <c r="FY13" s="521"/>
      <c r="FZ13" s="521"/>
      <c r="GA13" s="521"/>
      <c r="GB13" s="521"/>
      <c r="GC13" s="521"/>
      <c r="GD13" s="521"/>
      <c r="GE13" s="521"/>
      <c r="GF13" s="521"/>
      <c r="GG13" s="521"/>
      <c r="GH13" s="521"/>
      <c r="GI13" s="521"/>
      <c r="GJ13" s="521"/>
      <c r="GK13" s="521"/>
      <c r="GL13" s="521"/>
      <c r="GM13" s="521"/>
      <c r="GN13" s="521"/>
      <c r="GO13" s="521"/>
      <c r="GP13" s="521"/>
      <c r="GQ13" s="521"/>
      <c r="GR13" s="521"/>
      <c r="GS13" s="521"/>
      <c r="GT13" s="521"/>
      <c r="GU13" s="521"/>
      <c r="GV13" s="521"/>
      <c r="GW13" s="521"/>
      <c r="GX13" s="521"/>
      <c r="GY13" s="521"/>
      <c r="GZ13" s="521"/>
      <c r="HA13" s="521"/>
      <c r="HB13" s="521"/>
      <c r="HC13" s="521"/>
      <c r="HD13" s="521"/>
      <c r="HE13" s="521"/>
      <c r="HF13" s="521"/>
      <c r="HG13" s="521"/>
      <c r="HH13" s="521"/>
      <c r="HI13" s="521"/>
      <c r="HJ13" s="521"/>
      <c r="HK13" s="521"/>
      <c r="HL13" s="521"/>
      <c r="HM13" s="521"/>
      <c r="HN13" s="521"/>
      <c r="HO13" s="521"/>
      <c r="HP13" s="521"/>
      <c r="HQ13" s="521"/>
      <c r="HR13" s="521"/>
      <c r="HS13" s="521"/>
      <c r="HT13" s="521"/>
      <c r="HU13" s="521"/>
      <c r="HV13" s="521"/>
      <c r="HW13" s="521"/>
      <c r="HX13" s="521"/>
      <c r="HY13" s="521"/>
      <c r="HZ13" s="521"/>
      <c r="IA13" s="521"/>
      <c r="IB13" s="521"/>
      <c r="IC13" s="521"/>
      <c r="ID13" s="521"/>
      <c r="IE13" s="521"/>
      <c r="IF13" s="521"/>
      <c r="IG13" s="521"/>
      <c r="IH13" s="521"/>
      <c r="II13" s="521"/>
      <c r="IJ13" s="521"/>
      <c r="IK13" s="521"/>
      <c r="IL13" s="521"/>
      <c r="IM13" s="521"/>
      <c r="IN13" s="521"/>
      <c r="IO13" s="521"/>
      <c r="IP13" s="521"/>
      <c r="IQ13" s="521"/>
      <c r="IR13" s="521"/>
      <c r="IS13" s="521"/>
      <c r="IT13" s="521"/>
      <c r="IU13" s="521"/>
      <c r="IV13" s="521"/>
      <c r="IW13" s="521"/>
      <c r="IX13" s="521"/>
      <c r="IY13" s="521"/>
      <c r="IZ13" s="521"/>
      <c r="JA13" s="521"/>
      <c r="JB13" s="521"/>
      <c r="JC13" s="521"/>
      <c r="JD13" s="521"/>
      <c r="JE13" s="521"/>
      <c r="JF13" s="521"/>
      <c r="JG13" s="521"/>
      <c r="JH13" s="521"/>
      <c r="JI13" s="521"/>
      <c r="JJ13" s="521"/>
      <c r="JK13" s="521"/>
      <c r="JL13" s="521"/>
      <c r="JM13" s="521"/>
      <c r="JN13" s="521"/>
      <c r="JO13" s="521"/>
      <c r="JP13" s="521"/>
      <c r="JQ13" s="521"/>
      <c r="JR13" s="521"/>
      <c r="JS13" s="521"/>
      <c r="JT13" s="521"/>
      <c r="JU13" s="521"/>
      <c r="JV13" s="521"/>
      <c r="JW13" s="521"/>
      <c r="JX13" s="521"/>
      <c r="JY13" s="521"/>
      <c r="JZ13" s="521"/>
      <c r="KA13" s="521"/>
      <c r="KB13" s="521"/>
      <c r="KC13" s="521"/>
      <c r="KD13" s="521"/>
      <c r="KE13" s="521"/>
      <c r="KF13" s="521"/>
      <c r="KG13" s="521"/>
      <c r="KH13" s="521"/>
      <c r="KI13" s="521"/>
      <c r="KJ13" s="521"/>
      <c r="KK13" s="521"/>
      <c r="KL13" s="521"/>
      <c r="KM13" s="521"/>
      <c r="KN13" s="521"/>
      <c r="KO13" s="521"/>
      <c r="KP13" s="521"/>
      <c r="KQ13" s="521"/>
      <c r="KR13" s="521"/>
      <c r="KS13" s="521"/>
      <c r="KT13" s="521"/>
      <c r="KU13" s="521"/>
      <c r="KV13" s="521"/>
      <c r="KW13" s="521"/>
      <c r="KX13" s="521"/>
      <c r="KY13" s="521"/>
      <c r="KZ13" s="521"/>
      <c r="LA13" s="521"/>
      <c r="LB13" s="521"/>
      <c r="LC13" s="521"/>
      <c r="LD13" s="521"/>
      <c r="LE13" s="521"/>
      <c r="LF13" s="521"/>
      <c r="LG13" s="521"/>
      <c r="LH13" s="521"/>
      <c r="LI13" s="521"/>
      <c r="LJ13" s="521"/>
      <c r="LK13" s="521"/>
      <c r="LL13" s="521"/>
      <c r="LM13" s="521"/>
      <c r="LN13" s="521"/>
      <c r="LO13" s="521"/>
      <c r="LP13" s="521"/>
      <c r="LQ13" s="521"/>
      <c r="LR13" s="521"/>
      <c r="LS13" s="521"/>
      <c r="LT13" s="521"/>
      <c r="LU13" s="521"/>
      <c r="LV13" s="521"/>
      <c r="LW13" s="521"/>
      <c r="LX13" s="521"/>
      <c r="LY13" s="521"/>
      <c r="LZ13" s="521"/>
      <c r="MA13" s="521"/>
      <c r="MB13" s="521"/>
      <c r="MC13" s="521"/>
      <c r="MD13" s="521"/>
      <c r="ME13" s="521"/>
      <c r="MF13" s="521"/>
      <c r="MG13" s="521"/>
      <c r="MH13" s="521"/>
      <c r="MI13" s="521"/>
      <c r="MJ13" s="521"/>
      <c r="MK13" s="521"/>
      <c r="ML13" s="521"/>
      <c r="MM13" s="521"/>
      <c r="MN13" s="521"/>
      <c r="MO13" s="521"/>
      <c r="MP13" s="521"/>
      <c r="MQ13" s="521"/>
      <c r="MR13" s="521"/>
      <c r="MS13" s="521"/>
      <c r="MT13" s="521"/>
      <c r="MU13" s="521"/>
      <c r="MV13" s="521"/>
      <c r="MW13" s="521"/>
      <c r="MX13" s="521"/>
      <c r="MY13" s="521"/>
      <c r="MZ13" s="521"/>
      <c r="NA13" s="521"/>
      <c r="NB13" s="521"/>
      <c r="NC13" s="521"/>
      <c r="ND13" s="521"/>
      <c r="NE13" s="521"/>
      <c r="NF13" s="521"/>
      <c r="NG13" s="521"/>
      <c r="NH13" s="521"/>
      <c r="NI13" s="521"/>
      <c r="NJ13" s="521"/>
      <c r="NK13" s="521"/>
      <c r="NL13" s="521"/>
      <c r="NM13" s="521"/>
      <c r="NN13" s="521"/>
      <c r="NO13" s="521"/>
      <c r="NP13" s="521"/>
      <c r="NQ13" s="521"/>
      <c r="NR13" s="521"/>
      <c r="NS13" s="521"/>
      <c r="NT13" s="521"/>
      <c r="NU13" s="521"/>
      <c r="NV13" s="521"/>
      <c r="NW13" s="521"/>
      <c r="NX13" s="521"/>
      <c r="NY13" s="521"/>
      <c r="NZ13" s="521"/>
      <c r="OA13" s="521"/>
      <c r="OB13" s="521"/>
      <c r="OC13" s="521"/>
      <c r="OD13" s="521"/>
      <c r="OE13" s="521"/>
      <c r="OF13" s="521"/>
      <c r="OG13" s="521"/>
      <c r="OH13" s="521"/>
      <c r="OI13" s="521"/>
      <c r="OJ13" s="521"/>
      <c r="OK13" s="521"/>
      <c r="OL13" s="521"/>
      <c r="OM13" s="521"/>
      <c r="ON13" s="521"/>
      <c r="OO13" s="521"/>
      <c r="OP13" s="521"/>
      <c r="OQ13" s="521"/>
      <c r="OR13" s="521"/>
      <c r="OS13" s="521"/>
      <c r="OT13" s="521"/>
      <c r="OU13" s="521"/>
      <c r="OV13" s="521"/>
      <c r="OW13" s="521"/>
      <c r="OX13" s="521"/>
      <c r="OY13" s="521"/>
      <c r="OZ13" s="521"/>
      <c r="PA13" s="521"/>
      <c r="PB13" s="521"/>
      <c r="PC13" s="521"/>
      <c r="PD13" s="521"/>
      <c r="PE13" s="521"/>
      <c r="PF13" s="521"/>
      <c r="PG13" s="521"/>
      <c r="PH13" s="521"/>
      <c r="PI13" s="521"/>
      <c r="PJ13" s="521"/>
      <c r="PK13" s="521"/>
      <c r="PL13" s="521"/>
      <c r="PM13" s="521"/>
      <c r="PN13" s="521"/>
      <c r="PO13" s="521"/>
      <c r="PP13" s="521"/>
      <c r="PQ13" s="521"/>
      <c r="PR13" s="521"/>
      <c r="PS13" s="521"/>
      <c r="PT13" s="521"/>
      <c r="PU13" s="521"/>
      <c r="PV13" s="521"/>
      <c r="PW13" s="521"/>
      <c r="PX13" s="521"/>
      <c r="PY13" s="521"/>
      <c r="PZ13" s="521"/>
      <c r="QA13" s="521"/>
      <c r="QB13" s="521"/>
      <c r="QC13" s="521"/>
      <c r="QD13" s="521"/>
      <c r="QE13" s="521"/>
      <c r="QF13" s="521"/>
      <c r="QG13" s="521"/>
      <c r="QH13" s="521"/>
      <c r="QI13" s="521"/>
      <c r="QJ13" s="521"/>
      <c r="QK13" s="521"/>
      <c r="QL13" s="521"/>
      <c r="QM13" s="521"/>
      <c r="QN13" s="521"/>
      <c r="QO13" s="521"/>
      <c r="QP13" s="521"/>
      <c r="QQ13" s="521"/>
      <c r="QR13" s="521"/>
      <c r="QS13" s="521"/>
      <c r="QT13" s="521"/>
      <c r="QU13" s="521"/>
      <c r="QV13" s="521"/>
      <c r="QW13" s="521"/>
      <c r="QX13" s="521"/>
      <c r="QY13" s="521"/>
      <c r="QZ13" s="521"/>
      <c r="RA13" s="521"/>
      <c r="RB13" s="521"/>
      <c r="RC13" s="521"/>
      <c r="RD13" s="521"/>
      <c r="RE13" s="521"/>
      <c r="RF13" s="521"/>
      <c r="RG13" s="521"/>
      <c r="RH13" s="521"/>
      <c r="RI13" s="521"/>
      <c r="RJ13" s="521"/>
      <c r="RK13" s="521"/>
      <c r="RL13" s="521"/>
      <c r="RM13" s="521"/>
      <c r="RN13" s="521"/>
      <c r="RO13" s="521"/>
      <c r="RP13" s="521"/>
      <c r="RQ13" s="521"/>
      <c r="RR13" s="521"/>
      <c r="RS13" s="521"/>
      <c r="RT13" s="521"/>
      <c r="RU13" s="521"/>
      <c r="RV13" s="521"/>
      <c r="RW13" s="521"/>
      <c r="RX13" s="521"/>
      <c r="RY13" s="521"/>
      <c r="RZ13" s="521"/>
      <c r="SA13" s="521"/>
      <c r="SB13" s="521"/>
      <c r="SC13" s="521"/>
      <c r="SD13" s="521"/>
      <c r="SE13" s="521"/>
      <c r="SF13" s="521"/>
      <c r="SG13" s="521"/>
      <c r="SH13" s="521"/>
      <c r="SI13" s="521"/>
      <c r="SJ13" s="521"/>
      <c r="SK13" s="521"/>
      <c r="SL13" s="521"/>
      <c r="SM13" s="521"/>
      <c r="SN13" s="521"/>
      <c r="SO13" s="521"/>
      <c r="SP13" s="521"/>
      <c r="SQ13" s="521"/>
      <c r="SR13" s="521"/>
      <c r="SS13" s="521"/>
      <c r="ST13" s="521"/>
      <c r="SU13" s="521"/>
      <c r="SV13" s="521"/>
      <c r="SW13" s="521"/>
      <c r="SX13" s="521"/>
      <c r="SY13" s="521"/>
      <c r="SZ13" s="521"/>
      <c r="TA13" s="521"/>
      <c r="TB13" s="521"/>
      <c r="TC13" s="521"/>
      <c r="TD13" s="521"/>
      <c r="TE13" s="521"/>
      <c r="TF13" s="521"/>
      <c r="TG13" s="521"/>
      <c r="TH13" s="521"/>
      <c r="TI13" s="521"/>
      <c r="TJ13" s="521"/>
      <c r="TK13" s="521"/>
      <c r="TL13" s="521"/>
      <c r="TM13" s="521"/>
      <c r="TN13" s="521"/>
      <c r="TO13" s="521"/>
      <c r="TP13" s="521"/>
      <c r="TQ13" s="521"/>
      <c r="TR13" s="521"/>
      <c r="TS13" s="521"/>
      <c r="TT13" s="521"/>
      <c r="TU13" s="521"/>
      <c r="TV13" s="521"/>
      <c r="TW13" s="521"/>
      <c r="TX13" s="521"/>
      <c r="TY13" s="521"/>
      <c r="TZ13" s="521"/>
      <c r="UA13" s="521"/>
      <c r="UB13" s="521"/>
      <c r="UC13" s="521"/>
      <c r="UD13" s="521"/>
      <c r="UE13" s="521"/>
      <c r="UF13" s="521"/>
      <c r="UG13" s="521"/>
      <c r="UH13" s="521"/>
      <c r="UI13" s="521"/>
      <c r="UJ13" s="521"/>
      <c r="UK13" s="521"/>
      <c r="UL13" s="521"/>
      <c r="UM13" s="521"/>
      <c r="UN13" s="521"/>
      <c r="UO13" s="521"/>
      <c r="UP13" s="521"/>
      <c r="UQ13" s="521"/>
      <c r="UR13" s="521"/>
      <c r="US13" s="521"/>
      <c r="UT13" s="521"/>
      <c r="UU13" s="521"/>
      <c r="UV13" s="521"/>
      <c r="UW13" s="521"/>
      <c r="UX13" s="521"/>
      <c r="UY13" s="521"/>
      <c r="UZ13" s="521"/>
      <c r="VA13" s="521"/>
      <c r="VB13" s="521"/>
      <c r="VC13" s="521"/>
      <c r="VD13" s="521"/>
      <c r="VE13" s="521"/>
      <c r="VF13" s="521"/>
      <c r="VG13" s="521"/>
      <c r="VH13" s="521"/>
      <c r="VI13" s="521"/>
      <c r="VJ13" s="521"/>
      <c r="VK13" s="521"/>
      <c r="VL13" s="521"/>
      <c r="VM13" s="521"/>
      <c r="VN13" s="521"/>
      <c r="VO13" s="521"/>
      <c r="VP13" s="521"/>
      <c r="VQ13" s="521"/>
      <c r="VR13" s="521"/>
      <c r="VS13" s="521"/>
      <c r="VT13" s="521"/>
      <c r="VU13" s="521"/>
      <c r="VV13" s="521"/>
      <c r="VW13" s="521"/>
      <c r="VX13" s="521"/>
      <c r="VY13" s="521"/>
      <c r="VZ13" s="521"/>
      <c r="WA13" s="521"/>
      <c r="WB13" s="521"/>
      <c r="WC13" s="521"/>
      <c r="WD13" s="521"/>
      <c r="WE13" s="521"/>
      <c r="WF13" s="521"/>
      <c r="WG13" s="521"/>
      <c r="WH13" s="521"/>
      <c r="WI13" s="521"/>
      <c r="WJ13" s="521"/>
      <c r="WK13" s="521"/>
      <c r="WL13" s="521"/>
      <c r="WM13" s="521"/>
      <c r="WN13" s="521"/>
      <c r="WO13" s="521"/>
      <c r="WP13" s="521"/>
      <c r="WQ13" s="521"/>
      <c r="WR13" s="521"/>
      <c r="WS13" s="521"/>
      <c r="WT13" s="521"/>
      <c r="WU13" s="521"/>
      <c r="WV13" s="521"/>
      <c r="WW13" s="521"/>
      <c r="WX13" s="521"/>
      <c r="WY13" s="521"/>
      <c r="WZ13" s="521"/>
      <c r="XA13" s="521"/>
      <c r="XB13" s="521"/>
      <c r="XC13" s="521"/>
      <c r="XD13" s="521"/>
      <c r="XE13" s="521"/>
      <c r="XF13" s="521"/>
      <c r="XG13" s="521"/>
      <c r="XH13" s="521"/>
      <c r="XI13" s="521"/>
      <c r="XJ13" s="521"/>
      <c r="XK13" s="521"/>
      <c r="XL13" s="521"/>
      <c r="XM13" s="521"/>
      <c r="XN13" s="521"/>
      <c r="XO13" s="521"/>
      <c r="XP13" s="521"/>
      <c r="XQ13" s="521"/>
      <c r="XR13" s="521"/>
      <c r="XS13" s="521"/>
      <c r="XT13" s="521"/>
      <c r="XU13" s="521"/>
      <c r="XV13" s="521"/>
      <c r="XW13" s="521"/>
      <c r="XX13" s="521"/>
      <c r="XY13" s="521"/>
      <c r="XZ13" s="521"/>
      <c r="YA13" s="521"/>
      <c r="YB13" s="521"/>
      <c r="YC13" s="521"/>
      <c r="YD13" s="521"/>
      <c r="YE13" s="521"/>
      <c r="YF13" s="521"/>
      <c r="YG13" s="521"/>
      <c r="YH13" s="521"/>
      <c r="YI13" s="521"/>
      <c r="YJ13" s="521"/>
      <c r="YK13" s="521"/>
      <c r="YL13" s="521"/>
      <c r="YM13" s="521"/>
      <c r="YN13" s="521"/>
      <c r="YO13" s="521"/>
      <c r="YP13" s="521"/>
      <c r="YQ13" s="521"/>
      <c r="YR13" s="521"/>
      <c r="YS13" s="521"/>
      <c r="YT13" s="521"/>
      <c r="YU13" s="521"/>
      <c r="YV13" s="521"/>
      <c r="YW13" s="521"/>
      <c r="YX13" s="521"/>
      <c r="YY13" s="521"/>
      <c r="YZ13" s="521"/>
      <c r="ZA13" s="521"/>
      <c r="ZB13" s="521"/>
      <c r="ZC13" s="521"/>
      <c r="ZD13" s="521"/>
      <c r="ZE13" s="521"/>
      <c r="ZF13" s="521"/>
      <c r="ZG13" s="521"/>
      <c r="ZH13" s="521"/>
      <c r="ZI13" s="521"/>
      <c r="ZJ13" s="521"/>
      <c r="ZK13" s="521"/>
      <c r="ZL13" s="521"/>
      <c r="ZM13" s="521"/>
      <c r="ZN13" s="521"/>
      <c r="ZO13" s="521"/>
      <c r="ZP13" s="521"/>
      <c r="ZQ13" s="521"/>
      <c r="ZR13" s="521"/>
      <c r="ZS13" s="521"/>
      <c r="ZT13" s="521"/>
      <c r="ZU13" s="521"/>
      <c r="ZV13" s="521"/>
      <c r="ZW13" s="521"/>
      <c r="ZX13" s="521"/>
      <c r="ZY13" s="521"/>
      <c r="ZZ13" s="521"/>
      <c r="AAA13" s="521"/>
      <c r="AAB13" s="521"/>
      <c r="AAC13" s="521"/>
      <c r="AAD13" s="521"/>
      <c r="AAE13" s="521"/>
      <c r="AAF13" s="521"/>
      <c r="AAG13" s="521"/>
      <c r="AAH13" s="521"/>
      <c r="AAI13" s="521"/>
      <c r="AAJ13" s="521"/>
      <c r="AAK13" s="521"/>
      <c r="AAL13" s="521"/>
      <c r="AAM13" s="521"/>
      <c r="AAN13" s="521"/>
      <c r="AAO13" s="521"/>
      <c r="AAP13" s="521"/>
      <c r="AAQ13" s="521"/>
      <c r="AAR13" s="521"/>
      <c r="AAS13" s="521"/>
      <c r="AAT13" s="521"/>
      <c r="AAU13" s="521"/>
      <c r="AAV13" s="521"/>
      <c r="AAW13" s="521"/>
      <c r="AAX13" s="521"/>
      <c r="AAY13" s="521"/>
      <c r="AAZ13" s="521"/>
      <c r="ABA13" s="521"/>
      <c r="ABB13" s="521"/>
      <c r="ABC13" s="521"/>
      <c r="ABD13" s="521"/>
      <c r="ABE13" s="521"/>
      <c r="ABF13" s="521"/>
      <c r="ABG13" s="521"/>
      <c r="ABH13" s="521"/>
      <c r="ABI13" s="521"/>
      <c r="ABJ13" s="521"/>
      <c r="ABK13" s="521"/>
      <c r="ABL13" s="521"/>
      <c r="ABM13" s="521"/>
      <c r="ABN13" s="521"/>
      <c r="ABO13" s="521"/>
      <c r="ABP13" s="521"/>
      <c r="ABQ13" s="521"/>
      <c r="ABR13" s="521"/>
      <c r="ABS13" s="521"/>
      <c r="ABT13" s="521"/>
      <c r="ABU13" s="521"/>
      <c r="ABV13" s="521"/>
      <c r="ABW13" s="521"/>
      <c r="ABX13" s="521"/>
      <c r="ABY13" s="521"/>
      <c r="ABZ13" s="521"/>
      <c r="ACA13" s="521"/>
      <c r="ACB13" s="521"/>
      <c r="ACC13" s="521"/>
      <c r="ACD13" s="521"/>
      <c r="ACE13" s="521"/>
      <c r="ACF13" s="521"/>
      <c r="ACG13" s="521"/>
      <c r="ACH13" s="521"/>
      <c r="ACI13" s="521"/>
      <c r="ACJ13" s="521"/>
      <c r="ACK13" s="521"/>
      <c r="ACL13" s="521"/>
      <c r="ACM13" s="521"/>
      <c r="ACN13" s="521"/>
      <c r="ACO13" s="521"/>
      <c r="ACP13" s="521"/>
      <c r="ACQ13" s="521"/>
      <c r="ACR13" s="521"/>
      <c r="ACS13" s="521"/>
      <c r="ACT13" s="521"/>
      <c r="ACU13" s="521"/>
      <c r="ACV13" s="521"/>
      <c r="ACW13" s="521"/>
      <c r="ACX13" s="521"/>
      <c r="ACY13" s="521"/>
      <c r="ACZ13" s="521"/>
      <c r="ADA13" s="521"/>
      <c r="ADB13" s="521"/>
      <c r="ADC13" s="521"/>
      <c r="ADD13" s="521"/>
      <c r="ADE13" s="521"/>
      <c r="ADF13" s="521"/>
      <c r="ADG13" s="521"/>
      <c r="ADH13" s="521"/>
      <c r="ADI13" s="521"/>
      <c r="ADJ13" s="521"/>
      <c r="ADK13" s="521"/>
      <c r="ADL13" s="521"/>
      <c r="ADM13" s="521"/>
      <c r="ADN13" s="521"/>
      <c r="ADO13" s="521"/>
      <c r="ADP13" s="521"/>
      <c r="ADQ13" s="521"/>
      <c r="ADR13" s="521"/>
      <c r="ADS13" s="521"/>
      <c r="ADT13" s="521"/>
      <c r="ADU13" s="521"/>
      <c r="ADV13" s="521"/>
      <c r="ADW13" s="521"/>
      <c r="ADX13" s="521"/>
      <c r="ADY13" s="521"/>
      <c r="ADZ13" s="521"/>
      <c r="AEA13" s="521"/>
      <c r="AEB13" s="521"/>
      <c r="AEC13" s="521"/>
      <c r="AED13" s="521"/>
      <c r="AEE13" s="521"/>
      <c r="AEF13" s="521"/>
      <c r="AEG13" s="521"/>
      <c r="AEH13" s="521"/>
      <c r="AEI13" s="521"/>
      <c r="AEJ13" s="521"/>
      <c r="AEK13" s="521"/>
      <c r="AEL13" s="521"/>
      <c r="AEM13" s="521"/>
      <c r="AEN13" s="521"/>
      <c r="AEO13" s="521"/>
      <c r="AEP13" s="521"/>
      <c r="AEQ13" s="521"/>
      <c r="AER13" s="521"/>
      <c r="AES13" s="521"/>
      <c r="AET13" s="521"/>
      <c r="AEU13" s="521"/>
      <c r="AEV13" s="521"/>
      <c r="AEW13" s="521"/>
      <c r="AEX13" s="521"/>
      <c r="AEY13" s="521"/>
      <c r="AEZ13" s="521"/>
      <c r="AFA13" s="521"/>
      <c r="AFB13" s="521"/>
      <c r="AFC13" s="521"/>
      <c r="AFD13" s="521"/>
      <c r="AFE13" s="521"/>
      <c r="AFF13" s="521"/>
      <c r="AFG13" s="521"/>
      <c r="AFH13" s="521"/>
      <c r="AFI13" s="521"/>
      <c r="AFJ13" s="521"/>
      <c r="AFK13" s="521"/>
      <c r="AFL13" s="521"/>
      <c r="AFM13" s="521"/>
      <c r="AFN13" s="521"/>
      <c r="AFO13" s="521"/>
      <c r="AFP13" s="521"/>
      <c r="AFQ13" s="521"/>
      <c r="AFR13" s="521"/>
      <c r="AFS13" s="521"/>
      <c r="AFT13" s="521"/>
      <c r="AFU13" s="521"/>
      <c r="AFV13" s="521"/>
      <c r="AFW13" s="521"/>
      <c r="AFX13" s="521"/>
      <c r="AFY13" s="521"/>
      <c r="AFZ13" s="521"/>
      <c r="AGA13" s="521"/>
      <c r="AGB13" s="521"/>
      <c r="AGC13" s="521"/>
      <c r="AGD13" s="521"/>
      <c r="AGE13" s="521"/>
      <c r="AGF13" s="521"/>
      <c r="AGG13" s="521"/>
      <c r="AGH13" s="521"/>
      <c r="AGI13" s="521"/>
      <c r="AGJ13" s="521"/>
      <c r="AGK13" s="521"/>
      <c r="AGL13" s="521"/>
      <c r="AGM13" s="521"/>
      <c r="AGN13" s="521"/>
      <c r="AGO13" s="521"/>
      <c r="AGP13" s="521"/>
      <c r="AGQ13" s="521"/>
      <c r="AGR13" s="521"/>
      <c r="AGS13" s="521"/>
      <c r="AGT13" s="521"/>
      <c r="AGU13" s="521"/>
      <c r="AGV13" s="521"/>
      <c r="AGW13" s="521"/>
      <c r="AGX13" s="521"/>
      <c r="AGY13" s="521"/>
      <c r="AGZ13" s="521"/>
      <c r="AHA13" s="521"/>
      <c r="AHB13" s="521"/>
      <c r="AHC13" s="521"/>
      <c r="AHD13" s="521"/>
      <c r="AHE13" s="521"/>
      <c r="AHF13" s="521"/>
      <c r="AHG13" s="521"/>
      <c r="AHH13" s="521"/>
      <c r="AHI13" s="521"/>
      <c r="AHJ13" s="521"/>
      <c r="AHK13" s="521"/>
      <c r="AHL13" s="521"/>
      <c r="AHM13" s="521"/>
      <c r="AHN13" s="521"/>
      <c r="AHO13" s="521"/>
      <c r="AHP13" s="521"/>
      <c r="AHQ13" s="521"/>
      <c r="AHR13" s="521"/>
      <c r="AHS13" s="521"/>
      <c r="AHT13" s="521"/>
      <c r="AHU13" s="521"/>
      <c r="AHV13" s="521"/>
      <c r="AHW13" s="521"/>
      <c r="AHX13" s="521"/>
      <c r="AHY13" s="521"/>
      <c r="AHZ13" s="521"/>
      <c r="AIA13" s="521"/>
      <c r="AIB13" s="521"/>
      <c r="AIC13" s="521"/>
      <c r="AID13" s="521"/>
      <c r="AIE13" s="521"/>
      <c r="AIF13" s="521"/>
      <c r="AIG13" s="521"/>
      <c r="AIH13" s="521"/>
      <c r="AII13" s="521"/>
      <c r="AIJ13" s="521"/>
      <c r="AIK13" s="521"/>
      <c r="AIL13" s="521"/>
      <c r="AIM13" s="521"/>
      <c r="AIN13" s="521"/>
      <c r="AIO13" s="521"/>
      <c r="AIP13" s="521"/>
      <c r="AIQ13" s="521"/>
      <c r="AIR13" s="521"/>
      <c r="AIS13" s="521"/>
      <c r="AIT13" s="521"/>
      <c r="AIU13" s="521"/>
      <c r="AIV13" s="521"/>
      <c r="AIW13" s="521"/>
      <c r="AIX13" s="521"/>
      <c r="AIY13" s="521"/>
      <c r="AIZ13" s="521"/>
      <c r="AJA13" s="521"/>
      <c r="AJB13" s="521"/>
      <c r="AJC13" s="521"/>
      <c r="AJD13" s="521"/>
      <c r="AJE13" s="521"/>
      <c r="AJF13" s="521"/>
      <c r="AJG13" s="521"/>
      <c r="AJH13" s="521"/>
      <c r="AJI13" s="521"/>
      <c r="AJJ13" s="521"/>
      <c r="AJK13" s="521"/>
      <c r="AJL13" s="521"/>
      <c r="AJM13" s="521"/>
      <c r="AJN13" s="521"/>
      <c r="AJO13" s="521"/>
      <c r="AJP13" s="521"/>
      <c r="AJQ13" s="521"/>
      <c r="AJR13" s="521"/>
      <c r="AJS13" s="521"/>
      <c r="AJT13" s="521"/>
      <c r="AJU13" s="521"/>
      <c r="AJV13" s="521"/>
      <c r="AJW13" s="521"/>
      <c r="AJX13" s="521"/>
      <c r="AJY13" s="521"/>
      <c r="AJZ13" s="521"/>
      <c r="AKA13" s="521"/>
      <c r="AKB13" s="521"/>
      <c r="AKC13" s="521"/>
      <c r="AKD13" s="521"/>
      <c r="AKE13" s="521"/>
      <c r="AKF13" s="521"/>
      <c r="AKG13" s="521"/>
      <c r="AKH13" s="521"/>
      <c r="AKI13" s="521"/>
      <c r="AKJ13" s="521"/>
      <c r="AKK13" s="521"/>
      <c r="AKL13" s="521"/>
      <c r="AKM13" s="521"/>
      <c r="AKN13" s="521"/>
      <c r="AKO13" s="521"/>
      <c r="AKP13" s="521"/>
      <c r="AKQ13" s="521"/>
      <c r="AKR13" s="521"/>
      <c r="AKS13" s="521"/>
      <c r="AKT13" s="521"/>
      <c r="AKU13" s="521"/>
      <c r="AKV13" s="521"/>
      <c r="AKW13" s="521"/>
      <c r="AKX13" s="521"/>
      <c r="AKY13" s="521"/>
      <c r="AKZ13" s="521"/>
      <c r="ALA13" s="521"/>
    </row>
    <row r="14" spans="1:989" s="522" customFormat="1" ht="27" customHeight="1">
      <c r="A14" s="520"/>
      <c r="B14" s="520"/>
      <c r="C14" s="520"/>
      <c r="D14" s="520"/>
      <c r="E14" s="520"/>
      <c r="F14" s="520"/>
      <c r="G14" s="520"/>
      <c r="H14" s="520"/>
      <c r="I14" s="520"/>
      <c r="J14" s="520"/>
      <c r="K14" s="520"/>
      <c r="L14" s="520"/>
      <c r="M14" s="520"/>
      <c r="N14" s="520"/>
      <c r="O14" s="520"/>
      <c r="P14" s="520"/>
      <c r="Q14" s="520"/>
      <c r="R14" s="521"/>
      <c r="S14" s="521"/>
      <c r="T14" s="521"/>
      <c r="U14" s="521"/>
      <c r="V14" s="504"/>
      <c r="W14" s="527"/>
      <c r="X14" s="527"/>
      <c r="Y14" s="527"/>
      <c r="Z14" s="527"/>
      <c r="AA14" s="527"/>
      <c r="AB14" s="527"/>
      <c r="AC14" s="527"/>
      <c r="AD14" s="527"/>
      <c r="AE14" s="527"/>
      <c r="AF14" s="527"/>
      <c r="AG14" s="527"/>
      <c r="AH14" s="521"/>
      <c r="AI14" s="521"/>
      <c r="AJ14" s="521"/>
      <c r="AK14" s="521"/>
      <c r="AL14" s="527"/>
      <c r="AM14" s="521"/>
      <c r="AN14" s="527"/>
      <c r="AO14" s="521"/>
      <c r="AP14" s="521"/>
      <c r="AQ14" s="521"/>
      <c r="AR14" s="521"/>
      <c r="AS14" s="521"/>
      <c r="AT14" s="52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c r="BY14" s="521"/>
      <c r="BZ14" s="521"/>
      <c r="CA14" s="521"/>
      <c r="CB14" s="521"/>
      <c r="CC14" s="521"/>
      <c r="CD14" s="521"/>
      <c r="CE14" s="521"/>
      <c r="CF14" s="521"/>
      <c r="CG14" s="521"/>
      <c r="CH14" s="521"/>
      <c r="CI14" s="521"/>
      <c r="CJ14" s="521"/>
      <c r="CK14" s="521"/>
      <c r="CL14" s="521"/>
      <c r="CM14" s="521"/>
      <c r="CN14" s="521"/>
      <c r="CO14" s="521"/>
      <c r="CP14" s="521"/>
      <c r="CQ14" s="521"/>
      <c r="CR14" s="521"/>
      <c r="CS14" s="521"/>
      <c r="CT14" s="521"/>
      <c r="CU14" s="521"/>
      <c r="CV14" s="521"/>
      <c r="CW14" s="521"/>
      <c r="CX14" s="521"/>
      <c r="CY14" s="521"/>
      <c r="CZ14" s="521"/>
      <c r="DA14" s="521"/>
      <c r="DB14" s="521"/>
      <c r="DC14" s="521"/>
      <c r="DD14" s="521"/>
      <c r="DE14" s="521"/>
      <c r="DF14" s="521"/>
      <c r="DG14" s="521"/>
      <c r="DH14" s="521"/>
      <c r="DI14" s="521"/>
      <c r="DJ14" s="521"/>
      <c r="DK14" s="521"/>
      <c r="DL14" s="521"/>
      <c r="DM14" s="521"/>
      <c r="DN14" s="521"/>
      <c r="DO14" s="521"/>
      <c r="DP14" s="521"/>
      <c r="DQ14" s="521"/>
      <c r="DR14" s="521"/>
      <c r="DS14" s="521"/>
      <c r="DT14" s="521"/>
      <c r="DU14" s="521"/>
      <c r="DV14" s="521"/>
      <c r="DW14" s="521"/>
      <c r="DX14" s="521"/>
      <c r="DY14" s="521"/>
      <c r="DZ14" s="521"/>
      <c r="EA14" s="521"/>
      <c r="EB14" s="521"/>
      <c r="EC14" s="521"/>
      <c r="ED14" s="521"/>
      <c r="EE14" s="521"/>
      <c r="EF14" s="521"/>
      <c r="EG14" s="521"/>
      <c r="EH14" s="521"/>
      <c r="EI14" s="521"/>
      <c r="EJ14" s="521"/>
      <c r="EK14" s="521"/>
      <c r="EL14" s="521"/>
      <c r="EM14" s="521"/>
      <c r="EN14" s="521"/>
      <c r="EO14" s="521"/>
      <c r="EP14" s="521"/>
      <c r="EQ14" s="521"/>
      <c r="ER14" s="521"/>
      <c r="ES14" s="521"/>
      <c r="ET14" s="521"/>
      <c r="EU14" s="521"/>
      <c r="EV14" s="521"/>
      <c r="EW14" s="521"/>
      <c r="EX14" s="521"/>
      <c r="EY14" s="521"/>
      <c r="EZ14" s="521"/>
      <c r="FA14" s="521"/>
      <c r="FB14" s="521"/>
      <c r="FC14" s="521"/>
      <c r="FD14" s="521"/>
      <c r="FE14" s="521"/>
      <c r="FF14" s="521"/>
      <c r="FG14" s="521"/>
      <c r="FH14" s="521"/>
      <c r="FI14" s="521"/>
      <c r="FJ14" s="521"/>
      <c r="FK14" s="521"/>
      <c r="FL14" s="521"/>
      <c r="FM14" s="521"/>
      <c r="FN14" s="521"/>
      <c r="FO14" s="521"/>
      <c r="FP14" s="521"/>
      <c r="FQ14" s="521"/>
      <c r="FR14" s="521"/>
      <c r="FS14" s="521"/>
      <c r="FT14" s="521"/>
      <c r="FU14" s="521"/>
      <c r="FV14" s="521"/>
      <c r="FW14" s="521"/>
      <c r="FX14" s="521"/>
      <c r="FY14" s="521"/>
      <c r="FZ14" s="521"/>
      <c r="GA14" s="521"/>
      <c r="GB14" s="521"/>
      <c r="GC14" s="521"/>
      <c r="GD14" s="521"/>
      <c r="GE14" s="521"/>
      <c r="GF14" s="521"/>
      <c r="GG14" s="521"/>
      <c r="GH14" s="521"/>
      <c r="GI14" s="521"/>
      <c r="GJ14" s="521"/>
      <c r="GK14" s="521"/>
      <c r="GL14" s="521"/>
      <c r="GM14" s="521"/>
      <c r="GN14" s="521"/>
      <c r="GO14" s="521"/>
      <c r="GP14" s="521"/>
      <c r="GQ14" s="521"/>
      <c r="GR14" s="521"/>
      <c r="GS14" s="521"/>
      <c r="GT14" s="521"/>
      <c r="GU14" s="521"/>
      <c r="GV14" s="521"/>
      <c r="GW14" s="521"/>
      <c r="GX14" s="521"/>
      <c r="GY14" s="521"/>
      <c r="GZ14" s="521"/>
      <c r="HA14" s="521"/>
      <c r="HB14" s="521"/>
      <c r="HC14" s="521"/>
      <c r="HD14" s="521"/>
      <c r="HE14" s="521"/>
      <c r="HF14" s="521"/>
      <c r="HG14" s="521"/>
      <c r="HH14" s="521"/>
      <c r="HI14" s="521"/>
      <c r="HJ14" s="521"/>
      <c r="HK14" s="521"/>
      <c r="HL14" s="521"/>
      <c r="HM14" s="521"/>
      <c r="HN14" s="521"/>
      <c r="HO14" s="521"/>
      <c r="HP14" s="521"/>
      <c r="HQ14" s="521"/>
      <c r="HR14" s="521"/>
      <c r="HS14" s="521"/>
      <c r="HT14" s="521"/>
      <c r="HU14" s="521"/>
      <c r="HV14" s="521"/>
      <c r="HW14" s="521"/>
      <c r="HX14" s="521"/>
      <c r="HY14" s="521"/>
      <c r="HZ14" s="521"/>
      <c r="IA14" s="521"/>
      <c r="IB14" s="521"/>
      <c r="IC14" s="521"/>
      <c r="ID14" s="521"/>
      <c r="IE14" s="521"/>
      <c r="IF14" s="521"/>
      <c r="IG14" s="521"/>
      <c r="IH14" s="521"/>
      <c r="II14" s="521"/>
      <c r="IJ14" s="521"/>
      <c r="IK14" s="521"/>
      <c r="IL14" s="521"/>
      <c r="IM14" s="521"/>
      <c r="IN14" s="521"/>
      <c r="IO14" s="521"/>
      <c r="IP14" s="521"/>
      <c r="IQ14" s="521"/>
      <c r="IR14" s="521"/>
      <c r="IS14" s="521"/>
      <c r="IT14" s="521"/>
      <c r="IU14" s="521"/>
      <c r="IV14" s="521"/>
      <c r="IW14" s="521"/>
      <c r="IX14" s="521"/>
      <c r="IY14" s="521"/>
      <c r="IZ14" s="521"/>
      <c r="JA14" s="521"/>
      <c r="JB14" s="521"/>
      <c r="JC14" s="521"/>
      <c r="JD14" s="521"/>
      <c r="JE14" s="521"/>
      <c r="JF14" s="521"/>
      <c r="JG14" s="521"/>
      <c r="JH14" s="521"/>
      <c r="JI14" s="521"/>
      <c r="JJ14" s="521"/>
      <c r="JK14" s="521"/>
      <c r="JL14" s="521"/>
      <c r="JM14" s="521"/>
      <c r="JN14" s="521"/>
      <c r="JO14" s="521"/>
      <c r="JP14" s="521"/>
      <c r="JQ14" s="521"/>
      <c r="JR14" s="521"/>
      <c r="JS14" s="521"/>
      <c r="JT14" s="521"/>
      <c r="JU14" s="521"/>
      <c r="JV14" s="521"/>
      <c r="JW14" s="521"/>
      <c r="JX14" s="521"/>
      <c r="JY14" s="521"/>
      <c r="JZ14" s="521"/>
      <c r="KA14" s="521"/>
      <c r="KB14" s="521"/>
      <c r="KC14" s="521"/>
      <c r="KD14" s="521"/>
      <c r="KE14" s="521"/>
      <c r="KF14" s="521"/>
      <c r="KG14" s="521"/>
      <c r="KH14" s="521"/>
      <c r="KI14" s="521"/>
      <c r="KJ14" s="521"/>
      <c r="KK14" s="521"/>
      <c r="KL14" s="521"/>
      <c r="KM14" s="521"/>
      <c r="KN14" s="521"/>
      <c r="KO14" s="521"/>
      <c r="KP14" s="521"/>
      <c r="KQ14" s="521"/>
      <c r="KR14" s="521"/>
      <c r="KS14" s="521"/>
      <c r="KT14" s="521"/>
      <c r="KU14" s="521"/>
      <c r="KV14" s="521"/>
      <c r="KW14" s="521"/>
      <c r="KX14" s="521"/>
      <c r="KY14" s="521"/>
      <c r="KZ14" s="521"/>
      <c r="LA14" s="521"/>
      <c r="LB14" s="521"/>
      <c r="LC14" s="521"/>
      <c r="LD14" s="521"/>
      <c r="LE14" s="521"/>
      <c r="LF14" s="521"/>
      <c r="LG14" s="521"/>
      <c r="LH14" s="521"/>
      <c r="LI14" s="521"/>
      <c r="LJ14" s="521"/>
      <c r="LK14" s="521"/>
      <c r="LL14" s="521"/>
      <c r="LM14" s="521"/>
      <c r="LN14" s="521"/>
      <c r="LO14" s="521"/>
      <c r="LP14" s="521"/>
      <c r="LQ14" s="521"/>
      <c r="LR14" s="521"/>
      <c r="LS14" s="521"/>
      <c r="LT14" s="521"/>
      <c r="LU14" s="521"/>
      <c r="LV14" s="521"/>
      <c r="LW14" s="521"/>
      <c r="LX14" s="521"/>
      <c r="LY14" s="521"/>
      <c r="LZ14" s="521"/>
      <c r="MA14" s="521"/>
      <c r="MB14" s="521"/>
      <c r="MC14" s="521"/>
      <c r="MD14" s="521"/>
      <c r="ME14" s="521"/>
      <c r="MF14" s="521"/>
      <c r="MG14" s="521"/>
      <c r="MH14" s="521"/>
      <c r="MI14" s="521"/>
      <c r="MJ14" s="521"/>
      <c r="MK14" s="521"/>
      <c r="ML14" s="521"/>
      <c r="MM14" s="521"/>
      <c r="MN14" s="521"/>
      <c r="MO14" s="521"/>
      <c r="MP14" s="521"/>
      <c r="MQ14" s="521"/>
      <c r="MR14" s="521"/>
      <c r="MS14" s="521"/>
      <c r="MT14" s="521"/>
      <c r="MU14" s="521"/>
      <c r="MV14" s="521"/>
      <c r="MW14" s="521"/>
      <c r="MX14" s="521"/>
      <c r="MY14" s="521"/>
      <c r="MZ14" s="521"/>
      <c r="NA14" s="521"/>
      <c r="NB14" s="521"/>
      <c r="NC14" s="521"/>
      <c r="ND14" s="521"/>
      <c r="NE14" s="521"/>
      <c r="NF14" s="521"/>
      <c r="NG14" s="521"/>
      <c r="NH14" s="521"/>
      <c r="NI14" s="521"/>
      <c r="NJ14" s="521"/>
      <c r="NK14" s="521"/>
      <c r="NL14" s="521"/>
      <c r="NM14" s="521"/>
      <c r="NN14" s="521"/>
      <c r="NO14" s="521"/>
      <c r="NP14" s="521"/>
      <c r="NQ14" s="521"/>
      <c r="NR14" s="521"/>
      <c r="NS14" s="521"/>
      <c r="NT14" s="521"/>
      <c r="NU14" s="521"/>
      <c r="NV14" s="521"/>
      <c r="NW14" s="521"/>
      <c r="NX14" s="521"/>
      <c r="NY14" s="521"/>
      <c r="NZ14" s="521"/>
      <c r="OA14" s="521"/>
      <c r="OB14" s="521"/>
      <c r="OC14" s="521"/>
      <c r="OD14" s="521"/>
      <c r="OE14" s="521"/>
      <c r="OF14" s="521"/>
      <c r="OG14" s="521"/>
      <c r="OH14" s="521"/>
      <c r="OI14" s="521"/>
      <c r="OJ14" s="521"/>
      <c r="OK14" s="521"/>
      <c r="OL14" s="521"/>
      <c r="OM14" s="521"/>
      <c r="ON14" s="521"/>
      <c r="OO14" s="521"/>
      <c r="OP14" s="521"/>
      <c r="OQ14" s="521"/>
      <c r="OR14" s="521"/>
      <c r="OS14" s="521"/>
      <c r="OT14" s="521"/>
      <c r="OU14" s="521"/>
      <c r="OV14" s="521"/>
      <c r="OW14" s="521"/>
      <c r="OX14" s="521"/>
      <c r="OY14" s="521"/>
      <c r="OZ14" s="521"/>
      <c r="PA14" s="521"/>
      <c r="PB14" s="521"/>
      <c r="PC14" s="521"/>
      <c r="PD14" s="521"/>
      <c r="PE14" s="521"/>
      <c r="PF14" s="521"/>
      <c r="PG14" s="521"/>
      <c r="PH14" s="521"/>
      <c r="PI14" s="521"/>
      <c r="PJ14" s="521"/>
      <c r="PK14" s="521"/>
      <c r="PL14" s="521"/>
      <c r="PM14" s="521"/>
      <c r="PN14" s="521"/>
      <c r="PO14" s="521"/>
      <c r="PP14" s="521"/>
      <c r="PQ14" s="521"/>
      <c r="PR14" s="521"/>
      <c r="PS14" s="521"/>
      <c r="PT14" s="521"/>
      <c r="PU14" s="521"/>
      <c r="PV14" s="521"/>
      <c r="PW14" s="521"/>
      <c r="PX14" s="521"/>
      <c r="PY14" s="521"/>
      <c r="PZ14" s="521"/>
      <c r="QA14" s="521"/>
      <c r="QB14" s="521"/>
      <c r="QC14" s="521"/>
      <c r="QD14" s="521"/>
      <c r="QE14" s="521"/>
      <c r="QF14" s="521"/>
      <c r="QG14" s="521"/>
      <c r="QH14" s="521"/>
      <c r="QI14" s="521"/>
      <c r="QJ14" s="521"/>
      <c r="QK14" s="521"/>
      <c r="QL14" s="521"/>
      <c r="QM14" s="521"/>
      <c r="QN14" s="521"/>
      <c r="QO14" s="521"/>
      <c r="QP14" s="521"/>
      <c r="QQ14" s="521"/>
      <c r="QR14" s="521"/>
      <c r="QS14" s="521"/>
      <c r="QT14" s="521"/>
      <c r="QU14" s="521"/>
      <c r="QV14" s="521"/>
      <c r="QW14" s="521"/>
      <c r="QX14" s="521"/>
      <c r="QY14" s="521"/>
      <c r="QZ14" s="521"/>
      <c r="RA14" s="521"/>
      <c r="RB14" s="521"/>
      <c r="RC14" s="521"/>
      <c r="RD14" s="521"/>
      <c r="RE14" s="521"/>
      <c r="RF14" s="521"/>
      <c r="RG14" s="521"/>
      <c r="RH14" s="521"/>
      <c r="RI14" s="521"/>
      <c r="RJ14" s="521"/>
      <c r="RK14" s="521"/>
      <c r="RL14" s="521"/>
      <c r="RM14" s="521"/>
      <c r="RN14" s="521"/>
      <c r="RO14" s="521"/>
      <c r="RP14" s="521"/>
      <c r="RQ14" s="521"/>
      <c r="RR14" s="521"/>
      <c r="RS14" s="521"/>
      <c r="RT14" s="521"/>
      <c r="RU14" s="521"/>
      <c r="RV14" s="521"/>
      <c r="RW14" s="521"/>
      <c r="RX14" s="521"/>
      <c r="RY14" s="521"/>
      <c r="RZ14" s="521"/>
      <c r="SA14" s="521"/>
      <c r="SB14" s="521"/>
      <c r="SC14" s="521"/>
      <c r="SD14" s="521"/>
      <c r="SE14" s="521"/>
      <c r="SF14" s="521"/>
      <c r="SG14" s="521"/>
      <c r="SH14" s="521"/>
      <c r="SI14" s="521"/>
      <c r="SJ14" s="521"/>
      <c r="SK14" s="521"/>
      <c r="SL14" s="521"/>
      <c r="SM14" s="521"/>
      <c r="SN14" s="521"/>
      <c r="SO14" s="521"/>
      <c r="SP14" s="521"/>
      <c r="SQ14" s="521"/>
      <c r="SR14" s="521"/>
      <c r="SS14" s="521"/>
      <c r="ST14" s="521"/>
      <c r="SU14" s="521"/>
      <c r="SV14" s="521"/>
      <c r="SW14" s="521"/>
      <c r="SX14" s="521"/>
      <c r="SY14" s="521"/>
      <c r="SZ14" s="521"/>
      <c r="TA14" s="521"/>
      <c r="TB14" s="521"/>
      <c r="TC14" s="521"/>
      <c r="TD14" s="521"/>
      <c r="TE14" s="521"/>
      <c r="TF14" s="521"/>
      <c r="TG14" s="521"/>
      <c r="TH14" s="521"/>
      <c r="TI14" s="521"/>
      <c r="TJ14" s="521"/>
      <c r="TK14" s="521"/>
      <c r="TL14" s="521"/>
      <c r="TM14" s="521"/>
      <c r="TN14" s="521"/>
      <c r="TO14" s="521"/>
      <c r="TP14" s="521"/>
      <c r="TQ14" s="521"/>
      <c r="TR14" s="521"/>
      <c r="TS14" s="521"/>
      <c r="TT14" s="521"/>
      <c r="TU14" s="521"/>
      <c r="TV14" s="521"/>
      <c r="TW14" s="521"/>
      <c r="TX14" s="521"/>
      <c r="TY14" s="521"/>
      <c r="TZ14" s="521"/>
      <c r="UA14" s="521"/>
      <c r="UB14" s="521"/>
      <c r="UC14" s="521"/>
      <c r="UD14" s="521"/>
      <c r="UE14" s="521"/>
      <c r="UF14" s="521"/>
      <c r="UG14" s="521"/>
      <c r="UH14" s="521"/>
      <c r="UI14" s="521"/>
      <c r="UJ14" s="521"/>
      <c r="UK14" s="521"/>
      <c r="UL14" s="521"/>
      <c r="UM14" s="521"/>
      <c r="UN14" s="521"/>
      <c r="UO14" s="521"/>
      <c r="UP14" s="521"/>
      <c r="UQ14" s="521"/>
      <c r="UR14" s="521"/>
      <c r="US14" s="521"/>
      <c r="UT14" s="521"/>
      <c r="UU14" s="521"/>
      <c r="UV14" s="521"/>
      <c r="UW14" s="521"/>
      <c r="UX14" s="521"/>
      <c r="UY14" s="521"/>
      <c r="UZ14" s="521"/>
      <c r="VA14" s="521"/>
      <c r="VB14" s="521"/>
      <c r="VC14" s="521"/>
      <c r="VD14" s="521"/>
      <c r="VE14" s="521"/>
      <c r="VF14" s="521"/>
      <c r="VG14" s="521"/>
      <c r="VH14" s="521"/>
      <c r="VI14" s="521"/>
      <c r="VJ14" s="521"/>
      <c r="VK14" s="521"/>
      <c r="VL14" s="521"/>
      <c r="VM14" s="521"/>
      <c r="VN14" s="521"/>
      <c r="VO14" s="521"/>
      <c r="VP14" s="521"/>
      <c r="VQ14" s="521"/>
      <c r="VR14" s="521"/>
      <c r="VS14" s="521"/>
      <c r="VT14" s="521"/>
      <c r="VU14" s="521"/>
      <c r="VV14" s="521"/>
      <c r="VW14" s="521"/>
      <c r="VX14" s="521"/>
      <c r="VY14" s="521"/>
      <c r="VZ14" s="521"/>
      <c r="WA14" s="521"/>
      <c r="WB14" s="521"/>
      <c r="WC14" s="521"/>
      <c r="WD14" s="521"/>
      <c r="WE14" s="521"/>
      <c r="WF14" s="521"/>
      <c r="WG14" s="521"/>
      <c r="WH14" s="521"/>
      <c r="WI14" s="521"/>
      <c r="WJ14" s="521"/>
      <c r="WK14" s="521"/>
      <c r="WL14" s="521"/>
      <c r="WM14" s="521"/>
      <c r="WN14" s="521"/>
      <c r="WO14" s="521"/>
      <c r="WP14" s="521"/>
      <c r="WQ14" s="521"/>
      <c r="WR14" s="521"/>
      <c r="WS14" s="521"/>
      <c r="WT14" s="521"/>
      <c r="WU14" s="521"/>
      <c r="WV14" s="521"/>
      <c r="WW14" s="521"/>
      <c r="WX14" s="521"/>
      <c r="WY14" s="521"/>
      <c r="WZ14" s="521"/>
      <c r="XA14" s="521"/>
      <c r="XB14" s="521"/>
      <c r="XC14" s="521"/>
      <c r="XD14" s="521"/>
      <c r="XE14" s="521"/>
      <c r="XF14" s="521"/>
      <c r="XG14" s="521"/>
      <c r="XH14" s="521"/>
      <c r="XI14" s="521"/>
      <c r="XJ14" s="521"/>
      <c r="XK14" s="521"/>
      <c r="XL14" s="521"/>
      <c r="XM14" s="521"/>
      <c r="XN14" s="521"/>
      <c r="XO14" s="521"/>
      <c r="XP14" s="521"/>
      <c r="XQ14" s="521"/>
      <c r="XR14" s="521"/>
      <c r="XS14" s="521"/>
      <c r="XT14" s="521"/>
      <c r="XU14" s="521"/>
      <c r="XV14" s="521"/>
      <c r="XW14" s="521"/>
      <c r="XX14" s="521"/>
      <c r="XY14" s="521"/>
      <c r="XZ14" s="521"/>
      <c r="YA14" s="521"/>
      <c r="YB14" s="521"/>
      <c r="YC14" s="521"/>
      <c r="YD14" s="521"/>
      <c r="YE14" s="521"/>
      <c r="YF14" s="521"/>
      <c r="YG14" s="521"/>
      <c r="YH14" s="521"/>
      <c r="YI14" s="521"/>
      <c r="YJ14" s="521"/>
      <c r="YK14" s="521"/>
      <c r="YL14" s="521"/>
      <c r="YM14" s="521"/>
      <c r="YN14" s="521"/>
      <c r="YO14" s="521"/>
      <c r="YP14" s="521"/>
      <c r="YQ14" s="521"/>
      <c r="YR14" s="521"/>
      <c r="YS14" s="521"/>
      <c r="YT14" s="521"/>
      <c r="YU14" s="521"/>
      <c r="YV14" s="521"/>
      <c r="YW14" s="521"/>
      <c r="YX14" s="521"/>
      <c r="YY14" s="521"/>
      <c r="YZ14" s="521"/>
      <c r="ZA14" s="521"/>
      <c r="ZB14" s="521"/>
      <c r="ZC14" s="521"/>
      <c r="ZD14" s="521"/>
      <c r="ZE14" s="521"/>
      <c r="ZF14" s="521"/>
      <c r="ZG14" s="521"/>
      <c r="ZH14" s="521"/>
      <c r="ZI14" s="521"/>
      <c r="ZJ14" s="521"/>
      <c r="ZK14" s="521"/>
      <c r="ZL14" s="521"/>
      <c r="ZM14" s="521"/>
      <c r="ZN14" s="521"/>
      <c r="ZO14" s="521"/>
      <c r="ZP14" s="521"/>
      <c r="ZQ14" s="521"/>
      <c r="ZR14" s="521"/>
      <c r="ZS14" s="521"/>
      <c r="ZT14" s="521"/>
      <c r="ZU14" s="521"/>
      <c r="ZV14" s="521"/>
      <c r="ZW14" s="521"/>
      <c r="ZX14" s="521"/>
      <c r="ZY14" s="521"/>
      <c r="ZZ14" s="521"/>
      <c r="AAA14" s="521"/>
      <c r="AAB14" s="521"/>
      <c r="AAC14" s="521"/>
      <c r="AAD14" s="521"/>
      <c r="AAE14" s="521"/>
      <c r="AAF14" s="521"/>
      <c r="AAG14" s="521"/>
      <c r="AAH14" s="521"/>
      <c r="AAI14" s="521"/>
      <c r="AAJ14" s="521"/>
      <c r="AAK14" s="521"/>
      <c r="AAL14" s="521"/>
      <c r="AAM14" s="521"/>
      <c r="AAN14" s="521"/>
      <c r="AAO14" s="521"/>
      <c r="AAP14" s="521"/>
      <c r="AAQ14" s="521"/>
      <c r="AAR14" s="521"/>
      <c r="AAS14" s="521"/>
      <c r="AAT14" s="521"/>
      <c r="AAU14" s="521"/>
      <c r="AAV14" s="521"/>
      <c r="AAW14" s="521"/>
      <c r="AAX14" s="521"/>
      <c r="AAY14" s="521"/>
      <c r="AAZ14" s="521"/>
      <c r="ABA14" s="521"/>
      <c r="ABB14" s="521"/>
      <c r="ABC14" s="521"/>
      <c r="ABD14" s="521"/>
      <c r="ABE14" s="521"/>
      <c r="ABF14" s="521"/>
      <c r="ABG14" s="521"/>
      <c r="ABH14" s="521"/>
      <c r="ABI14" s="521"/>
      <c r="ABJ14" s="521"/>
      <c r="ABK14" s="521"/>
      <c r="ABL14" s="521"/>
      <c r="ABM14" s="521"/>
      <c r="ABN14" s="521"/>
      <c r="ABO14" s="521"/>
      <c r="ABP14" s="521"/>
      <c r="ABQ14" s="521"/>
      <c r="ABR14" s="521"/>
      <c r="ABS14" s="521"/>
      <c r="ABT14" s="521"/>
      <c r="ABU14" s="521"/>
      <c r="ABV14" s="521"/>
      <c r="ABW14" s="521"/>
      <c r="ABX14" s="521"/>
      <c r="ABY14" s="521"/>
      <c r="ABZ14" s="521"/>
      <c r="ACA14" s="521"/>
      <c r="ACB14" s="521"/>
      <c r="ACC14" s="521"/>
      <c r="ACD14" s="521"/>
      <c r="ACE14" s="521"/>
      <c r="ACF14" s="521"/>
      <c r="ACG14" s="521"/>
      <c r="ACH14" s="521"/>
      <c r="ACI14" s="521"/>
      <c r="ACJ14" s="521"/>
      <c r="ACK14" s="521"/>
      <c r="ACL14" s="521"/>
      <c r="ACM14" s="521"/>
      <c r="ACN14" s="521"/>
      <c r="ACO14" s="521"/>
      <c r="ACP14" s="521"/>
      <c r="ACQ14" s="521"/>
      <c r="ACR14" s="521"/>
      <c r="ACS14" s="521"/>
      <c r="ACT14" s="521"/>
      <c r="ACU14" s="521"/>
      <c r="ACV14" s="521"/>
      <c r="ACW14" s="521"/>
      <c r="ACX14" s="521"/>
      <c r="ACY14" s="521"/>
      <c r="ACZ14" s="521"/>
      <c r="ADA14" s="521"/>
      <c r="ADB14" s="521"/>
      <c r="ADC14" s="521"/>
      <c r="ADD14" s="521"/>
      <c r="ADE14" s="521"/>
      <c r="ADF14" s="521"/>
      <c r="ADG14" s="521"/>
      <c r="ADH14" s="521"/>
      <c r="ADI14" s="521"/>
      <c r="ADJ14" s="521"/>
      <c r="ADK14" s="521"/>
      <c r="ADL14" s="521"/>
      <c r="ADM14" s="521"/>
      <c r="ADN14" s="521"/>
      <c r="ADO14" s="521"/>
      <c r="ADP14" s="521"/>
      <c r="ADQ14" s="521"/>
      <c r="ADR14" s="521"/>
      <c r="ADS14" s="521"/>
      <c r="ADT14" s="521"/>
      <c r="ADU14" s="521"/>
      <c r="ADV14" s="521"/>
      <c r="ADW14" s="521"/>
      <c r="ADX14" s="521"/>
      <c r="ADY14" s="521"/>
      <c r="ADZ14" s="521"/>
      <c r="AEA14" s="521"/>
      <c r="AEB14" s="521"/>
      <c r="AEC14" s="521"/>
      <c r="AED14" s="521"/>
      <c r="AEE14" s="521"/>
      <c r="AEF14" s="521"/>
      <c r="AEG14" s="521"/>
      <c r="AEH14" s="521"/>
      <c r="AEI14" s="521"/>
      <c r="AEJ14" s="521"/>
      <c r="AEK14" s="521"/>
      <c r="AEL14" s="521"/>
      <c r="AEM14" s="521"/>
      <c r="AEN14" s="521"/>
      <c r="AEO14" s="521"/>
      <c r="AEP14" s="521"/>
      <c r="AEQ14" s="521"/>
      <c r="AER14" s="521"/>
      <c r="AES14" s="521"/>
      <c r="AET14" s="521"/>
      <c r="AEU14" s="521"/>
      <c r="AEV14" s="521"/>
      <c r="AEW14" s="521"/>
      <c r="AEX14" s="521"/>
      <c r="AEY14" s="521"/>
      <c r="AEZ14" s="521"/>
      <c r="AFA14" s="521"/>
      <c r="AFB14" s="521"/>
      <c r="AFC14" s="521"/>
      <c r="AFD14" s="521"/>
      <c r="AFE14" s="521"/>
      <c r="AFF14" s="521"/>
      <c r="AFG14" s="521"/>
      <c r="AFH14" s="521"/>
      <c r="AFI14" s="521"/>
      <c r="AFJ14" s="521"/>
      <c r="AFK14" s="521"/>
      <c r="AFL14" s="521"/>
      <c r="AFM14" s="521"/>
      <c r="AFN14" s="521"/>
      <c r="AFO14" s="521"/>
      <c r="AFP14" s="521"/>
      <c r="AFQ14" s="521"/>
      <c r="AFR14" s="521"/>
      <c r="AFS14" s="521"/>
      <c r="AFT14" s="521"/>
      <c r="AFU14" s="521"/>
      <c r="AFV14" s="521"/>
      <c r="AFW14" s="521"/>
      <c r="AFX14" s="521"/>
      <c r="AFY14" s="521"/>
      <c r="AFZ14" s="521"/>
      <c r="AGA14" s="521"/>
      <c r="AGB14" s="521"/>
      <c r="AGC14" s="521"/>
      <c r="AGD14" s="521"/>
      <c r="AGE14" s="521"/>
      <c r="AGF14" s="521"/>
      <c r="AGG14" s="521"/>
      <c r="AGH14" s="521"/>
      <c r="AGI14" s="521"/>
      <c r="AGJ14" s="521"/>
      <c r="AGK14" s="521"/>
      <c r="AGL14" s="521"/>
      <c r="AGM14" s="521"/>
      <c r="AGN14" s="521"/>
      <c r="AGO14" s="521"/>
      <c r="AGP14" s="521"/>
      <c r="AGQ14" s="521"/>
      <c r="AGR14" s="521"/>
      <c r="AGS14" s="521"/>
      <c r="AGT14" s="521"/>
      <c r="AGU14" s="521"/>
      <c r="AGV14" s="521"/>
      <c r="AGW14" s="521"/>
      <c r="AGX14" s="521"/>
      <c r="AGY14" s="521"/>
      <c r="AGZ14" s="521"/>
      <c r="AHA14" s="521"/>
      <c r="AHB14" s="521"/>
      <c r="AHC14" s="521"/>
      <c r="AHD14" s="521"/>
      <c r="AHE14" s="521"/>
      <c r="AHF14" s="521"/>
      <c r="AHG14" s="521"/>
      <c r="AHH14" s="521"/>
      <c r="AHI14" s="521"/>
      <c r="AHJ14" s="521"/>
      <c r="AHK14" s="521"/>
      <c r="AHL14" s="521"/>
      <c r="AHM14" s="521"/>
      <c r="AHN14" s="521"/>
      <c r="AHO14" s="521"/>
      <c r="AHP14" s="521"/>
      <c r="AHQ14" s="521"/>
      <c r="AHR14" s="521"/>
      <c r="AHS14" s="521"/>
      <c r="AHT14" s="521"/>
      <c r="AHU14" s="521"/>
      <c r="AHV14" s="521"/>
      <c r="AHW14" s="521"/>
      <c r="AHX14" s="521"/>
      <c r="AHY14" s="521"/>
      <c r="AHZ14" s="521"/>
      <c r="AIA14" s="521"/>
      <c r="AIB14" s="521"/>
      <c r="AIC14" s="521"/>
      <c r="AID14" s="521"/>
      <c r="AIE14" s="521"/>
      <c r="AIF14" s="521"/>
      <c r="AIG14" s="521"/>
      <c r="AIH14" s="521"/>
      <c r="AII14" s="521"/>
      <c r="AIJ14" s="521"/>
      <c r="AIK14" s="521"/>
      <c r="AIL14" s="521"/>
      <c r="AIM14" s="521"/>
      <c r="AIN14" s="521"/>
      <c r="AIO14" s="521"/>
      <c r="AIP14" s="521"/>
      <c r="AIQ14" s="521"/>
      <c r="AIR14" s="521"/>
      <c r="AIS14" s="521"/>
      <c r="AIT14" s="521"/>
      <c r="AIU14" s="521"/>
      <c r="AIV14" s="521"/>
      <c r="AIW14" s="521"/>
      <c r="AIX14" s="521"/>
      <c r="AIY14" s="521"/>
      <c r="AIZ14" s="521"/>
      <c r="AJA14" s="521"/>
      <c r="AJB14" s="521"/>
      <c r="AJC14" s="521"/>
      <c r="AJD14" s="521"/>
      <c r="AJE14" s="521"/>
      <c r="AJF14" s="521"/>
      <c r="AJG14" s="521"/>
      <c r="AJH14" s="521"/>
      <c r="AJI14" s="521"/>
      <c r="AJJ14" s="521"/>
      <c r="AJK14" s="521"/>
      <c r="AJL14" s="521"/>
      <c r="AJM14" s="521"/>
      <c r="AJN14" s="521"/>
      <c r="AJO14" s="521"/>
      <c r="AJP14" s="521"/>
      <c r="AJQ14" s="521"/>
      <c r="AJR14" s="521"/>
      <c r="AJS14" s="521"/>
      <c r="AJT14" s="521"/>
      <c r="AJU14" s="521"/>
      <c r="AJV14" s="521"/>
      <c r="AJW14" s="521"/>
      <c r="AJX14" s="521"/>
      <c r="AJY14" s="521"/>
      <c r="AJZ14" s="521"/>
      <c r="AKA14" s="521"/>
      <c r="AKB14" s="521"/>
      <c r="AKC14" s="521"/>
      <c r="AKD14" s="521"/>
      <c r="AKE14" s="521"/>
      <c r="AKF14" s="521"/>
      <c r="AKG14" s="521"/>
      <c r="AKH14" s="521"/>
      <c r="AKI14" s="521"/>
      <c r="AKJ14" s="521"/>
      <c r="AKK14" s="521"/>
      <c r="AKL14" s="521"/>
      <c r="AKM14" s="521"/>
      <c r="AKN14" s="521"/>
      <c r="AKO14" s="521"/>
      <c r="AKP14" s="521"/>
      <c r="AKQ14" s="521"/>
      <c r="AKR14" s="521"/>
      <c r="AKS14" s="521"/>
      <c r="AKT14" s="521"/>
      <c r="AKU14" s="521"/>
      <c r="AKV14" s="521"/>
      <c r="AKW14" s="521"/>
      <c r="AKX14" s="521"/>
      <c r="AKY14" s="521"/>
      <c r="AKZ14" s="521"/>
      <c r="ALA14" s="521"/>
    </row>
    <row r="15" spans="1:989" s="522" customFormat="1" ht="27" customHeight="1">
      <c r="A15" s="520"/>
      <c r="B15" s="520"/>
      <c r="C15" s="520"/>
      <c r="D15" s="520"/>
      <c r="E15" s="520"/>
      <c r="F15" s="520"/>
      <c r="G15" s="520"/>
      <c r="H15" s="520"/>
      <c r="I15" s="520"/>
      <c r="J15" s="520"/>
      <c r="K15" s="520"/>
      <c r="L15" s="520"/>
      <c r="M15" s="520"/>
      <c r="N15" s="520"/>
      <c r="O15" s="520"/>
      <c r="P15" s="520"/>
      <c r="Q15" s="520"/>
      <c r="R15" s="521"/>
      <c r="S15" s="521"/>
      <c r="T15" s="521"/>
      <c r="U15" s="521"/>
      <c r="V15" s="504"/>
      <c r="W15" s="527"/>
      <c r="X15" s="527"/>
      <c r="Y15" s="527"/>
      <c r="Z15" s="527"/>
      <c r="AA15" s="527"/>
      <c r="AB15" s="527"/>
      <c r="AC15" s="527"/>
      <c r="AD15" s="527"/>
      <c r="AE15" s="527"/>
      <c r="AF15" s="527"/>
      <c r="AG15" s="527"/>
      <c r="AH15" s="527"/>
      <c r="AI15" s="521"/>
      <c r="AJ15" s="527"/>
      <c r="AK15" s="527"/>
      <c r="AL15" s="527"/>
      <c r="AM15" s="521"/>
      <c r="AN15" s="527"/>
      <c r="AO15" s="527"/>
      <c r="AP15" s="528"/>
      <c r="AQ15" s="528"/>
      <c r="AR15" s="528"/>
      <c r="AS15" s="528"/>
      <c r="AT15" s="528"/>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521"/>
      <c r="CM15" s="521"/>
      <c r="CN15" s="521"/>
      <c r="CO15" s="521"/>
      <c r="CP15" s="521"/>
      <c r="CQ15" s="521"/>
      <c r="CR15" s="521"/>
      <c r="CS15" s="521"/>
      <c r="CT15" s="521"/>
      <c r="CU15" s="521"/>
      <c r="CV15" s="521"/>
      <c r="CW15" s="521"/>
      <c r="CX15" s="521"/>
      <c r="CY15" s="521"/>
      <c r="CZ15" s="521"/>
      <c r="DA15" s="521"/>
      <c r="DB15" s="521"/>
      <c r="DC15" s="521"/>
      <c r="DD15" s="521"/>
      <c r="DE15" s="521"/>
      <c r="DF15" s="521"/>
      <c r="DG15" s="521"/>
      <c r="DH15" s="521"/>
      <c r="DI15" s="521"/>
      <c r="DJ15" s="521"/>
      <c r="DK15" s="521"/>
      <c r="DL15" s="521"/>
      <c r="DM15" s="521"/>
      <c r="DN15" s="521"/>
      <c r="DO15" s="521"/>
      <c r="DP15" s="521"/>
      <c r="DQ15" s="521"/>
      <c r="DR15" s="521"/>
      <c r="DS15" s="521"/>
      <c r="DT15" s="521"/>
      <c r="DU15" s="521"/>
      <c r="DV15" s="521"/>
      <c r="DW15" s="521"/>
      <c r="DX15" s="521"/>
      <c r="DY15" s="521"/>
      <c r="DZ15" s="521"/>
      <c r="EA15" s="521"/>
      <c r="EB15" s="521"/>
      <c r="EC15" s="521"/>
      <c r="ED15" s="521"/>
      <c r="EE15" s="521"/>
      <c r="EF15" s="521"/>
      <c r="EG15" s="521"/>
      <c r="EH15" s="521"/>
      <c r="EI15" s="521"/>
      <c r="EJ15" s="521"/>
      <c r="EK15" s="521"/>
      <c r="EL15" s="521"/>
      <c r="EM15" s="521"/>
      <c r="EN15" s="521"/>
      <c r="EO15" s="521"/>
      <c r="EP15" s="521"/>
      <c r="EQ15" s="521"/>
      <c r="ER15" s="521"/>
      <c r="ES15" s="521"/>
      <c r="ET15" s="521"/>
      <c r="EU15" s="521"/>
      <c r="EV15" s="521"/>
      <c r="EW15" s="521"/>
      <c r="EX15" s="521"/>
      <c r="EY15" s="521"/>
      <c r="EZ15" s="521"/>
      <c r="FA15" s="521"/>
      <c r="FB15" s="521"/>
      <c r="FC15" s="521"/>
      <c r="FD15" s="521"/>
      <c r="FE15" s="521"/>
      <c r="FF15" s="521"/>
      <c r="FG15" s="521"/>
      <c r="FH15" s="521"/>
      <c r="FI15" s="521"/>
      <c r="FJ15" s="521"/>
      <c r="FK15" s="521"/>
      <c r="FL15" s="521"/>
      <c r="FM15" s="521"/>
      <c r="FN15" s="521"/>
      <c r="FO15" s="521"/>
      <c r="FP15" s="521"/>
      <c r="FQ15" s="521"/>
      <c r="FR15" s="521"/>
      <c r="FS15" s="521"/>
      <c r="FT15" s="521"/>
      <c r="FU15" s="521"/>
      <c r="FV15" s="521"/>
      <c r="FW15" s="521"/>
      <c r="FX15" s="521"/>
      <c r="FY15" s="521"/>
      <c r="FZ15" s="521"/>
      <c r="GA15" s="521"/>
      <c r="GB15" s="521"/>
      <c r="GC15" s="521"/>
      <c r="GD15" s="521"/>
      <c r="GE15" s="521"/>
      <c r="GF15" s="521"/>
      <c r="GG15" s="521"/>
      <c r="GH15" s="521"/>
      <c r="GI15" s="521"/>
      <c r="GJ15" s="521"/>
      <c r="GK15" s="521"/>
      <c r="GL15" s="521"/>
      <c r="GM15" s="521"/>
      <c r="GN15" s="521"/>
      <c r="GO15" s="521"/>
      <c r="GP15" s="521"/>
      <c r="GQ15" s="521"/>
      <c r="GR15" s="521"/>
      <c r="GS15" s="521"/>
      <c r="GT15" s="521"/>
      <c r="GU15" s="521"/>
      <c r="GV15" s="521"/>
      <c r="GW15" s="521"/>
      <c r="GX15" s="521"/>
      <c r="GY15" s="521"/>
      <c r="GZ15" s="521"/>
      <c r="HA15" s="521"/>
      <c r="HB15" s="521"/>
      <c r="HC15" s="521"/>
      <c r="HD15" s="521"/>
      <c r="HE15" s="521"/>
      <c r="HF15" s="521"/>
      <c r="HG15" s="521"/>
      <c r="HH15" s="521"/>
      <c r="HI15" s="521"/>
      <c r="HJ15" s="521"/>
      <c r="HK15" s="521"/>
      <c r="HL15" s="521"/>
      <c r="HM15" s="521"/>
      <c r="HN15" s="521"/>
      <c r="HO15" s="521"/>
      <c r="HP15" s="521"/>
      <c r="HQ15" s="521"/>
      <c r="HR15" s="521"/>
      <c r="HS15" s="521"/>
      <c r="HT15" s="521"/>
      <c r="HU15" s="521"/>
      <c r="HV15" s="521"/>
      <c r="HW15" s="521"/>
      <c r="HX15" s="521"/>
      <c r="HY15" s="521"/>
      <c r="HZ15" s="521"/>
      <c r="IA15" s="521"/>
      <c r="IB15" s="521"/>
      <c r="IC15" s="521"/>
      <c r="ID15" s="521"/>
      <c r="IE15" s="521"/>
      <c r="IF15" s="521"/>
      <c r="IG15" s="521"/>
      <c r="IH15" s="521"/>
      <c r="II15" s="521"/>
      <c r="IJ15" s="521"/>
      <c r="IK15" s="521"/>
      <c r="IL15" s="521"/>
      <c r="IM15" s="521"/>
      <c r="IN15" s="521"/>
      <c r="IO15" s="521"/>
      <c r="IP15" s="521"/>
      <c r="IQ15" s="521"/>
      <c r="IR15" s="521"/>
      <c r="IS15" s="521"/>
      <c r="IT15" s="521"/>
      <c r="IU15" s="521"/>
      <c r="IV15" s="521"/>
      <c r="IW15" s="521"/>
      <c r="IX15" s="521"/>
      <c r="IY15" s="521"/>
      <c r="IZ15" s="521"/>
      <c r="JA15" s="521"/>
      <c r="JB15" s="521"/>
      <c r="JC15" s="521"/>
      <c r="JD15" s="521"/>
      <c r="JE15" s="521"/>
      <c r="JF15" s="521"/>
      <c r="JG15" s="521"/>
      <c r="JH15" s="521"/>
      <c r="JI15" s="521"/>
      <c r="JJ15" s="521"/>
      <c r="JK15" s="521"/>
      <c r="JL15" s="521"/>
      <c r="JM15" s="521"/>
      <c r="JN15" s="521"/>
      <c r="JO15" s="521"/>
      <c r="JP15" s="521"/>
      <c r="JQ15" s="521"/>
      <c r="JR15" s="521"/>
      <c r="JS15" s="521"/>
      <c r="JT15" s="521"/>
      <c r="JU15" s="521"/>
      <c r="JV15" s="521"/>
      <c r="JW15" s="521"/>
      <c r="JX15" s="521"/>
      <c r="JY15" s="521"/>
      <c r="JZ15" s="521"/>
      <c r="KA15" s="521"/>
      <c r="KB15" s="521"/>
      <c r="KC15" s="521"/>
      <c r="KD15" s="521"/>
      <c r="KE15" s="521"/>
      <c r="KF15" s="521"/>
      <c r="KG15" s="521"/>
      <c r="KH15" s="521"/>
      <c r="KI15" s="521"/>
      <c r="KJ15" s="521"/>
      <c r="KK15" s="521"/>
      <c r="KL15" s="521"/>
      <c r="KM15" s="521"/>
      <c r="KN15" s="521"/>
      <c r="KO15" s="521"/>
      <c r="KP15" s="521"/>
      <c r="KQ15" s="521"/>
      <c r="KR15" s="521"/>
      <c r="KS15" s="521"/>
      <c r="KT15" s="521"/>
      <c r="KU15" s="521"/>
      <c r="KV15" s="521"/>
      <c r="KW15" s="521"/>
      <c r="KX15" s="521"/>
      <c r="KY15" s="521"/>
      <c r="KZ15" s="521"/>
      <c r="LA15" s="521"/>
      <c r="LB15" s="521"/>
      <c r="LC15" s="521"/>
      <c r="LD15" s="521"/>
      <c r="LE15" s="521"/>
      <c r="LF15" s="521"/>
      <c r="LG15" s="521"/>
      <c r="LH15" s="521"/>
      <c r="LI15" s="521"/>
      <c r="LJ15" s="521"/>
      <c r="LK15" s="521"/>
      <c r="LL15" s="521"/>
      <c r="LM15" s="521"/>
      <c r="LN15" s="521"/>
      <c r="LO15" s="521"/>
      <c r="LP15" s="521"/>
      <c r="LQ15" s="521"/>
      <c r="LR15" s="521"/>
      <c r="LS15" s="521"/>
      <c r="LT15" s="521"/>
      <c r="LU15" s="521"/>
      <c r="LV15" s="521"/>
      <c r="LW15" s="521"/>
      <c r="LX15" s="521"/>
      <c r="LY15" s="521"/>
      <c r="LZ15" s="521"/>
      <c r="MA15" s="521"/>
      <c r="MB15" s="521"/>
      <c r="MC15" s="521"/>
      <c r="MD15" s="521"/>
      <c r="ME15" s="521"/>
      <c r="MF15" s="521"/>
      <c r="MG15" s="521"/>
      <c r="MH15" s="521"/>
      <c r="MI15" s="521"/>
      <c r="MJ15" s="521"/>
      <c r="MK15" s="521"/>
      <c r="ML15" s="521"/>
      <c r="MM15" s="521"/>
      <c r="MN15" s="521"/>
      <c r="MO15" s="521"/>
      <c r="MP15" s="521"/>
      <c r="MQ15" s="521"/>
      <c r="MR15" s="521"/>
      <c r="MS15" s="521"/>
      <c r="MT15" s="521"/>
      <c r="MU15" s="521"/>
      <c r="MV15" s="521"/>
      <c r="MW15" s="521"/>
      <c r="MX15" s="521"/>
      <c r="MY15" s="521"/>
      <c r="MZ15" s="521"/>
      <c r="NA15" s="521"/>
      <c r="NB15" s="521"/>
      <c r="NC15" s="521"/>
      <c r="ND15" s="521"/>
      <c r="NE15" s="521"/>
      <c r="NF15" s="521"/>
      <c r="NG15" s="521"/>
      <c r="NH15" s="521"/>
      <c r="NI15" s="521"/>
      <c r="NJ15" s="521"/>
      <c r="NK15" s="521"/>
      <c r="NL15" s="521"/>
      <c r="NM15" s="521"/>
      <c r="NN15" s="521"/>
      <c r="NO15" s="521"/>
      <c r="NP15" s="521"/>
      <c r="NQ15" s="521"/>
      <c r="NR15" s="521"/>
      <c r="NS15" s="521"/>
      <c r="NT15" s="521"/>
      <c r="NU15" s="521"/>
      <c r="NV15" s="521"/>
      <c r="NW15" s="521"/>
      <c r="NX15" s="521"/>
      <c r="NY15" s="521"/>
      <c r="NZ15" s="521"/>
      <c r="OA15" s="521"/>
      <c r="OB15" s="521"/>
      <c r="OC15" s="521"/>
      <c r="OD15" s="521"/>
      <c r="OE15" s="521"/>
      <c r="OF15" s="521"/>
      <c r="OG15" s="521"/>
      <c r="OH15" s="521"/>
      <c r="OI15" s="521"/>
      <c r="OJ15" s="521"/>
      <c r="OK15" s="521"/>
      <c r="OL15" s="521"/>
      <c r="OM15" s="521"/>
      <c r="ON15" s="521"/>
      <c r="OO15" s="521"/>
      <c r="OP15" s="521"/>
      <c r="OQ15" s="521"/>
      <c r="OR15" s="521"/>
      <c r="OS15" s="521"/>
      <c r="OT15" s="521"/>
      <c r="OU15" s="521"/>
      <c r="OV15" s="521"/>
      <c r="OW15" s="521"/>
      <c r="OX15" s="521"/>
      <c r="OY15" s="521"/>
      <c r="OZ15" s="521"/>
      <c r="PA15" s="521"/>
      <c r="PB15" s="521"/>
      <c r="PC15" s="521"/>
      <c r="PD15" s="521"/>
      <c r="PE15" s="521"/>
      <c r="PF15" s="521"/>
      <c r="PG15" s="521"/>
      <c r="PH15" s="521"/>
      <c r="PI15" s="521"/>
      <c r="PJ15" s="521"/>
      <c r="PK15" s="521"/>
      <c r="PL15" s="521"/>
      <c r="PM15" s="521"/>
      <c r="PN15" s="521"/>
      <c r="PO15" s="521"/>
      <c r="PP15" s="521"/>
      <c r="PQ15" s="521"/>
      <c r="PR15" s="521"/>
      <c r="PS15" s="521"/>
      <c r="PT15" s="521"/>
      <c r="PU15" s="521"/>
      <c r="PV15" s="521"/>
      <c r="PW15" s="521"/>
      <c r="PX15" s="521"/>
      <c r="PY15" s="521"/>
      <c r="PZ15" s="521"/>
      <c r="QA15" s="521"/>
      <c r="QB15" s="521"/>
      <c r="QC15" s="521"/>
      <c r="QD15" s="521"/>
      <c r="QE15" s="521"/>
      <c r="QF15" s="521"/>
      <c r="QG15" s="521"/>
      <c r="QH15" s="521"/>
      <c r="QI15" s="521"/>
      <c r="QJ15" s="521"/>
      <c r="QK15" s="521"/>
      <c r="QL15" s="521"/>
      <c r="QM15" s="521"/>
      <c r="QN15" s="521"/>
      <c r="QO15" s="521"/>
      <c r="QP15" s="521"/>
      <c r="QQ15" s="521"/>
      <c r="QR15" s="521"/>
      <c r="QS15" s="521"/>
      <c r="QT15" s="521"/>
      <c r="QU15" s="521"/>
      <c r="QV15" s="521"/>
      <c r="QW15" s="521"/>
      <c r="QX15" s="521"/>
      <c r="QY15" s="521"/>
      <c r="QZ15" s="521"/>
      <c r="RA15" s="521"/>
      <c r="RB15" s="521"/>
      <c r="RC15" s="521"/>
      <c r="RD15" s="521"/>
      <c r="RE15" s="521"/>
      <c r="RF15" s="521"/>
      <c r="RG15" s="521"/>
      <c r="RH15" s="521"/>
      <c r="RI15" s="521"/>
      <c r="RJ15" s="521"/>
      <c r="RK15" s="521"/>
      <c r="RL15" s="521"/>
      <c r="RM15" s="521"/>
      <c r="RN15" s="521"/>
      <c r="RO15" s="521"/>
      <c r="RP15" s="521"/>
      <c r="RQ15" s="521"/>
      <c r="RR15" s="521"/>
      <c r="RS15" s="521"/>
      <c r="RT15" s="521"/>
      <c r="RU15" s="521"/>
      <c r="RV15" s="521"/>
      <c r="RW15" s="521"/>
      <c r="RX15" s="521"/>
      <c r="RY15" s="521"/>
      <c r="RZ15" s="521"/>
      <c r="SA15" s="521"/>
      <c r="SB15" s="521"/>
      <c r="SC15" s="521"/>
      <c r="SD15" s="521"/>
      <c r="SE15" s="521"/>
      <c r="SF15" s="521"/>
      <c r="SG15" s="521"/>
      <c r="SH15" s="521"/>
      <c r="SI15" s="521"/>
      <c r="SJ15" s="521"/>
      <c r="SK15" s="521"/>
      <c r="SL15" s="521"/>
      <c r="SM15" s="521"/>
      <c r="SN15" s="521"/>
      <c r="SO15" s="521"/>
      <c r="SP15" s="521"/>
      <c r="SQ15" s="521"/>
      <c r="SR15" s="521"/>
      <c r="SS15" s="521"/>
      <c r="ST15" s="521"/>
      <c r="SU15" s="521"/>
      <c r="SV15" s="521"/>
      <c r="SW15" s="521"/>
      <c r="SX15" s="521"/>
      <c r="SY15" s="521"/>
      <c r="SZ15" s="521"/>
      <c r="TA15" s="521"/>
      <c r="TB15" s="521"/>
      <c r="TC15" s="521"/>
      <c r="TD15" s="521"/>
      <c r="TE15" s="521"/>
      <c r="TF15" s="521"/>
      <c r="TG15" s="521"/>
      <c r="TH15" s="521"/>
      <c r="TI15" s="521"/>
      <c r="TJ15" s="521"/>
      <c r="TK15" s="521"/>
      <c r="TL15" s="521"/>
      <c r="TM15" s="521"/>
      <c r="TN15" s="521"/>
      <c r="TO15" s="521"/>
      <c r="TP15" s="521"/>
      <c r="TQ15" s="521"/>
      <c r="TR15" s="521"/>
      <c r="TS15" s="521"/>
      <c r="TT15" s="521"/>
      <c r="TU15" s="521"/>
      <c r="TV15" s="521"/>
      <c r="TW15" s="521"/>
      <c r="TX15" s="521"/>
      <c r="TY15" s="521"/>
      <c r="TZ15" s="521"/>
      <c r="UA15" s="521"/>
      <c r="UB15" s="521"/>
      <c r="UC15" s="521"/>
      <c r="UD15" s="521"/>
      <c r="UE15" s="521"/>
      <c r="UF15" s="521"/>
      <c r="UG15" s="521"/>
      <c r="UH15" s="521"/>
      <c r="UI15" s="521"/>
      <c r="UJ15" s="521"/>
      <c r="UK15" s="521"/>
      <c r="UL15" s="521"/>
      <c r="UM15" s="521"/>
      <c r="UN15" s="521"/>
      <c r="UO15" s="521"/>
      <c r="UP15" s="521"/>
      <c r="UQ15" s="521"/>
      <c r="UR15" s="521"/>
      <c r="US15" s="521"/>
      <c r="UT15" s="521"/>
      <c r="UU15" s="521"/>
      <c r="UV15" s="521"/>
      <c r="UW15" s="521"/>
      <c r="UX15" s="521"/>
      <c r="UY15" s="521"/>
      <c r="UZ15" s="521"/>
      <c r="VA15" s="521"/>
      <c r="VB15" s="521"/>
      <c r="VC15" s="521"/>
      <c r="VD15" s="521"/>
      <c r="VE15" s="521"/>
      <c r="VF15" s="521"/>
      <c r="VG15" s="521"/>
      <c r="VH15" s="521"/>
      <c r="VI15" s="521"/>
      <c r="VJ15" s="521"/>
      <c r="VK15" s="521"/>
      <c r="VL15" s="521"/>
      <c r="VM15" s="521"/>
      <c r="VN15" s="521"/>
      <c r="VO15" s="521"/>
      <c r="VP15" s="521"/>
      <c r="VQ15" s="521"/>
      <c r="VR15" s="521"/>
      <c r="VS15" s="521"/>
      <c r="VT15" s="521"/>
      <c r="VU15" s="521"/>
      <c r="VV15" s="521"/>
      <c r="VW15" s="521"/>
      <c r="VX15" s="521"/>
      <c r="VY15" s="521"/>
      <c r="VZ15" s="521"/>
      <c r="WA15" s="521"/>
      <c r="WB15" s="521"/>
      <c r="WC15" s="521"/>
      <c r="WD15" s="521"/>
      <c r="WE15" s="521"/>
      <c r="WF15" s="521"/>
      <c r="WG15" s="521"/>
      <c r="WH15" s="521"/>
      <c r="WI15" s="521"/>
      <c r="WJ15" s="521"/>
      <c r="WK15" s="521"/>
      <c r="WL15" s="521"/>
      <c r="WM15" s="521"/>
      <c r="WN15" s="521"/>
      <c r="WO15" s="521"/>
      <c r="WP15" s="521"/>
      <c r="WQ15" s="521"/>
      <c r="WR15" s="521"/>
      <c r="WS15" s="521"/>
      <c r="WT15" s="521"/>
      <c r="WU15" s="521"/>
      <c r="WV15" s="521"/>
      <c r="WW15" s="521"/>
      <c r="WX15" s="521"/>
      <c r="WY15" s="521"/>
      <c r="WZ15" s="521"/>
      <c r="XA15" s="521"/>
      <c r="XB15" s="521"/>
      <c r="XC15" s="521"/>
      <c r="XD15" s="521"/>
      <c r="XE15" s="521"/>
      <c r="XF15" s="521"/>
      <c r="XG15" s="521"/>
      <c r="XH15" s="521"/>
      <c r="XI15" s="521"/>
      <c r="XJ15" s="521"/>
      <c r="XK15" s="521"/>
      <c r="XL15" s="521"/>
      <c r="XM15" s="521"/>
      <c r="XN15" s="521"/>
      <c r="XO15" s="521"/>
      <c r="XP15" s="521"/>
      <c r="XQ15" s="521"/>
      <c r="XR15" s="521"/>
      <c r="XS15" s="521"/>
      <c r="XT15" s="521"/>
      <c r="XU15" s="521"/>
      <c r="XV15" s="521"/>
      <c r="XW15" s="521"/>
      <c r="XX15" s="521"/>
      <c r="XY15" s="521"/>
      <c r="XZ15" s="521"/>
      <c r="YA15" s="521"/>
      <c r="YB15" s="521"/>
      <c r="YC15" s="521"/>
      <c r="YD15" s="521"/>
      <c r="YE15" s="521"/>
      <c r="YF15" s="521"/>
      <c r="YG15" s="521"/>
      <c r="YH15" s="521"/>
      <c r="YI15" s="521"/>
      <c r="YJ15" s="521"/>
      <c r="YK15" s="521"/>
      <c r="YL15" s="521"/>
      <c r="YM15" s="521"/>
      <c r="YN15" s="521"/>
      <c r="YO15" s="521"/>
      <c r="YP15" s="521"/>
      <c r="YQ15" s="521"/>
      <c r="YR15" s="521"/>
      <c r="YS15" s="521"/>
      <c r="YT15" s="521"/>
      <c r="YU15" s="521"/>
      <c r="YV15" s="521"/>
      <c r="YW15" s="521"/>
      <c r="YX15" s="521"/>
      <c r="YY15" s="521"/>
      <c r="YZ15" s="521"/>
      <c r="ZA15" s="521"/>
      <c r="ZB15" s="521"/>
      <c r="ZC15" s="521"/>
      <c r="ZD15" s="521"/>
      <c r="ZE15" s="521"/>
      <c r="ZF15" s="521"/>
      <c r="ZG15" s="521"/>
      <c r="ZH15" s="521"/>
      <c r="ZI15" s="521"/>
      <c r="ZJ15" s="521"/>
      <c r="ZK15" s="521"/>
      <c r="ZL15" s="521"/>
      <c r="ZM15" s="521"/>
      <c r="ZN15" s="521"/>
      <c r="ZO15" s="521"/>
      <c r="ZP15" s="521"/>
      <c r="ZQ15" s="521"/>
      <c r="ZR15" s="521"/>
      <c r="ZS15" s="521"/>
      <c r="ZT15" s="521"/>
      <c r="ZU15" s="521"/>
      <c r="ZV15" s="521"/>
      <c r="ZW15" s="521"/>
      <c r="ZX15" s="521"/>
      <c r="ZY15" s="521"/>
      <c r="ZZ15" s="521"/>
      <c r="AAA15" s="521"/>
      <c r="AAB15" s="521"/>
      <c r="AAC15" s="521"/>
      <c r="AAD15" s="521"/>
      <c r="AAE15" s="521"/>
      <c r="AAF15" s="521"/>
      <c r="AAG15" s="521"/>
      <c r="AAH15" s="521"/>
      <c r="AAI15" s="521"/>
      <c r="AAJ15" s="521"/>
      <c r="AAK15" s="521"/>
      <c r="AAL15" s="521"/>
      <c r="AAM15" s="521"/>
      <c r="AAN15" s="521"/>
      <c r="AAO15" s="521"/>
      <c r="AAP15" s="521"/>
      <c r="AAQ15" s="521"/>
      <c r="AAR15" s="521"/>
      <c r="AAS15" s="521"/>
      <c r="AAT15" s="521"/>
      <c r="AAU15" s="521"/>
      <c r="AAV15" s="521"/>
      <c r="AAW15" s="521"/>
      <c r="AAX15" s="521"/>
      <c r="AAY15" s="521"/>
      <c r="AAZ15" s="521"/>
      <c r="ABA15" s="521"/>
      <c r="ABB15" s="521"/>
      <c r="ABC15" s="521"/>
      <c r="ABD15" s="521"/>
      <c r="ABE15" s="521"/>
      <c r="ABF15" s="521"/>
      <c r="ABG15" s="521"/>
      <c r="ABH15" s="521"/>
      <c r="ABI15" s="521"/>
      <c r="ABJ15" s="521"/>
      <c r="ABK15" s="521"/>
      <c r="ABL15" s="521"/>
      <c r="ABM15" s="521"/>
      <c r="ABN15" s="521"/>
      <c r="ABO15" s="521"/>
      <c r="ABP15" s="521"/>
      <c r="ABQ15" s="521"/>
      <c r="ABR15" s="521"/>
      <c r="ABS15" s="521"/>
      <c r="ABT15" s="521"/>
      <c r="ABU15" s="521"/>
      <c r="ABV15" s="521"/>
      <c r="ABW15" s="521"/>
      <c r="ABX15" s="521"/>
      <c r="ABY15" s="521"/>
      <c r="ABZ15" s="521"/>
      <c r="ACA15" s="521"/>
      <c r="ACB15" s="521"/>
      <c r="ACC15" s="521"/>
      <c r="ACD15" s="521"/>
      <c r="ACE15" s="521"/>
      <c r="ACF15" s="521"/>
      <c r="ACG15" s="521"/>
      <c r="ACH15" s="521"/>
      <c r="ACI15" s="521"/>
      <c r="ACJ15" s="521"/>
      <c r="ACK15" s="521"/>
      <c r="ACL15" s="521"/>
      <c r="ACM15" s="521"/>
      <c r="ACN15" s="521"/>
      <c r="ACO15" s="521"/>
      <c r="ACP15" s="521"/>
      <c r="ACQ15" s="521"/>
      <c r="ACR15" s="521"/>
      <c r="ACS15" s="521"/>
      <c r="ACT15" s="521"/>
      <c r="ACU15" s="521"/>
      <c r="ACV15" s="521"/>
      <c r="ACW15" s="521"/>
      <c r="ACX15" s="521"/>
      <c r="ACY15" s="521"/>
      <c r="ACZ15" s="521"/>
      <c r="ADA15" s="521"/>
      <c r="ADB15" s="521"/>
      <c r="ADC15" s="521"/>
      <c r="ADD15" s="521"/>
      <c r="ADE15" s="521"/>
      <c r="ADF15" s="521"/>
      <c r="ADG15" s="521"/>
      <c r="ADH15" s="521"/>
      <c r="ADI15" s="521"/>
      <c r="ADJ15" s="521"/>
      <c r="ADK15" s="521"/>
      <c r="ADL15" s="521"/>
      <c r="ADM15" s="521"/>
      <c r="ADN15" s="521"/>
      <c r="ADO15" s="521"/>
      <c r="ADP15" s="521"/>
      <c r="ADQ15" s="521"/>
      <c r="ADR15" s="521"/>
      <c r="ADS15" s="521"/>
      <c r="ADT15" s="521"/>
      <c r="ADU15" s="521"/>
      <c r="ADV15" s="521"/>
      <c r="ADW15" s="521"/>
      <c r="ADX15" s="521"/>
      <c r="ADY15" s="521"/>
      <c r="ADZ15" s="521"/>
      <c r="AEA15" s="521"/>
      <c r="AEB15" s="521"/>
      <c r="AEC15" s="521"/>
      <c r="AED15" s="521"/>
      <c r="AEE15" s="521"/>
      <c r="AEF15" s="521"/>
      <c r="AEG15" s="521"/>
      <c r="AEH15" s="521"/>
      <c r="AEI15" s="521"/>
      <c r="AEJ15" s="521"/>
      <c r="AEK15" s="521"/>
      <c r="AEL15" s="521"/>
      <c r="AEM15" s="521"/>
      <c r="AEN15" s="521"/>
      <c r="AEO15" s="521"/>
      <c r="AEP15" s="521"/>
      <c r="AEQ15" s="521"/>
      <c r="AER15" s="521"/>
      <c r="AES15" s="521"/>
      <c r="AET15" s="521"/>
      <c r="AEU15" s="521"/>
      <c r="AEV15" s="521"/>
      <c r="AEW15" s="521"/>
      <c r="AEX15" s="521"/>
      <c r="AEY15" s="521"/>
      <c r="AEZ15" s="521"/>
      <c r="AFA15" s="521"/>
      <c r="AFB15" s="521"/>
      <c r="AFC15" s="521"/>
      <c r="AFD15" s="521"/>
      <c r="AFE15" s="521"/>
      <c r="AFF15" s="521"/>
      <c r="AFG15" s="521"/>
      <c r="AFH15" s="521"/>
      <c r="AFI15" s="521"/>
      <c r="AFJ15" s="521"/>
      <c r="AFK15" s="521"/>
      <c r="AFL15" s="521"/>
      <c r="AFM15" s="521"/>
      <c r="AFN15" s="521"/>
      <c r="AFO15" s="521"/>
      <c r="AFP15" s="521"/>
      <c r="AFQ15" s="521"/>
      <c r="AFR15" s="521"/>
      <c r="AFS15" s="521"/>
      <c r="AFT15" s="521"/>
      <c r="AFU15" s="521"/>
      <c r="AFV15" s="521"/>
      <c r="AFW15" s="521"/>
      <c r="AFX15" s="521"/>
      <c r="AFY15" s="521"/>
      <c r="AFZ15" s="521"/>
      <c r="AGA15" s="521"/>
      <c r="AGB15" s="521"/>
      <c r="AGC15" s="521"/>
      <c r="AGD15" s="521"/>
      <c r="AGE15" s="521"/>
      <c r="AGF15" s="521"/>
      <c r="AGG15" s="521"/>
      <c r="AGH15" s="521"/>
      <c r="AGI15" s="521"/>
      <c r="AGJ15" s="521"/>
      <c r="AGK15" s="521"/>
      <c r="AGL15" s="521"/>
      <c r="AGM15" s="521"/>
      <c r="AGN15" s="521"/>
      <c r="AGO15" s="521"/>
      <c r="AGP15" s="521"/>
      <c r="AGQ15" s="521"/>
      <c r="AGR15" s="521"/>
      <c r="AGS15" s="521"/>
      <c r="AGT15" s="521"/>
      <c r="AGU15" s="521"/>
      <c r="AGV15" s="521"/>
      <c r="AGW15" s="521"/>
      <c r="AGX15" s="521"/>
      <c r="AGY15" s="521"/>
      <c r="AGZ15" s="521"/>
      <c r="AHA15" s="521"/>
      <c r="AHB15" s="521"/>
      <c r="AHC15" s="521"/>
      <c r="AHD15" s="521"/>
      <c r="AHE15" s="521"/>
      <c r="AHF15" s="521"/>
      <c r="AHG15" s="521"/>
      <c r="AHH15" s="521"/>
      <c r="AHI15" s="521"/>
      <c r="AHJ15" s="521"/>
      <c r="AHK15" s="521"/>
      <c r="AHL15" s="521"/>
      <c r="AHM15" s="521"/>
      <c r="AHN15" s="521"/>
      <c r="AHO15" s="521"/>
      <c r="AHP15" s="521"/>
      <c r="AHQ15" s="521"/>
      <c r="AHR15" s="521"/>
      <c r="AHS15" s="521"/>
      <c r="AHT15" s="521"/>
      <c r="AHU15" s="521"/>
      <c r="AHV15" s="521"/>
      <c r="AHW15" s="521"/>
      <c r="AHX15" s="521"/>
      <c r="AHY15" s="521"/>
      <c r="AHZ15" s="521"/>
      <c r="AIA15" s="521"/>
      <c r="AIB15" s="521"/>
      <c r="AIC15" s="521"/>
      <c r="AID15" s="521"/>
      <c r="AIE15" s="521"/>
      <c r="AIF15" s="521"/>
      <c r="AIG15" s="521"/>
      <c r="AIH15" s="521"/>
      <c r="AII15" s="521"/>
      <c r="AIJ15" s="521"/>
      <c r="AIK15" s="521"/>
      <c r="AIL15" s="521"/>
      <c r="AIM15" s="521"/>
      <c r="AIN15" s="521"/>
      <c r="AIO15" s="521"/>
      <c r="AIP15" s="521"/>
      <c r="AIQ15" s="521"/>
      <c r="AIR15" s="521"/>
      <c r="AIS15" s="521"/>
      <c r="AIT15" s="521"/>
      <c r="AIU15" s="521"/>
      <c r="AIV15" s="521"/>
      <c r="AIW15" s="521"/>
      <c r="AIX15" s="521"/>
      <c r="AIY15" s="521"/>
      <c r="AIZ15" s="521"/>
      <c r="AJA15" s="521"/>
      <c r="AJB15" s="521"/>
      <c r="AJC15" s="521"/>
      <c r="AJD15" s="521"/>
      <c r="AJE15" s="521"/>
      <c r="AJF15" s="521"/>
      <c r="AJG15" s="521"/>
      <c r="AJH15" s="521"/>
      <c r="AJI15" s="521"/>
      <c r="AJJ15" s="521"/>
      <c r="AJK15" s="521"/>
      <c r="AJL15" s="521"/>
      <c r="AJM15" s="521"/>
      <c r="AJN15" s="521"/>
      <c r="AJO15" s="521"/>
      <c r="AJP15" s="521"/>
      <c r="AJQ15" s="521"/>
      <c r="AJR15" s="521"/>
      <c r="AJS15" s="521"/>
      <c r="AJT15" s="521"/>
      <c r="AJU15" s="521"/>
      <c r="AJV15" s="521"/>
      <c r="AJW15" s="521"/>
      <c r="AJX15" s="521"/>
      <c r="AJY15" s="521"/>
      <c r="AJZ15" s="521"/>
      <c r="AKA15" s="521"/>
      <c r="AKB15" s="521"/>
      <c r="AKC15" s="521"/>
      <c r="AKD15" s="521"/>
      <c r="AKE15" s="521"/>
      <c r="AKF15" s="521"/>
      <c r="AKG15" s="521"/>
      <c r="AKH15" s="521"/>
      <c r="AKI15" s="521"/>
      <c r="AKJ15" s="521"/>
      <c r="AKK15" s="521"/>
      <c r="AKL15" s="521"/>
      <c r="AKM15" s="521"/>
      <c r="AKN15" s="521"/>
      <c r="AKO15" s="521"/>
      <c r="AKP15" s="521"/>
      <c r="AKQ15" s="521"/>
      <c r="AKR15" s="521"/>
      <c r="AKS15" s="521"/>
      <c r="AKT15" s="521"/>
      <c r="AKU15" s="521"/>
      <c r="AKV15" s="521"/>
      <c r="AKW15" s="521"/>
      <c r="AKX15" s="521"/>
      <c r="AKY15" s="521"/>
      <c r="AKZ15" s="521"/>
      <c r="ALA15" s="521"/>
    </row>
    <row r="16" spans="1:989" s="522" customFormat="1" ht="27" customHeight="1">
      <c r="A16" s="520"/>
      <c r="B16" s="520"/>
      <c r="C16" s="520"/>
      <c r="D16" s="520"/>
      <c r="E16" s="520"/>
      <c r="F16" s="520"/>
      <c r="G16" s="520"/>
      <c r="H16" s="520"/>
      <c r="I16" s="520"/>
      <c r="J16" s="520"/>
      <c r="K16" s="520"/>
      <c r="L16" s="520"/>
      <c r="M16" s="520"/>
      <c r="N16" s="520"/>
      <c r="O16" s="520"/>
      <c r="P16" s="520"/>
      <c r="Q16" s="520"/>
      <c r="R16" s="521"/>
      <c r="S16" s="521"/>
      <c r="T16" s="521"/>
      <c r="U16" s="521"/>
      <c r="V16" s="504"/>
      <c r="W16" s="527"/>
      <c r="X16" s="527"/>
      <c r="Y16" s="527"/>
      <c r="Z16" s="527"/>
      <c r="AA16" s="527"/>
      <c r="AB16" s="527"/>
      <c r="AC16" s="527"/>
      <c r="AD16" s="527"/>
      <c r="AE16" s="527"/>
      <c r="AF16" s="527"/>
      <c r="AG16" s="527"/>
      <c r="AH16" s="527"/>
      <c r="AI16" s="521"/>
      <c r="AJ16" s="527"/>
      <c r="AK16" s="527"/>
      <c r="AL16" s="527"/>
      <c r="AM16" s="521"/>
      <c r="AN16" s="527"/>
      <c r="AO16" s="527"/>
      <c r="AP16" s="528"/>
      <c r="AQ16" s="528"/>
      <c r="AR16" s="528"/>
      <c r="AS16" s="528"/>
      <c r="AT16" s="528"/>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c r="BY16" s="521"/>
      <c r="BZ16" s="521"/>
      <c r="CA16" s="521"/>
      <c r="CB16" s="521"/>
      <c r="CC16" s="521"/>
      <c r="CD16" s="521"/>
      <c r="CE16" s="521"/>
      <c r="CF16" s="521"/>
      <c r="CG16" s="521"/>
      <c r="CH16" s="521"/>
      <c r="CI16" s="521"/>
      <c r="CJ16" s="521"/>
      <c r="CK16" s="521"/>
      <c r="CL16" s="521"/>
      <c r="CM16" s="521"/>
      <c r="CN16" s="521"/>
      <c r="CO16" s="521"/>
      <c r="CP16" s="521"/>
      <c r="CQ16" s="521"/>
      <c r="CR16" s="521"/>
      <c r="CS16" s="521"/>
      <c r="CT16" s="521"/>
      <c r="CU16" s="521"/>
      <c r="CV16" s="521"/>
      <c r="CW16" s="521"/>
      <c r="CX16" s="521"/>
      <c r="CY16" s="521"/>
      <c r="CZ16" s="521"/>
      <c r="DA16" s="521"/>
      <c r="DB16" s="521"/>
      <c r="DC16" s="521"/>
      <c r="DD16" s="521"/>
      <c r="DE16" s="521"/>
      <c r="DF16" s="521"/>
      <c r="DG16" s="521"/>
      <c r="DH16" s="521"/>
      <c r="DI16" s="521"/>
      <c r="DJ16" s="521"/>
      <c r="DK16" s="521"/>
      <c r="DL16" s="521"/>
      <c r="DM16" s="521"/>
      <c r="DN16" s="521"/>
      <c r="DO16" s="521"/>
      <c r="DP16" s="521"/>
      <c r="DQ16" s="521"/>
      <c r="DR16" s="521"/>
      <c r="DS16" s="521"/>
      <c r="DT16" s="521"/>
      <c r="DU16" s="521"/>
      <c r="DV16" s="521"/>
      <c r="DW16" s="521"/>
      <c r="DX16" s="521"/>
      <c r="DY16" s="521"/>
      <c r="DZ16" s="521"/>
      <c r="EA16" s="521"/>
      <c r="EB16" s="521"/>
      <c r="EC16" s="521"/>
      <c r="ED16" s="521"/>
      <c r="EE16" s="521"/>
      <c r="EF16" s="521"/>
      <c r="EG16" s="521"/>
      <c r="EH16" s="521"/>
      <c r="EI16" s="521"/>
      <c r="EJ16" s="521"/>
      <c r="EK16" s="521"/>
      <c r="EL16" s="521"/>
      <c r="EM16" s="521"/>
      <c r="EN16" s="521"/>
      <c r="EO16" s="521"/>
      <c r="EP16" s="521"/>
      <c r="EQ16" s="521"/>
      <c r="ER16" s="521"/>
      <c r="ES16" s="521"/>
      <c r="ET16" s="521"/>
      <c r="EU16" s="521"/>
      <c r="EV16" s="521"/>
      <c r="EW16" s="521"/>
      <c r="EX16" s="521"/>
      <c r="EY16" s="521"/>
      <c r="EZ16" s="521"/>
      <c r="FA16" s="521"/>
      <c r="FB16" s="521"/>
      <c r="FC16" s="521"/>
      <c r="FD16" s="521"/>
      <c r="FE16" s="521"/>
      <c r="FF16" s="521"/>
      <c r="FG16" s="521"/>
      <c r="FH16" s="521"/>
      <c r="FI16" s="521"/>
      <c r="FJ16" s="521"/>
      <c r="FK16" s="521"/>
      <c r="FL16" s="521"/>
      <c r="FM16" s="521"/>
      <c r="FN16" s="521"/>
      <c r="FO16" s="521"/>
      <c r="FP16" s="521"/>
      <c r="FQ16" s="521"/>
      <c r="FR16" s="521"/>
      <c r="FS16" s="521"/>
      <c r="FT16" s="521"/>
      <c r="FU16" s="521"/>
      <c r="FV16" s="521"/>
      <c r="FW16" s="521"/>
      <c r="FX16" s="521"/>
      <c r="FY16" s="521"/>
      <c r="FZ16" s="521"/>
      <c r="GA16" s="521"/>
      <c r="GB16" s="521"/>
      <c r="GC16" s="521"/>
      <c r="GD16" s="521"/>
      <c r="GE16" s="521"/>
      <c r="GF16" s="521"/>
      <c r="GG16" s="521"/>
      <c r="GH16" s="521"/>
      <c r="GI16" s="521"/>
      <c r="GJ16" s="521"/>
      <c r="GK16" s="521"/>
      <c r="GL16" s="521"/>
      <c r="GM16" s="521"/>
      <c r="GN16" s="521"/>
      <c r="GO16" s="521"/>
      <c r="GP16" s="521"/>
      <c r="GQ16" s="521"/>
      <c r="GR16" s="521"/>
      <c r="GS16" s="521"/>
      <c r="GT16" s="521"/>
      <c r="GU16" s="521"/>
      <c r="GV16" s="521"/>
      <c r="GW16" s="521"/>
      <c r="GX16" s="521"/>
      <c r="GY16" s="521"/>
      <c r="GZ16" s="521"/>
      <c r="HA16" s="521"/>
      <c r="HB16" s="521"/>
      <c r="HC16" s="521"/>
      <c r="HD16" s="521"/>
      <c r="HE16" s="521"/>
      <c r="HF16" s="521"/>
      <c r="HG16" s="521"/>
      <c r="HH16" s="521"/>
      <c r="HI16" s="521"/>
      <c r="HJ16" s="521"/>
      <c r="HK16" s="521"/>
      <c r="HL16" s="521"/>
      <c r="HM16" s="521"/>
      <c r="HN16" s="521"/>
      <c r="HO16" s="521"/>
      <c r="HP16" s="521"/>
      <c r="HQ16" s="521"/>
      <c r="HR16" s="521"/>
      <c r="HS16" s="521"/>
      <c r="HT16" s="521"/>
      <c r="HU16" s="521"/>
      <c r="HV16" s="521"/>
      <c r="HW16" s="521"/>
      <c r="HX16" s="521"/>
      <c r="HY16" s="521"/>
      <c r="HZ16" s="521"/>
      <c r="IA16" s="521"/>
      <c r="IB16" s="521"/>
      <c r="IC16" s="521"/>
      <c r="ID16" s="521"/>
      <c r="IE16" s="521"/>
      <c r="IF16" s="521"/>
      <c r="IG16" s="521"/>
      <c r="IH16" s="521"/>
      <c r="II16" s="521"/>
      <c r="IJ16" s="521"/>
      <c r="IK16" s="521"/>
      <c r="IL16" s="521"/>
      <c r="IM16" s="521"/>
      <c r="IN16" s="521"/>
      <c r="IO16" s="521"/>
      <c r="IP16" s="521"/>
      <c r="IQ16" s="521"/>
      <c r="IR16" s="521"/>
      <c r="IS16" s="521"/>
      <c r="IT16" s="521"/>
      <c r="IU16" s="521"/>
      <c r="IV16" s="521"/>
      <c r="IW16" s="521"/>
      <c r="IX16" s="521"/>
      <c r="IY16" s="521"/>
      <c r="IZ16" s="521"/>
      <c r="JA16" s="521"/>
      <c r="JB16" s="521"/>
      <c r="JC16" s="521"/>
      <c r="JD16" s="521"/>
      <c r="JE16" s="521"/>
      <c r="JF16" s="521"/>
      <c r="JG16" s="521"/>
      <c r="JH16" s="521"/>
      <c r="JI16" s="521"/>
      <c r="JJ16" s="521"/>
      <c r="JK16" s="521"/>
      <c r="JL16" s="521"/>
      <c r="JM16" s="521"/>
      <c r="JN16" s="521"/>
      <c r="JO16" s="521"/>
      <c r="JP16" s="521"/>
      <c r="JQ16" s="521"/>
      <c r="JR16" s="521"/>
      <c r="JS16" s="521"/>
      <c r="JT16" s="521"/>
      <c r="JU16" s="521"/>
      <c r="JV16" s="521"/>
      <c r="JW16" s="521"/>
      <c r="JX16" s="521"/>
      <c r="JY16" s="521"/>
      <c r="JZ16" s="521"/>
      <c r="KA16" s="521"/>
      <c r="KB16" s="521"/>
      <c r="KC16" s="521"/>
      <c r="KD16" s="521"/>
      <c r="KE16" s="521"/>
      <c r="KF16" s="521"/>
      <c r="KG16" s="521"/>
      <c r="KH16" s="521"/>
      <c r="KI16" s="521"/>
      <c r="KJ16" s="521"/>
      <c r="KK16" s="521"/>
      <c r="KL16" s="521"/>
      <c r="KM16" s="521"/>
      <c r="KN16" s="521"/>
      <c r="KO16" s="521"/>
      <c r="KP16" s="521"/>
      <c r="KQ16" s="521"/>
      <c r="KR16" s="521"/>
      <c r="KS16" s="521"/>
      <c r="KT16" s="521"/>
      <c r="KU16" s="521"/>
      <c r="KV16" s="521"/>
      <c r="KW16" s="521"/>
      <c r="KX16" s="521"/>
      <c r="KY16" s="521"/>
      <c r="KZ16" s="521"/>
      <c r="LA16" s="521"/>
      <c r="LB16" s="521"/>
      <c r="LC16" s="521"/>
      <c r="LD16" s="521"/>
      <c r="LE16" s="521"/>
      <c r="LF16" s="521"/>
      <c r="LG16" s="521"/>
      <c r="LH16" s="521"/>
      <c r="LI16" s="521"/>
      <c r="LJ16" s="521"/>
      <c r="LK16" s="521"/>
      <c r="LL16" s="521"/>
      <c r="LM16" s="521"/>
      <c r="LN16" s="521"/>
      <c r="LO16" s="521"/>
      <c r="LP16" s="521"/>
      <c r="LQ16" s="521"/>
      <c r="LR16" s="521"/>
      <c r="LS16" s="521"/>
      <c r="LT16" s="521"/>
      <c r="LU16" s="521"/>
      <c r="LV16" s="521"/>
      <c r="LW16" s="521"/>
      <c r="LX16" s="521"/>
      <c r="LY16" s="521"/>
      <c r="LZ16" s="521"/>
      <c r="MA16" s="521"/>
      <c r="MB16" s="521"/>
      <c r="MC16" s="521"/>
      <c r="MD16" s="521"/>
      <c r="ME16" s="521"/>
      <c r="MF16" s="521"/>
      <c r="MG16" s="521"/>
      <c r="MH16" s="521"/>
      <c r="MI16" s="521"/>
      <c r="MJ16" s="521"/>
      <c r="MK16" s="521"/>
      <c r="ML16" s="521"/>
      <c r="MM16" s="521"/>
      <c r="MN16" s="521"/>
      <c r="MO16" s="521"/>
      <c r="MP16" s="521"/>
      <c r="MQ16" s="521"/>
      <c r="MR16" s="521"/>
      <c r="MS16" s="521"/>
      <c r="MT16" s="521"/>
      <c r="MU16" s="521"/>
      <c r="MV16" s="521"/>
      <c r="MW16" s="521"/>
      <c r="MX16" s="521"/>
      <c r="MY16" s="521"/>
      <c r="MZ16" s="521"/>
      <c r="NA16" s="521"/>
      <c r="NB16" s="521"/>
      <c r="NC16" s="521"/>
      <c r="ND16" s="521"/>
      <c r="NE16" s="521"/>
      <c r="NF16" s="521"/>
      <c r="NG16" s="521"/>
      <c r="NH16" s="521"/>
      <c r="NI16" s="521"/>
      <c r="NJ16" s="521"/>
      <c r="NK16" s="521"/>
      <c r="NL16" s="521"/>
      <c r="NM16" s="521"/>
      <c r="NN16" s="521"/>
      <c r="NO16" s="521"/>
      <c r="NP16" s="521"/>
      <c r="NQ16" s="521"/>
      <c r="NR16" s="521"/>
      <c r="NS16" s="521"/>
      <c r="NT16" s="521"/>
      <c r="NU16" s="521"/>
      <c r="NV16" s="521"/>
      <c r="NW16" s="521"/>
      <c r="NX16" s="521"/>
      <c r="NY16" s="521"/>
      <c r="NZ16" s="521"/>
      <c r="OA16" s="521"/>
      <c r="OB16" s="521"/>
      <c r="OC16" s="521"/>
      <c r="OD16" s="521"/>
      <c r="OE16" s="521"/>
      <c r="OF16" s="521"/>
      <c r="OG16" s="521"/>
      <c r="OH16" s="521"/>
      <c r="OI16" s="521"/>
      <c r="OJ16" s="521"/>
      <c r="OK16" s="521"/>
      <c r="OL16" s="521"/>
      <c r="OM16" s="521"/>
      <c r="ON16" s="521"/>
      <c r="OO16" s="521"/>
      <c r="OP16" s="521"/>
      <c r="OQ16" s="521"/>
      <c r="OR16" s="521"/>
      <c r="OS16" s="521"/>
      <c r="OT16" s="521"/>
      <c r="OU16" s="521"/>
      <c r="OV16" s="521"/>
      <c r="OW16" s="521"/>
      <c r="OX16" s="521"/>
      <c r="OY16" s="521"/>
      <c r="OZ16" s="521"/>
      <c r="PA16" s="521"/>
      <c r="PB16" s="521"/>
      <c r="PC16" s="521"/>
      <c r="PD16" s="521"/>
      <c r="PE16" s="521"/>
      <c r="PF16" s="521"/>
      <c r="PG16" s="521"/>
      <c r="PH16" s="521"/>
      <c r="PI16" s="521"/>
      <c r="PJ16" s="521"/>
      <c r="PK16" s="521"/>
      <c r="PL16" s="521"/>
      <c r="PM16" s="521"/>
      <c r="PN16" s="521"/>
      <c r="PO16" s="521"/>
      <c r="PP16" s="521"/>
      <c r="PQ16" s="521"/>
      <c r="PR16" s="521"/>
      <c r="PS16" s="521"/>
      <c r="PT16" s="521"/>
      <c r="PU16" s="521"/>
      <c r="PV16" s="521"/>
      <c r="PW16" s="521"/>
      <c r="PX16" s="521"/>
      <c r="PY16" s="521"/>
      <c r="PZ16" s="521"/>
      <c r="QA16" s="521"/>
      <c r="QB16" s="521"/>
      <c r="QC16" s="521"/>
      <c r="QD16" s="521"/>
      <c r="QE16" s="521"/>
      <c r="QF16" s="521"/>
      <c r="QG16" s="521"/>
      <c r="QH16" s="521"/>
      <c r="QI16" s="521"/>
      <c r="QJ16" s="521"/>
      <c r="QK16" s="521"/>
      <c r="QL16" s="521"/>
      <c r="QM16" s="521"/>
      <c r="QN16" s="521"/>
      <c r="QO16" s="521"/>
      <c r="QP16" s="521"/>
      <c r="QQ16" s="521"/>
      <c r="QR16" s="521"/>
      <c r="QS16" s="521"/>
      <c r="QT16" s="521"/>
      <c r="QU16" s="521"/>
      <c r="QV16" s="521"/>
      <c r="QW16" s="521"/>
      <c r="QX16" s="521"/>
      <c r="QY16" s="521"/>
      <c r="QZ16" s="521"/>
      <c r="RA16" s="521"/>
      <c r="RB16" s="521"/>
      <c r="RC16" s="521"/>
      <c r="RD16" s="521"/>
      <c r="RE16" s="521"/>
      <c r="RF16" s="521"/>
      <c r="RG16" s="521"/>
      <c r="RH16" s="521"/>
      <c r="RI16" s="521"/>
      <c r="RJ16" s="521"/>
      <c r="RK16" s="521"/>
      <c r="RL16" s="521"/>
      <c r="RM16" s="521"/>
      <c r="RN16" s="521"/>
      <c r="RO16" s="521"/>
      <c r="RP16" s="521"/>
      <c r="RQ16" s="521"/>
      <c r="RR16" s="521"/>
      <c r="RS16" s="521"/>
      <c r="RT16" s="521"/>
      <c r="RU16" s="521"/>
      <c r="RV16" s="521"/>
      <c r="RW16" s="521"/>
      <c r="RX16" s="521"/>
      <c r="RY16" s="521"/>
      <c r="RZ16" s="521"/>
      <c r="SA16" s="521"/>
      <c r="SB16" s="521"/>
      <c r="SC16" s="521"/>
      <c r="SD16" s="521"/>
      <c r="SE16" s="521"/>
      <c r="SF16" s="521"/>
      <c r="SG16" s="521"/>
      <c r="SH16" s="521"/>
      <c r="SI16" s="521"/>
      <c r="SJ16" s="521"/>
      <c r="SK16" s="521"/>
      <c r="SL16" s="521"/>
      <c r="SM16" s="521"/>
      <c r="SN16" s="521"/>
      <c r="SO16" s="521"/>
      <c r="SP16" s="521"/>
      <c r="SQ16" s="521"/>
      <c r="SR16" s="521"/>
      <c r="SS16" s="521"/>
      <c r="ST16" s="521"/>
      <c r="SU16" s="521"/>
      <c r="SV16" s="521"/>
      <c r="SW16" s="521"/>
      <c r="SX16" s="521"/>
      <c r="SY16" s="521"/>
      <c r="SZ16" s="521"/>
      <c r="TA16" s="521"/>
      <c r="TB16" s="521"/>
      <c r="TC16" s="521"/>
      <c r="TD16" s="521"/>
      <c r="TE16" s="521"/>
      <c r="TF16" s="521"/>
      <c r="TG16" s="521"/>
      <c r="TH16" s="521"/>
      <c r="TI16" s="521"/>
      <c r="TJ16" s="521"/>
      <c r="TK16" s="521"/>
      <c r="TL16" s="521"/>
      <c r="TM16" s="521"/>
      <c r="TN16" s="521"/>
      <c r="TO16" s="521"/>
      <c r="TP16" s="521"/>
      <c r="TQ16" s="521"/>
      <c r="TR16" s="521"/>
      <c r="TS16" s="521"/>
      <c r="TT16" s="521"/>
      <c r="TU16" s="521"/>
      <c r="TV16" s="521"/>
      <c r="TW16" s="521"/>
      <c r="TX16" s="521"/>
      <c r="TY16" s="521"/>
      <c r="TZ16" s="521"/>
      <c r="UA16" s="521"/>
      <c r="UB16" s="521"/>
      <c r="UC16" s="521"/>
      <c r="UD16" s="521"/>
      <c r="UE16" s="521"/>
      <c r="UF16" s="521"/>
      <c r="UG16" s="521"/>
      <c r="UH16" s="521"/>
      <c r="UI16" s="521"/>
      <c r="UJ16" s="521"/>
      <c r="UK16" s="521"/>
      <c r="UL16" s="521"/>
      <c r="UM16" s="521"/>
      <c r="UN16" s="521"/>
      <c r="UO16" s="521"/>
      <c r="UP16" s="521"/>
      <c r="UQ16" s="521"/>
      <c r="UR16" s="521"/>
      <c r="US16" s="521"/>
      <c r="UT16" s="521"/>
      <c r="UU16" s="521"/>
      <c r="UV16" s="521"/>
      <c r="UW16" s="521"/>
      <c r="UX16" s="521"/>
      <c r="UY16" s="521"/>
      <c r="UZ16" s="521"/>
      <c r="VA16" s="521"/>
      <c r="VB16" s="521"/>
      <c r="VC16" s="521"/>
      <c r="VD16" s="521"/>
      <c r="VE16" s="521"/>
      <c r="VF16" s="521"/>
      <c r="VG16" s="521"/>
      <c r="VH16" s="521"/>
      <c r="VI16" s="521"/>
      <c r="VJ16" s="521"/>
      <c r="VK16" s="521"/>
      <c r="VL16" s="521"/>
      <c r="VM16" s="521"/>
      <c r="VN16" s="521"/>
      <c r="VO16" s="521"/>
      <c r="VP16" s="521"/>
      <c r="VQ16" s="521"/>
      <c r="VR16" s="521"/>
      <c r="VS16" s="521"/>
      <c r="VT16" s="521"/>
      <c r="VU16" s="521"/>
      <c r="VV16" s="521"/>
      <c r="VW16" s="521"/>
      <c r="VX16" s="521"/>
      <c r="VY16" s="521"/>
      <c r="VZ16" s="521"/>
      <c r="WA16" s="521"/>
      <c r="WB16" s="521"/>
      <c r="WC16" s="521"/>
      <c r="WD16" s="521"/>
      <c r="WE16" s="521"/>
      <c r="WF16" s="521"/>
      <c r="WG16" s="521"/>
      <c r="WH16" s="521"/>
      <c r="WI16" s="521"/>
      <c r="WJ16" s="521"/>
      <c r="WK16" s="521"/>
      <c r="WL16" s="521"/>
      <c r="WM16" s="521"/>
      <c r="WN16" s="521"/>
      <c r="WO16" s="521"/>
      <c r="WP16" s="521"/>
      <c r="WQ16" s="521"/>
      <c r="WR16" s="521"/>
      <c r="WS16" s="521"/>
      <c r="WT16" s="521"/>
      <c r="WU16" s="521"/>
      <c r="WV16" s="521"/>
      <c r="WW16" s="521"/>
      <c r="WX16" s="521"/>
      <c r="WY16" s="521"/>
      <c r="WZ16" s="521"/>
      <c r="XA16" s="521"/>
      <c r="XB16" s="521"/>
      <c r="XC16" s="521"/>
      <c r="XD16" s="521"/>
      <c r="XE16" s="521"/>
      <c r="XF16" s="521"/>
      <c r="XG16" s="521"/>
      <c r="XH16" s="521"/>
      <c r="XI16" s="521"/>
      <c r="XJ16" s="521"/>
      <c r="XK16" s="521"/>
      <c r="XL16" s="521"/>
      <c r="XM16" s="521"/>
      <c r="XN16" s="521"/>
      <c r="XO16" s="521"/>
      <c r="XP16" s="521"/>
      <c r="XQ16" s="521"/>
      <c r="XR16" s="521"/>
      <c r="XS16" s="521"/>
      <c r="XT16" s="521"/>
      <c r="XU16" s="521"/>
      <c r="XV16" s="521"/>
      <c r="XW16" s="521"/>
      <c r="XX16" s="521"/>
      <c r="XY16" s="521"/>
      <c r="XZ16" s="521"/>
      <c r="YA16" s="521"/>
      <c r="YB16" s="521"/>
      <c r="YC16" s="521"/>
      <c r="YD16" s="521"/>
      <c r="YE16" s="521"/>
      <c r="YF16" s="521"/>
      <c r="YG16" s="521"/>
      <c r="YH16" s="521"/>
      <c r="YI16" s="521"/>
      <c r="YJ16" s="521"/>
      <c r="YK16" s="521"/>
      <c r="YL16" s="521"/>
      <c r="YM16" s="521"/>
      <c r="YN16" s="521"/>
      <c r="YO16" s="521"/>
      <c r="YP16" s="521"/>
      <c r="YQ16" s="521"/>
      <c r="YR16" s="521"/>
      <c r="YS16" s="521"/>
      <c r="YT16" s="521"/>
      <c r="YU16" s="521"/>
      <c r="YV16" s="521"/>
      <c r="YW16" s="521"/>
      <c r="YX16" s="521"/>
      <c r="YY16" s="521"/>
      <c r="YZ16" s="521"/>
      <c r="ZA16" s="521"/>
      <c r="ZB16" s="521"/>
      <c r="ZC16" s="521"/>
      <c r="ZD16" s="521"/>
      <c r="ZE16" s="521"/>
      <c r="ZF16" s="521"/>
      <c r="ZG16" s="521"/>
      <c r="ZH16" s="521"/>
      <c r="ZI16" s="521"/>
      <c r="ZJ16" s="521"/>
      <c r="ZK16" s="521"/>
      <c r="ZL16" s="521"/>
      <c r="ZM16" s="521"/>
      <c r="ZN16" s="521"/>
      <c r="ZO16" s="521"/>
      <c r="ZP16" s="521"/>
      <c r="ZQ16" s="521"/>
      <c r="ZR16" s="521"/>
      <c r="ZS16" s="521"/>
      <c r="ZT16" s="521"/>
      <c r="ZU16" s="521"/>
      <c r="ZV16" s="521"/>
      <c r="ZW16" s="521"/>
      <c r="ZX16" s="521"/>
      <c r="ZY16" s="521"/>
      <c r="ZZ16" s="521"/>
      <c r="AAA16" s="521"/>
      <c r="AAB16" s="521"/>
      <c r="AAC16" s="521"/>
      <c r="AAD16" s="521"/>
      <c r="AAE16" s="521"/>
      <c r="AAF16" s="521"/>
      <c r="AAG16" s="521"/>
      <c r="AAH16" s="521"/>
      <c r="AAI16" s="521"/>
      <c r="AAJ16" s="521"/>
      <c r="AAK16" s="521"/>
      <c r="AAL16" s="521"/>
      <c r="AAM16" s="521"/>
      <c r="AAN16" s="521"/>
      <c r="AAO16" s="521"/>
      <c r="AAP16" s="521"/>
      <c r="AAQ16" s="521"/>
      <c r="AAR16" s="521"/>
      <c r="AAS16" s="521"/>
      <c r="AAT16" s="521"/>
      <c r="AAU16" s="521"/>
      <c r="AAV16" s="521"/>
      <c r="AAW16" s="521"/>
      <c r="AAX16" s="521"/>
      <c r="AAY16" s="521"/>
      <c r="AAZ16" s="521"/>
      <c r="ABA16" s="521"/>
      <c r="ABB16" s="521"/>
      <c r="ABC16" s="521"/>
      <c r="ABD16" s="521"/>
      <c r="ABE16" s="521"/>
      <c r="ABF16" s="521"/>
      <c r="ABG16" s="521"/>
      <c r="ABH16" s="521"/>
      <c r="ABI16" s="521"/>
      <c r="ABJ16" s="521"/>
      <c r="ABK16" s="521"/>
      <c r="ABL16" s="521"/>
      <c r="ABM16" s="521"/>
      <c r="ABN16" s="521"/>
      <c r="ABO16" s="521"/>
      <c r="ABP16" s="521"/>
      <c r="ABQ16" s="521"/>
      <c r="ABR16" s="521"/>
      <c r="ABS16" s="521"/>
      <c r="ABT16" s="521"/>
      <c r="ABU16" s="521"/>
      <c r="ABV16" s="521"/>
      <c r="ABW16" s="521"/>
      <c r="ABX16" s="521"/>
      <c r="ABY16" s="521"/>
      <c r="ABZ16" s="521"/>
      <c r="ACA16" s="521"/>
      <c r="ACB16" s="521"/>
      <c r="ACC16" s="521"/>
      <c r="ACD16" s="521"/>
      <c r="ACE16" s="521"/>
      <c r="ACF16" s="521"/>
      <c r="ACG16" s="521"/>
      <c r="ACH16" s="521"/>
      <c r="ACI16" s="521"/>
      <c r="ACJ16" s="521"/>
      <c r="ACK16" s="521"/>
      <c r="ACL16" s="521"/>
      <c r="ACM16" s="521"/>
      <c r="ACN16" s="521"/>
      <c r="ACO16" s="521"/>
      <c r="ACP16" s="521"/>
      <c r="ACQ16" s="521"/>
      <c r="ACR16" s="521"/>
      <c r="ACS16" s="521"/>
      <c r="ACT16" s="521"/>
      <c r="ACU16" s="521"/>
      <c r="ACV16" s="521"/>
      <c r="ACW16" s="521"/>
      <c r="ACX16" s="521"/>
      <c r="ACY16" s="521"/>
      <c r="ACZ16" s="521"/>
      <c r="ADA16" s="521"/>
      <c r="ADB16" s="521"/>
      <c r="ADC16" s="521"/>
      <c r="ADD16" s="521"/>
      <c r="ADE16" s="521"/>
      <c r="ADF16" s="521"/>
      <c r="ADG16" s="521"/>
      <c r="ADH16" s="521"/>
      <c r="ADI16" s="521"/>
      <c r="ADJ16" s="521"/>
      <c r="ADK16" s="521"/>
      <c r="ADL16" s="521"/>
      <c r="ADM16" s="521"/>
      <c r="ADN16" s="521"/>
      <c r="ADO16" s="521"/>
      <c r="ADP16" s="521"/>
      <c r="ADQ16" s="521"/>
      <c r="ADR16" s="521"/>
      <c r="ADS16" s="521"/>
      <c r="ADT16" s="521"/>
      <c r="ADU16" s="521"/>
      <c r="ADV16" s="521"/>
      <c r="ADW16" s="521"/>
      <c r="ADX16" s="521"/>
      <c r="ADY16" s="521"/>
      <c r="ADZ16" s="521"/>
      <c r="AEA16" s="521"/>
      <c r="AEB16" s="521"/>
      <c r="AEC16" s="521"/>
      <c r="AED16" s="521"/>
      <c r="AEE16" s="521"/>
      <c r="AEF16" s="521"/>
      <c r="AEG16" s="521"/>
      <c r="AEH16" s="521"/>
      <c r="AEI16" s="521"/>
      <c r="AEJ16" s="521"/>
      <c r="AEK16" s="521"/>
      <c r="AEL16" s="521"/>
      <c r="AEM16" s="521"/>
      <c r="AEN16" s="521"/>
      <c r="AEO16" s="521"/>
      <c r="AEP16" s="521"/>
      <c r="AEQ16" s="521"/>
      <c r="AER16" s="521"/>
      <c r="AES16" s="521"/>
      <c r="AET16" s="521"/>
      <c r="AEU16" s="521"/>
      <c r="AEV16" s="521"/>
      <c r="AEW16" s="521"/>
      <c r="AEX16" s="521"/>
      <c r="AEY16" s="521"/>
      <c r="AEZ16" s="521"/>
      <c r="AFA16" s="521"/>
      <c r="AFB16" s="521"/>
      <c r="AFC16" s="521"/>
      <c r="AFD16" s="521"/>
      <c r="AFE16" s="521"/>
      <c r="AFF16" s="521"/>
      <c r="AFG16" s="521"/>
      <c r="AFH16" s="521"/>
      <c r="AFI16" s="521"/>
      <c r="AFJ16" s="521"/>
      <c r="AFK16" s="521"/>
      <c r="AFL16" s="521"/>
      <c r="AFM16" s="521"/>
      <c r="AFN16" s="521"/>
      <c r="AFO16" s="521"/>
      <c r="AFP16" s="521"/>
      <c r="AFQ16" s="521"/>
      <c r="AFR16" s="521"/>
      <c r="AFS16" s="521"/>
      <c r="AFT16" s="521"/>
      <c r="AFU16" s="521"/>
      <c r="AFV16" s="521"/>
      <c r="AFW16" s="521"/>
      <c r="AFX16" s="521"/>
      <c r="AFY16" s="521"/>
      <c r="AFZ16" s="521"/>
      <c r="AGA16" s="521"/>
      <c r="AGB16" s="521"/>
      <c r="AGC16" s="521"/>
      <c r="AGD16" s="521"/>
      <c r="AGE16" s="521"/>
      <c r="AGF16" s="521"/>
      <c r="AGG16" s="521"/>
      <c r="AGH16" s="521"/>
      <c r="AGI16" s="521"/>
      <c r="AGJ16" s="521"/>
      <c r="AGK16" s="521"/>
      <c r="AGL16" s="521"/>
      <c r="AGM16" s="521"/>
      <c r="AGN16" s="521"/>
      <c r="AGO16" s="521"/>
      <c r="AGP16" s="521"/>
      <c r="AGQ16" s="521"/>
      <c r="AGR16" s="521"/>
      <c r="AGS16" s="521"/>
      <c r="AGT16" s="521"/>
      <c r="AGU16" s="521"/>
      <c r="AGV16" s="521"/>
      <c r="AGW16" s="521"/>
      <c r="AGX16" s="521"/>
      <c r="AGY16" s="521"/>
      <c r="AGZ16" s="521"/>
      <c r="AHA16" s="521"/>
      <c r="AHB16" s="521"/>
      <c r="AHC16" s="521"/>
      <c r="AHD16" s="521"/>
      <c r="AHE16" s="521"/>
      <c r="AHF16" s="521"/>
      <c r="AHG16" s="521"/>
      <c r="AHH16" s="521"/>
      <c r="AHI16" s="521"/>
      <c r="AHJ16" s="521"/>
      <c r="AHK16" s="521"/>
      <c r="AHL16" s="521"/>
      <c r="AHM16" s="521"/>
      <c r="AHN16" s="521"/>
      <c r="AHO16" s="521"/>
      <c r="AHP16" s="521"/>
      <c r="AHQ16" s="521"/>
      <c r="AHR16" s="521"/>
      <c r="AHS16" s="521"/>
      <c r="AHT16" s="521"/>
      <c r="AHU16" s="521"/>
      <c r="AHV16" s="521"/>
      <c r="AHW16" s="521"/>
      <c r="AHX16" s="521"/>
      <c r="AHY16" s="521"/>
      <c r="AHZ16" s="521"/>
      <c r="AIA16" s="521"/>
      <c r="AIB16" s="521"/>
      <c r="AIC16" s="521"/>
      <c r="AID16" s="521"/>
      <c r="AIE16" s="521"/>
      <c r="AIF16" s="521"/>
      <c r="AIG16" s="521"/>
      <c r="AIH16" s="521"/>
      <c r="AII16" s="521"/>
      <c r="AIJ16" s="521"/>
      <c r="AIK16" s="521"/>
      <c r="AIL16" s="521"/>
      <c r="AIM16" s="521"/>
      <c r="AIN16" s="521"/>
      <c r="AIO16" s="521"/>
      <c r="AIP16" s="521"/>
      <c r="AIQ16" s="521"/>
      <c r="AIR16" s="521"/>
      <c r="AIS16" s="521"/>
      <c r="AIT16" s="521"/>
      <c r="AIU16" s="521"/>
      <c r="AIV16" s="521"/>
      <c r="AIW16" s="521"/>
      <c r="AIX16" s="521"/>
      <c r="AIY16" s="521"/>
      <c r="AIZ16" s="521"/>
      <c r="AJA16" s="521"/>
      <c r="AJB16" s="521"/>
      <c r="AJC16" s="521"/>
      <c r="AJD16" s="521"/>
      <c r="AJE16" s="521"/>
      <c r="AJF16" s="521"/>
      <c r="AJG16" s="521"/>
      <c r="AJH16" s="521"/>
      <c r="AJI16" s="521"/>
      <c r="AJJ16" s="521"/>
      <c r="AJK16" s="521"/>
      <c r="AJL16" s="521"/>
      <c r="AJM16" s="521"/>
      <c r="AJN16" s="521"/>
      <c r="AJO16" s="521"/>
      <c r="AJP16" s="521"/>
      <c r="AJQ16" s="521"/>
      <c r="AJR16" s="521"/>
      <c r="AJS16" s="521"/>
      <c r="AJT16" s="521"/>
      <c r="AJU16" s="521"/>
      <c r="AJV16" s="521"/>
      <c r="AJW16" s="521"/>
      <c r="AJX16" s="521"/>
      <c r="AJY16" s="521"/>
      <c r="AJZ16" s="521"/>
      <c r="AKA16" s="521"/>
      <c r="AKB16" s="521"/>
      <c r="AKC16" s="521"/>
      <c r="AKD16" s="521"/>
      <c r="AKE16" s="521"/>
      <c r="AKF16" s="521"/>
      <c r="AKG16" s="521"/>
      <c r="AKH16" s="521"/>
      <c r="AKI16" s="521"/>
      <c r="AKJ16" s="521"/>
      <c r="AKK16" s="521"/>
      <c r="AKL16" s="521"/>
      <c r="AKM16" s="521"/>
      <c r="AKN16" s="521"/>
      <c r="AKO16" s="521"/>
      <c r="AKP16" s="521"/>
      <c r="AKQ16" s="521"/>
      <c r="AKR16" s="521"/>
      <c r="AKS16" s="521"/>
      <c r="AKT16" s="521"/>
      <c r="AKU16" s="521"/>
      <c r="AKV16" s="521"/>
      <c r="AKW16" s="521"/>
      <c r="AKX16" s="521"/>
      <c r="AKY16" s="521"/>
      <c r="AKZ16" s="521"/>
      <c r="ALA16" s="521"/>
    </row>
    <row r="17" spans="1:989" s="522" customFormat="1" ht="18.75" customHeight="1">
      <c r="A17" s="520"/>
      <c r="B17" s="520"/>
      <c r="C17" s="520"/>
      <c r="D17" s="520"/>
      <c r="E17" s="520"/>
      <c r="F17" s="520"/>
      <c r="G17" s="520"/>
      <c r="H17" s="520"/>
      <c r="I17" s="520"/>
      <c r="J17" s="520"/>
      <c r="K17" s="520"/>
      <c r="L17" s="520"/>
      <c r="M17" s="520"/>
      <c r="N17" s="520"/>
      <c r="O17" s="520"/>
      <c r="P17" s="520"/>
      <c r="Q17" s="520"/>
      <c r="R17" s="521"/>
      <c r="S17" s="521"/>
      <c r="T17" s="521"/>
      <c r="U17" s="521"/>
      <c r="V17" s="504"/>
      <c r="W17" s="521"/>
      <c r="X17" s="521"/>
      <c r="Y17" s="521"/>
      <c r="Z17" s="521"/>
      <c r="AA17" s="521"/>
      <c r="AB17" s="521"/>
      <c r="AC17" s="521"/>
      <c r="AD17" s="521"/>
      <c r="AE17" s="521"/>
      <c r="AF17" s="521"/>
      <c r="AG17" s="521"/>
      <c r="AH17" s="521"/>
      <c r="AI17" s="521"/>
      <c r="AJ17" s="521"/>
      <c r="AK17" s="521"/>
      <c r="AL17" s="521"/>
      <c r="AM17" s="521"/>
      <c r="AN17" s="521"/>
      <c r="AO17" s="521"/>
      <c r="AP17" s="521"/>
      <c r="AQ17" s="521"/>
      <c r="AR17" s="521"/>
      <c r="AS17" s="521"/>
      <c r="AT17" s="528"/>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21"/>
      <c r="CM17" s="521"/>
      <c r="CN17" s="521"/>
      <c r="CO17" s="521"/>
      <c r="CP17" s="521"/>
      <c r="CQ17" s="521"/>
      <c r="CR17" s="521"/>
      <c r="CS17" s="521"/>
      <c r="CT17" s="521"/>
      <c r="CU17" s="521"/>
      <c r="CV17" s="521"/>
      <c r="CW17" s="521"/>
      <c r="CX17" s="521"/>
      <c r="CY17" s="521"/>
      <c r="CZ17" s="521"/>
      <c r="DA17" s="521"/>
      <c r="DB17" s="521"/>
      <c r="DC17" s="521"/>
      <c r="DD17" s="521"/>
      <c r="DE17" s="521"/>
      <c r="DF17" s="521"/>
      <c r="DG17" s="521"/>
      <c r="DH17" s="521"/>
      <c r="DI17" s="521"/>
      <c r="DJ17" s="521"/>
      <c r="DK17" s="521"/>
      <c r="DL17" s="521"/>
      <c r="DM17" s="521"/>
      <c r="DN17" s="521"/>
      <c r="DO17" s="521"/>
      <c r="DP17" s="521"/>
      <c r="DQ17" s="521"/>
      <c r="DR17" s="521"/>
      <c r="DS17" s="521"/>
      <c r="DT17" s="521"/>
      <c r="DU17" s="521"/>
      <c r="DV17" s="521"/>
      <c r="DW17" s="521"/>
      <c r="DX17" s="521"/>
      <c r="DY17" s="521"/>
      <c r="DZ17" s="521"/>
      <c r="EA17" s="521"/>
      <c r="EB17" s="521"/>
      <c r="EC17" s="521"/>
      <c r="ED17" s="521"/>
      <c r="EE17" s="521"/>
      <c r="EF17" s="521"/>
      <c r="EG17" s="521"/>
      <c r="EH17" s="521"/>
      <c r="EI17" s="521"/>
      <c r="EJ17" s="521"/>
      <c r="EK17" s="521"/>
      <c r="EL17" s="521"/>
      <c r="EM17" s="521"/>
      <c r="EN17" s="521"/>
      <c r="EO17" s="521"/>
      <c r="EP17" s="521"/>
      <c r="EQ17" s="521"/>
      <c r="ER17" s="521"/>
      <c r="ES17" s="521"/>
      <c r="ET17" s="521"/>
      <c r="EU17" s="521"/>
      <c r="EV17" s="521"/>
      <c r="EW17" s="521"/>
      <c r="EX17" s="521"/>
      <c r="EY17" s="521"/>
      <c r="EZ17" s="521"/>
      <c r="FA17" s="521"/>
      <c r="FB17" s="521"/>
      <c r="FC17" s="521"/>
      <c r="FD17" s="521"/>
      <c r="FE17" s="521"/>
      <c r="FF17" s="521"/>
      <c r="FG17" s="521"/>
      <c r="FH17" s="521"/>
      <c r="FI17" s="521"/>
      <c r="FJ17" s="521"/>
      <c r="FK17" s="521"/>
      <c r="FL17" s="521"/>
      <c r="FM17" s="521"/>
      <c r="FN17" s="521"/>
      <c r="FO17" s="521"/>
      <c r="FP17" s="521"/>
      <c r="FQ17" s="521"/>
      <c r="FR17" s="521"/>
      <c r="FS17" s="521"/>
      <c r="FT17" s="521"/>
      <c r="FU17" s="521"/>
      <c r="FV17" s="521"/>
      <c r="FW17" s="521"/>
      <c r="FX17" s="521"/>
      <c r="FY17" s="521"/>
      <c r="FZ17" s="521"/>
      <c r="GA17" s="521"/>
      <c r="GB17" s="521"/>
      <c r="GC17" s="521"/>
      <c r="GD17" s="521"/>
      <c r="GE17" s="521"/>
      <c r="GF17" s="521"/>
      <c r="GG17" s="521"/>
      <c r="GH17" s="521"/>
      <c r="GI17" s="521"/>
      <c r="GJ17" s="521"/>
      <c r="GK17" s="521"/>
      <c r="GL17" s="521"/>
      <c r="GM17" s="521"/>
      <c r="GN17" s="521"/>
      <c r="GO17" s="521"/>
      <c r="GP17" s="521"/>
      <c r="GQ17" s="521"/>
      <c r="GR17" s="521"/>
      <c r="GS17" s="521"/>
      <c r="GT17" s="521"/>
      <c r="GU17" s="521"/>
      <c r="GV17" s="521"/>
      <c r="GW17" s="521"/>
      <c r="GX17" s="521"/>
      <c r="GY17" s="521"/>
      <c r="GZ17" s="521"/>
      <c r="HA17" s="521"/>
      <c r="HB17" s="521"/>
      <c r="HC17" s="521"/>
      <c r="HD17" s="521"/>
      <c r="HE17" s="521"/>
      <c r="HF17" s="521"/>
      <c r="HG17" s="521"/>
      <c r="HH17" s="521"/>
      <c r="HI17" s="521"/>
      <c r="HJ17" s="521"/>
      <c r="HK17" s="521"/>
      <c r="HL17" s="521"/>
      <c r="HM17" s="521"/>
      <c r="HN17" s="521"/>
      <c r="HO17" s="521"/>
      <c r="HP17" s="521"/>
      <c r="HQ17" s="521"/>
      <c r="HR17" s="521"/>
      <c r="HS17" s="521"/>
      <c r="HT17" s="521"/>
      <c r="HU17" s="521"/>
      <c r="HV17" s="521"/>
      <c r="HW17" s="521"/>
      <c r="HX17" s="521"/>
      <c r="HY17" s="521"/>
      <c r="HZ17" s="521"/>
      <c r="IA17" s="521"/>
      <c r="IB17" s="521"/>
      <c r="IC17" s="521"/>
      <c r="ID17" s="521"/>
      <c r="IE17" s="521"/>
      <c r="IF17" s="521"/>
      <c r="IG17" s="521"/>
      <c r="IH17" s="521"/>
      <c r="II17" s="521"/>
      <c r="IJ17" s="521"/>
      <c r="IK17" s="521"/>
      <c r="IL17" s="521"/>
      <c r="IM17" s="521"/>
      <c r="IN17" s="521"/>
      <c r="IO17" s="521"/>
      <c r="IP17" s="521"/>
      <c r="IQ17" s="521"/>
      <c r="IR17" s="521"/>
      <c r="IS17" s="521"/>
      <c r="IT17" s="521"/>
      <c r="IU17" s="521"/>
      <c r="IV17" s="521"/>
      <c r="IW17" s="521"/>
      <c r="IX17" s="521"/>
      <c r="IY17" s="521"/>
      <c r="IZ17" s="521"/>
      <c r="JA17" s="521"/>
      <c r="JB17" s="521"/>
      <c r="JC17" s="521"/>
      <c r="JD17" s="521"/>
      <c r="JE17" s="521"/>
      <c r="JF17" s="521"/>
      <c r="JG17" s="521"/>
      <c r="JH17" s="521"/>
      <c r="JI17" s="521"/>
      <c r="JJ17" s="521"/>
      <c r="JK17" s="521"/>
      <c r="JL17" s="521"/>
      <c r="JM17" s="521"/>
      <c r="JN17" s="521"/>
      <c r="JO17" s="521"/>
      <c r="JP17" s="521"/>
      <c r="JQ17" s="521"/>
      <c r="JR17" s="521"/>
      <c r="JS17" s="521"/>
      <c r="JT17" s="521"/>
      <c r="JU17" s="521"/>
      <c r="JV17" s="521"/>
      <c r="JW17" s="521"/>
      <c r="JX17" s="521"/>
      <c r="JY17" s="521"/>
      <c r="JZ17" s="521"/>
      <c r="KA17" s="521"/>
      <c r="KB17" s="521"/>
      <c r="KC17" s="521"/>
      <c r="KD17" s="521"/>
      <c r="KE17" s="521"/>
      <c r="KF17" s="521"/>
      <c r="KG17" s="521"/>
      <c r="KH17" s="521"/>
      <c r="KI17" s="521"/>
      <c r="KJ17" s="521"/>
      <c r="KK17" s="521"/>
      <c r="KL17" s="521"/>
      <c r="KM17" s="521"/>
      <c r="KN17" s="521"/>
      <c r="KO17" s="521"/>
      <c r="KP17" s="521"/>
      <c r="KQ17" s="521"/>
      <c r="KR17" s="521"/>
      <c r="KS17" s="521"/>
      <c r="KT17" s="521"/>
      <c r="KU17" s="521"/>
      <c r="KV17" s="521"/>
      <c r="KW17" s="521"/>
      <c r="KX17" s="521"/>
      <c r="KY17" s="521"/>
      <c r="KZ17" s="521"/>
      <c r="LA17" s="521"/>
      <c r="LB17" s="521"/>
      <c r="LC17" s="521"/>
      <c r="LD17" s="521"/>
      <c r="LE17" s="521"/>
      <c r="LF17" s="521"/>
      <c r="LG17" s="521"/>
      <c r="LH17" s="521"/>
      <c r="LI17" s="521"/>
      <c r="LJ17" s="521"/>
      <c r="LK17" s="521"/>
      <c r="LL17" s="521"/>
      <c r="LM17" s="521"/>
      <c r="LN17" s="521"/>
      <c r="LO17" s="521"/>
      <c r="LP17" s="521"/>
      <c r="LQ17" s="521"/>
      <c r="LR17" s="521"/>
      <c r="LS17" s="521"/>
      <c r="LT17" s="521"/>
      <c r="LU17" s="521"/>
      <c r="LV17" s="521"/>
      <c r="LW17" s="521"/>
      <c r="LX17" s="521"/>
      <c r="LY17" s="521"/>
      <c r="LZ17" s="521"/>
      <c r="MA17" s="521"/>
      <c r="MB17" s="521"/>
      <c r="MC17" s="521"/>
      <c r="MD17" s="521"/>
      <c r="ME17" s="521"/>
      <c r="MF17" s="521"/>
      <c r="MG17" s="521"/>
      <c r="MH17" s="521"/>
      <c r="MI17" s="521"/>
      <c r="MJ17" s="521"/>
      <c r="MK17" s="521"/>
      <c r="ML17" s="521"/>
      <c r="MM17" s="521"/>
      <c r="MN17" s="521"/>
      <c r="MO17" s="521"/>
      <c r="MP17" s="521"/>
      <c r="MQ17" s="521"/>
      <c r="MR17" s="521"/>
      <c r="MS17" s="521"/>
      <c r="MT17" s="521"/>
      <c r="MU17" s="521"/>
      <c r="MV17" s="521"/>
      <c r="MW17" s="521"/>
      <c r="MX17" s="521"/>
      <c r="MY17" s="521"/>
      <c r="MZ17" s="521"/>
      <c r="NA17" s="521"/>
      <c r="NB17" s="521"/>
      <c r="NC17" s="521"/>
      <c r="ND17" s="521"/>
      <c r="NE17" s="521"/>
      <c r="NF17" s="521"/>
      <c r="NG17" s="521"/>
      <c r="NH17" s="521"/>
      <c r="NI17" s="521"/>
      <c r="NJ17" s="521"/>
      <c r="NK17" s="521"/>
      <c r="NL17" s="521"/>
      <c r="NM17" s="521"/>
      <c r="NN17" s="521"/>
      <c r="NO17" s="521"/>
      <c r="NP17" s="521"/>
      <c r="NQ17" s="521"/>
      <c r="NR17" s="521"/>
      <c r="NS17" s="521"/>
      <c r="NT17" s="521"/>
      <c r="NU17" s="521"/>
      <c r="NV17" s="521"/>
      <c r="NW17" s="521"/>
      <c r="NX17" s="521"/>
      <c r="NY17" s="521"/>
      <c r="NZ17" s="521"/>
      <c r="OA17" s="521"/>
      <c r="OB17" s="521"/>
      <c r="OC17" s="521"/>
      <c r="OD17" s="521"/>
      <c r="OE17" s="521"/>
      <c r="OF17" s="521"/>
      <c r="OG17" s="521"/>
      <c r="OH17" s="521"/>
      <c r="OI17" s="521"/>
      <c r="OJ17" s="521"/>
      <c r="OK17" s="521"/>
      <c r="OL17" s="521"/>
      <c r="OM17" s="521"/>
      <c r="ON17" s="521"/>
      <c r="OO17" s="521"/>
      <c r="OP17" s="521"/>
      <c r="OQ17" s="521"/>
      <c r="OR17" s="521"/>
      <c r="OS17" s="521"/>
      <c r="OT17" s="521"/>
      <c r="OU17" s="521"/>
      <c r="OV17" s="521"/>
      <c r="OW17" s="521"/>
      <c r="OX17" s="521"/>
      <c r="OY17" s="521"/>
      <c r="OZ17" s="521"/>
      <c r="PA17" s="521"/>
      <c r="PB17" s="521"/>
      <c r="PC17" s="521"/>
      <c r="PD17" s="521"/>
      <c r="PE17" s="521"/>
      <c r="PF17" s="521"/>
      <c r="PG17" s="521"/>
      <c r="PH17" s="521"/>
      <c r="PI17" s="521"/>
      <c r="PJ17" s="521"/>
      <c r="PK17" s="521"/>
      <c r="PL17" s="521"/>
      <c r="PM17" s="521"/>
      <c r="PN17" s="521"/>
      <c r="PO17" s="521"/>
      <c r="PP17" s="521"/>
      <c r="PQ17" s="521"/>
      <c r="PR17" s="521"/>
      <c r="PS17" s="521"/>
      <c r="PT17" s="521"/>
      <c r="PU17" s="521"/>
      <c r="PV17" s="521"/>
      <c r="PW17" s="521"/>
      <c r="PX17" s="521"/>
      <c r="PY17" s="521"/>
      <c r="PZ17" s="521"/>
      <c r="QA17" s="521"/>
      <c r="QB17" s="521"/>
      <c r="QC17" s="521"/>
      <c r="QD17" s="521"/>
      <c r="QE17" s="521"/>
      <c r="QF17" s="521"/>
      <c r="QG17" s="521"/>
      <c r="QH17" s="521"/>
      <c r="QI17" s="521"/>
      <c r="QJ17" s="521"/>
      <c r="QK17" s="521"/>
      <c r="QL17" s="521"/>
      <c r="QM17" s="521"/>
      <c r="QN17" s="521"/>
      <c r="QO17" s="521"/>
      <c r="QP17" s="521"/>
      <c r="QQ17" s="521"/>
      <c r="QR17" s="521"/>
      <c r="QS17" s="521"/>
      <c r="QT17" s="521"/>
      <c r="QU17" s="521"/>
      <c r="QV17" s="521"/>
      <c r="QW17" s="521"/>
      <c r="QX17" s="521"/>
      <c r="QY17" s="521"/>
      <c r="QZ17" s="521"/>
      <c r="RA17" s="521"/>
      <c r="RB17" s="521"/>
      <c r="RC17" s="521"/>
      <c r="RD17" s="521"/>
      <c r="RE17" s="521"/>
      <c r="RF17" s="521"/>
      <c r="RG17" s="521"/>
      <c r="RH17" s="521"/>
      <c r="RI17" s="521"/>
      <c r="RJ17" s="521"/>
      <c r="RK17" s="521"/>
      <c r="RL17" s="521"/>
      <c r="RM17" s="521"/>
      <c r="RN17" s="521"/>
      <c r="RO17" s="521"/>
      <c r="RP17" s="521"/>
      <c r="RQ17" s="521"/>
      <c r="RR17" s="521"/>
      <c r="RS17" s="521"/>
      <c r="RT17" s="521"/>
      <c r="RU17" s="521"/>
      <c r="RV17" s="521"/>
      <c r="RW17" s="521"/>
      <c r="RX17" s="521"/>
      <c r="RY17" s="521"/>
      <c r="RZ17" s="521"/>
      <c r="SA17" s="521"/>
      <c r="SB17" s="521"/>
      <c r="SC17" s="521"/>
      <c r="SD17" s="521"/>
      <c r="SE17" s="521"/>
      <c r="SF17" s="521"/>
      <c r="SG17" s="521"/>
      <c r="SH17" s="521"/>
      <c r="SI17" s="521"/>
      <c r="SJ17" s="521"/>
      <c r="SK17" s="521"/>
      <c r="SL17" s="521"/>
      <c r="SM17" s="521"/>
      <c r="SN17" s="521"/>
      <c r="SO17" s="521"/>
      <c r="SP17" s="521"/>
      <c r="SQ17" s="521"/>
      <c r="SR17" s="521"/>
      <c r="SS17" s="521"/>
      <c r="ST17" s="521"/>
      <c r="SU17" s="521"/>
      <c r="SV17" s="521"/>
      <c r="SW17" s="521"/>
      <c r="SX17" s="521"/>
      <c r="SY17" s="521"/>
      <c r="SZ17" s="521"/>
      <c r="TA17" s="521"/>
      <c r="TB17" s="521"/>
      <c r="TC17" s="521"/>
      <c r="TD17" s="521"/>
      <c r="TE17" s="521"/>
      <c r="TF17" s="521"/>
      <c r="TG17" s="521"/>
      <c r="TH17" s="521"/>
      <c r="TI17" s="521"/>
      <c r="TJ17" s="521"/>
      <c r="TK17" s="521"/>
      <c r="TL17" s="521"/>
      <c r="TM17" s="521"/>
      <c r="TN17" s="521"/>
      <c r="TO17" s="521"/>
      <c r="TP17" s="521"/>
      <c r="TQ17" s="521"/>
      <c r="TR17" s="521"/>
      <c r="TS17" s="521"/>
      <c r="TT17" s="521"/>
      <c r="TU17" s="521"/>
      <c r="TV17" s="521"/>
      <c r="TW17" s="521"/>
      <c r="TX17" s="521"/>
      <c r="TY17" s="521"/>
      <c r="TZ17" s="521"/>
      <c r="UA17" s="521"/>
      <c r="UB17" s="521"/>
      <c r="UC17" s="521"/>
      <c r="UD17" s="521"/>
      <c r="UE17" s="521"/>
      <c r="UF17" s="521"/>
      <c r="UG17" s="521"/>
      <c r="UH17" s="521"/>
      <c r="UI17" s="521"/>
      <c r="UJ17" s="521"/>
      <c r="UK17" s="521"/>
      <c r="UL17" s="521"/>
      <c r="UM17" s="521"/>
      <c r="UN17" s="521"/>
      <c r="UO17" s="521"/>
      <c r="UP17" s="521"/>
      <c r="UQ17" s="521"/>
      <c r="UR17" s="521"/>
      <c r="US17" s="521"/>
      <c r="UT17" s="521"/>
      <c r="UU17" s="521"/>
      <c r="UV17" s="521"/>
      <c r="UW17" s="521"/>
      <c r="UX17" s="521"/>
      <c r="UY17" s="521"/>
      <c r="UZ17" s="521"/>
      <c r="VA17" s="521"/>
      <c r="VB17" s="521"/>
      <c r="VC17" s="521"/>
      <c r="VD17" s="521"/>
      <c r="VE17" s="521"/>
      <c r="VF17" s="521"/>
      <c r="VG17" s="521"/>
      <c r="VH17" s="521"/>
      <c r="VI17" s="521"/>
      <c r="VJ17" s="521"/>
      <c r="VK17" s="521"/>
      <c r="VL17" s="521"/>
      <c r="VM17" s="521"/>
      <c r="VN17" s="521"/>
      <c r="VO17" s="521"/>
      <c r="VP17" s="521"/>
      <c r="VQ17" s="521"/>
      <c r="VR17" s="521"/>
      <c r="VS17" s="521"/>
      <c r="VT17" s="521"/>
      <c r="VU17" s="521"/>
      <c r="VV17" s="521"/>
      <c r="VW17" s="521"/>
      <c r="VX17" s="521"/>
      <c r="VY17" s="521"/>
      <c r="VZ17" s="521"/>
      <c r="WA17" s="521"/>
      <c r="WB17" s="521"/>
      <c r="WC17" s="521"/>
      <c r="WD17" s="521"/>
      <c r="WE17" s="521"/>
      <c r="WF17" s="521"/>
      <c r="WG17" s="521"/>
      <c r="WH17" s="521"/>
      <c r="WI17" s="521"/>
      <c r="WJ17" s="521"/>
      <c r="WK17" s="521"/>
      <c r="WL17" s="521"/>
      <c r="WM17" s="521"/>
      <c r="WN17" s="521"/>
      <c r="WO17" s="521"/>
      <c r="WP17" s="521"/>
      <c r="WQ17" s="521"/>
      <c r="WR17" s="521"/>
      <c r="WS17" s="521"/>
      <c r="WT17" s="521"/>
      <c r="WU17" s="521"/>
      <c r="WV17" s="521"/>
      <c r="WW17" s="521"/>
      <c r="WX17" s="521"/>
      <c r="WY17" s="521"/>
      <c r="WZ17" s="521"/>
      <c r="XA17" s="521"/>
      <c r="XB17" s="521"/>
      <c r="XC17" s="521"/>
      <c r="XD17" s="521"/>
      <c r="XE17" s="521"/>
      <c r="XF17" s="521"/>
      <c r="XG17" s="521"/>
      <c r="XH17" s="521"/>
      <c r="XI17" s="521"/>
      <c r="XJ17" s="521"/>
      <c r="XK17" s="521"/>
      <c r="XL17" s="521"/>
      <c r="XM17" s="521"/>
      <c r="XN17" s="521"/>
      <c r="XO17" s="521"/>
      <c r="XP17" s="521"/>
      <c r="XQ17" s="521"/>
      <c r="XR17" s="521"/>
      <c r="XS17" s="521"/>
      <c r="XT17" s="521"/>
      <c r="XU17" s="521"/>
      <c r="XV17" s="521"/>
      <c r="XW17" s="521"/>
      <c r="XX17" s="521"/>
      <c r="XY17" s="521"/>
      <c r="XZ17" s="521"/>
      <c r="YA17" s="521"/>
      <c r="YB17" s="521"/>
      <c r="YC17" s="521"/>
      <c r="YD17" s="521"/>
      <c r="YE17" s="521"/>
      <c r="YF17" s="521"/>
      <c r="YG17" s="521"/>
      <c r="YH17" s="521"/>
      <c r="YI17" s="521"/>
      <c r="YJ17" s="521"/>
      <c r="YK17" s="521"/>
      <c r="YL17" s="521"/>
      <c r="YM17" s="521"/>
      <c r="YN17" s="521"/>
      <c r="YO17" s="521"/>
      <c r="YP17" s="521"/>
      <c r="YQ17" s="521"/>
      <c r="YR17" s="521"/>
      <c r="YS17" s="521"/>
      <c r="YT17" s="521"/>
      <c r="YU17" s="521"/>
      <c r="YV17" s="521"/>
      <c r="YW17" s="521"/>
      <c r="YX17" s="521"/>
      <c r="YY17" s="521"/>
      <c r="YZ17" s="521"/>
      <c r="ZA17" s="521"/>
      <c r="ZB17" s="521"/>
      <c r="ZC17" s="521"/>
      <c r="ZD17" s="521"/>
      <c r="ZE17" s="521"/>
      <c r="ZF17" s="521"/>
      <c r="ZG17" s="521"/>
      <c r="ZH17" s="521"/>
      <c r="ZI17" s="521"/>
      <c r="ZJ17" s="521"/>
      <c r="ZK17" s="521"/>
      <c r="ZL17" s="521"/>
      <c r="ZM17" s="521"/>
      <c r="ZN17" s="521"/>
      <c r="ZO17" s="521"/>
      <c r="ZP17" s="521"/>
      <c r="ZQ17" s="521"/>
      <c r="ZR17" s="521"/>
      <c r="ZS17" s="521"/>
      <c r="ZT17" s="521"/>
      <c r="ZU17" s="521"/>
      <c r="ZV17" s="521"/>
      <c r="ZW17" s="521"/>
      <c r="ZX17" s="521"/>
      <c r="ZY17" s="521"/>
      <c r="ZZ17" s="521"/>
      <c r="AAA17" s="521"/>
      <c r="AAB17" s="521"/>
      <c r="AAC17" s="521"/>
      <c r="AAD17" s="521"/>
      <c r="AAE17" s="521"/>
      <c r="AAF17" s="521"/>
      <c r="AAG17" s="521"/>
      <c r="AAH17" s="521"/>
      <c r="AAI17" s="521"/>
      <c r="AAJ17" s="521"/>
      <c r="AAK17" s="521"/>
      <c r="AAL17" s="521"/>
      <c r="AAM17" s="521"/>
      <c r="AAN17" s="521"/>
      <c r="AAO17" s="521"/>
      <c r="AAP17" s="521"/>
      <c r="AAQ17" s="521"/>
      <c r="AAR17" s="521"/>
      <c r="AAS17" s="521"/>
      <c r="AAT17" s="521"/>
      <c r="AAU17" s="521"/>
      <c r="AAV17" s="521"/>
      <c r="AAW17" s="521"/>
      <c r="AAX17" s="521"/>
      <c r="AAY17" s="521"/>
      <c r="AAZ17" s="521"/>
      <c r="ABA17" s="521"/>
      <c r="ABB17" s="521"/>
      <c r="ABC17" s="521"/>
      <c r="ABD17" s="521"/>
      <c r="ABE17" s="521"/>
      <c r="ABF17" s="521"/>
      <c r="ABG17" s="521"/>
      <c r="ABH17" s="521"/>
      <c r="ABI17" s="521"/>
      <c r="ABJ17" s="521"/>
      <c r="ABK17" s="521"/>
      <c r="ABL17" s="521"/>
      <c r="ABM17" s="521"/>
      <c r="ABN17" s="521"/>
      <c r="ABO17" s="521"/>
      <c r="ABP17" s="521"/>
      <c r="ABQ17" s="521"/>
      <c r="ABR17" s="521"/>
      <c r="ABS17" s="521"/>
      <c r="ABT17" s="521"/>
      <c r="ABU17" s="521"/>
      <c r="ABV17" s="521"/>
      <c r="ABW17" s="521"/>
      <c r="ABX17" s="521"/>
      <c r="ABY17" s="521"/>
      <c r="ABZ17" s="521"/>
      <c r="ACA17" s="521"/>
      <c r="ACB17" s="521"/>
      <c r="ACC17" s="521"/>
      <c r="ACD17" s="521"/>
      <c r="ACE17" s="521"/>
      <c r="ACF17" s="521"/>
      <c r="ACG17" s="521"/>
      <c r="ACH17" s="521"/>
      <c r="ACI17" s="521"/>
      <c r="ACJ17" s="521"/>
      <c r="ACK17" s="521"/>
      <c r="ACL17" s="521"/>
      <c r="ACM17" s="521"/>
      <c r="ACN17" s="521"/>
      <c r="ACO17" s="521"/>
      <c r="ACP17" s="521"/>
      <c r="ACQ17" s="521"/>
      <c r="ACR17" s="521"/>
      <c r="ACS17" s="521"/>
      <c r="ACT17" s="521"/>
      <c r="ACU17" s="521"/>
      <c r="ACV17" s="521"/>
      <c r="ACW17" s="521"/>
      <c r="ACX17" s="521"/>
      <c r="ACY17" s="521"/>
      <c r="ACZ17" s="521"/>
      <c r="ADA17" s="521"/>
      <c r="ADB17" s="521"/>
      <c r="ADC17" s="521"/>
      <c r="ADD17" s="521"/>
      <c r="ADE17" s="521"/>
      <c r="ADF17" s="521"/>
      <c r="ADG17" s="521"/>
      <c r="ADH17" s="521"/>
      <c r="ADI17" s="521"/>
      <c r="ADJ17" s="521"/>
      <c r="ADK17" s="521"/>
      <c r="ADL17" s="521"/>
      <c r="ADM17" s="521"/>
      <c r="ADN17" s="521"/>
      <c r="ADO17" s="521"/>
      <c r="ADP17" s="521"/>
      <c r="ADQ17" s="521"/>
      <c r="ADR17" s="521"/>
      <c r="ADS17" s="521"/>
      <c r="ADT17" s="521"/>
      <c r="ADU17" s="521"/>
      <c r="ADV17" s="521"/>
      <c r="ADW17" s="521"/>
      <c r="ADX17" s="521"/>
      <c r="ADY17" s="521"/>
      <c r="ADZ17" s="521"/>
      <c r="AEA17" s="521"/>
      <c r="AEB17" s="521"/>
      <c r="AEC17" s="521"/>
      <c r="AED17" s="521"/>
      <c r="AEE17" s="521"/>
      <c r="AEF17" s="521"/>
      <c r="AEG17" s="521"/>
      <c r="AEH17" s="521"/>
      <c r="AEI17" s="521"/>
      <c r="AEJ17" s="521"/>
      <c r="AEK17" s="521"/>
      <c r="AEL17" s="521"/>
      <c r="AEM17" s="521"/>
      <c r="AEN17" s="521"/>
      <c r="AEO17" s="521"/>
      <c r="AEP17" s="521"/>
      <c r="AEQ17" s="521"/>
      <c r="AER17" s="521"/>
      <c r="AES17" s="521"/>
      <c r="AET17" s="521"/>
      <c r="AEU17" s="521"/>
      <c r="AEV17" s="521"/>
      <c r="AEW17" s="521"/>
      <c r="AEX17" s="521"/>
      <c r="AEY17" s="521"/>
      <c r="AEZ17" s="521"/>
      <c r="AFA17" s="521"/>
      <c r="AFB17" s="521"/>
      <c r="AFC17" s="521"/>
      <c r="AFD17" s="521"/>
      <c r="AFE17" s="521"/>
      <c r="AFF17" s="521"/>
      <c r="AFG17" s="521"/>
      <c r="AFH17" s="521"/>
      <c r="AFI17" s="521"/>
      <c r="AFJ17" s="521"/>
      <c r="AFK17" s="521"/>
      <c r="AFL17" s="521"/>
      <c r="AFM17" s="521"/>
      <c r="AFN17" s="521"/>
      <c r="AFO17" s="521"/>
      <c r="AFP17" s="521"/>
      <c r="AFQ17" s="521"/>
      <c r="AFR17" s="521"/>
      <c r="AFS17" s="521"/>
      <c r="AFT17" s="521"/>
      <c r="AFU17" s="521"/>
      <c r="AFV17" s="521"/>
      <c r="AFW17" s="521"/>
      <c r="AFX17" s="521"/>
      <c r="AFY17" s="521"/>
      <c r="AFZ17" s="521"/>
      <c r="AGA17" s="521"/>
      <c r="AGB17" s="521"/>
      <c r="AGC17" s="521"/>
      <c r="AGD17" s="521"/>
      <c r="AGE17" s="521"/>
      <c r="AGF17" s="521"/>
      <c r="AGG17" s="521"/>
      <c r="AGH17" s="521"/>
      <c r="AGI17" s="521"/>
      <c r="AGJ17" s="521"/>
      <c r="AGK17" s="521"/>
      <c r="AGL17" s="521"/>
      <c r="AGM17" s="521"/>
      <c r="AGN17" s="521"/>
      <c r="AGO17" s="521"/>
      <c r="AGP17" s="521"/>
      <c r="AGQ17" s="521"/>
      <c r="AGR17" s="521"/>
      <c r="AGS17" s="521"/>
      <c r="AGT17" s="521"/>
      <c r="AGU17" s="521"/>
      <c r="AGV17" s="521"/>
      <c r="AGW17" s="521"/>
      <c r="AGX17" s="521"/>
      <c r="AGY17" s="521"/>
      <c r="AGZ17" s="521"/>
      <c r="AHA17" s="521"/>
      <c r="AHB17" s="521"/>
      <c r="AHC17" s="521"/>
      <c r="AHD17" s="521"/>
      <c r="AHE17" s="521"/>
      <c r="AHF17" s="521"/>
      <c r="AHG17" s="521"/>
      <c r="AHH17" s="521"/>
      <c r="AHI17" s="521"/>
      <c r="AHJ17" s="521"/>
      <c r="AHK17" s="521"/>
      <c r="AHL17" s="521"/>
      <c r="AHM17" s="521"/>
      <c r="AHN17" s="521"/>
      <c r="AHO17" s="521"/>
      <c r="AHP17" s="521"/>
      <c r="AHQ17" s="521"/>
      <c r="AHR17" s="521"/>
      <c r="AHS17" s="521"/>
      <c r="AHT17" s="521"/>
      <c r="AHU17" s="521"/>
      <c r="AHV17" s="521"/>
      <c r="AHW17" s="521"/>
      <c r="AHX17" s="521"/>
      <c r="AHY17" s="521"/>
      <c r="AHZ17" s="521"/>
      <c r="AIA17" s="521"/>
      <c r="AIB17" s="521"/>
      <c r="AIC17" s="521"/>
      <c r="AID17" s="521"/>
      <c r="AIE17" s="521"/>
      <c r="AIF17" s="521"/>
      <c r="AIG17" s="521"/>
      <c r="AIH17" s="521"/>
      <c r="AII17" s="521"/>
      <c r="AIJ17" s="521"/>
      <c r="AIK17" s="521"/>
      <c r="AIL17" s="521"/>
      <c r="AIM17" s="521"/>
      <c r="AIN17" s="521"/>
      <c r="AIO17" s="521"/>
      <c r="AIP17" s="521"/>
      <c r="AIQ17" s="521"/>
      <c r="AIR17" s="521"/>
      <c r="AIS17" s="521"/>
      <c r="AIT17" s="521"/>
      <c r="AIU17" s="521"/>
      <c r="AIV17" s="521"/>
      <c r="AIW17" s="521"/>
      <c r="AIX17" s="521"/>
      <c r="AIY17" s="521"/>
      <c r="AIZ17" s="521"/>
      <c r="AJA17" s="521"/>
      <c r="AJB17" s="521"/>
      <c r="AJC17" s="521"/>
      <c r="AJD17" s="521"/>
      <c r="AJE17" s="521"/>
      <c r="AJF17" s="521"/>
      <c r="AJG17" s="521"/>
      <c r="AJH17" s="521"/>
      <c r="AJI17" s="521"/>
      <c r="AJJ17" s="521"/>
      <c r="AJK17" s="521"/>
      <c r="AJL17" s="521"/>
      <c r="AJM17" s="521"/>
      <c r="AJN17" s="521"/>
      <c r="AJO17" s="521"/>
      <c r="AJP17" s="521"/>
      <c r="AJQ17" s="521"/>
      <c r="AJR17" s="521"/>
      <c r="AJS17" s="521"/>
      <c r="AJT17" s="521"/>
      <c r="AJU17" s="521"/>
      <c r="AJV17" s="521"/>
      <c r="AJW17" s="521"/>
      <c r="AJX17" s="521"/>
      <c r="AJY17" s="521"/>
      <c r="AJZ17" s="521"/>
      <c r="AKA17" s="521"/>
      <c r="AKB17" s="521"/>
      <c r="AKC17" s="521"/>
      <c r="AKD17" s="521"/>
      <c r="AKE17" s="521"/>
      <c r="AKF17" s="521"/>
      <c r="AKG17" s="521"/>
      <c r="AKH17" s="521"/>
      <c r="AKI17" s="521"/>
      <c r="AKJ17" s="521"/>
      <c r="AKK17" s="521"/>
      <c r="AKL17" s="521"/>
      <c r="AKM17" s="521"/>
      <c r="AKN17" s="521"/>
      <c r="AKO17" s="521"/>
      <c r="AKP17" s="521"/>
      <c r="AKQ17" s="521"/>
      <c r="AKR17" s="521"/>
      <c r="AKS17" s="521"/>
      <c r="AKT17" s="521"/>
      <c r="AKU17" s="521"/>
      <c r="AKV17" s="521"/>
      <c r="AKW17" s="521"/>
      <c r="AKX17" s="521"/>
      <c r="AKY17" s="521"/>
      <c r="AKZ17" s="521"/>
      <c r="ALA17" s="521"/>
    </row>
    <row r="18" spans="1:989" s="522" customFormat="1" ht="19.5" customHeight="1">
      <c r="A18" s="520"/>
      <c r="B18" s="520"/>
      <c r="C18" s="520"/>
      <c r="D18" s="520"/>
      <c r="E18" s="520"/>
      <c r="F18" s="520"/>
      <c r="G18" s="520"/>
      <c r="H18" s="520"/>
      <c r="I18" s="520"/>
      <c r="J18" s="520"/>
      <c r="K18" s="520"/>
      <c r="L18" s="520"/>
      <c r="M18" s="520"/>
      <c r="N18" s="520"/>
      <c r="O18" s="520"/>
      <c r="P18" s="520"/>
      <c r="Q18" s="520"/>
      <c r="R18" s="521"/>
      <c r="S18" s="521"/>
      <c r="T18" s="521"/>
      <c r="U18" s="521"/>
      <c r="V18" s="504"/>
      <c r="W18" s="521"/>
      <c r="X18" s="521"/>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8"/>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c r="BY18" s="521"/>
      <c r="BZ18" s="521"/>
      <c r="CA18" s="521"/>
      <c r="CB18" s="521"/>
      <c r="CC18" s="521"/>
      <c r="CD18" s="521"/>
      <c r="CE18" s="521"/>
      <c r="CF18" s="521"/>
      <c r="CG18" s="521"/>
      <c r="CH18" s="521"/>
      <c r="CI18" s="521"/>
      <c r="CJ18" s="521"/>
      <c r="CK18" s="521"/>
      <c r="CL18" s="521"/>
      <c r="CM18" s="521"/>
      <c r="CN18" s="521"/>
      <c r="CO18" s="521"/>
      <c r="CP18" s="521"/>
      <c r="CQ18" s="521"/>
      <c r="CR18" s="521"/>
      <c r="CS18" s="521"/>
      <c r="CT18" s="521"/>
      <c r="CU18" s="521"/>
      <c r="CV18" s="521"/>
      <c r="CW18" s="521"/>
      <c r="CX18" s="521"/>
      <c r="CY18" s="521"/>
      <c r="CZ18" s="521"/>
      <c r="DA18" s="521"/>
      <c r="DB18" s="521"/>
      <c r="DC18" s="521"/>
      <c r="DD18" s="521"/>
      <c r="DE18" s="521"/>
      <c r="DF18" s="521"/>
      <c r="DG18" s="521"/>
      <c r="DH18" s="521"/>
      <c r="DI18" s="521"/>
      <c r="DJ18" s="521"/>
      <c r="DK18" s="521"/>
      <c r="DL18" s="521"/>
      <c r="DM18" s="521"/>
      <c r="DN18" s="521"/>
      <c r="DO18" s="521"/>
      <c r="DP18" s="521"/>
      <c r="DQ18" s="521"/>
      <c r="DR18" s="521"/>
      <c r="DS18" s="521"/>
      <c r="DT18" s="521"/>
      <c r="DU18" s="521"/>
      <c r="DV18" s="521"/>
      <c r="DW18" s="521"/>
      <c r="DX18" s="521"/>
      <c r="DY18" s="521"/>
      <c r="DZ18" s="521"/>
      <c r="EA18" s="521"/>
      <c r="EB18" s="521"/>
      <c r="EC18" s="521"/>
      <c r="ED18" s="521"/>
      <c r="EE18" s="521"/>
      <c r="EF18" s="521"/>
      <c r="EG18" s="521"/>
      <c r="EH18" s="521"/>
      <c r="EI18" s="521"/>
      <c r="EJ18" s="521"/>
      <c r="EK18" s="521"/>
      <c r="EL18" s="521"/>
      <c r="EM18" s="521"/>
      <c r="EN18" s="521"/>
      <c r="EO18" s="521"/>
      <c r="EP18" s="521"/>
      <c r="EQ18" s="521"/>
      <c r="ER18" s="521"/>
      <c r="ES18" s="521"/>
      <c r="ET18" s="521"/>
      <c r="EU18" s="521"/>
      <c r="EV18" s="521"/>
      <c r="EW18" s="521"/>
      <c r="EX18" s="521"/>
      <c r="EY18" s="521"/>
      <c r="EZ18" s="521"/>
      <c r="FA18" s="521"/>
      <c r="FB18" s="521"/>
      <c r="FC18" s="521"/>
      <c r="FD18" s="521"/>
      <c r="FE18" s="521"/>
      <c r="FF18" s="521"/>
      <c r="FG18" s="521"/>
      <c r="FH18" s="521"/>
      <c r="FI18" s="521"/>
      <c r="FJ18" s="521"/>
      <c r="FK18" s="521"/>
      <c r="FL18" s="521"/>
      <c r="FM18" s="521"/>
      <c r="FN18" s="521"/>
      <c r="FO18" s="521"/>
      <c r="FP18" s="521"/>
      <c r="FQ18" s="521"/>
      <c r="FR18" s="521"/>
      <c r="FS18" s="521"/>
      <c r="FT18" s="521"/>
      <c r="FU18" s="521"/>
      <c r="FV18" s="521"/>
      <c r="FW18" s="521"/>
      <c r="FX18" s="521"/>
      <c r="FY18" s="521"/>
      <c r="FZ18" s="521"/>
      <c r="GA18" s="521"/>
      <c r="GB18" s="521"/>
      <c r="GC18" s="521"/>
      <c r="GD18" s="521"/>
      <c r="GE18" s="521"/>
      <c r="GF18" s="521"/>
      <c r="GG18" s="521"/>
      <c r="GH18" s="521"/>
      <c r="GI18" s="521"/>
      <c r="GJ18" s="521"/>
      <c r="GK18" s="521"/>
      <c r="GL18" s="521"/>
      <c r="GM18" s="521"/>
      <c r="GN18" s="521"/>
      <c r="GO18" s="521"/>
      <c r="GP18" s="521"/>
      <c r="GQ18" s="521"/>
      <c r="GR18" s="521"/>
      <c r="GS18" s="521"/>
      <c r="GT18" s="521"/>
      <c r="GU18" s="521"/>
      <c r="GV18" s="521"/>
      <c r="GW18" s="521"/>
      <c r="GX18" s="521"/>
      <c r="GY18" s="521"/>
      <c r="GZ18" s="521"/>
      <c r="HA18" s="521"/>
      <c r="HB18" s="521"/>
      <c r="HC18" s="521"/>
      <c r="HD18" s="521"/>
      <c r="HE18" s="521"/>
      <c r="HF18" s="521"/>
      <c r="HG18" s="521"/>
      <c r="HH18" s="521"/>
      <c r="HI18" s="521"/>
      <c r="HJ18" s="521"/>
      <c r="HK18" s="521"/>
      <c r="HL18" s="521"/>
      <c r="HM18" s="521"/>
      <c r="HN18" s="521"/>
      <c r="HO18" s="521"/>
      <c r="HP18" s="521"/>
      <c r="HQ18" s="521"/>
      <c r="HR18" s="521"/>
      <c r="HS18" s="521"/>
      <c r="HT18" s="521"/>
      <c r="HU18" s="521"/>
      <c r="HV18" s="521"/>
      <c r="HW18" s="521"/>
      <c r="HX18" s="521"/>
      <c r="HY18" s="521"/>
      <c r="HZ18" s="521"/>
      <c r="IA18" s="521"/>
      <c r="IB18" s="521"/>
      <c r="IC18" s="521"/>
      <c r="ID18" s="521"/>
      <c r="IE18" s="521"/>
      <c r="IF18" s="521"/>
      <c r="IG18" s="521"/>
      <c r="IH18" s="521"/>
      <c r="II18" s="521"/>
      <c r="IJ18" s="521"/>
      <c r="IK18" s="521"/>
      <c r="IL18" s="521"/>
      <c r="IM18" s="521"/>
      <c r="IN18" s="521"/>
      <c r="IO18" s="521"/>
      <c r="IP18" s="521"/>
      <c r="IQ18" s="521"/>
      <c r="IR18" s="521"/>
      <c r="IS18" s="521"/>
      <c r="IT18" s="521"/>
      <c r="IU18" s="521"/>
      <c r="IV18" s="521"/>
      <c r="IW18" s="521"/>
      <c r="IX18" s="521"/>
      <c r="IY18" s="521"/>
      <c r="IZ18" s="521"/>
      <c r="JA18" s="521"/>
      <c r="JB18" s="521"/>
      <c r="JC18" s="521"/>
      <c r="JD18" s="521"/>
      <c r="JE18" s="521"/>
      <c r="JF18" s="521"/>
      <c r="JG18" s="521"/>
      <c r="JH18" s="521"/>
      <c r="JI18" s="521"/>
      <c r="JJ18" s="521"/>
      <c r="JK18" s="521"/>
      <c r="JL18" s="521"/>
      <c r="JM18" s="521"/>
      <c r="JN18" s="521"/>
      <c r="JO18" s="521"/>
      <c r="JP18" s="521"/>
      <c r="JQ18" s="521"/>
      <c r="JR18" s="521"/>
      <c r="JS18" s="521"/>
      <c r="JT18" s="521"/>
      <c r="JU18" s="521"/>
      <c r="JV18" s="521"/>
      <c r="JW18" s="521"/>
      <c r="JX18" s="521"/>
      <c r="JY18" s="521"/>
      <c r="JZ18" s="521"/>
      <c r="KA18" s="521"/>
      <c r="KB18" s="521"/>
      <c r="KC18" s="521"/>
      <c r="KD18" s="521"/>
      <c r="KE18" s="521"/>
      <c r="KF18" s="521"/>
      <c r="KG18" s="521"/>
      <c r="KH18" s="521"/>
      <c r="KI18" s="521"/>
      <c r="KJ18" s="521"/>
      <c r="KK18" s="521"/>
      <c r="KL18" s="521"/>
      <c r="KM18" s="521"/>
      <c r="KN18" s="521"/>
      <c r="KO18" s="521"/>
      <c r="KP18" s="521"/>
      <c r="KQ18" s="521"/>
      <c r="KR18" s="521"/>
      <c r="KS18" s="521"/>
      <c r="KT18" s="521"/>
      <c r="KU18" s="521"/>
      <c r="KV18" s="521"/>
      <c r="KW18" s="521"/>
      <c r="KX18" s="521"/>
      <c r="KY18" s="521"/>
      <c r="KZ18" s="521"/>
      <c r="LA18" s="521"/>
      <c r="LB18" s="521"/>
      <c r="LC18" s="521"/>
      <c r="LD18" s="521"/>
      <c r="LE18" s="521"/>
      <c r="LF18" s="521"/>
      <c r="LG18" s="521"/>
      <c r="LH18" s="521"/>
      <c r="LI18" s="521"/>
      <c r="LJ18" s="521"/>
      <c r="LK18" s="521"/>
      <c r="LL18" s="521"/>
      <c r="LM18" s="521"/>
      <c r="LN18" s="521"/>
      <c r="LO18" s="521"/>
      <c r="LP18" s="521"/>
      <c r="LQ18" s="521"/>
      <c r="LR18" s="521"/>
      <c r="LS18" s="521"/>
      <c r="LT18" s="521"/>
      <c r="LU18" s="521"/>
      <c r="LV18" s="521"/>
      <c r="LW18" s="521"/>
      <c r="LX18" s="521"/>
      <c r="LY18" s="521"/>
      <c r="LZ18" s="521"/>
      <c r="MA18" s="521"/>
      <c r="MB18" s="521"/>
      <c r="MC18" s="521"/>
      <c r="MD18" s="521"/>
      <c r="ME18" s="521"/>
      <c r="MF18" s="521"/>
      <c r="MG18" s="521"/>
      <c r="MH18" s="521"/>
      <c r="MI18" s="521"/>
      <c r="MJ18" s="521"/>
      <c r="MK18" s="521"/>
      <c r="ML18" s="521"/>
      <c r="MM18" s="521"/>
      <c r="MN18" s="521"/>
      <c r="MO18" s="521"/>
      <c r="MP18" s="521"/>
      <c r="MQ18" s="521"/>
      <c r="MR18" s="521"/>
      <c r="MS18" s="521"/>
      <c r="MT18" s="521"/>
      <c r="MU18" s="521"/>
      <c r="MV18" s="521"/>
      <c r="MW18" s="521"/>
      <c r="MX18" s="521"/>
      <c r="MY18" s="521"/>
      <c r="MZ18" s="521"/>
      <c r="NA18" s="521"/>
      <c r="NB18" s="521"/>
      <c r="NC18" s="521"/>
      <c r="ND18" s="521"/>
      <c r="NE18" s="521"/>
      <c r="NF18" s="521"/>
      <c r="NG18" s="521"/>
      <c r="NH18" s="521"/>
      <c r="NI18" s="521"/>
      <c r="NJ18" s="521"/>
      <c r="NK18" s="521"/>
      <c r="NL18" s="521"/>
      <c r="NM18" s="521"/>
      <c r="NN18" s="521"/>
      <c r="NO18" s="521"/>
      <c r="NP18" s="521"/>
      <c r="NQ18" s="521"/>
      <c r="NR18" s="521"/>
      <c r="NS18" s="521"/>
      <c r="NT18" s="521"/>
      <c r="NU18" s="521"/>
      <c r="NV18" s="521"/>
      <c r="NW18" s="521"/>
      <c r="NX18" s="521"/>
      <c r="NY18" s="521"/>
      <c r="NZ18" s="521"/>
      <c r="OA18" s="521"/>
      <c r="OB18" s="521"/>
      <c r="OC18" s="521"/>
      <c r="OD18" s="521"/>
      <c r="OE18" s="521"/>
      <c r="OF18" s="521"/>
      <c r="OG18" s="521"/>
      <c r="OH18" s="521"/>
      <c r="OI18" s="521"/>
      <c r="OJ18" s="521"/>
      <c r="OK18" s="521"/>
      <c r="OL18" s="521"/>
      <c r="OM18" s="521"/>
      <c r="ON18" s="521"/>
      <c r="OO18" s="521"/>
      <c r="OP18" s="521"/>
      <c r="OQ18" s="521"/>
      <c r="OR18" s="521"/>
      <c r="OS18" s="521"/>
      <c r="OT18" s="521"/>
      <c r="OU18" s="521"/>
      <c r="OV18" s="521"/>
      <c r="OW18" s="521"/>
      <c r="OX18" s="521"/>
      <c r="OY18" s="521"/>
      <c r="OZ18" s="521"/>
      <c r="PA18" s="521"/>
      <c r="PB18" s="521"/>
      <c r="PC18" s="521"/>
      <c r="PD18" s="521"/>
      <c r="PE18" s="521"/>
      <c r="PF18" s="521"/>
      <c r="PG18" s="521"/>
      <c r="PH18" s="521"/>
      <c r="PI18" s="521"/>
      <c r="PJ18" s="521"/>
      <c r="PK18" s="521"/>
      <c r="PL18" s="521"/>
      <c r="PM18" s="521"/>
      <c r="PN18" s="521"/>
      <c r="PO18" s="521"/>
      <c r="PP18" s="521"/>
      <c r="PQ18" s="521"/>
      <c r="PR18" s="521"/>
      <c r="PS18" s="521"/>
      <c r="PT18" s="521"/>
      <c r="PU18" s="521"/>
      <c r="PV18" s="521"/>
      <c r="PW18" s="521"/>
      <c r="PX18" s="521"/>
      <c r="PY18" s="521"/>
      <c r="PZ18" s="521"/>
      <c r="QA18" s="521"/>
      <c r="QB18" s="521"/>
      <c r="QC18" s="521"/>
      <c r="QD18" s="521"/>
      <c r="QE18" s="521"/>
      <c r="QF18" s="521"/>
      <c r="QG18" s="521"/>
      <c r="QH18" s="521"/>
      <c r="QI18" s="521"/>
      <c r="QJ18" s="521"/>
      <c r="QK18" s="521"/>
      <c r="QL18" s="521"/>
      <c r="QM18" s="521"/>
      <c r="QN18" s="521"/>
      <c r="QO18" s="521"/>
      <c r="QP18" s="521"/>
      <c r="QQ18" s="521"/>
      <c r="QR18" s="521"/>
      <c r="QS18" s="521"/>
      <c r="QT18" s="521"/>
      <c r="QU18" s="521"/>
      <c r="QV18" s="521"/>
      <c r="QW18" s="521"/>
      <c r="QX18" s="521"/>
      <c r="QY18" s="521"/>
      <c r="QZ18" s="521"/>
      <c r="RA18" s="521"/>
      <c r="RB18" s="521"/>
      <c r="RC18" s="521"/>
      <c r="RD18" s="521"/>
      <c r="RE18" s="521"/>
      <c r="RF18" s="521"/>
      <c r="RG18" s="521"/>
      <c r="RH18" s="521"/>
      <c r="RI18" s="521"/>
      <c r="RJ18" s="521"/>
      <c r="RK18" s="521"/>
      <c r="RL18" s="521"/>
      <c r="RM18" s="521"/>
      <c r="RN18" s="521"/>
      <c r="RO18" s="521"/>
      <c r="RP18" s="521"/>
      <c r="RQ18" s="521"/>
      <c r="RR18" s="521"/>
      <c r="RS18" s="521"/>
      <c r="RT18" s="521"/>
      <c r="RU18" s="521"/>
      <c r="RV18" s="521"/>
      <c r="RW18" s="521"/>
      <c r="RX18" s="521"/>
      <c r="RY18" s="521"/>
      <c r="RZ18" s="521"/>
      <c r="SA18" s="521"/>
      <c r="SB18" s="521"/>
      <c r="SC18" s="521"/>
      <c r="SD18" s="521"/>
      <c r="SE18" s="521"/>
      <c r="SF18" s="521"/>
      <c r="SG18" s="521"/>
      <c r="SH18" s="521"/>
      <c r="SI18" s="521"/>
      <c r="SJ18" s="521"/>
      <c r="SK18" s="521"/>
      <c r="SL18" s="521"/>
      <c r="SM18" s="521"/>
      <c r="SN18" s="521"/>
      <c r="SO18" s="521"/>
      <c r="SP18" s="521"/>
      <c r="SQ18" s="521"/>
      <c r="SR18" s="521"/>
      <c r="SS18" s="521"/>
      <c r="ST18" s="521"/>
      <c r="SU18" s="521"/>
      <c r="SV18" s="521"/>
      <c r="SW18" s="521"/>
      <c r="SX18" s="521"/>
      <c r="SY18" s="521"/>
      <c r="SZ18" s="521"/>
      <c r="TA18" s="521"/>
      <c r="TB18" s="521"/>
      <c r="TC18" s="521"/>
      <c r="TD18" s="521"/>
      <c r="TE18" s="521"/>
      <c r="TF18" s="521"/>
      <c r="TG18" s="521"/>
      <c r="TH18" s="521"/>
      <c r="TI18" s="521"/>
      <c r="TJ18" s="521"/>
      <c r="TK18" s="521"/>
      <c r="TL18" s="521"/>
      <c r="TM18" s="521"/>
      <c r="TN18" s="521"/>
      <c r="TO18" s="521"/>
      <c r="TP18" s="521"/>
      <c r="TQ18" s="521"/>
      <c r="TR18" s="521"/>
      <c r="TS18" s="521"/>
      <c r="TT18" s="521"/>
      <c r="TU18" s="521"/>
      <c r="TV18" s="521"/>
      <c r="TW18" s="521"/>
      <c r="TX18" s="521"/>
      <c r="TY18" s="521"/>
      <c r="TZ18" s="521"/>
      <c r="UA18" s="521"/>
      <c r="UB18" s="521"/>
      <c r="UC18" s="521"/>
      <c r="UD18" s="521"/>
      <c r="UE18" s="521"/>
      <c r="UF18" s="521"/>
      <c r="UG18" s="521"/>
      <c r="UH18" s="521"/>
      <c r="UI18" s="521"/>
      <c r="UJ18" s="521"/>
      <c r="UK18" s="521"/>
      <c r="UL18" s="521"/>
      <c r="UM18" s="521"/>
      <c r="UN18" s="521"/>
      <c r="UO18" s="521"/>
      <c r="UP18" s="521"/>
      <c r="UQ18" s="521"/>
      <c r="UR18" s="521"/>
      <c r="US18" s="521"/>
      <c r="UT18" s="521"/>
      <c r="UU18" s="521"/>
      <c r="UV18" s="521"/>
      <c r="UW18" s="521"/>
      <c r="UX18" s="521"/>
      <c r="UY18" s="521"/>
      <c r="UZ18" s="521"/>
      <c r="VA18" s="521"/>
      <c r="VB18" s="521"/>
      <c r="VC18" s="521"/>
      <c r="VD18" s="521"/>
      <c r="VE18" s="521"/>
      <c r="VF18" s="521"/>
      <c r="VG18" s="521"/>
      <c r="VH18" s="521"/>
      <c r="VI18" s="521"/>
      <c r="VJ18" s="521"/>
      <c r="VK18" s="521"/>
      <c r="VL18" s="521"/>
      <c r="VM18" s="521"/>
      <c r="VN18" s="521"/>
      <c r="VO18" s="521"/>
      <c r="VP18" s="521"/>
      <c r="VQ18" s="521"/>
      <c r="VR18" s="521"/>
      <c r="VS18" s="521"/>
      <c r="VT18" s="521"/>
      <c r="VU18" s="521"/>
      <c r="VV18" s="521"/>
      <c r="VW18" s="521"/>
      <c r="VX18" s="521"/>
      <c r="VY18" s="521"/>
      <c r="VZ18" s="521"/>
      <c r="WA18" s="521"/>
      <c r="WB18" s="521"/>
      <c r="WC18" s="521"/>
      <c r="WD18" s="521"/>
      <c r="WE18" s="521"/>
      <c r="WF18" s="521"/>
      <c r="WG18" s="521"/>
      <c r="WH18" s="521"/>
      <c r="WI18" s="521"/>
      <c r="WJ18" s="521"/>
      <c r="WK18" s="521"/>
      <c r="WL18" s="521"/>
      <c r="WM18" s="521"/>
      <c r="WN18" s="521"/>
      <c r="WO18" s="521"/>
      <c r="WP18" s="521"/>
      <c r="WQ18" s="521"/>
      <c r="WR18" s="521"/>
      <c r="WS18" s="521"/>
      <c r="WT18" s="521"/>
      <c r="WU18" s="521"/>
      <c r="WV18" s="521"/>
      <c r="WW18" s="521"/>
      <c r="WX18" s="521"/>
      <c r="WY18" s="521"/>
      <c r="WZ18" s="521"/>
      <c r="XA18" s="521"/>
      <c r="XB18" s="521"/>
      <c r="XC18" s="521"/>
      <c r="XD18" s="521"/>
      <c r="XE18" s="521"/>
      <c r="XF18" s="521"/>
      <c r="XG18" s="521"/>
      <c r="XH18" s="521"/>
      <c r="XI18" s="521"/>
      <c r="XJ18" s="521"/>
      <c r="XK18" s="521"/>
      <c r="XL18" s="521"/>
      <c r="XM18" s="521"/>
      <c r="XN18" s="521"/>
      <c r="XO18" s="521"/>
      <c r="XP18" s="521"/>
      <c r="XQ18" s="521"/>
      <c r="XR18" s="521"/>
      <c r="XS18" s="521"/>
      <c r="XT18" s="521"/>
      <c r="XU18" s="521"/>
      <c r="XV18" s="521"/>
      <c r="XW18" s="521"/>
      <c r="XX18" s="521"/>
      <c r="XY18" s="521"/>
      <c r="XZ18" s="521"/>
      <c r="YA18" s="521"/>
      <c r="YB18" s="521"/>
      <c r="YC18" s="521"/>
      <c r="YD18" s="521"/>
      <c r="YE18" s="521"/>
      <c r="YF18" s="521"/>
      <c r="YG18" s="521"/>
      <c r="YH18" s="521"/>
      <c r="YI18" s="521"/>
      <c r="YJ18" s="521"/>
      <c r="YK18" s="521"/>
      <c r="YL18" s="521"/>
      <c r="YM18" s="521"/>
      <c r="YN18" s="521"/>
      <c r="YO18" s="521"/>
      <c r="YP18" s="521"/>
      <c r="YQ18" s="521"/>
      <c r="YR18" s="521"/>
      <c r="YS18" s="521"/>
      <c r="YT18" s="521"/>
      <c r="YU18" s="521"/>
      <c r="YV18" s="521"/>
      <c r="YW18" s="521"/>
      <c r="YX18" s="521"/>
      <c r="YY18" s="521"/>
      <c r="YZ18" s="521"/>
      <c r="ZA18" s="521"/>
      <c r="ZB18" s="521"/>
      <c r="ZC18" s="521"/>
      <c r="ZD18" s="521"/>
      <c r="ZE18" s="521"/>
      <c r="ZF18" s="521"/>
      <c r="ZG18" s="521"/>
      <c r="ZH18" s="521"/>
      <c r="ZI18" s="521"/>
      <c r="ZJ18" s="521"/>
      <c r="ZK18" s="521"/>
      <c r="ZL18" s="521"/>
      <c r="ZM18" s="521"/>
      <c r="ZN18" s="521"/>
      <c r="ZO18" s="521"/>
      <c r="ZP18" s="521"/>
      <c r="ZQ18" s="521"/>
      <c r="ZR18" s="521"/>
      <c r="ZS18" s="521"/>
      <c r="ZT18" s="521"/>
      <c r="ZU18" s="521"/>
      <c r="ZV18" s="521"/>
      <c r="ZW18" s="521"/>
      <c r="ZX18" s="521"/>
      <c r="ZY18" s="521"/>
      <c r="ZZ18" s="521"/>
      <c r="AAA18" s="521"/>
      <c r="AAB18" s="521"/>
      <c r="AAC18" s="521"/>
      <c r="AAD18" s="521"/>
      <c r="AAE18" s="521"/>
      <c r="AAF18" s="521"/>
      <c r="AAG18" s="521"/>
      <c r="AAH18" s="521"/>
      <c r="AAI18" s="521"/>
      <c r="AAJ18" s="521"/>
      <c r="AAK18" s="521"/>
      <c r="AAL18" s="521"/>
      <c r="AAM18" s="521"/>
      <c r="AAN18" s="521"/>
      <c r="AAO18" s="521"/>
      <c r="AAP18" s="521"/>
      <c r="AAQ18" s="521"/>
      <c r="AAR18" s="521"/>
      <c r="AAS18" s="521"/>
      <c r="AAT18" s="521"/>
      <c r="AAU18" s="521"/>
      <c r="AAV18" s="521"/>
      <c r="AAW18" s="521"/>
      <c r="AAX18" s="521"/>
      <c r="AAY18" s="521"/>
      <c r="AAZ18" s="521"/>
      <c r="ABA18" s="521"/>
      <c r="ABB18" s="521"/>
      <c r="ABC18" s="521"/>
      <c r="ABD18" s="521"/>
      <c r="ABE18" s="521"/>
      <c r="ABF18" s="521"/>
      <c r="ABG18" s="521"/>
      <c r="ABH18" s="521"/>
      <c r="ABI18" s="521"/>
      <c r="ABJ18" s="521"/>
      <c r="ABK18" s="521"/>
      <c r="ABL18" s="521"/>
      <c r="ABM18" s="521"/>
      <c r="ABN18" s="521"/>
      <c r="ABO18" s="521"/>
      <c r="ABP18" s="521"/>
      <c r="ABQ18" s="521"/>
      <c r="ABR18" s="521"/>
      <c r="ABS18" s="521"/>
      <c r="ABT18" s="521"/>
      <c r="ABU18" s="521"/>
      <c r="ABV18" s="521"/>
      <c r="ABW18" s="521"/>
      <c r="ABX18" s="521"/>
      <c r="ABY18" s="521"/>
      <c r="ABZ18" s="521"/>
      <c r="ACA18" s="521"/>
      <c r="ACB18" s="521"/>
      <c r="ACC18" s="521"/>
      <c r="ACD18" s="521"/>
      <c r="ACE18" s="521"/>
      <c r="ACF18" s="521"/>
      <c r="ACG18" s="521"/>
      <c r="ACH18" s="521"/>
      <c r="ACI18" s="521"/>
      <c r="ACJ18" s="521"/>
      <c r="ACK18" s="521"/>
      <c r="ACL18" s="521"/>
      <c r="ACM18" s="521"/>
      <c r="ACN18" s="521"/>
      <c r="ACO18" s="521"/>
      <c r="ACP18" s="521"/>
      <c r="ACQ18" s="521"/>
      <c r="ACR18" s="521"/>
      <c r="ACS18" s="521"/>
      <c r="ACT18" s="521"/>
      <c r="ACU18" s="521"/>
      <c r="ACV18" s="521"/>
      <c r="ACW18" s="521"/>
      <c r="ACX18" s="521"/>
      <c r="ACY18" s="521"/>
      <c r="ACZ18" s="521"/>
      <c r="ADA18" s="521"/>
      <c r="ADB18" s="521"/>
      <c r="ADC18" s="521"/>
      <c r="ADD18" s="521"/>
      <c r="ADE18" s="521"/>
      <c r="ADF18" s="521"/>
      <c r="ADG18" s="521"/>
      <c r="ADH18" s="521"/>
      <c r="ADI18" s="521"/>
      <c r="ADJ18" s="521"/>
      <c r="ADK18" s="521"/>
      <c r="ADL18" s="521"/>
      <c r="ADM18" s="521"/>
      <c r="ADN18" s="521"/>
      <c r="ADO18" s="521"/>
      <c r="ADP18" s="521"/>
      <c r="ADQ18" s="521"/>
      <c r="ADR18" s="521"/>
      <c r="ADS18" s="521"/>
      <c r="ADT18" s="521"/>
      <c r="ADU18" s="521"/>
      <c r="ADV18" s="521"/>
      <c r="ADW18" s="521"/>
      <c r="ADX18" s="521"/>
      <c r="ADY18" s="521"/>
      <c r="ADZ18" s="521"/>
      <c r="AEA18" s="521"/>
      <c r="AEB18" s="521"/>
      <c r="AEC18" s="521"/>
      <c r="AED18" s="521"/>
      <c r="AEE18" s="521"/>
      <c r="AEF18" s="521"/>
      <c r="AEG18" s="521"/>
      <c r="AEH18" s="521"/>
      <c r="AEI18" s="521"/>
      <c r="AEJ18" s="521"/>
      <c r="AEK18" s="521"/>
      <c r="AEL18" s="521"/>
      <c r="AEM18" s="521"/>
      <c r="AEN18" s="521"/>
      <c r="AEO18" s="521"/>
      <c r="AEP18" s="521"/>
      <c r="AEQ18" s="521"/>
      <c r="AER18" s="521"/>
      <c r="AES18" s="521"/>
      <c r="AET18" s="521"/>
      <c r="AEU18" s="521"/>
      <c r="AEV18" s="521"/>
      <c r="AEW18" s="521"/>
      <c r="AEX18" s="521"/>
      <c r="AEY18" s="521"/>
      <c r="AEZ18" s="521"/>
      <c r="AFA18" s="521"/>
      <c r="AFB18" s="521"/>
      <c r="AFC18" s="521"/>
      <c r="AFD18" s="521"/>
      <c r="AFE18" s="521"/>
      <c r="AFF18" s="521"/>
      <c r="AFG18" s="521"/>
      <c r="AFH18" s="521"/>
      <c r="AFI18" s="521"/>
      <c r="AFJ18" s="521"/>
      <c r="AFK18" s="521"/>
      <c r="AFL18" s="521"/>
      <c r="AFM18" s="521"/>
      <c r="AFN18" s="521"/>
      <c r="AFO18" s="521"/>
      <c r="AFP18" s="521"/>
      <c r="AFQ18" s="521"/>
      <c r="AFR18" s="521"/>
      <c r="AFS18" s="521"/>
      <c r="AFT18" s="521"/>
      <c r="AFU18" s="521"/>
      <c r="AFV18" s="521"/>
      <c r="AFW18" s="521"/>
      <c r="AFX18" s="521"/>
      <c r="AFY18" s="521"/>
      <c r="AFZ18" s="521"/>
      <c r="AGA18" s="521"/>
      <c r="AGB18" s="521"/>
      <c r="AGC18" s="521"/>
      <c r="AGD18" s="521"/>
      <c r="AGE18" s="521"/>
      <c r="AGF18" s="521"/>
      <c r="AGG18" s="521"/>
      <c r="AGH18" s="521"/>
      <c r="AGI18" s="521"/>
      <c r="AGJ18" s="521"/>
      <c r="AGK18" s="521"/>
      <c r="AGL18" s="521"/>
      <c r="AGM18" s="521"/>
      <c r="AGN18" s="521"/>
      <c r="AGO18" s="521"/>
      <c r="AGP18" s="521"/>
      <c r="AGQ18" s="521"/>
      <c r="AGR18" s="521"/>
      <c r="AGS18" s="521"/>
      <c r="AGT18" s="521"/>
      <c r="AGU18" s="521"/>
      <c r="AGV18" s="521"/>
      <c r="AGW18" s="521"/>
      <c r="AGX18" s="521"/>
      <c r="AGY18" s="521"/>
      <c r="AGZ18" s="521"/>
      <c r="AHA18" s="521"/>
      <c r="AHB18" s="521"/>
      <c r="AHC18" s="521"/>
      <c r="AHD18" s="521"/>
      <c r="AHE18" s="521"/>
      <c r="AHF18" s="521"/>
      <c r="AHG18" s="521"/>
      <c r="AHH18" s="521"/>
      <c r="AHI18" s="521"/>
      <c r="AHJ18" s="521"/>
      <c r="AHK18" s="521"/>
      <c r="AHL18" s="521"/>
      <c r="AHM18" s="521"/>
      <c r="AHN18" s="521"/>
      <c r="AHO18" s="521"/>
      <c r="AHP18" s="521"/>
      <c r="AHQ18" s="521"/>
      <c r="AHR18" s="521"/>
      <c r="AHS18" s="521"/>
      <c r="AHT18" s="521"/>
      <c r="AHU18" s="521"/>
      <c r="AHV18" s="521"/>
      <c r="AHW18" s="521"/>
      <c r="AHX18" s="521"/>
      <c r="AHY18" s="521"/>
      <c r="AHZ18" s="521"/>
      <c r="AIA18" s="521"/>
      <c r="AIB18" s="521"/>
      <c r="AIC18" s="521"/>
      <c r="AID18" s="521"/>
      <c r="AIE18" s="521"/>
      <c r="AIF18" s="521"/>
      <c r="AIG18" s="521"/>
      <c r="AIH18" s="521"/>
      <c r="AII18" s="521"/>
      <c r="AIJ18" s="521"/>
      <c r="AIK18" s="521"/>
      <c r="AIL18" s="521"/>
      <c r="AIM18" s="521"/>
      <c r="AIN18" s="521"/>
      <c r="AIO18" s="521"/>
      <c r="AIP18" s="521"/>
      <c r="AIQ18" s="521"/>
      <c r="AIR18" s="521"/>
      <c r="AIS18" s="521"/>
      <c r="AIT18" s="521"/>
      <c r="AIU18" s="521"/>
      <c r="AIV18" s="521"/>
      <c r="AIW18" s="521"/>
      <c r="AIX18" s="521"/>
      <c r="AIY18" s="521"/>
      <c r="AIZ18" s="521"/>
      <c r="AJA18" s="521"/>
      <c r="AJB18" s="521"/>
      <c r="AJC18" s="521"/>
      <c r="AJD18" s="521"/>
      <c r="AJE18" s="521"/>
      <c r="AJF18" s="521"/>
      <c r="AJG18" s="521"/>
      <c r="AJH18" s="521"/>
      <c r="AJI18" s="521"/>
      <c r="AJJ18" s="521"/>
      <c r="AJK18" s="521"/>
      <c r="AJL18" s="521"/>
      <c r="AJM18" s="521"/>
      <c r="AJN18" s="521"/>
      <c r="AJO18" s="521"/>
      <c r="AJP18" s="521"/>
      <c r="AJQ18" s="521"/>
      <c r="AJR18" s="521"/>
      <c r="AJS18" s="521"/>
      <c r="AJT18" s="521"/>
      <c r="AJU18" s="521"/>
      <c r="AJV18" s="521"/>
      <c r="AJW18" s="521"/>
      <c r="AJX18" s="521"/>
      <c r="AJY18" s="521"/>
      <c r="AJZ18" s="521"/>
      <c r="AKA18" s="521"/>
      <c r="AKB18" s="521"/>
      <c r="AKC18" s="521"/>
      <c r="AKD18" s="521"/>
      <c r="AKE18" s="521"/>
      <c r="AKF18" s="521"/>
      <c r="AKG18" s="521"/>
      <c r="AKH18" s="521"/>
      <c r="AKI18" s="521"/>
      <c r="AKJ18" s="521"/>
      <c r="AKK18" s="521"/>
      <c r="AKL18" s="521"/>
      <c r="AKM18" s="521"/>
      <c r="AKN18" s="521"/>
      <c r="AKO18" s="521"/>
      <c r="AKP18" s="521"/>
      <c r="AKQ18" s="521"/>
      <c r="AKR18" s="521"/>
      <c r="AKS18" s="521"/>
      <c r="AKT18" s="521"/>
      <c r="AKU18" s="521"/>
      <c r="AKV18" s="521"/>
      <c r="AKW18" s="521"/>
      <c r="AKX18" s="521"/>
      <c r="AKY18" s="521"/>
      <c r="AKZ18" s="521"/>
      <c r="ALA18" s="521"/>
    </row>
    <row r="19" spans="1:989" s="529" customFormat="1" ht="47.45" customHeight="1">
      <c r="A19" s="520"/>
      <c r="B19" s="520"/>
      <c r="C19" s="520"/>
      <c r="D19" s="520"/>
      <c r="E19" s="520"/>
      <c r="F19" s="520"/>
      <c r="G19" s="520"/>
      <c r="H19" s="520"/>
      <c r="I19" s="520"/>
      <c r="J19" s="520"/>
      <c r="K19" s="520"/>
      <c r="L19" s="520"/>
      <c r="M19" s="520"/>
      <c r="N19" s="520"/>
      <c r="O19" s="520"/>
      <c r="P19" s="520"/>
      <c r="Q19" s="520"/>
      <c r="R19" s="1726" t="s">
        <v>2827</v>
      </c>
      <c r="S19" s="1726"/>
      <c r="T19" s="1726"/>
      <c r="U19" s="1726"/>
      <c r="V19" s="1726"/>
      <c r="W19" s="1726"/>
      <c r="X19" s="1726"/>
      <c r="Y19" s="1726"/>
      <c r="Z19" s="1726"/>
      <c r="AA19" s="1726"/>
      <c r="AB19" s="1726"/>
      <c r="AC19" s="1726"/>
      <c r="AD19" s="1726"/>
      <c r="AE19" s="1726"/>
      <c r="AF19" s="1726"/>
      <c r="AG19" s="1726"/>
      <c r="AH19" s="1726"/>
      <c r="AI19" s="1726"/>
      <c r="AJ19" s="1726"/>
      <c r="AK19" s="1726"/>
      <c r="AL19" s="1726"/>
      <c r="AM19" s="1726"/>
      <c r="AN19" s="1726"/>
      <c r="AO19" s="1726"/>
      <c r="AP19" s="1726"/>
      <c r="AQ19" s="1726"/>
      <c r="AR19" s="1726"/>
      <c r="AS19" s="1726"/>
      <c r="AT19" s="521"/>
    </row>
    <row r="20" spans="1:989" s="529" customFormat="1" ht="25.5" customHeight="1">
      <c r="A20" s="520"/>
      <c r="B20" s="520"/>
      <c r="C20" s="520"/>
      <c r="D20" s="520"/>
      <c r="E20" s="520"/>
      <c r="F20" s="520"/>
      <c r="G20" s="520"/>
      <c r="H20" s="520"/>
      <c r="I20" s="520"/>
      <c r="J20" s="520"/>
      <c r="K20" s="520"/>
      <c r="L20" s="520"/>
      <c r="M20" s="520"/>
      <c r="N20" s="520"/>
      <c r="O20" s="520"/>
      <c r="P20" s="520"/>
      <c r="Q20" s="520"/>
      <c r="R20" s="1730" t="s">
        <v>3394</v>
      </c>
      <c r="S20" s="1730"/>
      <c r="T20" s="1730"/>
      <c r="U20" s="1730"/>
      <c r="V20" s="1730"/>
      <c r="W20" s="1730"/>
      <c r="X20" s="1730"/>
      <c r="Y20" s="1730"/>
      <c r="Z20" s="1730"/>
      <c r="AA20" s="1730"/>
      <c r="AB20" s="1730"/>
      <c r="AC20" s="1730"/>
      <c r="AD20" s="1730"/>
      <c r="AE20" s="1730"/>
      <c r="AF20" s="1730"/>
      <c r="AG20" s="1730"/>
      <c r="AH20" s="1730"/>
      <c r="AI20" s="1730"/>
      <c r="AJ20" s="1730"/>
      <c r="AK20" s="1730"/>
      <c r="AL20" s="1730"/>
      <c r="AM20" s="1730"/>
      <c r="AN20" s="1730"/>
      <c r="AO20" s="1730"/>
      <c r="AP20" s="1730"/>
      <c r="AQ20" s="1730"/>
      <c r="AR20" s="1730"/>
      <c r="AS20" s="1730"/>
      <c r="AT20" s="521"/>
    </row>
    <row r="21" spans="1:989" s="529" customFormat="1" ht="35.25" customHeight="1">
      <c r="A21" s="520"/>
      <c r="B21" s="520"/>
      <c r="C21" s="520"/>
      <c r="D21" s="520"/>
      <c r="E21" s="520"/>
      <c r="F21" s="520"/>
      <c r="G21" s="520"/>
      <c r="H21" s="520"/>
      <c r="I21" s="520"/>
      <c r="J21" s="520"/>
      <c r="K21" s="520"/>
      <c r="L21" s="520"/>
      <c r="M21" s="520"/>
      <c r="N21" s="520"/>
      <c r="O21" s="520"/>
      <c r="P21" s="520"/>
      <c r="Q21" s="520"/>
      <c r="R21" s="1727" t="e">
        <f>CONCATENATE("za period koji završava na dan ",DAY(#REF!),".",MONTH(#REF!),".",YEAR(#REF!),". godine")</f>
        <v>#REF!</v>
      </c>
      <c r="S21" s="1727"/>
      <c r="T21" s="1727"/>
      <c r="U21" s="1727"/>
      <c r="V21" s="1727"/>
      <c r="W21" s="1727"/>
      <c r="X21" s="1727"/>
      <c r="Y21" s="1727"/>
      <c r="Z21" s="1727"/>
      <c r="AA21" s="1727"/>
      <c r="AB21" s="1727"/>
      <c r="AC21" s="1727"/>
      <c r="AD21" s="1727"/>
      <c r="AE21" s="1727"/>
      <c r="AF21" s="1727"/>
      <c r="AG21" s="1727"/>
      <c r="AH21" s="1727"/>
      <c r="AI21" s="1727"/>
      <c r="AJ21" s="1727"/>
      <c r="AK21" s="1727"/>
      <c r="AL21" s="1727"/>
      <c r="AM21" s="1727"/>
      <c r="AN21" s="1727"/>
      <c r="AO21" s="1727"/>
      <c r="AP21" s="1727"/>
      <c r="AQ21" s="1727"/>
      <c r="AR21" s="1727"/>
      <c r="AS21" s="1727"/>
      <c r="AT21" s="521"/>
    </row>
    <row r="22" spans="1:989" s="529" customFormat="1" ht="110.25" customHeight="1">
      <c r="A22" s="520"/>
      <c r="B22" s="520"/>
      <c r="C22" s="520"/>
      <c r="D22" s="520"/>
      <c r="E22" s="520"/>
      <c r="F22" s="520"/>
      <c r="G22" s="520"/>
      <c r="H22" s="520"/>
      <c r="I22" s="520"/>
      <c r="J22" s="520"/>
      <c r="K22" s="520"/>
      <c r="L22" s="520"/>
      <c r="M22" s="520"/>
      <c r="N22" s="520"/>
      <c r="O22" s="520"/>
      <c r="P22" s="520"/>
      <c r="Q22" s="520"/>
      <c r="R22" s="521"/>
      <c r="S22" s="521"/>
      <c r="T22" s="521"/>
      <c r="U22" s="521"/>
      <c r="V22" s="504"/>
      <c r="W22" s="521"/>
      <c r="X22" s="521"/>
      <c r="Y22" s="521"/>
      <c r="Z22" s="521"/>
      <c r="AA22" s="521"/>
      <c r="AB22" s="521"/>
      <c r="AC22" s="521"/>
      <c r="AD22" s="521"/>
      <c r="AE22" s="521"/>
      <c r="AF22" s="521"/>
      <c r="AG22" s="521"/>
      <c r="AH22" s="521"/>
      <c r="AI22" s="521"/>
      <c r="AJ22" s="521"/>
      <c r="AK22" s="521"/>
      <c r="AL22" s="521"/>
      <c r="AM22" s="521"/>
      <c r="AN22" s="521"/>
      <c r="AO22" s="521"/>
      <c r="AP22" s="521"/>
      <c r="AQ22" s="521"/>
      <c r="AR22" s="521"/>
      <c r="AS22" s="521"/>
      <c r="AT22" s="521"/>
    </row>
    <row r="23" spans="1:989" s="529" customFormat="1" ht="110.25" customHeight="1">
      <c r="A23" s="520"/>
      <c r="B23" s="520"/>
      <c r="C23" s="520"/>
      <c r="D23" s="520"/>
      <c r="E23" s="520"/>
      <c r="F23" s="520"/>
      <c r="G23" s="520"/>
      <c r="H23" s="520"/>
      <c r="I23" s="520"/>
      <c r="J23" s="520"/>
      <c r="K23" s="520"/>
      <c r="L23" s="520"/>
      <c r="M23" s="520"/>
      <c r="N23" s="520"/>
      <c r="O23" s="520"/>
      <c r="P23" s="520"/>
      <c r="Q23" s="520"/>
      <c r="R23" s="521"/>
      <c r="S23" s="521"/>
      <c r="T23" s="521"/>
      <c r="U23" s="521"/>
      <c r="V23" s="504"/>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24" s="855" t="e">
        <f>IF(#REF!="","-",#REF!)</f>
        <v>#REF!</v>
      </c>
      <c r="S24" s="493"/>
      <c r="T24" s="493"/>
      <c r="U24" s="493"/>
      <c r="V24" s="493"/>
      <c r="W24" s="493"/>
      <c r="X24" s="493"/>
      <c r="Y24" s="856"/>
      <c r="Z24" s="493"/>
      <c r="AA24" s="493"/>
      <c r="AB24" s="493"/>
      <c r="AC24" s="493"/>
      <c r="AD24" s="493" t="e">
        <f>IF('#UNOS'!B32=1,LEFT(#REF!,FIND(";",#REF!,1)-1),"-")</f>
        <v>#REF!</v>
      </c>
      <c r="AE24" s="493"/>
      <c r="AF24" s="493"/>
      <c r="AG24" s="856"/>
      <c r="AH24" s="856"/>
      <c r="AI24" s="856"/>
      <c r="AJ24" s="856"/>
      <c r="AK24" s="856"/>
      <c r="AL24" s="531"/>
      <c r="AM24" s="531"/>
      <c r="AN24" s="531"/>
      <c r="AO24" s="531"/>
      <c r="AP24" s="531"/>
      <c r="AQ24" s="531"/>
      <c r="AR24" s="531"/>
      <c r="AS24" s="53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c r="CA24" s="521"/>
      <c r="CB24" s="521"/>
      <c r="CC24" s="521"/>
      <c r="CD24" s="521"/>
      <c r="CE24" s="521"/>
      <c r="CF24" s="521"/>
      <c r="CG24" s="521"/>
      <c r="CH24" s="521"/>
      <c r="CI24" s="521"/>
      <c r="CJ24" s="521"/>
      <c r="CK24" s="521"/>
      <c r="CL24" s="521"/>
      <c r="CM24" s="521"/>
      <c r="CN24" s="521"/>
      <c r="CO24" s="521"/>
      <c r="CP24" s="521"/>
      <c r="CQ24" s="521"/>
      <c r="CR24" s="521"/>
      <c r="CS24" s="521"/>
      <c r="CT24" s="521"/>
      <c r="CU24" s="521"/>
      <c r="CV24" s="521"/>
      <c r="CW24" s="521"/>
      <c r="CX24" s="521"/>
      <c r="CY24" s="521"/>
      <c r="CZ24" s="521"/>
      <c r="DA24" s="521"/>
      <c r="DB24" s="521"/>
      <c r="DC24" s="521"/>
      <c r="DD24" s="521"/>
      <c r="DE24" s="521"/>
      <c r="DF24" s="521"/>
      <c r="DG24" s="521"/>
      <c r="DH24" s="521"/>
      <c r="DI24" s="521"/>
      <c r="DJ24" s="521"/>
      <c r="DK24" s="521"/>
      <c r="DL24" s="521"/>
      <c r="DM24" s="521"/>
      <c r="DN24" s="521"/>
      <c r="DO24" s="521"/>
      <c r="DP24" s="521"/>
      <c r="DQ24" s="521"/>
      <c r="DR24" s="521"/>
      <c r="DS24" s="521"/>
      <c r="DT24" s="521"/>
      <c r="DU24" s="521"/>
      <c r="DV24" s="521"/>
      <c r="DW24" s="521"/>
      <c r="DX24" s="521"/>
      <c r="DY24" s="521"/>
      <c r="DZ24" s="521"/>
      <c r="EA24" s="521"/>
      <c r="EB24" s="521"/>
      <c r="EC24" s="521"/>
      <c r="ED24" s="521"/>
      <c r="EE24" s="521"/>
      <c r="EF24" s="521"/>
      <c r="EG24" s="521"/>
      <c r="EH24" s="521"/>
      <c r="EI24" s="521"/>
      <c r="EJ24" s="521"/>
      <c r="EK24" s="521"/>
      <c r="EL24" s="521"/>
      <c r="EM24" s="521"/>
      <c r="EN24" s="521"/>
      <c r="EO24" s="521"/>
      <c r="EP24" s="521"/>
      <c r="EQ24" s="521"/>
      <c r="ER24" s="521"/>
      <c r="ES24" s="521"/>
      <c r="ET24" s="521"/>
      <c r="EU24" s="521"/>
      <c r="EV24" s="521"/>
      <c r="EW24" s="521"/>
      <c r="EX24" s="521"/>
      <c r="EY24" s="521"/>
      <c r="EZ24" s="521"/>
      <c r="FA24" s="521"/>
      <c r="FB24" s="521"/>
      <c r="FC24" s="521"/>
      <c r="FD24" s="521"/>
      <c r="FE24" s="521"/>
      <c r="FF24" s="521"/>
      <c r="FG24" s="521"/>
      <c r="FH24" s="521"/>
      <c r="FI24" s="521"/>
      <c r="FJ24" s="521"/>
      <c r="FK24" s="521"/>
      <c r="FL24" s="521"/>
      <c r="FM24" s="521"/>
      <c r="FN24" s="521"/>
      <c r="FO24" s="521"/>
      <c r="FP24" s="521"/>
      <c r="FQ24" s="521"/>
      <c r="FR24" s="521"/>
      <c r="FS24" s="521"/>
      <c r="FT24" s="521"/>
      <c r="FU24" s="521"/>
      <c r="FV24" s="521"/>
      <c r="FW24" s="521"/>
      <c r="FX24" s="521"/>
      <c r="FY24" s="521"/>
      <c r="FZ24" s="521"/>
      <c r="GA24" s="521"/>
      <c r="GB24" s="521"/>
      <c r="GC24" s="521"/>
      <c r="GD24" s="521"/>
      <c r="GE24" s="521"/>
      <c r="GF24" s="521"/>
      <c r="GG24" s="521"/>
      <c r="GH24" s="521"/>
      <c r="GI24" s="521"/>
      <c r="GJ24" s="521"/>
      <c r="GK24" s="521"/>
      <c r="GL24" s="521"/>
      <c r="GM24" s="521"/>
      <c r="GN24" s="521"/>
      <c r="GO24" s="521"/>
      <c r="GP24" s="521"/>
      <c r="GQ24" s="521"/>
      <c r="GR24" s="521"/>
      <c r="GS24" s="521"/>
      <c r="GT24" s="521"/>
      <c r="GU24" s="521"/>
      <c r="GV24" s="521"/>
      <c r="GW24" s="521"/>
      <c r="GX24" s="521"/>
      <c r="GY24" s="521"/>
      <c r="GZ24" s="521"/>
      <c r="HA24" s="521"/>
      <c r="HB24" s="521"/>
      <c r="HC24" s="521"/>
      <c r="HD24" s="521"/>
      <c r="HE24" s="521"/>
      <c r="HF24" s="521"/>
      <c r="HG24" s="521"/>
      <c r="HH24" s="521"/>
      <c r="HI24" s="521"/>
      <c r="HJ24" s="521"/>
      <c r="HK24" s="521"/>
      <c r="HL24" s="521"/>
      <c r="HM24" s="521"/>
      <c r="HN24" s="521"/>
      <c r="HO24" s="521"/>
      <c r="HP24" s="521"/>
      <c r="HQ24" s="521"/>
      <c r="HR24" s="521"/>
      <c r="HS24" s="521"/>
      <c r="HT24" s="521"/>
      <c r="HU24" s="521"/>
      <c r="HV24" s="521"/>
      <c r="HW24" s="521"/>
      <c r="HX24" s="521"/>
      <c r="HY24" s="521"/>
      <c r="HZ24" s="521"/>
      <c r="IA24" s="521"/>
      <c r="IB24" s="521"/>
      <c r="IC24" s="521"/>
      <c r="ID24" s="521"/>
      <c r="IE24" s="521"/>
      <c r="IF24" s="521"/>
      <c r="IG24" s="521"/>
      <c r="IH24" s="521"/>
      <c r="II24" s="521"/>
      <c r="IJ24" s="521"/>
      <c r="IK24" s="521"/>
      <c r="IL24" s="521"/>
      <c r="IM24" s="521"/>
      <c r="IN24" s="521"/>
      <c r="IO24" s="521"/>
      <c r="IP24" s="521"/>
      <c r="IQ24" s="521"/>
      <c r="IR24" s="521"/>
      <c r="IS24" s="521"/>
      <c r="IT24" s="521"/>
      <c r="IU24" s="521"/>
      <c r="IV24" s="521"/>
      <c r="IW24" s="521"/>
      <c r="IX24" s="521"/>
      <c r="IY24" s="521"/>
      <c r="IZ24" s="521"/>
      <c r="JA24" s="521"/>
      <c r="JB24" s="521"/>
      <c r="JC24" s="521"/>
      <c r="JD24" s="521"/>
      <c r="JE24" s="521"/>
      <c r="JF24" s="521"/>
      <c r="JG24" s="521"/>
      <c r="JH24" s="521"/>
      <c r="JI24" s="521"/>
      <c r="JJ24" s="521"/>
      <c r="JK24" s="521"/>
      <c r="JL24" s="521"/>
      <c r="JM24" s="521"/>
      <c r="JN24" s="521"/>
      <c r="JO24" s="521"/>
      <c r="JP24" s="521"/>
      <c r="JQ24" s="521"/>
      <c r="JR24" s="521"/>
      <c r="JS24" s="521"/>
      <c r="JT24" s="521"/>
      <c r="JU24" s="521"/>
      <c r="JV24" s="521"/>
      <c r="JW24" s="521"/>
      <c r="JX24" s="521"/>
      <c r="JY24" s="521"/>
      <c r="JZ24" s="521"/>
      <c r="KA24" s="521"/>
      <c r="KB24" s="521"/>
      <c r="KC24" s="521"/>
      <c r="KD24" s="521"/>
      <c r="KE24" s="521"/>
      <c r="KF24" s="521"/>
      <c r="KG24" s="521"/>
      <c r="KH24" s="521"/>
      <c r="KI24" s="521"/>
      <c r="KJ24" s="521"/>
      <c r="KK24" s="521"/>
      <c r="KL24" s="521"/>
      <c r="KM24" s="521"/>
      <c r="KN24" s="521"/>
      <c r="KO24" s="521"/>
      <c r="KP24" s="521"/>
      <c r="KQ24" s="521"/>
      <c r="KR24" s="521"/>
      <c r="KS24" s="521"/>
      <c r="KT24" s="521"/>
      <c r="KU24" s="521"/>
      <c r="KV24" s="521"/>
      <c r="KW24" s="521"/>
      <c r="KX24" s="521"/>
      <c r="KY24" s="521"/>
      <c r="KZ24" s="521"/>
      <c r="LA24" s="521"/>
      <c r="LB24" s="521"/>
      <c r="LC24" s="521"/>
      <c r="LD24" s="521"/>
      <c r="LE24" s="521"/>
      <c r="LF24" s="521"/>
      <c r="LG24" s="521"/>
      <c r="LH24" s="521"/>
      <c r="LI24" s="521"/>
      <c r="LJ24" s="521"/>
      <c r="LK24" s="521"/>
      <c r="LL24" s="521"/>
      <c r="LM24" s="521"/>
      <c r="LN24" s="521"/>
      <c r="LO24" s="521"/>
      <c r="LP24" s="521"/>
      <c r="LQ24" s="521"/>
      <c r="LR24" s="521"/>
      <c r="LS24" s="521"/>
      <c r="LT24" s="521"/>
      <c r="LU24" s="521"/>
      <c r="LV24" s="521"/>
      <c r="LW24" s="521"/>
      <c r="LX24" s="521"/>
      <c r="LY24" s="521"/>
      <c r="LZ24" s="521"/>
      <c r="MA24" s="521"/>
      <c r="MB24" s="521"/>
      <c r="MC24" s="521"/>
      <c r="MD24" s="521"/>
      <c r="ME24" s="521"/>
      <c r="MF24" s="521"/>
      <c r="MG24" s="521"/>
      <c r="MH24" s="521"/>
      <c r="MI24" s="521"/>
      <c r="MJ24" s="521"/>
      <c r="MK24" s="521"/>
      <c r="ML24" s="521"/>
      <c r="MM24" s="521"/>
      <c r="MN24" s="521"/>
      <c r="MO24" s="521"/>
      <c r="MP24" s="521"/>
      <c r="MQ24" s="521"/>
      <c r="MR24" s="521"/>
      <c r="MS24" s="521"/>
      <c r="MT24" s="521"/>
      <c r="MU24" s="521"/>
      <c r="MV24" s="521"/>
      <c r="MW24" s="521"/>
      <c r="MX24" s="521"/>
      <c r="MY24" s="521"/>
      <c r="MZ24" s="521"/>
      <c r="NA24" s="521"/>
      <c r="NB24" s="521"/>
      <c r="NC24" s="521"/>
      <c r="ND24" s="521"/>
      <c r="NE24" s="521"/>
      <c r="NF24" s="521"/>
      <c r="NG24" s="521"/>
      <c r="NH24" s="521"/>
      <c r="NI24" s="521"/>
      <c r="NJ24" s="521"/>
      <c r="NK24" s="521"/>
      <c r="NL24" s="521"/>
      <c r="NM24" s="521"/>
      <c r="NN24" s="521"/>
      <c r="NO24" s="521"/>
      <c r="NP24" s="521"/>
      <c r="NQ24" s="521"/>
      <c r="NR24" s="521"/>
      <c r="NS24" s="521"/>
      <c r="NT24" s="521"/>
      <c r="NU24" s="521"/>
      <c r="NV24" s="521"/>
      <c r="NW24" s="521"/>
      <c r="NX24" s="521"/>
      <c r="NY24" s="521"/>
      <c r="NZ24" s="521"/>
      <c r="OA24" s="521"/>
      <c r="OB24" s="521"/>
      <c r="OC24" s="521"/>
      <c r="OD24" s="521"/>
      <c r="OE24" s="521"/>
      <c r="OF24" s="521"/>
      <c r="OG24" s="521"/>
      <c r="OH24" s="521"/>
      <c r="OI24" s="521"/>
      <c r="OJ24" s="521"/>
      <c r="OK24" s="521"/>
      <c r="OL24" s="521"/>
      <c r="OM24" s="521"/>
      <c r="ON24" s="521"/>
      <c r="OO24" s="521"/>
      <c r="OP24" s="521"/>
      <c r="OQ24" s="521"/>
      <c r="OR24" s="521"/>
      <c r="OS24" s="521"/>
      <c r="OT24" s="521"/>
      <c r="OU24" s="521"/>
      <c r="OV24" s="521"/>
      <c r="OW24" s="521"/>
      <c r="OX24" s="521"/>
      <c r="OY24" s="521"/>
      <c r="OZ24" s="521"/>
      <c r="PA24" s="521"/>
      <c r="PB24" s="521"/>
      <c r="PC24" s="521"/>
      <c r="PD24" s="521"/>
      <c r="PE24" s="521"/>
      <c r="PF24" s="521"/>
      <c r="PG24" s="521"/>
      <c r="PH24" s="521"/>
      <c r="PI24" s="521"/>
      <c r="PJ24" s="521"/>
      <c r="PK24" s="521"/>
      <c r="PL24" s="521"/>
      <c r="PM24" s="521"/>
      <c r="PN24" s="521"/>
      <c r="PO24" s="521"/>
      <c r="PP24" s="521"/>
      <c r="PQ24" s="521"/>
      <c r="PR24" s="521"/>
      <c r="PS24" s="521"/>
      <c r="PT24" s="521"/>
      <c r="PU24" s="521"/>
      <c r="PV24" s="521"/>
      <c r="PW24" s="521"/>
      <c r="PX24" s="521"/>
      <c r="PY24" s="521"/>
      <c r="PZ24" s="521"/>
      <c r="QA24" s="521"/>
      <c r="QB24" s="521"/>
      <c r="QC24" s="521"/>
      <c r="QD24" s="521"/>
      <c r="QE24" s="521"/>
      <c r="QF24" s="521"/>
      <c r="QG24" s="521"/>
      <c r="QH24" s="521"/>
      <c r="QI24" s="521"/>
      <c r="QJ24" s="521"/>
      <c r="QK24" s="521"/>
      <c r="QL24" s="521"/>
      <c r="QM24" s="521"/>
      <c r="QN24" s="521"/>
      <c r="QO24" s="521"/>
      <c r="QP24" s="521"/>
      <c r="QQ24" s="521"/>
      <c r="QR24" s="521"/>
      <c r="QS24" s="521"/>
      <c r="QT24" s="521"/>
      <c r="QU24" s="521"/>
      <c r="QV24" s="521"/>
      <c r="QW24" s="521"/>
      <c r="QX24" s="521"/>
      <c r="QY24" s="521"/>
      <c r="QZ24" s="521"/>
      <c r="RA24" s="521"/>
      <c r="RB24" s="521"/>
      <c r="RC24" s="521"/>
      <c r="RD24" s="521"/>
      <c r="RE24" s="521"/>
      <c r="RF24" s="521"/>
      <c r="RG24" s="521"/>
      <c r="RH24" s="521"/>
      <c r="RI24" s="521"/>
      <c r="RJ24" s="521"/>
      <c r="RK24" s="521"/>
      <c r="RL24" s="521"/>
      <c r="RM24" s="521"/>
      <c r="RN24" s="521"/>
      <c r="RO24" s="521"/>
      <c r="RP24" s="521"/>
      <c r="RQ24" s="521"/>
      <c r="RR24" s="521"/>
      <c r="RS24" s="521"/>
      <c r="RT24" s="521"/>
      <c r="RU24" s="521"/>
      <c r="RV24" s="521"/>
      <c r="RW24" s="521"/>
      <c r="RX24" s="521"/>
      <c r="RY24" s="521"/>
      <c r="RZ24" s="521"/>
      <c r="SA24" s="521"/>
      <c r="SB24" s="521"/>
      <c r="SC24" s="521"/>
      <c r="SD24" s="521"/>
      <c r="SE24" s="521"/>
      <c r="SF24" s="521"/>
      <c r="SG24" s="521"/>
      <c r="SH24" s="521"/>
      <c r="SI24" s="521"/>
      <c r="SJ24" s="521"/>
      <c r="SK24" s="521"/>
      <c r="SL24" s="521"/>
      <c r="SM24" s="521"/>
      <c r="SN24" s="521"/>
      <c r="SO24" s="521"/>
      <c r="SP24" s="521"/>
      <c r="SQ24" s="521"/>
      <c r="SR24" s="521"/>
      <c r="SS24" s="521"/>
      <c r="ST24" s="521"/>
      <c r="SU24" s="521"/>
      <c r="SV24" s="521"/>
      <c r="SW24" s="521"/>
      <c r="SX24" s="521"/>
      <c r="SY24" s="521"/>
      <c r="SZ24" s="521"/>
      <c r="TA24" s="521"/>
      <c r="TB24" s="521"/>
      <c r="TC24" s="521"/>
      <c r="TD24" s="521"/>
      <c r="TE24" s="521"/>
      <c r="TF24" s="521"/>
      <c r="TG24" s="521"/>
      <c r="TH24" s="521"/>
      <c r="TI24" s="521"/>
      <c r="TJ24" s="521"/>
      <c r="TK24" s="521"/>
      <c r="TL24" s="521"/>
      <c r="TM24" s="521"/>
      <c r="TN24" s="521"/>
      <c r="TO24" s="521"/>
      <c r="TP24" s="521"/>
      <c r="TQ24" s="521"/>
      <c r="TR24" s="521"/>
      <c r="TS24" s="521"/>
      <c r="TT24" s="521"/>
      <c r="TU24" s="521"/>
      <c r="TV24" s="521"/>
      <c r="TW24" s="521"/>
      <c r="TX24" s="521"/>
      <c r="TY24" s="521"/>
      <c r="TZ24" s="521"/>
      <c r="UA24" s="521"/>
      <c r="UB24" s="521"/>
      <c r="UC24" s="521"/>
      <c r="UD24" s="521"/>
      <c r="UE24" s="521"/>
      <c r="UF24" s="521"/>
      <c r="UG24" s="521"/>
      <c r="UH24" s="521"/>
      <c r="UI24" s="521"/>
      <c r="UJ24" s="521"/>
      <c r="UK24" s="521"/>
      <c r="UL24" s="521"/>
      <c r="UM24" s="521"/>
      <c r="UN24" s="521"/>
      <c r="UO24" s="521"/>
      <c r="UP24" s="521"/>
      <c r="UQ24" s="521"/>
      <c r="UR24" s="521"/>
      <c r="US24" s="521"/>
      <c r="UT24" s="521"/>
      <c r="UU24" s="521"/>
      <c r="UV24" s="521"/>
      <c r="UW24" s="521"/>
      <c r="UX24" s="521"/>
      <c r="UY24" s="521"/>
      <c r="UZ24" s="521"/>
      <c r="VA24" s="521"/>
      <c r="VB24" s="521"/>
      <c r="VC24" s="521"/>
      <c r="VD24" s="521"/>
      <c r="VE24" s="521"/>
      <c r="VF24" s="521"/>
      <c r="VG24" s="521"/>
      <c r="VH24" s="521"/>
      <c r="VI24" s="521"/>
      <c r="VJ24" s="521"/>
      <c r="VK24" s="521"/>
      <c r="VL24" s="521"/>
      <c r="VM24" s="521"/>
      <c r="VN24" s="521"/>
      <c r="VO24" s="521"/>
      <c r="VP24" s="521"/>
      <c r="VQ24" s="521"/>
      <c r="VR24" s="521"/>
      <c r="VS24" s="521"/>
      <c r="VT24" s="521"/>
      <c r="VU24" s="521"/>
      <c r="VV24" s="521"/>
      <c r="VW24" s="521"/>
      <c r="VX24" s="521"/>
      <c r="VY24" s="521"/>
      <c r="VZ24" s="521"/>
      <c r="WA24" s="521"/>
      <c r="WB24" s="521"/>
      <c r="WC24" s="521"/>
      <c r="WD24" s="521"/>
      <c r="WE24" s="521"/>
      <c r="WF24" s="521"/>
      <c r="WG24" s="521"/>
      <c r="WH24" s="521"/>
      <c r="WI24" s="521"/>
      <c r="WJ24" s="521"/>
      <c r="WK24" s="521"/>
      <c r="WL24" s="521"/>
      <c r="WM24" s="521"/>
      <c r="WN24" s="521"/>
      <c r="WO24" s="521"/>
      <c r="WP24" s="521"/>
      <c r="WQ24" s="521"/>
      <c r="WR24" s="521"/>
      <c r="WS24" s="521"/>
      <c r="WT24" s="521"/>
      <c r="WU24" s="521"/>
      <c r="WV24" s="521"/>
      <c r="WW24" s="521"/>
      <c r="WX24" s="521"/>
      <c r="WY24" s="521"/>
      <c r="WZ24" s="521"/>
      <c r="XA24" s="521"/>
      <c r="XB24" s="521"/>
      <c r="XC24" s="521"/>
      <c r="XD24" s="521"/>
      <c r="XE24" s="521"/>
      <c r="XF24" s="521"/>
      <c r="XG24" s="521"/>
      <c r="XH24" s="521"/>
      <c r="XI24" s="521"/>
      <c r="XJ24" s="521"/>
      <c r="XK24" s="521"/>
      <c r="XL24" s="521"/>
      <c r="XM24" s="521"/>
      <c r="XN24" s="521"/>
      <c r="XO24" s="521"/>
      <c r="XP24" s="521"/>
      <c r="XQ24" s="521"/>
      <c r="XR24" s="521"/>
      <c r="XS24" s="521"/>
      <c r="XT24" s="521"/>
      <c r="XU24" s="521"/>
      <c r="XV24" s="521"/>
      <c r="XW24" s="521"/>
      <c r="XX24" s="521"/>
      <c r="XY24" s="521"/>
      <c r="XZ24" s="521"/>
      <c r="YA24" s="521"/>
      <c r="YB24" s="521"/>
      <c r="YC24" s="521"/>
      <c r="YD24" s="521"/>
      <c r="YE24" s="521"/>
      <c r="YF24" s="521"/>
      <c r="YG24" s="521"/>
      <c r="YH24" s="521"/>
      <c r="YI24" s="521"/>
      <c r="YJ24" s="521"/>
      <c r="YK24" s="521"/>
      <c r="YL24" s="521"/>
      <c r="YM24" s="521"/>
      <c r="YN24" s="521"/>
      <c r="YO24" s="521"/>
      <c r="YP24" s="521"/>
      <c r="YQ24" s="521"/>
      <c r="YR24" s="521"/>
      <c r="YS24" s="521"/>
      <c r="YT24" s="521"/>
      <c r="YU24" s="521"/>
      <c r="YV24" s="521"/>
      <c r="YW24" s="521"/>
      <c r="YX24" s="521"/>
      <c r="YY24" s="521"/>
      <c r="YZ24" s="521"/>
      <c r="ZA24" s="521"/>
      <c r="ZB24" s="521"/>
      <c r="ZC24" s="521"/>
      <c r="ZD24" s="521"/>
      <c r="ZE24" s="521"/>
      <c r="ZF24" s="521"/>
      <c r="ZG24" s="521"/>
      <c r="ZH24" s="521"/>
      <c r="ZI24" s="521"/>
      <c r="ZJ24" s="521"/>
      <c r="ZK24" s="521"/>
      <c r="ZL24" s="521"/>
      <c r="ZM24" s="521"/>
      <c r="ZN24" s="521"/>
      <c r="ZO24" s="521"/>
      <c r="ZP24" s="521"/>
      <c r="ZQ24" s="521"/>
      <c r="ZR24" s="521"/>
      <c r="ZS24" s="521"/>
      <c r="ZT24" s="521"/>
      <c r="ZU24" s="521"/>
      <c r="ZV24" s="521"/>
      <c r="ZW24" s="521"/>
      <c r="ZX24" s="521"/>
      <c r="ZY24" s="521"/>
      <c r="ZZ24" s="521"/>
      <c r="AAA24" s="521"/>
      <c r="AAB24" s="521"/>
      <c r="AAC24" s="521"/>
      <c r="AAD24" s="521"/>
      <c r="AAE24" s="521"/>
      <c r="AAF24" s="521"/>
      <c r="AAG24" s="521"/>
      <c r="AAH24" s="521"/>
      <c r="AAI24" s="521"/>
      <c r="AAJ24" s="521"/>
      <c r="AAK24" s="521"/>
      <c r="AAL24" s="521"/>
      <c r="AAM24" s="521"/>
      <c r="AAN24" s="521"/>
      <c r="AAO24" s="521"/>
      <c r="AAP24" s="521"/>
      <c r="AAQ24" s="521"/>
      <c r="AAR24" s="521"/>
      <c r="AAS24" s="521"/>
      <c r="AAT24" s="521"/>
      <c r="AAU24" s="521"/>
      <c r="AAV24" s="521"/>
      <c r="AAW24" s="521"/>
      <c r="AAX24" s="521"/>
      <c r="AAY24" s="521"/>
      <c r="AAZ24" s="521"/>
      <c r="ABA24" s="521"/>
      <c r="ABB24" s="521"/>
      <c r="ABC24" s="521"/>
      <c r="ABD24" s="521"/>
      <c r="ABE24" s="521"/>
      <c r="ABF24" s="521"/>
      <c r="ABG24" s="521"/>
      <c r="ABH24" s="521"/>
      <c r="ABI24" s="521"/>
      <c r="ABJ24" s="521"/>
      <c r="ABK24" s="521"/>
      <c r="ABL24" s="521"/>
      <c r="ABM24" s="521"/>
      <c r="ABN24" s="521"/>
      <c r="ABO24" s="521"/>
      <c r="ABP24" s="521"/>
      <c r="ABQ24" s="521"/>
      <c r="ABR24" s="521"/>
      <c r="ABS24" s="521"/>
      <c r="ABT24" s="521"/>
      <c r="ABU24" s="521"/>
      <c r="ABV24" s="521"/>
      <c r="ABW24" s="521"/>
      <c r="ABX24" s="521"/>
      <c r="ABY24" s="521"/>
      <c r="ABZ24" s="521"/>
      <c r="ACA24" s="521"/>
      <c r="ACB24" s="521"/>
      <c r="ACC24" s="521"/>
      <c r="ACD24" s="521"/>
      <c r="ACE24" s="521"/>
      <c r="ACF24" s="521"/>
      <c r="ACG24" s="521"/>
      <c r="ACH24" s="521"/>
      <c r="ACI24" s="521"/>
      <c r="ACJ24" s="521"/>
      <c r="ACK24" s="521"/>
      <c r="ACL24" s="521"/>
      <c r="ACM24" s="521"/>
      <c r="ACN24" s="521"/>
      <c r="ACO24" s="521"/>
      <c r="ACP24" s="521"/>
      <c r="ACQ24" s="521"/>
      <c r="ACR24" s="521"/>
      <c r="ACS24" s="521"/>
      <c r="ACT24" s="521"/>
      <c r="ACU24" s="521"/>
      <c r="ACV24" s="521"/>
      <c r="ACW24" s="521"/>
      <c r="ACX24" s="521"/>
      <c r="ACY24" s="521"/>
      <c r="ACZ24" s="521"/>
      <c r="ADA24" s="521"/>
      <c r="ADB24" s="521"/>
      <c r="ADC24" s="521"/>
      <c r="ADD24" s="521"/>
      <c r="ADE24" s="521"/>
      <c r="ADF24" s="521"/>
      <c r="ADG24" s="521"/>
      <c r="ADH24" s="521"/>
      <c r="ADI24" s="521"/>
      <c r="ADJ24" s="521"/>
      <c r="ADK24" s="521"/>
      <c r="ADL24" s="521"/>
      <c r="ADM24" s="521"/>
      <c r="ADN24" s="521"/>
      <c r="ADO24" s="521"/>
      <c r="ADP24" s="521"/>
      <c r="ADQ24" s="521"/>
      <c r="ADR24" s="521"/>
      <c r="ADS24" s="521"/>
      <c r="ADT24" s="521"/>
      <c r="ADU24" s="521"/>
      <c r="ADV24" s="521"/>
      <c r="ADW24" s="521"/>
      <c r="ADX24" s="521"/>
      <c r="ADY24" s="521"/>
      <c r="ADZ24" s="521"/>
      <c r="AEA24" s="521"/>
      <c r="AEB24" s="521"/>
      <c r="AEC24" s="521"/>
      <c r="AED24" s="521"/>
      <c r="AEE24" s="521"/>
      <c r="AEF24" s="521"/>
      <c r="AEG24" s="521"/>
      <c r="AEH24" s="521"/>
      <c r="AEI24" s="521"/>
      <c r="AEJ24" s="521"/>
      <c r="AEK24" s="521"/>
      <c r="AEL24" s="521"/>
      <c r="AEM24" s="521"/>
      <c r="AEN24" s="521"/>
      <c r="AEO24" s="521"/>
      <c r="AEP24" s="521"/>
      <c r="AEQ24" s="521"/>
      <c r="AER24" s="521"/>
      <c r="AES24" s="521"/>
      <c r="AET24" s="521"/>
      <c r="AEU24" s="521"/>
      <c r="AEV24" s="521"/>
      <c r="AEW24" s="521"/>
      <c r="AEX24" s="521"/>
      <c r="AEY24" s="521"/>
      <c r="AEZ24" s="521"/>
      <c r="AFA24" s="521"/>
      <c r="AFB24" s="521"/>
      <c r="AFC24" s="521"/>
      <c r="AFD24" s="521"/>
      <c r="AFE24" s="521"/>
      <c r="AFF24" s="521"/>
      <c r="AFG24" s="521"/>
      <c r="AFH24" s="521"/>
      <c r="AFI24" s="521"/>
      <c r="AFJ24" s="521"/>
      <c r="AFK24" s="521"/>
      <c r="AFL24" s="521"/>
      <c r="AFM24" s="521"/>
      <c r="AFN24" s="521"/>
      <c r="AFO24" s="521"/>
      <c r="AFP24" s="521"/>
      <c r="AFQ24" s="521"/>
      <c r="AFR24" s="521"/>
      <c r="AFS24" s="521"/>
      <c r="AFT24" s="521"/>
      <c r="AFU24" s="521"/>
      <c r="AFV24" s="521"/>
      <c r="AFW24" s="521"/>
      <c r="AFX24" s="521"/>
      <c r="AFY24" s="521"/>
      <c r="AFZ24" s="521"/>
      <c r="AGA24" s="521"/>
      <c r="AGB24" s="521"/>
      <c r="AGC24" s="521"/>
      <c r="AGD24" s="521"/>
      <c r="AGE24" s="521"/>
      <c r="AGF24" s="521"/>
      <c r="AGG24" s="521"/>
      <c r="AGH24" s="521"/>
      <c r="AGI24" s="521"/>
      <c r="AGJ24" s="521"/>
      <c r="AGK24" s="521"/>
      <c r="AGL24" s="521"/>
      <c r="AGM24" s="521"/>
      <c r="AGN24" s="521"/>
      <c r="AGO24" s="521"/>
      <c r="AGP24" s="521"/>
      <c r="AGQ24" s="521"/>
      <c r="AGR24" s="521"/>
      <c r="AGS24" s="521"/>
      <c r="AGT24" s="521"/>
      <c r="AGU24" s="521"/>
      <c r="AGV24" s="521"/>
      <c r="AGW24" s="521"/>
      <c r="AGX24" s="521"/>
      <c r="AGY24" s="521"/>
      <c r="AGZ24" s="521"/>
      <c r="AHA24" s="521"/>
      <c r="AHB24" s="521"/>
      <c r="AHC24" s="521"/>
      <c r="AHD24" s="521"/>
      <c r="AHE24" s="521"/>
      <c r="AHF24" s="521"/>
      <c r="AHG24" s="521"/>
      <c r="AHH24" s="521"/>
      <c r="AHI24" s="521"/>
      <c r="AHJ24" s="521"/>
      <c r="AHK24" s="521"/>
      <c r="AHL24" s="521"/>
      <c r="AHM24" s="521"/>
      <c r="AHN24" s="521"/>
      <c r="AHO24" s="521"/>
      <c r="AHP24" s="521"/>
      <c r="AHQ24" s="521"/>
      <c r="AHR24" s="521"/>
      <c r="AHS24" s="521"/>
      <c r="AHT24" s="521"/>
      <c r="AHU24" s="521"/>
      <c r="AHV24" s="521"/>
      <c r="AHW24" s="521"/>
      <c r="AHX24" s="521"/>
      <c r="AHY24" s="521"/>
      <c r="AHZ24" s="521"/>
      <c r="AIA24" s="521"/>
      <c r="AIB24" s="521"/>
      <c r="AIC24" s="521"/>
      <c r="AID24" s="521"/>
      <c r="AIE24" s="521"/>
      <c r="AIF24" s="521"/>
      <c r="AIG24" s="521"/>
      <c r="AIH24" s="521"/>
      <c r="AII24" s="521"/>
      <c r="AIJ24" s="521"/>
      <c r="AIK24" s="521"/>
      <c r="AIL24" s="521"/>
      <c r="AIM24" s="521"/>
      <c r="AIN24" s="521"/>
      <c r="AIO24" s="521"/>
      <c r="AIP24" s="521"/>
      <c r="AIQ24" s="521"/>
      <c r="AIR24" s="521"/>
      <c r="AIS24" s="521"/>
      <c r="AIT24" s="521"/>
      <c r="AIU24" s="521"/>
      <c r="AIV24" s="521"/>
      <c r="AIW24" s="521"/>
      <c r="AIX24" s="521"/>
      <c r="AIY24" s="521"/>
      <c r="AIZ24" s="521"/>
      <c r="AJA24" s="521"/>
      <c r="AJB24" s="521"/>
      <c r="AJC24" s="521"/>
      <c r="AJD24" s="521"/>
      <c r="AJE24" s="521"/>
      <c r="AJF24" s="521"/>
      <c r="AJG24" s="521"/>
      <c r="AJH24" s="521"/>
      <c r="AJI24" s="521"/>
      <c r="AJJ24" s="521"/>
      <c r="AJK24" s="521"/>
      <c r="AJL24" s="521"/>
      <c r="AJM24" s="521"/>
      <c r="AJN24" s="521"/>
      <c r="AJO24" s="521"/>
      <c r="AJP24" s="521"/>
      <c r="AJQ24" s="521"/>
      <c r="AJR24" s="521"/>
      <c r="AJS24" s="521"/>
      <c r="AJT24" s="521"/>
      <c r="AJU24" s="521"/>
      <c r="AJV24" s="521"/>
      <c r="AJW24" s="521"/>
      <c r="AJX24" s="521"/>
      <c r="AJY24" s="521"/>
      <c r="AJZ24" s="521"/>
      <c r="AKA24" s="521"/>
      <c r="AKB24" s="521"/>
      <c r="AKC24" s="521"/>
      <c r="AKD24" s="521"/>
      <c r="AKE24" s="521"/>
      <c r="AKF24" s="521"/>
      <c r="AKG24" s="521"/>
      <c r="AKH24" s="521"/>
      <c r="AKI24" s="521"/>
      <c r="AKJ24" s="521"/>
      <c r="AKK24" s="521"/>
      <c r="AKL24" s="521"/>
      <c r="AKM24" s="521"/>
      <c r="AKN24" s="521"/>
      <c r="AKO24" s="521"/>
      <c r="AKP24" s="521"/>
      <c r="AKQ24" s="521"/>
      <c r="AKR24" s="521"/>
      <c r="AKS24" s="521"/>
      <c r="AKT24" s="521"/>
      <c r="AKU24" s="521"/>
      <c r="AKV24" s="521"/>
      <c r="AKW24" s="521"/>
      <c r="AKX24" s="521"/>
      <c r="AKY24" s="521"/>
      <c r="AKZ24" s="521"/>
      <c r="ALA24" s="521"/>
    </row>
    <row r="25" spans="1:989" s="522" customFormat="1" ht="30" customHeight="1">
      <c r="A25" s="520"/>
      <c r="B25" s="520"/>
      <c r="C25" s="520"/>
      <c r="D25" s="520"/>
      <c r="E25" s="520"/>
      <c r="F25" s="520"/>
      <c r="G25" s="520"/>
      <c r="H25" s="520"/>
      <c r="I25" s="520"/>
      <c r="J25" s="520"/>
      <c r="K25" s="520"/>
      <c r="L25" s="520"/>
      <c r="M25" s="520"/>
      <c r="N25" s="520"/>
      <c r="O25" s="520"/>
      <c r="P25" s="520"/>
      <c r="Q25" s="520"/>
      <c r="R25" s="1728" t="s">
        <v>2316</v>
      </c>
      <c r="S25" s="1728"/>
      <c r="T25" s="1728"/>
      <c r="U25" s="1728"/>
      <c r="V25" s="1728"/>
      <c r="W25" s="530"/>
      <c r="X25" s="530"/>
      <c r="Y25" s="856"/>
      <c r="Z25" s="530"/>
      <c r="AA25" s="862"/>
      <c r="AB25" s="862"/>
      <c r="AC25" s="862"/>
      <c r="AD25" s="863" t="s">
        <v>2317</v>
      </c>
      <c r="AE25" s="863"/>
      <c r="AF25" s="863"/>
      <c r="AG25" s="856"/>
      <c r="AH25" s="856"/>
      <c r="AI25" s="856"/>
      <c r="AJ25" s="856"/>
      <c r="AK25" s="856"/>
      <c r="AL25" s="531"/>
      <c r="AM25" s="531"/>
      <c r="AN25" s="531"/>
      <c r="AO25" s="531"/>
      <c r="AP25" s="531"/>
      <c r="AQ25" s="531"/>
      <c r="AR25" s="531"/>
      <c r="AS25" s="53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c r="BZ25" s="521"/>
      <c r="CA25" s="521"/>
      <c r="CB25" s="521"/>
      <c r="CC25" s="521"/>
      <c r="CD25" s="521"/>
      <c r="CE25" s="521"/>
      <c r="CF25" s="521"/>
      <c r="CG25" s="521"/>
      <c r="CH25" s="521"/>
      <c r="CI25" s="521"/>
      <c r="CJ25" s="521"/>
      <c r="CK25" s="521"/>
      <c r="CL25" s="521"/>
      <c r="CM25" s="521"/>
      <c r="CN25" s="521"/>
      <c r="CO25" s="521"/>
      <c r="CP25" s="521"/>
      <c r="CQ25" s="521"/>
      <c r="CR25" s="521"/>
      <c r="CS25" s="521"/>
      <c r="CT25" s="521"/>
      <c r="CU25" s="521"/>
      <c r="CV25" s="521"/>
      <c r="CW25" s="521"/>
      <c r="CX25" s="521"/>
      <c r="CY25" s="521"/>
      <c r="CZ25" s="521"/>
      <c r="DA25" s="521"/>
      <c r="DB25" s="521"/>
      <c r="DC25" s="521"/>
      <c r="DD25" s="521"/>
      <c r="DE25" s="521"/>
      <c r="DF25" s="521"/>
      <c r="DG25" s="521"/>
      <c r="DH25" s="521"/>
      <c r="DI25" s="521"/>
      <c r="DJ25" s="521"/>
      <c r="DK25" s="521"/>
      <c r="DL25" s="521"/>
      <c r="DM25" s="521"/>
      <c r="DN25" s="521"/>
      <c r="DO25" s="521"/>
      <c r="DP25" s="521"/>
      <c r="DQ25" s="521"/>
      <c r="DR25" s="521"/>
      <c r="DS25" s="521"/>
      <c r="DT25" s="521"/>
      <c r="DU25" s="521"/>
      <c r="DV25" s="521"/>
      <c r="DW25" s="521"/>
      <c r="DX25" s="521"/>
      <c r="DY25" s="521"/>
      <c r="DZ25" s="521"/>
      <c r="EA25" s="521"/>
      <c r="EB25" s="521"/>
      <c r="EC25" s="521"/>
      <c r="ED25" s="521"/>
      <c r="EE25" s="521"/>
      <c r="EF25" s="521"/>
      <c r="EG25" s="521"/>
      <c r="EH25" s="521"/>
      <c r="EI25" s="521"/>
      <c r="EJ25" s="521"/>
      <c r="EK25" s="521"/>
      <c r="EL25" s="521"/>
      <c r="EM25" s="521"/>
      <c r="EN25" s="521"/>
      <c r="EO25" s="521"/>
      <c r="EP25" s="521"/>
      <c r="EQ25" s="521"/>
      <c r="ER25" s="521"/>
      <c r="ES25" s="521"/>
      <c r="ET25" s="521"/>
      <c r="EU25" s="521"/>
      <c r="EV25" s="521"/>
      <c r="EW25" s="521"/>
      <c r="EX25" s="521"/>
      <c r="EY25" s="521"/>
      <c r="EZ25" s="521"/>
      <c r="FA25" s="521"/>
      <c r="FB25" s="521"/>
      <c r="FC25" s="521"/>
      <c r="FD25" s="521"/>
      <c r="FE25" s="521"/>
      <c r="FF25" s="521"/>
      <c r="FG25" s="521"/>
      <c r="FH25" s="521"/>
      <c r="FI25" s="521"/>
      <c r="FJ25" s="521"/>
      <c r="FK25" s="521"/>
      <c r="FL25" s="521"/>
      <c r="FM25" s="521"/>
      <c r="FN25" s="521"/>
      <c r="FO25" s="521"/>
      <c r="FP25" s="521"/>
      <c r="FQ25" s="521"/>
      <c r="FR25" s="521"/>
      <c r="FS25" s="521"/>
      <c r="FT25" s="521"/>
      <c r="FU25" s="521"/>
      <c r="FV25" s="521"/>
      <c r="FW25" s="521"/>
      <c r="FX25" s="521"/>
      <c r="FY25" s="521"/>
      <c r="FZ25" s="521"/>
      <c r="GA25" s="521"/>
      <c r="GB25" s="521"/>
      <c r="GC25" s="521"/>
      <c r="GD25" s="521"/>
      <c r="GE25" s="521"/>
      <c r="GF25" s="521"/>
      <c r="GG25" s="521"/>
      <c r="GH25" s="521"/>
      <c r="GI25" s="521"/>
      <c r="GJ25" s="521"/>
      <c r="GK25" s="521"/>
      <c r="GL25" s="521"/>
      <c r="GM25" s="521"/>
      <c r="GN25" s="521"/>
      <c r="GO25" s="521"/>
      <c r="GP25" s="521"/>
      <c r="GQ25" s="521"/>
      <c r="GR25" s="521"/>
      <c r="GS25" s="521"/>
      <c r="GT25" s="521"/>
      <c r="GU25" s="521"/>
      <c r="GV25" s="521"/>
      <c r="GW25" s="521"/>
      <c r="GX25" s="521"/>
      <c r="GY25" s="521"/>
      <c r="GZ25" s="521"/>
      <c r="HA25" s="521"/>
      <c r="HB25" s="521"/>
      <c r="HC25" s="521"/>
      <c r="HD25" s="521"/>
      <c r="HE25" s="521"/>
      <c r="HF25" s="521"/>
      <c r="HG25" s="521"/>
      <c r="HH25" s="521"/>
      <c r="HI25" s="521"/>
      <c r="HJ25" s="521"/>
      <c r="HK25" s="521"/>
      <c r="HL25" s="521"/>
      <c r="HM25" s="521"/>
      <c r="HN25" s="521"/>
      <c r="HO25" s="521"/>
      <c r="HP25" s="521"/>
      <c r="HQ25" s="521"/>
      <c r="HR25" s="521"/>
      <c r="HS25" s="521"/>
      <c r="HT25" s="521"/>
      <c r="HU25" s="521"/>
      <c r="HV25" s="521"/>
      <c r="HW25" s="521"/>
      <c r="HX25" s="521"/>
      <c r="HY25" s="521"/>
      <c r="HZ25" s="521"/>
      <c r="IA25" s="521"/>
      <c r="IB25" s="521"/>
      <c r="IC25" s="521"/>
      <c r="ID25" s="521"/>
      <c r="IE25" s="521"/>
      <c r="IF25" s="521"/>
      <c r="IG25" s="521"/>
      <c r="IH25" s="521"/>
      <c r="II25" s="521"/>
      <c r="IJ25" s="521"/>
      <c r="IK25" s="521"/>
      <c r="IL25" s="521"/>
      <c r="IM25" s="521"/>
      <c r="IN25" s="521"/>
      <c r="IO25" s="521"/>
      <c r="IP25" s="521"/>
      <c r="IQ25" s="521"/>
      <c r="IR25" s="521"/>
      <c r="IS25" s="521"/>
      <c r="IT25" s="521"/>
      <c r="IU25" s="521"/>
      <c r="IV25" s="521"/>
      <c r="IW25" s="521"/>
      <c r="IX25" s="521"/>
      <c r="IY25" s="521"/>
      <c r="IZ25" s="521"/>
      <c r="JA25" s="521"/>
      <c r="JB25" s="521"/>
      <c r="JC25" s="521"/>
      <c r="JD25" s="521"/>
      <c r="JE25" s="521"/>
      <c r="JF25" s="521"/>
      <c r="JG25" s="521"/>
      <c r="JH25" s="521"/>
      <c r="JI25" s="521"/>
      <c r="JJ25" s="521"/>
      <c r="JK25" s="521"/>
      <c r="JL25" s="521"/>
      <c r="JM25" s="521"/>
      <c r="JN25" s="521"/>
      <c r="JO25" s="521"/>
      <c r="JP25" s="521"/>
      <c r="JQ25" s="521"/>
      <c r="JR25" s="521"/>
      <c r="JS25" s="521"/>
      <c r="JT25" s="521"/>
      <c r="JU25" s="521"/>
      <c r="JV25" s="521"/>
      <c r="JW25" s="521"/>
      <c r="JX25" s="521"/>
      <c r="JY25" s="521"/>
      <c r="JZ25" s="521"/>
      <c r="KA25" s="521"/>
      <c r="KB25" s="521"/>
      <c r="KC25" s="521"/>
      <c r="KD25" s="521"/>
      <c r="KE25" s="521"/>
      <c r="KF25" s="521"/>
      <c r="KG25" s="521"/>
      <c r="KH25" s="521"/>
      <c r="KI25" s="521"/>
      <c r="KJ25" s="521"/>
      <c r="KK25" s="521"/>
      <c r="KL25" s="521"/>
      <c r="KM25" s="521"/>
      <c r="KN25" s="521"/>
      <c r="KO25" s="521"/>
      <c r="KP25" s="521"/>
      <c r="KQ25" s="521"/>
      <c r="KR25" s="521"/>
      <c r="KS25" s="521"/>
      <c r="KT25" s="521"/>
      <c r="KU25" s="521"/>
      <c r="KV25" s="521"/>
      <c r="KW25" s="521"/>
      <c r="KX25" s="521"/>
      <c r="KY25" s="521"/>
      <c r="KZ25" s="521"/>
      <c r="LA25" s="521"/>
      <c r="LB25" s="521"/>
      <c r="LC25" s="521"/>
      <c r="LD25" s="521"/>
      <c r="LE25" s="521"/>
      <c r="LF25" s="521"/>
      <c r="LG25" s="521"/>
      <c r="LH25" s="521"/>
      <c r="LI25" s="521"/>
      <c r="LJ25" s="521"/>
      <c r="LK25" s="521"/>
      <c r="LL25" s="521"/>
      <c r="LM25" s="521"/>
      <c r="LN25" s="521"/>
      <c r="LO25" s="521"/>
      <c r="LP25" s="521"/>
      <c r="LQ25" s="521"/>
      <c r="LR25" s="521"/>
      <c r="LS25" s="521"/>
      <c r="LT25" s="521"/>
      <c r="LU25" s="521"/>
      <c r="LV25" s="521"/>
      <c r="LW25" s="521"/>
      <c r="LX25" s="521"/>
      <c r="LY25" s="521"/>
      <c r="LZ25" s="521"/>
      <c r="MA25" s="521"/>
      <c r="MB25" s="521"/>
      <c r="MC25" s="521"/>
      <c r="MD25" s="521"/>
      <c r="ME25" s="521"/>
      <c r="MF25" s="521"/>
      <c r="MG25" s="521"/>
      <c r="MH25" s="521"/>
      <c r="MI25" s="521"/>
      <c r="MJ25" s="521"/>
      <c r="MK25" s="521"/>
      <c r="ML25" s="521"/>
      <c r="MM25" s="521"/>
      <c r="MN25" s="521"/>
      <c r="MO25" s="521"/>
      <c r="MP25" s="521"/>
      <c r="MQ25" s="521"/>
      <c r="MR25" s="521"/>
      <c r="MS25" s="521"/>
      <c r="MT25" s="521"/>
      <c r="MU25" s="521"/>
      <c r="MV25" s="521"/>
      <c r="MW25" s="521"/>
      <c r="MX25" s="521"/>
      <c r="MY25" s="521"/>
      <c r="MZ25" s="521"/>
      <c r="NA25" s="521"/>
      <c r="NB25" s="521"/>
      <c r="NC25" s="521"/>
      <c r="ND25" s="521"/>
      <c r="NE25" s="521"/>
      <c r="NF25" s="521"/>
      <c r="NG25" s="521"/>
      <c r="NH25" s="521"/>
      <c r="NI25" s="521"/>
      <c r="NJ25" s="521"/>
      <c r="NK25" s="521"/>
      <c r="NL25" s="521"/>
      <c r="NM25" s="521"/>
      <c r="NN25" s="521"/>
      <c r="NO25" s="521"/>
      <c r="NP25" s="521"/>
      <c r="NQ25" s="521"/>
      <c r="NR25" s="521"/>
      <c r="NS25" s="521"/>
      <c r="NT25" s="521"/>
      <c r="NU25" s="521"/>
      <c r="NV25" s="521"/>
      <c r="NW25" s="521"/>
      <c r="NX25" s="521"/>
      <c r="NY25" s="521"/>
      <c r="NZ25" s="521"/>
      <c r="OA25" s="521"/>
      <c r="OB25" s="521"/>
      <c r="OC25" s="521"/>
      <c r="OD25" s="521"/>
      <c r="OE25" s="521"/>
      <c r="OF25" s="521"/>
      <c r="OG25" s="521"/>
      <c r="OH25" s="521"/>
      <c r="OI25" s="521"/>
      <c r="OJ25" s="521"/>
      <c r="OK25" s="521"/>
      <c r="OL25" s="521"/>
      <c r="OM25" s="521"/>
      <c r="ON25" s="521"/>
      <c r="OO25" s="521"/>
      <c r="OP25" s="521"/>
      <c r="OQ25" s="521"/>
      <c r="OR25" s="521"/>
      <c r="OS25" s="521"/>
      <c r="OT25" s="521"/>
      <c r="OU25" s="521"/>
      <c r="OV25" s="521"/>
      <c r="OW25" s="521"/>
      <c r="OX25" s="521"/>
      <c r="OY25" s="521"/>
      <c r="OZ25" s="521"/>
      <c r="PA25" s="521"/>
      <c r="PB25" s="521"/>
      <c r="PC25" s="521"/>
      <c r="PD25" s="521"/>
      <c r="PE25" s="521"/>
      <c r="PF25" s="521"/>
      <c r="PG25" s="521"/>
      <c r="PH25" s="521"/>
      <c r="PI25" s="521"/>
      <c r="PJ25" s="521"/>
      <c r="PK25" s="521"/>
      <c r="PL25" s="521"/>
      <c r="PM25" s="521"/>
      <c r="PN25" s="521"/>
      <c r="PO25" s="521"/>
      <c r="PP25" s="521"/>
      <c r="PQ25" s="521"/>
      <c r="PR25" s="521"/>
      <c r="PS25" s="521"/>
      <c r="PT25" s="521"/>
      <c r="PU25" s="521"/>
      <c r="PV25" s="521"/>
      <c r="PW25" s="521"/>
      <c r="PX25" s="521"/>
      <c r="PY25" s="521"/>
      <c r="PZ25" s="521"/>
      <c r="QA25" s="521"/>
      <c r="QB25" s="521"/>
      <c r="QC25" s="521"/>
      <c r="QD25" s="521"/>
      <c r="QE25" s="521"/>
      <c r="QF25" s="521"/>
      <c r="QG25" s="521"/>
      <c r="QH25" s="521"/>
      <c r="QI25" s="521"/>
      <c r="QJ25" s="521"/>
      <c r="QK25" s="521"/>
      <c r="QL25" s="521"/>
      <c r="QM25" s="521"/>
      <c r="QN25" s="521"/>
      <c r="QO25" s="521"/>
      <c r="QP25" s="521"/>
      <c r="QQ25" s="521"/>
      <c r="QR25" s="521"/>
      <c r="QS25" s="521"/>
      <c r="QT25" s="521"/>
      <c r="QU25" s="521"/>
      <c r="QV25" s="521"/>
      <c r="QW25" s="521"/>
      <c r="QX25" s="521"/>
      <c r="QY25" s="521"/>
      <c r="QZ25" s="521"/>
      <c r="RA25" s="521"/>
      <c r="RB25" s="521"/>
      <c r="RC25" s="521"/>
      <c r="RD25" s="521"/>
      <c r="RE25" s="521"/>
      <c r="RF25" s="521"/>
      <c r="RG25" s="521"/>
      <c r="RH25" s="521"/>
      <c r="RI25" s="521"/>
      <c r="RJ25" s="521"/>
      <c r="RK25" s="521"/>
      <c r="RL25" s="521"/>
      <c r="RM25" s="521"/>
      <c r="RN25" s="521"/>
      <c r="RO25" s="521"/>
      <c r="RP25" s="521"/>
      <c r="RQ25" s="521"/>
      <c r="RR25" s="521"/>
      <c r="RS25" s="521"/>
      <c r="RT25" s="521"/>
      <c r="RU25" s="521"/>
      <c r="RV25" s="521"/>
      <c r="RW25" s="521"/>
      <c r="RX25" s="521"/>
      <c r="RY25" s="521"/>
      <c r="RZ25" s="521"/>
      <c r="SA25" s="521"/>
      <c r="SB25" s="521"/>
      <c r="SC25" s="521"/>
      <c r="SD25" s="521"/>
      <c r="SE25" s="521"/>
      <c r="SF25" s="521"/>
      <c r="SG25" s="521"/>
      <c r="SH25" s="521"/>
      <c r="SI25" s="521"/>
      <c r="SJ25" s="521"/>
      <c r="SK25" s="521"/>
      <c r="SL25" s="521"/>
      <c r="SM25" s="521"/>
      <c r="SN25" s="521"/>
      <c r="SO25" s="521"/>
      <c r="SP25" s="521"/>
      <c r="SQ25" s="521"/>
      <c r="SR25" s="521"/>
      <c r="SS25" s="521"/>
      <c r="ST25" s="521"/>
      <c r="SU25" s="521"/>
      <c r="SV25" s="521"/>
      <c r="SW25" s="521"/>
      <c r="SX25" s="521"/>
      <c r="SY25" s="521"/>
      <c r="SZ25" s="521"/>
      <c r="TA25" s="521"/>
      <c r="TB25" s="521"/>
      <c r="TC25" s="521"/>
      <c r="TD25" s="521"/>
      <c r="TE25" s="521"/>
      <c r="TF25" s="521"/>
      <c r="TG25" s="521"/>
      <c r="TH25" s="521"/>
      <c r="TI25" s="521"/>
      <c r="TJ25" s="521"/>
      <c r="TK25" s="521"/>
      <c r="TL25" s="521"/>
      <c r="TM25" s="521"/>
      <c r="TN25" s="521"/>
      <c r="TO25" s="521"/>
      <c r="TP25" s="521"/>
      <c r="TQ25" s="521"/>
      <c r="TR25" s="521"/>
      <c r="TS25" s="521"/>
      <c r="TT25" s="521"/>
      <c r="TU25" s="521"/>
      <c r="TV25" s="521"/>
      <c r="TW25" s="521"/>
      <c r="TX25" s="521"/>
      <c r="TY25" s="521"/>
      <c r="TZ25" s="521"/>
      <c r="UA25" s="521"/>
      <c r="UB25" s="521"/>
      <c r="UC25" s="521"/>
      <c r="UD25" s="521"/>
      <c r="UE25" s="521"/>
      <c r="UF25" s="521"/>
      <c r="UG25" s="521"/>
      <c r="UH25" s="521"/>
      <c r="UI25" s="521"/>
      <c r="UJ25" s="521"/>
      <c r="UK25" s="521"/>
      <c r="UL25" s="521"/>
      <c r="UM25" s="521"/>
      <c r="UN25" s="521"/>
      <c r="UO25" s="521"/>
      <c r="UP25" s="521"/>
      <c r="UQ25" s="521"/>
      <c r="UR25" s="521"/>
      <c r="US25" s="521"/>
      <c r="UT25" s="521"/>
      <c r="UU25" s="521"/>
      <c r="UV25" s="521"/>
      <c r="UW25" s="521"/>
      <c r="UX25" s="521"/>
      <c r="UY25" s="521"/>
      <c r="UZ25" s="521"/>
      <c r="VA25" s="521"/>
      <c r="VB25" s="521"/>
      <c r="VC25" s="521"/>
      <c r="VD25" s="521"/>
      <c r="VE25" s="521"/>
      <c r="VF25" s="521"/>
      <c r="VG25" s="521"/>
      <c r="VH25" s="521"/>
      <c r="VI25" s="521"/>
      <c r="VJ25" s="521"/>
      <c r="VK25" s="521"/>
      <c r="VL25" s="521"/>
      <c r="VM25" s="521"/>
      <c r="VN25" s="521"/>
      <c r="VO25" s="521"/>
      <c r="VP25" s="521"/>
      <c r="VQ25" s="521"/>
      <c r="VR25" s="521"/>
      <c r="VS25" s="521"/>
      <c r="VT25" s="521"/>
      <c r="VU25" s="521"/>
      <c r="VV25" s="521"/>
      <c r="VW25" s="521"/>
      <c r="VX25" s="521"/>
      <c r="VY25" s="521"/>
      <c r="VZ25" s="521"/>
      <c r="WA25" s="521"/>
      <c r="WB25" s="521"/>
      <c r="WC25" s="521"/>
      <c r="WD25" s="521"/>
      <c r="WE25" s="521"/>
      <c r="WF25" s="521"/>
      <c r="WG25" s="521"/>
      <c r="WH25" s="521"/>
      <c r="WI25" s="521"/>
      <c r="WJ25" s="521"/>
      <c r="WK25" s="521"/>
      <c r="WL25" s="521"/>
      <c r="WM25" s="521"/>
      <c r="WN25" s="521"/>
      <c r="WO25" s="521"/>
      <c r="WP25" s="521"/>
      <c r="WQ25" s="521"/>
      <c r="WR25" s="521"/>
      <c r="WS25" s="521"/>
      <c r="WT25" s="521"/>
      <c r="WU25" s="521"/>
      <c r="WV25" s="521"/>
      <c r="WW25" s="521"/>
      <c r="WX25" s="521"/>
      <c r="WY25" s="521"/>
      <c r="WZ25" s="521"/>
      <c r="XA25" s="521"/>
      <c r="XB25" s="521"/>
      <c r="XC25" s="521"/>
      <c r="XD25" s="521"/>
      <c r="XE25" s="521"/>
      <c r="XF25" s="521"/>
      <c r="XG25" s="521"/>
      <c r="XH25" s="521"/>
      <c r="XI25" s="521"/>
      <c r="XJ25" s="521"/>
      <c r="XK25" s="521"/>
      <c r="XL25" s="521"/>
      <c r="XM25" s="521"/>
      <c r="XN25" s="521"/>
      <c r="XO25" s="521"/>
      <c r="XP25" s="521"/>
      <c r="XQ25" s="521"/>
      <c r="XR25" s="521"/>
      <c r="XS25" s="521"/>
      <c r="XT25" s="521"/>
      <c r="XU25" s="521"/>
      <c r="XV25" s="521"/>
      <c r="XW25" s="521"/>
      <c r="XX25" s="521"/>
      <c r="XY25" s="521"/>
      <c r="XZ25" s="521"/>
      <c r="YA25" s="521"/>
      <c r="YB25" s="521"/>
      <c r="YC25" s="521"/>
      <c r="YD25" s="521"/>
      <c r="YE25" s="521"/>
      <c r="YF25" s="521"/>
      <c r="YG25" s="521"/>
      <c r="YH25" s="521"/>
      <c r="YI25" s="521"/>
      <c r="YJ25" s="521"/>
      <c r="YK25" s="521"/>
      <c r="YL25" s="521"/>
      <c r="YM25" s="521"/>
      <c r="YN25" s="521"/>
      <c r="YO25" s="521"/>
      <c r="YP25" s="521"/>
      <c r="YQ25" s="521"/>
      <c r="YR25" s="521"/>
      <c r="YS25" s="521"/>
      <c r="YT25" s="521"/>
      <c r="YU25" s="521"/>
      <c r="YV25" s="521"/>
      <c r="YW25" s="521"/>
      <c r="YX25" s="521"/>
      <c r="YY25" s="521"/>
      <c r="YZ25" s="521"/>
      <c r="ZA25" s="521"/>
      <c r="ZB25" s="521"/>
      <c r="ZC25" s="521"/>
      <c r="ZD25" s="521"/>
      <c r="ZE25" s="521"/>
      <c r="ZF25" s="521"/>
      <c r="ZG25" s="521"/>
      <c r="ZH25" s="521"/>
      <c r="ZI25" s="521"/>
      <c r="ZJ25" s="521"/>
      <c r="ZK25" s="521"/>
      <c r="ZL25" s="521"/>
      <c r="ZM25" s="521"/>
      <c r="ZN25" s="521"/>
      <c r="ZO25" s="521"/>
      <c r="ZP25" s="521"/>
      <c r="ZQ25" s="521"/>
      <c r="ZR25" s="521"/>
      <c r="ZS25" s="521"/>
      <c r="ZT25" s="521"/>
      <c r="ZU25" s="521"/>
      <c r="ZV25" s="521"/>
      <c r="ZW25" s="521"/>
      <c r="ZX25" s="521"/>
      <c r="ZY25" s="521"/>
      <c r="ZZ25" s="521"/>
      <c r="AAA25" s="521"/>
      <c r="AAB25" s="521"/>
      <c r="AAC25" s="521"/>
      <c r="AAD25" s="521"/>
      <c r="AAE25" s="521"/>
      <c r="AAF25" s="521"/>
      <c r="AAG25" s="521"/>
      <c r="AAH25" s="521"/>
      <c r="AAI25" s="521"/>
      <c r="AAJ25" s="521"/>
      <c r="AAK25" s="521"/>
      <c r="AAL25" s="521"/>
      <c r="AAM25" s="521"/>
      <c r="AAN25" s="521"/>
      <c r="AAO25" s="521"/>
      <c r="AAP25" s="521"/>
      <c r="AAQ25" s="521"/>
      <c r="AAR25" s="521"/>
      <c r="AAS25" s="521"/>
      <c r="AAT25" s="521"/>
      <c r="AAU25" s="521"/>
      <c r="AAV25" s="521"/>
      <c r="AAW25" s="521"/>
      <c r="AAX25" s="521"/>
      <c r="AAY25" s="521"/>
      <c r="AAZ25" s="521"/>
      <c r="ABA25" s="521"/>
      <c r="ABB25" s="521"/>
      <c r="ABC25" s="521"/>
      <c r="ABD25" s="521"/>
      <c r="ABE25" s="521"/>
      <c r="ABF25" s="521"/>
      <c r="ABG25" s="521"/>
      <c r="ABH25" s="521"/>
      <c r="ABI25" s="521"/>
      <c r="ABJ25" s="521"/>
      <c r="ABK25" s="521"/>
      <c r="ABL25" s="521"/>
      <c r="ABM25" s="521"/>
      <c r="ABN25" s="521"/>
      <c r="ABO25" s="521"/>
      <c r="ABP25" s="521"/>
      <c r="ABQ25" s="521"/>
      <c r="ABR25" s="521"/>
      <c r="ABS25" s="521"/>
      <c r="ABT25" s="521"/>
      <c r="ABU25" s="521"/>
      <c r="ABV25" s="521"/>
      <c r="ABW25" s="521"/>
      <c r="ABX25" s="521"/>
      <c r="ABY25" s="521"/>
      <c r="ABZ25" s="521"/>
      <c r="ACA25" s="521"/>
      <c r="ACB25" s="521"/>
      <c r="ACC25" s="521"/>
      <c r="ACD25" s="521"/>
      <c r="ACE25" s="521"/>
      <c r="ACF25" s="521"/>
      <c r="ACG25" s="521"/>
      <c r="ACH25" s="521"/>
      <c r="ACI25" s="521"/>
      <c r="ACJ25" s="521"/>
      <c r="ACK25" s="521"/>
      <c r="ACL25" s="521"/>
      <c r="ACM25" s="521"/>
      <c r="ACN25" s="521"/>
      <c r="ACO25" s="521"/>
      <c r="ACP25" s="521"/>
      <c r="ACQ25" s="521"/>
      <c r="ACR25" s="521"/>
      <c r="ACS25" s="521"/>
      <c r="ACT25" s="521"/>
      <c r="ACU25" s="521"/>
      <c r="ACV25" s="521"/>
      <c r="ACW25" s="521"/>
      <c r="ACX25" s="521"/>
      <c r="ACY25" s="521"/>
      <c r="ACZ25" s="521"/>
      <c r="ADA25" s="521"/>
      <c r="ADB25" s="521"/>
      <c r="ADC25" s="521"/>
      <c r="ADD25" s="521"/>
      <c r="ADE25" s="521"/>
      <c r="ADF25" s="521"/>
      <c r="ADG25" s="521"/>
      <c r="ADH25" s="521"/>
      <c r="ADI25" s="521"/>
      <c r="ADJ25" s="521"/>
      <c r="ADK25" s="521"/>
      <c r="ADL25" s="521"/>
      <c r="ADM25" s="521"/>
      <c r="ADN25" s="521"/>
      <c r="ADO25" s="521"/>
      <c r="ADP25" s="521"/>
      <c r="ADQ25" s="521"/>
      <c r="ADR25" s="521"/>
      <c r="ADS25" s="521"/>
      <c r="ADT25" s="521"/>
      <c r="ADU25" s="521"/>
      <c r="ADV25" s="521"/>
      <c r="ADW25" s="521"/>
      <c r="ADX25" s="521"/>
      <c r="ADY25" s="521"/>
      <c r="ADZ25" s="521"/>
      <c r="AEA25" s="521"/>
      <c r="AEB25" s="521"/>
      <c r="AEC25" s="521"/>
      <c r="AED25" s="521"/>
      <c r="AEE25" s="521"/>
      <c r="AEF25" s="521"/>
      <c r="AEG25" s="521"/>
      <c r="AEH25" s="521"/>
      <c r="AEI25" s="521"/>
      <c r="AEJ25" s="521"/>
      <c r="AEK25" s="521"/>
      <c r="AEL25" s="521"/>
      <c r="AEM25" s="521"/>
      <c r="AEN25" s="521"/>
      <c r="AEO25" s="521"/>
      <c r="AEP25" s="521"/>
      <c r="AEQ25" s="521"/>
      <c r="AER25" s="521"/>
      <c r="AES25" s="521"/>
      <c r="AET25" s="521"/>
      <c r="AEU25" s="521"/>
      <c r="AEV25" s="521"/>
      <c r="AEW25" s="521"/>
      <c r="AEX25" s="521"/>
      <c r="AEY25" s="521"/>
      <c r="AEZ25" s="521"/>
      <c r="AFA25" s="521"/>
      <c r="AFB25" s="521"/>
      <c r="AFC25" s="521"/>
      <c r="AFD25" s="521"/>
      <c r="AFE25" s="521"/>
      <c r="AFF25" s="521"/>
      <c r="AFG25" s="521"/>
      <c r="AFH25" s="521"/>
      <c r="AFI25" s="521"/>
      <c r="AFJ25" s="521"/>
      <c r="AFK25" s="521"/>
      <c r="AFL25" s="521"/>
      <c r="AFM25" s="521"/>
      <c r="AFN25" s="521"/>
      <c r="AFO25" s="521"/>
      <c r="AFP25" s="521"/>
      <c r="AFQ25" s="521"/>
      <c r="AFR25" s="521"/>
      <c r="AFS25" s="521"/>
      <c r="AFT25" s="521"/>
      <c r="AFU25" s="521"/>
      <c r="AFV25" s="521"/>
      <c r="AFW25" s="521"/>
      <c r="AFX25" s="521"/>
      <c r="AFY25" s="521"/>
      <c r="AFZ25" s="521"/>
      <c r="AGA25" s="521"/>
      <c r="AGB25" s="521"/>
      <c r="AGC25" s="521"/>
      <c r="AGD25" s="521"/>
      <c r="AGE25" s="521"/>
      <c r="AGF25" s="521"/>
      <c r="AGG25" s="521"/>
      <c r="AGH25" s="521"/>
      <c r="AGI25" s="521"/>
      <c r="AGJ25" s="521"/>
      <c r="AGK25" s="521"/>
      <c r="AGL25" s="521"/>
      <c r="AGM25" s="521"/>
      <c r="AGN25" s="521"/>
      <c r="AGO25" s="521"/>
      <c r="AGP25" s="521"/>
      <c r="AGQ25" s="521"/>
      <c r="AGR25" s="521"/>
      <c r="AGS25" s="521"/>
      <c r="AGT25" s="521"/>
      <c r="AGU25" s="521"/>
      <c r="AGV25" s="521"/>
      <c r="AGW25" s="521"/>
      <c r="AGX25" s="521"/>
      <c r="AGY25" s="521"/>
      <c r="AGZ25" s="521"/>
      <c r="AHA25" s="521"/>
      <c r="AHB25" s="521"/>
      <c r="AHC25" s="521"/>
      <c r="AHD25" s="521"/>
      <c r="AHE25" s="521"/>
      <c r="AHF25" s="521"/>
      <c r="AHG25" s="521"/>
      <c r="AHH25" s="521"/>
      <c r="AHI25" s="521"/>
      <c r="AHJ25" s="521"/>
      <c r="AHK25" s="521"/>
      <c r="AHL25" s="521"/>
      <c r="AHM25" s="521"/>
      <c r="AHN25" s="521"/>
      <c r="AHO25" s="521"/>
      <c r="AHP25" s="521"/>
      <c r="AHQ25" s="521"/>
      <c r="AHR25" s="521"/>
      <c r="AHS25" s="521"/>
      <c r="AHT25" s="521"/>
      <c r="AHU25" s="521"/>
      <c r="AHV25" s="521"/>
      <c r="AHW25" s="521"/>
      <c r="AHX25" s="521"/>
      <c r="AHY25" s="521"/>
      <c r="AHZ25" s="521"/>
      <c r="AIA25" s="521"/>
      <c r="AIB25" s="521"/>
      <c r="AIC25" s="521"/>
      <c r="AID25" s="521"/>
      <c r="AIE25" s="521"/>
      <c r="AIF25" s="521"/>
      <c r="AIG25" s="521"/>
      <c r="AIH25" s="521"/>
      <c r="AII25" s="521"/>
      <c r="AIJ25" s="521"/>
      <c r="AIK25" s="521"/>
      <c r="AIL25" s="521"/>
      <c r="AIM25" s="521"/>
      <c r="AIN25" s="521"/>
      <c r="AIO25" s="521"/>
      <c r="AIP25" s="521"/>
      <c r="AIQ25" s="521"/>
      <c r="AIR25" s="521"/>
      <c r="AIS25" s="521"/>
      <c r="AIT25" s="521"/>
      <c r="AIU25" s="521"/>
      <c r="AIV25" s="521"/>
      <c r="AIW25" s="521"/>
      <c r="AIX25" s="521"/>
      <c r="AIY25" s="521"/>
      <c r="AIZ25" s="521"/>
      <c r="AJA25" s="521"/>
      <c r="AJB25" s="521"/>
      <c r="AJC25" s="521"/>
      <c r="AJD25" s="521"/>
      <c r="AJE25" s="521"/>
      <c r="AJF25" s="521"/>
      <c r="AJG25" s="521"/>
      <c r="AJH25" s="521"/>
      <c r="AJI25" s="521"/>
      <c r="AJJ25" s="521"/>
      <c r="AJK25" s="521"/>
      <c r="AJL25" s="521"/>
      <c r="AJM25" s="521"/>
      <c r="AJN25" s="521"/>
      <c r="AJO25" s="521"/>
      <c r="AJP25" s="521"/>
      <c r="AJQ25" s="521"/>
      <c r="AJR25" s="521"/>
      <c r="AJS25" s="521"/>
      <c r="AJT25" s="521"/>
      <c r="AJU25" s="521"/>
      <c r="AJV25" s="521"/>
      <c r="AJW25" s="521"/>
      <c r="AJX25" s="521"/>
      <c r="AJY25" s="521"/>
      <c r="AJZ25" s="521"/>
      <c r="AKA25" s="521"/>
      <c r="AKB25" s="521"/>
      <c r="AKC25" s="521"/>
      <c r="AKD25" s="521"/>
      <c r="AKE25" s="521"/>
      <c r="AKF25" s="521"/>
      <c r="AKG25" s="521"/>
      <c r="AKH25" s="521"/>
      <c r="AKI25" s="521"/>
      <c r="AKJ25" s="521"/>
      <c r="AKK25" s="521"/>
      <c r="AKL25" s="521"/>
      <c r="AKM25" s="521"/>
      <c r="AKN25" s="521"/>
      <c r="AKO25" s="521"/>
      <c r="AKP25" s="521"/>
      <c r="AKQ25" s="521"/>
      <c r="AKR25" s="521"/>
      <c r="AKS25" s="521"/>
      <c r="AKT25" s="521"/>
      <c r="AKU25" s="521"/>
      <c r="AKV25" s="521"/>
      <c r="AKW25" s="521"/>
      <c r="AKX25" s="521"/>
      <c r="AKY25" s="521"/>
      <c r="AKZ25" s="521"/>
      <c r="ALA25" s="521"/>
    </row>
    <row r="26" spans="1:989" s="522" customFormat="1" ht="25.5" customHeight="1">
      <c r="A26" s="520"/>
      <c r="B26" s="520"/>
      <c r="C26" s="520"/>
      <c r="D26" s="520"/>
      <c r="E26" s="520"/>
      <c r="F26" s="520"/>
      <c r="G26" s="520"/>
      <c r="H26" s="520"/>
      <c r="I26" s="520"/>
      <c r="J26" s="520"/>
      <c r="K26" s="520"/>
      <c r="L26" s="520"/>
      <c r="M26" s="520"/>
      <c r="N26" s="520"/>
      <c r="O26" s="520"/>
      <c r="P26" s="520"/>
      <c r="Q26" s="520"/>
      <c r="R26" s="531"/>
      <c r="S26" s="531"/>
      <c r="T26" s="531"/>
      <c r="U26" s="531"/>
      <c r="V26" s="506"/>
      <c r="W26" s="531"/>
      <c r="X26" s="531"/>
      <c r="Y26" s="856"/>
      <c r="Z26" s="531"/>
      <c r="AA26" s="531"/>
      <c r="AB26" s="531"/>
      <c r="AC26" s="531"/>
      <c r="AD26" s="531"/>
      <c r="AE26" s="531"/>
      <c r="AF26" s="531"/>
      <c r="AG26" s="856"/>
      <c r="AH26" s="856"/>
      <c r="AI26" s="856"/>
      <c r="AJ26" s="856"/>
      <c r="AK26" s="856"/>
      <c r="AL26" s="531"/>
      <c r="AM26" s="531"/>
      <c r="AN26" s="531"/>
      <c r="AO26" s="531"/>
      <c r="AP26" s="531"/>
      <c r="AQ26" s="531"/>
      <c r="AR26" s="531"/>
      <c r="AS26" s="53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c r="CA26" s="521"/>
      <c r="CB26" s="521"/>
      <c r="CC26" s="521"/>
      <c r="CD26" s="521"/>
      <c r="CE26" s="521"/>
      <c r="CF26" s="521"/>
      <c r="CG26" s="521"/>
      <c r="CH26" s="521"/>
      <c r="CI26" s="521"/>
      <c r="CJ26" s="521"/>
      <c r="CK26" s="521"/>
      <c r="CL26" s="521"/>
      <c r="CM26" s="521"/>
      <c r="CN26" s="521"/>
      <c r="CO26" s="521"/>
      <c r="CP26" s="521"/>
      <c r="CQ26" s="521"/>
      <c r="CR26" s="521"/>
      <c r="CS26" s="521"/>
      <c r="CT26" s="521"/>
      <c r="CU26" s="521"/>
      <c r="CV26" s="521"/>
      <c r="CW26" s="521"/>
      <c r="CX26" s="521"/>
      <c r="CY26" s="521"/>
      <c r="CZ26" s="521"/>
      <c r="DA26" s="521"/>
      <c r="DB26" s="521"/>
      <c r="DC26" s="521"/>
      <c r="DD26" s="521"/>
      <c r="DE26" s="521"/>
      <c r="DF26" s="521"/>
      <c r="DG26" s="521"/>
      <c r="DH26" s="521"/>
      <c r="DI26" s="521"/>
      <c r="DJ26" s="521"/>
      <c r="DK26" s="521"/>
      <c r="DL26" s="521"/>
      <c r="DM26" s="521"/>
      <c r="DN26" s="521"/>
      <c r="DO26" s="521"/>
      <c r="DP26" s="521"/>
      <c r="DQ26" s="521"/>
      <c r="DR26" s="521"/>
      <c r="DS26" s="521"/>
      <c r="DT26" s="521"/>
      <c r="DU26" s="521"/>
      <c r="DV26" s="521"/>
      <c r="DW26" s="521"/>
      <c r="DX26" s="521"/>
      <c r="DY26" s="521"/>
      <c r="DZ26" s="521"/>
      <c r="EA26" s="521"/>
      <c r="EB26" s="521"/>
      <c r="EC26" s="521"/>
      <c r="ED26" s="521"/>
      <c r="EE26" s="521"/>
      <c r="EF26" s="521"/>
      <c r="EG26" s="521"/>
      <c r="EH26" s="521"/>
      <c r="EI26" s="521"/>
      <c r="EJ26" s="521"/>
      <c r="EK26" s="521"/>
      <c r="EL26" s="521"/>
      <c r="EM26" s="521"/>
      <c r="EN26" s="521"/>
      <c r="EO26" s="521"/>
      <c r="EP26" s="521"/>
      <c r="EQ26" s="521"/>
      <c r="ER26" s="521"/>
      <c r="ES26" s="521"/>
      <c r="ET26" s="521"/>
      <c r="EU26" s="521"/>
      <c r="EV26" s="521"/>
      <c r="EW26" s="521"/>
      <c r="EX26" s="521"/>
      <c r="EY26" s="521"/>
      <c r="EZ26" s="521"/>
      <c r="FA26" s="521"/>
      <c r="FB26" s="521"/>
      <c r="FC26" s="521"/>
      <c r="FD26" s="521"/>
      <c r="FE26" s="521"/>
      <c r="FF26" s="521"/>
      <c r="FG26" s="521"/>
      <c r="FH26" s="521"/>
      <c r="FI26" s="521"/>
      <c r="FJ26" s="521"/>
      <c r="FK26" s="521"/>
      <c r="FL26" s="521"/>
      <c r="FM26" s="521"/>
      <c r="FN26" s="521"/>
      <c r="FO26" s="521"/>
      <c r="FP26" s="521"/>
      <c r="FQ26" s="521"/>
      <c r="FR26" s="521"/>
      <c r="FS26" s="521"/>
      <c r="FT26" s="521"/>
      <c r="FU26" s="521"/>
      <c r="FV26" s="521"/>
      <c r="FW26" s="521"/>
      <c r="FX26" s="521"/>
      <c r="FY26" s="521"/>
      <c r="FZ26" s="521"/>
      <c r="GA26" s="521"/>
      <c r="GB26" s="521"/>
      <c r="GC26" s="521"/>
      <c r="GD26" s="521"/>
      <c r="GE26" s="521"/>
      <c r="GF26" s="521"/>
      <c r="GG26" s="521"/>
      <c r="GH26" s="521"/>
      <c r="GI26" s="521"/>
      <c r="GJ26" s="521"/>
      <c r="GK26" s="521"/>
      <c r="GL26" s="521"/>
      <c r="GM26" s="521"/>
      <c r="GN26" s="521"/>
      <c r="GO26" s="521"/>
      <c r="GP26" s="521"/>
      <c r="GQ26" s="521"/>
      <c r="GR26" s="521"/>
      <c r="GS26" s="521"/>
      <c r="GT26" s="521"/>
      <c r="GU26" s="521"/>
      <c r="GV26" s="521"/>
      <c r="GW26" s="521"/>
      <c r="GX26" s="521"/>
      <c r="GY26" s="521"/>
      <c r="GZ26" s="521"/>
      <c r="HA26" s="521"/>
      <c r="HB26" s="521"/>
      <c r="HC26" s="521"/>
      <c r="HD26" s="521"/>
      <c r="HE26" s="521"/>
      <c r="HF26" s="521"/>
      <c r="HG26" s="521"/>
      <c r="HH26" s="521"/>
      <c r="HI26" s="521"/>
      <c r="HJ26" s="521"/>
      <c r="HK26" s="521"/>
      <c r="HL26" s="521"/>
      <c r="HM26" s="521"/>
      <c r="HN26" s="521"/>
      <c r="HO26" s="521"/>
      <c r="HP26" s="521"/>
      <c r="HQ26" s="521"/>
      <c r="HR26" s="521"/>
      <c r="HS26" s="521"/>
      <c r="HT26" s="521"/>
      <c r="HU26" s="521"/>
      <c r="HV26" s="521"/>
      <c r="HW26" s="521"/>
      <c r="HX26" s="521"/>
      <c r="HY26" s="521"/>
      <c r="HZ26" s="521"/>
      <c r="IA26" s="521"/>
      <c r="IB26" s="521"/>
      <c r="IC26" s="521"/>
      <c r="ID26" s="521"/>
      <c r="IE26" s="521"/>
      <c r="IF26" s="521"/>
      <c r="IG26" s="521"/>
      <c r="IH26" s="521"/>
      <c r="II26" s="521"/>
      <c r="IJ26" s="521"/>
      <c r="IK26" s="521"/>
      <c r="IL26" s="521"/>
      <c r="IM26" s="521"/>
      <c r="IN26" s="521"/>
      <c r="IO26" s="521"/>
      <c r="IP26" s="521"/>
      <c r="IQ26" s="521"/>
      <c r="IR26" s="521"/>
      <c r="IS26" s="521"/>
      <c r="IT26" s="521"/>
      <c r="IU26" s="521"/>
      <c r="IV26" s="521"/>
      <c r="IW26" s="521"/>
      <c r="IX26" s="521"/>
      <c r="IY26" s="521"/>
      <c r="IZ26" s="521"/>
      <c r="JA26" s="521"/>
      <c r="JB26" s="521"/>
      <c r="JC26" s="521"/>
      <c r="JD26" s="521"/>
      <c r="JE26" s="521"/>
      <c r="JF26" s="521"/>
      <c r="JG26" s="521"/>
      <c r="JH26" s="521"/>
      <c r="JI26" s="521"/>
      <c r="JJ26" s="521"/>
      <c r="JK26" s="521"/>
      <c r="JL26" s="521"/>
      <c r="JM26" s="521"/>
      <c r="JN26" s="521"/>
      <c r="JO26" s="521"/>
      <c r="JP26" s="521"/>
      <c r="JQ26" s="521"/>
      <c r="JR26" s="521"/>
      <c r="JS26" s="521"/>
      <c r="JT26" s="521"/>
      <c r="JU26" s="521"/>
      <c r="JV26" s="521"/>
      <c r="JW26" s="521"/>
      <c r="JX26" s="521"/>
      <c r="JY26" s="521"/>
      <c r="JZ26" s="521"/>
      <c r="KA26" s="521"/>
      <c r="KB26" s="521"/>
      <c r="KC26" s="521"/>
      <c r="KD26" s="521"/>
      <c r="KE26" s="521"/>
      <c r="KF26" s="521"/>
      <c r="KG26" s="521"/>
      <c r="KH26" s="521"/>
      <c r="KI26" s="521"/>
      <c r="KJ26" s="521"/>
      <c r="KK26" s="521"/>
      <c r="KL26" s="521"/>
      <c r="KM26" s="521"/>
      <c r="KN26" s="521"/>
      <c r="KO26" s="521"/>
      <c r="KP26" s="521"/>
      <c r="KQ26" s="521"/>
      <c r="KR26" s="521"/>
      <c r="KS26" s="521"/>
      <c r="KT26" s="521"/>
      <c r="KU26" s="521"/>
      <c r="KV26" s="521"/>
      <c r="KW26" s="521"/>
      <c r="KX26" s="521"/>
      <c r="KY26" s="521"/>
      <c r="KZ26" s="521"/>
      <c r="LA26" s="521"/>
      <c r="LB26" s="521"/>
      <c r="LC26" s="521"/>
      <c r="LD26" s="521"/>
      <c r="LE26" s="521"/>
      <c r="LF26" s="521"/>
      <c r="LG26" s="521"/>
      <c r="LH26" s="521"/>
      <c r="LI26" s="521"/>
      <c r="LJ26" s="521"/>
      <c r="LK26" s="521"/>
      <c r="LL26" s="521"/>
      <c r="LM26" s="521"/>
      <c r="LN26" s="521"/>
      <c r="LO26" s="521"/>
      <c r="LP26" s="521"/>
      <c r="LQ26" s="521"/>
      <c r="LR26" s="521"/>
      <c r="LS26" s="521"/>
      <c r="LT26" s="521"/>
      <c r="LU26" s="521"/>
      <c r="LV26" s="521"/>
      <c r="LW26" s="521"/>
      <c r="LX26" s="521"/>
      <c r="LY26" s="521"/>
      <c r="LZ26" s="521"/>
      <c r="MA26" s="521"/>
      <c r="MB26" s="521"/>
      <c r="MC26" s="521"/>
      <c r="MD26" s="521"/>
      <c r="ME26" s="521"/>
      <c r="MF26" s="521"/>
      <c r="MG26" s="521"/>
      <c r="MH26" s="521"/>
      <c r="MI26" s="521"/>
      <c r="MJ26" s="521"/>
      <c r="MK26" s="521"/>
      <c r="ML26" s="521"/>
      <c r="MM26" s="521"/>
      <c r="MN26" s="521"/>
      <c r="MO26" s="521"/>
      <c r="MP26" s="521"/>
      <c r="MQ26" s="521"/>
      <c r="MR26" s="521"/>
      <c r="MS26" s="521"/>
      <c r="MT26" s="521"/>
      <c r="MU26" s="521"/>
      <c r="MV26" s="521"/>
      <c r="MW26" s="521"/>
      <c r="MX26" s="521"/>
      <c r="MY26" s="521"/>
      <c r="MZ26" s="521"/>
      <c r="NA26" s="521"/>
      <c r="NB26" s="521"/>
      <c r="NC26" s="521"/>
      <c r="ND26" s="521"/>
      <c r="NE26" s="521"/>
      <c r="NF26" s="521"/>
      <c r="NG26" s="521"/>
      <c r="NH26" s="521"/>
      <c r="NI26" s="521"/>
      <c r="NJ26" s="521"/>
      <c r="NK26" s="521"/>
      <c r="NL26" s="521"/>
      <c r="NM26" s="521"/>
      <c r="NN26" s="521"/>
      <c r="NO26" s="521"/>
      <c r="NP26" s="521"/>
      <c r="NQ26" s="521"/>
      <c r="NR26" s="521"/>
      <c r="NS26" s="521"/>
      <c r="NT26" s="521"/>
      <c r="NU26" s="521"/>
      <c r="NV26" s="521"/>
      <c r="NW26" s="521"/>
      <c r="NX26" s="521"/>
      <c r="NY26" s="521"/>
      <c r="NZ26" s="521"/>
      <c r="OA26" s="521"/>
      <c r="OB26" s="521"/>
      <c r="OC26" s="521"/>
      <c r="OD26" s="521"/>
      <c r="OE26" s="521"/>
      <c r="OF26" s="521"/>
      <c r="OG26" s="521"/>
      <c r="OH26" s="521"/>
      <c r="OI26" s="521"/>
      <c r="OJ26" s="521"/>
      <c r="OK26" s="521"/>
      <c r="OL26" s="521"/>
      <c r="OM26" s="521"/>
      <c r="ON26" s="521"/>
      <c r="OO26" s="521"/>
      <c r="OP26" s="521"/>
      <c r="OQ26" s="521"/>
      <c r="OR26" s="521"/>
      <c r="OS26" s="521"/>
      <c r="OT26" s="521"/>
      <c r="OU26" s="521"/>
      <c r="OV26" s="521"/>
      <c r="OW26" s="521"/>
      <c r="OX26" s="521"/>
      <c r="OY26" s="521"/>
      <c r="OZ26" s="521"/>
      <c r="PA26" s="521"/>
      <c r="PB26" s="521"/>
      <c r="PC26" s="521"/>
      <c r="PD26" s="521"/>
      <c r="PE26" s="521"/>
      <c r="PF26" s="521"/>
      <c r="PG26" s="521"/>
      <c r="PH26" s="521"/>
      <c r="PI26" s="521"/>
      <c r="PJ26" s="521"/>
      <c r="PK26" s="521"/>
      <c r="PL26" s="521"/>
      <c r="PM26" s="521"/>
      <c r="PN26" s="521"/>
      <c r="PO26" s="521"/>
      <c r="PP26" s="521"/>
      <c r="PQ26" s="521"/>
      <c r="PR26" s="521"/>
      <c r="PS26" s="521"/>
      <c r="PT26" s="521"/>
      <c r="PU26" s="521"/>
      <c r="PV26" s="521"/>
      <c r="PW26" s="521"/>
      <c r="PX26" s="521"/>
      <c r="PY26" s="521"/>
      <c r="PZ26" s="521"/>
      <c r="QA26" s="521"/>
      <c r="QB26" s="521"/>
      <c r="QC26" s="521"/>
      <c r="QD26" s="521"/>
      <c r="QE26" s="521"/>
      <c r="QF26" s="521"/>
      <c r="QG26" s="521"/>
      <c r="QH26" s="521"/>
      <c r="QI26" s="521"/>
      <c r="QJ26" s="521"/>
      <c r="QK26" s="521"/>
      <c r="QL26" s="521"/>
      <c r="QM26" s="521"/>
      <c r="QN26" s="521"/>
      <c r="QO26" s="521"/>
      <c r="QP26" s="521"/>
      <c r="QQ26" s="521"/>
      <c r="QR26" s="521"/>
      <c r="QS26" s="521"/>
      <c r="QT26" s="521"/>
      <c r="QU26" s="521"/>
      <c r="QV26" s="521"/>
      <c r="QW26" s="521"/>
      <c r="QX26" s="521"/>
      <c r="QY26" s="521"/>
      <c r="QZ26" s="521"/>
      <c r="RA26" s="521"/>
      <c r="RB26" s="521"/>
      <c r="RC26" s="521"/>
      <c r="RD26" s="521"/>
      <c r="RE26" s="521"/>
      <c r="RF26" s="521"/>
      <c r="RG26" s="521"/>
      <c r="RH26" s="521"/>
      <c r="RI26" s="521"/>
      <c r="RJ26" s="521"/>
      <c r="RK26" s="521"/>
      <c r="RL26" s="521"/>
      <c r="RM26" s="521"/>
      <c r="RN26" s="521"/>
      <c r="RO26" s="521"/>
      <c r="RP26" s="521"/>
      <c r="RQ26" s="521"/>
      <c r="RR26" s="521"/>
      <c r="RS26" s="521"/>
      <c r="RT26" s="521"/>
      <c r="RU26" s="521"/>
      <c r="RV26" s="521"/>
      <c r="RW26" s="521"/>
      <c r="RX26" s="521"/>
      <c r="RY26" s="521"/>
      <c r="RZ26" s="521"/>
      <c r="SA26" s="521"/>
      <c r="SB26" s="521"/>
      <c r="SC26" s="521"/>
      <c r="SD26" s="521"/>
      <c r="SE26" s="521"/>
      <c r="SF26" s="521"/>
      <c r="SG26" s="521"/>
      <c r="SH26" s="521"/>
      <c r="SI26" s="521"/>
      <c r="SJ26" s="521"/>
      <c r="SK26" s="521"/>
      <c r="SL26" s="521"/>
      <c r="SM26" s="521"/>
      <c r="SN26" s="521"/>
      <c r="SO26" s="521"/>
      <c r="SP26" s="521"/>
      <c r="SQ26" s="521"/>
      <c r="SR26" s="521"/>
      <c r="SS26" s="521"/>
      <c r="ST26" s="521"/>
      <c r="SU26" s="521"/>
      <c r="SV26" s="521"/>
      <c r="SW26" s="521"/>
      <c r="SX26" s="521"/>
      <c r="SY26" s="521"/>
      <c r="SZ26" s="521"/>
      <c r="TA26" s="521"/>
      <c r="TB26" s="521"/>
      <c r="TC26" s="521"/>
      <c r="TD26" s="521"/>
      <c r="TE26" s="521"/>
      <c r="TF26" s="521"/>
      <c r="TG26" s="521"/>
      <c r="TH26" s="521"/>
      <c r="TI26" s="521"/>
      <c r="TJ26" s="521"/>
      <c r="TK26" s="521"/>
      <c r="TL26" s="521"/>
      <c r="TM26" s="521"/>
      <c r="TN26" s="521"/>
      <c r="TO26" s="521"/>
      <c r="TP26" s="521"/>
      <c r="TQ26" s="521"/>
      <c r="TR26" s="521"/>
      <c r="TS26" s="521"/>
      <c r="TT26" s="521"/>
      <c r="TU26" s="521"/>
      <c r="TV26" s="521"/>
      <c r="TW26" s="521"/>
      <c r="TX26" s="521"/>
      <c r="TY26" s="521"/>
      <c r="TZ26" s="521"/>
      <c r="UA26" s="521"/>
      <c r="UB26" s="521"/>
      <c r="UC26" s="521"/>
      <c r="UD26" s="521"/>
      <c r="UE26" s="521"/>
      <c r="UF26" s="521"/>
      <c r="UG26" s="521"/>
      <c r="UH26" s="521"/>
      <c r="UI26" s="521"/>
      <c r="UJ26" s="521"/>
      <c r="UK26" s="521"/>
      <c r="UL26" s="521"/>
      <c r="UM26" s="521"/>
      <c r="UN26" s="521"/>
      <c r="UO26" s="521"/>
      <c r="UP26" s="521"/>
      <c r="UQ26" s="521"/>
      <c r="UR26" s="521"/>
      <c r="US26" s="521"/>
      <c r="UT26" s="521"/>
      <c r="UU26" s="521"/>
      <c r="UV26" s="521"/>
      <c r="UW26" s="521"/>
      <c r="UX26" s="521"/>
      <c r="UY26" s="521"/>
      <c r="UZ26" s="521"/>
      <c r="VA26" s="521"/>
      <c r="VB26" s="521"/>
      <c r="VC26" s="521"/>
      <c r="VD26" s="521"/>
      <c r="VE26" s="521"/>
      <c r="VF26" s="521"/>
      <c r="VG26" s="521"/>
      <c r="VH26" s="521"/>
      <c r="VI26" s="521"/>
      <c r="VJ26" s="521"/>
      <c r="VK26" s="521"/>
      <c r="VL26" s="521"/>
      <c r="VM26" s="521"/>
      <c r="VN26" s="521"/>
      <c r="VO26" s="521"/>
      <c r="VP26" s="521"/>
      <c r="VQ26" s="521"/>
      <c r="VR26" s="521"/>
      <c r="VS26" s="521"/>
      <c r="VT26" s="521"/>
      <c r="VU26" s="521"/>
      <c r="VV26" s="521"/>
      <c r="VW26" s="521"/>
      <c r="VX26" s="521"/>
      <c r="VY26" s="521"/>
      <c r="VZ26" s="521"/>
      <c r="WA26" s="521"/>
      <c r="WB26" s="521"/>
      <c r="WC26" s="521"/>
      <c r="WD26" s="521"/>
      <c r="WE26" s="521"/>
      <c r="WF26" s="521"/>
      <c r="WG26" s="521"/>
      <c r="WH26" s="521"/>
      <c r="WI26" s="521"/>
      <c r="WJ26" s="521"/>
      <c r="WK26" s="521"/>
      <c r="WL26" s="521"/>
      <c r="WM26" s="521"/>
      <c r="WN26" s="521"/>
      <c r="WO26" s="521"/>
      <c r="WP26" s="521"/>
      <c r="WQ26" s="521"/>
      <c r="WR26" s="521"/>
      <c r="WS26" s="521"/>
      <c r="WT26" s="521"/>
      <c r="WU26" s="521"/>
      <c r="WV26" s="521"/>
      <c r="WW26" s="521"/>
      <c r="WX26" s="521"/>
      <c r="WY26" s="521"/>
      <c r="WZ26" s="521"/>
      <c r="XA26" s="521"/>
      <c r="XB26" s="521"/>
      <c r="XC26" s="521"/>
      <c r="XD26" s="521"/>
      <c r="XE26" s="521"/>
      <c r="XF26" s="521"/>
      <c r="XG26" s="521"/>
      <c r="XH26" s="521"/>
      <c r="XI26" s="521"/>
      <c r="XJ26" s="521"/>
      <c r="XK26" s="521"/>
      <c r="XL26" s="521"/>
      <c r="XM26" s="521"/>
      <c r="XN26" s="521"/>
      <c r="XO26" s="521"/>
      <c r="XP26" s="521"/>
      <c r="XQ26" s="521"/>
      <c r="XR26" s="521"/>
      <c r="XS26" s="521"/>
      <c r="XT26" s="521"/>
      <c r="XU26" s="521"/>
      <c r="XV26" s="521"/>
      <c r="XW26" s="521"/>
      <c r="XX26" s="521"/>
      <c r="XY26" s="521"/>
      <c r="XZ26" s="521"/>
      <c r="YA26" s="521"/>
      <c r="YB26" s="521"/>
      <c r="YC26" s="521"/>
      <c r="YD26" s="521"/>
      <c r="YE26" s="521"/>
      <c r="YF26" s="521"/>
      <c r="YG26" s="521"/>
      <c r="YH26" s="521"/>
      <c r="YI26" s="521"/>
      <c r="YJ26" s="521"/>
      <c r="YK26" s="521"/>
      <c r="YL26" s="521"/>
      <c r="YM26" s="521"/>
      <c r="YN26" s="521"/>
      <c r="YO26" s="521"/>
      <c r="YP26" s="521"/>
      <c r="YQ26" s="521"/>
      <c r="YR26" s="521"/>
      <c r="YS26" s="521"/>
      <c r="YT26" s="521"/>
      <c r="YU26" s="521"/>
      <c r="YV26" s="521"/>
      <c r="YW26" s="521"/>
      <c r="YX26" s="521"/>
      <c r="YY26" s="521"/>
      <c r="YZ26" s="521"/>
      <c r="ZA26" s="521"/>
      <c r="ZB26" s="521"/>
      <c r="ZC26" s="521"/>
      <c r="ZD26" s="521"/>
      <c r="ZE26" s="521"/>
      <c r="ZF26" s="521"/>
      <c r="ZG26" s="521"/>
      <c r="ZH26" s="521"/>
      <c r="ZI26" s="521"/>
      <c r="ZJ26" s="521"/>
      <c r="ZK26" s="521"/>
      <c r="ZL26" s="521"/>
      <c r="ZM26" s="521"/>
      <c r="ZN26" s="521"/>
      <c r="ZO26" s="521"/>
      <c r="ZP26" s="521"/>
      <c r="ZQ26" s="521"/>
      <c r="ZR26" s="521"/>
      <c r="ZS26" s="521"/>
      <c r="ZT26" s="521"/>
      <c r="ZU26" s="521"/>
      <c r="ZV26" s="521"/>
      <c r="ZW26" s="521"/>
      <c r="ZX26" s="521"/>
      <c r="ZY26" s="521"/>
      <c r="ZZ26" s="521"/>
      <c r="AAA26" s="521"/>
      <c r="AAB26" s="521"/>
      <c r="AAC26" s="521"/>
      <c r="AAD26" s="521"/>
      <c r="AAE26" s="521"/>
      <c r="AAF26" s="521"/>
      <c r="AAG26" s="521"/>
      <c r="AAH26" s="521"/>
      <c r="AAI26" s="521"/>
      <c r="AAJ26" s="521"/>
      <c r="AAK26" s="521"/>
      <c r="AAL26" s="521"/>
      <c r="AAM26" s="521"/>
      <c r="AAN26" s="521"/>
      <c r="AAO26" s="521"/>
      <c r="AAP26" s="521"/>
      <c r="AAQ26" s="521"/>
      <c r="AAR26" s="521"/>
      <c r="AAS26" s="521"/>
      <c r="AAT26" s="521"/>
      <c r="AAU26" s="521"/>
      <c r="AAV26" s="521"/>
      <c r="AAW26" s="521"/>
      <c r="AAX26" s="521"/>
      <c r="AAY26" s="521"/>
      <c r="AAZ26" s="521"/>
      <c r="ABA26" s="521"/>
      <c r="ABB26" s="521"/>
      <c r="ABC26" s="521"/>
      <c r="ABD26" s="521"/>
      <c r="ABE26" s="521"/>
      <c r="ABF26" s="521"/>
      <c r="ABG26" s="521"/>
      <c r="ABH26" s="521"/>
      <c r="ABI26" s="521"/>
      <c r="ABJ26" s="521"/>
      <c r="ABK26" s="521"/>
      <c r="ABL26" s="521"/>
      <c r="ABM26" s="521"/>
      <c r="ABN26" s="521"/>
      <c r="ABO26" s="521"/>
      <c r="ABP26" s="521"/>
      <c r="ABQ26" s="521"/>
      <c r="ABR26" s="521"/>
      <c r="ABS26" s="521"/>
      <c r="ABT26" s="521"/>
      <c r="ABU26" s="521"/>
      <c r="ABV26" s="521"/>
      <c r="ABW26" s="521"/>
      <c r="ABX26" s="521"/>
      <c r="ABY26" s="521"/>
      <c r="ABZ26" s="521"/>
      <c r="ACA26" s="521"/>
      <c r="ACB26" s="521"/>
      <c r="ACC26" s="521"/>
      <c r="ACD26" s="521"/>
      <c r="ACE26" s="521"/>
      <c r="ACF26" s="521"/>
      <c r="ACG26" s="521"/>
      <c r="ACH26" s="521"/>
      <c r="ACI26" s="521"/>
      <c r="ACJ26" s="521"/>
      <c r="ACK26" s="521"/>
      <c r="ACL26" s="521"/>
      <c r="ACM26" s="521"/>
      <c r="ACN26" s="521"/>
      <c r="ACO26" s="521"/>
      <c r="ACP26" s="521"/>
      <c r="ACQ26" s="521"/>
      <c r="ACR26" s="521"/>
      <c r="ACS26" s="521"/>
      <c r="ACT26" s="521"/>
      <c r="ACU26" s="521"/>
      <c r="ACV26" s="521"/>
      <c r="ACW26" s="521"/>
      <c r="ACX26" s="521"/>
      <c r="ACY26" s="521"/>
      <c r="ACZ26" s="521"/>
      <c r="ADA26" s="521"/>
      <c r="ADB26" s="521"/>
      <c r="ADC26" s="521"/>
      <c r="ADD26" s="521"/>
      <c r="ADE26" s="521"/>
      <c r="ADF26" s="521"/>
      <c r="ADG26" s="521"/>
      <c r="ADH26" s="521"/>
      <c r="ADI26" s="521"/>
      <c r="ADJ26" s="521"/>
      <c r="ADK26" s="521"/>
      <c r="ADL26" s="521"/>
      <c r="ADM26" s="521"/>
      <c r="ADN26" s="521"/>
      <c r="ADO26" s="521"/>
      <c r="ADP26" s="521"/>
      <c r="ADQ26" s="521"/>
      <c r="ADR26" s="521"/>
      <c r="ADS26" s="521"/>
      <c r="ADT26" s="521"/>
      <c r="ADU26" s="521"/>
      <c r="ADV26" s="521"/>
      <c r="ADW26" s="521"/>
      <c r="ADX26" s="521"/>
      <c r="ADY26" s="521"/>
      <c r="ADZ26" s="521"/>
      <c r="AEA26" s="521"/>
      <c r="AEB26" s="521"/>
      <c r="AEC26" s="521"/>
      <c r="AED26" s="521"/>
      <c r="AEE26" s="521"/>
      <c r="AEF26" s="521"/>
      <c r="AEG26" s="521"/>
      <c r="AEH26" s="521"/>
      <c r="AEI26" s="521"/>
      <c r="AEJ26" s="521"/>
      <c r="AEK26" s="521"/>
      <c r="AEL26" s="521"/>
      <c r="AEM26" s="521"/>
      <c r="AEN26" s="521"/>
      <c r="AEO26" s="521"/>
      <c r="AEP26" s="521"/>
      <c r="AEQ26" s="521"/>
      <c r="AER26" s="521"/>
      <c r="AES26" s="521"/>
      <c r="AET26" s="521"/>
      <c r="AEU26" s="521"/>
      <c r="AEV26" s="521"/>
      <c r="AEW26" s="521"/>
      <c r="AEX26" s="521"/>
      <c r="AEY26" s="521"/>
      <c r="AEZ26" s="521"/>
      <c r="AFA26" s="521"/>
      <c r="AFB26" s="521"/>
      <c r="AFC26" s="521"/>
      <c r="AFD26" s="521"/>
      <c r="AFE26" s="521"/>
      <c r="AFF26" s="521"/>
      <c r="AFG26" s="521"/>
      <c r="AFH26" s="521"/>
      <c r="AFI26" s="521"/>
      <c r="AFJ26" s="521"/>
      <c r="AFK26" s="521"/>
      <c r="AFL26" s="521"/>
      <c r="AFM26" s="521"/>
      <c r="AFN26" s="521"/>
      <c r="AFO26" s="521"/>
      <c r="AFP26" s="521"/>
      <c r="AFQ26" s="521"/>
      <c r="AFR26" s="521"/>
      <c r="AFS26" s="521"/>
      <c r="AFT26" s="521"/>
      <c r="AFU26" s="521"/>
      <c r="AFV26" s="521"/>
      <c r="AFW26" s="521"/>
      <c r="AFX26" s="521"/>
      <c r="AFY26" s="521"/>
      <c r="AFZ26" s="521"/>
      <c r="AGA26" s="521"/>
      <c r="AGB26" s="521"/>
      <c r="AGC26" s="521"/>
      <c r="AGD26" s="521"/>
      <c r="AGE26" s="521"/>
      <c r="AGF26" s="521"/>
      <c r="AGG26" s="521"/>
      <c r="AGH26" s="521"/>
      <c r="AGI26" s="521"/>
      <c r="AGJ26" s="521"/>
      <c r="AGK26" s="521"/>
      <c r="AGL26" s="521"/>
      <c r="AGM26" s="521"/>
      <c r="AGN26" s="521"/>
      <c r="AGO26" s="521"/>
      <c r="AGP26" s="521"/>
      <c r="AGQ26" s="521"/>
      <c r="AGR26" s="521"/>
      <c r="AGS26" s="521"/>
      <c r="AGT26" s="521"/>
      <c r="AGU26" s="521"/>
      <c r="AGV26" s="521"/>
      <c r="AGW26" s="521"/>
      <c r="AGX26" s="521"/>
      <c r="AGY26" s="521"/>
      <c r="AGZ26" s="521"/>
      <c r="AHA26" s="521"/>
      <c r="AHB26" s="521"/>
      <c r="AHC26" s="521"/>
      <c r="AHD26" s="521"/>
      <c r="AHE26" s="521"/>
      <c r="AHF26" s="521"/>
      <c r="AHG26" s="521"/>
      <c r="AHH26" s="521"/>
      <c r="AHI26" s="521"/>
      <c r="AHJ26" s="521"/>
      <c r="AHK26" s="521"/>
      <c r="AHL26" s="521"/>
      <c r="AHM26" s="521"/>
      <c r="AHN26" s="521"/>
      <c r="AHO26" s="521"/>
      <c r="AHP26" s="521"/>
      <c r="AHQ26" s="521"/>
      <c r="AHR26" s="521"/>
      <c r="AHS26" s="521"/>
      <c r="AHT26" s="521"/>
      <c r="AHU26" s="521"/>
      <c r="AHV26" s="521"/>
      <c r="AHW26" s="521"/>
      <c r="AHX26" s="521"/>
      <c r="AHY26" s="521"/>
      <c r="AHZ26" s="521"/>
      <c r="AIA26" s="521"/>
      <c r="AIB26" s="521"/>
      <c r="AIC26" s="521"/>
      <c r="AID26" s="521"/>
      <c r="AIE26" s="521"/>
      <c r="AIF26" s="521"/>
      <c r="AIG26" s="521"/>
      <c r="AIH26" s="521"/>
      <c r="AII26" s="521"/>
      <c r="AIJ26" s="521"/>
      <c r="AIK26" s="521"/>
      <c r="AIL26" s="521"/>
      <c r="AIM26" s="521"/>
      <c r="AIN26" s="521"/>
      <c r="AIO26" s="521"/>
      <c r="AIP26" s="521"/>
      <c r="AIQ26" s="521"/>
      <c r="AIR26" s="521"/>
      <c r="AIS26" s="521"/>
      <c r="AIT26" s="521"/>
      <c r="AIU26" s="521"/>
      <c r="AIV26" s="521"/>
      <c r="AIW26" s="521"/>
      <c r="AIX26" s="521"/>
      <c r="AIY26" s="521"/>
      <c r="AIZ26" s="521"/>
      <c r="AJA26" s="521"/>
      <c r="AJB26" s="521"/>
      <c r="AJC26" s="521"/>
      <c r="AJD26" s="521"/>
      <c r="AJE26" s="521"/>
      <c r="AJF26" s="521"/>
      <c r="AJG26" s="521"/>
      <c r="AJH26" s="521"/>
      <c r="AJI26" s="521"/>
      <c r="AJJ26" s="521"/>
      <c r="AJK26" s="521"/>
      <c r="AJL26" s="521"/>
      <c r="AJM26" s="521"/>
      <c r="AJN26" s="521"/>
      <c r="AJO26" s="521"/>
      <c r="AJP26" s="521"/>
      <c r="AJQ26" s="521"/>
      <c r="AJR26" s="521"/>
      <c r="AJS26" s="521"/>
      <c r="AJT26" s="521"/>
      <c r="AJU26" s="521"/>
      <c r="AJV26" s="521"/>
      <c r="AJW26" s="521"/>
      <c r="AJX26" s="521"/>
      <c r="AJY26" s="521"/>
      <c r="AJZ26" s="521"/>
      <c r="AKA26" s="521"/>
      <c r="AKB26" s="521"/>
      <c r="AKC26" s="521"/>
      <c r="AKD26" s="521"/>
      <c r="AKE26" s="521"/>
      <c r="AKF26" s="521"/>
      <c r="AKG26" s="521"/>
      <c r="AKH26" s="521"/>
      <c r="AKI26" s="521"/>
      <c r="AKJ26" s="521"/>
      <c r="AKK26" s="521"/>
      <c r="AKL26" s="521"/>
      <c r="AKM26" s="521"/>
      <c r="AKN26" s="521"/>
      <c r="AKO26" s="521"/>
      <c r="AKP26" s="521"/>
      <c r="AKQ26" s="521"/>
      <c r="AKR26" s="521"/>
      <c r="AKS26" s="521"/>
      <c r="AKT26" s="521"/>
      <c r="AKU26" s="521"/>
      <c r="AKV26" s="521"/>
      <c r="AKW26" s="521"/>
      <c r="AKX26" s="521"/>
      <c r="AKY26" s="521"/>
      <c r="AKZ26" s="521"/>
      <c r="ALA26" s="521"/>
    </row>
    <row r="27" spans="1:989" s="522" customFormat="1" ht="36.75" customHeight="1">
      <c r="A27" s="520"/>
      <c r="B27" s="520"/>
      <c r="C27" s="520"/>
      <c r="D27" s="520"/>
      <c r="E27" s="520"/>
      <c r="F27" s="520"/>
      <c r="G27" s="520"/>
      <c r="H27" s="520"/>
      <c r="I27" s="520"/>
      <c r="J27" s="520"/>
      <c r="K27" s="520"/>
      <c r="L27" s="520"/>
      <c r="M27" s="520"/>
      <c r="N27" s="520"/>
      <c r="O27" s="520"/>
      <c r="P27" s="520"/>
      <c r="Q27" s="520"/>
      <c r="R27" s="531"/>
      <c r="S27" s="531"/>
      <c r="T27" s="531"/>
      <c r="U27" s="531"/>
      <c r="V27" s="506"/>
      <c r="W27" s="531"/>
      <c r="X27" s="531"/>
      <c r="Y27" s="856"/>
      <c r="Z27" s="531"/>
      <c r="AA27" s="531"/>
      <c r="AB27" s="493"/>
      <c r="AC27" s="493"/>
      <c r="AD27" s="493" t="e">
        <f>IF('#UNOS'!B32=1,MID(#REF!,FIND("licenca br.",#REF!,1)+11,15),"-")</f>
        <v>#REF!</v>
      </c>
      <c r="AE27" s="493"/>
      <c r="AF27" s="493"/>
      <c r="AG27" s="856"/>
      <c r="AH27" s="856"/>
      <c r="AI27" s="856"/>
      <c r="AJ27" s="856"/>
      <c r="AK27" s="856"/>
      <c r="AL27" s="531"/>
      <c r="AM27" s="531"/>
      <c r="AN27" s="531"/>
      <c r="AO27" s="531"/>
      <c r="AP27" s="493"/>
      <c r="AQ27" s="493"/>
      <c r="AR27" s="493"/>
      <c r="AS27" s="859" t="e">
        <f>CONCATENATE(#REF!," ",#REF!)</f>
        <v>#REF!</v>
      </c>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c r="CA27" s="521"/>
      <c r="CB27" s="521"/>
      <c r="CC27" s="521"/>
      <c r="CD27" s="521"/>
      <c r="CE27" s="521"/>
      <c r="CF27" s="521"/>
      <c r="CG27" s="521"/>
      <c r="CH27" s="521"/>
      <c r="CI27" s="521"/>
      <c r="CJ27" s="521"/>
      <c r="CK27" s="521"/>
      <c r="CL27" s="521"/>
      <c r="CM27" s="521"/>
      <c r="CN27" s="521"/>
      <c r="CO27" s="521"/>
      <c r="CP27" s="521"/>
      <c r="CQ27" s="521"/>
      <c r="CR27" s="521"/>
      <c r="CS27" s="521"/>
      <c r="CT27" s="521"/>
      <c r="CU27" s="521"/>
      <c r="CV27" s="521"/>
      <c r="CW27" s="521"/>
      <c r="CX27" s="521"/>
      <c r="CY27" s="521"/>
      <c r="CZ27" s="521"/>
      <c r="DA27" s="521"/>
      <c r="DB27" s="521"/>
      <c r="DC27" s="521"/>
      <c r="DD27" s="521"/>
      <c r="DE27" s="521"/>
      <c r="DF27" s="521"/>
      <c r="DG27" s="521"/>
      <c r="DH27" s="521"/>
      <c r="DI27" s="521"/>
      <c r="DJ27" s="521"/>
      <c r="DK27" s="521"/>
      <c r="DL27" s="521"/>
      <c r="DM27" s="521"/>
      <c r="DN27" s="521"/>
      <c r="DO27" s="521"/>
      <c r="DP27" s="521"/>
      <c r="DQ27" s="521"/>
      <c r="DR27" s="521"/>
      <c r="DS27" s="521"/>
      <c r="DT27" s="521"/>
      <c r="DU27" s="521"/>
      <c r="DV27" s="521"/>
      <c r="DW27" s="521"/>
      <c r="DX27" s="521"/>
      <c r="DY27" s="521"/>
      <c r="DZ27" s="521"/>
      <c r="EA27" s="521"/>
      <c r="EB27" s="521"/>
      <c r="EC27" s="521"/>
      <c r="ED27" s="521"/>
      <c r="EE27" s="521"/>
      <c r="EF27" s="521"/>
      <c r="EG27" s="521"/>
      <c r="EH27" s="521"/>
      <c r="EI27" s="521"/>
      <c r="EJ27" s="521"/>
      <c r="EK27" s="521"/>
      <c r="EL27" s="521"/>
      <c r="EM27" s="521"/>
      <c r="EN27" s="521"/>
      <c r="EO27" s="521"/>
      <c r="EP27" s="521"/>
      <c r="EQ27" s="521"/>
      <c r="ER27" s="521"/>
      <c r="ES27" s="521"/>
      <c r="ET27" s="521"/>
      <c r="EU27" s="521"/>
      <c r="EV27" s="521"/>
      <c r="EW27" s="521"/>
      <c r="EX27" s="521"/>
      <c r="EY27" s="521"/>
      <c r="EZ27" s="521"/>
      <c r="FA27" s="521"/>
      <c r="FB27" s="521"/>
      <c r="FC27" s="521"/>
      <c r="FD27" s="521"/>
      <c r="FE27" s="521"/>
      <c r="FF27" s="521"/>
      <c r="FG27" s="521"/>
      <c r="FH27" s="521"/>
      <c r="FI27" s="521"/>
      <c r="FJ27" s="521"/>
      <c r="FK27" s="521"/>
      <c r="FL27" s="521"/>
      <c r="FM27" s="521"/>
      <c r="FN27" s="521"/>
      <c r="FO27" s="521"/>
      <c r="FP27" s="521"/>
      <c r="FQ27" s="521"/>
      <c r="FR27" s="521"/>
      <c r="FS27" s="521"/>
      <c r="FT27" s="521"/>
      <c r="FU27" s="521"/>
      <c r="FV27" s="521"/>
      <c r="FW27" s="521"/>
      <c r="FX27" s="521"/>
      <c r="FY27" s="521"/>
      <c r="FZ27" s="521"/>
      <c r="GA27" s="521"/>
      <c r="GB27" s="521"/>
      <c r="GC27" s="521"/>
      <c r="GD27" s="521"/>
      <c r="GE27" s="521"/>
      <c r="GF27" s="521"/>
      <c r="GG27" s="521"/>
      <c r="GH27" s="521"/>
      <c r="GI27" s="521"/>
      <c r="GJ27" s="521"/>
      <c r="GK27" s="521"/>
      <c r="GL27" s="521"/>
      <c r="GM27" s="521"/>
      <c r="GN27" s="521"/>
      <c r="GO27" s="521"/>
      <c r="GP27" s="521"/>
      <c r="GQ27" s="521"/>
      <c r="GR27" s="521"/>
      <c r="GS27" s="521"/>
      <c r="GT27" s="521"/>
      <c r="GU27" s="521"/>
      <c r="GV27" s="521"/>
      <c r="GW27" s="521"/>
      <c r="GX27" s="521"/>
      <c r="GY27" s="521"/>
      <c r="GZ27" s="521"/>
      <c r="HA27" s="521"/>
      <c r="HB27" s="521"/>
      <c r="HC27" s="521"/>
      <c r="HD27" s="521"/>
      <c r="HE27" s="521"/>
      <c r="HF27" s="521"/>
      <c r="HG27" s="521"/>
      <c r="HH27" s="521"/>
      <c r="HI27" s="521"/>
      <c r="HJ27" s="521"/>
      <c r="HK27" s="521"/>
      <c r="HL27" s="521"/>
      <c r="HM27" s="521"/>
      <c r="HN27" s="521"/>
      <c r="HO27" s="521"/>
      <c r="HP27" s="521"/>
      <c r="HQ27" s="521"/>
      <c r="HR27" s="521"/>
      <c r="HS27" s="521"/>
      <c r="HT27" s="521"/>
      <c r="HU27" s="521"/>
      <c r="HV27" s="521"/>
      <c r="HW27" s="521"/>
      <c r="HX27" s="521"/>
      <c r="HY27" s="521"/>
      <c r="HZ27" s="521"/>
      <c r="IA27" s="521"/>
      <c r="IB27" s="521"/>
      <c r="IC27" s="521"/>
      <c r="ID27" s="521"/>
      <c r="IE27" s="521"/>
      <c r="IF27" s="521"/>
      <c r="IG27" s="521"/>
      <c r="IH27" s="521"/>
      <c r="II27" s="521"/>
      <c r="IJ27" s="521"/>
      <c r="IK27" s="521"/>
      <c r="IL27" s="521"/>
      <c r="IM27" s="521"/>
      <c r="IN27" s="521"/>
      <c r="IO27" s="521"/>
      <c r="IP27" s="521"/>
      <c r="IQ27" s="521"/>
      <c r="IR27" s="521"/>
      <c r="IS27" s="521"/>
      <c r="IT27" s="521"/>
      <c r="IU27" s="521"/>
      <c r="IV27" s="521"/>
      <c r="IW27" s="521"/>
      <c r="IX27" s="521"/>
      <c r="IY27" s="521"/>
      <c r="IZ27" s="521"/>
      <c r="JA27" s="521"/>
      <c r="JB27" s="521"/>
      <c r="JC27" s="521"/>
      <c r="JD27" s="521"/>
      <c r="JE27" s="521"/>
      <c r="JF27" s="521"/>
      <c r="JG27" s="521"/>
      <c r="JH27" s="521"/>
      <c r="JI27" s="521"/>
      <c r="JJ27" s="521"/>
      <c r="JK27" s="521"/>
      <c r="JL27" s="521"/>
      <c r="JM27" s="521"/>
      <c r="JN27" s="521"/>
      <c r="JO27" s="521"/>
      <c r="JP27" s="521"/>
      <c r="JQ27" s="521"/>
      <c r="JR27" s="521"/>
      <c r="JS27" s="521"/>
      <c r="JT27" s="521"/>
      <c r="JU27" s="521"/>
      <c r="JV27" s="521"/>
      <c r="JW27" s="521"/>
      <c r="JX27" s="521"/>
      <c r="JY27" s="521"/>
      <c r="JZ27" s="521"/>
      <c r="KA27" s="521"/>
      <c r="KB27" s="521"/>
      <c r="KC27" s="521"/>
      <c r="KD27" s="521"/>
      <c r="KE27" s="521"/>
      <c r="KF27" s="521"/>
      <c r="KG27" s="521"/>
      <c r="KH27" s="521"/>
      <c r="KI27" s="521"/>
      <c r="KJ27" s="521"/>
      <c r="KK27" s="521"/>
      <c r="KL27" s="521"/>
      <c r="KM27" s="521"/>
      <c r="KN27" s="521"/>
      <c r="KO27" s="521"/>
      <c r="KP27" s="521"/>
      <c r="KQ27" s="521"/>
      <c r="KR27" s="521"/>
      <c r="KS27" s="521"/>
      <c r="KT27" s="521"/>
      <c r="KU27" s="521"/>
      <c r="KV27" s="521"/>
      <c r="KW27" s="521"/>
      <c r="KX27" s="521"/>
      <c r="KY27" s="521"/>
      <c r="KZ27" s="521"/>
      <c r="LA27" s="521"/>
      <c r="LB27" s="521"/>
      <c r="LC27" s="521"/>
      <c r="LD27" s="521"/>
      <c r="LE27" s="521"/>
      <c r="LF27" s="521"/>
      <c r="LG27" s="521"/>
      <c r="LH27" s="521"/>
      <c r="LI27" s="521"/>
      <c r="LJ27" s="521"/>
      <c r="LK27" s="521"/>
      <c r="LL27" s="521"/>
      <c r="LM27" s="521"/>
      <c r="LN27" s="521"/>
      <c r="LO27" s="521"/>
      <c r="LP27" s="521"/>
      <c r="LQ27" s="521"/>
      <c r="LR27" s="521"/>
      <c r="LS27" s="521"/>
      <c r="LT27" s="521"/>
      <c r="LU27" s="521"/>
      <c r="LV27" s="521"/>
      <c r="LW27" s="521"/>
      <c r="LX27" s="521"/>
      <c r="LY27" s="521"/>
      <c r="LZ27" s="521"/>
      <c r="MA27" s="521"/>
      <c r="MB27" s="521"/>
      <c r="MC27" s="521"/>
      <c r="MD27" s="521"/>
      <c r="ME27" s="521"/>
      <c r="MF27" s="521"/>
      <c r="MG27" s="521"/>
      <c r="MH27" s="521"/>
      <c r="MI27" s="521"/>
      <c r="MJ27" s="521"/>
      <c r="MK27" s="521"/>
      <c r="ML27" s="521"/>
      <c r="MM27" s="521"/>
      <c r="MN27" s="521"/>
      <c r="MO27" s="521"/>
      <c r="MP27" s="521"/>
      <c r="MQ27" s="521"/>
      <c r="MR27" s="521"/>
      <c r="MS27" s="521"/>
      <c r="MT27" s="521"/>
      <c r="MU27" s="521"/>
      <c r="MV27" s="521"/>
      <c r="MW27" s="521"/>
      <c r="MX27" s="521"/>
      <c r="MY27" s="521"/>
      <c r="MZ27" s="521"/>
      <c r="NA27" s="521"/>
      <c r="NB27" s="521"/>
      <c r="NC27" s="521"/>
      <c r="ND27" s="521"/>
      <c r="NE27" s="521"/>
      <c r="NF27" s="521"/>
      <c r="NG27" s="521"/>
      <c r="NH27" s="521"/>
      <c r="NI27" s="521"/>
      <c r="NJ27" s="521"/>
      <c r="NK27" s="521"/>
      <c r="NL27" s="521"/>
      <c r="NM27" s="521"/>
      <c r="NN27" s="521"/>
      <c r="NO27" s="521"/>
      <c r="NP27" s="521"/>
      <c r="NQ27" s="521"/>
      <c r="NR27" s="521"/>
      <c r="NS27" s="521"/>
      <c r="NT27" s="521"/>
      <c r="NU27" s="521"/>
      <c r="NV27" s="521"/>
      <c r="NW27" s="521"/>
      <c r="NX27" s="521"/>
      <c r="NY27" s="521"/>
      <c r="NZ27" s="521"/>
      <c r="OA27" s="521"/>
      <c r="OB27" s="521"/>
      <c r="OC27" s="521"/>
      <c r="OD27" s="521"/>
      <c r="OE27" s="521"/>
      <c r="OF27" s="521"/>
      <c r="OG27" s="521"/>
      <c r="OH27" s="521"/>
      <c r="OI27" s="521"/>
      <c r="OJ27" s="521"/>
      <c r="OK27" s="521"/>
      <c r="OL27" s="521"/>
      <c r="OM27" s="521"/>
      <c r="ON27" s="521"/>
      <c r="OO27" s="521"/>
      <c r="OP27" s="521"/>
      <c r="OQ27" s="521"/>
      <c r="OR27" s="521"/>
      <c r="OS27" s="521"/>
      <c r="OT27" s="521"/>
      <c r="OU27" s="521"/>
      <c r="OV27" s="521"/>
      <c r="OW27" s="521"/>
      <c r="OX27" s="521"/>
      <c r="OY27" s="521"/>
      <c r="OZ27" s="521"/>
      <c r="PA27" s="521"/>
      <c r="PB27" s="521"/>
      <c r="PC27" s="521"/>
      <c r="PD27" s="521"/>
      <c r="PE27" s="521"/>
      <c r="PF27" s="521"/>
      <c r="PG27" s="521"/>
      <c r="PH27" s="521"/>
      <c r="PI27" s="521"/>
      <c r="PJ27" s="521"/>
      <c r="PK27" s="521"/>
      <c r="PL27" s="521"/>
      <c r="PM27" s="521"/>
      <c r="PN27" s="521"/>
      <c r="PO27" s="521"/>
      <c r="PP27" s="521"/>
      <c r="PQ27" s="521"/>
      <c r="PR27" s="521"/>
      <c r="PS27" s="521"/>
      <c r="PT27" s="521"/>
      <c r="PU27" s="521"/>
      <c r="PV27" s="521"/>
      <c r="PW27" s="521"/>
      <c r="PX27" s="521"/>
      <c r="PY27" s="521"/>
      <c r="PZ27" s="521"/>
      <c r="QA27" s="521"/>
      <c r="QB27" s="521"/>
      <c r="QC27" s="521"/>
      <c r="QD27" s="521"/>
      <c r="QE27" s="521"/>
      <c r="QF27" s="521"/>
      <c r="QG27" s="521"/>
      <c r="QH27" s="521"/>
      <c r="QI27" s="521"/>
      <c r="QJ27" s="521"/>
      <c r="QK27" s="521"/>
      <c r="QL27" s="521"/>
      <c r="QM27" s="521"/>
      <c r="QN27" s="521"/>
      <c r="QO27" s="521"/>
      <c r="QP27" s="521"/>
      <c r="QQ27" s="521"/>
      <c r="QR27" s="521"/>
      <c r="QS27" s="521"/>
      <c r="QT27" s="521"/>
      <c r="QU27" s="521"/>
      <c r="QV27" s="521"/>
      <c r="QW27" s="521"/>
      <c r="QX27" s="521"/>
      <c r="QY27" s="521"/>
      <c r="QZ27" s="521"/>
      <c r="RA27" s="521"/>
      <c r="RB27" s="521"/>
      <c r="RC27" s="521"/>
      <c r="RD27" s="521"/>
      <c r="RE27" s="521"/>
      <c r="RF27" s="521"/>
      <c r="RG27" s="521"/>
      <c r="RH27" s="521"/>
      <c r="RI27" s="521"/>
      <c r="RJ27" s="521"/>
      <c r="RK27" s="521"/>
      <c r="RL27" s="521"/>
      <c r="RM27" s="521"/>
      <c r="RN27" s="521"/>
      <c r="RO27" s="521"/>
      <c r="RP27" s="521"/>
      <c r="RQ27" s="521"/>
      <c r="RR27" s="521"/>
      <c r="RS27" s="521"/>
      <c r="RT27" s="521"/>
      <c r="RU27" s="521"/>
      <c r="RV27" s="521"/>
      <c r="RW27" s="521"/>
      <c r="RX27" s="521"/>
      <c r="RY27" s="521"/>
      <c r="RZ27" s="521"/>
      <c r="SA27" s="521"/>
      <c r="SB27" s="521"/>
      <c r="SC27" s="521"/>
      <c r="SD27" s="521"/>
      <c r="SE27" s="521"/>
      <c r="SF27" s="521"/>
      <c r="SG27" s="521"/>
      <c r="SH27" s="521"/>
      <c r="SI27" s="521"/>
      <c r="SJ27" s="521"/>
      <c r="SK27" s="521"/>
      <c r="SL27" s="521"/>
      <c r="SM27" s="521"/>
      <c r="SN27" s="521"/>
      <c r="SO27" s="521"/>
      <c r="SP27" s="521"/>
      <c r="SQ27" s="521"/>
      <c r="SR27" s="521"/>
      <c r="SS27" s="521"/>
      <c r="ST27" s="521"/>
      <c r="SU27" s="521"/>
      <c r="SV27" s="521"/>
      <c r="SW27" s="521"/>
      <c r="SX27" s="521"/>
      <c r="SY27" s="521"/>
      <c r="SZ27" s="521"/>
      <c r="TA27" s="521"/>
      <c r="TB27" s="521"/>
      <c r="TC27" s="521"/>
      <c r="TD27" s="521"/>
      <c r="TE27" s="521"/>
      <c r="TF27" s="521"/>
      <c r="TG27" s="521"/>
      <c r="TH27" s="521"/>
      <c r="TI27" s="521"/>
      <c r="TJ27" s="521"/>
      <c r="TK27" s="521"/>
      <c r="TL27" s="521"/>
      <c r="TM27" s="521"/>
      <c r="TN27" s="521"/>
      <c r="TO27" s="521"/>
      <c r="TP27" s="521"/>
      <c r="TQ27" s="521"/>
      <c r="TR27" s="521"/>
      <c r="TS27" s="521"/>
      <c r="TT27" s="521"/>
      <c r="TU27" s="521"/>
      <c r="TV27" s="521"/>
      <c r="TW27" s="521"/>
      <c r="TX27" s="521"/>
      <c r="TY27" s="521"/>
      <c r="TZ27" s="521"/>
      <c r="UA27" s="521"/>
      <c r="UB27" s="521"/>
      <c r="UC27" s="521"/>
      <c r="UD27" s="521"/>
      <c r="UE27" s="521"/>
      <c r="UF27" s="521"/>
      <c r="UG27" s="521"/>
      <c r="UH27" s="521"/>
      <c r="UI27" s="521"/>
      <c r="UJ27" s="521"/>
      <c r="UK27" s="521"/>
      <c r="UL27" s="521"/>
      <c r="UM27" s="521"/>
      <c r="UN27" s="521"/>
      <c r="UO27" s="521"/>
      <c r="UP27" s="521"/>
      <c r="UQ27" s="521"/>
      <c r="UR27" s="521"/>
      <c r="US27" s="521"/>
      <c r="UT27" s="521"/>
      <c r="UU27" s="521"/>
      <c r="UV27" s="521"/>
      <c r="UW27" s="521"/>
      <c r="UX27" s="521"/>
      <c r="UY27" s="521"/>
      <c r="UZ27" s="521"/>
      <c r="VA27" s="521"/>
      <c r="VB27" s="521"/>
      <c r="VC27" s="521"/>
      <c r="VD27" s="521"/>
      <c r="VE27" s="521"/>
      <c r="VF27" s="521"/>
      <c r="VG27" s="521"/>
      <c r="VH27" s="521"/>
      <c r="VI27" s="521"/>
      <c r="VJ27" s="521"/>
      <c r="VK27" s="521"/>
      <c r="VL27" s="521"/>
      <c r="VM27" s="521"/>
      <c r="VN27" s="521"/>
      <c r="VO27" s="521"/>
      <c r="VP27" s="521"/>
      <c r="VQ27" s="521"/>
      <c r="VR27" s="521"/>
      <c r="VS27" s="521"/>
      <c r="VT27" s="521"/>
      <c r="VU27" s="521"/>
      <c r="VV27" s="521"/>
      <c r="VW27" s="521"/>
      <c r="VX27" s="521"/>
      <c r="VY27" s="521"/>
      <c r="VZ27" s="521"/>
      <c r="WA27" s="521"/>
      <c r="WB27" s="521"/>
      <c r="WC27" s="521"/>
      <c r="WD27" s="521"/>
      <c r="WE27" s="521"/>
      <c r="WF27" s="521"/>
      <c r="WG27" s="521"/>
      <c r="WH27" s="521"/>
      <c r="WI27" s="521"/>
      <c r="WJ27" s="521"/>
      <c r="WK27" s="521"/>
      <c r="WL27" s="521"/>
      <c r="WM27" s="521"/>
      <c r="WN27" s="521"/>
      <c r="WO27" s="521"/>
      <c r="WP27" s="521"/>
      <c r="WQ27" s="521"/>
      <c r="WR27" s="521"/>
      <c r="WS27" s="521"/>
      <c r="WT27" s="521"/>
      <c r="WU27" s="521"/>
      <c r="WV27" s="521"/>
      <c r="WW27" s="521"/>
      <c r="WX27" s="521"/>
      <c r="WY27" s="521"/>
      <c r="WZ27" s="521"/>
      <c r="XA27" s="521"/>
      <c r="XB27" s="521"/>
      <c r="XC27" s="521"/>
      <c r="XD27" s="521"/>
      <c r="XE27" s="521"/>
      <c r="XF27" s="521"/>
      <c r="XG27" s="521"/>
      <c r="XH27" s="521"/>
      <c r="XI27" s="521"/>
      <c r="XJ27" s="521"/>
      <c r="XK27" s="521"/>
      <c r="XL27" s="521"/>
      <c r="XM27" s="521"/>
      <c r="XN27" s="521"/>
      <c r="XO27" s="521"/>
      <c r="XP27" s="521"/>
      <c r="XQ27" s="521"/>
      <c r="XR27" s="521"/>
      <c r="XS27" s="521"/>
      <c r="XT27" s="521"/>
      <c r="XU27" s="521"/>
      <c r="XV27" s="521"/>
      <c r="XW27" s="521"/>
      <c r="XX27" s="521"/>
      <c r="XY27" s="521"/>
      <c r="XZ27" s="521"/>
      <c r="YA27" s="521"/>
      <c r="YB27" s="521"/>
      <c r="YC27" s="521"/>
      <c r="YD27" s="521"/>
      <c r="YE27" s="521"/>
      <c r="YF27" s="521"/>
      <c r="YG27" s="521"/>
      <c r="YH27" s="521"/>
      <c r="YI27" s="521"/>
      <c r="YJ27" s="521"/>
      <c r="YK27" s="521"/>
      <c r="YL27" s="521"/>
      <c r="YM27" s="521"/>
      <c r="YN27" s="521"/>
      <c r="YO27" s="521"/>
      <c r="YP27" s="521"/>
      <c r="YQ27" s="521"/>
      <c r="YR27" s="521"/>
      <c r="YS27" s="521"/>
      <c r="YT27" s="521"/>
      <c r="YU27" s="521"/>
      <c r="YV27" s="521"/>
      <c r="YW27" s="521"/>
      <c r="YX27" s="521"/>
      <c r="YY27" s="521"/>
      <c r="YZ27" s="521"/>
      <c r="ZA27" s="521"/>
      <c r="ZB27" s="521"/>
      <c r="ZC27" s="521"/>
      <c r="ZD27" s="521"/>
      <c r="ZE27" s="521"/>
      <c r="ZF27" s="521"/>
      <c r="ZG27" s="521"/>
      <c r="ZH27" s="521"/>
      <c r="ZI27" s="521"/>
      <c r="ZJ27" s="521"/>
      <c r="ZK27" s="521"/>
      <c r="ZL27" s="521"/>
      <c r="ZM27" s="521"/>
      <c r="ZN27" s="521"/>
      <c r="ZO27" s="521"/>
      <c r="ZP27" s="521"/>
      <c r="ZQ27" s="521"/>
      <c r="ZR27" s="521"/>
      <c r="ZS27" s="521"/>
      <c r="ZT27" s="521"/>
      <c r="ZU27" s="521"/>
      <c r="ZV27" s="521"/>
      <c r="ZW27" s="521"/>
      <c r="ZX27" s="521"/>
      <c r="ZY27" s="521"/>
      <c r="ZZ27" s="521"/>
      <c r="AAA27" s="521"/>
      <c r="AAB27" s="521"/>
      <c r="AAC27" s="521"/>
      <c r="AAD27" s="521"/>
      <c r="AAE27" s="521"/>
      <c r="AAF27" s="521"/>
      <c r="AAG27" s="521"/>
      <c r="AAH27" s="521"/>
      <c r="AAI27" s="521"/>
      <c r="AAJ27" s="521"/>
      <c r="AAK27" s="521"/>
      <c r="AAL27" s="521"/>
      <c r="AAM27" s="521"/>
      <c r="AAN27" s="521"/>
      <c r="AAO27" s="521"/>
      <c r="AAP27" s="521"/>
      <c r="AAQ27" s="521"/>
      <c r="AAR27" s="521"/>
      <c r="AAS27" s="521"/>
      <c r="AAT27" s="521"/>
      <c r="AAU27" s="521"/>
      <c r="AAV27" s="521"/>
      <c r="AAW27" s="521"/>
      <c r="AAX27" s="521"/>
      <c r="AAY27" s="521"/>
      <c r="AAZ27" s="521"/>
      <c r="ABA27" s="521"/>
      <c r="ABB27" s="521"/>
      <c r="ABC27" s="521"/>
      <c r="ABD27" s="521"/>
      <c r="ABE27" s="521"/>
      <c r="ABF27" s="521"/>
      <c r="ABG27" s="521"/>
      <c r="ABH27" s="521"/>
      <c r="ABI27" s="521"/>
      <c r="ABJ27" s="521"/>
      <c r="ABK27" s="521"/>
      <c r="ABL27" s="521"/>
      <c r="ABM27" s="521"/>
      <c r="ABN27" s="521"/>
      <c r="ABO27" s="521"/>
      <c r="ABP27" s="521"/>
      <c r="ABQ27" s="521"/>
      <c r="ABR27" s="521"/>
      <c r="ABS27" s="521"/>
      <c r="ABT27" s="521"/>
      <c r="ABU27" s="521"/>
      <c r="ABV27" s="521"/>
      <c r="ABW27" s="521"/>
      <c r="ABX27" s="521"/>
      <c r="ABY27" s="521"/>
      <c r="ABZ27" s="521"/>
      <c r="ACA27" s="521"/>
      <c r="ACB27" s="521"/>
      <c r="ACC27" s="521"/>
      <c r="ACD27" s="521"/>
      <c r="ACE27" s="521"/>
      <c r="ACF27" s="521"/>
      <c r="ACG27" s="521"/>
      <c r="ACH27" s="521"/>
      <c r="ACI27" s="521"/>
      <c r="ACJ27" s="521"/>
      <c r="ACK27" s="521"/>
      <c r="ACL27" s="521"/>
      <c r="ACM27" s="521"/>
      <c r="ACN27" s="521"/>
      <c r="ACO27" s="521"/>
      <c r="ACP27" s="521"/>
      <c r="ACQ27" s="521"/>
      <c r="ACR27" s="521"/>
      <c r="ACS27" s="521"/>
      <c r="ACT27" s="521"/>
      <c r="ACU27" s="521"/>
      <c r="ACV27" s="521"/>
      <c r="ACW27" s="521"/>
      <c r="ACX27" s="521"/>
      <c r="ACY27" s="521"/>
      <c r="ACZ27" s="521"/>
      <c r="ADA27" s="521"/>
      <c r="ADB27" s="521"/>
      <c r="ADC27" s="521"/>
      <c r="ADD27" s="521"/>
      <c r="ADE27" s="521"/>
      <c r="ADF27" s="521"/>
      <c r="ADG27" s="521"/>
      <c r="ADH27" s="521"/>
      <c r="ADI27" s="521"/>
      <c r="ADJ27" s="521"/>
      <c r="ADK27" s="521"/>
      <c r="ADL27" s="521"/>
      <c r="ADM27" s="521"/>
      <c r="ADN27" s="521"/>
      <c r="ADO27" s="521"/>
      <c r="ADP27" s="521"/>
      <c r="ADQ27" s="521"/>
      <c r="ADR27" s="521"/>
      <c r="ADS27" s="521"/>
      <c r="ADT27" s="521"/>
      <c r="ADU27" s="521"/>
      <c r="ADV27" s="521"/>
      <c r="ADW27" s="521"/>
      <c r="ADX27" s="521"/>
      <c r="ADY27" s="521"/>
      <c r="ADZ27" s="521"/>
      <c r="AEA27" s="521"/>
      <c r="AEB27" s="521"/>
      <c r="AEC27" s="521"/>
      <c r="AED27" s="521"/>
      <c r="AEE27" s="521"/>
      <c r="AEF27" s="521"/>
      <c r="AEG27" s="521"/>
      <c r="AEH27" s="521"/>
      <c r="AEI27" s="521"/>
      <c r="AEJ27" s="521"/>
      <c r="AEK27" s="521"/>
      <c r="AEL27" s="521"/>
      <c r="AEM27" s="521"/>
      <c r="AEN27" s="521"/>
      <c r="AEO27" s="521"/>
      <c r="AEP27" s="521"/>
      <c r="AEQ27" s="521"/>
      <c r="AER27" s="521"/>
      <c r="AES27" s="521"/>
      <c r="AET27" s="521"/>
      <c r="AEU27" s="521"/>
      <c r="AEV27" s="521"/>
      <c r="AEW27" s="521"/>
      <c r="AEX27" s="521"/>
      <c r="AEY27" s="521"/>
      <c r="AEZ27" s="521"/>
      <c r="AFA27" s="521"/>
      <c r="AFB27" s="521"/>
      <c r="AFC27" s="521"/>
      <c r="AFD27" s="521"/>
      <c r="AFE27" s="521"/>
      <c r="AFF27" s="521"/>
      <c r="AFG27" s="521"/>
      <c r="AFH27" s="521"/>
      <c r="AFI27" s="521"/>
      <c r="AFJ27" s="521"/>
      <c r="AFK27" s="521"/>
      <c r="AFL27" s="521"/>
      <c r="AFM27" s="521"/>
      <c r="AFN27" s="521"/>
      <c r="AFO27" s="521"/>
      <c r="AFP27" s="521"/>
      <c r="AFQ27" s="521"/>
      <c r="AFR27" s="521"/>
      <c r="AFS27" s="521"/>
      <c r="AFT27" s="521"/>
      <c r="AFU27" s="521"/>
      <c r="AFV27" s="521"/>
      <c r="AFW27" s="521"/>
      <c r="AFX27" s="521"/>
      <c r="AFY27" s="521"/>
      <c r="AFZ27" s="521"/>
      <c r="AGA27" s="521"/>
      <c r="AGB27" s="521"/>
      <c r="AGC27" s="521"/>
      <c r="AGD27" s="521"/>
      <c r="AGE27" s="521"/>
      <c r="AGF27" s="521"/>
      <c r="AGG27" s="521"/>
      <c r="AGH27" s="521"/>
      <c r="AGI27" s="521"/>
      <c r="AGJ27" s="521"/>
      <c r="AGK27" s="521"/>
      <c r="AGL27" s="521"/>
      <c r="AGM27" s="521"/>
      <c r="AGN27" s="521"/>
      <c r="AGO27" s="521"/>
      <c r="AGP27" s="521"/>
      <c r="AGQ27" s="521"/>
      <c r="AGR27" s="521"/>
      <c r="AGS27" s="521"/>
      <c r="AGT27" s="521"/>
      <c r="AGU27" s="521"/>
      <c r="AGV27" s="521"/>
      <c r="AGW27" s="521"/>
      <c r="AGX27" s="521"/>
      <c r="AGY27" s="521"/>
      <c r="AGZ27" s="521"/>
      <c r="AHA27" s="521"/>
      <c r="AHB27" s="521"/>
      <c r="AHC27" s="521"/>
      <c r="AHD27" s="521"/>
      <c r="AHE27" s="521"/>
      <c r="AHF27" s="521"/>
      <c r="AHG27" s="521"/>
      <c r="AHH27" s="521"/>
      <c r="AHI27" s="521"/>
      <c r="AHJ27" s="521"/>
      <c r="AHK27" s="521"/>
      <c r="AHL27" s="521"/>
      <c r="AHM27" s="521"/>
      <c r="AHN27" s="521"/>
      <c r="AHO27" s="521"/>
      <c r="AHP27" s="521"/>
      <c r="AHQ27" s="521"/>
      <c r="AHR27" s="521"/>
      <c r="AHS27" s="521"/>
      <c r="AHT27" s="521"/>
      <c r="AHU27" s="521"/>
      <c r="AHV27" s="521"/>
      <c r="AHW27" s="521"/>
      <c r="AHX27" s="521"/>
      <c r="AHY27" s="521"/>
      <c r="AHZ27" s="521"/>
      <c r="AIA27" s="521"/>
      <c r="AIB27" s="521"/>
      <c r="AIC27" s="521"/>
      <c r="AID27" s="521"/>
      <c r="AIE27" s="521"/>
      <c r="AIF27" s="521"/>
      <c r="AIG27" s="521"/>
      <c r="AIH27" s="521"/>
      <c r="AII27" s="521"/>
      <c r="AIJ27" s="521"/>
      <c r="AIK27" s="521"/>
      <c r="AIL27" s="521"/>
      <c r="AIM27" s="521"/>
      <c r="AIN27" s="521"/>
      <c r="AIO27" s="521"/>
      <c r="AIP27" s="521"/>
      <c r="AIQ27" s="521"/>
      <c r="AIR27" s="521"/>
      <c r="AIS27" s="521"/>
      <c r="AIT27" s="521"/>
      <c r="AIU27" s="521"/>
      <c r="AIV27" s="521"/>
      <c r="AIW27" s="521"/>
      <c r="AIX27" s="521"/>
      <c r="AIY27" s="521"/>
      <c r="AIZ27" s="521"/>
      <c r="AJA27" s="521"/>
      <c r="AJB27" s="521"/>
      <c r="AJC27" s="521"/>
      <c r="AJD27" s="521"/>
      <c r="AJE27" s="521"/>
      <c r="AJF27" s="521"/>
      <c r="AJG27" s="521"/>
      <c r="AJH27" s="521"/>
      <c r="AJI27" s="521"/>
      <c r="AJJ27" s="521"/>
      <c r="AJK27" s="521"/>
      <c r="AJL27" s="521"/>
      <c r="AJM27" s="521"/>
      <c r="AJN27" s="521"/>
      <c r="AJO27" s="521"/>
      <c r="AJP27" s="521"/>
      <c r="AJQ27" s="521"/>
      <c r="AJR27" s="521"/>
      <c r="AJS27" s="521"/>
      <c r="AJT27" s="521"/>
      <c r="AJU27" s="521"/>
      <c r="AJV27" s="521"/>
      <c r="AJW27" s="521"/>
      <c r="AJX27" s="521"/>
      <c r="AJY27" s="521"/>
      <c r="AJZ27" s="521"/>
      <c r="AKA27" s="521"/>
      <c r="AKB27" s="521"/>
      <c r="AKC27" s="521"/>
      <c r="AKD27" s="521"/>
      <c r="AKE27" s="521"/>
      <c r="AKF27" s="521"/>
      <c r="AKG27" s="521"/>
      <c r="AKH27" s="521"/>
      <c r="AKI27" s="521"/>
      <c r="AKJ27" s="521"/>
      <c r="AKK27" s="521"/>
      <c r="AKL27" s="521"/>
      <c r="AKM27" s="521"/>
      <c r="AKN27" s="521"/>
      <c r="AKO27" s="521"/>
      <c r="AKP27" s="521"/>
      <c r="AKQ27" s="521"/>
      <c r="AKR27" s="521"/>
      <c r="AKS27" s="521"/>
      <c r="AKT27" s="521"/>
      <c r="AKU27" s="521"/>
      <c r="AKV27" s="521"/>
      <c r="AKW27" s="521"/>
      <c r="AKX27" s="521"/>
      <c r="AKY27" s="521"/>
      <c r="AKZ27" s="521"/>
      <c r="ALA27" s="521"/>
    </row>
    <row r="28" spans="1:989" s="522" customFormat="1" ht="34.5" customHeight="1">
      <c r="A28" s="520"/>
      <c r="B28" s="520"/>
      <c r="C28" s="520"/>
      <c r="D28" s="520"/>
      <c r="E28" s="520"/>
      <c r="F28" s="520"/>
      <c r="G28" s="520"/>
      <c r="H28" s="520"/>
      <c r="I28" s="520"/>
      <c r="J28" s="520"/>
      <c r="K28" s="520"/>
      <c r="L28" s="520"/>
      <c r="M28" s="520"/>
      <c r="N28" s="520"/>
      <c r="O28" s="520"/>
      <c r="P28" s="520"/>
      <c r="Q28" s="520"/>
      <c r="R28" s="531"/>
      <c r="S28" s="531"/>
      <c r="T28" s="531"/>
      <c r="U28" s="531"/>
      <c r="V28" s="506"/>
      <c r="W28" s="493"/>
      <c r="X28" s="493"/>
      <c r="Y28" s="856"/>
      <c r="Z28" s="493"/>
      <c r="AA28" s="531"/>
      <c r="AB28" s="531"/>
      <c r="AC28" s="862"/>
      <c r="AD28" s="863" t="s">
        <v>2318</v>
      </c>
      <c r="AE28" s="863"/>
      <c r="AF28" s="530"/>
      <c r="AG28" s="856"/>
      <c r="AH28" s="856"/>
      <c r="AI28" s="856"/>
      <c r="AJ28" s="856"/>
      <c r="AK28" s="856"/>
      <c r="AL28" s="860" t="s">
        <v>2319</v>
      </c>
      <c r="AM28" s="531"/>
      <c r="AN28" s="531"/>
      <c r="AO28" s="531"/>
      <c r="AP28" s="1729" t="s">
        <v>2320</v>
      </c>
      <c r="AQ28" s="1729"/>
      <c r="AR28" s="1729"/>
      <c r="AS28" s="1729"/>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21"/>
      <c r="CA28" s="521"/>
      <c r="CB28" s="521"/>
      <c r="CC28" s="521"/>
      <c r="CD28" s="521"/>
      <c r="CE28" s="521"/>
      <c r="CF28" s="521"/>
      <c r="CG28" s="521"/>
      <c r="CH28" s="521"/>
      <c r="CI28" s="521"/>
      <c r="CJ28" s="521"/>
      <c r="CK28" s="521"/>
      <c r="CL28" s="521"/>
      <c r="CM28" s="521"/>
      <c r="CN28" s="521"/>
      <c r="CO28" s="521"/>
      <c r="CP28" s="521"/>
      <c r="CQ28" s="521"/>
      <c r="CR28" s="521"/>
      <c r="CS28" s="521"/>
      <c r="CT28" s="521"/>
      <c r="CU28" s="521"/>
      <c r="CV28" s="521"/>
      <c r="CW28" s="521"/>
      <c r="CX28" s="521"/>
      <c r="CY28" s="521"/>
      <c r="CZ28" s="521"/>
      <c r="DA28" s="521"/>
      <c r="DB28" s="521"/>
      <c r="DC28" s="521"/>
      <c r="DD28" s="521"/>
      <c r="DE28" s="521"/>
      <c r="DF28" s="521"/>
      <c r="DG28" s="521"/>
      <c r="DH28" s="521"/>
      <c r="DI28" s="521"/>
      <c r="DJ28" s="521"/>
      <c r="DK28" s="521"/>
      <c r="DL28" s="521"/>
      <c r="DM28" s="521"/>
      <c r="DN28" s="521"/>
      <c r="DO28" s="521"/>
      <c r="DP28" s="521"/>
      <c r="DQ28" s="521"/>
      <c r="DR28" s="521"/>
      <c r="DS28" s="521"/>
      <c r="DT28" s="521"/>
      <c r="DU28" s="521"/>
      <c r="DV28" s="521"/>
      <c r="DW28" s="521"/>
      <c r="DX28" s="521"/>
      <c r="DY28" s="521"/>
      <c r="DZ28" s="521"/>
      <c r="EA28" s="521"/>
      <c r="EB28" s="521"/>
      <c r="EC28" s="521"/>
      <c r="ED28" s="521"/>
      <c r="EE28" s="521"/>
      <c r="EF28" s="521"/>
      <c r="EG28" s="521"/>
      <c r="EH28" s="521"/>
      <c r="EI28" s="521"/>
      <c r="EJ28" s="521"/>
      <c r="EK28" s="521"/>
      <c r="EL28" s="521"/>
      <c r="EM28" s="521"/>
      <c r="EN28" s="521"/>
      <c r="EO28" s="521"/>
      <c r="EP28" s="521"/>
      <c r="EQ28" s="521"/>
      <c r="ER28" s="521"/>
      <c r="ES28" s="521"/>
      <c r="ET28" s="521"/>
      <c r="EU28" s="521"/>
      <c r="EV28" s="521"/>
      <c r="EW28" s="521"/>
      <c r="EX28" s="521"/>
      <c r="EY28" s="521"/>
      <c r="EZ28" s="521"/>
      <c r="FA28" s="521"/>
      <c r="FB28" s="521"/>
      <c r="FC28" s="521"/>
      <c r="FD28" s="521"/>
      <c r="FE28" s="521"/>
      <c r="FF28" s="521"/>
      <c r="FG28" s="521"/>
      <c r="FH28" s="521"/>
      <c r="FI28" s="521"/>
      <c r="FJ28" s="521"/>
      <c r="FK28" s="521"/>
      <c r="FL28" s="521"/>
      <c r="FM28" s="521"/>
      <c r="FN28" s="521"/>
      <c r="FO28" s="521"/>
      <c r="FP28" s="521"/>
      <c r="FQ28" s="521"/>
      <c r="FR28" s="521"/>
      <c r="FS28" s="521"/>
      <c r="FT28" s="521"/>
      <c r="FU28" s="521"/>
      <c r="FV28" s="521"/>
      <c r="FW28" s="521"/>
      <c r="FX28" s="521"/>
      <c r="FY28" s="521"/>
      <c r="FZ28" s="521"/>
      <c r="GA28" s="521"/>
      <c r="GB28" s="521"/>
      <c r="GC28" s="521"/>
      <c r="GD28" s="521"/>
      <c r="GE28" s="521"/>
      <c r="GF28" s="521"/>
      <c r="GG28" s="521"/>
      <c r="GH28" s="521"/>
      <c r="GI28" s="521"/>
      <c r="GJ28" s="521"/>
      <c r="GK28" s="521"/>
      <c r="GL28" s="521"/>
      <c r="GM28" s="521"/>
      <c r="GN28" s="521"/>
      <c r="GO28" s="521"/>
      <c r="GP28" s="521"/>
      <c r="GQ28" s="521"/>
      <c r="GR28" s="521"/>
      <c r="GS28" s="521"/>
      <c r="GT28" s="521"/>
      <c r="GU28" s="521"/>
      <c r="GV28" s="521"/>
      <c r="GW28" s="521"/>
      <c r="GX28" s="521"/>
      <c r="GY28" s="521"/>
      <c r="GZ28" s="521"/>
      <c r="HA28" s="521"/>
      <c r="HB28" s="521"/>
      <c r="HC28" s="521"/>
      <c r="HD28" s="521"/>
      <c r="HE28" s="521"/>
      <c r="HF28" s="521"/>
      <c r="HG28" s="521"/>
      <c r="HH28" s="521"/>
      <c r="HI28" s="521"/>
      <c r="HJ28" s="521"/>
      <c r="HK28" s="521"/>
      <c r="HL28" s="521"/>
      <c r="HM28" s="521"/>
      <c r="HN28" s="521"/>
      <c r="HO28" s="521"/>
      <c r="HP28" s="521"/>
      <c r="HQ28" s="521"/>
      <c r="HR28" s="521"/>
      <c r="HS28" s="521"/>
      <c r="HT28" s="521"/>
      <c r="HU28" s="521"/>
      <c r="HV28" s="521"/>
      <c r="HW28" s="521"/>
      <c r="HX28" s="521"/>
      <c r="HY28" s="521"/>
      <c r="HZ28" s="521"/>
      <c r="IA28" s="521"/>
      <c r="IB28" s="521"/>
      <c r="IC28" s="521"/>
      <c r="ID28" s="521"/>
      <c r="IE28" s="521"/>
      <c r="IF28" s="521"/>
      <c r="IG28" s="521"/>
      <c r="IH28" s="521"/>
      <c r="II28" s="521"/>
      <c r="IJ28" s="521"/>
      <c r="IK28" s="521"/>
      <c r="IL28" s="521"/>
      <c r="IM28" s="521"/>
      <c r="IN28" s="521"/>
      <c r="IO28" s="521"/>
      <c r="IP28" s="521"/>
      <c r="IQ28" s="521"/>
      <c r="IR28" s="521"/>
      <c r="IS28" s="521"/>
      <c r="IT28" s="521"/>
      <c r="IU28" s="521"/>
      <c r="IV28" s="521"/>
      <c r="IW28" s="521"/>
      <c r="IX28" s="521"/>
      <c r="IY28" s="521"/>
      <c r="IZ28" s="521"/>
      <c r="JA28" s="521"/>
      <c r="JB28" s="521"/>
      <c r="JC28" s="521"/>
      <c r="JD28" s="521"/>
      <c r="JE28" s="521"/>
      <c r="JF28" s="521"/>
      <c r="JG28" s="521"/>
      <c r="JH28" s="521"/>
      <c r="JI28" s="521"/>
      <c r="JJ28" s="521"/>
      <c r="JK28" s="521"/>
      <c r="JL28" s="521"/>
      <c r="JM28" s="521"/>
      <c r="JN28" s="521"/>
      <c r="JO28" s="521"/>
      <c r="JP28" s="521"/>
      <c r="JQ28" s="521"/>
      <c r="JR28" s="521"/>
      <c r="JS28" s="521"/>
      <c r="JT28" s="521"/>
      <c r="JU28" s="521"/>
      <c r="JV28" s="521"/>
      <c r="JW28" s="521"/>
      <c r="JX28" s="521"/>
      <c r="JY28" s="521"/>
      <c r="JZ28" s="521"/>
      <c r="KA28" s="521"/>
      <c r="KB28" s="521"/>
      <c r="KC28" s="521"/>
      <c r="KD28" s="521"/>
      <c r="KE28" s="521"/>
      <c r="KF28" s="521"/>
      <c r="KG28" s="521"/>
      <c r="KH28" s="521"/>
      <c r="KI28" s="521"/>
      <c r="KJ28" s="521"/>
      <c r="KK28" s="521"/>
      <c r="KL28" s="521"/>
      <c r="KM28" s="521"/>
      <c r="KN28" s="521"/>
      <c r="KO28" s="521"/>
      <c r="KP28" s="521"/>
      <c r="KQ28" s="521"/>
      <c r="KR28" s="521"/>
      <c r="KS28" s="521"/>
      <c r="KT28" s="521"/>
      <c r="KU28" s="521"/>
      <c r="KV28" s="521"/>
      <c r="KW28" s="521"/>
      <c r="KX28" s="521"/>
      <c r="KY28" s="521"/>
      <c r="KZ28" s="521"/>
      <c r="LA28" s="521"/>
      <c r="LB28" s="521"/>
      <c r="LC28" s="521"/>
      <c r="LD28" s="521"/>
      <c r="LE28" s="521"/>
      <c r="LF28" s="521"/>
      <c r="LG28" s="521"/>
      <c r="LH28" s="521"/>
      <c r="LI28" s="521"/>
      <c r="LJ28" s="521"/>
      <c r="LK28" s="521"/>
      <c r="LL28" s="521"/>
      <c r="LM28" s="521"/>
      <c r="LN28" s="521"/>
      <c r="LO28" s="521"/>
      <c r="LP28" s="521"/>
      <c r="LQ28" s="521"/>
      <c r="LR28" s="521"/>
      <c r="LS28" s="521"/>
      <c r="LT28" s="521"/>
      <c r="LU28" s="521"/>
      <c r="LV28" s="521"/>
      <c r="LW28" s="521"/>
      <c r="LX28" s="521"/>
      <c r="LY28" s="521"/>
      <c r="LZ28" s="521"/>
      <c r="MA28" s="521"/>
      <c r="MB28" s="521"/>
      <c r="MC28" s="521"/>
      <c r="MD28" s="521"/>
      <c r="ME28" s="521"/>
      <c r="MF28" s="521"/>
      <c r="MG28" s="521"/>
      <c r="MH28" s="521"/>
      <c r="MI28" s="521"/>
      <c r="MJ28" s="521"/>
      <c r="MK28" s="521"/>
      <c r="ML28" s="521"/>
      <c r="MM28" s="521"/>
      <c r="MN28" s="521"/>
      <c r="MO28" s="521"/>
      <c r="MP28" s="521"/>
      <c r="MQ28" s="521"/>
      <c r="MR28" s="521"/>
      <c r="MS28" s="521"/>
      <c r="MT28" s="521"/>
      <c r="MU28" s="521"/>
      <c r="MV28" s="521"/>
      <c r="MW28" s="521"/>
      <c r="MX28" s="521"/>
      <c r="MY28" s="521"/>
      <c r="MZ28" s="521"/>
      <c r="NA28" s="521"/>
      <c r="NB28" s="521"/>
      <c r="NC28" s="521"/>
      <c r="ND28" s="521"/>
      <c r="NE28" s="521"/>
      <c r="NF28" s="521"/>
      <c r="NG28" s="521"/>
      <c r="NH28" s="521"/>
      <c r="NI28" s="521"/>
      <c r="NJ28" s="521"/>
      <c r="NK28" s="521"/>
      <c r="NL28" s="521"/>
      <c r="NM28" s="521"/>
      <c r="NN28" s="521"/>
      <c r="NO28" s="521"/>
      <c r="NP28" s="521"/>
      <c r="NQ28" s="521"/>
      <c r="NR28" s="521"/>
      <c r="NS28" s="521"/>
      <c r="NT28" s="521"/>
      <c r="NU28" s="521"/>
      <c r="NV28" s="521"/>
      <c r="NW28" s="521"/>
      <c r="NX28" s="521"/>
      <c r="NY28" s="521"/>
      <c r="NZ28" s="521"/>
      <c r="OA28" s="521"/>
      <c r="OB28" s="521"/>
      <c r="OC28" s="521"/>
      <c r="OD28" s="521"/>
      <c r="OE28" s="521"/>
      <c r="OF28" s="521"/>
      <c r="OG28" s="521"/>
      <c r="OH28" s="521"/>
      <c r="OI28" s="521"/>
      <c r="OJ28" s="521"/>
      <c r="OK28" s="521"/>
      <c r="OL28" s="521"/>
      <c r="OM28" s="521"/>
      <c r="ON28" s="521"/>
      <c r="OO28" s="521"/>
      <c r="OP28" s="521"/>
      <c r="OQ28" s="521"/>
      <c r="OR28" s="521"/>
      <c r="OS28" s="521"/>
      <c r="OT28" s="521"/>
      <c r="OU28" s="521"/>
      <c r="OV28" s="521"/>
      <c r="OW28" s="521"/>
      <c r="OX28" s="521"/>
      <c r="OY28" s="521"/>
      <c r="OZ28" s="521"/>
      <c r="PA28" s="521"/>
      <c r="PB28" s="521"/>
      <c r="PC28" s="521"/>
      <c r="PD28" s="521"/>
      <c r="PE28" s="521"/>
      <c r="PF28" s="521"/>
      <c r="PG28" s="521"/>
      <c r="PH28" s="521"/>
      <c r="PI28" s="521"/>
      <c r="PJ28" s="521"/>
      <c r="PK28" s="521"/>
      <c r="PL28" s="521"/>
      <c r="PM28" s="521"/>
      <c r="PN28" s="521"/>
      <c r="PO28" s="521"/>
      <c r="PP28" s="521"/>
      <c r="PQ28" s="521"/>
      <c r="PR28" s="521"/>
      <c r="PS28" s="521"/>
      <c r="PT28" s="521"/>
      <c r="PU28" s="521"/>
      <c r="PV28" s="521"/>
      <c r="PW28" s="521"/>
      <c r="PX28" s="521"/>
      <c r="PY28" s="521"/>
      <c r="PZ28" s="521"/>
      <c r="QA28" s="521"/>
      <c r="QB28" s="521"/>
      <c r="QC28" s="521"/>
      <c r="QD28" s="521"/>
      <c r="QE28" s="521"/>
      <c r="QF28" s="521"/>
      <c r="QG28" s="521"/>
      <c r="QH28" s="521"/>
      <c r="QI28" s="521"/>
      <c r="QJ28" s="521"/>
      <c r="QK28" s="521"/>
      <c r="QL28" s="521"/>
      <c r="QM28" s="521"/>
      <c r="QN28" s="521"/>
      <c r="QO28" s="521"/>
      <c r="QP28" s="521"/>
      <c r="QQ28" s="521"/>
      <c r="QR28" s="521"/>
      <c r="QS28" s="521"/>
      <c r="QT28" s="521"/>
      <c r="QU28" s="521"/>
      <c r="QV28" s="521"/>
      <c r="QW28" s="521"/>
      <c r="QX28" s="521"/>
      <c r="QY28" s="521"/>
      <c r="QZ28" s="521"/>
      <c r="RA28" s="521"/>
      <c r="RB28" s="521"/>
      <c r="RC28" s="521"/>
      <c r="RD28" s="521"/>
      <c r="RE28" s="521"/>
      <c r="RF28" s="521"/>
      <c r="RG28" s="521"/>
      <c r="RH28" s="521"/>
      <c r="RI28" s="521"/>
      <c r="RJ28" s="521"/>
      <c r="RK28" s="521"/>
      <c r="RL28" s="521"/>
      <c r="RM28" s="521"/>
      <c r="RN28" s="521"/>
      <c r="RO28" s="521"/>
      <c r="RP28" s="521"/>
      <c r="RQ28" s="521"/>
      <c r="RR28" s="521"/>
      <c r="RS28" s="521"/>
      <c r="RT28" s="521"/>
      <c r="RU28" s="521"/>
      <c r="RV28" s="521"/>
      <c r="RW28" s="521"/>
      <c r="RX28" s="521"/>
      <c r="RY28" s="521"/>
      <c r="RZ28" s="521"/>
      <c r="SA28" s="521"/>
      <c r="SB28" s="521"/>
      <c r="SC28" s="521"/>
      <c r="SD28" s="521"/>
      <c r="SE28" s="521"/>
      <c r="SF28" s="521"/>
      <c r="SG28" s="521"/>
      <c r="SH28" s="521"/>
      <c r="SI28" s="521"/>
      <c r="SJ28" s="521"/>
      <c r="SK28" s="521"/>
      <c r="SL28" s="521"/>
      <c r="SM28" s="521"/>
      <c r="SN28" s="521"/>
      <c r="SO28" s="521"/>
      <c r="SP28" s="521"/>
      <c r="SQ28" s="521"/>
      <c r="SR28" s="521"/>
      <c r="SS28" s="521"/>
      <c r="ST28" s="521"/>
      <c r="SU28" s="521"/>
      <c r="SV28" s="521"/>
      <c r="SW28" s="521"/>
      <c r="SX28" s="521"/>
      <c r="SY28" s="521"/>
      <c r="SZ28" s="521"/>
      <c r="TA28" s="521"/>
      <c r="TB28" s="521"/>
      <c r="TC28" s="521"/>
      <c r="TD28" s="521"/>
      <c r="TE28" s="521"/>
      <c r="TF28" s="521"/>
      <c r="TG28" s="521"/>
      <c r="TH28" s="521"/>
      <c r="TI28" s="521"/>
      <c r="TJ28" s="521"/>
      <c r="TK28" s="521"/>
      <c r="TL28" s="521"/>
      <c r="TM28" s="521"/>
      <c r="TN28" s="521"/>
      <c r="TO28" s="521"/>
      <c r="TP28" s="521"/>
      <c r="TQ28" s="521"/>
      <c r="TR28" s="521"/>
      <c r="TS28" s="521"/>
      <c r="TT28" s="521"/>
      <c r="TU28" s="521"/>
      <c r="TV28" s="521"/>
      <c r="TW28" s="521"/>
      <c r="TX28" s="521"/>
      <c r="TY28" s="521"/>
      <c r="TZ28" s="521"/>
      <c r="UA28" s="521"/>
      <c r="UB28" s="521"/>
      <c r="UC28" s="521"/>
      <c r="UD28" s="521"/>
      <c r="UE28" s="521"/>
      <c r="UF28" s="521"/>
      <c r="UG28" s="521"/>
      <c r="UH28" s="521"/>
      <c r="UI28" s="521"/>
      <c r="UJ28" s="521"/>
      <c r="UK28" s="521"/>
      <c r="UL28" s="521"/>
      <c r="UM28" s="521"/>
      <c r="UN28" s="521"/>
      <c r="UO28" s="521"/>
      <c r="UP28" s="521"/>
      <c r="UQ28" s="521"/>
      <c r="UR28" s="521"/>
      <c r="US28" s="521"/>
      <c r="UT28" s="521"/>
      <c r="UU28" s="521"/>
      <c r="UV28" s="521"/>
      <c r="UW28" s="521"/>
      <c r="UX28" s="521"/>
      <c r="UY28" s="521"/>
      <c r="UZ28" s="521"/>
      <c r="VA28" s="521"/>
      <c r="VB28" s="521"/>
      <c r="VC28" s="521"/>
      <c r="VD28" s="521"/>
      <c r="VE28" s="521"/>
      <c r="VF28" s="521"/>
      <c r="VG28" s="521"/>
      <c r="VH28" s="521"/>
      <c r="VI28" s="521"/>
      <c r="VJ28" s="521"/>
      <c r="VK28" s="521"/>
      <c r="VL28" s="521"/>
      <c r="VM28" s="521"/>
      <c r="VN28" s="521"/>
      <c r="VO28" s="521"/>
      <c r="VP28" s="521"/>
      <c r="VQ28" s="521"/>
      <c r="VR28" s="521"/>
      <c r="VS28" s="521"/>
      <c r="VT28" s="521"/>
      <c r="VU28" s="521"/>
      <c r="VV28" s="521"/>
      <c r="VW28" s="521"/>
      <c r="VX28" s="521"/>
      <c r="VY28" s="521"/>
      <c r="VZ28" s="521"/>
      <c r="WA28" s="521"/>
      <c r="WB28" s="521"/>
      <c r="WC28" s="521"/>
      <c r="WD28" s="521"/>
      <c r="WE28" s="521"/>
      <c r="WF28" s="521"/>
      <c r="WG28" s="521"/>
      <c r="WH28" s="521"/>
      <c r="WI28" s="521"/>
      <c r="WJ28" s="521"/>
      <c r="WK28" s="521"/>
      <c r="WL28" s="521"/>
      <c r="WM28" s="521"/>
      <c r="WN28" s="521"/>
      <c r="WO28" s="521"/>
      <c r="WP28" s="521"/>
      <c r="WQ28" s="521"/>
      <c r="WR28" s="521"/>
      <c r="WS28" s="521"/>
      <c r="WT28" s="521"/>
      <c r="WU28" s="521"/>
      <c r="WV28" s="521"/>
      <c r="WW28" s="521"/>
      <c r="WX28" s="521"/>
      <c r="WY28" s="521"/>
      <c r="WZ28" s="521"/>
      <c r="XA28" s="521"/>
      <c r="XB28" s="521"/>
      <c r="XC28" s="521"/>
      <c r="XD28" s="521"/>
      <c r="XE28" s="521"/>
      <c r="XF28" s="521"/>
      <c r="XG28" s="521"/>
      <c r="XH28" s="521"/>
      <c r="XI28" s="521"/>
      <c r="XJ28" s="521"/>
      <c r="XK28" s="521"/>
      <c r="XL28" s="521"/>
      <c r="XM28" s="521"/>
      <c r="XN28" s="521"/>
      <c r="XO28" s="521"/>
      <c r="XP28" s="521"/>
      <c r="XQ28" s="521"/>
      <c r="XR28" s="521"/>
      <c r="XS28" s="521"/>
      <c r="XT28" s="521"/>
      <c r="XU28" s="521"/>
      <c r="XV28" s="521"/>
      <c r="XW28" s="521"/>
      <c r="XX28" s="521"/>
      <c r="XY28" s="521"/>
      <c r="XZ28" s="521"/>
      <c r="YA28" s="521"/>
      <c r="YB28" s="521"/>
      <c r="YC28" s="521"/>
      <c r="YD28" s="521"/>
      <c r="YE28" s="521"/>
      <c r="YF28" s="521"/>
      <c r="YG28" s="521"/>
      <c r="YH28" s="521"/>
      <c r="YI28" s="521"/>
      <c r="YJ28" s="521"/>
      <c r="YK28" s="521"/>
      <c r="YL28" s="521"/>
      <c r="YM28" s="521"/>
      <c r="YN28" s="521"/>
      <c r="YO28" s="521"/>
      <c r="YP28" s="521"/>
      <c r="YQ28" s="521"/>
      <c r="YR28" s="521"/>
      <c r="YS28" s="521"/>
      <c r="YT28" s="521"/>
      <c r="YU28" s="521"/>
      <c r="YV28" s="521"/>
      <c r="YW28" s="521"/>
      <c r="YX28" s="521"/>
      <c r="YY28" s="521"/>
      <c r="YZ28" s="521"/>
      <c r="ZA28" s="521"/>
      <c r="ZB28" s="521"/>
      <c r="ZC28" s="521"/>
      <c r="ZD28" s="521"/>
      <c r="ZE28" s="521"/>
      <c r="ZF28" s="521"/>
      <c r="ZG28" s="521"/>
      <c r="ZH28" s="521"/>
      <c r="ZI28" s="521"/>
      <c r="ZJ28" s="521"/>
      <c r="ZK28" s="521"/>
      <c r="ZL28" s="521"/>
      <c r="ZM28" s="521"/>
      <c r="ZN28" s="521"/>
      <c r="ZO28" s="521"/>
      <c r="ZP28" s="521"/>
      <c r="ZQ28" s="521"/>
      <c r="ZR28" s="521"/>
      <c r="ZS28" s="521"/>
      <c r="ZT28" s="521"/>
      <c r="ZU28" s="521"/>
      <c r="ZV28" s="521"/>
      <c r="ZW28" s="521"/>
      <c r="ZX28" s="521"/>
      <c r="ZY28" s="521"/>
      <c r="ZZ28" s="521"/>
      <c r="AAA28" s="521"/>
      <c r="AAB28" s="521"/>
      <c r="AAC28" s="521"/>
      <c r="AAD28" s="521"/>
      <c r="AAE28" s="521"/>
      <c r="AAF28" s="521"/>
      <c r="AAG28" s="521"/>
      <c r="AAH28" s="521"/>
      <c r="AAI28" s="521"/>
      <c r="AAJ28" s="521"/>
      <c r="AAK28" s="521"/>
      <c r="AAL28" s="521"/>
      <c r="AAM28" s="521"/>
      <c r="AAN28" s="521"/>
      <c r="AAO28" s="521"/>
      <c r="AAP28" s="521"/>
      <c r="AAQ28" s="521"/>
      <c r="AAR28" s="521"/>
      <c r="AAS28" s="521"/>
      <c r="AAT28" s="521"/>
      <c r="AAU28" s="521"/>
      <c r="AAV28" s="521"/>
      <c r="AAW28" s="521"/>
      <c r="AAX28" s="521"/>
      <c r="AAY28" s="521"/>
      <c r="AAZ28" s="521"/>
      <c r="ABA28" s="521"/>
      <c r="ABB28" s="521"/>
      <c r="ABC28" s="521"/>
      <c r="ABD28" s="521"/>
      <c r="ABE28" s="521"/>
      <c r="ABF28" s="521"/>
      <c r="ABG28" s="521"/>
      <c r="ABH28" s="521"/>
      <c r="ABI28" s="521"/>
      <c r="ABJ28" s="521"/>
      <c r="ABK28" s="521"/>
      <c r="ABL28" s="521"/>
      <c r="ABM28" s="521"/>
      <c r="ABN28" s="521"/>
      <c r="ABO28" s="521"/>
      <c r="ABP28" s="521"/>
      <c r="ABQ28" s="521"/>
      <c r="ABR28" s="521"/>
      <c r="ABS28" s="521"/>
      <c r="ABT28" s="521"/>
      <c r="ABU28" s="521"/>
      <c r="ABV28" s="521"/>
      <c r="ABW28" s="521"/>
      <c r="ABX28" s="521"/>
      <c r="ABY28" s="521"/>
      <c r="ABZ28" s="521"/>
      <c r="ACA28" s="521"/>
      <c r="ACB28" s="521"/>
      <c r="ACC28" s="521"/>
      <c r="ACD28" s="521"/>
      <c r="ACE28" s="521"/>
      <c r="ACF28" s="521"/>
      <c r="ACG28" s="521"/>
      <c r="ACH28" s="521"/>
      <c r="ACI28" s="521"/>
      <c r="ACJ28" s="521"/>
      <c r="ACK28" s="521"/>
      <c r="ACL28" s="521"/>
      <c r="ACM28" s="521"/>
      <c r="ACN28" s="521"/>
      <c r="ACO28" s="521"/>
      <c r="ACP28" s="521"/>
      <c r="ACQ28" s="521"/>
      <c r="ACR28" s="521"/>
      <c r="ACS28" s="521"/>
      <c r="ACT28" s="521"/>
      <c r="ACU28" s="521"/>
      <c r="ACV28" s="521"/>
      <c r="ACW28" s="521"/>
      <c r="ACX28" s="521"/>
      <c r="ACY28" s="521"/>
      <c r="ACZ28" s="521"/>
      <c r="ADA28" s="521"/>
      <c r="ADB28" s="521"/>
      <c r="ADC28" s="521"/>
      <c r="ADD28" s="521"/>
      <c r="ADE28" s="521"/>
      <c r="ADF28" s="521"/>
      <c r="ADG28" s="521"/>
      <c r="ADH28" s="521"/>
      <c r="ADI28" s="521"/>
      <c r="ADJ28" s="521"/>
      <c r="ADK28" s="521"/>
      <c r="ADL28" s="521"/>
      <c r="ADM28" s="521"/>
      <c r="ADN28" s="521"/>
      <c r="ADO28" s="521"/>
      <c r="ADP28" s="521"/>
      <c r="ADQ28" s="521"/>
      <c r="ADR28" s="521"/>
      <c r="ADS28" s="521"/>
      <c r="ADT28" s="521"/>
      <c r="ADU28" s="521"/>
      <c r="ADV28" s="521"/>
      <c r="ADW28" s="521"/>
      <c r="ADX28" s="521"/>
      <c r="ADY28" s="521"/>
      <c r="ADZ28" s="521"/>
      <c r="AEA28" s="521"/>
      <c r="AEB28" s="521"/>
      <c r="AEC28" s="521"/>
      <c r="AED28" s="521"/>
      <c r="AEE28" s="521"/>
      <c r="AEF28" s="521"/>
      <c r="AEG28" s="521"/>
      <c r="AEH28" s="521"/>
      <c r="AEI28" s="521"/>
      <c r="AEJ28" s="521"/>
      <c r="AEK28" s="521"/>
      <c r="AEL28" s="521"/>
      <c r="AEM28" s="521"/>
      <c r="AEN28" s="521"/>
      <c r="AEO28" s="521"/>
      <c r="AEP28" s="521"/>
      <c r="AEQ28" s="521"/>
      <c r="AER28" s="521"/>
      <c r="AES28" s="521"/>
      <c r="AET28" s="521"/>
      <c r="AEU28" s="521"/>
      <c r="AEV28" s="521"/>
      <c r="AEW28" s="521"/>
      <c r="AEX28" s="521"/>
      <c r="AEY28" s="521"/>
      <c r="AEZ28" s="521"/>
      <c r="AFA28" s="521"/>
      <c r="AFB28" s="521"/>
      <c r="AFC28" s="521"/>
      <c r="AFD28" s="521"/>
      <c r="AFE28" s="521"/>
      <c r="AFF28" s="521"/>
      <c r="AFG28" s="521"/>
      <c r="AFH28" s="521"/>
      <c r="AFI28" s="521"/>
      <c r="AFJ28" s="521"/>
      <c r="AFK28" s="521"/>
      <c r="AFL28" s="521"/>
      <c r="AFM28" s="521"/>
      <c r="AFN28" s="521"/>
      <c r="AFO28" s="521"/>
      <c r="AFP28" s="521"/>
      <c r="AFQ28" s="521"/>
      <c r="AFR28" s="521"/>
      <c r="AFS28" s="521"/>
      <c r="AFT28" s="521"/>
      <c r="AFU28" s="521"/>
      <c r="AFV28" s="521"/>
      <c r="AFW28" s="521"/>
      <c r="AFX28" s="521"/>
      <c r="AFY28" s="521"/>
      <c r="AFZ28" s="521"/>
      <c r="AGA28" s="521"/>
      <c r="AGB28" s="521"/>
      <c r="AGC28" s="521"/>
      <c r="AGD28" s="521"/>
      <c r="AGE28" s="521"/>
      <c r="AGF28" s="521"/>
      <c r="AGG28" s="521"/>
      <c r="AGH28" s="521"/>
      <c r="AGI28" s="521"/>
      <c r="AGJ28" s="521"/>
      <c r="AGK28" s="521"/>
      <c r="AGL28" s="521"/>
      <c r="AGM28" s="521"/>
      <c r="AGN28" s="521"/>
      <c r="AGO28" s="521"/>
      <c r="AGP28" s="521"/>
      <c r="AGQ28" s="521"/>
      <c r="AGR28" s="521"/>
      <c r="AGS28" s="521"/>
      <c r="AGT28" s="521"/>
      <c r="AGU28" s="521"/>
      <c r="AGV28" s="521"/>
      <c r="AGW28" s="521"/>
      <c r="AGX28" s="521"/>
      <c r="AGY28" s="521"/>
      <c r="AGZ28" s="521"/>
      <c r="AHA28" s="521"/>
      <c r="AHB28" s="521"/>
      <c r="AHC28" s="521"/>
      <c r="AHD28" s="521"/>
      <c r="AHE28" s="521"/>
      <c r="AHF28" s="521"/>
      <c r="AHG28" s="521"/>
      <c r="AHH28" s="521"/>
      <c r="AHI28" s="521"/>
      <c r="AHJ28" s="521"/>
      <c r="AHK28" s="521"/>
      <c r="AHL28" s="521"/>
      <c r="AHM28" s="521"/>
      <c r="AHN28" s="521"/>
      <c r="AHO28" s="521"/>
      <c r="AHP28" s="521"/>
      <c r="AHQ28" s="521"/>
      <c r="AHR28" s="521"/>
      <c r="AHS28" s="521"/>
      <c r="AHT28" s="521"/>
      <c r="AHU28" s="521"/>
      <c r="AHV28" s="521"/>
      <c r="AHW28" s="521"/>
      <c r="AHX28" s="521"/>
      <c r="AHY28" s="521"/>
      <c r="AHZ28" s="521"/>
      <c r="AIA28" s="521"/>
      <c r="AIB28" s="521"/>
      <c r="AIC28" s="521"/>
      <c r="AID28" s="521"/>
      <c r="AIE28" s="521"/>
      <c r="AIF28" s="521"/>
      <c r="AIG28" s="521"/>
      <c r="AIH28" s="521"/>
      <c r="AII28" s="521"/>
      <c r="AIJ28" s="521"/>
      <c r="AIK28" s="521"/>
      <c r="AIL28" s="521"/>
      <c r="AIM28" s="521"/>
      <c r="AIN28" s="521"/>
      <c r="AIO28" s="521"/>
      <c r="AIP28" s="521"/>
      <c r="AIQ28" s="521"/>
      <c r="AIR28" s="521"/>
      <c r="AIS28" s="521"/>
      <c r="AIT28" s="521"/>
      <c r="AIU28" s="521"/>
      <c r="AIV28" s="521"/>
      <c r="AIW28" s="521"/>
      <c r="AIX28" s="521"/>
      <c r="AIY28" s="521"/>
      <c r="AIZ28" s="521"/>
      <c r="AJA28" s="521"/>
      <c r="AJB28" s="521"/>
      <c r="AJC28" s="521"/>
      <c r="AJD28" s="521"/>
      <c r="AJE28" s="521"/>
      <c r="AJF28" s="521"/>
      <c r="AJG28" s="521"/>
      <c r="AJH28" s="521"/>
      <c r="AJI28" s="521"/>
      <c r="AJJ28" s="521"/>
      <c r="AJK28" s="521"/>
      <c r="AJL28" s="521"/>
      <c r="AJM28" s="521"/>
      <c r="AJN28" s="521"/>
      <c r="AJO28" s="521"/>
      <c r="AJP28" s="521"/>
      <c r="AJQ28" s="521"/>
      <c r="AJR28" s="521"/>
      <c r="AJS28" s="521"/>
      <c r="AJT28" s="521"/>
      <c r="AJU28" s="521"/>
      <c r="AJV28" s="521"/>
      <c r="AJW28" s="521"/>
      <c r="AJX28" s="521"/>
      <c r="AJY28" s="521"/>
      <c r="AJZ28" s="521"/>
      <c r="AKA28" s="521"/>
      <c r="AKB28" s="521"/>
      <c r="AKC28" s="521"/>
      <c r="AKD28" s="521"/>
      <c r="AKE28" s="521"/>
      <c r="AKF28" s="521"/>
      <c r="AKG28" s="521"/>
      <c r="AKH28" s="521"/>
      <c r="AKI28" s="521"/>
      <c r="AKJ28" s="521"/>
      <c r="AKK28" s="521"/>
      <c r="AKL28" s="521"/>
      <c r="AKM28" s="521"/>
      <c r="AKN28" s="521"/>
      <c r="AKO28" s="521"/>
      <c r="AKP28" s="521"/>
      <c r="AKQ28" s="521"/>
      <c r="AKR28" s="521"/>
      <c r="AKS28" s="521"/>
      <c r="AKT28" s="521"/>
      <c r="AKU28" s="521"/>
      <c r="AKV28" s="521"/>
      <c r="AKW28" s="521"/>
      <c r="AKX28" s="521"/>
      <c r="AKY28" s="521"/>
      <c r="AKZ28" s="521"/>
      <c r="ALA28" s="521"/>
    </row>
    <row r="29" spans="1:989" s="522" customFormat="1" ht="24.6" customHeight="1">
      <c r="A29" s="520"/>
      <c r="B29" s="520"/>
      <c r="C29" s="520"/>
      <c r="D29" s="520"/>
      <c r="E29" s="520"/>
      <c r="F29" s="520"/>
      <c r="G29" s="520"/>
      <c r="H29" s="520"/>
      <c r="I29" s="520"/>
      <c r="J29" s="520"/>
      <c r="K29" s="520"/>
      <c r="L29" s="520"/>
      <c r="M29" s="520"/>
      <c r="N29" s="520"/>
      <c r="O29" s="520"/>
      <c r="P29" s="520"/>
      <c r="Q29" s="520"/>
      <c r="R29" s="531"/>
      <c r="S29" s="531"/>
      <c r="T29" s="531"/>
      <c r="U29" s="531"/>
      <c r="V29" s="506"/>
      <c r="W29" s="530"/>
      <c r="X29" s="530"/>
      <c r="Y29" s="856"/>
      <c r="Z29" s="530"/>
      <c r="AA29" s="531"/>
      <c r="AB29" s="531"/>
      <c r="AC29" s="531"/>
      <c r="AD29" s="530"/>
      <c r="AE29" s="531"/>
      <c r="AF29" s="531"/>
      <c r="AG29" s="856"/>
      <c r="AH29" s="856"/>
      <c r="AI29" s="856"/>
      <c r="AJ29" s="856"/>
      <c r="AK29" s="856"/>
      <c r="AL29" s="531"/>
      <c r="AM29" s="531"/>
      <c r="AN29" s="531"/>
      <c r="AO29" s="531"/>
      <c r="AP29" s="531"/>
      <c r="AQ29" s="531"/>
      <c r="AR29" s="531"/>
      <c r="AS29" s="53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21"/>
      <c r="CM29" s="521"/>
      <c r="CN29" s="521"/>
      <c r="CO29" s="521"/>
      <c r="CP29" s="521"/>
      <c r="CQ29" s="521"/>
      <c r="CR29" s="521"/>
      <c r="CS29" s="521"/>
      <c r="CT29" s="521"/>
      <c r="CU29" s="521"/>
      <c r="CV29" s="521"/>
      <c r="CW29" s="521"/>
      <c r="CX29" s="521"/>
      <c r="CY29" s="521"/>
      <c r="CZ29" s="521"/>
      <c r="DA29" s="521"/>
      <c r="DB29" s="521"/>
      <c r="DC29" s="521"/>
      <c r="DD29" s="521"/>
      <c r="DE29" s="521"/>
      <c r="DF29" s="521"/>
      <c r="DG29" s="521"/>
      <c r="DH29" s="521"/>
      <c r="DI29" s="521"/>
      <c r="DJ29" s="521"/>
      <c r="DK29" s="521"/>
      <c r="DL29" s="521"/>
      <c r="DM29" s="521"/>
      <c r="DN29" s="521"/>
      <c r="DO29" s="521"/>
      <c r="DP29" s="521"/>
      <c r="DQ29" s="521"/>
      <c r="DR29" s="521"/>
      <c r="DS29" s="521"/>
      <c r="DT29" s="521"/>
      <c r="DU29" s="521"/>
      <c r="DV29" s="521"/>
      <c r="DW29" s="521"/>
      <c r="DX29" s="521"/>
      <c r="DY29" s="521"/>
      <c r="DZ29" s="521"/>
      <c r="EA29" s="521"/>
      <c r="EB29" s="521"/>
      <c r="EC29" s="521"/>
      <c r="ED29" s="521"/>
      <c r="EE29" s="521"/>
      <c r="EF29" s="521"/>
      <c r="EG29" s="521"/>
      <c r="EH29" s="521"/>
      <c r="EI29" s="521"/>
      <c r="EJ29" s="521"/>
      <c r="EK29" s="521"/>
      <c r="EL29" s="521"/>
      <c r="EM29" s="521"/>
      <c r="EN29" s="521"/>
      <c r="EO29" s="521"/>
      <c r="EP29" s="521"/>
      <c r="EQ29" s="521"/>
      <c r="ER29" s="521"/>
      <c r="ES29" s="521"/>
      <c r="ET29" s="521"/>
      <c r="EU29" s="521"/>
      <c r="EV29" s="521"/>
      <c r="EW29" s="521"/>
      <c r="EX29" s="521"/>
      <c r="EY29" s="521"/>
      <c r="EZ29" s="521"/>
      <c r="FA29" s="521"/>
      <c r="FB29" s="521"/>
      <c r="FC29" s="521"/>
      <c r="FD29" s="521"/>
      <c r="FE29" s="521"/>
      <c r="FF29" s="521"/>
      <c r="FG29" s="521"/>
      <c r="FH29" s="521"/>
      <c r="FI29" s="521"/>
      <c r="FJ29" s="521"/>
      <c r="FK29" s="521"/>
      <c r="FL29" s="521"/>
      <c r="FM29" s="521"/>
      <c r="FN29" s="521"/>
      <c r="FO29" s="521"/>
      <c r="FP29" s="521"/>
      <c r="FQ29" s="521"/>
      <c r="FR29" s="521"/>
      <c r="FS29" s="521"/>
      <c r="FT29" s="521"/>
      <c r="FU29" s="521"/>
      <c r="FV29" s="521"/>
      <c r="FW29" s="521"/>
      <c r="FX29" s="521"/>
      <c r="FY29" s="521"/>
      <c r="FZ29" s="521"/>
      <c r="GA29" s="521"/>
      <c r="GB29" s="521"/>
      <c r="GC29" s="521"/>
      <c r="GD29" s="521"/>
      <c r="GE29" s="521"/>
      <c r="GF29" s="521"/>
      <c r="GG29" s="521"/>
      <c r="GH29" s="521"/>
      <c r="GI29" s="521"/>
      <c r="GJ29" s="521"/>
      <c r="GK29" s="521"/>
      <c r="GL29" s="521"/>
      <c r="GM29" s="521"/>
      <c r="GN29" s="521"/>
      <c r="GO29" s="521"/>
      <c r="GP29" s="521"/>
      <c r="GQ29" s="521"/>
      <c r="GR29" s="521"/>
      <c r="GS29" s="521"/>
      <c r="GT29" s="521"/>
      <c r="GU29" s="521"/>
      <c r="GV29" s="521"/>
      <c r="GW29" s="521"/>
      <c r="GX29" s="521"/>
      <c r="GY29" s="521"/>
      <c r="GZ29" s="521"/>
      <c r="HA29" s="521"/>
      <c r="HB29" s="521"/>
      <c r="HC29" s="521"/>
      <c r="HD29" s="521"/>
      <c r="HE29" s="521"/>
      <c r="HF29" s="521"/>
      <c r="HG29" s="521"/>
      <c r="HH29" s="521"/>
      <c r="HI29" s="521"/>
      <c r="HJ29" s="521"/>
      <c r="HK29" s="521"/>
      <c r="HL29" s="521"/>
      <c r="HM29" s="521"/>
      <c r="HN29" s="521"/>
      <c r="HO29" s="521"/>
      <c r="HP29" s="521"/>
      <c r="HQ29" s="521"/>
      <c r="HR29" s="521"/>
      <c r="HS29" s="521"/>
      <c r="HT29" s="521"/>
      <c r="HU29" s="521"/>
      <c r="HV29" s="521"/>
      <c r="HW29" s="521"/>
      <c r="HX29" s="521"/>
      <c r="HY29" s="521"/>
      <c r="HZ29" s="521"/>
      <c r="IA29" s="521"/>
      <c r="IB29" s="521"/>
      <c r="IC29" s="521"/>
      <c r="ID29" s="521"/>
      <c r="IE29" s="521"/>
      <c r="IF29" s="521"/>
      <c r="IG29" s="521"/>
      <c r="IH29" s="521"/>
      <c r="II29" s="521"/>
      <c r="IJ29" s="521"/>
      <c r="IK29" s="521"/>
      <c r="IL29" s="521"/>
      <c r="IM29" s="521"/>
      <c r="IN29" s="521"/>
      <c r="IO29" s="521"/>
      <c r="IP29" s="521"/>
      <c r="IQ29" s="521"/>
      <c r="IR29" s="521"/>
      <c r="IS29" s="521"/>
      <c r="IT29" s="521"/>
      <c r="IU29" s="521"/>
      <c r="IV29" s="521"/>
      <c r="IW29" s="521"/>
      <c r="IX29" s="521"/>
      <c r="IY29" s="521"/>
      <c r="IZ29" s="521"/>
      <c r="JA29" s="521"/>
      <c r="JB29" s="521"/>
      <c r="JC29" s="521"/>
      <c r="JD29" s="521"/>
      <c r="JE29" s="521"/>
      <c r="JF29" s="521"/>
      <c r="JG29" s="521"/>
      <c r="JH29" s="521"/>
      <c r="JI29" s="521"/>
      <c r="JJ29" s="521"/>
      <c r="JK29" s="521"/>
      <c r="JL29" s="521"/>
      <c r="JM29" s="521"/>
      <c r="JN29" s="521"/>
      <c r="JO29" s="521"/>
      <c r="JP29" s="521"/>
      <c r="JQ29" s="521"/>
      <c r="JR29" s="521"/>
      <c r="JS29" s="521"/>
      <c r="JT29" s="521"/>
      <c r="JU29" s="521"/>
      <c r="JV29" s="521"/>
      <c r="JW29" s="521"/>
      <c r="JX29" s="521"/>
      <c r="JY29" s="521"/>
      <c r="JZ29" s="521"/>
      <c r="KA29" s="521"/>
      <c r="KB29" s="521"/>
      <c r="KC29" s="521"/>
      <c r="KD29" s="521"/>
      <c r="KE29" s="521"/>
      <c r="KF29" s="521"/>
      <c r="KG29" s="521"/>
      <c r="KH29" s="521"/>
      <c r="KI29" s="521"/>
      <c r="KJ29" s="521"/>
      <c r="KK29" s="521"/>
      <c r="KL29" s="521"/>
      <c r="KM29" s="521"/>
      <c r="KN29" s="521"/>
      <c r="KO29" s="521"/>
      <c r="KP29" s="521"/>
      <c r="KQ29" s="521"/>
      <c r="KR29" s="521"/>
      <c r="KS29" s="521"/>
      <c r="KT29" s="521"/>
      <c r="KU29" s="521"/>
      <c r="KV29" s="521"/>
      <c r="KW29" s="521"/>
      <c r="KX29" s="521"/>
      <c r="KY29" s="521"/>
      <c r="KZ29" s="521"/>
      <c r="LA29" s="521"/>
      <c r="LB29" s="521"/>
      <c r="LC29" s="521"/>
      <c r="LD29" s="521"/>
      <c r="LE29" s="521"/>
      <c r="LF29" s="521"/>
      <c r="LG29" s="521"/>
      <c r="LH29" s="521"/>
      <c r="LI29" s="521"/>
      <c r="LJ29" s="521"/>
      <c r="LK29" s="521"/>
      <c r="LL29" s="521"/>
      <c r="LM29" s="521"/>
      <c r="LN29" s="521"/>
      <c r="LO29" s="521"/>
      <c r="LP29" s="521"/>
      <c r="LQ29" s="521"/>
      <c r="LR29" s="521"/>
      <c r="LS29" s="521"/>
      <c r="LT29" s="521"/>
      <c r="LU29" s="521"/>
      <c r="LV29" s="521"/>
      <c r="LW29" s="521"/>
      <c r="LX29" s="521"/>
      <c r="LY29" s="521"/>
      <c r="LZ29" s="521"/>
      <c r="MA29" s="521"/>
      <c r="MB29" s="521"/>
      <c r="MC29" s="521"/>
      <c r="MD29" s="521"/>
      <c r="ME29" s="521"/>
      <c r="MF29" s="521"/>
      <c r="MG29" s="521"/>
      <c r="MH29" s="521"/>
      <c r="MI29" s="521"/>
      <c r="MJ29" s="521"/>
      <c r="MK29" s="521"/>
      <c r="ML29" s="521"/>
      <c r="MM29" s="521"/>
      <c r="MN29" s="521"/>
      <c r="MO29" s="521"/>
      <c r="MP29" s="521"/>
      <c r="MQ29" s="521"/>
      <c r="MR29" s="521"/>
      <c r="MS29" s="521"/>
      <c r="MT29" s="521"/>
      <c r="MU29" s="521"/>
      <c r="MV29" s="521"/>
      <c r="MW29" s="521"/>
      <c r="MX29" s="521"/>
      <c r="MY29" s="521"/>
      <c r="MZ29" s="521"/>
      <c r="NA29" s="521"/>
      <c r="NB29" s="521"/>
      <c r="NC29" s="521"/>
      <c r="ND29" s="521"/>
      <c r="NE29" s="521"/>
      <c r="NF29" s="521"/>
      <c r="NG29" s="521"/>
      <c r="NH29" s="521"/>
      <c r="NI29" s="521"/>
      <c r="NJ29" s="521"/>
      <c r="NK29" s="521"/>
      <c r="NL29" s="521"/>
      <c r="NM29" s="521"/>
      <c r="NN29" s="521"/>
      <c r="NO29" s="521"/>
      <c r="NP29" s="521"/>
      <c r="NQ29" s="521"/>
      <c r="NR29" s="521"/>
      <c r="NS29" s="521"/>
      <c r="NT29" s="521"/>
      <c r="NU29" s="521"/>
      <c r="NV29" s="521"/>
      <c r="NW29" s="521"/>
      <c r="NX29" s="521"/>
      <c r="NY29" s="521"/>
      <c r="NZ29" s="521"/>
      <c r="OA29" s="521"/>
      <c r="OB29" s="521"/>
      <c r="OC29" s="521"/>
      <c r="OD29" s="521"/>
      <c r="OE29" s="521"/>
      <c r="OF29" s="521"/>
      <c r="OG29" s="521"/>
      <c r="OH29" s="521"/>
      <c r="OI29" s="521"/>
      <c r="OJ29" s="521"/>
      <c r="OK29" s="521"/>
      <c r="OL29" s="521"/>
      <c r="OM29" s="521"/>
      <c r="ON29" s="521"/>
      <c r="OO29" s="521"/>
      <c r="OP29" s="521"/>
      <c r="OQ29" s="521"/>
      <c r="OR29" s="521"/>
      <c r="OS29" s="521"/>
      <c r="OT29" s="521"/>
      <c r="OU29" s="521"/>
      <c r="OV29" s="521"/>
      <c r="OW29" s="521"/>
      <c r="OX29" s="521"/>
      <c r="OY29" s="521"/>
      <c r="OZ29" s="521"/>
      <c r="PA29" s="521"/>
      <c r="PB29" s="521"/>
      <c r="PC29" s="521"/>
      <c r="PD29" s="521"/>
      <c r="PE29" s="521"/>
      <c r="PF29" s="521"/>
      <c r="PG29" s="521"/>
      <c r="PH29" s="521"/>
      <c r="PI29" s="521"/>
      <c r="PJ29" s="521"/>
      <c r="PK29" s="521"/>
      <c r="PL29" s="521"/>
      <c r="PM29" s="521"/>
      <c r="PN29" s="521"/>
      <c r="PO29" s="521"/>
      <c r="PP29" s="521"/>
      <c r="PQ29" s="521"/>
      <c r="PR29" s="521"/>
      <c r="PS29" s="521"/>
      <c r="PT29" s="521"/>
      <c r="PU29" s="521"/>
      <c r="PV29" s="521"/>
      <c r="PW29" s="521"/>
      <c r="PX29" s="521"/>
      <c r="PY29" s="521"/>
      <c r="PZ29" s="521"/>
      <c r="QA29" s="521"/>
      <c r="QB29" s="521"/>
      <c r="QC29" s="521"/>
      <c r="QD29" s="521"/>
      <c r="QE29" s="521"/>
      <c r="QF29" s="521"/>
      <c r="QG29" s="521"/>
      <c r="QH29" s="521"/>
      <c r="QI29" s="521"/>
      <c r="QJ29" s="521"/>
      <c r="QK29" s="521"/>
      <c r="QL29" s="521"/>
      <c r="QM29" s="521"/>
      <c r="QN29" s="521"/>
      <c r="QO29" s="521"/>
      <c r="QP29" s="521"/>
      <c r="QQ29" s="521"/>
      <c r="QR29" s="521"/>
      <c r="QS29" s="521"/>
      <c r="QT29" s="521"/>
      <c r="QU29" s="521"/>
      <c r="QV29" s="521"/>
      <c r="QW29" s="521"/>
      <c r="QX29" s="521"/>
      <c r="QY29" s="521"/>
      <c r="QZ29" s="521"/>
      <c r="RA29" s="521"/>
      <c r="RB29" s="521"/>
      <c r="RC29" s="521"/>
      <c r="RD29" s="521"/>
      <c r="RE29" s="521"/>
      <c r="RF29" s="521"/>
      <c r="RG29" s="521"/>
      <c r="RH29" s="521"/>
      <c r="RI29" s="521"/>
      <c r="RJ29" s="521"/>
      <c r="RK29" s="521"/>
      <c r="RL29" s="521"/>
      <c r="RM29" s="521"/>
      <c r="RN29" s="521"/>
      <c r="RO29" s="521"/>
      <c r="RP29" s="521"/>
      <c r="RQ29" s="521"/>
      <c r="RR29" s="521"/>
      <c r="RS29" s="521"/>
      <c r="RT29" s="521"/>
      <c r="RU29" s="521"/>
      <c r="RV29" s="521"/>
      <c r="RW29" s="521"/>
      <c r="RX29" s="521"/>
      <c r="RY29" s="521"/>
      <c r="RZ29" s="521"/>
      <c r="SA29" s="521"/>
      <c r="SB29" s="521"/>
      <c r="SC29" s="521"/>
      <c r="SD29" s="521"/>
      <c r="SE29" s="521"/>
      <c r="SF29" s="521"/>
      <c r="SG29" s="521"/>
      <c r="SH29" s="521"/>
      <c r="SI29" s="521"/>
      <c r="SJ29" s="521"/>
      <c r="SK29" s="521"/>
      <c r="SL29" s="521"/>
      <c r="SM29" s="521"/>
      <c r="SN29" s="521"/>
      <c r="SO29" s="521"/>
      <c r="SP29" s="521"/>
      <c r="SQ29" s="521"/>
      <c r="SR29" s="521"/>
      <c r="SS29" s="521"/>
      <c r="ST29" s="521"/>
      <c r="SU29" s="521"/>
      <c r="SV29" s="521"/>
      <c r="SW29" s="521"/>
      <c r="SX29" s="521"/>
      <c r="SY29" s="521"/>
      <c r="SZ29" s="521"/>
      <c r="TA29" s="521"/>
      <c r="TB29" s="521"/>
      <c r="TC29" s="521"/>
      <c r="TD29" s="521"/>
      <c r="TE29" s="521"/>
      <c r="TF29" s="521"/>
      <c r="TG29" s="521"/>
      <c r="TH29" s="521"/>
      <c r="TI29" s="521"/>
      <c r="TJ29" s="521"/>
      <c r="TK29" s="521"/>
      <c r="TL29" s="521"/>
      <c r="TM29" s="521"/>
      <c r="TN29" s="521"/>
      <c r="TO29" s="521"/>
      <c r="TP29" s="521"/>
      <c r="TQ29" s="521"/>
      <c r="TR29" s="521"/>
      <c r="TS29" s="521"/>
      <c r="TT29" s="521"/>
      <c r="TU29" s="521"/>
      <c r="TV29" s="521"/>
      <c r="TW29" s="521"/>
      <c r="TX29" s="521"/>
      <c r="TY29" s="521"/>
      <c r="TZ29" s="521"/>
      <c r="UA29" s="521"/>
      <c r="UB29" s="521"/>
      <c r="UC29" s="521"/>
      <c r="UD29" s="521"/>
      <c r="UE29" s="521"/>
      <c r="UF29" s="521"/>
      <c r="UG29" s="521"/>
      <c r="UH29" s="521"/>
      <c r="UI29" s="521"/>
      <c r="UJ29" s="521"/>
      <c r="UK29" s="521"/>
      <c r="UL29" s="521"/>
      <c r="UM29" s="521"/>
      <c r="UN29" s="521"/>
      <c r="UO29" s="521"/>
      <c r="UP29" s="521"/>
      <c r="UQ29" s="521"/>
      <c r="UR29" s="521"/>
      <c r="US29" s="521"/>
      <c r="UT29" s="521"/>
      <c r="UU29" s="521"/>
      <c r="UV29" s="521"/>
      <c r="UW29" s="521"/>
      <c r="UX29" s="521"/>
      <c r="UY29" s="521"/>
      <c r="UZ29" s="521"/>
      <c r="VA29" s="521"/>
      <c r="VB29" s="521"/>
      <c r="VC29" s="521"/>
      <c r="VD29" s="521"/>
      <c r="VE29" s="521"/>
      <c r="VF29" s="521"/>
      <c r="VG29" s="521"/>
      <c r="VH29" s="521"/>
      <c r="VI29" s="521"/>
      <c r="VJ29" s="521"/>
      <c r="VK29" s="521"/>
      <c r="VL29" s="521"/>
      <c r="VM29" s="521"/>
      <c r="VN29" s="521"/>
      <c r="VO29" s="521"/>
      <c r="VP29" s="521"/>
      <c r="VQ29" s="521"/>
      <c r="VR29" s="521"/>
      <c r="VS29" s="521"/>
      <c r="VT29" s="521"/>
      <c r="VU29" s="521"/>
      <c r="VV29" s="521"/>
      <c r="VW29" s="521"/>
      <c r="VX29" s="521"/>
      <c r="VY29" s="521"/>
      <c r="VZ29" s="521"/>
      <c r="WA29" s="521"/>
      <c r="WB29" s="521"/>
      <c r="WC29" s="521"/>
      <c r="WD29" s="521"/>
      <c r="WE29" s="521"/>
      <c r="WF29" s="521"/>
      <c r="WG29" s="521"/>
      <c r="WH29" s="521"/>
      <c r="WI29" s="521"/>
      <c r="WJ29" s="521"/>
      <c r="WK29" s="521"/>
      <c r="WL29" s="521"/>
      <c r="WM29" s="521"/>
      <c r="WN29" s="521"/>
      <c r="WO29" s="521"/>
      <c r="WP29" s="521"/>
      <c r="WQ29" s="521"/>
      <c r="WR29" s="521"/>
      <c r="WS29" s="521"/>
      <c r="WT29" s="521"/>
      <c r="WU29" s="521"/>
      <c r="WV29" s="521"/>
      <c r="WW29" s="521"/>
      <c r="WX29" s="521"/>
      <c r="WY29" s="521"/>
      <c r="WZ29" s="521"/>
      <c r="XA29" s="521"/>
      <c r="XB29" s="521"/>
      <c r="XC29" s="521"/>
      <c r="XD29" s="521"/>
      <c r="XE29" s="521"/>
      <c r="XF29" s="521"/>
      <c r="XG29" s="521"/>
      <c r="XH29" s="521"/>
      <c r="XI29" s="521"/>
      <c r="XJ29" s="521"/>
      <c r="XK29" s="521"/>
      <c r="XL29" s="521"/>
      <c r="XM29" s="521"/>
      <c r="XN29" s="521"/>
      <c r="XO29" s="521"/>
      <c r="XP29" s="521"/>
      <c r="XQ29" s="521"/>
      <c r="XR29" s="521"/>
      <c r="XS29" s="521"/>
      <c r="XT29" s="521"/>
      <c r="XU29" s="521"/>
      <c r="XV29" s="521"/>
      <c r="XW29" s="521"/>
      <c r="XX29" s="521"/>
      <c r="XY29" s="521"/>
      <c r="XZ29" s="521"/>
      <c r="YA29" s="521"/>
      <c r="YB29" s="521"/>
      <c r="YC29" s="521"/>
      <c r="YD29" s="521"/>
      <c r="YE29" s="521"/>
      <c r="YF29" s="521"/>
      <c r="YG29" s="521"/>
      <c r="YH29" s="521"/>
      <c r="YI29" s="521"/>
      <c r="YJ29" s="521"/>
      <c r="YK29" s="521"/>
      <c r="YL29" s="521"/>
      <c r="YM29" s="521"/>
      <c r="YN29" s="521"/>
      <c r="YO29" s="521"/>
      <c r="YP29" s="521"/>
      <c r="YQ29" s="521"/>
      <c r="YR29" s="521"/>
      <c r="YS29" s="521"/>
      <c r="YT29" s="521"/>
      <c r="YU29" s="521"/>
      <c r="YV29" s="521"/>
      <c r="YW29" s="521"/>
      <c r="YX29" s="521"/>
      <c r="YY29" s="521"/>
      <c r="YZ29" s="521"/>
      <c r="ZA29" s="521"/>
      <c r="ZB29" s="521"/>
      <c r="ZC29" s="521"/>
      <c r="ZD29" s="521"/>
      <c r="ZE29" s="521"/>
      <c r="ZF29" s="521"/>
      <c r="ZG29" s="521"/>
      <c r="ZH29" s="521"/>
      <c r="ZI29" s="521"/>
      <c r="ZJ29" s="521"/>
      <c r="ZK29" s="521"/>
      <c r="ZL29" s="521"/>
      <c r="ZM29" s="521"/>
      <c r="ZN29" s="521"/>
      <c r="ZO29" s="521"/>
      <c r="ZP29" s="521"/>
      <c r="ZQ29" s="521"/>
      <c r="ZR29" s="521"/>
      <c r="ZS29" s="521"/>
      <c r="ZT29" s="521"/>
      <c r="ZU29" s="521"/>
      <c r="ZV29" s="521"/>
      <c r="ZW29" s="521"/>
      <c r="ZX29" s="521"/>
      <c r="ZY29" s="521"/>
      <c r="ZZ29" s="521"/>
      <c r="AAA29" s="521"/>
      <c r="AAB29" s="521"/>
      <c r="AAC29" s="521"/>
      <c r="AAD29" s="521"/>
      <c r="AAE29" s="521"/>
      <c r="AAF29" s="521"/>
      <c r="AAG29" s="521"/>
      <c r="AAH29" s="521"/>
      <c r="AAI29" s="521"/>
      <c r="AAJ29" s="521"/>
      <c r="AAK29" s="521"/>
      <c r="AAL29" s="521"/>
      <c r="AAM29" s="521"/>
      <c r="AAN29" s="521"/>
      <c r="AAO29" s="521"/>
      <c r="AAP29" s="521"/>
      <c r="AAQ29" s="521"/>
      <c r="AAR29" s="521"/>
      <c r="AAS29" s="521"/>
      <c r="AAT29" s="521"/>
      <c r="AAU29" s="521"/>
      <c r="AAV29" s="521"/>
      <c r="AAW29" s="521"/>
      <c r="AAX29" s="521"/>
      <c r="AAY29" s="521"/>
      <c r="AAZ29" s="521"/>
      <c r="ABA29" s="521"/>
      <c r="ABB29" s="521"/>
      <c r="ABC29" s="521"/>
      <c r="ABD29" s="521"/>
      <c r="ABE29" s="521"/>
      <c r="ABF29" s="521"/>
      <c r="ABG29" s="521"/>
      <c r="ABH29" s="521"/>
      <c r="ABI29" s="521"/>
      <c r="ABJ29" s="521"/>
      <c r="ABK29" s="521"/>
      <c r="ABL29" s="521"/>
      <c r="ABM29" s="521"/>
      <c r="ABN29" s="521"/>
      <c r="ABO29" s="521"/>
      <c r="ABP29" s="521"/>
      <c r="ABQ29" s="521"/>
      <c r="ABR29" s="521"/>
      <c r="ABS29" s="521"/>
      <c r="ABT29" s="521"/>
      <c r="ABU29" s="521"/>
      <c r="ABV29" s="521"/>
      <c r="ABW29" s="521"/>
      <c r="ABX29" s="521"/>
      <c r="ABY29" s="521"/>
      <c r="ABZ29" s="521"/>
      <c r="ACA29" s="521"/>
      <c r="ACB29" s="521"/>
      <c r="ACC29" s="521"/>
      <c r="ACD29" s="521"/>
      <c r="ACE29" s="521"/>
      <c r="ACF29" s="521"/>
      <c r="ACG29" s="521"/>
      <c r="ACH29" s="521"/>
      <c r="ACI29" s="521"/>
      <c r="ACJ29" s="521"/>
      <c r="ACK29" s="521"/>
      <c r="ACL29" s="521"/>
      <c r="ACM29" s="521"/>
      <c r="ACN29" s="521"/>
      <c r="ACO29" s="521"/>
      <c r="ACP29" s="521"/>
      <c r="ACQ29" s="521"/>
      <c r="ACR29" s="521"/>
      <c r="ACS29" s="521"/>
      <c r="ACT29" s="521"/>
      <c r="ACU29" s="521"/>
      <c r="ACV29" s="521"/>
      <c r="ACW29" s="521"/>
      <c r="ACX29" s="521"/>
      <c r="ACY29" s="521"/>
      <c r="ACZ29" s="521"/>
      <c r="ADA29" s="521"/>
      <c r="ADB29" s="521"/>
      <c r="ADC29" s="521"/>
      <c r="ADD29" s="521"/>
      <c r="ADE29" s="521"/>
      <c r="ADF29" s="521"/>
      <c r="ADG29" s="521"/>
      <c r="ADH29" s="521"/>
      <c r="ADI29" s="521"/>
      <c r="ADJ29" s="521"/>
      <c r="ADK29" s="521"/>
      <c r="ADL29" s="521"/>
      <c r="ADM29" s="521"/>
      <c r="ADN29" s="521"/>
      <c r="ADO29" s="521"/>
      <c r="ADP29" s="521"/>
      <c r="ADQ29" s="521"/>
      <c r="ADR29" s="521"/>
      <c r="ADS29" s="521"/>
      <c r="ADT29" s="521"/>
      <c r="ADU29" s="521"/>
      <c r="ADV29" s="521"/>
      <c r="ADW29" s="521"/>
      <c r="ADX29" s="521"/>
      <c r="ADY29" s="521"/>
      <c r="ADZ29" s="521"/>
      <c r="AEA29" s="521"/>
      <c r="AEB29" s="521"/>
      <c r="AEC29" s="521"/>
      <c r="AED29" s="521"/>
      <c r="AEE29" s="521"/>
      <c r="AEF29" s="521"/>
      <c r="AEG29" s="521"/>
      <c r="AEH29" s="521"/>
      <c r="AEI29" s="521"/>
      <c r="AEJ29" s="521"/>
      <c r="AEK29" s="521"/>
      <c r="AEL29" s="521"/>
      <c r="AEM29" s="521"/>
      <c r="AEN29" s="521"/>
      <c r="AEO29" s="521"/>
      <c r="AEP29" s="521"/>
      <c r="AEQ29" s="521"/>
      <c r="AER29" s="521"/>
      <c r="AES29" s="521"/>
      <c r="AET29" s="521"/>
      <c r="AEU29" s="521"/>
      <c r="AEV29" s="521"/>
      <c r="AEW29" s="521"/>
      <c r="AEX29" s="521"/>
      <c r="AEY29" s="521"/>
      <c r="AEZ29" s="521"/>
      <c r="AFA29" s="521"/>
      <c r="AFB29" s="521"/>
      <c r="AFC29" s="521"/>
      <c r="AFD29" s="521"/>
      <c r="AFE29" s="521"/>
      <c r="AFF29" s="521"/>
      <c r="AFG29" s="521"/>
      <c r="AFH29" s="521"/>
      <c r="AFI29" s="521"/>
      <c r="AFJ29" s="521"/>
      <c r="AFK29" s="521"/>
      <c r="AFL29" s="521"/>
      <c r="AFM29" s="521"/>
      <c r="AFN29" s="521"/>
      <c r="AFO29" s="521"/>
      <c r="AFP29" s="521"/>
      <c r="AFQ29" s="521"/>
      <c r="AFR29" s="521"/>
      <c r="AFS29" s="521"/>
      <c r="AFT29" s="521"/>
      <c r="AFU29" s="521"/>
      <c r="AFV29" s="521"/>
      <c r="AFW29" s="521"/>
      <c r="AFX29" s="521"/>
      <c r="AFY29" s="521"/>
      <c r="AFZ29" s="521"/>
      <c r="AGA29" s="521"/>
      <c r="AGB29" s="521"/>
      <c r="AGC29" s="521"/>
      <c r="AGD29" s="521"/>
      <c r="AGE29" s="521"/>
      <c r="AGF29" s="521"/>
      <c r="AGG29" s="521"/>
      <c r="AGH29" s="521"/>
      <c r="AGI29" s="521"/>
      <c r="AGJ29" s="521"/>
      <c r="AGK29" s="521"/>
      <c r="AGL29" s="521"/>
      <c r="AGM29" s="521"/>
      <c r="AGN29" s="521"/>
      <c r="AGO29" s="521"/>
      <c r="AGP29" s="521"/>
      <c r="AGQ29" s="521"/>
      <c r="AGR29" s="521"/>
      <c r="AGS29" s="521"/>
      <c r="AGT29" s="521"/>
      <c r="AGU29" s="521"/>
      <c r="AGV29" s="521"/>
      <c r="AGW29" s="521"/>
      <c r="AGX29" s="521"/>
      <c r="AGY29" s="521"/>
      <c r="AGZ29" s="521"/>
      <c r="AHA29" s="521"/>
      <c r="AHB29" s="521"/>
      <c r="AHC29" s="521"/>
      <c r="AHD29" s="521"/>
      <c r="AHE29" s="521"/>
      <c r="AHF29" s="521"/>
      <c r="AHG29" s="521"/>
      <c r="AHH29" s="521"/>
      <c r="AHI29" s="521"/>
      <c r="AHJ29" s="521"/>
      <c r="AHK29" s="521"/>
      <c r="AHL29" s="521"/>
      <c r="AHM29" s="521"/>
      <c r="AHN29" s="521"/>
      <c r="AHO29" s="521"/>
      <c r="AHP29" s="521"/>
      <c r="AHQ29" s="521"/>
      <c r="AHR29" s="521"/>
      <c r="AHS29" s="521"/>
      <c r="AHT29" s="521"/>
      <c r="AHU29" s="521"/>
      <c r="AHV29" s="521"/>
      <c r="AHW29" s="521"/>
      <c r="AHX29" s="521"/>
      <c r="AHY29" s="521"/>
      <c r="AHZ29" s="521"/>
      <c r="AIA29" s="521"/>
      <c r="AIB29" s="521"/>
      <c r="AIC29" s="521"/>
      <c r="AID29" s="521"/>
      <c r="AIE29" s="521"/>
      <c r="AIF29" s="521"/>
      <c r="AIG29" s="521"/>
      <c r="AIH29" s="521"/>
      <c r="AII29" s="521"/>
      <c r="AIJ29" s="521"/>
      <c r="AIK29" s="521"/>
      <c r="AIL29" s="521"/>
      <c r="AIM29" s="521"/>
      <c r="AIN29" s="521"/>
      <c r="AIO29" s="521"/>
      <c r="AIP29" s="521"/>
      <c r="AIQ29" s="521"/>
      <c r="AIR29" s="521"/>
      <c r="AIS29" s="521"/>
      <c r="AIT29" s="521"/>
      <c r="AIU29" s="521"/>
      <c r="AIV29" s="521"/>
      <c r="AIW29" s="521"/>
      <c r="AIX29" s="521"/>
      <c r="AIY29" s="521"/>
      <c r="AIZ29" s="521"/>
      <c r="AJA29" s="521"/>
      <c r="AJB29" s="521"/>
      <c r="AJC29" s="521"/>
      <c r="AJD29" s="521"/>
      <c r="AJE29" s="521"/>
      <c r="AJF29" s="521"/>
      <c r="AJG29" s="521"/>
      <c r="AJH29" s="521"/>
      <c r="AJI29" s="521"/>
      <c r="AJJ29" s="521"/>
      <c r="AJK29" s="521"/>
      <c r="AJL29" s="521"/>
      <c r="AJM29" s="521"/>
      <c r="AJN29" s="521"/>
      <c r="AJO29" s="521"/>
      <c r="AJP29" s="521"/>
      <c r="AJQ29" s="521"/>
      <c r="AJR29" s="521"/>
      <c r="AJS29" s="521"/>
      <c r="AJT29" s="521"/>
      <c r="AJU29" s="521"/>
      <c r="AJV29" s="521"/>
      <c r="AJW29" s="521"/>
      <c r="AJX29" s="521"/>
      <c r="AJY29" s="521"/>
      <c r="AJZ29" s="521"/>
      <c r="AKA29" s="521"/>
      <c r="AKB29" s="521"/>
      <c r="AKC29" s="521"/>
      <c r="AKD29" s="521"/>
      <c r="AKE29" s="521"/>
      <c r="AKF29" s="521"/>
      <c r="AKG29" s="521"/>
      <c r="AKH29" s="521"/>
      <c r="AKI29" s="521"/>
      <c r="AKJ29" s="521"/>
      <c r="AKK29" s="521"/>
      <c r="AKL29" s="521"/>
      <c r="AKM29" s="521"/>
      <c r="AKN29" s="521"/>
      <c r="AKO29" s="521"/>
      <c r="AKP29" s="521"/>
      <c r="AKQ29" s="521"/>
      <c r="AKR29" s="521"/>
      <c r="AKS29" s="521"/>
      <c r="AKT29" s="521"/>
      <c r="AKU29" s="521"/>
      <c r="AKV29" s="521"/>
      <c r="AKW29" s="521"/>
      <c r="AKX29" s="521"/>
      <c r="AKY29" s="521"/>
      <c r="AKZ29" s="521"/>
      <c r="ALA29" s="521"/>
    </row>
    <row r="30" spans="1:989" s="529" customFormat="1" ht="34.15" customHeight="1">
      <c r="A30" s="520"/>
      <c r="B30" s="520"/>
      <c r="C30" s="520"/>
      <c r="D30" s="520"/>
      <c r="E30" s="520"/>
      <c r="F30" s="520"/>
      <c r="G30" s="520"/>
      <c r="H30" s="520"/>
      <c r="I30" s="520"/>
      <c r="J30" s="520"/>
      <c r="K30" s="520"/>
      <c r="L30" s="520"/>
      <c r="M30" s="520"/>
      <c r="N30" s="520"/>
      <c r="O30" s="520"/>
      <c r="P30" s="520"/>
      <c r="Q30" s="520"/>
      <c r="R30" s="1723" t="e">
        <f>IF(#REF!="","-",#REF!)</f>
        <v>#REF!</v>
      </c>
      <c r="S30" s="1723"/>
      <c r="T30" s="1723"/>
      <c r="U30" s="1723"/>
      <c r="V30" s="1723"/>
      <c r="W30" s="1723"/>
      <c r="X30" s="531"/>
      <c r="Y30" s="860"/>
      <c r="Z30" s="531"/>
      <c r="AA30" s="531"/>
      <c r="AB30" s="493"/>
      <c r="AC30" s="493"/>
      <c r="AD30" s="861" t="e">
        <f>IF(LEN(#REF!)=8,TEXT(#REF!,"\000\/000-000"),IF(LEN(#REF!)=9,TEXT(#REF!,"\0??\/000-0000"),"-"))</f>
        <v>#REF!</v>
      </c>
      <c r="AE30" s="493"/>
      <c r="AF30" s="493"/>
      <c r="AG30" s="860"/>
      <c r="AH30" s="860"/>
      <c r="AI30" s="860"/>
      <c r="AJ30" s="860"/>
      <c r="AK30" s="860"/>
      <c r="AL30" s="531"/>
      <c r="AM30" s="531"/>
      <c r="AN30" s="531"/>
      <c r="AO30" s="531"/>
      <c r="AP30" s="531"/>
      <c r="AQ30" s="531"/>
      <c r="AR30" s="860"/>
      <c r="AS30" s="860"/>
    </row>
    <row r="31" spans="1:989" s="529" customFormat="1" ht="47.45" customHeight="1">
      <c r="A31" s="520"/>
      <c r="B31" s="520"/>
      <c r="C31" s="520"/>
      <c r="D31" s="520"/>
      <c r="E31" s="520"/>
      <c r="F31" s="520"/>
      <c r="G31" s="520"/>
      <c r="H31" s="520"/>
      <c r="I31" s="520"/>
      <c r="J31" s="520"/>
      <c r="K31" s="520"/>
      <c r="L31" s="520"/>
      <c r="M31" s="520"/>
      <c r="N31" s="520"/>
      <c r="O31" s="520"/>
      <c r="P31" s="520"/>
      <c r="Q31" s="520"/>
      <c r="R31" s="1716" t="s">
        <v>2321</v>
      </c>
      <c r="S31" s="1716"/>
      <c r="T31" s="1716"/>
      <c r="U31" s="1716"/>
      <c r="V31" s="1716"/>
      <c r="W31" s="531"/>
      <c r="X31" s="531"/>
      <c r="Y31" s="860"/>
      <c r="Z31" s="531"/>
      <c r="AA31" s="531"/>
      <c r="AB31" s="531"/>
      <c r="AC31" s="862"/>
      <c r="AD31" s="863" t="s">
        <v>2322</v>
      </c>
      <c r="AE31" s="863"/>
      <c r="AF31" s="530"/>
      <c r="AG31" s="860"/>
      <c r="AH31" s="860"/>
      <c r="AI31" s="860"/>
      <c r="AJ31" s="860"/>
      <c r="AK31" s="860"/>
      <c r="AL31" s="531"/>
      <c r="AM31" s="531"/>
      <c r="AN31" s="531"/>
      <c r="AO31" s="531"/>
      <c r="AP31" s="531"/>
      <c r="AQ31" s="531"/>
      <c r="AR31" s="860"/>
      <c r="AS31" s="860"/>
    </row>
    <row r="32" spans="1:989" s="529" customFormat="1" ht="84" customHeight="1">
      <c r="A32" s="520"/>
      <c r="B32" s="520"/>
      <c r="C32" s="520"/>
      <c r="D32" s="520"/>
      <c r="E32" s="520"/>
      <c r="F32" s="520"/>
      <c r="G32" s="520"/>
      <c r="H32" s="520"/>
      <c r="I32" s="520"/>
      <c r="J32" s="520"/>
      <c r="K32" s="520"/>
      <c r="L32" s="520"/>
      <c r="M32" s="520"/>
      <c r="N32" s="520"/>
      <c r="O32" s="520"/>
      <c r="P32" s="520"/>
      <c r="Q32" s="520"/>
      <c r="R32" s="521"/>
      <c r="S32" s="521"/>
      <c r="T32" s="521"/>
      <c r="U32" s="521"/>
      <c r="V32" s="504"/>
      <c r="W32" s="521"/>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row>
    <row r="33" spans="1:989" s="529" customFormat="1" ht="50.25" customHeight="1">
      <c r="A33" s="380"/>
      <c r="B33" s="380"/>
      <c r="C33" s="380"/>
      <c r="D33" s="380"/>
      <c r="E33" s="380"/>
      <c r="F33" s="380"/>
      <c r="G33" s="380"/>
      <c r="H33" s="380"/>
      <c r="I33" s="380"/>
      <c r="J33" s="380"/>
      <c r="K33" s="380"/>
      <c r="L33" s="380"/>
      <c r="M33" s="380"/>
      <c r="N33" s="380"/>
      <c r="O33" s="380"/>
      <c r="P33" s="380"/>
      <c r="Q33" s="380"/>
      <c r="R33" s="583" t="str">
        <f>CONCATENATE("Kontrolni broj: ",MID(AS33,2,LEN(AS33)-2))</f>
        <v>Kontrolni broj: 1453982053664356</v>
      </c>
      <c r="S33" s="535"/>
      <c r="T33" s="521"/>
      <c r="U33" s="532"/>
      <c r="V33" s="532"/>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664" t="str">
        <f>CONCATENATE("*",'#Konverter'!AJ6,I69,J69,K69,L69,M69,N69,O69,P69,"*")</f>
        <v>*1453982053664356*</v>
      </c>
      <c r="AT33" s="521"/>
    </row>
    <row r="34" spans="1:989" s="529" customFormat="1" ht="38.25" customHeight="1">
      <c r="A34" s="520"/>
      <c r="B34" s="520"/>
      <c r="C34" s="520"/>
      <c r="D34" s="520"/>
      <c r="E34" s="520"/>
      <c r="F34" s="520"/>
      <c r="G34" s="520"/>
      <c r="H34" s="520"/>
      <c r="I34" s="520"/>
      <c r="J34" s="520"/>
      <c r="K34" s="520"/>
      <c r="L34" s="520"/>
      <c r="M34" s="520"/>
      <c r="N34" s="520"/>
      <c r="O34" s="520"/>
      <c r="P34" s="520"/>
      <c r="Q34" s="520"/>
      <c r="S34" s="546"/>
      <c r="T34" s="521"/>
      <c r="U34" s="532"/>
      <c r="V34" s="532"/>
      <c r="W34" s="533"/>
      <c r="X34" s="533"/>
      <c r="Y34" s="533"/>
      <c r="Z34" s="533"/>
      <c r="AA34" s="533"/>
      <c r="AB34" s="533"/>
      <c r="AC34" s="533"/>
      <c r="AD34" s="533"/>
      <c r="AE34" s="533"/>
      <c r="AF34" s="521"/>
      <c r="AG34" s="521"/>
      <c r="AH34" s="521"/>
      <c r="AI34" s="521"/>
      <c r="AJ34" s="521"/>
      <c r="AK34" s="521"/>
      <c r="AL34" s="521"/>
      <c r="AM34" s="521"/>
      <c r="AN34" s="521"/>
      <c r="AO34" s="521"/>
      <c r="AP34" s="521"/>
      <c r="AQ34" s="521"/>
      <c r="AR34" s="521"/>
      <c r="AS34" s="585" t="s">
        <v>2673</v>
      </c>
    </row>
    <row r="35" spans="1:989" s="529" customFormat="1" ht="29.25" customHeight="1">
      <c r="A35" s="520"/>
      <c r="B35" s="520"/>
      <c r="C35" s="520"/>
      <c r="D35" s="520"/>
      <c r="E35" s="520"/>
      <c r="F35" s="520"/>
      <c r="G35" s="520"/>
      <c r="H35" s="520"/>
      <c r="I35" s="520"/>
      <c r="J35" s="520"/>
      <c r="K35" s="520"/>
      <c r="L35" s="520"/>
      <c r="M35" s="520"/>
      <c r="N35" s="520"/>
      <c r="O35" s="520"/>
      <c r="P35" s="520"/>
      <c r="Q35" s="520"/>
      <c r="R35" s="545"/>
      <c r="S35" s="546"/>
      <c r="T35" s="521"/>
      <c r="U35" s="532"/>
      <c r="V35" s="532"/>
      <c r="W35" s="533"/>
      <c r="X35" s="533"/>
      <c r="Y35" s="533"/>
      <c r="Z35" s="533"/>
      <c r="AA35" s="533"/>
      <c r="AB35" s="533"/>
      <c r="AC35" s="533"/>
      <c r="AD35" s="533"/>
      <c r="AE35" s="533"/>
      <c r="AF35" s="521"/>
      <c r="AG35" s="521"/>
      <c r="AH35" s="521"/>
      <c r="AI35" s="521"/>
      <c r="AJ35" s="521"/>
      <c r="AK35" s="521"/>
      <c r="AL35" s="521"/>
      <c r="AM35" s="521"/>
      <c r="AN35" s="521"/>
      <c r="AO35" s="521"/>
      <c r="AP35" s="521"/>
      <c r="AQ35" s="521"/>
      <c r="AR35" s="521"/>
      <c r="AS35" s="534"/>
    </row>
    <row r="36" spans="1:989" ht="40.5">
      <c r="R36" s="1717" t="s">
        <v>2827</v>
      </c>
      <c r="S36" s="1717"/>
      <c r="T36" s="1717"/>
      <c r="U36" s="1717"/>
      <c r="V36" s="1717"/>
      <c r="W36" s="1717"/>
      <c r="X36" s="1717"/>
      <c r="Y36" s="1717"/>
      <c r="Z36" s="1717"/>
      <c r="AA36" s="1717"/>
      <c r="AB36" s="1717"/>
      <c r="AC36" s="1717"/>
      <c r="AD36" s="1717"/>
      <c r="AE36" s="1717"/>
      <c r="AF36" s="1717"/>
      <c r="AG36" s="1717"/>
      <c r="AH36" s="1717"/>
      <c r="AI36" s="1717"/>
      <c r="AJ36" s="1717"/>
      <c r="AK36" s="1717"/>
      <c r="AL36" s="1717"/>
      <c r="AM36" s="1717"/>
      <c r="AN36" s="1717"/>
      <c r="AO36" s="1717"/>
      <c r="AP36" s="1717"/>
      <c r="AQ36" s="1717"/>
      <c r="AR36" s="1717"/>
      <c r="AS36" s="1717"/>
    </row>
    <row r="37" spans="1:989" ht="33.75">
      <c r="R37" s="1718" t="e">
        <f>CONCATENATE("za period koji završava na dan ",DAY(#REF!),".",MONTH(#REF!),".",YEAR(#REF!),". godine")</f>
        <v>#REF!</v>
      </c>
      <c r="S37" s="1718"/>
      <c r="T37" s="1718"/>
      <c r="U37" s="1718"/>
      <c r="V37" s="1718"/>
      <c r="W37" s="1718"/>
      <c r="X37" s="1718"/>
      <c r="Y37" s="1718"/>
      <c r="Z37" s="1718"/>
      <c r="AA37" s="1718"/>
      <c r="AB37" s="1718"/>
      <c r="AC37" s="1718"/>
      <c r="AD37" s="1718"/>
      <c r="AE37" s="1718"/>
      <c r="AF37" s="1718"/>
      <c r="AG37" s="1718"/>
      <c r="AH37" s="1718"/>
      <c r="AI37" s="1718"/>
      <c r="AJ37" s="1718"/>
      <c r="AK37" s="1718"/>
      <c r="AL37" s="1718"/>
      <c r="AM37" s="1718"/>
      <c r="AN37" s="1718"/>
      <c r="AO37" s="1718"/>
      <c r="AP37" s="1718"/>
      <c r="AQ37" s="1718"/>
      <c r="AR37" s="1718"/>
      <c r="AS37" s="1718"/>
    </row>
    <row r="38" spans="1:989" ht="24" customHeight="1">
      <c r="R38" s="88"/>
      <c r="S38" s="9"/>
      <c r="T38" s="9"/>
      <c r="U38" s="9"/>
      <c r="V38" s="30"/>
      <c r="W38" s="9"/>
      <c r="X38" s="9"/>
      <c r="Y38" s="9"/>
      <c r="Z38" s="9"/>
      <c r="AA38" s="9"/>
      <c r="AB38" s="9"/>
      <c r="AC38" s="9"/>
      <c r="AD38" s="9"/>
      <c r="AE38" s="9"/>
      <c r="AF38" s="9"/>
      <c r="AG38" s="9"/>
      <c r="AH38" s="9"/>
      <c r="AI38" s="9"/>
      <c r="AJ38" s="9"/>
      <c r="AK38" s="9"/>
      <c r="AL38" s="9"/>
      <c r="AM38" s="9"/>
      <c r="AN38" s="9"/>
      <c r="AO38" s="9"/>
      <c r="AP38" s="9"/>
      <c r="AR38" s="1719" t="s">
        <v>2265</v>
      </c>
      <c r="AS38" s="1719"/>
    </row>
    <row r="39" spans="1:989" s="539" customFormat="1" ht="39" customHeight="1">
      <c r="A39" s="536"/>
      <c r="B39" s="536"/>
      <c r="C39" s="536"/>
      <c r="D39" s="536"/>
      <c r="E39" s="536"/>
      <c r="F39" s="536"/>
      <c r="G39" s="536"/>
      <c r="H39" s="536"/>
      <c r="I39" s="536"/>
      <c r="J39" s="536"/>
      <c r="K39" s="536"/>
      <c r="L39" s="536"/>
      <c r="M39" s="536"/>
      <c r="N39" s="536"/>
      <c r="O39" s="536"/>
      <c r="P39" s="536"/>
      <c r="Q39" s="536"/>
      <c r="R39" s="1706" t="s">
        <v>2828</v>
      </c>
      <c r="S39" s="1706"/>
      <c r="T39" s="1706"/>
      <c r="U39" s="1706"/>
      <c r="V39" s="1706"/>
      <c r="W39" s="1706"/>
      <c r="X39" s="1706"/>
      <c r="Y39" s="1720" t="s">
        <v>2269</v>
      </c>
      <c r="Z39" s="1720"/>
      <c r="AA39" s="1720"/>
      <c r="AB39" s="1721" t="s">
        <v>2829</v>
      </c>
      <c r="AC39" s="1721"/>
      <c r="AD39" s="1721"/>
      <c r="AE39" s="1721"/>
      <c r="AF39" s="1721"/>
      <c r="AG39" s="1721"/>
      <c r="AH39" s="1721"/>
      <c r="AI39" s="1721"/>
      <c r="AJ39" s="1721"/>
      <c r="AK39" s="1721"/>
      <c r="AL39" s="1721"/>
      <c r="AM39" s="1721"/>
      <c r="AN39" s="1721"/>
      <c r="AO39" s="1720" t="s">
        <v>2830</v>
      </c>
      <c r="AP39" s="1720"/>
      <c r="AQ39" s="1722" t="s">
        <v>2831</v>
      </c>
      <c r="AR39" s="1722"/>
      <c r="AS39" s="1722"/>
      <c r="AT39" s="537"/>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c r="IT39" s="538"/>
      <c r="IU39" s="538"/>
      <c r="IV39" s="538"/>
      <c r="IW39" s="538"/>
      <c r="IX39" s="538"/>
      <c r="IY39" s="538"/>
      <c r="IZ39" s="538"/>
      <c r="JA39" s="538"/>
      <c r="JB39" s="538"/>
      <c r="JC39" s="538"/>
      <c r="JD39" s="538"/>
      <c r="JE39" s="538"/>
      <c r="JF39" s="538"/>
      <c r="JG39" s="538"/>
      <c r="JH39" s="538"/>
      <c r="JI39" s="538"/>
      <c r="JJ39" s="538"/>
      <c r="JK39" s="538"/>
      <c r="JL39" s="538"/>
      <c r="JM39" s="538"/>
      <c r="JN39" s="538"/>
      <c r="JO39" s="538"/>
      <c r="JP39" s="538"/>
      <c r="JQ39" s="538"/>
      <c r="JR39" s="538"/>
      <c r="JS39" s="538"/>
      <c r="JT39" s="538"/>
      <c r="JU39" s="538"/>
      <c r="JV39" s="538"/>
      <c r="JW39" s="538"/>
      <c r="JX39" s="538"/>
      <c r="JY39" s="538"/>
      <c r="JZ39" s="538"/>
      <c r="KA39" s="538"/>
      <c r="KB39" s="538"/>
      <c r="KC39" s="538"/>
      <c r="KD39" s="538"/>
      <c r="KE39" s="538"/>
      <c r="KF39" s="538"/>
      <c r="KG39" s="538"/>
      <c r="KH39" s="538"/>
      <c r="KI39" s="538"/>
      <c r="KJ39" s="538"/>
      <c r="KK39" s="538"/>
      <c r="KL39" s="538"/>
      <c r="KM39" s="538"/>
      <c r="KN39" s="538"/>
      <c r="KO39" s="538"/>
      <c r="KP39" s="538"/>
      <c r="KQ39" s="538"/>
      <c r="KR39" s="538"/>
      <c r="KS39" s="538"/>
      <c r="KT39" s="538"/>
      <c r="KU39" s="538"/>
      <c r="KV39" s="538"/>
      <c r="KW39" s="538"/>
      <c r="KX39" s="538"/>
      <c r="KY39" s="538"/>
      <c r="KZ39" s="538"/>
      <c r="LA39" s="538"/>
      <c r="LB39" s="538"/>
      <c r="LC39" s="538"/>
      <c r="LD39" s="538"/>
      <c r="LE39" s="538"/>
      <c r="LF39" s="538"/>
      <c r="LG39" s="538"/>
      <c r="LH39" s="538"/>
      <c r="LI39" s="538"/>
      <c r="LJ39" s="538"/>
      <c r="LK39" s="538"/>
      <c r="LL39" s="538"/>
      <c r="LM39" s="538"/>
      <c r="LN39" s="538"/>
      <c r="LO39" s="538"/>
      <c r="LP39" s="538"/>
      <c r="LQ39" s="538"/>
      <c r="LR39" s="538"/>
      <c r="LS39" s="538"/>
      <c r="LT39" s="538"/>
      <c r="LU39" s="538"/>
      <c r="LV39" s="538"/>
      <c r="LW39" s="538"/>
      <c r="LX39" s="538"/>
      <c r="LY39" s="538"/>
      <c r="LZ39" s="538"/>
      <c r="MA39" s="538"/>
      <c r="MB39" s="538"/>
      <c r="MC39" s="538"/>
      <c r="MD39" s="538"/>
      <c r="ME39" s="538"/>
      <c r="MF39" s="538"/>
      <c r="MG39" s="538"/>
      <c r="MH39" s="538"/>
      <c r="MI39" s="538"/>
      <c r="MJ39" s="538"/>
      <c r="MK39" s="538"/>
      <c r="ML39" s="538"/>
      <c r="MM39" s="538"/>
      <c r="MN39" s="538"/>
      <c r="MO39" s="538"/>
      <c r="MP39" s="538"/>
      <c r="MQ39" s="538"/>
      <c r="MR39" s="538"/>
      <c r="MS39" s="538"/>
      <c r="MT39" s="538"/>
      <c r="MU39" s="538"/>
      <c r="MV39" s="538"/>
      <c r="MW39" s="538"/>
      <c r="MX39" s="538"/>
      <c r="MY39" s="538"/>
      <c r="MZ39" s="538"/>
      <c r="NA39" s="538"/>
      <c r="NB39" s="538"/>
      <c r="NC39" s="538"/>
      <c r="ND39" s="538"/>
      <c r="NE39" s="538"/>
      <c r="NF39" s="538"/>
      <c r="NG39" s="538"/>
      <c r="NH39" s="538"/>
      <c r="NI39" s="538"/>
      <c r="NJ39" s="538"/>
      <c r="NK39" s="538"/>
      <c r="NL39" s="538"/>
      <c r="NM39" s="538"/>
      <c r="NN39" s="538"/>
      <c r="NO39" s="538"/>
      <c r="NP39" s="538"/>
      <c r="NQ39" s="538"/>
      <c r="NR39" s="538"/>
      <c r="NS39" s="538"/>
      <c r="NT39" s="538"/>
      <c r="NU39" s="538"/>
      <c r="NV39" s="538"/>
      <c r="NW39" s="538"/>
      <c r="NX39" s="538"/>
      <c r="NY39" s="538"/>
      <c r="NZ39" s="538"/>
      <c r="OA39" s="538"/>
      <c r="OB39" s="538"/>
      <c r="OC39" s="538"/>
      <c r="OD39" s="538"/>
      <c r="OE39" s="538"/>
      <c r="OF39" s="538"/>
      <c r="OG39" s="538"/>
      <c r="OH39" s="538"/>
      <c r="OI39" s="538"/>
      <c r="OJ39" s="538"/>
      <c r="OK39" s="538"/>
      <c r="OL39" s="538"/>
      <c r="OM39" s="538"/>
      <c r="ON39" s="538"/>
      <c r="OO39" s="538"/>
      <c r="OP39" s="538"/>
      <c r="OQ39" s="538"/>
      <c r="OR39" s="538"/>
      <c r="OS39" s="538"/>
      <c r="OT39" s="538"/>
      <c r="OU39" s="538"/>
      <c r="OV39" s="538"/>
      <c r="OW39" s="538"/>
      <c r="OX39" s="538"/>
      <c r="OY39" s="538"/>
      <c r="OZ39" s="538"/>
      <c r="PA39" s="538"/>
      <c r="PB39" s="538"/>
      <c r="PC39" s="538"/>
      <c r="PD39" s="538"/>
      <c r="PE39" s="538"/>
      <c r="PF39" s="538"/>
      <c r="PG39" s="538"/>
      <c r="PH39" s="538"/>
      <c r="PI39" s="538"/>
      <c r="PJ39" s="538"/>
      <c r="PK39" s="538"/>
      <c r="PL39" s="538"/>
      <c r="PM39" s="538"/>
      <c r="PN39" s="538"/>
      <c r="PO39" s="538"/>
      <c r="PP39" s="538"/>
      <c r="PQ39" s="538"/>
      <c r="PR39" s="538"/>
      <c r="PS39" s="538"/>
      <c r="PT39" s="538"/>
      <c r="PU39" s="538"/>
      <c r="PV39" s="538"/>
      <c r="PW39" s="538"/>
      <c r="PX39" s="538"/>
      <c r="PY39" s="538"/>
      <c r="PZ39" s="538"/>
      <c r="QA39" s="538"/>
      <c r="QB39" s="538"/>
      <c r="QC39" s="538"/>
      <c r="QD39" s="538"/>
      <c r="QE39" s="538"/>
      <c r="QF39" s="538"/>
      <c r="QG39" s="538"/>
      <c r="QH39" s="538"/>
      <c r="QI39" s="538"/>
      <c r="QJ39" s="538"/>
      <c r="QK39" s="538"/>
      <c r="QL39" s="538"/>
      <c r="QM39" s="538"/>
      <c r="QN39" s="538"/>
      <c r="QO39" s="538"/>
      <c r="QP39" s="538"/>
      <c r="QQ39" s="538"/>
      <c r="QR39" s="538"/>
      <c r="QS39" s="538"/>
      <c r="QT39" s="538"/>
      <c r="QU39" s="538"/>
      <c r="QV39" s="538"/>
      <c r="QW39" s="538"/>
      <c r="QX39" s="538"/>
      <c r="QY39" s="538"/>
      <c r="QZ39" s="538"/>
      <c r="RA39" s="538"/>
      <c r="RB39" s="538"/>
      <c r="RC39" s="538"/>
      <c r="RD39" s="538"/>
      <c r="RE39" s="538"/>
      <c r="RF39" s="538"/>
      <c r="RG39" s="538"/>
      <c r="RH39" s="538"/>
      <c r="RI39" s="538"/>
      <c r="RJ39" s="538"/>
      <c r="RK39" s="538"/>
      <c r="RL39" s="538"/>
      <c r="RM39" s="538"/>
      <c r="RN39" s="538"/>
      <c r="RO39" s="538"/>
      <c r="RP39" s="538"/>
      <c r="RQ39" s="538"/>
      <c r="RR39" s="538"/>
      <c r="RS39" s="538"/>
      <c r="RT39" s="538"/>
      <c r="RU39" s="538"/>
      <c r="RV39" s="538"/>
      <c r="RW39" s="538"/>
      <c r="RX39" s="538"/>
      <c r="RY39" s="538"/>
      <c r="RZ39" s="538"/>
      <c r="SA39" s="538"/>
      <c r="SB39" s="538"/>
      <c r="SC39" s="538"/>
      <c r="SD39" s="538"/>
      <c r="SE39" s="538"/>
      <c r="SF39" s="538"/>
      <c r="SG39" s="538"/>
      <c r="SH39" s="538"/>
      <c r="SI39" s="538"/>
      <c r="SJ39" s="538"/>
      <c r="SK39" s="538"/>
      <c r="SL39" s="538"/>
      <c r="SM39" s="538"/>
      <c r="SN39" s="538"/>
      <c r="SO39" s="538"/>
      <c r="SP39" s="538"/>
      <c r="SQ39" s="538"/>
      <c r="SR39" s="538"/>
      <c r="SS39" s="538"/>
      <c r="ST39" s="538"/>
      <c r="SU39" s="538"/>
      <c r="SV39" s="538"/>
      <c r="SW39" s="538"/>
      <c r="SX39" s="538"/>
      <c r="SY39" s="538"/>
      <c r="SZ39" s="538"/>
      <c r="TA39" s="538"/>
      <c r="TB39" s="538"/>
      <c r="TC39" s="538"/>
      <c r="TD39" s="538"/>
      <c r="TE39" s="538"/>
      <c r="TF39" s="538"/>
      <c r="TG39" s="538"/>
      <c r="TH39" s="538"/>
      <c r="TI39" s="538"/>
      <c r="TJ39" s="538"/>
      <c r="TK39" s="538"/>
      <c r="TL39" s="538"/>
      <c r="TM39" s="538"/>
      <c r="TN39" s="538"/>
      <c r="TO39" s="538"/>
      <c r="TP39" s="538"/>
      <c r="TQ39" s="538"/>
      <c r="TR39" s="538"/>
      <c r="TS39" s="538"/>
      <c r="TT39" s="538"/>
      <c r="TU39" s="538"/>
      <c r="TV39" s="538"/>
      <c r="TW39" s="538"/>
      <c r="TX39" s="538"/>
      <c r="TY39" s="538"/>
      <c r="TZ39" s="538"/>
      <c r="UA39" s="538"/>
      <c r="UB39" s="538"/>
      <c r="UC39" s="538"/>
      <c r="UD39" s="538"/>
      <c r="UE39" s="538"/>
      <c r="UF39" s="538"/>
      <c r="UG39" s="538"/>
      <c r="UH39" s="538"/>
      <c r="UI39" s="538"/>
      <c r="UJ39" s="538"/>
      <c r="UK39" s="538"/>
      <c r="UL39" s="538"/>
      <c r="UM39" s="538"/>
      <c r="UN39" s="538"/>
      <c r="UO39" s="538"/>
      <c r="UP39" s="538"/>
      <c r="UQ39" s="538"/>
      <c r="UR39" s="538"/>
      <c r="US39" s="538"/>
      <c r="UT39" s="538"/>
      <c r="UU39" s="538"/>
      <c r="UV39" s="538"/>
      <c r="UW39" s="538"/>
      <c r="UX39" s="538"/>
      <c r="UY39" s="538"/>
      <c r="UZ39" s="538"/>
      <c r="VA39" s="538"/>
      <c r="VB39" s="538"/>
      <c r="VC39" s="538"/>
      <c r="VD39" s="538"/>
      <c r="VE39" s="538"/>
      <c r="VF39" s="538"/>
      <c r="VG39" s="538"/>
      <c r="VH39" s="538"/>
      <c r="VI39" s="538"/>
      <c r="VJ39" s="538"/>
      <c r="VK39" s="538"/>
      <c r="VL39" s="538"/>
      <c r="VM39" s="538"/>
      <c r="VN39" s="538"/>
      <c r="VO39" s="538"/>
      <c r="VP39" s="538"/>
      <c r="VQ39" s="538"/>
      <c r="VR39" s="538"/>
      <c r="VS39" s="538"/>
      <c r="VT39" s="538"/>
      <c r="VU39" s="538"/>
      <c r="VV39" s="538"/>
      <c r="VW39" s="538"/>
      <c r="VX39" s="538"/>
      <c r="VY39" s="538"/>
      <c r="VZ39" s="538"/>
      <c r="WA39" s="538"/>
      <c r="WB39" s="538"/>
      <c r="WC39" s="538"/>
      <c r="WD39" s="538"/>
      <c r="WE39" s="538"/>
      <c r="WF39" s="538"/>
      <c r="WG39" s="538"/>
      <c r="WH39" s="538"/>
      <c r="WI39" s="538"/>
      <c r="WJ39" s="538"/>
      <c r="WK39" s="538"/>
      <c r="WL39" s="538"/>
      <c r="WM39" s="538"/>
      <c r="WN39" s="538"/>
      <c r="WO39" s="538"/>
      <c r="WP39" s="538"/>
      <c r="WQ39" s="538"/>
      <c r="WR39" s="538"/>
      <c r="WS39" s="538"/>
      <c r="WT39" s="538"/>
      <c r="WU39" s="538"/>
      <c r="WV39" s="538"/>
      <c r="WW39" s="538"/>
      <c r="WX39" s="538"/>
      <c r="WY39" s="538"/>
      <c r="WZ39" s="538"/>
      <c r="XA39" s="538"/>
      <c r="XB39" s="538"/>
      <c r="XC39" s="538"/>
      <c r="XD39" s="538"/>
      <c r="XE39" s="538"/>
      <c r="XF39" s="538"/>
      <c r="XG39" s="538"/>
      <c r="XH39" s="538"/>
      <c r="XI39" s="538"/>
      <c r="XJ39" s="538"/>
      <c r="XK39" s="538"/>
      <c r="XL39" s="538"/>
      <c r="XM39" s="538"/>
      <c r="XN39" s="538"/>
      <c r="XO39" s="538"/>
      <c r="XP39" s="538"/>
      <c r="XQ39" s="538"/>
      <c r="XR39" s="538"/>
      <c r="XS39" s="538"/>
      <c r="XT39" s="538"/>
      <c r="XU39" s="538"/>
      <c r="XV39" s="538"/>
      <c r="XW39" s="538"/>
      <c r="XX39" s="538"/>
      <c r="XY39" s="538"/>
      <c r="XZ39" s="538"/>
      <c r="YA39" s="538"/>
      <c r="YB39" s="538"/>
      <c r="YC39" s="538"/>
      <c r="YD39" s="538"/>
      <c r="YE39" s="538"/>
      <c r="YF39" s="538"/>
      <c r="YG39" s="538"/>
      <c r="YH39" s="538"/>
      <c r="YI39" s="538"/>
      <c r="YJ39" s="538"/>
      <c r="YK39" s="538"/>
      <c r="YL39" s="538"/>
      <c r="YM39" s="538"/>
      <c r="YN39" s="538"/>
      <c r="YO39" s="538"/>
      <c r="YP39" s="538"/>
      <c r="YQ39" s="538"/>
      <c r="YR39" s="538"/>
      <c r="YS39" s="538"/>
      <c r="YT39" s="538"/>
      <c r="YU39" s="538"/>
      <c r="YV39" s="538"/>
      <c r="YW39" s="538"/>
      <c r="YX39" s="538"/>
      <c r="YY39" s="538"/>
      <c r="YZ39" s="538"/>
      <c r="ZA39" s="538"/>
      <c r="ZB39" s="538"/>
      <c r="ZC39" s="538"/>
      <c r="ZD39" s="538"/>
      <c r="ZE39" s="538"/>
      <c r="ZF39" s="538"/>
      <c r="ZG39" s="538"/>
      <c r="ZH39" s="538"/>
      <c r="ZI39" s="538"/>
      <c r="ZJ39" s="538"/>
      <c r="ZK39" s="538"/>
      <c r="ZL39" s="538"/>
      <c r="ZM39" s="538"/>
      <c r="ZN39" s="538"/>
      <c r="ZO39" s="538"/>
      <c r="ZP39" s="538"/>
      <c r="ZQ39" s="538"/>
      <c r="ZR39" s="538"/>
      <c r="ZS39" s="538"/>
      <c r="ZT39" s="538"/>
      <c r="ZU39" s="538"/>
      <c r="ZV39" s="538"/>
      <c r="ZW39" s="538"/>
      <c r="ZX39" s="538"/>
      <c r="ZY39" s="538"/>
      <c r="ZZ39" s="538"/>
      <c r="AAA39" s="538"/>
      <c r="AAB39" s="538"/>
      <c r="AAC39" s="538"/>
      <c r="AAD39" s="538"/>
      <c r="AAE39" s="538"/>
      <c r="AAF39" s="538"/>
      <c r="AAG39" s="538"/>
      <c r="AAH39" s="538"/>
      <c r="AAI39" s="538"/>
      <c r="AAJ39" s="538"/>
      <c r="AAK39" s="538"/>
      <c r="AAL39" s="538"/>
      <c r="AAM39" s="538"/>
      <c r="AAN39" s="538"/>
      <c r="AAO39" s="538"/>
      <c r="AAP39" s="538"/>
      <c r="AAQ39" s="538"/>
      <c r="AAR39" s="538"/>
      <c r="AAS39" s="538"/>
      <c r="AAT39" s="538"/>
      <c r="AAU39" s="538"/>
      <c r="AAV39" s="538"/>
      <c r="AAW39" s="538"/>
      <c r="AAX39" s="538"/>
      <c r="AAY39" s="538"/>
      <c r="AAZ39" s="538"/>
      <c r="ABA39" s="538"/>
      <c r="ABB39" s="538"/>
      <c r="ABC39" s="538"/>
      <c r="ABD39" s="538"/>
      <c r="ABE39" s="538"/>
      <c r="ABF39" s="538"/>
      <c r="ABG39" s="538"/>
      <c r="ABH39" s="538"/>
      <c r="ABI39" s="538"/>
      <c r="ABJ39" s="538"/>
      <c r="ABK39" s="538"/>
      <c r="ABL39" s="538"/>
      <c r="ABM39" s="538"/>
      <c r="ABN39" s="538"/>
      <c r="ABO39" s="538"/>
      <c r="ABP39" s="538"/>
      <c r="ABQ39" s="538"/>
      <c r="ABR39" s="538"/>
      <c r="ABS39" s="538"/>
      <c r="ABT39" s="538"/>
      <c r="ABU39" s="538"/>
      <c r="ABV39" s="538"/>
      <c r="ABW39" s="538"/>
      <c r="ABX39" s="538"/>
      <c r="ABY39" s="538"/>
      <c r="ABZ39" s="538"/>
      <c r="ACA39" s="538"/>
      <c r="ACB39" s="538"/>
      <c r="ACC39" s="538"/>
      <c r="ACD39" s="538"/>
      <c r="ACE39" s="538"/>
      <c r="ACF39" s="538"/>
      <c r="ACG39" s="538"/>
      <c r="ACH39" s="538"/>
      <c r="ACI39" s="538"/>
      <c r="ACJ39" s="538"/>
      <c r="ACK39" s="538"/>
      <c r="ACL39" s="538"/>
      <c r="ACM39" s="538"/>
      <c r="ACN39" s="538"/>
      <c r="ACO39" s="538"/>
      <c r="ACP39" s="538"/>
      <c r="ACQ39" s="538"/>
      <c r="ACR39" s="538"/>
      <c r="ACS39" s="538"/>
      <c r="ACT39" s="538"/>
      <c r="ACU39" s="538"/>
      <c r="ACV39" s="538"/>
      <c r="ACW39" s="538"/>
      <c r="ACX39" s="538"/>
      <c r="ACY39" s="538"/>
      <c r="ACZ39" s="538"/>
      <c r="ADA39" s="538"/>
      <c r="ADB39" s="538"/>
      <c r="ADC39" s="538"/>
      <c r="ADD39" s="538"/>
      <c r="ADE39" s="538"/>
      <c r="ADF39" s="538"/>
      <c r="ADG39" s="538"/>
      <c r="ADH39" s="538"/>
      <c r="ADI39" s="538"/>
      <c r="ADJ39" s="538"/>
      <c r="ADK39" s="538"/>
      <c r="ADL39" s="538"/>
      <c r="ADM39" s="538"/>
      <c r="ADN39" s="538"/>
      <c r="ADO39" s="538"/>
      <c r="ADP39" s="538"/>
      <c r="ADQ39" s="538"/>
      <c r="ADR39" s="538"/>
      <c r="ADS39" s="538"/>
      <c r="ADT39" s="538"/>
      <c r="ADU39" s="538"/>
      <c r="ADV39" s="538"/>
      <c r="ADW39" s="538"/>
      <c r="ADX39" s="538"/>
      <c r="ADY39" s="538"/>
      <c r="ADZ39" s="538"/>
      <c r="AEA39" s="538"/>
      <c r="AEB39" s="538"/>
      <c r="AEC39" s="538"/>
      <c r="AED39" s="538"/>
      <c r="AEE39" s="538"/>
      <c r="AEF39" s="538"/>
      <c r="AEG39" s="538"/>
      <c r="AEH39" s="538"/>
      <c r="AEI39" s="538"/>
      <c r="AEJ39" s="538"/>
      <c r="AEK39" s="538"/>
      <c r="AEL39" s="538"/>
      <c r="AEM39" s="538"/>
      <c r="AEN39" s="538"/>
      <c r="AEO39" s="538"/>
      <c r="AEP39" s="538"/>
      <c r="AEQ39" s="538"/>
      <c r="AER39" s="538"/>
      <c r="AES39" s="538"/>
      <c r="AET39" s="538"/>
      <c r="AEU39" s="538"/>
      <c r="AEV39" s="538"/>
      <c r="AEW39" s="538"/>
      <c r="AEX39" s="538"/>
      <c r="AEY39" s="538"/>
      <c r="AEZ39" s="538"/>
      <c r="AFA39" s="538"/>
      <c r="AFB39" s="538"/>
      <c r="AFC39" s="538"/>
      <c r="AFD39" s="538"/>
      <c r="AFE39" s="538"/>
      <c r="AFF39" s="538"/>
      <c r="AFG39" s="538"/>
      <c r="AFH39" s="538"/>
      <c r="AFI39" s="538"/>
      <c r="AFJ39" s="538"/>
      <c r="AFK39" s="538"/>
      <c r="AFL39" s="538"/>
      <c r="AFM39" s="538"/>
      <c r="AFN39" s="538"/>
      <c r="AFO39" s="538"/>
      <c r="AFP39" s="538"/>
      <c r="AFQ39" s="538"/>
      <c r="AFR39" s="538"/>
      <c r="AFS39" s="538"/>
      <c r="AFT39" s="538"/>
      <c r="AFU39" s="538"/>
      <c r="AFV39" s="538"/>
      <c r="AFW39" s="538"/>
      <c r="AFX39" s="538"/>
      <c r="AFY39" s="538"/>
      <c r="AFZ39" s="538"/>
      <c r="AGA39" s="538"/>
      <c r="AGB39" s="538"/>
      <c r="AGC39" s="538"/>
      <c r="AGD39" s="538"/>
      <c r="AGE39" s="538"/>
      <c r="AGF39" s="538"/>
      <c r="AGG39" s="538"/>
      <c r="AGH39" s="538"/>
      <c r="AGI39" s="538"/>
      <c r="AGJ39" s="538"/>
      <c r="AGK39" s="538"/>
      <c r="AGL39" s="538"/>
      <c r="AGM39" s="538"/>
      <c r="AGN39" s="538"/>
      <c r="AGO39" s="538"/>
      <c r="AGP39" s="538"/>
      <c r="AGQ39" s="538"/>
      <c r="AGR39" s="538"/>
      <c r="AGS39" s="538"/>
      <c r="AGT39" s="538"/>
      <c r="AGU39" s="538"/>
      <c r="AGV39" s="538"/>
      <c r="AGW39" s="538"/>
      <c r="AGX39" s="538"/>
      <c r="AGY39" s="538"/>
      <c r="AGZ39" s="538"/>
      <c r="AHA39" s="538"/>
      <c r="AHB39" s="538"/>
      <c r="AHC39" s="538"/>
      <c r="AHD39" s="538"/>
      <c r="AHE39" s="538"/>
      <c r="AHF39" s="538"/>
      <c r="AHG39" s="538"/>
      <c r="AHH39" s="538"/>
      <c r="AHI39" s="538"/>
      <c r="AHJ39" s="538"/>
      <c r="AHK39" s="538"/>
      <c r="AHL39" s="538"/>
      <c r="AHM39" s="538"/>
      <c r="AHN39" s="538"/>
      <c r="AHO39" s="538"/>
      <c r="AHP39" s="538"/>
      <c r="AHQ39" s="538"/>
      <c r="AHR39" s="538"/>
      <c r="AHS39" s="538"/>
      <c r="AHT39" s="538"/>
      <c r="AHU39" s="538"/>
      <c r="AHV39" s="538"/>
      <c r="AHW39" s="538"/>
      <c r="AHX39" s="538"/>
      <c r="AHY39" s="538"/>
      <c r="AHZ39" s="538"/>
      <c r="AIA39" s="538"/>
      <c r="AIB39" s="538"/>
      <c r="AIC39" s="538"/>
      <c r="AID39" s="538"/>
      <c r="AIE39" s="538"/>
      <c r="AIF39" s="538"/>
      <c r="AIG39" s="538"/>
      <c r="AIH39" s="538"/>
      <c r="AII39" s="538"/>
      <c r="AIJ39" s="538"/>
      <c r="AIK39" s="538"/>
      <c r="AIL39" s="538"/>
      <c r="AIM39" s="538"/>
      <c r="AIN39" s="538"/>
      <c r="AIO39" s="538"/>
      <c r="AIP39" s="538"/>
      <c r="AIQ39" s="538"/>
      <c r="AIR39" s="538"/>
      <c r="AIS39" s="538"/>
      <c r="AIT39" s="538"/>
      <c r="AIU39" s="538"/>
      <c r="AIV39" s="538"/>
      <c r="AIW39" s="538"/>
      <c r="AIX39" s="538"/>
      <c r="AIY39" s="538"/>
      <c r="AIZ39" s="538"/>
      <c r="AJA39" s="538"/>
      <c r="AJB39" s="538"/>
      <c r="AJC39" s="538"/>
      <c r="AJD39" s="538"/>
      <c r="AJE39" s="538"/>
      <c r="AJF39" s="538"/>
      <c r="AJG39" s="538"/>
      <c r="AJH39" s="538"/>
      <c r="AJI39" s="538"/>
      <c r="AJJ39" s="538"/>
      <c r="AJK39" s="538"/>
      <c r="AJL39" s="538"/>
      <c r="AJM39" s="538"/>
      <c r="AJN39" s="538"/>
      <c r="AJO39" s="538"/>
      <c r="AJP39" s="538"/>
      <c r="AJQ39" s="538"/>
      <c r="AJR39" s="538"/>
      <c r="AJS39" s="538"/>
      <c r="AJT39" s="538"/>
      <c r="AJU39" s="538"/>
      <c r="AJV39" s="538"/>
      <c r="AJW39" s="538"/>
      <c r="AJX39" s="538"/>
      <c r="AJY39" s="538"/>
      <c r="AJZ39" s="538"/>
      <c r="AKA39" s="538"/>
      <c r="AKB39" s="538"/>
      <c r="AKC39" s="538"/>
      <c r="AKD39" s="538"/>
      <c r="AKE39" s="538"/>
      <c r="AKF39" s="538"/>
      <c r="AKG39" s="538"/>
      <c r="AKH39" s="538"/>
      <c r="AKI39" s="538"/>
      <c r="AKJ39" s="538"/>
      <c r="AKK39" s="538"/>
      <c r="AKL39" s="538"/>
      <c r="AKM39" s="538"/>
      <c r="AKN39" s="538"/>
      <c r="AKO39" s="538"/>
      <c r="AKP39" s="538"/>
      <c r="AKQ39" s="538"/>
      <c r="AKR39" s="538"/>
      <c r="AKS39" s="538"/>
      <c r="AKT39" s="538"/>
      <c r="AKU39" s="538"/>
      <c r="AKV39" s="538"/>
      <c r="AKW39" s="538"/>
      <c r="AKX39" s="538"/>
      <c r="AKY39" s="538"/>
      <c r="AKZ39" s="538"/>
      <c r="ALA39" s="538"/>
    </row>
    <row r="40" spans="1:989" s="537" customFormat="1" ht="52.5" customHeight="1">
      <c r="A40" s="536"/>
      <c r="B40" s="536"/>
      <c r="C40" s="536"/>
      <c r="D40" s="536"/>
      <c r="E40" s="536"/>
      <c r="F40" s="536"/>
      <c r="G40" s="536"/>
      <c r="H40" s="536"/>
      <c r="I40" s="536"/>
      <c r="J40" s="536"/>
      <c r="K40" s="536"/>
      <c r="L40" s="536"/>
      <c r="M40" s="536"/>
      <c r="N40" s="536"/>
      <c r="O40" s="536"/>
      <c r="P40" s="536"/>
      <c r="Q40" s="536"/>
      <c r="R40" s="1706"/>
      <c r="S40" s="1706"/>
      <c r="T40" s="1706"/>
      <c r="U40" s="1706"/>
      <c r="V40" s="1706"/>
      <c r="W40" s="1706"/>
      <c r="X40" s="1706"/>
      <c r="Y40" s="1720"/>
      <c r="Z40" s="1720"/>
      <c r="AA40" s="1720"/>
      <c r="AB40" s="1722" t="s">
        <v>2832</v>
      </c>
      <c r="AC40" s="1722"/>
      <c r="AD40" s="1722"/>
      <c r="AE40" s="1722" t="s">
        <v>2833</v>
      </c>
      <c r="AF40" s="1722"/>
      <c r="AG40" s="1722" t="s">
        <v>2834</v>
      </c>
      <c r="AH40" s="1722"/>
      <c r="AI40" s="1722" t="s">
        <v>2835</v>
      </c>
      <c r="AJ40" s="1722"/>
      <c r="AK40" s="1722" t="s">
        <v>2836</v>
      </c>
      <c r="AL40" s="1722"/>
      <c r="AM40" s="1722" t="s">
        <v>2837</v>
      </c>
      <c r="AN40" s="1722"/>
      <c r="AO40" s="1720"/>
      <c r="AP40" s="1720"/>
      <c r="AQ40" s="1722"/>
      <c r="AR40" s="1722"/>
      <c r="AS40" s="1722"/>
    </row>
    <row r="41" spans="1:989" s="539" customFormat="1" ht="49.5" customHeight="1">
      <c r="A41" s="536"/>
      <c r="B41" s="536"/>
      <c r="C41" s="536"/>
      <c r="D41" s="536"/>
      <c r="E41" s="536"/>
      <c r="F41" s="536"/>
      <c r="G41" s="536"/>
      <c r="H41" s="536"/>
      <c r="I41" s="536"/>
      <c r="J41" s="536"/>
      <c r="K41" s="536"/>
      <c r="L41" s="536"/>
      <c r="M41" s="536"/>
      <c r="N41" s="536"/>
      <c r="O41" s="536"/>
      <c r="P41" s="536"/>
      <c r="Q41" s="536"/>
      <c r="R41" s="1706"/>
      <c r="S41" s="1706"/>
      <c r="T41" s="1706"/>
      <c r="U41" s="1706"/>
      <c r="V41" s="1706"/>
      <c r="W41" s="1706"/>
      <c r="X41" s="1706"/>
      <c r="Y41" s="1720"/>
      <c r="Z41" s="1720"/>
      <c r="AA41" s="1720"/>
      <c r="AB41" s="1722"/>
      <c r="AC41" s="1722"/>
      <c r="AD41" s="1722"/>
      <c r="AE41" s="1722"/>
      <c r="AF41" s="1722"/>
      <c r="AG41" s="1722"/>
      <c r="AH41" s="1722"/>
      <c r="AI41" s="1722"/>
      <c r="AJ41" s="1722"/>
      <c r="AK41" s="1722"/>
      <c r="AL41" s="1722"/>
      <c r="AM41" s="1722"/>
      <c r="AN41" s="1722"/>
      <c r="AO41" s="1720"/>
      <c r="AP41" s="1720"/>
      <c r="AQ41" s="1722"/>
      <c r="AR41" s="1722"/>
      <c r="AS41" s="1722"/>
      <c r="AT41" s="537"/>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c r="IT41" s="538"/>
      <c r="IU41" s="538"/>
      <c r="IV41" s="538"/>
      <c r="IW41" s="538"/>
      <c r="IX41" s="538"/>
      <c r="IY41" s="538"/>
      <c r="IZ41" s="538"/>
      <c r="JA41" s="538"/>
      <c r="JB41" s="538"/>
      <c r="JC41" s="538"/>
      <c r="JD41" s="538"/>
      <c r="JE41" s="538"/>
      <c r="JF41" s="538"/>
      <c r="JG41" s="538"/>
      <c r="JH41" s="538"/>
      <c r="JI41" s="538"/>
      <c r="JJ41" s="538"/>
      <c r="JK41" s="538"/>
      <c r="JL41" s="538"/>
      <c r="JM41" s="538"/>
      <c r="JN41" s="538"/>
      <c r="JO41" s="538"/>
      <c r="JP41" s="538"/>
      <c r="JQ41" s="538"/>
      <c r="JR41" s="538"/>
      <c r="JS41" s="538"/>
      <c r="JT41" s="538"/>
      <c r="JU41" s="538"/>
      <c r="JV41" s="538"/>
      <c r="JW41" s="538"/>
      <c r="JX41" s="538"/>
      <c r="JY41" s="538"/>
      <c r="JZ41" s="538"/>
      <c r="KA41" s="538"/>
      <c r="KB41" s="538"/>
      <c r="KC41" s="538"/>
      <c r="KD41" s="538"/>
      <c r="KE41" s="538"/>
      <c r="KF41" s="538"/>
      <c r="KG41" s="538"/>
      <c r="KH41" s="538"/>
      <c r="KI41" s="538"/>
      <c r="KJ41" s="538"/>
      <c r="KK41" s="538"/>
      <c r="KL41" s="538"/>
      <c r="KM41" s="538"/>
      <c r="KN41" s="538"/>
      <c r="KO41" s="538"/>
      <c r="KP41" s="538"/>
      <c r="KQ41" s="538"/>
      <c r="KR41" s="538"/>
      <c r="KS41" s="538"/>
      <c r="KT41" s="538"/>
      <c r="KU41" s="538"/>
      <c r="KV41" s="538"/>
      <c r="KW41" s="538"/>
      <c r="KX41" s="538"/>
      <c r="KY41" s="538"/>
      <c r="KZ41" s="538"/>
      <c r="LA41" s="538"/>
      <c r="LB41" s="538"/>
      <c r="LC41" s="538"/>
      <c r="LD41" s="538"/>
      <c r="LE41" s="538"/>
      <c r="LF41" s="538"/>
      <c r="LG41" s="538"/>
      <c r="LH41" s="538"/>
      <c r="LI41" s="538"/>
      <c r="LJ41" s="538"/>
      <c r="LK41" s="538"/>
      <c r="LL41" s="538"/>
      <c r="LM41" s="538"/>
      <c r="LN41" s="538"/>
      <c r="LO41" s="538"/>
      <c r="LP41" s="538"/>
      <c r="LQ41" s="538"/>
      <c r="LR41" s="538"/>
      <c r="LS41" s="538"/>
      <c r="LT41" s="538"/>
      <c r="LU41" s="538"/>
      <c r="LV41" s="538"/>
      <c r="LW41" s="538"/>
      <c r="LX41" s="538"/>
      <c r="LY41" s="538"/>
      <c r="LZ41" s="538"/>
      <c r="MA41" s="538"/>
      <c r="MB41" s="538"/>
      <c r="MC41" s="538"/>
      <c r="MD41" s="538"/>
      <c r="ME41" s="538"/>
      <c r="MF41" s="538"/>
      <c r="MG41" s="538"/>
      <c r="MH41" s="538"/>
      <c r="MI41" s="538"/>
      <c r="MJ41" s="538"/>
      <c r="MK41" s="538"/>
      <c r="ML41" s="538"/>
      <c r="MM41" s="538"/>
      <c r="MN41" s="538"/>
      <c r="MO41" s="538"/>
      <c r="MP41" s="538"/>
      <c r="MQ41" s="538"/>
      <c r="MR41" s="538"/>
      <c r="MS41" s="538"/>
      <c r="MT41" s="538"/>
      <c r="MU41" s="538"/>
      <c r="MV41" s="538"/>
      <c r="MW41" s="538"/>
      <c r="MX41" s="538"/>
      <c r="MY41" s="538"/>
      <c r="MZ41" s="538"/>
      <c r="NA41" s="538"/>
      <c r="NB41" s="538"/>
      <c r="NC41" s="538"/>
      <c r="ND41" s="538"/>
      <c r="NE41" s="538"/>
      <c r="NF41" s="538"/>
      <c r="NG41" s="538"/>
      <c r="NH41" s="538"/>
      <c r="NI41" s="538"/>
      <c r="NJ41" s="538"/>
      <c r="NK41" s="538"/>
      <c r="NL41" s="538"/>
      <c r="NM41" s="538"/>
      <c r="NN41" s="538"/>
      <c r="NO41" s="538"/>
      <c r="NP41" s="538"/>
      <c r="NQ41" s="538"/>
      <c r="NR41" s="538"/>
      <c r="NS41" s="538"/>
      <c r="NT41" s="538"/>
      <c r="NU41" s="538"/>
      <c r="NV41" s="538"/>
      <c r="NW41" s="538"/>
      <c r="NX41" s="538"/>
      <c r="NY41" s="538"/>
      <c r="NZ41" s="538"/>
      <c r="OA41" s="538"/>
      <c r="OB41" s="538"/>
      <c r="OC41" s="538"/>
      <c r="OD41" s="538"/>
      <c r="OE41" s="538"/>
      <c r="OF41" s="538"/>
      <c r="OG41" s="538"/>
      <c r="OH41" s="538"/>
      <c r="OI41" s="538"/>
      <c r="OJ41" s="538"/>
      <c r="OK41" s="538"/>
      <c r="OL41" s="538"/>
      <c r="OM41" s="538"/>
      <c r="ON41" s="538"/>
      <c r="OO41" s="538"/>
      <c r="OP41" s="538"/>
      <c r="OQ41" s="538"/>
      <c r="OR41" s="538"/>
      <c r="OS41" s="538"/>
      <c r="OT41" s="538"/>
      <c r="OU41" s="538"/>
      <c r="OV41" s="538"/>
      <c r="OW41" s="538"/>
      <c r="OX41" s="538"/>
      <c r="OY41" s="538"/>
      <c r="OZ41" s="538"/>
      <c r="PA41" s="538"/>
      <c r="PB41" s="538"/>
      <c r="PC41" s="538"/>
      <c r="PD41" s="538"/>
      <c r="PE41" s="538"/>
      <c r="PF41" s="538"/>
      <c r="PG41" s="538"/>
      <c r="PH41" s="538"/>
      <c r="PI41" s="538"/>
      <c r="PJ41" s="538"/>
      <c r="PK41" s="538"/>
      <c r="PL41" s="538"/>
      <c r="PM41" s="538"/>
      <c r="PN41" s="538"/>
      <c r="PO41" s="538"/>
      <c r="PP41" s="538"/>
      <c r="PQ41" s="538"/>
      <c r="PR41" s="538"/>
      <c r="PS41" s="538"/>
      <c r="PT41" s="538"/>
      <c r="PU41" s="538"/>
      <c r="PV41" s="538"/>
      <c r="PW41" s="538"/>
      <c r="PX41" s="538"/>
      <c r="PY41" s="538"/>
      <c r="PZ41" s="538"/>
      <c r="QA41" s="538"/>
      <c r="QB41" s="538"/>
      <c r="QC41" s="538"/>
      <c r="QD41" s="538"/>
      <c r="QE41" s="538"/>
      <c r="QF41" s="538"/>
      <c r="QG41" s="538"/>
      <c r="QH41" s="538"/>
      <c r="QI41" s="538"/>
      <c r="QJ41" s="538"/>
      <c r="QK41" s="538"/>
      <c r="QL41" s="538"/>
      <c r="QM41" s="538"/>
      <c r="QN41" s="538"/>
      <c r="QO41" s="538"/>
      <c r="QP41" s="538"/>
      <c r="QQ41" s="538"/>
      <c r="QR41" s="538"/>
      <c r="QS41" s="538"/>
      <c r="QT41" s="538"/>
      <c r="QU41" s="538"/>
      <c r="QV41" s="538"/>
      <c r="QW41" s="538"/>
      <c r="QX41" s="538"/>
      <c r="QY41" s="538"/>
      <c r="QZ41" s="538"/>
      <c r="RA41" s="538"/>
      <c r="RB41" s="538"/>
      <c r="RC41" s="538"/>
      <c r="RD41" s="538"/>
      <c r="RE41" s="538"/>
      <c r="RF41" s="538"/>
      <c r="RG41" s="538"/>
      <c r="RH41" s="538"/>
      <c r="RI41" s="538"/>
      <c r="RJ41" s="538"/>
      <c r="RK41" s="538"/>
      <c r="RL41" s="538"/>
      <c r="RM41" s="538"/>
      <c r="RN41" s="538"/>
      <c r="RO41" s="538"/>
      <c r="RP41" s="538"/>
      <c r="RQ41" s="538"/>
      <c r="RR41" s="538"/>
      <c r="RS41" s="538"/>
      <c r="RT41" s="538"/>
      <c r="RU41" s="538"/>
      <c r="RV41" s="538"/>
      <c r="RW41" s="538"/>
      <c r="RX41" s="538"/>
      <c r="RY41" s="538"/>
      <c r="RZ41" s="538"/>
      <c r="SA41" s="538"/>
      <c r="SB41" s="538"/>
      <c r="SC41" s="538"/>
      <c r="SD41" s="538"/>
      <c r="SE41" s="538"/>
      <c r="SF41" s="538"/>
      <c r="SG41" s="538"/>
      <c r="SH41" s="538"/>
      <c r="SI41" s="538"/>
      <c r="SJ41" s="538"/>
      <c r="SK41" s="538"/>
      <c r="SL41" s="538"/>
      <c r="SM41" s="538"/>
      <c r="SN41" s="538"/>
      <c r="SO41" s="538"/>
      <c r="SP41" s="538"/>
      <c r="SQ41" s="538"/>
      <c r="SR41" s="538"/>
      <c r="SS41" s="538"/>
      <c r="ST41" s="538"/>
      <c r="SU41" s="538"/>
      <c r="SV41" s="538"/>
      <c r="SW41" s="538"/>
      <c r="SX41" s="538"/>
      <c r="SY41" s="538"/>
      <c r="SZ41" s="538"/>
      <c r="TA41" s="538"/>
      <c r="TB41" s="538"/>
      <c r="TC41" s="538"/>
      <c r="TD41" s="538"/>
      <c r="TE41" s="538"/>
      <c r="TF41" s="538"/>
      <c r="TG41" s="538"/>
      <c r="TH41" s="538"/>
      <c r="TI41" s="538"/>
      <c r="TJ41" s="538"/>
      <c r="TK41" s="538"/>
      <c r="TL41" s="538"/>
      <c r="TM41" s="538"/>
      <c r="TN41" s="538"/>
      <c r="TO41" s="538"/>
      <c r="TP41" s="538"/>
      <c r="TQ41" s="538"/>
      <c r="TR41" s="538"/>
      <c r="TS41" s="538"/>
      <c r="TT41" s="538"/>
      <c r="TU41" s="538"/>
      <c r="TV41" s="538"/>
      <c r="TW41" s="538"/>
      <c r="TX41" s="538"/>
      <c r="TY41" s="538"/>
      <c r="TZ41" s="538"/>
      <c r="UA41" s="538"/>
      <c r="UB41" s="538"/>
      <c r="UC41" s="538"/>
      <c r="UD41" s="538"/>
      <c r="UE41" s="538"/>
      <c r="UF41" s="538"/>
      <c r="UG41" s="538"/>
      <c r="UH41" s="538"/>
      <c r="UI41" s="538"/>
      <c r="UJ41" s="538"/>
      <c r="UK41" s="538"/>
      <c r="UL41" s="538"/>
      <c r="UM41" s="538"/>
      <c r="UN41" s="538"/>
      <c r="UO41" s="538"/>
      <c r="UP41" s="538"/>
      <c r="UQ41" s="538"/>
      <c r="UR41" s="538"/>
      <c r="US41" s="538"/>
      <c r="UT41" s="538"/>
      <c r="UU41" s="538"/>
      <c r="UV41" s="538"/>
      <c r="UW41" s="538"/>
      <c r="UX41" s="538"/>
      <c r="UY41" s="538"/>
      <c r="UZ41" s="538"/>
      <c r="VA41" s="538"/>
      <c r="VB41" s="538"/>
      <c r="VC41" s="538"/>
      <c r="VD41" s="538"/>
      <c r="VE41" s="538"/>
      <c r="VF41" s="538"/>
      <c r="VG41" s="538"/>
      <c r="VH41" s="538"/>
      <c r="VI41" s="538"/>
      <c r="VJ41" s="538"/>
      <c r="VK41" s="538"/>
      <c r="VL41" s="538"/>
      <c r="VM41" s="538"/>
      <c r="VN41" s="538"/>
      <c r="VO41" s="538"/>
      <c r="VP41" s="538"/>
      <c r="VQ41" s="538"/>
      <c r="VR41" s="538"/>
      <c r="VS41" s="538"/>
      <c r="VT41" s="538"/>
      <c r="VU41" s="538"/>
      <c r="VV41" s="538"/>
      <c r="VW41" s="538"/>
      <c r="VX41" s="538"/>
      <c r="VY41" s="538"/>
      <c r="VZ41" s="538"/>
      <c r="WA41" s="538"/>
      <c r="WB41" s="538"/>
      <c r="WC41" s="538"/>
      <c r="WD41" s="538"/>
      <c r="WE41" s="538"/>
      <c r="WF41" s="538"/>
      <c r="WG41" s="538"/>
      <c r="WH41" s="538"/>
      <c r="WI41" s="538"/>
      <c r="WJ41" s="538"/>
      <c r="WK41" s="538"/>
      <c r="WL41" s="538"/>
      <c r="WM41" s="538"/>
      <c r="WN41" s="538"/>
      <c r="WO41" s="538"/>
      <c r="WP41" s="538"/>
      <c r="WQ41" s="538"/>
      <c r="WR41" s="538"/>
      <c r="WS41" s="538"/>
      <c r="WT41" s="538"/>
      <c r="WU41" s="538"/>
      <c r="WV41" s="538"/>
      <c r="WW41" s="538"/>
      <c r="WX41" s="538"/>
      <c r="WY41" s="538"/>
      <c r="WZ41" s="538"/>
      <c r="XA41" s="538"/>
      <c r="XB41" s="538"/>
      <c r="XC41" s="538"/>
      <c r="XD41" s="538"/>
      <c r="XE41" s="538"/>
      <c r="XF41" s="538"/>
      <c r="XG41" s="538"/>
      <c r="XH41" s="538"/>
      <c r="XI41" s="538"/>
      <c r="XJ41" s="538"/>
      <c r="XK41" s="538"/>
      <c r="XL41" s="538"/>
      <c r="XM41" s="538"/>
      <c r="XN41" s="538"/>
      <c r="XO41" s="538"/>
      <c r="XP41" s="538"/>
      <c r="XQ41" s="538"/>
      <c r="XR41" s="538"/>
      <c r="XS41" s="538"/>
      <c r="XT41" s="538"/>
      <c r="XU41" s="538"/>
      <c r="XV41" s="538"/>
      <c r="XW41" s="538"/>
      <c r="XX41" s="538"/>
      <c r="XY41" s="538"/>
      <c r="XZ41" s="538"/>
      <c r="YA41" s="538"/>
      <c r="YB41" s="538"/>
      <c r="YC41" s="538"/>
      <c r="YD41" s="538"/>
      <c r="YE41" s="538"/>
      <c r="YF41" s="538"/>
      <c r="YG41" s="538"/>
      <c r="YH41" s="538"/>
      <c r="YI41" s="538"/>
      <c r="YJ41" s="538"/>
      <c r="YK41" s="538"/>
      <c r="YL41" s="538"/>
      <c r="YM41" s="538"/>
      <c r="YN41" s="538"/>
      <c r="YO41" s="538"/>
      <c r="YP41" s="538"/>
      <c r="YQ41" s="538"/>
      <c r="YR41" s="538"/>
      <c r="YS41" s="538"/>
      <c r="YT41" s="538"/>
      <c r="YU41" s="538"/>
      <c r="YV41" s="538"/>
      <c r="YW41" s="538"/>
      <c r="YX41" s="538"/>
      <c r="YY41" s="538"/>
      <c r="YZ41" s="538"/>
      <c r="ZA41" s="538"/>
      <c r="ZB41" s="538"/>
      <c r="ZC41" s="538"/>
      <c r="ZD41" s="538"/>
      <c r="ZE41" s="538"/>
      <c r="ZF41" s="538"/>
      <c r="ZG41" s="538"/>
      <c r="ZH41" s="538"/>
      <c r="ZI41" s="538"/>
      <c r="ZJ41" s="538"/>
      <c r="ZK41" s="538"/>
      <c r="ZL41" s="538"/>
      <c r="ZM41" s="538"/>
      <c r="ZN41" s="538"/>
      <c r="ZO41" s="538"/>
      <c r="ZP41" s="538"/>
      <c r="ZQ41" s="538"/>
      <c r="ZR41" s="538"/>
      <c r="ZS41" s="538"/>
      <c r="ZT41" s="538"/>
      <c r="ZU41" s="538"/>
      <c r="ZV41" s="538"/>
      <c r="ZW41" s="538"/>
      <c r="ZX41" s="538"/>
      <c r="ZY41" s="538"/>
      <c r="ZZ41" s="538"/>
      <c r="AAA41" s="538"/>
      <c r="AAB41" s="538"/>
      <c r="AAC41" s="538"/>
      <c r="AAD41" s="538"/>
      <c r="AAE41" s="538"/>
      <c r="AAF41" s="538"/>
      <c r="AAG41" s="538"/>
      <c r="AAH41" s="538"/>
      <c r="AAI41" s="538"/>
      <c r="AAJ41" s="538"/>
      <c r="AAK41" s="538"/>
      <c r="AAL41" s="538"/>
      <c r="AAM41" s="538"/>
      <c r="AAN41" s="538"/>
      <c r="AAO41" s="538"/>
      <c r="AAP41" s="538"/>
      <c r="AAQ41" s="538"/>
      <c r="AAR41" s="538"/>
      <c r="AAS41" s="538"/>
      <c r="AAT41" s="538"/>
      <c r="AAU41" s="538"/>
      <c r="AAV41" s="538"/>
      <c r="AAW41" s="538"/>
      <c r="AAX41" s="538"/>
      <c r="AAY41" s="538"/>
      <c r="AAZ41" s="538"/>
      <c r="ABA41" s="538"/>
      <c r="ABB41" s="538"/>
      <c r="ABC41" s="538"/>
      <c r="ABD41" s="538"/>
      <c r="ABE41" s="538"/>
      <c r="ABF41" s="538"/>
      <c r="ABG41" s="538"/>
      <c r="ABH41" s="538"/>
      <c r="ABI41" s="538"/>
      <c r="ABJ41" s="538"/>
      <c r="ABK41" s="538"/>
      <c r="ABL41" s="538"/>
      <c r="ABM41" s="538"/>
      <c r="ABN41" s="538"/>
      <c r="ABO41" s="538"/>
      <c r="ABP41" s="538"/>
      <c r="ABQ41" s="538"/>
      <c r="ABR41" s="538"/>
      <c r="ABS41" s="538"/>
      <c r="ABT41" s="538"/>
      <c r="ABU41" s="538"/>
      <c r="ABV41" s="538"/>
      <c r="ABW41" s="538"/>
      <c r="ABX41" s="538"/>
      <c r="ABY41" s="538"/>
      <c r="ABZ41" s="538"/>
      <c r="ACA41" s="538"/>
      <c r="ACB41" s="538"/>
      <c r="ACC41" s="538"/>
      <c r="ACD41" s="538"/>
      <c r="ACE41" s="538"/>
      <c r="ACF41" s="538"/>
      <c r="ACG41" s="538"/>
      <c r="ACH41" s="538"/>
      <c r="ACI41" s="538"/>
      <c r="ACJ41" s="538"/>
      <c r="ACK41" s="538"/>
      <c r="ACL41" s="538"/>
      <c r="ACM41" s="538"/>
      <c r="ACN41" s="538"/>
      <c r="ACO41" s="538"/>
      <c r="ACP41" s="538"/>
      <c r="ACQ41" s="538"/>
      <c r="ACR41" s="538"/>
      <c r="ACS41" s="538"/>
      <c r="ACT41" s="538"/>
      <c r="ACU41" s="538"/>
      <c r="ACV41" s="538"/>
      <c r="ACW41" s="538"/>
      <c r="ACX41" s="538"/>
      <c r="ACY41" s="538"/>
      <c r="ACZ41" s="538"/>
      <c r="ADA41" s="538"/>
      <c r="ADB41" s="538"/>
      <c r="ADC41" s="538"/>
      <c r="ADD41" s="538"/>
      <c r="ADE41" s="538"/>
      <c r="ADF41" s="538"/>
      <c r="ADG41" s="538"/>
      <c r="ADH41" s="538"/>
      <c r="ADI41" s="538"/>
      <c r="ADJ41" s="538"/>
      <c r="ADK41" s="538"/>
      <c r="ADL41" s="538"/>
      <c r="ADM41" s="538"/>
      <c r="ADN41" s="538"/>
      <c r="ADO41" s="538"/>
      <c r="ADP41" s="538"/>
      <c r="ADQ41" s="538"/>
      <c r="ADR41" s="538"/>
      <c r="ADS41" s="538"/>
      <c r="ADT41" s="538"/>
      <c r="ADU41" s="538"/>
      <c r="ADV41" s="538"/>
      <c r="ADW41" s="538"/>
      <c r="ADX41" s="538"/>
      <c r="ADY41" s="538"/>
      <c r="ADZ41" s="538"/>
      <c r="AEA41" s="538"/>
      <c r="AEB41" s="538"/>
      <c r="AEC41" s="538"/>
      <c r="AED41" s="538"/>
      <c r="AEE41" s="538"/>
      <c r="AEF41" s="538"/>
      <c r="AEG41" s="538"/>
      <c r="AEH41" s="538"/>
      <c r="AEI41" s="538"/>
      <c r="AEJ41" s="538"/>
      <c r="AEK41" s="538"/>
      <c r="AEL41" s="538"/>
      <c r="AEM41" s="538"/>
      <c r="AEN41" s="538"/>
      <c r="AEO41" s="538"/>
      <c r="AEP41" s="538"/>
      <c r="AEQ41" s="538"/>
      <c r="AER41" s="538"/>
      <c r="AES41" s="538"/>
      <c r="AET41" s="538"/>
      <c r="AEU41" s="538"/>
      <c r="AEV41" s="538"/>
      <c r="AEW41" s="538"/>
      <c r="AEX41" s="538"/>
      <c r="AEY41" s="538"/>
      <c r="AEZ41" s="538"/>
      <c r="AFA41" s="538"/>
      <c r="AFB41" s="538"/>
      <c r="AFC41" s="538"/>
      <c r="AFD41" s="538"/>
      <c r="AFE41" s="538"/>
      <c r="AFF41" s="538"/>
      <c r="AFG41" s="538"/>
      <c r="AFH41" s="538"/>
      <c r="AFI41" s="538"/>
      <c r="AFJ41" s="538"/>
      <c r="AFK41" s="538"/>
      <c r="AFL41" s="538"/>
      <c r="AFM41" s="538"/>
      <c r="AFN41" s="538"/>
      <c r="AFO41" s="538"/>
      <c r="AFP41" s="538"/>
      <c r="AFQ41" s="538"/>
      <c r="AFR41" s="538"/>
      <c r="AFS41" s="538"/>
      <c r="AFT41" s="538"/>
      <c r="AFU41" s="538"/>
      <c r="AFV41" s="538"/>
      <c r="AFW41" s="538"/>
      <c r="AFX41" s="538"/>
      <c r="AFY41" s="538"/>
      <c r="AFZ41" s="538"/>
      <c r="AGA41" s="538"/>
      <c r="AGB41" s="538"/>
      <c r="AGC41" s="538"/>
      <c r="AGD41" s="538"/>
      <c r="AGE41" s="538"/>
      <c r="AGF41" s="538"/>
      <c r="AGG41" s="538"/>
      <c r="AGH41" s="538"/>
      <c r="AGI41" s="538"/>
      <c r="AGJ41" s="538"/>
      <c r="AGK41" s="538"/>
      <c r="AGL41" s="538"/>
      <c r="AGM41" s="538"/>
      <c r="AGN41" s="538"/>
      <c r="AGO41" s="538"/>
      <c r="AGP41" s="538"/>
      <c r="AGQ41" s="538"/>
      <c r="AGR41" s="538"/>
      <c r="AGS41" s="538"/>
      <c r="AGT41" s="538"/>
      <c r="AGU41" s="538"/>
      <c r="AGV41" s="538"/>
      <c r="AGW41" s="538"/>
      <c r="AGX41" s="538"/>
      <c r="AGY41" s="538"/>
      <c r="AGZ41" s="538"/>
      <c r="AHA41" s="538"/>
      <c r="AHB41" s="538"/>
      <c r="AHC41" s="538"/>
      <c r="AHD41" s="538"/>
      <c r="AHE41" s="538"/>
      <c r="AHF41" s="538"/>
      <c r="AHG41" s="538"/>
      <c r="AHH41" s="538"/>
      <c r="AHI41" s="538"/>
      <c r="AHJ41" s="538"/>
      <c r="AHK41" s="538"/>
      <c r="AHL41" s="538"/>
      <c r="AHM41" s="538"/>
      <c r="AHN41" s="538"/>
      <c r="AHO41" s="538"/>
      <c r="AHP41" s="538"/>
      <c r="AHQ41" s="538"/>
      <c r="AHR41" s="538"/>
      <c r="AHS41" s="538"/>
      <c r="AHT41" s="538"/>
      <c r="AHU41" s="538"/>
      <c r="AHV41" s="538"/>
      <c r="AHW41" s="538"/>
      <c r="AHX41" s="538"/>
      <c r="AHY41" s="538"/>
      <c r="AHZ41" s="538"/>
      <c r="AIA41" s="538"/>
      <c r="AIB41" s="538"/>
      <c r="AIC41" s="538"/>
      <c r="AID41" s="538"/>
      <c r="AIE41" s="538"/>
      <c r="AIF41" s="538"/>
      <c r="AIG41" s="538"/>
      <c r="AIH41" s="538"/>
      <c r="AII41" s="538"/>
      <c r="AIJ41" s="538"/>
      <c r="AIK41" s="538"/>
      <c r="AIL41" s="538"/>
      <c r="AIM41" s="538"/>
      <c r="AIN41" s="538"/>
      <c r="AIO41" s="538"/>
      <c r="AIP41" s="538"/>
      <c r="AIQ41" s="538"/>
      <c r="AIR41" s="538"/>
      <c r="AIS41" s="538"/>
      <c r="AIT41" s="538"/>
      <c r="AIU41" s="538"/>
      <c r="AIV41" s="538"/>
      <c r="AIW41" s="538"/>
      <c r="AIX41" s="538"/>
      <c r="AIY41" s="538"/>
      <c r="AIZ41" s="538"/>
      <c r="AJA41" s="538"/>
      <c r="AJB41" s="538"/>
      <c r="AJC41" s="538"/>
      <c r="AJD41" s="538"/>
      <c r="AJE41" s="538"/>
      <c r="AJF41" s="538"/>
      <c r="AJG41" s="538"/>
      <c r="AJH41" s="538"/>
      <c r="AJI41" s="538"/>
      <c r="AJJ41" s="538"/>
      <c r="AJK41" s="538"/>
      <c r="AJL41" s="538"/>
      <c r="AJM41" s="538"/>
      <c r="AJN41" s="538"/>
      <c r="AJO41" s="538"/>
      <c r="AJP41" s="538"/>
      <c r="AJQ41" s="538"/>
      <c r="AJR41" s="538"/>
      <c r="AJS41" s="538"/>
      <c r="AJT41" s="538"/>
      <c r="AJU41" s="538"/>
      <c r="AJV41" s="538"/>
      <c r="AJW41" s="538"/>
      <c r="AJX41" s="538"/>
      <c r="AJY41" s="538"/>
      <c r="AJZ41" s="538"/>
      <c r="AKA41" s="538"/>
      <c r="AKB41" s="538"/>
      <c r="AKC41" s="538"/>
      <c r="AKD41" s="538"/>
      <c r="AKE41" s="538"/>
      <c r="AKF41" s="538"/>
      <c r="AKG41" s="538"/>
      <c r="AKH41" s="538"/>
      <c r="AKI41" s="538"/>
      <c r="AKJ41" s="538"/>
      <c r="AKK41" s="538"/>
      <c r="AKL41" s="538"/>
      <c r="AKM41" s="538"/>
      <c r="AKN41" s="538"/>
      <c r="AKO41" s="538"/>
      <c r="AKP41" s="538"/>
      <c r="AKQ41" s="538"/>
      <c r="AKR41" s="538"/>
      <c r="AKS41" s="538"/>
      <c r="AKT41" s="538"/>
      <c r="AKU41" s="538"/>
      <c r="AKV41" s="538"/>
      <c r="AKW41" s="538"/>
      <c r="AKX41" s="538"/>
      <c r="AKY41" s="538"/>
      <c r="AKZ41" s="538"/>
      <c r="ALA41" s="538"/>
    </row>
    <row r="42" spans="1:989" s="539" customFormat="1" ht="49.5" customHeight="1">
      <c r="A42" s="536"/>
      <c r="B42" s="536"/>
      <c r="C42" s="536"/>
      <c r="D42" s="536"/>
      <c r="E42" s="536"/>
      <c r="F42" s="536"/>
      <c r="G42" s="536"/>
      <c r="H42" s="536"/>
      <c r="I42" s="536"/>
      <c r="J42" s="536"/>
      <c r="K42" s="536"/>
      <c r="L42" s="536"/>
      <c r="M42" s="536"/>
      <c r="N42" s="536"/>
      <c r="O42" s="536"/>
      <c r="P42" s="536"/>
      <c r="Q42" s="536"/>
      <c r="R42" s="1706"/>
      <c r="S42" s="1706"/>
      <c r="T42" s="1706"/>
      <c r="U42" s="1706"/>
      <c r="V42" s="1706"/>
      <c r="W42" s="1706"/>
      <c r="X42" s="1706"/>
      <c r="Y42" s="1720"/>
      <c r="Z42" s="1720"/>
      <c r="AA42" s="1720"/>
      <c r="AB42" s="1722"/>
      <c r="AC42" s="1722"/>
      <c r="AD42" s="1722"/>
      <c r="AE42" s="1722"/>
      <c r="AF42" s="1722"/>
      <c r="AG42" s="1722"/>
      <c r="AH42" s="1722"/>
      <c r="AI42" s="1722"/>
      <c r="AJ42" s="1722"/>
      <c r="AK42" s="1722"/>
      <c r="AL42" s="1722"/>
      <c r="AM42" s="1722"/>
      <c r="AN42" s="1722"/>
      <c r="AO42" s="1720"/>
      <c r="AP42" s="1720"/>
      <c r="AQ42" s="1722"/>
      <c r="AR42" s="1722"/>
      <c r="AS42" s="1722"/>
      <c r="AT42" s="537"/>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c r="IT42" s="538"/>
      <c r="IU42" s="538"/>
      <c r="IV42" s="538"/>
      <c r="IW42" s="538"/>
      <c r="IX42" s="538"/>
      <c r="IY42" s="538"/>
      <c r="IZ42" s="538"/>
      <c r="JA42" s="538"/>
      <c r="JB42" s="538"/>
      <c r="JC42" s="538"/>
      <c r="JD42" s="538"/>
      <c r="JE42" s="538"/>
      <c r="JF42" s="538"/>
      <c r="JG42" s="538"/>
      <c r="JH42" s="538"/>
      <c r="JI42" s="538"/>
      <c r="JJ42" s="538"/>
      <c r="JK42" s="538"/>
      <c r="JL42" s="538"/>
      <c r="JM42" s="538"/>
      <c r="JN42" s="538"/>
      <c r="JO42" s="538"/>
      <c r="JP42" s="538"/>
      <c r="JQ42" s="538"/>
      <c r="JR42" s="538"/>
      <c r="JS42" s="538"/>
      <c r="JT42" s="538"/>
      <c r="JU42" s="538"/>
      <c r="JV42" s="538"/>
      <c r="JW42" s="538"/>
      <c r="JX42" s="538"/>
      <c r="JY42" s="538"/>
      <c r="JZ42" s="538"/>
      <c r="KA42" s="538"/>
      <c r="KB42" s="538"/>
      <c r="KC42" s="538"/>
      <c r="KD42" s="538"/>
      <c r="KE42" s="538"/>
      <c r="KF42" s="538"/>
      <c r="KG42" s="538"/>
      <c r="KH42" s="538"/>
      <c r="KI42" s="538"/>
      <c r="KJ42" s="538"/>
      <c r="KK42" s="538"/>
      <c r="KL42" s="538"/>
      <c r="KM42" s="538"/>
      <c r="KN42" s="538"/>
      <c r="KO42" s="538"/>
      <c r="KP42" s="538"/>
      <c r="KQ42" s="538"/>
      <c r="KR42" s="538"/>
      <c r="KS42" s="538"/>
      <c r="KT42" s="538"/>
      <c r="KU42" s="538"/>
      <c r="KV42" s="538"/>
      <c r="KW42" s="538"/>
      <c r="KX42" s="538"/>
      <c r="KY42" s="538"/>
      <c r="KZ42" s="538"/>
      <c r="LA42" s="538"/>
      <c r="LB42" s="538"/>
      <c r="LC42" s="538"/>
      <c r="LD42" s="538"/>
      <c r="LE42" s="538"/>
      <c r="LF42" s="538"/>
      <c r="LG42" s="538"/>
      <c r="LH42" s="538"/>
      <c r="LI42" s="538"/>
      <c r="LJ42" s="538"/>
      <c r="LK42" s="538"/>
      <c r="LL42" s="538"/>
      <c r="LM42" s="538"/>
      <c r="LN42" s="538"/>
      <c r="LO42" s="538"/>
      <c r="LP42" s="538"/>
      <c r="LQ42" s="538"/>
      <c r="LR42" s="538"/>
      <c r="LS42" s="538"/>
      <c r="LT42" s="538"/>
      <c r="LU42" s="538"/>
      <c r="LV42" s="538"/>
      <c r="LW42" s="538"/>
      <c r="LX42" s="538"/>
      <c r="LY42" s="538"/>
      <c r="LZ42" s="538"/>
      <c r="MA42" s="538"/>
      <c r="MB42" s="538"/>
      <c r="MC42" s="538"/>
      <c r="MD42" s="538"/>
      <c r="ME42" s="538"/>
      <c r="MF42" s="538"/>
      <c r="MG42" s="538"/>
      <c r="MH42" s="538"/>
      <c r="MI42" s="538"/>
      <c r="MJ42" s="538"/>
      <c r="MK42" s="538"/>
      <c r="ML42" s="538"/>
      <c r="MM42" s="538"/>
      <c r="MN42" s="538"/>
      <c r="MO42" s="538"/>
      <c r="MP42" s="538"/>
      <c r="MQ42" s="538"/>
      <c r="MR42" s="538"/>
      <c r="MS42" s="538"/>
      <c r="MT42" s="538"/>
      <c r="MU42" s="538"/>
      <c r="MV42" s="538"/>
      <c r="MW42" s="538"/>
      <c r="MX42" s="538"/>
      <c r="MY42" s="538"/>
      <c r="MZ42" s="538"/>
      <c r="NA42" s="538"/>
      <c r="NB42" s="538"/>
      <c r="NC42" s="538"/>
      <c r="ND42" s="538"/>
      <c r="NE42" s="538"/>
      <c r="NF42" s="538"/>
      <c r="NG42" s="538"/>
      <c r="NH42" s="538"/>
      <c r="NI42" s="538"/>
      <c r="NJ42" s="538"/>
      <c r="NK42" s="538"/>
      <c r="NL42" s="538"/>
      <c r="NM42" s="538"/>
      <c r="NN42" s="538"/>
      <c r="NO42" s="538"/>
      <c r="NP42" s="538"/>
      <c r="NQ42" s="538"/>
      <c r="NR42" s="538"/>
      <c r="NS42" s="538"/>
      <c r="NT42" s="538"/>
      <c r="NU42" s="538"/>
      <c r="NV42" s="538"/>
      <c r="NW42" s="538"/>
      <c r="NX42" s="538"/>
      <c r="NY42" s="538"/>
      <c r="NZ42" s="538"/>
      <c r="OA42" s="538"/>
      <c r="OB42" s="538"/>
      <c r="OC42" s="538"/>
      <c r="OD42" s="538"/>
      <c r="OE42" s="538"/>
      <c r="OF42" s="538"/>
      <c r="OG42" s="538"/>
      <c r="OH42" s="538"/>
      <c r="OI42" s="538"/>
      <c r="OJ42" s="538"/>
      <c r="OK42" s="538"/>
      <c r="OL42" s="538"/>
      <c r="OM42" s="538"/>
      <c r="ON42" s="538"/>
      <c r="OO42" s="538"/>
      <c r="OP42" s="538"/>
      <c r="OQ42" s="538"/>
      <c r="OR42" s="538"/>
      <c r="OS42" s="538"/>
      <c r="OT42" s="538"/>
      <c r="OU42" s="538"/>
      <c r="OV42" s="538"/>
      <c r="OW42" s="538"/>
      <c r="OX42" s="538"/>
      <c r="OY42" s="538"/>
      <c r="OZ42" s="538"/>
      <c r="PA42" s="538"/>
      <c r="PB42" s="538"/>
      <c r="PC42" s="538"/>
      <c r="PD42" s="538"/>
      <c r="PE42" s="538"/>
      <c r="PF42" s="538"/>
      <c r="PG42" s="538"/>
      <c r="PH42" s="538"/>
      <c r="PI42" s="538"/>
      <c r="PJ42" s="538"/>
      <c r="PK42" s="538"/>
      <c r="PL42" s="538"/>
      <c r="PM42" s="538"/>
      <c r="PN42" s="538"/>
      <c r="PO42" s="538"/>
      <c r="PP42" s="538"/>
      <c r="PQ42" s="538"/>
      <c r="PR42" s="538"/>
      <c r="PS42" s="538"/>
      <c r="PT42" s="538"/>
      <c r="PU42" s="538"/>
      <c r="PV42" s="538"/>
      <c r="PW42" s="538"/>
      <c r="PX42" s="538"/>
      <c r="PY42" s="538"/>
      <c r="PZ42" s="538"/>
      <c r="QA42" s="538"/>
      <c r="QB42" s="538"/>
      <c r="QC42" s="538"/>
      <c r="QD42" s="538"/>
      <c r="QE42" s="538"/>
      <c r="QF42" s="538"/>
      <c r="QG42" s="538"/>
      <c r="QH42" s="538"/>
      <c r="QI42" s="538"/>
      <c r="QJ42" s="538"/>
      <c r="QK42" s="538"/>
      <c r="QL42" s="538"/>
      <c r="QM42" s="538"/>
      <c r="QN42" s="538"/>
      <c r="QO42" s="538"/>
      <c r="QP42" s="538"/>
      <c r="QQ42" s="538"/>
      <c r="QR42" s="538"/>
      <c r="QS42" s="538"/>
      <c r="QT42" s="538"/>
      <c r="QU42" s="538"/>
      <c r="QV42" s="538"/>
      <c r="QW42" s="538"/>
      <c r="QX42" s="538"/>
      <c r="QY42" s="538"/>
      <c r="QZ42" s="538"/>
      <c r="RA42" s="538"/>
      <c r="RB42" s="538"/>
      <c r="RC42" s="538"/>
      <c r="RD42" s="538"/>
      <c r="RE42" s="538"/>
      <c r="RF42" s="538"/>
      <c r="RG42" s="538"/>
      <c r="RH42" s="538"/>
      <c r="RI42" s="538"/>
      <c r="RJ42" s="538"/>
      <c r="RK42" s="538"/>
      <c r="RL42" s="538"/>
      <c r="RM42" s="538"/>
      <c r="RN42" s="538"/>
      <c r="RO42" s="538"/>
      <c r="RP42" s="538"/>
      <c r="RQ42" s="538"/>
      <c r="RR42" s="538"/>
      <c r="RS42" s="538"/>
      <c r="RT42" s="538"/>
      <c r="RU42" s="538"/>
      <c r="RV42" s="538"/>
      <c r="RW42" s="538"/>
      <c r="RX42" s="538"/>
      <c r="RY42" s="538"/>
      <c r="RZ42" s="538"/>
      <c r="SA42" s="538"/>
      <c r="SB42" s="538"/>
      <c r="SC42" s="538"/>
      <c r="SD42" s="538"/>
      <c r="SE42" s="538"/>
      <c r="SF42" s="538"/>
      <c r="SG42" s="538"/>
      <c r="SH42" s="538"/>
      <c r="SI42" s="538"/>
      <c r="SJ42" s="538"/>
      <c r="SK42" s="538"/>
      <c r="SL42" s="538"/>
      <c r="SM42" s="538"/>
      <c r="SN42" s="538"/>
      <c r="SO42" s="538"/>
      <c r="SP42" s="538"/>
      <c r="SQ42" s="538"/>
      <c r="SR42" s="538"/>
      <c r="SS42" s="538"/>
      <c r="ST42" s="538"/>
      <c r="SU42" s="538"/>
      <c r="SV42" s="538"/>
      <c r="SW42" s="538"/>
      <c r="SX42" s="538"/>
      <c r="SY42" s="538"/>
      <c r="SZ42" s="538"/>
      <c r="TA42" s="538"/>
      <c r="TB42" s="538"/>
      <c r="TC42" s="538"/>
      <c r="TD42" s="538"/>
      <c r="TE42" s="538"/>
      <c r="TF42" s="538"/>
      <c r="TG42" s="538"/>
      <c r="TH42" s="538"/>
      <c r="TI42" s="538"/>
      <c r="TJ42" s="538"/>
      <c r="TK42" s="538"/>
      <c r="TL42" s="538"/>
      <c r="TM42" s="538"/>
      <c r="TN42" s="538"/>
      <c r="TO42" s="538"/>
      <c r="TP42" s="538"/>
      <c r="TQ42" s="538"/>
      <c r="TR42" s="538"/>
      <c r="TS42" s="538"/>
      <c r="TT42" s="538"/>
      <c r="TU42" s="538"/>
      <c r="TV42" s="538"/>
      <c r="TW42" s="538"/>
      <c r="TX42" s="538"/>
      <c r="TY42" s="538"/>
      <c r="TZ42" s="538"/>
      <c r="UA42" s="538"/>
      <c r="UB42" s="538"/>
      <c r="UC42" s="538"/>
      <c r="UD42" s="538"/>
      <c r="UE42" s="538"/>
      <c r="UF42" s="538"/>
      <c r="UG42" s="538"/>
      <c r="UH42" s="538"/>
      <c r="UI42" s="538"/>
      <c r="UJ42" s="538"/>
      <c r="UK42" s="538"/>
      <c r="UL42" s="538"/>
      <c r="UM42" s="538"/>
      <c r="UN42" s="538"/>
      <c r="UO42" s="538"/>
      <c r="UP42" s="538"/>
      <c r="UQ42" s="538"/>
      <c r="UR42" s="538"/>
      <c r="US42" s="538"/>
      <c r="UT42" s="538"/>
      <c r="UU42" s="538"/>
      <c r="UV42" s="538"/>
      <c r="UW42" s="538"/>
      <c r="UX42" s="538"/>
      <c r="UY42" s="538"/>
      <c r="UZ42" s="538"/>
      <c r="VA42" s="538"/>
      <c r="VB42" s="538"/>
      <c r="VC42" s="538"/>
      <c r="VD42" s="538"/>
      <c r="VE42" s="538"/>
      <c r="VF42" s="538"/>
      <c r="VG42" s="538"/>
      <c r="VH42" s="538"/>
      <c r="VI42" s="538"/>
      <c r="VJ42" s="538"/>
      <c r="VK42" s="538"/>
      <c r="VL42" s="538"/>
      <c r="VM42" s="538"/>
      <c r="VN42" s="538"/>
      <c r="VO42" s="538"/>
      <c r="VP42" s="538"/>
      <c r="VQ42" s="538"/>
      <c r="VR42" s="538"/>
      <c r="VS42" s="538"/>
      <c r="VT42" s="538"/>
      <c r="VU42" s="538"/>
      <c r="VV42" s="538"/>
      <c r="VW42" s="538"/>
      <c r="VX42" s="538"/>
      <c r="VY42" s="538"/>
      <c r="VZ42" s="538"/>
      <c r="WA42" s="538"/>
      <c r="WB42" s="538"/>
      <c r="WC42" s="538"/>
      <c r="WD42" s="538"/>
      <c r="WE42" s="538"/>
      <c r="WF42" s="538"/>
      <c r="WG42" s="538"/>
      <c r="WH42" s="538"/>
      <c r="WI42" s="538"/>
      <c r="WJ42" s="538"/>
      <c r="WK42" s="538"/>
      <c r="WL42" s="538"/>
      <c r="WM42" s="538"/>
      <c r="WN42" s="538"/>
      <c r="WO42" s="538"/>
      <c r="WP42" s="538"/>
      <c r="WQ42" s="538"/>
      <c r="WR42" s="538"/>
      <c r="WS42" s="538"/>
      <c r="WT42" s="538"/>
      <c r="WU42" s="538"/>
      <c r="WV42" s="538"/>
      <c r="WW42" s="538"/>
      <c r="WX42" s="538"/>
      <c r="WY42" s="538"/>
      <c r="WZ42" s="538"/>
      <c r="XA42" s="538"/>
      <c r="XB42" s="538"/>
      <c r="XC42" s="538"/>
      <c r="XD42" s="538"/>
      <c r="XE42" s="538"/>
      <c r="XF42" s="538"/>
      <c r="XG42" s="538"/>
      <c r="XH42" s="538"/>
      <c r="XI42" s="538"/>
      <c r="XJ42" s="538"/>
      <c r="XK42" s="538"/>
      <c r="XL42" s="538"/>
      <c r="XM42" s="538"/>
      <c r="XN42" s="538"/>
      <c r="XO42" s="538"/>
      <c r="XP42" s="538"/>
      <c r="XQ42" s="538"/>
      <c r="XR42" s="538"/>
      <c r="XS42" s="538"/>
      <c r="XT42" s="538"/>
      <c r="XU42" s="538"/>
      <c r="XV42" s="538"/>
      <c r="XW42" s="538"/>
      <c r="XX42" s="538"/>
      <c r="XY42" s="538"/>
      <c r="XZ42" s="538"/>
      <c r="YA42" s="538"/>
      <c r="YB42" s="538"/>
      <c r="YC42" s="538"/>
      <c r="YD42" s="538"/>
      <c r="YE42" s="538"/>
      <c r="YF42" s="538"/>
      <c r="YG42" s="538"/>
      <c r="YH42" s="538"/>
      <c r="YI42" s="538"/>
      <c r="YJ42" s="538"/>
      <c r="YK42" s="538"/>
      <c r="YL42" s="538"/>
      <c r="YM42" s="538"/>
      <c r="YN42" s="538"/>
      <c r="YO42" s="538"/>
      <c r="YP42" s="538"/>
      <c r="YQ42" s="538"/>
      <c r="YR42" s="538"/>
      <c r="YS42" s="538"/>
      <c r="YT42" s="538"/>
      <c r="YU42" s="538"/>
      <c r="YV42" s="538"/>
      <c r="YW42" s="538"/>
      <c r="YX42" s="538"/>
      <c r="YY42" s="538"/>
      <c r="YZ42" s="538"/>
      <c r="ZA42" s="538"/>
      <c r="ZB42" s="538"/>
      <c r="ZC42" s="538"/>
      <c r="ZD42" s="538"/>
      <c r="ZE42" s="538"/>
      <c r="ZF42" s="538"/>
      <c r="ZG42" s="538"/>
      <c r="ZH42" s="538"/>
      <c r="ZI42" s="538"/>
      <c r="ZJ42" s="538"/>
      <c r="ZK42" s="538"/>
      <c r="ZL42" s="538"/>
      <c r="ZM42" s="538"/>
      <c r="ZN42" s="538"/>
      <c r="ZO42" s="538"/>
      <c r="ZP42" s="538"/>
      <c r="ZQ42" s="538"/>
      <c r="ZR42" s="538"/>
      <c r="ZS42" s="538"/>
      <c r="ZT42" s="538"/>
      <c r="ZU42" s="538"/>
      <c r="ZV42" s="538"/>
      <c r="ZW42" s="538"/>
      <c r="ZX42" s="538"/>
      <c r="ZY42" s="538"/>
      <c r="ZZ42" s="538"/>
      <c r="AAA42" s="538"/>
      <c r="AAB42" s="538"/>
      <c r="AAC42" s="538"/>
      <c r="AAD42" s="538"/>
      <c r="AAE42" s="538"/>
      <c r="AAF42" s="538"/>
      <c r="AAG42" s="538"/>
      <c r="AAH42" s="538"/>
      <c r="AAI42" s="538"/>
      <c r="AAJ42" s="538"/>
      <c r="AAK42" s="538"/>
      <c r="AAL42" s="538"/>
      <c r="AAM42" s="538"/>
      <c r="AAN42" s="538"/>
      <c r="AAO42" s="538"/>
      <c r="AAP42" s="538"/>
      <c r="AAQ42" s="538"/>
      <c r="AAR42" s="538"/>
      <c r="AAS42" s="538"/>
      <c r="AAT42" s="538"/>
      <c r="AAU42" s="538"/>
      <c r="AAV42" s="538"/>
      <c r="AAW42" s="538"/>
      <c r="AAX42" s="538"/>
      <c r="AAY42" s="538"/>
      <c r="AAZ42" s="538"/>
      <c r="ABA42" s="538"/>
      <c r="ABB42" s="538"/>
      <c r="ABC42" s="538"/>
      <c r="ABD42" s="538"/>
      <c r="ABE42" s="538"/>
      <c r="ABF42" s="538"/>
      <c r="ABG42" s="538"/>
      <c r="ABH42" s="538"/>
      <c r="ABI42" s="538"/>
      <c r="ABJ42" s="538"/>
      <c r="ABK42" s="538"/>
      <c r="ABL42" s="538"/>
      <c r="ABM42" s="538"/>
      <c r="ABN42" s="538"/>
      <c r="ABO42" s="538"/>
      <c r="ABP42" s="538"/>
      <c r="ABQ42" s="538"/>
      <c r="ABR42" s="538"/>
      <c r="ABS42" s="538"/>
      <c r="ABT42" s="538"/>
      <c r="ABU42" s="538"/>
      <c r="ABV42" s="538"/>
      <c r="ABW42" s="538"/>
      <c r="ABX42" s="538"/>
      <c r="ABY42" s="538"/>
      <c r="ABZ42" s="538"/>
      <c r="ACA42" s="538"/>
      <c r="ACB42" s="538"/>
      <c r="ACC42" s="538"/>
      <c r="ACD42" s="538"/>
      <c r="ACE42" s="538"/>
      <c r="ACF42" s="538"/>
      <c r="ACG42" s="538"/>
      <c r="ACH42" s="538"/>
      <c r="ACI42" s="538"/>
      <c r="ACJ42" s="538"/>
      <c r="ACK42" s="538"/>
      <c r="ACL42" s="538"/>
      <c r="ACM42" s="538"/>
      <c r="ACN42" s="538"/>
      <c r="ACO42" s="538"/>
      <c r="ACP42" s="538"/>
      <c r="ACQ42" s="538"/>
      <c r="ACR42" s="538"/>
      <c r="ACS42" s="538"/>
      <c r="ACT42" s="538"/>
      <c r="ACU42" s="538"/>
      <c r="ACV42" s="538"/>
      <c r="ACW42" s="538"/>
      <c r="ACX42" s="538"/>
      <c r="ACY42" s="538"/>
      <c r="ACZ42" s="538"/>
      <c r="ADA42" s="538"/>
      <c r="ADB42" s="538"/>
      <c r="ADC42" s="538"/>
      <c r="ADD42" s="538"/>
      <c r="ADE42" s="538"/>
      <c r="ADF42" s="538"/>
      <c r="ADG42" s="538"/>
      <c r="ADH42" s="538"/>
      <c r="ADI42" s="538"/>
      <c r="ADJ42" s="538"/>
      <c r="ADK42" s="538"/>
      <c r="ADL42" s="538"/>
      <c r="ADM42" s="538"/>
      <c r="ADN42" s="538"/>
      <c r="ADO42" s="538"/>
      <c r="ADP42" s="538"/>
      <c r="ADQ42" s="538"/>
      <c r="ADR42" s="538"/>
      <c r="ADS42" s="538"/>
      <c r="ADT42" s="538"/>
      <c r="ADU42" s="538"/>
      <c r="ADV42" s="538"/>
      <c r="ADW42" s="538"/>
      <c r="ADX42" s="538"/>
      <c r="ADY42" s="538"/>
      <c r="ADZ42" s="538"/>
      <c r="AEA42" s="538"/>
      <c r="AEB42" s="538"/>
      <c r="AEC42" s="538"/>
      <c r="AED42" s="538"/>
      <c r="AEE42" s="538"/>
      <c r="AEF42" s="538"/>
      <c r="AEG42" s="538"/>
      <c r="AEH42" s="538"/>
      <c r="AEI42" s="538"/>
      <c r="AEJ42" s="538"/>
      <c r="AEK42" s="538"/>
      <c r="AEL42" s="538"/>
      <c r="AEM42" s="538"/>
      <c r="AEN42" s="538"/>
      <c r="AEO42" s="538"/>
      <c r="AEP42" s="538"/>
      <c r="AEQ42" s="538"/>
      <c r="AER42" s="538"/>
      <c r="AES42" s="538"/>
      <c r="AET42" s="538"/>
      <c r="AEU42" s="538"/>
      <c r="AEV42" s="538"/>
      <c r="AEW42" s="538"/>
      <c r="AEX42" s="538"/>
      <c r="AEY42" s="538"/>
      <c r="AEZ42" s="538"/>
      <c r="AFA42" s="538"/>
      <c r="AFB42" s="538"/>
      <c r="AFC42" s="538"/>
      <c r="AFD42" s="538"/>
      <c r="AFE42" s="538"/>
      <c r="AFF42" s="538"/>
      <c r="AFG42" s="538"/>
      <c r="AFH42" s="538"/>
      <c r="AFI42" s="538"/>
      <c r="AFJ42" s="538"/>
      <c r="AFK42" s="538"/>
      <c r="AFL42" s="538"/>
      <c r="AFM42" s="538"/>
      <c r="AFN42" s="538"/>
      <c r="AFO42" s="538"/>
      <c r="AFP42" s="538"/>
      <c r="AFQ42" s="538"/>
      <c r="AFR42" s="538"/>
      <c r="AFS42" s="538"/>
      <c r="AFT42" s="538"/>
      <c r="AFU42" s="538"/>
      <c r="AFV42" s="538"/>
      <c r="AFW42" s="538"/>
      <c r="AFX42" s="538"/>
      <c r="AFY42" s="538"/>
      <c r="AFZ42" s="538"/>
      <c r="AGA42" s="538"/>
      <c r="AGB42" s="538"/>
      <c r="AGC42" s="538"/>
      <c r="AGD42" s="538"/>
      <c r="AGE42" s="538"/>
      <c r="AGF42" s="538"/>
      <c r="AGG42" s="538"/>
      <c r="AGH42" s="538"/>
      <c r="AGI42" s="538"/>
      <c r="AGJ42" s="538"/>
      <c r="AGK42" s="538"/>
      <c r="AGL42" s="538"/>
      <c r="AGM42" s="538"/>
      <c r="AGN42" s="538"/>
      <c r="AGO42" s="538"/>
      <c r="AGP42" s="538"/>
      <c r="AGQ42" s="538"/>
      <c r="AGR42" s="538"/>
      <c r="AGS42" s="538"/>
      <c r="AGT42" s="538"/>
      <c r="AGU42" s="538"/>
      <c r="AGV42" s="538"/>
      <c r="AGW42" s="538"/>
      <c r="AGX42" s="538"/>
      <c r="AGY42" s="538"/>
      <c r="AGZ42" s="538"/>
      <c r="AHA42" s="538"/>
      <c r="AHB42" s="538"/>
      <c r="AHC42" s="538"/>
      <c r="AHD42" s="538"/>
      <c r="AHE42" s="538"/>
      <c r="AHF42" s="538"/>
      <c r="AHG42" s="538"/>
      <c r="AHH42" s="538"/>
      <c r="AHI42" s="538"/>
      <c r="AHJ42" s="538"/>
      <c r="AHK42" s="538"/>
      <c r="AHL42" s="538"/>
      <c r="AHM42" s="538"/>
      <c r="AHN42" s="538"/>
      <c r="AHO42" s="538"/>
      <c r="AHP42" s="538"/>
      <c r="AHQ42" s="538"/>
      <c r="AHR42" s="538"/>
      <c r="AHS42" s="538"/>
      <c r="AHT42" s="538"/>
      <c r="AHU42" s="538"/>
      <c r="AHV42" s="538"/>
      <c r="AHW42" s="538"/>
      <c r="AHX42" s="538"/>
      <c r="AHY42" s="538"/>
      <c r="AHZ42" s="538"/>
      <c r="AIA42" s="538"/>
      <c r="AIB42" s="538"/>
      <c r="AIC42" s="538"/>
      <c r="AID42" s="538"/>
      <c r="AIE42" s="538"/>
      <c r="AIF42" s="538"/>
      <c r="AIG42" s="538"/>
      <c r="AIH42" s="538"/>
      <c r="AII42" s="538"/>
      <c r="AIJ42" s="538"/>
      <c r="AIK42" s="538"/>
      <c r="AIL42" s="538"/>
      <c r="AIM42" s="538"/>
      <c r="AIN42" s="538"/>
      <c r="AIO42" s="538"/>
      <c r="AIP42" s="538"/>
      <c r="AIQ42" s="538"/>
      <c r="AIR42" s="538"/>
      <c r="AIS42" s="538"/>
      <c r="AIT42" s="538"/>
      <c r="AIU42" s="538"/>
      <c r="AIV42" s="538"/>
      <c r="AIW42" s="538"/>
      <c r="AIX42" s="538"/>
      <c r="AIY42" s="538"/>
      <c r="AIZ42" s="538"/>
      <c r="AJA42" s="538"/>
      <c r="AJB42" s="538"/>
      <c r="AJC42" s="538"/>
      <c r="AJD42" s="538"/>
      <c r="AJE42" s="538"/>
      <c r="AJF42" s="538"/>
      <c r="AJG42" s="538"/>
      <c r="AJH42" s="538"/>
      <c r="AJI42" s="538"/>
      <c r="AJJ42" s="538"/>
      <c r="AJK42" s="538"/>
      <c r="AJL42" s="538"/>
      <c r="AJM42" s="538"/>
      <c r="AJN42" s="538"/>
      <c r="AJO42" s="538"/>
      <c r="AJP42" s="538"/>
      <c r="AJQ42" s="538"/>
      <c r="AJR42" s="538"/>
      <c r="AJS42" s="538"/>
      <c r="AJT42" s="538"/>
      <c r="AJU42" s="538"/>
      <c r="AJV42" s="538"/>
      <c r="AJW42" s="538"/>
      <c r="AJX42" s="538"/>
      <c r="AJY42" s="538"/>
      <c r="AJZ42" s="538"/>
      <c r="AKA42" s="538"/>
      <c r="AKB42" s="538"/>
      <c r="AKC42" s="538"/>
      <c r="AKD42" s="538"/>
      <c r="AKE42" s="538"/>
      <c r="AKF42" s="538"/>
      <c r="AKG42" s="538"/>
      <c r="AKH42" s="538"/>
      <c r="AKI42" s="538"/>
      <c r="AKJ42" s="538"/>
      <c r="AKK42" s="538"/>
      <c r="AKL42" s="538"/>
      <c r="AKM42" s="538"/>
      <c r="AKN42" s="538"/>
      <c r="AKO42" s="538"/>
      <c r="AKP42" s="538"/>
      <c r="AKQ42" s="538"/>
      <c r="AKR42" s="538"/>
      <c r="AKS42" s="538"/>
      <c r="AKT42" s="538"/>
      <c r="AKU42" s="538"/>
      <c r="AKV42" s="538"/>
      <c r="AKW42" s="538"/>
      <c r="AKX42" s="538"/>
      <c r="AKY42" s="538"/>
      <c r="AKZ42" s="538"/>
      <c r="ALA42" s="538"/>
    </row>
    <row r="43" spans="1:989" s="539" customFormat="1" ht="49.5" customHeight="1">
      <c r="A43" s="536"/>
      <c r="B43" s="536"/>
      <c r="C43" s="536"/>
      <c r="D43" s="536"/>
      <c r="E43" s="536"/>
      <c r="F43" s="536"/>
      <c r="G43" s="536"/>
      <c r="H43" s="536"/>
      <c r="I43" s="536"/>
      <c r="J43" s="536"/>
      <c r="K43" s="536"/>
      <c r="L43" s="536"/>
      <c r="M43" s="536"/>
      <c r="N43" s="536"/>
      <c r="O43" s="536"/>
      <c r="P43" s="536"/>
      <c r="Q43" s="536"/>
      <c r="R43" s="1706"/>
      <c r="S43" s="1706"/>
      <c r="T43" s="1706"/>
      <c r="U43" s="1706"/>
      <c r="V43" s="1706"/>
      <c r="W43" s="1706"/>
      <c r="X43" s="1706"/>
      <c r="Y43" s="1720"/>
      <c r="Z43" s="1720"/>
      <c r="AA43" s="1720"/>
      <c r="AB43" s="1722"/>
      <c r="AC43" s="1722"/>
      <c r="AD43" s="1722"/>
      <c r="AE43" s="1722"/>
      <c r="AF43" s="1722"/>
      <c r="AG43" s="1722"/>
      <c r="AH43" s="1722"/>
      <c r="AI43" s="1722"/>
      <c r="AJ43" s="1722"/>
      <c r="AK43" s="1722"/>
      <c r="AL43" s="1722"/>
      <c r="AM43" s="1722"/>
      <c r="AN43" s="1722"/>
      <c r="AO43" s="1720"/>
      <c r="AP43" s="1720"/>
      <c r="AQ43" s="1722"/>
      <c r="AR43" s="1722"/>
      <c r="AS43" s="1722"/>
      <c r="AT43" s="537"/>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c r="IT43" s="538"/>
      <c r="IU43" s="538"/>
      <c r="IV43" s="538"/>
      <c r="IW43" s="538"/>
      <c r="IX43" s="538"/>
      <c r="IY43" s="538"/>
      <c r="IZ43" s="538"/>
      <c r="JA43" s="538"/>
      <c r="JB43" s="538"/>
      <c r="JC43" s="538"/>
      <c r="JD43" s="538"/>
      <c r="JE43" s="538"/>
      <c r="JF43" s="538"/>
      <c r="JG43" s="538"/>
      <c r="JH43" s="538"/>
      <c r="JI43" s="538"/>
      <c r="JJ43" s="538"/>
      <c r="JK43" s="538"/>
      <c r="JL43" s="538"/>
      <c r="JM43" s="538"/>
      <c r="JN43" s="538"/>
      <c r="JO43" s="538"/>
      <c r="JP43" s="538"/>
      <c r="JQ43" s="538"/>
      <c r="JR43" s="538"/>
      <c r="JS43" s="538"/>
      <c r="JT43" s="538"/>
      <c r="JU43" s="538"/>
      <c r="JV43" s="538"/>
      <c r="JW43" s="538"/>
      <c r="JX43" s="538"/>
      <c r="JY43" s="538"/>
      <c r="JZ43" s="538"/>
      <c r="KA43" s="538"/>
      <c r="KB43" s="538"/>
      <c r="KC43" s="538"/>
      <c r="KD43" s="538"/>
      <c r="KE43" s="538"/>
      <c r="KF43" s="538"/>
      <c r="KG43" s="538"/>
      <c r="KH43" s="538"/>
      <c r="KI43" s="538"/>
      <c r="KJ43" s="538"/>
      <c r="KK43" s="538"/>
      <c r="KL43" s="538"/>
      <c r="KM43" s="538"/>
      <c r="KN43" s="538"/>
      <c r="KO43" s="538"/>
      <c r="KP43" s="538"/>
      <c r="KQ43" s="538"/>
      <c r="KR43" s="538"/>
      <c r="KS43" s="538"/>
      <c r="KT43" s="538"/>
      <c r="KU43" s="538"/>
      <c r="KV43" s="538"/>
      <c r="KW43" s="538"/>
      <c r="KX43" s="538"/>
      <c r="KY43" s="538"/>
      <c r="KZ43" s="538"/>
      <c r="LA43" s="538"/>
      <c r="LB43" s="538"/>
      <c r="LC43" s="538"/>
      <c r="LD43" s="538"/>
      <c r="LE43" s="538"/>
      <c r="LF43" s="538"/>
      <c r="LG43" s="538"/>
      <c r="LH43" s="538"/>
      <c r="LI43" s="538"/>
      <c r="LJ43" s="538"/>
      <c r="LK43" s="538"/>
      <c r="LL43" s="538"/>
      <c r="LM43" s="538"/>
      <c r="LN43" s="538"/>
      <c r="LO43" s="538"/>
      <c r="LP43" s="538"/>
      <c r="LQ43" s="538"/>
      <c r="LR43" s="538"/>
      <c r="LS43" s="538"/>
      <c r="LT43" s="538"/>
      <c r="LU43" s="538"/>
      <c r="LV43" s="538"/>
      <c r="LW43" s="538"/>
      <c r="LX43" s="538"/>
      <c r="LY43" s="538"/>
      <c r="LZ43" s="538"/>
      <c r="MA43" s="538"/>
      <c r="MB43" s="538"/>
      <c r="MC43" s="538"/>
      <c r="MD43" s="538"/>
      <c r="ME43" s="538"/>
      <c r="MF43" s="538"/>
      <c r="MG43" s="538"/>
      <c r="MH43" s="538"/>
      <c r="MI43" s="538"/>
      <c r="MJ43" s="538"/>
      <c r="MK43" s="538"/>
      <c r="ML43" s="538"/>
      <c r="MM43" s="538"/>
      <c r="MN43" s="538"/>
      <c r="MO43" s="538"/>
      <c r="MP43" s="538"/>
      <c r="MQ43" s="538"/>
      <c r="MR43" s="538"/>
      <c r="MS43" s="538"/>
      <c r="MT43" s="538"/>
      <c r="MU43" s="538"/>
      <c r="MV43" s="538"/>
      <c r="MW43" s="538"/>
      <c r="MX43" s="538"/>
      <c r="MY43" s="538"/>
      <c r="MZ43" s="538"/>
      <c r="NA43" s="538"/>
      <c r="NB43" s="538"/>
      <c r="NC43" s="538"/>
      <c r="ND43" s="538"/>
      <c r="NE43" s="538"/>
      <c r="NF43" s="538"/>
      <c r="NG43" s="538"/>
      <c r="NH43" s="538"/>
      <c r="NI43" s="538"/>
      <c r="NJ43" s="538"/>
      <c r="NK43" s="538"/>
      <c r="NL43" s="538"/>
      <c r="NM43" s="538"/>
      <c r="NN43" s="538"/>
      <c r="NO43" s="538"/>
      <c r="NP43" s="538"/>
      <c r="NQ43" s="538"/>
      <c r="NR43" s="538"/>
      <c r="NS43" s="538"/>
      <c r="NT43" s="538"/>
      <c r="NU43" s="538"/>
      <c r="NV43" s="538"/>
      <c r="NW43" s="538"/>
      <c r="NX43" s="538"/>
      <c r="NY43" s="538"/>
      <c r="NZ43" s="538"/>
      <c r="OA43" s="538"/>
      <c r="OB43" s="538"/>
      <c r="OC43" s="538"/>
      <c r="OD43" s="538"/>
      <c r="OE43" s="538"/>
      <c r="OF43" s="538"/>
      <c r="OG43" s="538"/>
      <c r="OH43" s="538"/>
      <c r="OI43" s="538"/>
      <c r="OJ43" s="538"/>
      <c r="OK43" s="538"/>
      <c r="OL43" s="538"/>
      <c r="OM43" s="538"/>
      <c r="ON43" s="538"/>
      <c r="OO43" s="538"/>
      <c r="OP43" s="538"/>
      <c r="OQ43" s="538"/>
      <c r="OR43" s="538"/>
      <c r="OS43" s="538"/>
      <c r="OT43" s="538"/>
      <c r="OU43" s="538"/>
      <c r="OV43" s="538"/>
      <c r="OW43" s="538"/>
      <c r="OX43" s="538"/>
      <c r="OY43" s="538"/>
      <c r="OZ43" s="538"/>
      <c r="PA43" s="538"/>
      <c r="PB43" s="538"/>
      <c r="PC43" s="538"/>
      <c r="PD43" s="538"/>
      <c r="PE43" s="538"/>
      <c r="PF43" s="538"/>
      <c r="PG43" s="538"/>
      <c r="PH43" s="538"/>
      <c r="PI43" s="538"/>
      <c r="PJ43" s="538"/>
      <c r="PK43" s="538"/>
      <c r="PL43" s="538"/>
      <c r="PM43" s="538"/>
      <c r="PN43" s="538"/>
      <c r="PO43" s="538"/>
      <c r="PP43" s="538"/>
      <c r="PQ43" s="538"/>
      <c r="PR43" s="538"/>
      <c r="PS43" s="538"/>
      <c r="PT43" s="538"/>
      <c r="PU43" s="538"/>
      <c r="PV43" s="538"/>
      <c r="PW43" s="538"/>
      <c r="PX43" s="538"/>
      <c r="PY43" s="538"/>
      <c r="PZ43" s="538"/>
      <c r="QA43" s="538"/>
      <c r="QB43" s="538"/>
      <c r="QC43" s="538"/>
      <c r="QD43" s="538"/>
      <c r="QE43" s="538"/>
      <c r="QF43" s="538"/>
      <c r="QG43" s="538"/>
      <c r="QH43" s="538"/>
      <c r="QI43" s="538"/>
      <c r="QJ43" s="538"/>
      <c r="QK43" s="538"/>
      <c r="QL43" s="538"/>
      <c r="QM43" s="538"/>
      <c r="QN43" s="538"/>
      <c r="QO43" s="538"/>
      <c r="QP43" s="538"/>
      <c r="QQ43" s="538"/>
      <c r="QR43" s="538"/>
      <c r="QS43" s="538"/>
      <c r="QT43" s="538"/>
      <c r="QU43" s="538"/>
      <c r="QV43" s="538"/>
      <c r="QW43" s="538"/>
      <c r="QX43" s="538"/>
      <c r="QY43" s="538"/>
      <c r="QZ43" s="538"/>
      <c r="RA43" s="538"/>
      <c r="RB43" s="538"/>
      <c r="RC43" s="538"/>
      <c r="RD43" s="538"/>
      <c r="RE43" s="538"/>
      <c r="RF43" s="538"/>
      <c r="RG43" s="538"/>
      <c r="RH43" s="538"/>
      <c r="RI43" s="538"/>
      <c r="RJ43" s="538"/>
      <c r="RK43" s="538"/>
      <c r="RL43" s="538"/>
      <c r="RM43" s="538"/>
      <c r="RN43" s="538"/>
      <c r="RO43" s="538"/>
      <c r="RP43" s="538"/>
      <c r="RQ43" s="538"/>
      <c r="RR43" s="538"/>
      <c r="RS43" s="538"/>
      <c r="RT43" s="538"/>
      <c r="RU43" s="538"/>
      <c r="RV43" s="538"/>
      <c r="RW43" s="538"/>
      <c r="RX43" s="538"/>
      <c r="RY43" s="538"/>
      <c r="RZ43" s="538"/>
      <c r="SA43" s="538"/>
      <c r="SB43" s="538"/>
      <c r="SC43" s="538"/>
      <c r="SD43" s="538"/>
      <c r="SE43" s="538"/>
      <c r="SF43" s="538"/>
      <c r="SG43" s="538"/>
      <c r="SH43" s="538"/>
      <c r="SI43" s="538"/>
      <c r="SJ43" s="538"/>
      <c r="SK43" s="538"/>
      <c r="SL43" s="538"/>
      <c r="SM43" s="538"/>
      <c r="SN43" s="538"/>
      <c r="SO43" s="538"/>
      <c r="SP43" s="538"/>
      <c r="SQ43" s="538"/>
      <c r="SR43" s="538"/>
      <c r="SS43" s="538"/>
      <c r="ST43" s="538"/>
      <c r="SU43" s="538"/>
      <c r="SV43" s="538"/>
      <c r="SW43" s="538"/>
      <c r="SX43" s="538"/>
      <c r="SY43" s="538"/>
      <c r="SZ43" s="538"/>
      <c r="TA43" s="538"/>
      <c r="TB43" s="538"/>
      <c r="TC43" s="538"/>
      <c r="TD43" s="538"/>
      <c r="TE43" s="538"/>
      <c r="TF43" s="538"/>
      <c r="TG43" s="538"/>
      <c r="TH43" s="538"/>
      <c r="TI43" s="538"/>
      <c r="TJ43" s="538"/>
      <c r="TK43" s="538"/>
      <c r="TL43" s="538"/>
      <c r="TM43" s="538"/>
      <c r="TN43" s="538"/>
      <c r="TO43" s="538"/>
      <c r="TP43" s="538"/>
      <c r="TQ43" s="538"/>
      <c r="TR43" s="538"/>
      <c r="TS43" s="538"/>
      <c r="TT43" s="538"/>
      <c r="TU43" s="538"/>
      <c r="TV43" s="538"/>
      <c r="TW43" s="538"/>
      <c r="TX43" s="538"/>
      <c r="TY43" s="538"/>
      <c r="TZ43" s="538"/>
      <c r="UA43" s="538"/>
      <c r="UB43" s="538"/>
      <c r="UC43" s="538"/>
      <c r="UD43" s="538"/>
      <c r="UE43" s="538"/>
      <c r="UF43" s="538"/>
      <c r="UG43" s="538"/>
      <c r="UH43" s="538"/>
      <c r="UI43" s="538"/>
      <c r="UJ43" s="538"/>
      <c r="UK43" s="538"/>
      <c r="UL43" s="538"/>
      <c r="UM43" s="538"/>
      <c r="UN43" s="538"/>
      <c r="UO43" s="538"/>
      <c r="UP43" s="538"/>
      <c r="UQ43" s="538"/>
      <c r="UR43" s="538"/>
      <c r="US43" s="538"/>
      <c r="UT43" s="538"/>
      <c r="UU43" s="538"/>
      <c r="UV43" s="538"/>
      <c r="UW43" s="538"/>
      <c r="UX43" s="538"/>
      <c r="UY43" s="538"/>
      <c r="UZ43" s="538"/>
      <c r="VA43" s="538"/>
      <c r="VB43" s="538"/>
      <c r="VC43" s="538"/>
      <c r="VD43" s="538"/>
      <c r="VE43" s="538"/>
      <c r="VF43" s="538"/>
      <c r="VG43" s="538"/>
      <c r="VH43" s="538"/>
      <c r="VI43" s="538"/>
      <c r="VJ43" s="538"/>
      <c r="VK43" s="538"/>
      <c r="VL43" s="538"/>
      <c r="VM43" s="538"/>
      <c r="VN43" s="538"/>
      <c r="VO43" s="538"/>
      <c r="VP43" s="538"/>
      <c r="VQ43" s="538"/>
      <c r="VR43" s="538"/>
      <c r="VS43" s="538"/>
      <c r="VT43" s="538"/>
      <c r="VU43" s="538"/>
      <c r="VV43" s="538"/>
      <c r="VW43" s="538"/>
      <c r="VX43" s="538"/>
      <c r="VY43" s="538"/>
      <c r="VZ43" s="538"/>
      <c r="WA43" s="538"/>
      <c r="WB43" s="538"/>
      <c r="WC43" s="538"/>
      <c r="WD43" s="538"/>
      <c r="WE43" s="538"/>
      <c r="WF43" s="538"/>
      <c r="WG43" s="538"/>
      <c r="WH43" s="538"/>
      <c r="WI43" s="538"/>
      <c r="WJ43" s="538"/>
      <c r="WK43" s="538"/>
      <c r="WL43" s="538"/>
      <c r="WM43" s="538"/>
      <c r="WN43" s="538"/>
      <c r="WO43" s="538"/>
      <c r="WP43" s="538"/>
      <c r="WQ43" s="538"/>
      <c r="WR43" s="538"/>
      <c r="WS43" s="538"/>
      <c r="WT43" s="538"/>
      <c r="WU43" s="538"/>
      <c r="WV43" s="538"/>
      <c r="WW43" s="538"/>
      <c r="WX43" s="538"/>
      <c r="WY43" s="538"/>
      <c r="WZ43" s="538"/>
      <c r="XA43" s="538"/>
      <c r="XB43" s="538"/>
      <c r="XC43" s="538"/>
      <c r="XD43" s="538"/>
      <c r="XE43" s="538"/>
      <c r="XF43" s="538"/>
      <c r="XG43" s="538"/>
      <c r="XH43" s="538"/>
      <c r="XI43" s="538"/>
      <c r="XJ43" s="538"/>
      <c r="XK43" s="538"/>
      <c r="XL43" s="538"/>
      <c r="XM43" s="538"/>
      <c r="XN43" s="538"/>
      <c r="XO43" s="538"/>
      <c r="XP43" s="538"/>
      <c r="XQ43" s="538"/>
      <c r="XR43" s="538"/>
      <c r="XS43" s="538"/>
      <c r="XT43" s="538"/>
      <c r="XU43" s="538"/>
      <c r="XV43" s="538"/>
      <c r="XW43" s="538"/>
      <c r="XX43" s="538"/>
      <c r="XY43" s="538"/>
      <c r="XZ43" s="538"/>
      <c r="YA43" s="538"/>
      <c r="YB43" s="538"/>
      <c r="YC43" s="538"/>
      <c r="YD43" s="538"/>
      <c r="YE43" s="538"/>
      <c r="YF43" s="538"/>
      <c r="YG43" s="538"/>
      <c r="YH43" s="538"/>
      <c r="YI43" s="538"/>
      <c r="YJ43" s="538"/>
      <c r="YK43" s="538"/>
      <c r="YL43" s="538"/>
      <c r="YM43" s="538"/>
      <c r="YN43" s="538"/>
      <c r="YO43" s="538"/>
      <c r="YP43" s="538"/>
      <c r="YQ43" s="538"/>
      <c r="YR43" s="538"/>
      <c r="YS43" s="538"/>
      <c r="YT43" s="538"/>
      <c r="YU43" s="538"/>
      <c r="YV43" s="538"/>
      <c r="YW43" s="538"/>
      <c r="YX43" s="538"/>
      <c r="YY43" s="538"/>
      <c r="YZ43" s="538"/>
      <c r="ZA43" s="538"/>
      <c r="ZB43" s="538"/>
      <c r="ZC43" s="538"/>
      <c r="ZD43" s="538"/>
      <c r="ZE43" s="538"/>
      <c r="ZF43" s="538"/>
      <c r="ZG43" s="538"/>
      <c r="ZH43" s="538"/>
      <c r="ZI43" s="538"/>
      <c r="ZJ43" s="538"/>
      <c r="ZK43" s="538"/>
      <c r="ZL43" s="538"/>
      <c r="ZM43" s="538"/>
      <c r="ZN43" s="538"/>
      <c r="ZO43" s="538"/>
      <c r="ZP43" s="538"/>
      <c r="ZQ43" s="538"/>
      <c r="ZR43" s="538"/>
      <c r="ZS43" s="538"/>
      <c r="ZT43" s="538"/>
      <c r="ZU43" s="538"/>
      <c r="ZV43" s="538"/>
      <c r="ZW43" s="538"/>
      <c r="ZX43" s="538"/>
      <c r="ZY43" s="538"/>
      <c r="ZZ43" s="538"/>
      <c r="AAA43" s="538"/>
      <c r="AAB43" s="538"/>
      <c r="AAC43" s="538"/>
      <c r="AAD43" s="538"/>
      <c r="AAE43" s="538"/>
      <c r="AAF43" s="538"/>
      <c r="AAG43" s="538"/>
      <c r="AAH43" s="538"/>
      <c r="AAI43" s="538"/>
      <c r="AAJ43" s="538"/>
      <c r="AAK43" s="538"/>
      <c r="AAL43" s="538"/>
      <c r="AAM43" s="538"/>
      <c r="AAN43" s="538"/>
      <c r="AAO43" s="538"/>
      <c r="AAP43" s="538"/>
      <c r="AAQ43" s="538"/>
      <c r="AAR43" s="538"/>
      <c r="AAS43" s="538"/>
      <c r="AAT43" s="538"/>
      <c r="AAU43" s="538"/>
      <c r="AAV43" s="538"/>
      <c r="AAW43" s="538"/>
      <c r="AAX43" s="538"/>
      <c r="AAY43" s="538"/>
      <c r="AAZ43" s="538"/>
      <c r="ABA43" s="538"/>
      <c r="ABB43" s="538"/>
      <c r="ABC43" s="538"/>
      <c r="ABD43" s="538"/>
      <c r="ABE43" s="538"/>
      <c r="ABF43" s="538"/>
      <c r="ABG43" s="538"/>
      <c r="ABH43" s="538"/>
      <c r="ABI43" s="538"/>
      <c r="ABJ43" s="538"/>
      <c r="ABK43" s="538"/>
      <c r="ABL43" s="538"/>
      <c r="ABM43" s="538"/>
      <c r="ABN43" s="538"/>
      <c r="ABO43" s="538"/>
      <c r="ABP43" s="538"/>
      <c r="ABQ43" s="538"/>
      <c r="ABR43" s="538"/>
      <c r="ABS43" s="538"/>
      <c r="ABT43" s="538"/>
      <c r="ABU43" s="538"/>
      <c r="ABV43" s="538"/>
      <c r="ABW43" s="538"/>
      <c r="ABX43" s="538"/>
      <c r="ABY43" s="538"/>
      <c r="ABZ43" s="538"/>
      <c r="ACA43" s="538"/>
      <c r="ACB43" s="538"/>
      <c r="ACC43" s="538"/>
      <c r="ACD43" s="538"/>
      <c r="ACE43" s="538"/>
      <c r="ACF43" s="538"/>
      <c r="ACG43" s="538"/>
      <c r="ACH43" s="538"/>
      <c r="ACI43" s="538"/>
      <c r="ACJ43" s="538"/>
      <c r="ACK43" s="538"/>
      <c r="ACL43" s="538"/>
      <c r="ACM43" s="538"/>
      <c r="ACN43" s="538"/>
      <c r="ACO43" s="538"/>
      <c r="ACP43" s="538"/>
      <c r="ACQ43" s="538"/>
      <c r="ACR43" s="538"/>
      <c r="ACS43" s="538"/>
      <c r="ACT43" s="538"/>
      <c r="ACU43" s="538"/>
      <c r="ACV43" s="538"/>
      <c r="ACW43" s="538"/>
      <c r="ACX43" s="538"/>
      <c r="ACY43" s="538"/>
      <c r="ACZ43" s="538"/>
      <c r="ADA43" s="538"/>
      <c r="ADB43" s="538"/>
      <c r="ADC43" s="538"/>
      <c r="ADD43" s="538"/>
      <c r="ADE43" s="538"/>
      <c r="ADF43" s="538"/>
      <c r="ADG43" s="538"/>
      <c r="ADH43" s="538"/>
      <c r="ADI43" s="538"/>
      <c r="ADJ43" s="538"/>
      <c r="ADK43" s="538"/>
      <c r="ADL43" s="538"/>
      <c r="ADM43" s="538"/>
      <c r="ADN43" s="538"/>
      <c r="ADO43" s="538"/>
      <c r="ADP43" s="538"/>
      <c r="ADQ43" s="538"/>
      <c r="ADR43" s="538"/>
      <c r="ADS43" s="538"/>
      <c r="ADT43" s="538"/>
      <c r="ADU43" s="538"/>
      <c r="ADV43" s="538"/>
      <c r="ADW43" s="538"/>
      <c r="ADX43" s="538"/>
      <c r="ADY43" s="538"/>
      <c r="ADZ43" s="538"/>
      <c r="AEA43" s="538"/>
      <c r="AEB43" s="538"/>
      <c r="AEC43" s="538"/>
      <c r="AED43" s="538"/>
      <c r="AEE43" s="538"/>
      <c r="AEF43" s="538"/>
      <c r="AEG43" s="538"/>
      <c r="AEH43" s="538"/>
      <c r="AEI43" s="538"/>
      <c r="AEJ43" s="538"/>
      <c r="AEK43" s="538"/>
      <c r="AEL43" s="538"/>
      <c r="AEM43" s="538"/>
      <c r="AEN43" s="538"/>
      <c r="AEO43" s="538"/>
      <c r="AEP43" s="538"/>
      <c r="AEQ43" s="538"/>
      <c r="AER43" s="538"/>
      <c r="AES43" s="538"/>
      <c r="AET43" s="538"/>
      <c r="AEU43" s="538"/>
      <c r="AEV43" s="538"/>
      <c r="AEW43" s="538"/>
      <c r="AEX43" s="538"/>
      <c r="AEY43" s="538"/>
      <c r="AEZ43" s="538"/>
      <c r="AFA43" s="538"/>
      <c r="AFB43" s="538"/>
      <c r="AFC43" s="538"/>
      <c r="AFD43" s="538"/>
      <c r="AFE43" s="538"/>
      <c r="AFF43" s="538"/>
      <c r="AFG43" s="538"/>
      <c r="AFH43" s="538"/>
      <c r="AFI43" s="538"/>
      <c r="AFJ43" s="538"/>
      <c r="AFK43" s="538"/>
      <c r="AFL43" s="538"/>
      <c r="AFM43" s="538"/>
      <c r="AFN43" s="538"/>
      <c r="AFO43" s="538"/>
      <c r="AFP43" s="538"/>
      <c r="AFQ43" s="538"/>
      <c r="AFR43" s="538"/>
      <c r="AFS43" s="538"/>
      <c r="AFT43" s="538"/>
      <c r="AFU43" s="538"/>
      <c r="AFV43" s="538"/>
      <c r="AFW43" s="538"/>
      <c r="AFX43" s="538"/>
      <c r="AFY43" s="538"/>
      <c r="AFZ43" s="538"/>
      <c r="AGA43" s="538"/>
      <c r="AGB43" s="538"/>
      <c r="AGC43" s="538"/>
      <c r="AGD43" s="538"/>
      <c r="AGE43" s="538"/>
      <c r="AGF43" s="538"/>
      <c r="AGG43" s="538"/>
      <c r="AGH43" s="538"/>
      <c r="AGI43" s="538"/>
      <c r="AGJ43" s="538"/>
      <c r="AGK43" s="538"/>
      <c r="AGL43" s="538"/>
      <c r="AGM43" s="538"/>
      <c r="AGN43" s="538"/>
      <c r="AGO43" s="538"/>
      <c r="AGP43" s="538"/>
      <c r="AGQ43" s="538"/>
      <c r="AGR43" s="538"/>
      <c r="AGS43" s="538"/>
      <c r="AGT43" s="538"/>
      <c r="AGU43" s="538"/>
      <c r="AGV43" s="538"/>
      <c r="AGW43" s="538"/>
      <c r="AGX43" s="538"/>
      <c r="AGY43" s="538"/>
      <c r="AGZ43" s="538"/>
      <c r="AHA43" s="538"/>
      <c r="AHB43" s="538"/>
      <c r="AHC43" s="538"/>
      <c r="AHD43" s="538"/>
      <c r="AHE43" s="538"/>
      <c r="AHF43" s="538"/>
      <c r="AHG43" s="538"/>
      <c r="AHH43" s="538"/>
      <c r="AHI43" s="538"/>
      <c r="AHJ43" s="538"/>
      <c r="AHK43" s="538"/>
      <c r="AHL43" s="538"/>
      <c r="AHM43" s="538"/>
      <c r="AHN43" s="538"/>
      <c r="AHO43" s="538"/>
      <c r="AHP43" s="538"/>
      <c r="AHQ43" s="538"/>
      <c r="AHR43" s="538"/>
      <c r="AHS43" s="538"/>
      <c r="AHT43" s="538"/>
      <c r="AHU43" s="538"/>
      <c r="AHV43" s="538"/>
      <c r="AHW43" s="538"/>
      <c r="AHX43" s="538"/>
      <c r="AHY43" s="538"/>
      <c r="AHZ43" s="538"/>
      <c r="AIA43" s="538"/>
      <c r="AIB43" s="538"/>
      <c r="AIC43" s="538"/>
      <c r="AID43" s="538"/>
      <c r="AIE43" s="538"/>
      <c r="AIF43" s="538"/>
      <c r="AIG43" s="538"/>
      <c r="AIH43" s="538"/>
      <c r="AII43" s="538"/>
      <c r="AIJ43" s="538"/>
      <c r="AIK43" s="538"/>
      <c r="AIL43" s="538"/>
      <c r="AIM43" s="538"/>
      <c r="AIN43" s="538"/>
      <c r="AIO43" s="538"/>
      <c r="AIP43" s="538"/>
      <c r="AIQ43" s="538"/>
      <c r="AIR43" s="538"/>
      <c r="AIS43" s="538"/>
      <c r="AIT43" s="538"/>
      <c r="AIU43" s="538"/>
      <c r="AIV43" s="538"/>
      <c r="AIW43" s="538"/>
      <c r="AIX43" s="538"/>
      <c r="AIY43" s="538"/>
      <c r="AIZ43" s="538"/>
      <c r="AJA43" s="538"/>
      <c r="AJB43" s="538"/>
      <c r="AJC43" s="538"/>
      <c r="AJD43" s="538"/>
      <c r="AJE43" s="538"/>
      <c r="AJF43" s="538"/>
      <c r="AJG43" s="538"/>
      <c r="AJH43" s="538"/>
      <c r="AJI43" s="538"/>
      <c r="AJJ43" s="538"/>
      <c r="AJK43" s="538"/>
      <c r="AJL43" s="538"/>
      <c r="AJM43" s="538"/>
      <c r="AJN43" s="538"/>
      <c r="AJO43" s="538"/>
      <c r="AJP43" s="538"/>
      <c r="AJQ43" s="538"/>
      <c r="AJR43" s="538"/>
      <c r="AJS43" s="538"/>
      <c r="AJT43" s="538"/>
      <c r="AJU43" s="538"/>
      <c r="AJV43" s="538"/>
      <c r="AJW43" s="538"/>
      <c r="AJX43" s="538"/>
      <c r="AJY43" s="538"/>
      <c r="AJZ43" s="538"/>
      <c r="AKA43" s="538"/>
      <c r="AKB43" s="538"/>
      <c r="AKC43" s="538"/>
      <c r="AKD43" s="538"/>
      <c r="AKE43" s="538"/>
      <c r="AKF43" s="538"/>
      <c r="AKG43" s="538"/>
      <c r="AKH43" s="538"/>
      <c r="AKI43" s="538"/>
      <c r="AKJ43" s="538"/>
      <c r="AKK43" s="538"/>
      <c r="AKL43" s="538"/>
      <c r="AKM43" s="538"/>
      <c r="AKN43" s="538"/>
      <c r="AKO43" s="538"/>
      <c r="AKP43" s="538"/>
      <c r="AKQ43" s="538"/>
      <c r="AKR43" s="538"/>
      <c r="AKS43" s="538"/>
      <c r="AKT43" s="538"/>
      <c r="AKU43" s="538"/>
      <c r="AKV43" s="538"/>
      <c r="AKW43" s="538"/>
      <c r="AKX43" s="538"/>
      <c r="AKY43" s="538"/>
      <c r="AKZ43" s="538"/>
      <c r="ALA43" s="538"/>
    </row>
    <row r="44" spans="1:989" s="541" customFormat="1" ht="22.9" customHeight="1">
      <c r="A44" s="540"/>
      <c r="B44" s="540"/>
      <c r="C44" s="540"/>
      <c r="D44" s="540"/>
      <c r="E44" s="540"/>
      <c r="F44" s="540"/>
      <c r="G44" s="540"/>
      <c r="H44" s="540"/>
      <c r="I44" s="540"/>
      <c r="J44" s="540"/>
      <c r="K44" s="540"/>
      <c r="L44" s="540"/>
      <c r="M44" s="540"/>
      <c r="N44" s="540"/>
      <c r="O44" s="540"/>
      <c r="P44" s="540"/>
      <c r="Q44" s="540"/>
      <c r="R44" s="1714">
        <v>1</v>
      </c>
      <c r="S44" s="1714"/>
      <c r="T44" s="1714"/>
      <c r="U44" s="1714"/>
      <c r="V44" s="1714"/>
      <c r="W44" s="1714"/>
      <c r="X44" s="1714"/>
      <c r="Y44" s="1714">
        <v>2</v>
      </c>
      <c r="Z44" s="1714"/>
      <c r="AA44" s="1714"/>
      <c r="AB44" s="1714">
        <v>3</v>
      </c>
      <c r="AC44" s="1714"/>
      <c r="AD44" s="1714"/>
      <c r="AE44" s="1714">
        <v>4</v>
      </c>
      <c r="AF44" s="1714"/>
      <c r="AG44" s="1714">
        <v>5</v>
      </c>
      <c r="AH44" s="1714"/>
      <c r="AI44" s="1714">
        <v>6</v>
      </c>
      <c r="AJ44" s="1714"/>
      <c r="AK44" s="1714">
        <v>7</v>
      </c>
      <c r="AL44" s="1714"/>
      <c r="AM44" s="1714">
        <v>8</v>
      </c>
      <c r="AN44" s="1714"/>
      <c r="AO44" s="1714">
        <v>9</v>
      </c>
      <c r="AP44" s="1714"/>
      <c r="AQ44" s="1714">
        <v>10</v>
      </c>
      <c r="AR44" s="1714"/>
      <c r="AS44" s="1714"/>
    </row>
    <row r="45" spans="1:989" s="542" customFormat="1" ht="37.5" customHeight="1">
      <c r="A45" s="540">
        <v>0.01</v>
      </c>
      <c r="B45" s="540">
        <v>0.24</v>
      </c>
      <c r="C45" s="540">
        <v>0.47</v>
      </c>
      <c r="D45" s="540">
        <v>0.7</v>
      </c>
      <c r="E45" s="540">
        <v>0.93</v>
      </c>
      <c r="F45" s="540">
        <f>E67+0.01</f>
        <v>1.1700000000000002</v>
      </c>
      <c r="G45" s="540">
        <f>F67+0.01</f>
        <v>1.4000000000000004</v>
      </c>
      <c r="H45" s="540">
        <f>G67+0.01</f>
        <v>1.6300000000000006</v>
      </c>
      <c r="I45" s="536">
        <f t="shared" ref="I45:I67" si="0">IF(LEN(AB45)=0,"",1+ABS((AB45*A45)/LEN(AB45))+A45)</f>
        <v>1.3466666666666667</v>
      </c>
      <c r="J45" s="536">
        <f t="shared" ref="J45:J67" si="1">IF(LEN(AE45)=0,"",1+ABS((AE45*B45)/LEN(AE45))+B45)</f>
        <v>17.319999999999997</v>
      </c>
      <c r="K45" s="536">
        <f t="shared" ref="K45:K67" si="2">IF(LEN(AG45)=0,"",1+ABS((AG45*C45)/LEN(AG45))+C45)</f>
        <v>48.626666666666665</v>
      </c>
      <c r="L45" s="536">
        <f t="shared" ref="L45:L67" si="3">IF(LEN(AI45)=0,"",1+ABS((AI45*D45)/LEN(AI45))+D45)</f>
        <v>95.266666666666666</v>
      </c>
      <c r="M45" s="536">
        <f t="shared" ref="M45:M67" si="4">IF(LEN(AK45)=0,"",1+ABS((AK45*E45)/LEN(AK45))+E45)</f>
        <v>157.24</v>
      </c>
      <c r="N45" s="536">
        <f t="shared" ref="N45:N67" si="5">IF(LEN(AM45)=0,"",1+ABS((AM45*F45)/LEN(AM45))+F45)</f>
        <v>236.56</v>
      </c>
      <c r="O45" s="536">
        <f t="shared" ref="O45:O67" si="6">IF(LEN(AO45)=0,"",1+ABS((AO45*G45)/LEN(AO45))+G45)</f>
        <v>329.53333333333336</v>
      </c>
      <c r="P45" s="536">
        <f t="shared" ref="P45:P67" si="7">IF(LEN(AQ45)=0,"",1+ABS((AQ45*H45)/LEN(AQ45))+H45)</f>
        <v>437.84000000000009</v>
      </c>
      <c r="Q45" s="540"/>
      <c r="R45" s="1700" t="e">
        <f>CONCATENATE("1. Stanje na dan 31.12.",#REF!-2,". godine")</f>
        <v>#REF!</v>
      </c>
      <c r="S45" s="1701"/>
      <c r="T45" s="1701"/>
      <c r="U45" s="1701"/>
      <c r="V45" s="1701"/>
      <c r="W45" s="1701"/>
      <c r="X45" s="1702"/>
      <c r="Y45" s="1706">
        <v>901</v>
      </c>
      <c r="Z45" s="1706"/>
      <c r="AA45" s="1706"/>
      <c r="AB45" s="1715">
        <v>101</v>
      </c>
      <c r="AC45" s="1715"/>
      <c r="AD45" s="1715"/>
      <c r="AE45" s="1715">
        <v>201</v>
      </c>
      <c r="AF45" s="1715"/>
      <c r="AG45" s="1707">
        <v>301</v>
      </c>
      <c r="AH45" s="1709"/>
      <c r="AI45" s="1707">
        <v>401</v>
      </c>
      <c r="AJ45" s="1709"/>
      <c r="AK45" s="1707">
        <v>501</v>
      </c>
      <c r="AL45" s="1709"/>
      <c r="AM45" s="1707">
        <v>601</v>
      </c>
      <c r="AN45" s="1709"/>
      <c r="AO45" s="1707">
        <v>701</v>
      </c>
      <c r="AP45" s="1709"/>
      <c r="AQ45" s="1715">
        <v>801</v>
      </c>
      <c r="AR45" s="1715"/>
      <c r="AS45" s="1715"/>
    </row>
    <row r="46" spans="1:989" s="541" customFormat="1" ht="37.5" customHeight="1">
      <c r="A46" s="540">
        <v>0.02</v>
      </c>
      <c r="B46" s="540">
        <v>0.25</v>
      </c>
      <c r="C46" s="540">
        <v>0.48</v>
      </c>
      <c r="D46" s="540">
        <v>0.71</v>
      </c>
      <c r="E46" s="540">
        <v>0.94</v>
      </c>
      <c r="F46" s="540">
        <f t="shared" ref="F46:F67" si="8">F45+0.01</f>
        <v>1.1800000000000002</v>
      </c>
      <c r="G46" s="540">
        <f t="shared" ref="G46:G67" si="9">G45+0.01</f>
        <v>1.4100000000000004</v>
      </c>
      <c r="H46" s="540">
        <f t="shared" ref="H46:H67" si="10">H45+0.01</f>
        <v>1.6400000000000006</v>
      </c>
      <c r="I46" s="536">
        <f t="shared" si="0"/>
        <v>1.7000000000000002</v>
      </c>
      <c r="J46" s="536">
        <f t="shared" si="1"/>
        <v>18.083333333333332</v>
      </c>
      <c r="K46" s="536">
        <f t="shared" si="2"/>
        <v>49.8</v>
      </c>
      <c r="L46" s="536">
        <f t="shared" si="3"/>
        <v>96.84999999999998</v>
      </c>
      <c r="M46" s="536">
        <f t="shared" si="4"/>
        <v>159.23333333333332</v>
      </c>
      <c r="N46" s="536">
        <f t="shared" si="5"/>
        <v>238.96666666666673</v>
      </c>
      <c r="O46" s="536">
        <f t="shared" si="6"/>
        <v>332.35000000000014</v>
      </c>
      <c r="P46" s="536">
        <f t="shared" si="7"/>
        <v>441.06666666666678</v>
      </c>
      <c r="Q46" s="540"/>
      <c r="R46" s="1697" t="s">
        <v>2838</v>
      </c>
      <c r="S46" s="1698"/>
      <c r="T46" s="1698"/>
      <c r="U46" s="1698"/>
      <c r="V46" s="1698"/>
      <c r="W46" s="1698"/>
      <c r="X46" s="1699"/>
      <c r="Y46" s="1710">
        <v>902</v>
      </c>
      <c r="Z46" s="1710">
        <v>902</v>
      </c>
      <c r="AA46" s="1710"/>
      <c r="AB46" s="1711">
        <v>102</v>
      </c>
      <c r="AC46" s="1712"/>
      <c r="AD46" s="1713"/>
      <c r="AE46" s="1711">
        <v>202</v>
      </c>
      <c r="AF46" s="1713"/>
      <c r="AG46" s="1711">
        <v>302</v>
      </c>
      <c r="AH46" s="1713"/>
      <c r="AI46" s="1711">
        <v>402</v>
      </c>
      <c r="AJ46" s="1713"/>
      <c r="AK46" s="1711">
        <v>502</v>
      </c>
      <c r="AL46" s="1713"/>
      <c r="AM46" s="1711">
        <v>602</v>
      </c>
      <c r="AN46" s="1713"/>
      <c r="AO46" s="1711">
        <v>702</v>
      </c>
      <c r="AP46" s="1713"/>
      <c r="AQ46" s="1711">
        <v>802</v>
      </c>
      <c r="AR46" s="1712"/>
      <c r="AS46" s="1713"/>
    </row>
    <row r="47" spans="1:989" s="541" customFormat="1" ht="37.5" customHeight="1">
      <c r="A47" s="540">
        <v>0.03</v>
      </c>
      <c r="B47" s="540">
        <v>0.26</v>
      </c>
      <c r="C47" s="540">
        <v>0.49</v>
      </c>
      <c r="D47" s="540">
        <v>0.72</v>
      </c>
      <c r="E47" s="540">
        <v>0.95</v>
      </c>
      <c r="F47" s="540">
        <f t="shared" si="8"/>
        <v>1.1900000000000002</v>
      </c>
      <c r="G47" s="540">
        <f t="shared" si="9"/>
        <v>1.4200000000000004</v>
      </c>
      <c r="H47" s="540">
        <f t="shared" si="10"/>
        <v>1.6500000000000006</v>
      </c>
      <c r="I47" s="536">
        <f t="shared" si="0"/>
        <v>2.06</v>
      </c>
      <c r="J47" s="536">
        <f t="shared" si="1"/>
        <v>18.853333333333335</v>
      </c>
      <c r="K47" s="536">
        <f t="shared" si="2"/>
        <v>50.980000000000004</v>
      </c>
      <c r="L47" s="536">
        <f t="shared" si="3"/>
        <v>98.439999999999984</v>
      </c>
      <c r="M47" s="536">
        <f t="shared" si="4"/>
        <v>161.23333333333332</v>
      </c>
      <c r="N47" s="536">
        <f t="shared" si="5"/>
        <v>241.38000000000002</v>
      </c>
      <c r="O47" s="536">
        <f t="shared" si="6"/>
        <v>335.1733333333334</v>
      </c>
      <c r="P47" s="536">
        <f t="shared" si="7"/>
        <v>444.30000000000013</v>
      </c>
      <c r="Q47" s="540"/>
      <c r="R47" s="1697" t="s">
        <v>2839</v>
      </c>
      <c r="S47" s="1698"/>
      <c r="T47" s="1698"/>
      <c r="U47" s="1698"/>
      <c r="V47" s="1698"/>
      <c r="W47" s="1698"/>
      <c r="X47" s="1699"/>
      <c r="Y47" s="1710">
        <v>903</v>
      </c>
      <c r="Z47" s="1710"/>
      <c r="AA47" s="1710"/>
      <c r="AB47" s="1711">
        <v>103</v>
      </c>
      <c r="AC47" s="1712"/>
      <c r="AD47" s="1713"/>
      <c r="AE47" s="1711">
        <v>203</v>
      </c>
      <c r="AF47" s="1713"/>
      <c r="AG47" s="1711">
        <v>303</v>
      </c>
      <c r="AH47" s="1713"/>
      <c r="AI47" s="1711">
        <v>403</v>
      </c>
      <c r="AJ47" s="1713"/>
      <c r="AK47" s="1711">
        <v>503</v>
      </c>
      <c r="AL47" s="1713"/>
      <c r="AM47" s="1711">
        <v>603</v>
      </c>
      <c r="AN47" s="1713"/>
      <c r="AO47" s="1711">
        <v>703</v>
      </c>
      <c r="AP47" s="1713"/>
      <c r="AQ47" s="1711">
        <v>803</v>
      </c>
      <c r="AR47" s="1712"/>
      <c r="AS47" s="1713"/>
    </row>
    <row r="48" spans="1:989" s="542" customFormat="1" ht="37.5" customHeight="1">
      <c r="A48" s="540">
        <v>0.04</v>
      </c>
      <c r="B48" s="540">
        <v>0.27</v>
      </c>
      <c r="C48" s="540">
        <v>0.5</v>
      </c>
      <c r="D48" s="540">
        <v>0.73</v>
      </c>
      <c r="E48" s="540">
        <v>0.96</v>
      </c>
      <c r="F48" s="540">
        <f t="shared" si="8"/>
        <v>1.2000000000000002</v>
      </c>
      <c r="G48" s="540">
        <f t="shared" si="9"/>
        <v>1.4300000000000004</v>
      </c>
      <c r="H48" s="540">
        <f t="shared" si="10"/>
        <v>1.6600000000000006</v>
      </c>
      <c r="I48" s="536">
        <f t="shared" si="0"/>
        <v>2.4266666666666667</v>
      </c>
      <c r="J48" s="536">
        <f t="shared" si="1"/>
        <v>19.630000000000003</v>
      </c>
      <c r="K48" s="536">
        <f t="shared" si="2"/>
        <v>52.166666666666664</v>
      </c>
      <c r="L48" s="536">
        <f t="shared" si="3"/>
        <v>100.03666666666668</v>
      </c>
      <c r="M48" s="536">
        <f t="shared" si="4"/>
        <v>163.24</v>
      </c>
      <c r="N48" s="536">
        <f t="shared" si="5"/>
        <v>243.8</v>
      </c>
      <c r="O48" s="536">
        <f t="shared" si="6"/>
        <v>338.00333333333344</v>
      </c>
      <c r="P48" s="536">
        <f t="shared" si="7"/>
        <v>447.54000000000019</v>
      </c>
      <c r="Q48" s="540"/>
      <c r="R48" s="1700" t="e">
        <f>CONCATENATE("4. Ponovno iskazano stanje na dan 31.12.",#REF!-2,"., odnosno 01.01.",#REF!-1,". (901±902±903)")</f>
        <v>#REF!</v>
      </c>
      <c r="S48" s="1701"/>
      <c r="T48" s="1701"/>
      <c r="U48" s="1701"/>
      <c r="V48" s="1701"/>
      <c r="W48" s="1701"/>
      <c r="X48" s="1702"/>
      <c r="Y48" s="1706">
        <v>904</v>
      </c>
      <c r="Z48" s="1706">
        <v>902</v>
      </c>
      <c r="AA48" s="1706"/>
      <c r="AB48" s="1707">
        <v>104</v>
      </c>
      <c r="AC48" s="1708"/>
      <c r="AD48" s="1709"/>
      <c r="AE48" s="1707">
        <v>204</v>
      </c>
      <c r="AF48" s="1709"/>
      <c r="AG48" s="1707">
        <v>304</v>
      </c>
      <c r="AH48" s="1709"/>
      <c r="AI48" s="1707">
        <v>404</v>
      </c>
      <c r="AJ48" s="1709"/>
      <c r="AK48" s="1707">
        <v>504</v>
      </c>
      <c r="AL48" s="1709"/>
      <c r="AM48" s="1707">
        <v>604</v>
      </c>
      <c r="AN48" s="1709"/>
      <c r="AO48" s="1707">
        <v>704</v>
      </c>
      <c r="AP48" s="1709"/>
      <c r="AQ48" s="1707">
        <v>804</v>
      </c>
      <c r="AR48" s="1708"/>
      <c r="AS48" s="1709"/>
    </row>
    <row r="49" spans="1:46" s="541" customFormat="1" ht="37.5" customHeight="1">
      <c r="A49" s="540">
        <v>0.05</v>
      </c>
      <c r="B49" s="540">
        <v>0.28000000000000003</v>
      </c>
      <c r="C49" s="540">
        <v>0.51</v>
      </c>
      <c r="D49" s="540">
        <v>0.74</v>
      </c>
      <c r="E49" s="540">
        <v>0.97</v>
      </c>
      <c r="F49" s="540">
        <f t="shared" si="8"/>
        <v>1.2100000000000002</v>
      </c>
      <c r="G49" s="540">
        <f t="shared" si="9"/>
        <v>1.4400000000000004</v>
      </c>
      <c r="H49" s="540">
        <f t="shared" si="10"/>
        <v>1.6700000000000006</v>
      </c>
      <c r="I49" s="536">
        <f t="shared" si="0"/>
        <v>2.8</v>
      </c>
      <c r="J49" s="536">
        <f t="shared" si="1"/>
        <v>20.413333333333338</v>
      </c>
      <c r="K49" s="536">
        <f t="shared" si="2"/>
        <v>53.36</v>
      </c>
      <c r="L49" s="536">
        <f t="shared" si="3"/>
        <v>101.63999999999999</v>
      </c>
      <c r="M49" s="536">
        <f t="shared" si="4"/>
        <v>165.25333333333333</v>
      </c>
      <c r="N49" s="536">
        <f t="shared" si="5"/>
        <v>246.22666666666669</v>
      </c>
      <c r="O49" s="536">
        <f t="shared" si="6"/>
        <v>340.84000000000009</v>
      </c>
      <c r="P49" s="536">
        <f t="shared" si="7"/>
        <v>450.78666666666686</v>
      </c>
      <c r="Q49" s="540"/>
      <c r="R49" s="1697" t="s">
        <v>2840</v>
      </c>
      <c r="S49" s="1698"/>
      <c r="T49" s="1698"/>
      <c r="U49" s="1698"/>
      <c r="V49" s="1698"/>
      <c r="W49" s="1698"/>
      <c r="X49" s="1699"/>
      <c r="Y49" s="1710">
        <v>905</v>
      </c>
      <c r="Z49" s="1710"/>
      <c r="AA49" s="1710"/>
      <c r="AB49" s="1711">
        <v>105</v>
      </c>
      <c r="AC49" s="1712"/>
      <c r="AD49" s="1713"/>
      <c r="AE49" s="1711">
        <v>205</v>
      </c>
      <c r="AF49" s="1713"/>
      <c r="AG49" s="1711">
        <v>305</v>
      </c>
      <c r="AH49" s="1713"/>
      <c r="AI49" s="1711">
        <v>405</v>
      </c>
      <c r="AJ49" s="1713"/>
      <c r="AK49" s="1711">
        <v>505</v>
      </c>
      <c r="AL49" s="1713"/>
      <c r="AM49" s="1711">
        <v>605</v>
      </c>
      <c r="AN49" s="1713"/>
      <c r="AO49" s="1711">
        <v>705</v>
      </c>
      <c r="AP49" s="1713"/>
      <c r="AQ49" s="1711">
        <v>805</v>
      </c>
      <c r="AR49" s="1712"/>
      <c r="AS49" s="1713"/>
    </row>
    <row r="50" spans="1:46" s="541" customFormat="1" ht="37.5" customHeight="1">
      <c r="A50" s="540">
        <v>0.06</v>
      </c>
      <c r="B50" s="540">
        <v>0.28999999999999998</v>
      </c>
      <c r="C50" s="540">
        <v>0.52</v>
      </c>
      <c r="D50" s="540">
        <v>0.75</v>
      </c>
      <c r="E50" s="540">
        <v>0.98</v>
      </c>
      <c r="F50" s="540">
        <f t="shared" si="8"/>
        <v>1.2200000000000002</v>
      </c>
      <c r="G50" s="540">
        <f t="shared" si="9"/>
        <v>1.4500000000000004</v>
      </c>
      <c r="H50" s="540">
        <f t="shared" si="10"/>
        <v>1.6800000000000006</v>
      </c>
      <c r="I50" s="536">
        <f t="shared" si="0"/>
        <v>3.1799999999999997</v>
      </c>
      <c r="J50" s="536">
        <f t="shared" si="1"/>
        <v>21.20333333333333</v>
      </c>
      <c r="K50" s="536">
        <f t="shared" si="2"/>
        <v>54.56</v>
      </c>
      <c r="L50" s="536">
        <f t="shared" si="3"/>
        <v>103.25</v>
      </c>
      <c r="M50" s="536">
        <f t="shared" si="4"/>
        <v>167.27333333333331</v>
      </c>
      <c r="N50" s="536">
        <f t="shared" si="5"/>
        <v>248.66000000000005</v>
      </c>
      <c r="O50" s="536">
        <f t="shared" si="6"/>
        <v>343.68333333333339</v>
      </c>
      <c r="P50" s="536">
        <f t="shared" si="7"/>
        <v>454.04000000000013</v>
      </c>
      <c r="Q50" s="540"/>
      <c r="R50" s="1697" t="s">
        <v>2841</v>
      </c>
      <c r="S50" s="1698"/>
      <c r="T50" s="1698"/>
      <c r="U50" s="1698"/>
      <c r="V50" s="1698"/>
      <c r="W50" s="1698"/>
      <c r="X50" s="1699"/>
      <c r="Y50" s="1710">
        <v>906</v>
      </c>
      <c r="Z50" s="1710">
        <v>902</v>
      </c>
      <c r="AA50" s="1710"/>
      <c r="AB50" s="1711">
        <v>106</v>
      </c>
      <c r="AC50" s="1712"/>
      <c r="AD50" s="1713"/>
      <c r="AE50" s="1711">
        <v>206</v>
      </c>
      <c r="AF50" s="1713"/>
      <c r="AG50" s="1711">
        <v>306</v>
      </c>
      <c r="AH50" s="1713"/>
      <c r="AI50" s="1711">
        <v>406</v>
      </c>
      <c r="AJ50" s="1713"/>
      <c r="AK50" s="1711">
        <v>506</v>
      </c>
      <c r="AL50" s="1713"/>
      <c r="AM50" s="1711">
        <v>606</v>
      </c>
      <c r="AN50" s="1713"/>
      <c r="AO50" s="1711">
        <v>706</v>
      </c>
      <c r="AP50" s="1713"/>
      <c r="AQ50" s="1711">
        <v>806</v>
      </c>
      <c r="AR50" s="1712"/>
      <c r="AS50" s="1713"/>
    </row>
    <row r="51" spans="1:46" s="542" customFormat="1" ht="37.5" customHeight="1">
      <c r="A51" s="540">
        <v>7.0000000000000007E-2</v>
      </c>
      <c r="B51" s="540">
        <v>0.3</v>
      </c>
      <c r="C51" s="540">
        <v>0.53</v>
      </c>
      <c r="D51" s="540">
        <v>0.76</v>
      </c>
      <c r="E51" s="540">
        <v>0.99</v>
      </c>
      <c r="F51" s="540">
        <f t="shared" si="8"/>
        <v>1.2300000000000002</v>
      </c>
      <c r="G51" s="540">
        <f t="shared" si="9"/>
        <v>1.4600000000000004</v>
      </c>
      <c r="H51" s="540">
        <f t="shared" si="10"/>
        <v>1.6900000000000006</v>
      </c>
      <c r="I51" s="536">
        <f t="shared" si="0"/>
        <v>3.5666666666666669</v>
      </c>
      <c r="J51" s="536">
        <f t="shared" si="1"/>
        <v>22</v>
      </c>
      <c r="K51" s="536">
        <f t="shared" si="2"/>
        <v>55.766666666666673</v>
      </c>
      <c r="L51" s="536">
        <f t="shared" si="3"/>
        <v>104.86666666666667</v>
      </c>
      <c r="M51" s="536">
        <f t="shared" si="4"/>
        <v>169.3</v>
      </c>
      <c r="N51" s="536">
        <f t="shared" si="5"/>
        <v>251.10000000000002</v>
      </c>
      <c r="O51" s="536">
        <f t="shared" si="6"/>
        <v>346.53333333333342</v>
      </c>
      <c r="P51" s="536">
        <f t="shared" si="7"/>
        <v>457.30000000000013</v>
      </c>
      <c r="Q51" s="540"/>
      <c r="R51" s="1697" t="s">
        <v>2842</v>
      </c>
      <c r="S51" s="1698"/>
      <c r="T51" s="1698"/>
      <c r="U51" s="1698"/>
      <c r="V51" s="1698"/>
      <c r="W51" s="1698"/>
      <c r="X51" s="1699"/>
      <c r="Y51" s="1710">
        <v>907</v>
      </c>
      <c r="Z51" s="1710"/>
      <c r="AA51" s="1710"/>
      <c r="AB51" s="1711">
        <v>107</v>
      </c>
      <c r="AC51" s="1712"/>
      <c r="AD51" s="1713"/>
      <c r="AE51" s="1711">
        <v>207</v>
      </c>
      <c r="AF51" s="1713"/>
      <c r="AG51" s="1711">
        <v>307</v>
      </c>
      <c r="AH51" s="1713"/>
      <c r="AI51" s="1711">
        <v>407</v>
      </c>
      <c r="AJ51" s="1713"/>
      <c r="AK51" s="1711">
        <v>507</v>
      </c>
      <c r="AL51" s="1713"/>
      <c r="AM51" s="1711">
        <v>607</v>
      </c>
      <c r="AN51" s="1713"/>
      <c r="AO51" s="1711">
        <v>707</v>
      </c>
      <c r="AP51" s="1713"/>
      <c r="AQ51" s="1711">
        <v>807</v>
      </c>
      <c r="AR51" s="1712"/>
      <c r="AS51" s="1713"/>
      <c r="AT51" s="541"/>
    </row>
    <row r="52" spans="1:46" s="541" customFormat="1" ht="37.5" customHeight="1">
      <c r="A52" s="540">
        <v>0.08</v>
      </c>
      <c r="B52" s="540">
        <v>0.31</v>
      </c>
      <c r="C52" s="540">
        <v>0.54</v>
      </c>
      <c r="D52" s="540">
        <v>0.77</v>
      </c>
      <c r="E52" s="540">
        <v>1.01</v>
      </c>
      <c r="F52" s="540">
        <f t="shared" si="8"/>
        <v>1.2400000000000002</v>
      </c>
      <c r="G52" s="540">
        <f t="shared" si="9"/>
        <v>1.4700000000000004</v>
      </c>
      <c r="H52" s="540">
        <f t="shared" si="10"/>
        <v>1.7000000000000006</v>
      </c>
      <c r="I52" s="536">
        <f t="shared" si="0"/>
        <v>3.9600000000000004</v>
      </c>
      <c r="J52" s="536">
        <f t="shared" si="1"/>
        <v>22.803333333333335</v>
      </c>
      <c r="K52" s="536">
        <f t="shared" si="2"/>
        <v>56.980000000000004</v>
      </c>
      <c r="L52" s="536">
        <f t="shared" si="3"/>
        <v>106.49000000000001</v>
      </c>
      <c r="M52" s="536">
        <f t="shared" si="4"/>
        <v>173.03666666666666</v>
      </c>
      <c r="N52" s="536">
        <f t="shared" si="5"/>
        <v>253.54666666666671</v>
      </c>
      <c r="O52" s="536">
        <f t="shared" si="6"/>
        <v>349.3900000000001</v>
      </c>
      <c r="P52" s="536">
        <f t="shared" si="7"/>
        <v>460.56666666666683</v>
      </c>
      <c r="Q52" s="540"/>
      <c r="R52" s="1697" t="s">
        <v>2843</v>
      </c>
      <c r="S52" s="1698"/>
      <c r="T52" s="1698"/>
      <c r="U52" s="1698"/>
      <c r="V52" s="1698"/>
      <c r="W52" s="1698"/>
      <c r="X52" s="1699"/>
      <c r="Y52" s="1710">
        <v>908</v>
      </c>
      <c r="Z52" s="1710">
        <v>902</v>
      </c>
      <c r="AA52" s="1710"/>
      <c r="AB52" s="1711">
        <v>108</v>
      </c>
      <c r="AC52" s="1712"/>
      <c r="AD52" s="1713"/>
      <c r="AE52" s="1711">
        <v>208</v>
      </c>
      <c r="AF52" s="1713"/>
      <c r="AG52" s="1711">
        <v>308</v>
      </c>
      <c r="AH52" s="1713"/>
      <c r="AI52" s="1711">
        <v>408</v>
      </c>
      <c r="AJ52" s="1713"/>
      <c r="AK52" s="1711">
        <v>508</v>
      </c>
      <c r="AL52" s="1713"/>
      <c r="AM52" s="1711">
        <v>608</v>
      </c>
      <c r="AN52" s="1713"/>
      <c r="AO52" s="1711">
        <v>708</v>
      </c>
      <c r="AP52" s="1713"/>
      <c r="AQ52" s="1711">
        <v>808</v>
      </c>
      <c r="AR52" s="1712"/>
      <c r="AS52" s="1713"/>
    </row>
    <row r="53" spans="1:46" s="541" customFormat="1" ht="37.5" customHeight="1">
      <c r="A53" s="540">
        <v>0.09</v>
      </c>
      <c r="B53" s="540">
        <v>0.32</v>
      </c>
      <c r="C53" s="540">
        <v>0.55000000000000004</v>
      </c>
      <c r="D53" s="540">
        <v>0.78</v>
      </c>
      <c r="E53" s="540">
        <f t="shared" ref="E53:E67" si="11">E52+0.01</f>
        <v>1.02</v>
      </c>
      <c r="F53" s="540">
        <f t="shared" si="8"/>
        <v>1.2500000000000002</v>
      </c>
      <c r="G53" s="540">
        <f t="shared" si="9"/>
        <v>1.4800000000000004</v>
      </c>
      <c r="H53" s="540">
        <f t="shared" si="10"/>
        <v>1.7100000000000006</v>
      </c>
      <c r="I53" s="536">
        <f t="shared" si="0"/>
        <v>4.3599999999999994</v>
      </c>
      <c r="J53" s="536">
        <f t="shared" si="1"/>
        <v>23.613333333333333</v>
      </c>
      <c r="K53" s="536">
        <f t="shared" si="2"/>
        <v>58.2</v>
      </c>
      <c r="L53" s="536">
        <f t="shared" si="3"/>
        <v>108.12000000000002</v>
      </c>
      <c r="M53" s="536">
        <f t="shared" si="4"/>
        <v>175.08000000000004</v>
      </c>
      <c r="N53" s="536">
        <f t="shared" si="5"/>
        <v>256.00000000000006</v>
      </c>
      <c r="O53" s="536">
        <f t="shared" si="6"/>
        <v>352.2533333333335</v>
      </c>
      <c r="P53" s="536">
        <f t="shared" si="7"/>
        <v>463.84000000000015</v>
      </c>
      <c r="Q53" s="540"/>
      <c r="R53" s="1697" t="s">
        <v>2844</v>
      </c>
      <c r="S53" s="1698"/>
      <c r="T53" s="1698"/>
      <c r="U53" s="1698"/>
      <c r="V53" s="1698"/>
      <c r="W53" s="1698"/>
      <c r="X53" s="1699"/>
      <c r="Y53" s="1710">
        <v>909</v>
      </c>
      <c r="Z53" s="1710"/>
      <c r="AA53" s="1710"/>
      <c r="AB53" s="1711">
        <v>109</v>
      </c>
      <c r="AC53" s="1712"/>
      <c r="AD53" s="1713"/>
      <c r="AE53" s="1711">
        <v>209</v>
      </c>
      <c r="AF53" s="1713"/>
      <c r="AG53" s="1711">
        <v>309</v>
      </c>
      <c r="AH53" s="1713"/>
      <c r="AI53" s="1711">
        <v>409</v>
      </c>
      <c r="AJ53" s="1713"/>
      <c r="AK53" s="1711">
        <v>509</v>
      </c>
      <c r="AL53" s="1713"/>
      <c r="AM53" s="1711">
        <v>609</v>
      </c>
      <c r="AN53" s="1713"/>
      <c r="AO53" s="1711">
        <v>709</v>
      </c>
      <c r="AP53" s="1713"/>
      <c r="AQ53" s="1711">
        <v>809</v>
      </c>
      <c r="AR53" s="1712"/>
      <c r="AS53" s="1713"/>
    </row>
    <row r="54" spans="1:46" s="541" customFormat="1" ht="37.5" customHeight="1">
      <c r="A54" s="540">
        <v>0.1</v>
      </c>
      <c r="B54" s="540">
        <v>0.33</v>
      </c>
      <c r="C54" s="540">
        <v>0.56000000000000005</v>
      </c>
      <c r="D54" s="540">
        <v>0.79</v>
      </c>
      <c r="E54" s="540">
        <f t="shared" si="11"/>
        <v>1.03</v>
      </c>
      <c r="F54" s="540">
        <f t="shared" si="8"/>
        <v>1.2600000000000002</v>
      </c>
      <c r="G54" s="540">
        <f t="shared" si="9"/>
        <v>1.4900000000000004</v>
      </c>
      <c r="H54" s="540">
        <f t="shared" si="10"/>
        <v>1.7200000000000006</v>
      </c>
      <c r="I54" s="536">
        <f t="shared" si="0"/>
        <v>4.7666666666666657</v>
      </c>
      <c r="J54" s="536">
        <f t="shared" si="1"/>
        <v>24.429999999999996</v>
      </c>
      <c r="K54" s="536">
        <f t="shared" si="2"/>
        <v>59.426666666666677</v>
      </c>
      <c r="L54" s="536">
        <f t="shared" si="3"/>
        <v>109.75666666666669</v>
      </c>
      <c r="M54" s="536">
        <f t="shared" si="4"/>
        <v>177.13000000000002</v>
      </c>
      <c r="N54" s="536">
        <f t="shared" si="5"/>
        <v>258.46000000000004</v>
      </c>
      <c r="O54" s="536">
        <f t="shared" si="6"/>
        <v>355.12333333333345</v>
      </c>
      <c r="P54" s="536">
        <f t="shared" si="7"/>
        <v>467.12000000000018</v>
      </c>
      <c r="Q54" s="540"/>
      <c r="R54" s="1697" t="s">
        <v>2845</v>
      </c>
      <c r="S54" s="1698"/>
      <c r="T54" s="1698"/>
      <c r="U54" s="1698"/>
      <c r="V54" s="1698"/>
      <c r="W54" s="1698"/>
      <c r="X54" s="1699"/>
      <c r="Y54" s="1710">
        <v>910</v>
      </c>
      <c r="Z54" s="1710">
        <v>902</v>
      </c>
      <c r="AA54" s="1710"/>
      <c r="AB54" s="1711">
        <v>110</v>
      </c>
      <c r="AC54" s="1712"/>
      <c r="AD54" s="1713"/>
      <c r="AE54" s="1711">
        <v>210</v>
      </c>
      <c r="AF54" s="1713"/>
      <c r="AG54" s="1711">
        <v>310</v>
      </c>
      <c r="AH54" s="1713"/>
      <c r="AI54" s="1711">
        <v>410</v>
      </c>
      <c r="AJ54" s="1713"/>
      <c r="AK54" s="1711">
        <v>510</v>
      </c>
      <c r="AL54" s="1713"/>
      <c r="AM54" s="1711">
        <v>610</v>
      </c>
      <c r="AN54" s="1713"/>
      <c r="AO54" s="1711">
        <v>710</v>
      </c>
      <c r="AP54" s="1713"/>
      <c r="AQ54" s="1711">
        <v>810</v>
      </c>
      <c r="AR54" s="1712"/>
      <c r="AS54" s="1713"/>
    </row>
    <row r="55" spans="1:46" s="541" customFormat="1" ht="37.5" customHeight="1">
      <c r="A55" s="540">
        <v>0.11</v>
      </c>
      <c r="B55" s="540">
        <v>0.34</v>
      </c>
      <c r="C55" s="540">
        <v>0.56999999999999995</v>
      </c>
      <c r="D55" s="540">
        <v>0.8</v>
      </c>
      <c r="E55" s="540">
        <f t="shared" si="11"/>
        <v>1.04</v>
      </c>
      <c r="F55" s="540">
        <f t="shared" si="8"/>
        <v>1.2700000000000002</v>
      </c>
      <c r="G55" s="540">
        <f t="shared" si="9"/>
        <v>1.5000000000000004</v>
      </c>
      <c r="H55" s="540">
        <f t="shared" si="10"/>
        <v>1.7300000000000006</v>
      </c>
      <c r="I55" s="536">
        <f t="shared" si="0"/>
        <v>5.1800000000000006</v>
      </c>
      <c r="J55" s="536">
        <f t="shared" si="1"/>
        <v>25.253333333333337</v>
      </c>
      <c r="K55" s="536">
        <f t="shared" si="2"/>
        <v>60.66</v>
      </c>
      <c r="L55" s="536">
        <f t="shared" si="3"/>
        <v>111.4</v>
      </c>
      <c r="M55" s="536">
        <f t="shared" si="4"/>
        <v>179.18666666666667</v>
      </c>
      <c r="N55" s="536">
        <f t="shared" si="5"/>
        <v>260.92666666666668</v>
      </c>
      <c r="O55" s="536">
        <f t="shared" si="6"/>
        <v>358.00000000000006</v>
      </c>
      <c r="P55" s="536">
        <f t="shared" si="7"/>
        <v>470.40666666666681</v>
      </c>
      <c r="Q55" s="540"/>
      <c r="R55" s="1697" t="s">
        <v>2846</v>
      </c>
      <c r="S55" s="1698"/>
      <c r="T55" s="1698"/>
      <c r="U55" s="1698"/>
      <c r="V55" s="1698"/>
      <c r="W55" s="1698"/>
      <c r="X55" s="1699"/>
      <c r="Y55" s="1710">
        <v>911</v>
      </c>
      <c r="Z55" s="1710"/>
      <c r="AA55" s="1710"/>
      <c r="AB55" s="1711">
        <v>111</v>
      </c>
      <c r="AC55" s="1712"/>
      <c r="AD55" s="1713"/>
      <c r="AE55" s="1711">
        <v>211</v>
      </c>
      <c r="AF55" s="1713"/>
      <c r="AG55" s="1711">
        <v>311</v>
      </c>
      <c r="AH55" s="1713"/>
      <c r="AI55" s="1711">
        <v>411</v>
      </c>
      <c r="AJ55" s="1713"/>
      <c r="AK55" s="1711">
        <v>511</v>
      </c>
      <c r="AL55" s="1713"/>
      <c r="AM55" s="1711">
        <v>611</v>
      </c>
      <c r="AN55" s="1713"/>
      <c r="AO55" s="1711">
        <v>711</v>
      </c>
      <c r="AP55" s="1713"/>
      <c r="AQ55" s="1711">
        <v>811</v>
      </c>
      <c r="AR55" s="1712"/>
      <c r="AS55" s="1713"/>
    </row>
    <row r="56" spans="1:46" s="542" customFormat="1" ht="60" customHeight="1">
      <c r="A56" s="540">
        <v>0.12</v>
      </c>
      <c r="B56" s="540">
        <v>0.35</v>
      </c>
      <c r="C56" s="540">
        <v>0.57999999999999996</v>
      </c>
      <c r="D56" s="540">
        <v>0.81</v>
      </c>
      <c r="E56" s="540">
        <f t="shared" si="11"/>
        <v>1.05</v>
      </c>
      <c r="F56" s="540">
        <f t="shared" si="8"/>
        <v>1.2800000000000002</v>
      </c>
      <c r="G56" s="540">
        <f t="shared" si="9"/>
        <v>1.5100000000000005</v>
      </c>
      <c r="H56" s="540">
        <f t="shared" si="10"/>
        <v>1.7400000000000007</v>
      </c>
      <c r="I56" s="536">
        <f t="shared" si="0"/>
        <v>5.6</v>
      </c>
      <c r="J56" s="536">
        <f t="shared" si="1"/>
        <v>26.083333333333332</v>
      </c>
      <c r="K56" s="536">
        <f t="shared" si="2"/>
        <v>61.899999999999991</v>
      </c>
      <c r="L56" s="536">
        <f t="shared" si="3"/>
        <v>113.05000000000001</v>
      </c>
      <c r="M56" s="536">
        <f t="shared" si="4"/>
        <v>181.25000000000003</v>
      </c>
      <c r="N56" s="536">
        <f t="shared" si="5"/>
        <v>263.40000000000003</v>
      </c>
      <c r="O56" s="536">
        <f t="shared" si="6"/>
        <v>360.88333333333344</v>
      </c>
      <c r="P56" s="536">
        <f t="shared" si="7"/>
        <v>473.70000000000022</v>
      </c>
      <c r="Q56" s="540"/>
      <c r="R56" s="1703" t="e">
        <f>CONCATENATE("12. Stanje na dan 31.12.",#REF!-1,". godine, odnosno 01.01.",#REF!,".                                                  (904±905±906±907±908±909-910+911)")</f>
        <v>#REF!</v>
      </c>
      <c r="S56" s="1704"/>
      <c r="T56" s="1704"/>
      <c r="U56" s="1704"/>
      <c r="V56" s="1704"/>
      <c r="W56" s="1704"/>
      <c r="X56" s="1705"/>
      <c r="Y56" s="1706">
        <v>912</v>
      </c>
      <c r="Z56" s="1706">
        <v>902</v>
      </c>
      <c r="AA56" s="1706"/>
      <c r="AB56" s="1707">
        <v>112</v>
      </c>
      <c r="AC56" s="1708"/>
      <c r="AD56" s="1709"/>
      <c r="AE56" s="1707">
        <v>212</v>
      </c>
      <c r="AF56" s="1709"/>
      <c r="AG56" s="1707">
        <v>312</v>
      </c>
      <c r="AH56" s="1709"/>
      <c r="AI56" s="1707">
        <v>412</v>
      </c>
      <c r="AJ56" s="1709"/>
      <c r="AK56" s="1707">
        <v>512</v>
      </c>
      <c r="AL56" s="1709"/>
      <c r="AM56" s="1707">
        <v>612</v>
      </c>
      <c r="AN56" s="1709"/>
      <c r="AO56" s="1707">
        <v>712</v>
      </c>
      <c r="AP56" s="1709"/>
      <c r="AQ56" s="1707">
        <v>812</v>
      </c>
      <c r="AR56" s="1708"/>
      <c r="AS56" s="1709"/>
    </row>
    <row r="57" spans="1:46" s="541" customFormat="1" ht="37.5" customHeight="1">
      <c r="A57" s="540">
        <v>0.13</v>
      </c>
      <c r="B57" s="540">
        <v>0.36</v>
      </c>
      <c r="C57" s="540">
        <v>0.59</v>
      </c>
      <c r="D57" s="540">
        <v>0.82</v>
      </c>
      <c r="E57" s="540">
        <f t="shared" si="11"/>
        <v>1.06</v>
      </c>
      <c r="F57" s="540">
        <f t="shared" si="8"/>
        <v>1.2900000000000003</v>
      </c>
      <c r="G57" s="540">
        <f t="shared" si="9"/>
        <v>1.5200000000000005</v>
      </c>
      <c r="H57" s="540">
        <f t="shared" si="10"/>
        <v>1.7500000000000007</v>
      </c>
      <c r="I57" s="536">
        <f t="shared" si="0"/>
        <v>6.0266666666666673</v>
      </c>
      <c r="J57" s="536">
        <f t="shared" si="1"/>
        <v>26.919999999999998</v>
      </c>
      <c r="K57" s="536">
        <f t="shared" si="2"/>
        <v>63.146666666666668</v>
      </c>
      <c r="L57" s="536">
        <f t="shared" si="3"/>
        <v>114.70666666666665</v>
      </c>
      <c r="M57" s="536">
        <f t="shared" si="4"/>
        <v>183.32</v>
      </c>
      <c r="N57" s="536">
        <f t="shared" si="5"/>
        <v>265.88000000000011</v>
      </c>
      <c r="O57" s="536">
        <f t="shared" si="6"/>
        <v>363.77333333333337</v>
      </c>
      <c r="P57" s="536">
        <f t="shared" si="7"/>
        <v>477.00000000000017</v>
      </c>
      <c r="Q57" s="540"/>
      <c r="R57" s="1697" t="s">
        <v>2847</v>
      </c>
      <c r="S57" s="1698"/>
      <c r="T57" s="1698"/>
      <c r="U57" s="1698"/>
      <c r="V57" s="1698"/>
      <c r="W57" s="1698"/>
      <c r="X57" s="1699"/>
      <c r="Y57" s="1710">
        <v>913</v>
      </c>
      <c r="Z57" s="1710"/>
      <c r="AA57" s="1710"/>
      <c r="AB57" s="1711">
        <v>113</v>
      </c>
      <c r="AC57" s="1712"/>
      <c r="AD57" s="1713"/>
      <c r="AE57" s="1711">
        <v>213</v>
      </c>
      <c r="AF57" s="1713"/>
      <c r="AG57" s="1711">
        <v>313</v>
      </c>
      <c r="AH57" s="1713"/>
      <c r="AI57" s="1711">
        <v>413</v>
      </c>
      <c r="AJ57" s="1713"/>
      <c r="AK57" s="1711">
        <v>513</v>
      </c>
      <c r="AL57" s="1713"/>
      <c r="AM57" s="1711">
        <v>613</v>
      </c>
      <c r="AN57" s="1713"/>
      <c r="AO57" s="1711">
        <v>713</v>
      </c>
      <c r="AP57" s="1713"/>
      <c r="AQ57" s="1711">
        <v>813</v>
      </c>
      <c r="AR57" s="1712"/>
      <c r="AS57" s="1713"/>
    </row>
    <row r="58" spans="1:46" s="541" customFormat="1" ht="37.5" customHeight="1">
      <c r="A58" s="540">
        <v>0.14000000000000001</v>
      </c>
      <c r="B58" s="540">
        <v>0.37</v>
      </c>
      <c r="C58" s="540">
        <v>0.6</v>
      </c>
      <c r="D58" s="540">
        <v>0.83</v>
      </c>
      <c r="E58" s="540">
        <f t="shared" si="11"/>
        <v>1.07</v>
      </c>
      <c r="F58" s="540">
        <f t="shared" si="8"/>
        <v>1.3000000000000003</v>
      </c>
      <c r="G58" s="540">
        <f t="shared" si="9"/>
        <v>1.5300000000000005</v>
      </c>
      <c r="H58" s="540">
        <f t="shared" si="10"/>
        <v>1.7600000000000007</v>
      </c>
      <c r="I58" s="536">
        <f t="shared" si="0"/>
        <v>6.46</v>
      </c>
      <c r="J58" s="536">
        <f t="shared" si="1"/>
        <v>27.763333333333332</v>
      </c>
      <c r="K58" s="536">
        <f t="shared" si="2"/>
        <v>64.400000000000006</v>
      </c>
      <c r="L58" s="536">
        <f t="shared" si="3"/>
        <v>116.37</v>
      </c>
      <c r="M58" s="536">
        <f t="shared" si="4"/>
        <v>185.39666666666668</v>
      </c>
      <c r="N58" s="536">
        <f t="shared" si="5"/>
        <v>268.36666666666673</v>
      </c>
      <c r="O58" s="536">
        <f t="shared" si="6"/>
        <v>366.67000000000007</v>
      </c>
      <c r="P58" s="536">
        <f t="shared" si="7"/>
        <v>480.30666666666684</v>
      </c>
      <c r="Q58" s="540"/>
      <c r="R58" s="1697" t="s">
        <v>2848</v>
      </c>
      <c r="S58" s="1698"/>
      <c r="T58" s="1698"/>
      <c r="U58" s="1698"/>
      <c r="V58" s="1698"/>
      <c r="W58" s="1698"/>
      <c r="X58" s="1699"/>
      <c r="Y58" s="1710">
        <v>914</v>
      </c>
      <c r="Z58" s="1710">
        <v>902</v>
      </c>
      <c r="AA58" s="1710"/>
      <c r="AB58" s="1711">
        <v>114</v>
      </c>
      <c r="AC58" s="1712"/>
      <c r="AD58" s="1713"/>
      <c r="AE58" s="1711">
        <v>214</v>
      </c>
      <c r="AF58" s="1713"/>
      <c r="AG58" s="1711">
        <v>314</v>
      </c>
      <c r="AH58" s="1713"/>
      <c r="AI58" s="1711">
        <v>414</v>
      </c>
      <c r="AJ58" s="1713"/>
      <c r="AK58" s="1711">
        <v>514</v>
      </c>
      <c r="AL58" s="1713"/>
      <c r="AM58" s="1711">
        <v>614</v>
      </c>
      <c r="AN58" s="1713"/>
      <c r="AO58" s="1711">
        <v>714</v>
      </c>
      <c r="AP58" s="1713"/>
      <c r="AQ58" s="1711">
        <v>814</v>
      </c>
      <c r="AR58" s="1712"/>
      <c r="AS58" s="1713"/>
    </row>
    <row r="59" spans="1:46" s="542" customFormat="1" ht="37.5" customHeight="1">
      <c r="A59" s="540">
        <v>0.15</v>
      </c>
      <c r="B59" s="540">
        <v>0.38</v>
      </c>
      <c r="C59" s="540">
        <v>0.61</v>
      </c>
      <c r="D59" s="540">
        <v>0.84</v>
      </c>
      <c r="E59" s="540">
        <f t="shared" si="11"/>
        <v>1.08</v>
      </c>
      <c r="F59" s="540">
        <f t="shared" si="8"/>
        <v>1.3100000000000003</v>
      </c>
      <c r="G59" s="540">
        <f t="shared" si="9"/>
        <v>1.5400000000000005</v>
      </c>
      <c r="H59" s="540">
        <f t="shared" si="10"/>
        <v>1.7700000000000007</v>
      </c>
      <c r="I59" s="536">
        <f t="shared" si="0"/>
        <v>6.9</v>
      </c>
      <c r="J59" s="536">
        <f t="shared" si="1"/>
        <v>28.613333333333333</v>
      </c>
      <c r="K59" s="536">
        <f t="shared" si="2"/>
        <v>65.66</v>
      </c>
      <c r="L59" s="536">
        <f t="shared" si="3"/>
        <v>118.03999999999999</v>
      </c>
      <c r="M59" s="536">
        <f t="shared" si="4"/>
        <v>187.48000000000002</v>
      </c>
      <c r="N59" s="536">
        <f t="shared" si="5"/>
        <v>270.86000000000007</v>
      </c>
      <c r="O59" s="536">
        <f t="shared" si="6"/>
        <v>369.57333333333349</v>
      </c>
      <c r="P59" s="536">
        <f t="shared" si="7"/>
        <v>483.62000000000018</v>
      </c>
      <c r="Q59" s="540"/>
      <c r="R59" s="1700" t="e">
        <f>CONCATENATE("15. Ponovno iskazano stanje na dan 31.12.",#REF!-1,"., odnosno 01.01.",#REF!,". (912±913±914)")</f>
        <v>#REF!</v>
      </c>
      <c r="S59" s="1701"/>
      <c r="T59" s="1701"/>
      <c r="U59" s="1701"/>
      <c r="V59" s="1701"/>
      <c r="W59" s="1701"/>
      <c r="X59" s="1702"/>
      <c r="Y59" s="1706">
        <v>915</v>
      </c>
      <c r="Z59" s="1706"/>
      <c r="AA59" s="1706"/>
      <c r="AB59" s="1707">
        <v>115</v>
      </c>
      <c r="AC59" s="1708"/>
      <c r="AD59" s="1709"/>
      <c r="AE59" s="1707">
        <v>215</v>
      </c>
      <c r="AF59" s="1709"/>
      <c r="AG59" s="1707">
        <v>315</v>
      </c>
      <c r="AH59" s="1709"/>
      <c r="AI59" s="1707">
        <v>415</v>
      </c>
      <c r="AJ59" s="1709"/>
      <c r="AK59" s="1707">
        <v>515</v>
      </c>
      <c r="AL59" s="1709"/>
      <c r="AM59" s="1707">
        <v>615</v>
      </c>
      <c r="AN59" s="1709"/>
      <c r="AO59" s="1707">
        <v>715</v>
      </c>
      <c r="AP59" s="1709"/>
      <c r="AQ59" s="1707">
        <v>815</v>
      </c>
      <c r="AR59" s="1708"/>
      <c r="AS59" s="1709"/>
    </row>
    <row r="60" spans="1:46" s="541" customFormat="1" ht="37.5" customHeight="1">
      <c r="A60" s="540">
        <v>0.16</v>
      </c>
      <c r="B60" s="540">
        <v>0.39</v>
      </c>
      <c r="C60" s="540">
        <v>0.62</v>
      </c>
      <c r="D60" s="540">
        <v>0.85</v>
      </c>
      <c r="E60" s="540">
        <f t="shared" si="11"/>
        <v>1.0900000000000001</v>
      </c>
      <c r="F60" s="540">
        <f t="shared" si="8"/>
        <v>1.3200000000000003</v>
      </c>
      <c r="G60" s="540">
        <f t="shared" si="9"/>
        <v>1.5500000000000005</v>
      </c>
      <c r="H60" s="540">
        <f t="shared" si="10"/>
        <v>1.7800000000000007</v>
      </c>
      <c r="I60" s="536">
        <f t="shared" si="0"/>
        <v>7.3466666666666667</v>
      </c>
      <c r="J60" s="536">
        <f t="shared" si="1"/>
        <v>29.470000000000002</v>
      </c>
      <c r="K60" s="536">
        <f t="shared" si="2"/>
        <v>66.926666666666662</v>
      </c>
      <c r="L60" s="536">
        <f t="shared" si="3"/>
        <v>119.71666666666665</v>
      </c>
      <c r="M60" s="536">
        <f t="shared" si="4"/>
        <v>189.57000000000002</v>
      </c>
      <c r="N60" s="536">
        <f t="shared" si="5"/>
        <v>273.36</v>
      </c>
      <c r="O60" s="536">
        <f t="shared" si="6"/>
        <v>372.48333333333346</v>
      </c>
      <c r="P60" s="536">
        <f t="shared" si="7"/>
        <v>486.94000000000011</v>
      </c>
      <c r="Q60" s="540"/>
      <c r="R60" s="1697" t="s">
        <v>2849</v>
      </c>
      <c r="S60" s="1698"/>
      <c r="T60" s="1698"/>
      <c r="U60" s="1698"/>
      <c r="V60" s="1698"/>
      <c r="W60" s="1698"/>
      <c r="X60" s="1699"/>
      <c r="Y60" s="1710">
        <v>916</v>
      </c>
      <c r="Z60" s="1710">
        <v>902</v>
      </c>
      <c r="AA60" s="1710"/>
      <c r="AB60" s="1711">
        <v>116</v>
      </c>
      <c r="AC60" s="1712"/>
      <c r="AD60" s="1713"/>
      <c r="AE60" s="1711">
        <v>216</v>
      </c>
      <c r="AF60" s="1713"/>
      <c r="AG60" s="1711">
        <v>316</v>
      </c>
      <c r="AH60" s="1713"/>
      <c r="AI60" s="1711">
        <v>416</v>
      </c>
      <c r="AJ60" s="1713"/>
      <c r="AK60" s="1711">
        <v>516</v>
      </c>
      <c r="AL60" s="1713"/>
      <c r="AM60" s="1711">
        <v>616</v>
      </c>
      <c r="AN60" s="1713"/>
      <c r="AO60" s="1711">
        <v>716</v>
      </c>
      <c r="AP60" s="1713"/>
      <c r="AQ60" s="1711">
        <v>816</v>
      </c>
      <c r="AR60" s="1712"/>
      <c r="AS60" s="1713"/>
    </row>
    <row r="61" spans="1:46" s="541" customFormat="1" ht="37.5" customHeight="1">
      <c r="A61" s="540">
        <v>0.17</v>
      </c>
      <c r="B61" s="540">
        <v>0.4</v>
      </c>
      <c r="C61" s="540">
        <v>0.63</v>
      </c>
      <c r="D61" s="540">
        <v>0.86</v>
      </c>
      <c r="E61" s="540">
        <f t="shared" si="11"/>
        <v>1.1000000000000001</v>
      </c>
      <c r="F61" s="540">
        <f t="shared" si="8"/>
        <v>1.3300000000000003</v>
      </c>
      <c r="G61" s="540">
        <f t="shared" si="9"/>
        <v>1.5600000000000005</v>
      </c>
      <c r="H61" s="540">
        <f t="shared" si="10"/>
        <v>1.7900000000000007</v>
      </c>
      <c r="I61" s="536">
        <f t="shared" si="0"/>
        <v>7.8</v>
      </c>
      <c r="J61" s="536">
        <f t="shared" si="1"/>
        <v>30.333333333333336</v>
      </c>
      <c r="K61" s="536">
        <f t="shared" si="2"/>
        <v>68.2</v>
      </c>
      <c r="L61" s="536">
        <f t="shared" si="3"/>
        <v>121.4</v>
      </c>
      <c r="M61" s="536">
        <f t="shared" si="4"/>
        <v>191.66666666666669</v>
      </c>
      <c r="N61" s="536">
        <f t="shared" si="5"/>
        <v>275.86666666666667</v>
      </c>
      <c r="O61" s="536">
        <f t="shared" si="6"/>
        <v>375.40000000000015</v>
      </c>
      <c r="P61" s="536">
        <f t="shared" si="7"/>
        <v>490.26666666666688</v>
      </c>
      <c r="Q61" s="540"/>
      <c r="R61" s="1697" t="s">
        <v>2850</v>
      </c>
      <c r="S61" s="1698"/>
      <c r="T61" s="1698"/>
      <c r="U61" s="1698"/>
      <c r="V61" s="1698"/>
      <c r="W61" s="1698"/>
      <c r="X61" s="1699"/>
      <c r="Y61" s="1710">
        <v>917</v>
      </c>
      <c r="Z61" s="1710"/>
      <c r="AA61" s="1710"/>
      <c r="AB61" s="1711">
        <v>117</v>
      </c>
      <c r="AC61" s="1712"/>
      <c r="AD61" s="1713"/>
      <c r="AE61" s="1711">
        <v>217</v>
      </c>
      <c r="AF61" s="1713"/>
      <c r="AG61" s="1711">
        <v>317</v>
      </c>
      <c r="AH61" s="1713"/>
      <c r="AI61" s="1711">
        <v>417</v>
      </c>
      <c r="AJ61" s="1713"/>
      <c r="AK61" s="1711">
        <v>517</v>
      </c>
      <c r="AL61" s="1713"/>
      <c r="AM61" s="1711">
        <v>617</v>
      </c>
      <c r="AN61" s="1713"/>
      <c r="AO61" s="1711">
        <v>717</v>
      </c>
      <c r="AP61" s="1713"/>
      <c r="AQ61" s="1711">
        <v>817</v>
      </c>
      <c r="AR61" s="1712"/>
      <c r="AS61" s="1713"/>
    </row>
    <row r="62" spans="1:46" s="541" customFormat="1" ht="37.5" customHeight="1">
      <c r="A62" s="540">
        <v>0.18</v>
      </c>
      <c r="B62" s="540">
        <v>0.41</v>
      </c>
      <c r="C62" s="540">
        <v>0.64</v>
      </c>
      <c r="D62" s="540">
        <v>0.87</v>
      </c>
      <c r="E62" s="540">
        <f t="shared" si="11"/>
        <v>1.1100000000000001</v>
      </c>
      <c r="F62" s="540">
        <f t="shared" si="8"/>
        <v>1.3400000000000003</v>
      </c>
      <c r="G62" s="540">
        <f t="shared" si="9"/>
        <v>1.5700000000000005</v>
      </c>
      <c r="H62" s="540">
        <f t="shared" si="10"/>
        <v>1.8000000000000007</v>
      </c>
      <c r="I62" s="536">
        <f t="shared" si="0"/>
        <v>8.259999999999998</v>
      </c>
      <c r="J62" s="536">
        <f t="shared" si="1"/>
        <v>31.203333333333333</v>
      </c>
      <c r="K62" s="536">
        <f t="shared" si="2"/>
        <v>69.48</v>
      </c>
      <c r="L62" s="536">
        <f t="shared" si="3"/>
        <v>123.09000000000002</v>
      </c>
      <c r="M62" s="536">
        <f t="shared" si="4"/>
        <v>193.77</v>
      </c>
      <c r="N62" s="536">
        <f t="shared" si="5"/>
        <v>278.38000000000005</v>
      </c>
      <c r="O62" s="536">
        <f t="shared" si="6"/>
        <v>378.32333333333349</v>
      </c>
      <c r="P62" s="536">
        <f t="shared" si="7"/>
        <v>493.60000000000019</v>
      </c>
      <c r="Q62" s="540"/>
      <c r="R62" s="1697" t="s">
        <v>2851</v>
      </c>
      <c r="S62" s="1698"/>
      <c r="T62" s="1698"/>
      <c r="U62" s="1698"/>
      <c r="V62" s="1698"/>
      <c r="W62" s="1698"/>
      <c r="X62" s="1699"/>
      <c r="Y62" s="1710">
        <v>918</v>
      </c>
      <c r="Z62" s="1710">
        <v>902</v>
      </c>
      <c r="AA62" s="1710"/>
      <c r="AB62" s="1711">
        <v>118</v>
      </c>
      <c r="AC62" s="1712"/>
      <c r="AD62" s="1713"/>
      <c r="AE62" s="1711">
        <v>218</v>
      </c>
      <c r="AF62" s="1713"/>
      <c r="AG62" s="1711">
        <v>318</v>
      </c>
      <c r="AH62" s="1713"/>
      <c r="AI62" s="1711">
        <v>418</v>
      </c>
      <c r="AJ62" s="1713"/>
      <c r="AK62" s="1711">
        <v>518</v>
      </c>
      <c r="AL62" s="1713"/>
      <c r="AM62" s="1711">
        <v>618</v>
      </c>
      <c r="AN62" s="1713"/>
      <c r="AO62" s="1711">
        <v>718</v>
      </c>
      <c r="AP62" s="1713"/>
      <c r="AQ62" s="1711">
        <v>818</v>
      </c>
      <c r="AR62" s="1712"/>
      <c r="AS62" s="1713"/>
    </row>
    <row r="63" spans="1:46" s="541" customFormat="1" ht="37.5" customHeight="1">
      <c r="A63" s="540">
        <v>0.19</v>
      </c>
      <c r="B63" s="540">
        <v>0.42</v>
      </c>
      <c r="C63" s="540">
        <v>0.65</v>
      </c>
      <c r="D63" s="540">
        <v>0.88</v>
      </c>
      <c r="E63" s="540">
        <f t="shared" si="11"/>
        <v>1.1200000000000001</v>
      </c>
      <c r="F63" s="540">
        <f t="shared" si="8"/>
        <v>1.3500000000000003</v>
      </c>
      <c r="G63" s="540">
        <f t="shared" si="9"/>
        <v>1.5800000000000005</v>
      </c>
      <c r="H63" s="540">
        <f t="shared" si="10"/>
        <v>1.8100000000000007</v>
      </c>
      <c r="I63" s="536">
        <f t="shared" si="0"/>
        <v>8.7266666666666648</v>
      </c>
      <c r="J63" s="536">
        <f t="shared" si="1"/>
        <v>32.08</v>
      </c>
      <c r="K63" s="536">
        <f t="shared" si="2"/>
        <v>70.766666666666666</v>
      </c>
      <c r="L63" s="536">
        <f t="shared" si="3"/>
        <v>124.78666666666668</v>
      </c>
      <c r="M63" s="536">
        <f t="shared" si="4"/>
        <v>195.88000000000002</v>
      </c>
      <c r="N63" s="536">
        <f t="shared" si="5"/>
        <v>280.90000000000009</v>
      </c>
      <c r="O63" s="536">
        <f t="shared" si="6"/>
        <v>381.25333333333344</v>
      </c>
      <c r="P63" s="536">
        <f t="shared" si="7"/>
        <v>496.94000000000017</v>
      </c>
      <c r="Q63" s="540"/>
      <c r="R63" s="1697" t="s">
        <v>2852</v>
      </c>
      <c r="S63" s="1698"/>
      <c r="T63" s="1698"/>
      <c r="U63" s="1698"/>
      <c r="V63" s="1698"/>
      <c r="W63" s="1698"/>
      <c r="X63" s="1699"/>
      <c r="Y63" s="1710">
        <v>919</v>
      </c>
      <c r="Z63" s="1710"/>
      <c r="AA63" s="1710"/>
      <c r="AB63" s="1711">
        <v>119</v>
      </c>
      <c r="AC63" s="1712"/>
      <c r="AD63" s="1713"/>
      <c r="AE63" s="1711">
        <v>219</v>
      </c>
      <c r="AF63" s="1713"/>
      <c r="AG63" s="1711">
        <v>319</v>
      </c>
      <c r="AH63" s="1713"/>
      <c r="AI63" s="1711">
        <v>419</v>
      </c>
      <c r="AJ63" s="1713"/>
      <c r="AK63" s="1711">
        <v>519</v>
      </c>
      <c r="AL63" s="1713"/>
      <c r="AM63" s="1711">
        <v>619</v>
      </c>
      <c r="AN63" s="1713"/>
      <c r="AO63" s="1711">
        <v>719</v>
      </c>
      <c r="AP63" s="1713"/>
      <c r="AQ63" s="1711">
        <v>819</v>
      </c>
      <c r="AR63" s="1712"/>
      <c r="AS63" s="1713"/>
    </row>
    <row r="64" spans="1:46" s="541" customFormat="1" ht="37.5" customHeight="1">
      <c r="A64" s="540">
        <v>0.2</v>
      </c>
      <c r="B64" s="540">
        <v>0.43</v>
      </c>
      <c r="C64" s="540">
        <v>0.66</v>
      </c>
      <c r="D64" s="540">
        <v>0.89</v>
      </c>
      <c r="E64" s="540">
        <f t="shared" si="11"/>
        <v>1.1300000000000001</v>
      </c>
      <c r="F64" s="540">
        <f t="shared" si="8"/>
        <v>1.3600000000000003</v>
      </c>
      <c r="G64" s="540">
        <f t="shared" si="9"/>
        <v>1.5900000000000005</v>
      </c>
      <c r="H64" s="540">
        <f t="shared" si="10"/>
        <v>1.8200000000000007</v>
      </c>
      <c r="I64" s="536">
        <f t="shared" si="0"/>
        <v>9.1999999999999993</v>
      </c>
      <c r="J64" s="536">
        <f t="shared" si="1"/>
        <v>32.963333333333331</v>
      </c>
      <c r="K64" s="536">
        <f t="shared" si="2"/>
        <v>72.06</v>
      </c>
      <c r="L64" s="536">
        <f t="shared" si="3"/>
        <v>126.49000000000001</v>
      </c>
      <c r="M64" s="536">
        <f t="shared" si="4"/>
        <v>197.99666666666667</v>
      </c>
      <c r="N64" s="536">
        <f t="shared" si="5"/>
        <v>283.42666666666673</v>
      </c>
      <c r="O64" s="536">
        <f t="shared" si="6"/>
        <v>384.19000000000011</v>
      </c>
      <c r="P64" s="536">
        <f t="shared" si="7"/>
        <v>500.28666666666686</v>
      </c>
      <c r="Q64" s="540"/>
      <c r="R64" s="1697" t="s">
        <v>2853</v>
      </c>
      <c r="S64" s="1698"/>
      <c r="T64" s="1698"/>
      <c r="U64" s="1698"/>
      <c r="V64" s="1698"/>
      <c r="W64" s="1698"/>
      <c r="X64" s="1699"/>
      <c r="Y64" s="1710">
        <v>920</v>
      </c>
      <c r="Z64" s="1710">
        <v>902</v>
      </c>
      <c r="AA64" s="1710"/>
      <c r="AB64" s="1711">
        <v>120</v>
      </c>
      <c r="AC64" s="1712"/>
      <c r="AD64" s="1713"/>
      <c r="AE64" s="1711">
        <v>220</v>
      </c>
      <c r="AF64" s="1713"/>
      <c r="AG64" s="1711">
        <v>320</v>
      </c>
      <c r="AH64" s="1713"/>
      <c r="AI64" s="1711">
        <v>420</v>
      </c>
      <c r="AJ64" s="1713"/>
      <c r="AK64" s="1711">
        <v>520</v>
      </c>
      <c r="AL64" s="1713"/>
      <c r="AM64" s="1711">
        <v>620</v>
      </c>
      <c r="AN64" s="1713"/>
      <c r="AO64" s="1711">
        <v>720</v>
      </c>
      <c r="AP64" s="1713"/>
      <c r="AQ64" s="1711">
        <v>820</v>
      </c>
      <c r="AR64" s="1712"/>
      <c r="AS64" s="1713"/>
    </row>
    <row r="65" spans="1:989" s="541" customFormat="1" ht="37.5" customHeight="1">
      <c r="A65" s="540">
        <v>0.21</v>
      </c>
      <c r="B65" s="540">
        <v>0.44</v>
      </c>
      <c r="C65" s="540">
        <v>0.67</v>
      </c>
      <c r="D65" s="540">
        <v>0.9</v>
      </c>
      <c r="E65" s="540">
        <f t="shared" si="11"/>
        <v>1.1400000000000001</v>
      </c>
      <c r="F65" s="540">
        <f t="shared" si="8"/>
        <v>1.3700000000000003</v>
      </c>
      <c r="G65" s="540">
        <f t="shared" si="9"/>
        <v>1.6000000000000005</v>
      </c>
      <c r="H65" s="540">
        <f t="shared" si="10"/>
        <v>1.8300000000000007</v>
      </c>
      <c r="I65" s="536">
        <f t="shared" si="0"/>
        <v>9.6800000000000015</v>
      </c>
      <c r="J65" s="536">
        <f t="shared" si="1"/>
        <v>33.853333333333332</v>
      </c>
      <c r="K65" s="536">
        <f t="shared" si="2"/>
        <v>73.360000000000014</v>
      </c>
      <c r="L65" s="536">
        <f t="shared" si="3"/>
        <v>128.20000000000002</v>
      </c>
      <c r="M65" s="536">
        <f t="shared" si="4"/>
        <v>200.12</v>
      </c>
      <c r="N65" s="536">
        <f t="shared" si="5"/>
        <v>285.96000000000009</v>
      </c>
      <c r="O65" s="536">
        <f t="shared" si="6"/>
        <v>387.1333333333335</v>
      </c>
      <c r="P65" s="536">
        <f t="shared" si="7"/>
        <v>503.64000000000016</v>
      </c>
      <c r="Q65" s="540"/>
      <c r="R65" s="1697" t="s">
        <v>2854</v>
      </c>
      <c r="S65" s="1698"/>
      <c r="T65" s="1698"/>
      <c r="U65" s="1698"/>
      <c r="V65" s="1698"/>
      <c r="W65" s="1698"/>
      <c r="X65" s="1699"/>
      <c r="Y65" s="1710">
        <v>921</v>
      </c>
      <c r="Z65" s="1710"/>
      <c r="AA65" s="1710"/>
      <c r="AB65" s="1711">
        <v>121</v>
      </c>
      <c r="AC65" s="1712"/>
      <c r="AD65" s="1713"/>
      <c r="AE65" s="1711">
        <v>221</v>
      </c>
      <c r="AF65" s="1713"/>
      <c r="AG65" s="1711">
        <v>321</v>
      </c>
      <c r="AH65" s="1713"/>
      <c r="AI65" s="1711">
        <v>421</v>
      </c>
      <c r="AJ65" s="1713"/>
      <c r="AK65" s="1711">
        <v>521</v>
      </c>
      <c r="AL65" s="1713"/>
      <c r="AM65" s="1711">
        <v>621</v>
      </c>
      <c r="AN65" s="1713"/>
      <c r="AO65" s="1711">
        <v>721</v>
      </c>
      <c r="AP65" s="1713"/>
      <c r="AQ65" s="1711">
        <v>821</v>
      </c>
      <c r="AR65" s="1712"/>
      <c r="AS65" s="1713"/>
    </row>
    <row r="66" spans="1:989" s="541" customFormat="1" ht="37.5" customHeight="1">
      <c r="A66" s="540">
        <v>0.22</v>
      </c>
      <c r="B66" s="540">
        <v>0.45</v>
      </c>
      <c r="C66" s="540">
        <v>0.68</v>
      </c>
      <c r="D66" s="540">
        <v>0.91</v>
      </c>
      <c r="E66" s="540">
        <f t="shared" si="11"/>
        <v>1.1500000000000001</v>
      </c>
      <c r="F66" s="540">
        <f t="shared" si="8"/>
        <v>1.3800000000000003</v>
      </c>
      <c r="G66" s="540">
        <f t="shared" si="9"/>
        <v>1.6100000000000005</v>
      </c>
      <c r="H66" s="540">
        <f t="shared" si="10"/>
        <v>1.8400000000000007</v>
      </c>
      <c r="I66" s="536">
        <f t="shared" si="0"/>
        <v>10.166666666666668</v>
      </c>
      <c r="J66" s="536">
        <f t="shared" si="1"/>
        <v>34.750000000000007</v>
      </c>
      <c r="K66" s="536">
        <f t="shared" si="2"/>
        <v>74.666666666666671</v>
      </c>
      <c r="L66" s="536">
        <f t="shared" si="3"/>
        <v>129.91666666666669</v>
      </c>
      <c r="M66" s="536">
        <f t="shared" si="4"/>
        <v>202.25000000000003</v>
      </c>
      <c r="N66" s="536">
        <f t="shared" si="5"/>
        <v>288.50000000000006</v>
      </c>
      <c r="O66" s="536">
        <f t="shared" si="6"/>
        <v>390.08333333333343</v>
      </c>
      <c r="P66" s="536">
        <f t="shared" si="7"/>
        <v>507.00000000000023</v>
      </c>
      <c r="Q66" s="540"/>
      <c r="R66" s="1697" t="s">
        <v>2855</v>
      </c>
      <c r="S66" s="1698"/>
      <c r="T66" s="1698"/>
      <c r="U66" s="1698"/>
      <c r="V66" s="1698"/>
      <c r="W66" s="1698"/>
      <c r="X66" s="1699"/>
      <c r="Y66" s="1710">
        <v>922</v>
      </c>
      <c r="Z66" s="1710">
        <v>902</v>
      </c>
      <c r="AA66" s="1710"/>
      <c r="AB66" s="1711">
        <v>122</v>
      </c>
      <c r="AC66" s="1712"/>
      <c r="AD66" s="1713"/>
      <c r="AE66" s="1711">
        <v>222</v>
      </c>
      <c r="AF66" s="1713"/>
      <c r="AG66" s="1711">
        <v>322</v>
      </c>
      <c r="AH66" s="1713"/>
      <c r="AI66" s="1711">
        <v>422</v>
      </c>
      <c r="AJ66" s="1713"/>
      <c r="AK66" s="1711">
        <v>522</v>
      </c>
      <c r="AL66" s="1713"/>
      <c r="AM66" s="1711">
        <v>622</v>
      </c>
      <c r="AN66" s="1713"/>
      <c r="AO66" s="1711">
        <v>722</v>
      </c>
      <c r="AP66" s="1713"/>
      <c r="AQ66" s="1711">
        <v>822</v>
      </c>
      <c r="AR66" s="1712"/>
      <c r="AS66" s="1713"/>
    </row>
    <row r="67" spans="1:989" s="542" customFormat="1" ht="37.5" customHeight="1">
      <c r="A67" s="540">
        <v>0.23</v>
      </c>
      <c r="B67" s="540">
        <v>0.46</v>
      </c>
      <c r="C67" s="540">
        <v>0.69</v>
      </c>
      <c r="D67" s="540">
        <v>0.92</v>
      </c>
      <c r="E67" s="540">
        <f t="shared" si="11"/>
        <v>1.1600000000000001</v>
      </c>
      <c r="F67" s="540">
        <f t="shared" si="8"/>
        <v>1.3900000000000003</v>
      </c>
      <c r="G67" s="540">
        <f t="shared" si="9"/>
        <v>1.6200000000000006</v>
      </c>
      <c r="H67" s="540">
        <f t="shared" si="10"/>
        <v>1.8500000000000008</v>
      </c>
      <c r="I67" s="536">
        <f t="shared" si="0"/>
        <v>10.660000000000002</v>
      </c>
      <c r="J67" s="536">
        <f t="shared" si="1"/>
        <v>35.653333333333336</v>
      </c>
      <c r="K67" s="536">
        <f t="shared" si="2"/>
        <v>75.97999999999999</v>
      </c>
      <c r="L67" s="536">
        <f t="shared" si="3"/>
        <v>131.63999999999999</v>
      </c>
      <c r="M67" s="536">
        <f t="shared" si="4"/>
        <v>204.38666666666668</v>
      </c>
      <c r="N67" s="536">
        <f t="shared" si="5"/>
        <v>291.04666666666674</v>
      </c>
      <c r="O67" s="536">
        <f t="shared" si="6"/>
        <v>393.04000000000013</v>
      </c>
      <c r="P67" s="536">
        <f t="shared" si="7"/>
        <v>510.3666666666669</v>
      </c>
      <c r="Q67" s="540"/>
      <c r="R67" s="1700" t="e">
        <f>CONCATENATE("23. Stanje na dan 31.12.",#REF!,". godine (915±916±917±918±919±920-921+922)")</f>
        <v>#REF!</v>
      </c>
      <c r="S67" s="1701"/>
      <c r="T67" s="1701"/>
      <c r="U67" s="1701"/>
      <c r="V67" s="1701"/>
      <c r="W67" s="1701"/>
      <c r="X67" s="1702"/>
      <c r="Y67" s="1706">
        <v>923</v>
      </c>
      <c r="Z67" s="1706">
        <v>902</v>
      </c>
      <c r="AA67" s="1706"/>
      <c r="AB67" s="1707">
        <v>123</v>
      </c>
      <c r="AC67" s="1708"/>
      <c r="AD67" s="1709"/>
      <c r="AE67" s="1707">
        <v>223</v>
      </c>
      <c r="AF67" s="1709"/>
      <c r="AG67" s="1707">
        <v>323</v>
      </c>
      <c r="AH67" s="1709"/>
      <c r="AI67" s="1707">
        <v>423</v>
      </c>
      <c r="AJ67" s="1709"/>
      <c r="AK67" s="1707">
        <v>523</v>
      </c>
      <c r="AL67" s="1709"/>
      <c r="AM67" s="1707">
        <v>623</v>
      </c>
      <c r="AN67" s="1709"/>
      <c r="AO67" s="1707">
        <v>723</v>
      </c>
      <c r="AP67" s="1709"/>
      <c r="AQ67" s="1707">
        <v>823</v>
      </c>
      <c r="AR67" s="1708"/>
      <c r="AS67" s="1709"/>
    </row>
    <row r="68" spans="1:989" ht="27" customHeight="1">
      <c r="I68" s="208">
        <f t="shared" ref="I68:P68" si="12">IF(ISERROR(ABS(LOG(ABS(SUM(I45:I67)),EXP(3)))),"",ABS(LOG(ABS(SUM(I45:I67)),EXP(3))))</f>
        <v>1.628038064165529</v>
      </c>
      <c r="J68" s="208">
        <f t="shared" si="12"/>
        <v>2.1341326699359775</v>
      </c>
      <c r="K68" s="208">
        <f t="shared" si="12"/>
        <v>2.4211270020062012</v>
      </c>
      <c r="L68" s="208">
        <f t="shared" si="12"/>
        <v>2.6215403116190465</v>
      </c>
      <c r="M68" s="208">
        <f t="shared" si="12"/>
        <v>2.7777802878633033</v>
      </c>
      <c r="N68" s="208">
        <f t="shared" si="12"/>
        <v>2.9032415571096561</v>
      </c>
      <c r="O68" s="208">
        <f t="shared" si="12"/>
        <v>3.0081517577674286</v>
      </c>
      <c r="P68" s="208">
        <f t="shared" si="12"/>
        <v>3.0987926657485585</v>
      </c>
      <c r="Q68" s="227"/>
      <c r="R68" s="118"/>
      <c r="S68" s="118"/>
      <c r="T68" s="118"/>
      <c r="U68" s="118"/>
      <c r="V68" s="10"/>
      <c r="W68" s="115"/>
      <c r="X68" s="118"/>
      <c r="Y68" s="119"/>
      <c r="Z68" s="119"/>
      <c r="AA68" s="119"/>
      <c r="AB68" s="26"/>
      <c r="AC68" s="26"/>
      <c r="AD68" s="26"/>
      <c r="AE68" s="26"/>
      <c r="AF68" s="26"/>
      <c r="AG68" s="26"/>
      <c r="AH68" s="26"/>
      <c r="AI68" s="26"/>
      <c r="AJ68" s="26"/>
      <c r="AK68" s="26"/>
      <c r="AL68" s="26"/>
      <c r="AM68" s="26"/>
      <c r="AN68" s="26"/>
      <c r="AO68" s="26"/>
      <c r="AP68" s="26"/>
      <c r="AQ68" s="26"/>
      <c r="AR68" s="26"/>
      <c r="AS68" s="26"/>
    </row>
    <row r="69" spans="1:989" s="381" customFormat="1" ht="29.25" customHeight="1">
      <c r="A69" s="380"/>
      <c r="B69" s="380"/>
      <c r="C69" s="380"/>
      <c r="D69" s="380"/>
      <c r="E69" s="380"/>
      <c r="F69" s="380"/>
      <c r="G69" s="380"/>
      <c r="H69" s="380"/>
      <c r="I69" s="586" t="str">
        <f t="shared" ref="I69:P69" si="13">IF(ISERROR(IF(ISERROR(MID(I68,FIND(".",I68,1)+13,13)),MID(I68,FIND(",",I68,1)+13,13),MID(I68,FIND(".",I68,1)+13,13))),0,IF(ISERROR(MID(I68,FIND(".",I68,1)+13,13)),MID(I68,FIND(",",I68,1)+13,13),MID(I68,FIND(".",I68,1)+13,13)))</f>
        <v>53</v>
      </c>
      <c r="J69" s="586" t="str">
        <f t="shared" si="13"/>
        <v>98</v>
      </c>
      <c r="K69" s="586" t="str">
        <f t="shared" si="13"/>
        <v>2</v>
      </c>
      <c r="L69" s="586" t="str">
        <f t="shared" si="13"/>
        <v>05</v>
      </c>
      <c r="M69" s="586" t="str">
        <f t="shared" si="13"/>
        <v>3</v>
      </c>
      <c r="N69" s="586" t="str">
        <f t="shared" si="13"/>
        <v>66</v>
      </c>
      <c r="O69" s="586" t="str">
        <f t="shared" si="13"/>
        <v>43</v>
      </c>
      <c r="P69" s="586" t="str">
        <f t="shared" si="13"/>
        <v>56</v>
      </c>
      <c r="Q69" s="587"/>
      <c r="R69" s="588" t="str">
        <f>R33</f>
        <v>Kontrolni broj: 1453982053664356</v>
      </c>
      <c r="S69" s="589"/>
      <c r="T69" s="589"/>
      <c r="U69" s="589"/>
      <c r="V69" s="590"/>
      <c r="W69" s="591"/>
      <c r="X69" s="589"/>
      <c r="Y69" s="592"/>
      <c r="Z69" s="592"/>
      <c r="AA69" s="592"/>
      <c r="AB69" s="593"/>
      <c r="AC69" s="593"/>
      <c r="AD69" s="593"/>
      <c r="AE69" s="593"/>
      <c r="AF69" s="593"/>
      <c r="AG69" s="593"/>
      <c r="AH69" s="593"/>
      <c r="AI69" s="593"/>
      <c r="AJ69" s="593"/>
      <c r="AK69" s="593"/>
      <c r="AL69" s="593"/>
      <c r="AM69" s="593"/>
      <c r="AN69" s="593"/>
      <c r="AO69" s="593"/>
      <c r="AP69" s="593"/>
      <c r="AQ69" s="593"/>
      <c r="AR69" s="593"/>
      <c r="AS69" s="584" t="s">
        <v>2693</v>
      </c>
      <c r="AT69" s="193"/>
      <c r="AU69" s="193"/>
      <c r="AV69" s="193"/>
      <c r="AW69" s="193"/>
      <c r="AX69" s="193"/>
      <c r="AY69" s="193"/>
      <c r="AZ69" s="193"/>
      <c r="BA69" s="193"/>
      <c r="BB69" s="193"/>
      <c r="BC69" s="193"/>
      <c r="BD69" s="193"/>
      <c r="BE69" s="193"/>
      <c r="BF69" s="193"/>
      <c r="BG69" s="193"/>
      <c r="BH69" s="193"/>
      <c r="BI69" s="193"/>
      <c r="BJ69" s="193"/>
      <c r="BK69" s="193"/>
      <c r="BL69" s="193"/>
      <c r="BM69" s="193"/>
      <c r="BN69" s="193"/>
      <c r="BO69" s="193"/>
      <c r="BP69" s="193"/>
      <c r="BQ69" s="193"/>
      <c r="BR69" s="193"/>
      <c r="BS69" s="193"/>
      <c r="BT69" s="193"/>
      <c r="BU69" s="193"/>
      <c r="BV69" s="193"/>
      <c r="BW69" s="193"/>
      <c r="BX69" s="193"/>
      <c r="BY69" s="193"/>
      <c r="BZ69" s="193"/>
      <c r="CA69" s="193"/>
      <c r="CB69" s="193"/>
      <c r="CC69" s="193"/>
      <c r="CD69" s="193"/>
      <c r="CE69" s="193"/>
      <c r="CF69" s="193"/>
      <c r="CG69" s="193"/>
      <c r="CH69" s="193"/>
      <c r="CI69" s="193"/>
      <c r="CJ69" s="193"/>
      <c r="CK69" s="193"/>
      <c r="CL69" s="193"/>
      <c r="CM69" s="193"/>
      <c r="CN69" s="193"/>
      <c r="CO69" s="193"/>
      <c r="CP69" s="193"/>
      <c r="CQ69" s="193"/>
      <c r="CR69" s="193"/>
      <c r="CS69" s="193"/>
      <c r="CT69" s="193"/>
      <c r="CU69" s="193"/>
      <c r="CV69" s="193"/>
      <c r="CW69" s="193"/>
      <c r="CX69" s="193"/>
      <c r="CY69" s="193"/>
      <c r="CZ69" s="193"/>
      <c r="DA69" s="193"/>
      <c r="DB69" s="193"/>
      <c r="DC69" s="193"/>
      <c r="DD69" s="193"/>
      <c r="DE69" s="193"/>
      <c r="DF69" s="193"/>
      <c r="DG69" s="193"/>
      <c r="DH69" s="193"/>
      <c r="DI69" s="193"/>
      <c r="DJ69" s="193"/>
      <c r="DK69" s="193"/>
      <c r="DL69" s="193"/>
      <c r="DM69" s="193"/>
      <c r="DN69" s="193"/>
      <c r="DO69" s="193"/>
      <c r="DP69" s="193"/>
      <c r="DQ69" s="193"/>
      <c r="DR69" s="193"/>
      <c r="DS69" s="193"/>
      <c r="DT69" s="193"/>
      <c r="DU69" s="193"/>
      <c r="DV69" s="193"/>
      <c r="DW69" s="193"/>
      <c r="DX69" s="193"/>
      <c r="DY69" s="193"/>
      <c r="DZ69" s="193"/>
      <c r="EA69" s="193"/>
      <c r="EB69" s="193"/>
      <c r="EC69" s="193"/>
      <c r="ED69" s="193"/>
      <c r="EE69" s="193"/>
      <c r="EF69" s="193"/>
      <c r="EG69" s="193"/>
      <c r="EH69" s="193"/>
      <c r="EI69" s="193"/>
      <c r="EJ69" s="193"/>
      <c r="EK69" s="193"/>
      <c r="EL69" s="193"/>
      <c r="EM69" s="193"/>
      <c r="EN69" s="193"/>
      <c r="EO69" s="193"/>
      <c r="EP69" s="193"/>
      <c r="EQ69" s="193"/>
      <c r="ER69" s="193"/>
      <c r="ES69" s="193"/>
      <c r="ET69" s="193"/>
      <c r="EU69" s="193"/>
      <c r="EV69" s="193"/>
      <c r="EW69" s="193"/>
      <c r="EX69" s="193"/>
      <c r="EY69" s="193"/>
      <c r="EZ69" s="193"/>
      <c r="FA69" s="193"/>
      <c r="FB69" s="193"/>
      <c r="FC69" s="193"/>
      <c r="FD69" s="193"/>
      <c r="FE69" s="193"/>
      <c r="FF69" s="193"/>
      <c r="FG69" s="193"/>
      <c r="FH69" s="193"/>
      <c r="FI69" s="193"/>
      <c r="FJ69" s="193"/>
      <c r="FK69" s="193"/>
      <c r="FL69" s="193"/>
      <c r="FM69" s="193"/>
      <c r="FN69" s="193"/>
      <c r="FO69" s="193"/>
      <c r="FP69" s="193"/>
      <c r="FQ69" s="193"/>
      <c r="FR69" s="193"/>
      <c r="FS69" s="193"/>
      <c r="FT69" s="193"/>
      <c r="FU69" s="193"/>
      <c r="FV69" s="193"/>
      <c r="FW69" s="193"/>
      <c r="FX69" s="193"/>
      <c r="FY69" s="193"/>
      <c r="FZ69" s="193"/>
      <c r="GA69" s="193"/>
      <c r="GB69" s="193"/>
      <c r="GC69" s="193"/>
      <c r="GD69" s="193"/>
      <c r="GE69" s="193"/>
      <c r="GF69" s="193"/>
      <c r="GG69" s="193"/>
      <c r="GH69" s="193"/>
      <c r="GI69" s="193"/>
      <c r="GJ69" s="193"/>
      <c r="GK69" s="193"/>
      <c r="GL69" s="193"/>
      <c r="GM69" s="193"/>
      <c r="GN69" s="193"/>
      <c r="GO69" s="193"/>
      <c r="GP69" s="193"/>
      <c r="GQ69" s="193"/>
      <c r="GR69" s="193"/>
      <c r="GS69" s="193"/>
      <c r="GT69" s="193"/>
      <c r="GU69" s="193"/>
      <c r="GV69" s="193"/>
      <c r="GW69" s="193"/>
      <c r="GX69" s="193"/>
      <c r="GY69" s="193"/>
      <c r="GZ69" s="193"/>
      <c r="HA69" s="193"/>
      <c r="HB69" s="193"/>
      <c r="HC69" s="193"/>
      <c r="HD69" s="193"/>
      <c r="HE69" s="193"/>
      <c r="HF69" s="193"/>
      <c r="HG69" s="193"/>
      <c r="HH69" s="193"/>
      <c r="HI69" s="193"/>
      <c r="HJ69" s="193"/>
      <c r="HK69" s="193"/>
      <c r="HL69" s="193"/>
      <c r="HM69" s="193"/>
      <c r="HN69" s="193"/>
      <c r="HO69" s="193"/>
      <c r="HP69" s="193"/>
      <c r="HQ69" s="193"/>
      <c r="HR69" s="193"/>
      <c r="HS69" s="193"/>
      <c r="HT69" s="193"/>
      <c r="HU69" s="193"/>
      <c r="HV69" s="193"/>
      <c r="HW69" s="193"/>
      <c r="HX69" s="193"/>
      <c r="HY69" s="193"/>
      <c r="HZ69" s="193"/>
      <c r="IA69" s="193"/>
      <c r="IB69" s="193"/>
      <c r="IC69" s="193"/>
      <c r="ID69" s="193"/>
      <c r="IE69" s="193"/>
      <c r="IF69" s="193"/>
      <c r="IG69" s="193"/>
      <c r="IH69" s="193"/>
      <c r="II69" s="193"/>
      <c r="IJ69" s="193"/>
      <c r="IK69" s="193"/>
      <c r="IL69" s="193"/>
      <c r="IM69" s="193"/>
      <c r="IN69" s="193"/>
      <c r="IO69" s="193"/>
      <c r="IP69" s="193"/>
      <c r="IQ69" s="193"/>
      <c r="IR69" s="193"/>
      <c r="IS69" s="193"/>
      <c r="IT69" s="193"/>
      <c r="IU69" s="193"/>
      <c r="IV69" s="193"/>
      <c r="IW69" s="193"/>
      <c r="IX69" s="193"/>
      <c r="IY69" s="193"/>
      <c r="IZ69" s="193"/>
      <c r="JA69" s="193"/>
      <c r="JB69" s="193"/>
      <c r="JC69" s="193"/>
      <c r="JD69" s="193"/>
      <c r="JE69" s="193"/>
      <c r="JF69" s="193"/>
      <c r="JG69" s="193"/>
      <c r="JH69" s="193"/>
      <c r="JI69" s="193"/>
      <c r="JJ69" s="193"/>
      <c r="JK69" s="193"/>
      <c r="JL69" s="193"/>
      <c r="JM69" s="193"/>
      <c r="JN69" s="193"/>
      <c r="JO69" s="193"/>
      <c r="JP69" s="193"/>
      <c r="JQ69" s="193"/>
      <c r="JR69" s="193"/>
      <c r="JS69" s="193"/>
      <c r="JT69" s="193"/>
      <c r="JU69" s="193"/>
      <c r="JV69" s="193"/>
      <c r="JW69" s="193"/>
      <c r="JX69" s="193"/>
      <c r="JY69" s="193"/>
      <c r="JZ69" s="193"/>
      <c r="KA69" s="193"/>
      <c r="KB69" s="193"/>
      <c r="KC69" s="193"/>
      <c r="KD69" s="193"/>
      <c r="KE69" s="193"/>
      <c r="KF69" s="193"/>
      <c r="KG69" s="193"/>
      <c r="KH69" s="193"/>
      <c r="KI69" s="193"/>
      <c r="KJ69" s="193"/>
      <c r="KK69" s="193"/>
      <c r="KL69" s="193"/>
      <c r="KM69" s="193"/>
      <c r="KN69" s="193"/>
      <c r="KO69" s="193"/>
      <c r="KP69" s="193"/>
      <c r="KQ69" s="193"/>
      <c r="KR69" s="193"/>
      <c r="KS69" s="193"/>
      <c r="KT69" s="193"/>
      <c r="KU69" s="193"/>
      <c r="KV69" s="193"/>
      <c r="KW69" s="193"/>
      <c r="KX69" s="193"/>
      <c r="KY69" s="193"/>
      <c r="KZ69" s="193"/>
      <c r="LA69" s="193"/>
      <c r="LB69" s="193"/>
      <c r="LC69" s="193"/>
      <c r="LD69" s="193"/>
      <c r="LE69" s="193"/>
      <c r="LF69" s="193"/>
      <c r="LG69" s="193"/>
      <c r="LH69" s="193"/>
      <c r="LI69" s="193"/>
      <c r="LJ69" s="193"/>
      <c r="LK69" s="193"/>
      <c r="LL69" s="193"/>
      <c r="LM69" s="193"/>
      <c r="LN69" s="193"/>
      <c r="LO69" s="193"/>
      <c r="LP69" s="193"/>
      <c r="LQ69" s="193"/>
      <c r="LR69" s="193"/>
      <c r="LS69" s="193"/>
      <c r="LT69" s="193"/>
      <c r="LU69" s="193"/>
      <c r="LV69" s="193"/>
      <c r="LW69" s="193"/>
      <c r="LX69" s="193"/>
      <c r="LY69" s="193"/>
      <c r="LZ69" s="193"/>
      <c r="MA69" s="193"/>
      <c r="MB69" s="193"/>
      <c r="MC69" s="193"/>
      <c r="MD69" s="193"/>
      <c r="ME69" s="193"/>
      <c r="MF69" s="193"/>
      <c r="MG69" s="193"/>
      <c r="MH69" s="193"/>
      <c r="MI69" s="193"/>
      <c r="MJ69" s="193"/>
      <c r="MK69" s="193"/>
      <c r="ML69" s="193"/>
      <c r="MM69" s="193"/>
      <c r="MN69" s="193"/>
      <c r="MO69" s="193"/>
      <c r="MP69" s="193"/>
      <c r="MQ69" s="193"/>
      <c r="MR69" s="193"/>
      <c r="MS69" s="193"/>
      <c r="MT69" s="193"/>
      <c r="MU69" s="193"/>
      <c r="MV69" s="193"/>
      <c r="MW69" s="193"/>
      <c r="MX69" s="193"/>
      <c r="MY69" s="193"/>
      <c r="MZ69" s="193"/>
      <c r="NA69" s="193"/>
      <c r="NB69" s="193"/>
      <c r="NC69" s="193"/>
      <c r="ND69" s="193"/>
      <c r="NE69" s="193"/>
      <c r="NF69" s="193"/>
      <c r="NG69" s="193"/>
      <c r="NH69" s="193"/>
      <c r="NI69" s="193"/>
      <c r="NJ69" s="193"/>
      <c r="NK69" s="193"/>
      <c r="NL69" s="193"/>
      <c r="NM69" s="193"/>
      <c r="NN69" s="193"/>
      <c r="NO69" s="193"/>
      <c r="NP69" s="193"/>
      <c r="NQ69" s="193"/>
      <c r="NR69" s="193"/>
      <c r="NS69" s="193"/>
      <c r="NT69" s="193"/>
      <c r="NU69" s="193"/>
      <c r="NV69" s="193"/>
      <c r="NW69" s="193"/>
      <c r="NX69" s="193"/>
      <c r="NY69" s="193"/>
      <c r="NZ69" s="193"/>
      <c r="OA69" s="193"/>
      <c r="OB69" s="193"/>
      <c r="OC69" s="193"/>
      <c r="OD69" s="193"/>
      <c r="OE69" s="193"/>
      <c r="OF69" s="193"/>
      <c r="OG69" s="193"/>
      <c r="OH69" s="193"/>
      <c r="OI69" s="193"/>
      <c r="OJ69" s="193"/>
      <c r="OK69" s="193"/>
      <c r="OL69" s="193"/>
      <c r="OM69" s="193"/>
      <c r="ON69" s="193"/>
      <c r="OO69" s="193"/>
      <c r="OP69" s="193"/>
      <c r="OQ69" s="193"/>
      <c r="OR69" s="193"/>
      <c r="OS69" s="193"/>
      <c r="OT69" s="193"/>
      <c r="OU69" s="193"/>
      <c r="OV69" s="193"/>
      <c r="OW69" s="193"/>
      <c r="OX69" s="193"/>
      <c r="OY69" s="193"/>
      <c r="OZ69" s="193"/>
      <c r="PA69" s="193"/>
      <c r="PB69" s="193"/>
      <c r="PC69" s="193"/>
      <c r="PD69" s="193"/>
      <c r="PE69" s="193"/>
      <c r="PF69" s="193"/>
      <c r="PG69" s="193"/>
      <c r="PH69" s="193"/>
      <c r="PI69" s="193"/>
      <c r="PJ69" s="193"/>
      <c r="PK69" s="193"/>
      <c r="PL69" s="193"/>
      <c r="PM69" s="193"/>
      <c r="PN69" s="193"/>
      <c r="PO69" s="193"/>
      <c r="PP69" s="193"/>
      <c r="PQ69" s="193"/>
      <c r="PR69" s="193"/>
      <c r="PS69" s="193"/>
      <c r="PT69" s="193"/>
      <c r="PU69" s="193"/>
      <c r="PV69" s="193"/>
      <c r="PW69" s="193"/>
      <c r="PX69" s="193"/>
      <c r="PY69" s="193"/>
      <c r="PZ69" s="193"/>
      <c r="QA69" s="193"/>
      <c r="QB69" s="193"/>
      <c r="QC69" s="193"/>
      <c r="QD69" s="193"/>
      <c r="QE69" s="193"/>
      <c r="QF69" s="193"/>
      <c r="QG69" s="193"/>
      <c r="QH69" s="193"/>
      <c r="QI69" s="193"/>
      <c r="QJ69" s="193"/>
      <c r="QK69" s="193"/>
      <c r="QL69" s="193"/>
      <c r="QM69" s="193"/>
      <c r="QN69" s="193"/>
      <c r="QO69" s="193"/>
      <c r="QP69" s="193"/>
      <c r="QQ69" s="193"/>
      <c r="QR69" s="193"/>
      <c r="QS69" s="193"/>
      <c r="QT69" s="193"/>
      <c r="QU69" s="193"/>
      <c r="QV69" s="193"/>
      <c r="QW69" s="193"/>
      <c r="QX69" s="193"/>
      <c r="QY69" s="193"/>
      <c r="QZ69" s="193"/>
      <c r="RA69" s="193"/>
      <c r="RB69" s="193"/>
      <c r="RC69" s="193"/>
      <c r="RD69" s="193"/>
      <c r="RE69" s="193"/>
      <c r="RF69" s="193"/>
      <c r="RG69" s="193"/>
      <c r="RH69" s="193"/>
      <c r="RI69" s="193"/>
      <c r="RJ69" s="193"/>
      <c r="RK69" s="193"/>
      <c r="RL69" s="193"/>
      <c r="RM69" s="193"/>
      <c r="RN69" s="193"/>
      <c r="RO69" s="193"/>
      <c r="RP69" s="193"/>
      <c r="RQ69" s="193"/>
      <c r="RR69" s="193"/>
      <c r="RS69" s="193"/>
      <c r="RT69" s="193"/>
      <c r="RU69" s="193"/>
      <c r="RV69" s="193"/>
      <c r="RW69" s="193"/>
      <c r="RX69" s="193"/>
      <c r="RY69" s="193"/>
      <c r="RZ69" s="193"/>
      <c r="SA69" s="193"/>
      <c r="SB69" s="193"/>
      <c r="SC69" s="193"/>
      <c r="SD69" s="193"/>
      <c r="SE69" s="193"/>
      <c r="SF69" s="193"/>
      <c r="SG69" s="193"/>
      <c r="SH69" s="193"/>
      <c r="SI69" s="193"/>
      <c r="SJ69" s="193"/>
      <c r="SK69" s="193"/>
      <c r="SL69" s="193"/>
      <c r="SM69" s="193"/>
      <c r="SN69" s="193"/>
      <c r="SO69" s="193"/>
      <c r="SP69" s="193"/>
      <c r="SQ69" s="193"/>
      <c r="SR69" s="193"/>
      <c r="SS69" s="193"/>
      <c r="ST69" s="193"/>
      <c r="SU69" s="193"/>
      <c r="SV69" s="193"/>
      <c r="SW69" s="193"/>
      <c r="SX69" s="193"/>
      <c r="SY69" s="193"/>
      <c r="SZ69" s="193"/>
      <c r="TA69" s="193"/>
      <c r="TB69" s="193"/>
      <c r="TC69" s="193"/>
      <c r="TD69" s="193"/>
      <c r="TE69" s="193"/>
      <c r="TF69" s="193"/>
      <c r="TG69" s="193"/>
      <c r="TH69" s="193"/>
      <c r="TI69" s="193"/>
      <c r="TJ69" s="193"/>
      <c r="TK69" s="193"/>
      <c r="TL69" s="193"/>
      <c r="TM69" s="193"/>
      <c r="TN69" s="193"/>
      <c r="TO69" s="193"/>
      <c r="TP69" s="193"/>
      <c r="TQ69" s="193"/>
      <c r="TR69" s="193"/>
      <c r="TS69" s="193"/>
      <c r="TT69" s="193"/>
      <c r="TU69" s="193"/>
      <c r="TV69" s="193"/>
      <c r="TW69" s="193"/>
      <c r="TX69" s="193"/>
      <c r="TY69" s="193"/>
      <c r="TZ69" s="193"/>
      <c r="UA69" s="193"/>
      <c r="UB69" s="193"/>
      <c r="UC69" s="193"/>
      <c r="UD69" s="193"/>
      <c r="UE69" s="193"/>
      <c r="UF69" s="193"/>
      <c r="UG69" s="193"/>
      <c r="UH69" s="193"/>
      <c r="UI69" s="193"/>
      <c r="UJ69" s="193"/>
      <c r="UK69" s="193"/>
      <c r="UL69" s="193"/>
      <c r="UM69" s="193"/>
      <c r="UN69" s="193"/>
      <c r="UO69" s="193"/>
      <c r="UP69" s="193"/>
      <c r="UQ69" s="193"/>
      <c r="UR69" s="193"/>
      <c r="US69" s="193"/>
      <c r="UT69" s="193"/>
      <c r="UU69" s="193"/>
      <c r="UV69" s="193"/>
      <c r="UW69" s="193"/>
      <c r="UX69" s="193"/>
      <c r="UY69" s="193"/>
      <c r="UZ69" s="193"/>
      <c r="VA69" s="193"/>
      <c r="VB69" s="193"/>
      <c r="VC69" s="193"/>
      <c r="VD69" s="193"/>
      <c r="VE69" s="193"/>
      <c r="VF69" s="193"/>
      <c r="VG69" s="193"/>
      <c r="VH69" s="193"/>
      <c r="VI69" s="193"/>
      <c r="VJ69" s="193"/>
      <c r="VK69" s="193"/>
      <c r="VL69" s="193"/>
      <c r="VM69" s="193"/>
      <c r="VN69" s="193"/>
      <c r="VO69" s="193"/>
      <c r="VP69" s="193"/>
      <c r="VQ69" s="193"/>
      <c r="VR69" s="193"/>
      <c r="VS69" s="193"/>
      <c r="VT69" s="193"/>
      <c r="VU69" s="193"/>
      <c r="VV69" s="193"/>
      <c r="VW69" s="193"/>
      <c r="VX69" s="193"/>
      <c r="VY69" s="193"/>
      <c r="VZ69" s="193"/>
      <c r="WA69" s="193"/>
      <c r="WB69" s="193"/>
      <c r="WC69" s="193"/>
      <c r="WD69" s="193"/>
      <c r="WE69" s="193"/>
      <c r="WF69" s="193"/>
      <c r="WG69" s="193"/>
      <c r="WH69" s="193"/>
      <c r="WI69" s="193"/>
      <c r="WJ69" s="193"/>
      <c r="WK69" s="193"/>
      <c r="WL69" s="193"/>
      <c r="WM69" s="193"/>
      <c r="WN69" s="193"/>
      <c r="WO69" s="193"/>
      <c r="WP69" s="193"/>
      <c r="WQ69" s="193"/>
      <c r="WR69" s="193"/>
      <c r="WS69" s="193"/>
      <c r="WT69" s="193"/>
      <c r="WU69" s="193"/>
      <c r="WV69" s="193"/>
      <c r="WW69" s="193"/>
      <c r="WX69" s="193"/>
      <c r="WY69" s="193"/>
      <c r="WZ69" s="193"/>
      <c r="XA69" s="193"/>
      <c r="XB69" s="193"/>
      <c r="XC69" s="193"/>
      <c r="XD69" s="193"/>
      <c r="XE69" s="193"/>
      <c r="XF69" s="193"/>
      <c r="XG69" s="193"/>
      <c r="XH69" s="193"/>
      <c r="XI69" s="193"/>
      <c r="XJ69" s="193"/>
      <c r="XK69" s="193"/>
      <c r="XL69" s="193"/>
      <c r="XM69" s="193"/>
      <c r="XN69" s="193"/>
      <c r="XO69" s="193"/>
      <c r="XP69" s="193"/>
      <c r="XQ69" s="193"/>
      <c r="XR69" s="193"/>
      <c r="XS69" s="193"/>
      <c r="XT69" s="193"/>
      <c r="XU69" s="193"/>
      <c r="XV69" s="193"/>
      <c r="XW69" s="193"/>
      <c r="XX69" s="193"/>
      <c r="XY69" s="193"/>
      <c r="XZ69" s="193"/>
      <c r="YA69" s="193"/>
      <c r="YB69" s="193"/>
      <c r="YC69" s="193"/>
      <c r="YD69" s="193"/>
      <c r="YE69" s="193"/>
      <c r="YF69" s="193"/>
      <c r="YG69" s="193"/>
      <c r="YH69" s="193"/>
      <c r="YI69" s="193"/>
      <c r="YJ69" s="193"/>
      <c r="YK69" s="193"/>
      <c r="YL69" s="193"/>
      <c r="YM69" s="193"/>
      <c r="YN69" s="193"/>
      <c r="YO69" s="193"/>
      <c r="YP69" s="193"/>
      <c r="YQ69" s="193"/>
      <c r="YR69" s="193"/>
      <c r="YS69" s="193"/>
      <c r="YT69" s="193"/>
      <c r="YU69" s="193"/>
      <c r="YV69" s="193"/>
      <c r="YW69" s="193"/>
      <c r="YX69" s="193"/>
      <c r="YY69" s="193"/>
      <c r="YZ69" s="193"/>
      <c r="ZA69" s="193"/>
      <c r="ZB69" s="193"/>
      <c r="ZC69" s="193"/>
      <c r="ZD69" s="193"/>
      <c r="ZE69" s="193"/>
      <c r="ZF69" s="193"/>
      <c r="ZG69" s="193"/>
      <c r="ZH69" s="193"/>
      <c r="ZI69" s="193"/>
      <c r="ZJ69" s="193"/>
      <c r="ZK69" s="193"/>
      <c r="ZL69" s="193"/>
      <c r="ZM69" s="193"/>
      <c r="ZN69" s="193"/>
      <c r="ZO69" s="193"/>
      <c r="ZP69" s="193"/>
      <c r="ZQ69" s="193"/>
      <c r="ZR69" s="193"/>
      <c r="ZS69" s="193"/>
      <c r="ZT69" s="193"/>
      <c r="ZU69" s="193"/>
      <c r="ZV69" s="193"/>
      <c r="ZW69" s="193"/>
      <c r="ZX69" s="193"/>
      <c r="ZY69" s="193"/>
      <c r="ZZ69" s="193"/>
      <c r="AAA69" s="193"/>
      <c r="AAB69" s="193"/>
      <c r="AAC69" s="193"/>
      <c r="AAD69" s="193"/>
      <c r="AAE69" s="193"/>
      <c r="AAF69" s="193"/>
      <c r="AAG69" s="193"/>
      <c r="AAH69" s="193"/>
      <c r="AAI69" s="193"/>
      <c r="AAJ69" s="193"/>
      <c r="AAK69" s="193"/>
      <c r="AAL69" s="193"/>
      <c r="AAM69" s="193"/>
      <c r="AAN69" s="193"/>
      <c r="AAO69" s="193"/>
      <c r="AAP69" s="193"/>
      <c r="AAQ69" s="193"/>
      <c r="AAR69" s="193"/>
      <c r="AAS69" s="193"/>
      <c r="AAT69" s="193"/>
      <c r="AAU69" s="193"/>
      <c r="AAV69" s="193"/>
      <c r="AAW69" s="193"/>
      <c r="AAX69" s="193"/>
      <c r="AAY69" s="193"/>
      <c r="AAZ69" s="193"/>
      <c r="ABA69" s="193"/>
      <c r="ABB69" s="193"/>
      <c r="ABC69" s="193"/>
      <c r="ABD69" s="193"/>
      <c r="ABE69" s="193"/>
      <c r="ABF69" s="193"/>
      <c r="ABG69" s="193"/>
      <c r="ABH69" s="193"/>
      <c r="ABI69" s="193"/>
      <c r="ABJ69" s="193"/>
      <c r="ABK69" s="193"/>
      <c r="ABL69" s="193"/>
      <c r="ABM69" s="193"/>
      <c r="ABN69" s="193"/>
      <c r="ABO69" s="193"/>
      <c r="ABP69" s="193"/>
      <c r="ABQ69" s="193"/>
      <c r="ABR69" s="193"/>
      <c r="ABS69" s="193"/>
      <c r="ABT69" s="193"/>
      <c r="ABU69" s="193"/>
      <c r="ABV69" s="193"/>
      <c r="ABW69" s="193"/>
      <c r="ABX69" s="193"/>
      <c r="ABY69" s="193"/>
      <c r="ABZ69" s="193"/>
      <c r="ACA69" s="193"/>
      <c r="ACB69" s="193"/>
      <c r="ACC69" s="193"/>
      <c r="ACD69" s="193"/>
      <c r="ACE69" s="193"/>
      <c r="ACF69" s="193"/>
      <c r="ACG69" s="193"/>
      <c r="ACH69" s="193"/>
      <c r="ACI69" s="193"/>
      <c r="ACJ69" s="193"/>
      <c r="ACK69" s="193"/>
      <c r="ACL69" s="193"/>
      <c r="ACM69" s="193"/>
      <c r="ACN69" s="193"/>
      <c r="ACO69" s="193"/>
      <c r="ACP69" s="193"/>
      <c r="ACQ69" s="193"/>
      <c r="ACR69" s="193"/>
      <c r="ACS69" s="193"/>
      <c r="ACT69" s="193"/>
      <c r="ACU69" s="193"/>
      <c r="ACV69" s="193"/>
      <c r="ACW69" s="193"/>
      <c r="ACX69" s="193"/>
      <c r="ACY69" s="193"/>
      <c r="ACZ69" s="193"/>
      <c r="ADA69" s="193"/>
      <c r="ADB69" s="193"/>
      <c r="ADC69" s="193"/>
      <c r="ADD69" s="193"/>
      <c r="ADE69" s="193"/>
      <c r="ADF69" s="193"/>
      <c r="ADG69" s="193"/>
      <c r="ADH69" s="193"/>
      <c r="ADI69" s="193"/>
      <c r="ADJ69" s="193"/>
      <c r="ADK69" s="193"/>
      <c r="ADL69" s="193"/>
      <c r="ADM69" s="193"/>
      <c r="ADN69" s="193"/>
      <c r="ADO69" s="193"/>
      <c r="ADP69" s="193"/>
      <c r="ADQ69" s="193"/>
      <c r="ADR69" s="193"/>
      <c r="ADS69" s="193"/>
      <c r="ADT69" s="193"/>
      <c r="ADU69" s="193"/>
      <c r="ADV69" s="193"/>
      <c r="ADW69" s="193"/>
      <c r="ADX69" s="193"/>
      <c r="ADY69" s="193"/>
      <c r="ADZ69" s="193"/>
      <c r="AEA69" s="193"/>
      <c r="AEB69" s="193"/>
      <c r="AEC69" s="193"/>
      <c r="AED69" s="193"/>
      <c r="AEE69" s="193"/>
      <c r="AEF69" s="193"/>
      <c r="AEG69" s="193"/>
      <c r="AEH69" s="193"/>
      <c r="AEI69" s="193"/>
      <c r="AEJ69" s="193"/>
      <c r="AEK69" s="193"/>
      <c r="AEL69" s="193"/>
      <c r="AEM69" s="193"/>
      <c r="AEN69" s="193"/>
      <c r="AEO69" s="193"/>
      <c r="AEP69" s="193"/>
      <c r="AEQ69" s="193"/>
      <c r="AER69" s="193"/>
      <c r="AES69" s="193"/>
      <c r="AET69" s="193"/>
      <c r="AEU69" s="193"/>
      <c r="AEV69" s="193"/>
      <c r="AEW69" s="193"/>
      <c r="AEX69" s="193"/>
      <c r="AEY69" s="193"/>
      <c r="AEZ69" s="193"/>
      <c r="AFA69" s="193"/>
      <c r="AFB69" s="193"/>
      <c r="AFC69" s="193"/>
      <c r="AFD69" s="193"/>
      <c r="AFE69" s="193"/>
      <c r="AFF69" s="193"/>
      <c r="AFG69" s="193"/>
      <c r="AFH69" s="193"/>
      <c r="AFI69" s="193"/>
      <c r="AFJ69" s="193"/>
      <c r="AFK69" s="193"/>
      <c r="AFL69" s="193"/>
      <c r="AFM69" s="193"/>
      <c r="AFN69" s="193"/>
      <c r="AFO69" s="193"/>
      <c r="AFP69" s="193"/>
      <c r="AFQ69" s="193"/>
      <c r="AFR69" s="193"/>
      <c r="AFS69" s="193"/>
      <c r="AFT69" s="193"/>
      <c r="AFU69" s="193"/>
      <c r="AFV69" s="193"/>
      <c r="AFW69" s="193"/>
      <c r="AFX69" s="193"/>
      <c r="AFY69" s="193"/>
      <c r="AFZ69" s="193"/>
      <c r="AGA69" s="193"/>
      <c r="AGB69" s="193"/>
      <c r="AGC69" s="193"/>
      <c r="AGD69" s="193"/>
      <c r="AGE69" s="193"/>
      <c r="AGF69" s="193"/>
      <c r="AGG69" s="193"/>
      <c r="AGH69" s="193"/>
      <c r="AGI69" s="193"/>
      <c r="AGJ69" s="193"/>
      <c r="AGK69" s="193"/>
      <c r="AGL69" s="193"/>
      <c r="AGM69" s="193"/>
      <c r="AGN69" s="193"/>
      <c r="AGO69" s="193"/>
      <c r="AGP69" s="193"/>
      <c r="AGQ69" s="193"/>
      <c r="AGR69" s="193"/>
      <c r="AGS69" s="193"/>
      <c r="AGT69" s="193"/>
      <c r="AGU69" s="193"/>
      <c r="AGV69" s="193"/>
      <c r="AGW69" s="193"/>
      <c r="AGX69" s="193"/>
      <c r="AGY69" s="193"/>
      <c r="AGZ69" s="193"/>
      <c r="AHA69" s="193"/>
      <c r="AHB69" s="193"/>
      <c r="AHC69" s="193"/>
      <c r="AHD69" s="193"/>
      <c r="AHE69" s="193"/>
      <c r="AHF69" s="193"/>
      <c r="AHG69" s="193"/>
      <c r="AHH69" s="193"/>
      <c r="AHI69" s="193"/>
      <c r="AHJ69" s="193"/>
      <c r="AHK69" s="193"/>
      <c r="AHL69" s="193"/>
      <c r="AHM69" s="193"/>
      <c r="AHN69" s="193"/>
      <c r="AHO69" s="193"/>
      <c r="AHP69" s="193"/>
      <c r="AHQ69" s="193"/>
      <c r="AHR69" s="193"/>
      <c r="AHS69" s="193"/>
      <c r="AHT69" s="193"/>
      <c r="AHU69" s="193"/>
      <c r="AHV69" s="193"/>
      <c r="AHW69" s="193"/>
      <c r="AHX69" s="193"/>
      <c r="AHY69" s="193"/>
      <c r="AHZ69" s="193"/>
      <c r="AIA69" s="193"/>
      <c r="AIB69" s="193"/>
      <c r="AIC69" s="193"/>
      <c r="AID69" s="193"/>
      <c r="AIE69" s="193"/>
      <c r="AIF69" s="193"/>
      <c r="AIG69" s="193"/>
      <c r="AIH69" s="193"/>
      <c r="AII69" s="193"/>
      <c r="AIJ69" s="193"/>
      <c r="AIK69" s="193"/>
      <c r="AIL69" s="193"/>
      <c r="AIM69" s="193"/>
      <c r="AIN69" s="193"/>
      <c r="AIO69" s="193"/>
      <c r="AIP69" s="193"/>
      <c r="AIQ69" s="193"/>
      <c r="AIR69" s="193"/>
      <c r="AIS69" s="193"/>
      <c r="AIT69" s="193"/>
      <c r="AIU69" s="193"/>
      <c r="AIV69" s="193"/>
      <c r="AIW69" s="193"/>
      <c r="AIX69" s="193"/>
      <c r="AIY69" s="193"/>
      <c r="AIZ69" s="193"/>
      <c r="AJA69" s="193"/>
      <c r="AJB69" s="193"/>
      <c r="AJC69" s="193"/>
      <c r="AJD69" s="193"/>
      <c r="AJE69" s="193"/>
      <c r="AJF69" s="193"/>
      <c r="AJG69" s="193"/>
      <c r="AJH69" s="193"/>
      <c r="AJI69" s="193"/>
      <c r="AJJ69" s="193"/>
      <c r="AJK69" s="193"/>
      <c r="AJL69" s="193"/>
      <c r="AJM69" s="193"/>
      <c r="AJN69" s="193"/>
      <c r="AJO69" s="193"/>
      <c r="AJP69" s="193"/>
      <c r="AJQ69" s="193"/>
      <c r="AJR69" s="193"/>
      <c r="AJS69" s="193"/>
      <c r="AJT69" s="193"/>
      <c r="AJU69" s="193"/>
      <c r="AJV69" s="193"/>
      <c r="AJW69" s="193"/>
      <c r="AJX69" s="193"/>
      <c r="AJY69" s="193"/>
      <c r="AJZ69" s="193"/>
      <c r="AKA69" s="193"/>
      <c r="AKB69" s="193"/>
      <c r="AKC69" s="193"/>
      <c r="AKD69" s="193"/>
      <c r="AKE69" s="193"/>
      <c r="AKF69" s="193"/>
      <c r="AKG69" s="193"/>
      <c r="AKH69" s="193"/>
      <c r="AKI69" s="193"/>
      <c r="AKJ69" s="193"/>
      <c r="AKK69" s="193"/>
      <c r="AKL69" s="193"/>
      <c r="AKM69" s="193"/>
      <c r="AKN69" s="193"/>
      <c r="AKO69" s="193"/>
      <c r="AKP69" s="193"/>
      <c r="AKQ69" s="193"/>
      <c r="AKR69" s="193"/>
      <c r="AKS69" s="193"/>
      <c r="AKT69" s="193"/>
      <c r="AKU69" s="193"/>
      <c r="AKV69" s="193"/>
      <c r="AKW69" s="193"/>
      <c r="AKX69" s="193"/>
      <c r="AKY69" s="193"/>
      <c r="AKZ69" s="193"/>
      <c r="ALA69" s="193"/>
    </row>
    <row r="70" spans="1:989" ht="12.75" customHeight="1"/>
  </sheetData>
  <mergeCells count="264">
    <mergeCell ref="R30:W30"/>
    <mergeCell ref="AQ5:AS5"/>
    <mergeCell ref="AR9:AS9"/>
    <mergeCell ref="R19:AS19"/>
    <mergeCell ref="R21:AS21"/>
    <mergeCell ref="R25:V25"/>
    <mergeCell ref="AP28:AS28"/>
    <mergeCell ref="R20:AS20"/>
    <mergeCell ref="R9:W9"/>
    <mergeCell ref="R31:V31"/>
    <mergeCell ref="R36:AS36"/>
    <mergeCell ref="R37:AS37"/>
    <mergeCell ref="AR38:AS38"/>
    <mergeCell ref="R39:X43"/>
    <mergeCell ref="Y39:AA43"/>
    <mergeCell ref="AB39:AN39"/>
    <mergeCell ref="AO39:AP43"/>
    <mergeCell ref="AQ39:AS43"/>
    <mergeCell ref="AB40:AD43"/>
    <mergeCell ref="AE40:AF43"/>
    <mergeCell ref="AG40:AH43"/>
    <mergeCell ref="AI40:AJ43"/>
    <mergeCell ref="AK40:AL43"/>
    <mergeCell ref="AM40:AN43"/>
    <mergeCell ref="R44:X44"/>
    <mergeCell ref="Y44:AA44"/>
    <mergeCell ref="AB44:AD44"/>
    <mergeCell ref="AE44:AF44"/>
    <mergeCell ref="AG44:AH44"/>
    <mergeCell ref="AI44:AJ44"/>
    <mergeCell ref="AK44:AL44"/>
    <mergeCell ref="AM44:AN44"/>
    <mergeCell ref="AO44:AP44"/>
    <mergeCell ref="AQ44:AS44"/>
    <mergeCell ref="Y45:AA45"/>
    <mergeCell ref="AB45:AD45"/>
    <mergeCell ref="AE45:AF45"/>
    <mergeCell ref="AG45:AH45"/>
    <mergeCell ref="AI45:AJ45"/>
    <mergeCell ref="AK45:AL45"/>
    <mergeCell ref="AM45:AN45"/>
    <mergeCell ref="AO45:AP45"/>
    <mergeCell ref="AQ45:AS45"/>
    <mergeCell ref="Y46:AA46"/>
    <mergeCell ref="AB46:AD46"/>
    <mergeCell ref="AE46:AF46"/>
    <mergeCell ref="AG46:AH46"/>
    <mergeCell ref="AI46:AJ46"/>
    <mergeCell ref="AK46:AL46"/>
    <mergeCell ref="AM46:AN46"/>
    <mergeCell ref="AO46:AP46"/>
    <mergeCell ref="AQ46:AS46"/>
    <mergeCell ref="Y47:AA47"/>
    <mergeCell ref="AB47:AD47"/>
    <mergeCell ref="AE47:AF47"/>
    <mergeCell ref="AG47:AH47"/>
    <mergeCell ref="AI47:AJ47"/>
    <mergeCell ref="AK47:AL47"/>
    <mergeCell ref="AM47:AN47"/>
    <mergeCell ref="AO47:AP47"/>
    <mergeCell ref="AQ47:AS47"/>
    <mergeCell ref="Y48:AA48"/>
    <mergeCell ref="AB48:AD48"/>
    <mergeCell ref="AE48:AF48"/>
    <mergeCell ref="AG48:AH48"/>
    <mergeCell ref="AI48:AJ48"/>
    <mergeCell ref="AK48:AL48"/>
    <mergeCell ref="AM48:AN48"/>
    <mergeCell ref="AO48:AP48"/>
    <mergeCell ref="AQ48:AS48"/>
    <mergeCell ref="Y49:AA49"/>
    <mergeCell ref="AB49:AD49"/>
    <mergeCell ref="AE49:AF49"/>
    <mergeCell ref="AG49:AH49"/>
    <mergeCell ref="AI49:AJ49"/>
    <mergeCell ref="AK49:AL49"/>
    <mergeCell ref="AM49:AN49"/>
    <mergeCell ref="AO49:AP49"/>
    <mergeCell ref="AQ49:AS49"/>
    <mergeCell ref="Y50:AA50"/>
    <mergeCell ref="AB50:AD50"/>
    <mergeCell ref="AE50:AF50"/>
    <mergeCell ref="AG50:AH50"/>
    <mergeCell ref="AI50:AJ50"/>
    <mergeCell ref="AK50:AL50"/>
    <mergeCell ref="AM50:AN50"/>
    <mergeCell ref="AO50:AP50"/>
    <mergeCell ref="AQ50:AS50"/>
    <mergeCell ref="Y51:AA51"/>
    <mergeCell ref="AB51:AD51"/>
    <mergeCell ref="AE51:AF51"/>
    <mergeCell ref="AG51:AH51"/>
    <mergeCell ref="AI51:AJ51"/>
    <mergeCell ref="AK51:AL51"/>
    <mergeCell ref="AM51:AN51"/>
    <mergeCell ref="AO51:AP51"/>
    <mergeCell ref="AQ51:AS51"/>
    <mergeCell ref="Y52:AA52"/>
    <mergeCell ref="AB52:AD52"/>
    <mergeCell ref="AE52:AF52"/>
    <mergeCell ref="AG52:AH52"/>
    <mergeCell ref="AI52:AJ52"/>
    <mergeCell ref="AK52:AL52"/>
    <mergeCell ref="AM52:AN52"/>
    <mergeCell ref="AO52:AP52"/>
    <mergeCell ref="AQ52:AS52"/>
    <mergeCell ref="Y53:AA53"/>
    <mergeCell ref="AB53:AD53"/>
    <mergeCell ref="AE53:AF53"/>
    <mergeCell ref="AG53:AH53"/>
    <mergeCell ref="AI53:AJ53"/>
    <mergeCell ref="AK53:AL53"/>
    <mergeCell ref="AM53:AN53"/>
    <mergeCell ref="AO53:AP53"/>
    <mergeCell ref="AQ53:AS53"/>
    <mergeCell ref="Y54:AA54"/>
    <mergeCell ref="AB54:AD54"/>
    <mergeCell ref="AE54:AF54"/>
    <mergeCell ref="AG54:AH54"/>
    <mergeCell ref="AI54:AJ54"/>
    <mergeCell ref="AK54:AL54"/>
    <mergeCell ref="AM54:AN54"/>
    <mergeCell ref="AO54:AP54"/>
    <mergeCell ref="AQ54:AS54"/>
    <mergeCell ref="Y55:AA55"/>
    <mergeCell ref="AB55:AD55"/>
    <mergeCell ref="AE55:AF55"/>
    <mergeCell ref="AG55:AH55"/>
    <mergeCell ref="AI55:AJ55"/>
    <mergeCell ref="AK55:AL55"/>
    <mergeCell ref="AM55:AN55"/>
    <mergeCell ref="AO55:AP55"/>
    <mergeCell ref="AQ55:AS55"/>
    <mergeCell ref="AQ56:AS56"/>
    <mergeCell ref="Y57:AA57"/>
    <mergeCell ref="AB57:AD57"/>
    <mergeCell ref="AE57:AF57"/>
    <mergeCell ref="AG57:AH57"/>
    <mergeCell ref="AI57:AJ57"/>
    <mergeCell ref="AK57:AL57"/>
    <mergeCell ref="AM57:AN57"/>
    <mergeCell ref="AO57:AP57"/>
    <mergeCell ref="AQ57:AS57"/>
    <mergeCell ref="Y56:AA56"/>
    <mergeCell ref="AB56:AD56"/>
    <mergeCell ref="AE56:AF56"/>
    <mergeCell ref="AG56:AH56"/>
    <mergeCell ref="AI56:AJ56"/>
    <mergeCell ref="AK56:AL56"/>
    <mergeCell ref="AM56:AN56"/>
    <mergeCell ref="AO56:AP56"/>
    <mergeCell ref="Y58:AA58"/>
    <mergeCell ref="AB58:AD58"/>
    <mergeCell ref="AE58:AF58"/>
    <mergeCell ref="AG58:AH58"/>
    <mergeCell ref="AI58:AJ58"/>
    <mergeCell ref="AK58:AL58"/>
    <mergeCell ref="AM58:AN58"/>
    <mergeCell ref="AO58:AP58"/>
    <mergeCell ref="AQ58:AS58"/>
    <mergeCell ref="Y59:AA59"/>
    <mergeCell ref="AB59:AD59"/>
    <mergeCell ref="AE59:AF59"/>
    <mergeCell ref="AG59:AH59"/>
    <mergeCell ref="AI59:AJ59"/>
    <mergeCell ref="AK59:AL59"/>
    <mergeCell ref="AM59:AN59"/>
    <mergeCell ref="AO59:AP59"/>
    <mergeCell ref="AQ59:AS59"/>
    <mergeCell ref="Y60:AA60"/>
    <mergeCell ref="AB60:AD60"/>
    <mergeCell ref="AE60:AF60"/>
    <mergeCell ref="AG60:AH60"/>
    <mergeCell ref="AI60:AJ60"/>
    <mergeCell ref="AK60:AL60"/>
    <mergeCell ref="AM60:AN60"/>
    <mergeCell ref="AO60:AP60"/>
    <mergeCell ref="AQ60:AS60"/>
    <mergeCell ref="Y61:AA61"/>
    <mergeCell ref="AB61:AD61"/>
    <mergeCell ref="AE61:AF61"/>
    <mergeCell ref="AG61:AH61"/>
    <mergeCell ref="AI61:AJ61"/>
    <mergeCell ref="AK61:AL61"/>
    <mergeCell ref="AM61:AN61"/>
    <mergeCell ref="AO61:AP61"/>
    <mergeCell ref="AQ61:AS61"/>
    <mergeCell ref="Y62:AA62"/>
    <mergeCell ref="AB62:AD62"/>
    <mergeCell ref="AE62:AF62"/>
    <mergeCell ref="AG62:AH62"/>
    <mergeCell ref="AI62:AJ62"/>
    <mergeCell ref="AK62:AL62"/>
    <mergeCell ref="AM62:AN62"/>
    <mergeCell ref="AO62:AP62"/>
    <mergeCell ref="AQ62:AS62"/>
    <mergeCell ref="Y63:AA63"/>
    <mergeCell ref="AB63:AD63"/>
    <mergeCell ref="AE63:AF63"/>
    <mergeCell ref="AG63:AH63"/>
    <mergeCell ref="AI63:AJ63"/>
    <mergeCell ref="AK63:AL63"/>
    <mergeCell ref="AM63:AN63"/>
    <mergeCell ref="AO63:AP63"/>
    <mergeCell ref="AQ63:AS63"/>
    <mergeCell ref="Y64:AA64"/>
    <mergeCell ref="AB64:AD64"/>
    <mergeCell ref="AE64:AF64"/>
    <mergeCell ref="AG64:AH64"/>
    <mergeCell ref="AI64:AJ64"/>
    <mergeCell ref="AK64:AL64"/>
    <mergeCell ref="AM64:AN64"/>
    <mergeCell ref="AO64:AP64"/>
    <mergeCell ref="AQ64:AS64"/>
    <mergeCell ref="Y65:AA65"/>
    <mergeCell ref="AB65:AD65"/>
    <mergeCell ref="AE65:AF65"/>
    <mergeCell ref="AG65:AH65"/>
    <mergeCell ref="AI65:AJ65"/>
    <mergeCell ref="AK65:AL65"/>
    <mergeCell ref="AM65:AN65"/>
    <mergeCell ref="AO65:AP65"/>
    <mergeCell ref="AQ65:AS65"/>
    <mergeCell ref="Y66:AA66"/>
    <mergeCell ref="AB66:AD66"/>
    <mergeCell ref="AE66:AF66"/>
    <mergeCell ref="AG66:AH66"/>
    <mergeCell ref="AI66:AJ66"/>
    <mergeCell ref="AK66:AL66"/>
    <mergeCell ref="AM66:AN66"/>
    <mergeCell ref="AO66:AP66"/>
    <mergeCell ref="AQ66:AS66"/>
    <mergeCell ref="Y67:AA67"/>
    <mergeCell ref="AB67:AD67"/>
    <mergeCell ref="AE67:AF67"/>
    <mergeCell ref="AG67:AH67"/>
    <mergeCell ref="AI67:AJ67"/>
    <mergeCell ref="AK67:AL67"/>
    <mergeCell ref="AM67:AN67"/>
    <mergeCell ref="AO67:AP67"/>
    <mergeCell ref="AQ67:AS67"/>
    <mergeCell ref="R45:X45"/>
    <mergeCell ref="R46:X46"/>
    <mergeCell ref="R47:X47"/>
    <mergeCell ref="R48:X48"/>
    <mergeCell ref="R49:X49"/>
    <mergeCell ref="R50:X50"/>
    <mergeCell ref="R51:X51"/>
    <mergeCell ref="R52:X52"/>
    <mergeCell ref="R53:X53"/>
    <mergeCell ref="R64:X64"/>
    <mergeCell ref="R65:X65"/>
    <mergeCell ref="R66:X66"/>
    <mergeCell ref="R67:X67"/>
    <mergeCell ref="R54:X54"/>
    <mergeCell ref="R55:X55"/>
    <mergeCell ref="R57:X57"/>
    <mergeCell ref="R58:X58"/>
    <mergeCell ref="R59:X59"/>
    <mergeCell ref="R60:X60"/>
    <mergeCell ref="R61:X61"/>
    <mergeCell ref="R62:X62"/>
    <mergeCell ref="R63:X63"/>
    <mergeCell ref="R56:X56"/>
  </mergeCells>
  <pageMargins left="0.71666666666666667" right="0.39374999999999999" top="0.39374999999999999" bottom="0.30234375000000002" header="0.51180555555555496" footer="0.51180555555555496"/>
  <pageSetup paperSize="9" scale="42" firstPageNumber="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11A735"/>
  </sheetPr>
  <dimension ref="A1:AMH96"/>
  <sheetViews>
    <sheetView showGridLines="0" view="pageLayout" topLeftCell="F1" zoomScale="55" zoomScaleNormal="55" zoomScaleSheetLayoutView="70" zoomScalePageLayoutView="55" workbookViewId="0">
      <selection activeCell="J3" sqref="J3"/>
    </sheetView>
  </sheetViews>
  <sheetFormatPr defaultColWidth="2.5703125" defaultRowHeight="20.25"/>
  <cols>
    <col min="1" max="2" width="9.28515625" style="230" hidden="1" customWidth="1"/>
    <col min="3" max="4" width="28.5703125" style="230" hidden="1" customWidth="1"/>
    <col min="5" max="5" width="9.28515625" style="230" hidden="1" customWidth="1"/>
    <col min="6" max="8" width="3.42578125" style="31" customWidth="1"/>
    <col min="9" max="9" width="2.85546875" style="31" customWidth="1"/>
    <col min="10" max="25" width="3.42578125" style="31" customWidth="1"/>
    <col min="26" max="29" width="3.28515625" style="31" customWidth="1"/>
    <col min="30" max="30" width="13.5703125" style="31" customWidth="1"/>
    <col min="31" max="31" width="5" style="31" customWidth="1"/>
    <col min="32" max="32" width="8.85546875" style="31" customWidth="1"/>
    <col min="33" max="33" width="3.5703125" style="31" customWidth="1"/>
    <col min="34" max="34" width="4.28515625" style="31" customWidth="1"/>
    <col min="35" max="35" width="2.5703125" style="31" customWidth="1"/>
    <col min="36" max="36" width="4.28515625" style="31" customWidth="1"/>
    <col min="37" max="38" width="3.28515625" style="31" customWidth="1"/>
    <col min="39" max="39" width="4.28515625" style="31" customWidth="1"/>
    <col min="40" max="44" width="3.28515625" style="31" customWidth="1"/>
    <col min="45" max="45" width="3.5703125" style="31" customWidth="1"/>
    <col min="46" max="46" width="5.28515625" style="31" customWidth="1"/>
    <col min="47" max="48" width="3.28515625" style="31" customWidth="1"/>
    <col min="49" max="49" width="2" style="31" customWidth="1"/>
    <col min="50" max="50" width="4.7109375" style="31" customWidth="1"/>
    <col min="51" max="51" width="2.42578125" style="31" customWidth="1"/>
    <col min="52" max="1022" width="2.5703125" style="31"/>
    <col min="1023" max="16384" width="2.5703125" style="37"/>
  </cols>
  <sheetData>
    <row r="1" spans="1:1022" s="134" customFormat="1" ht="26.25" customHeight="1">
      <c r="A1" s="239"/>
      <c r="B1" s="239"/>
      <c r="C1" s="239"/>
      <c r="D1" s="239"/>
      <c r="E1" s="239"/>
      <c r="F1" s="867" t="e">
        <f>#REF!</f>
        <v>#REF!</v>
      </c>
      <c r="G1" s="867"/>
      <c r="H1" s="867"/>
      <c r="I1" s="867"/>
      <c r="J1" s="867"/>
      <c r="K1" s="867"/>
      <c r="L1" s="867"/>
      <c r="M1" s="867"/>
      <c r="N1" s="867"/>
      <c r="O1" s="867"/>
      <c r="P1" s="867"/>
      <c r="Q1" s="867"/>
      <c r="R1" s="867"/>
      <c r="S1" s="867"/>
      <c r="T1" s="867"/>
      <c r="U1" s="867"/>
      <c r="V1" s="867"/>
      <c r="W1" s="867"/>
      <c r="X1" s="554"/>
      <c r="Y1" s="554"/>
      <c r="Z1" s="554"/>
      <c r="AA1" s="554"/>
      <c r="AB1" s="549"/>
      <c r="AC1" s="549"/>
      <c r="AD1" s="549"/>
      <c r="AE1" s="549"/>
      <c r="AF1" s="868"/>
      <c r="AG1" s="98"/>
      <c r="AH1" s="98"/>
      <c r="AI1" s="98"/>
      <c r="AJ1" s="98"/>
      <c r="AK1" s="98"/>
      <c r="AL1" s="550"/>
      <c r="AM1" s="550"/>
      <c r="AN1" s="550"/>
      <c r="AO1" s="869"/>
      <c r="AP1" s="869"/>
      <c r="AQ1" s="869"/>
      <c r="AR1" s="869"/>
      <c r="AS1" s="869"/>
      <c r="AT1" s="869"/>
      <c r="AU1" s="869"/>
      <c r="AV1" s="870" t="e">
        <f>#REF!</f>
        <v>#REF!</v>
      </c>
      <c r="AW1" s="196"/>
      <c r="AX1" s="1776" t="str">
        <f>CONCATENATE("*",'#Konverter'!AJ11,C68,D68,"*")</f>
        <v>*1996963197514272*</v>
      </c>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196"/>
      <c r="EI1" s="196"/>
      <c r="EJ1" s="196"/>
      <c r="EK1" s="196"/>
      <c r="EL1" s="196"/>
      <c r="EM1" s="196"/>
      <c r="EN1" s="196"/>
      <c r="EO1" s="196"/>
      <c r="EP1" s="196"/>
      <c r="EQ1" s="196"/>
      <c r="ER1" s="196"/>
      <c r="ES1" s="196"/>
      <c r="ET1" s="196"/>
      <c r="EU1" s="196"/>
      <c r="EV1" s="196"/>
      <c r="EW1" s="196"/>
      <c r="EX1" s="196"/>
      <c r="EY1" s="196"/>
      <c r="EZ1" s="196"/>
      <c r="FA1" s="196"/>
      <c r="FB1" s="196"/>
      <c r="FC1" s="196"/>
      <c r="FD1" s="196"/>
      <c r="FE1" s="196"/>
      <c r="FF1" s="196"/>
      <c r="FG1" s="196"/>
      <c r="FH1" s="196"/>
      <c r="FI1" s="196"/>
      <c r="FJ1" s="196"/>
      <c r="FK1" s="196"/>
      <c r="FL1" s="196"/>
      <c r="FM1" s="196"/>
      <c r="FN1" s="196"/>
      <c r="FO1" s="196"/>
      <c r="FP1" s="196"/>
      <c r="FQ1" s="196"/>
      <c r="FR1" s="196"/>
      <c r="FS1" s="196"/>
      <c r="FT1" s="196"/>
      <c r="FU1" s="196"/>
      <c r="FV1" s="196"/>
      <c r="FW1" s="196"/>
      <c r="FX1" s="196"/>
      <c r="FY1" s="196"/>
      <c r="FZ1" s="196"/>
      <c r="GA1" s="196"/>
      <c r="GB1" s="196"/>
      <c r="GC1" s="196"/>
      <c r="GD1" s="196"/>
      <c r="GE1" s="196"/>
      <c r="GF1" s="196"/>
      <c r="GG1" s="196"/>
      <c r="GH1" s="196"/>
      <c r="GI1" s="196"/>
      <c r="GJ1" s="196"/>
      <c r="GK1" s="196"/>
      <c r="GL1" s="196"/>
      <c r="GM1" s="196"/>
      <c r="GN1" s="196"/>
      <c r="GO1" s="196"/>
      <c r="GP1" s="196"/>
      <c r="GQ1" s="196"/>
      <c r="GR1" s="196"/>
      <c r="GS1" s="196"/>
      <c r="GT1" s="196"/>
      <c r="GU1" s="196"/>
      <c r="GV1" s="196"/>
      <c r="GW1" s="196"/>
      <c r="GX1" s="196"/>
      <c r="GY1" s="196"/>
      <c r="GZ1" s="196"/>
      <c r="HA1" s="196"/>
      <c r="HB1" s="196"/>
      <c r="HC1" s="196"/>
      <c r="HD1" s="196"/>
      <c r="HE1" s="196"/>
      <c r="HF1" s="196"/>
      <c r="HG1" s="19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c r="IW1" s="196"/>
      <c r="IX1" s="196"/>
      <c r="IY1" s="196"/>
      <c r="IZ1" s="196"/>
      <c r="JA1" s="196"/>
      <c r="JB1" s="196"/>
      <c r="JC1" s="196"/>
      <c r="JD1" s="196"/>
      <c r="JE1" s="196"/>
      <c r="JF1" s="196"/>
      <c r="JG1" s="196"/>
      <c r="JH1" s="196"/>
      <c r="JI1" s="196"/>
      <c r="JJ1" s="196"/>
      <c r="JK1" s="196"/>
      <c r="JL1" s="196"/>
      <c r="JM1" s="196"/>
      <c r="JN1" s="196"/>
      <c r="JO1" s="196"/>
      <c r="JP1" s="196"/>
      <c r="JQ1" s="196"/>
      <c r="JR1" s="196"/>
      <c r="JS1" s="196"/>
      <c r="JT1" s="196"/>
      <c r="JU1" s="196"/>
      <c r="JV1" s="196"/>
      <c r="JW1" s="196"/>
      <c r="JX1" s="196"/>
      <c r="JY1" s="196"/>
      <c r="JZ1" s="196"/>
      <c r="KA1" s="196"/>
      <c r="KB1" s="196"/>
      <c r="KC1" s="196"/>
      <c r="KD1" s="196"/>
      <c r="KE1" s="196"/>
      <c r="KF1" s="196"/>
      <c r="KG1" s="196"/>
      <c r="KH1" s="196"/>
      <c r="KI1" s="196"/>
      <c r="KJ1" s="196"/>
      <c r="KK1" s="196"/>
      <c r="KL1" s="196"/>
      <c r="KM1" s="196"/>
      <c r="KN1" s="196"/>
      <c r="KO1" s="196"/>
      <c r="KP1" s="196"/>
      <c r="KQ1" s="196"/>
      <c r="KR1" s="196"/>
      <c r="KS1" s="196"/>
      <c r="KT1" s="196"/>
      <c r="KU1" s="196"/>
      <c r="KV1" s="196"/>
      <c r="KW1" s="196"/>
      <c r="KX1" s="196"/>
      <c r="KY1" s="196"/>
      <c r="KZ1" s="196"/>
      <c r="LA1" s="196"/>
      <c r="LB1" s="196"/>
      <c r="LC1" s="196"/>
      <c r="LD1" s="196"/>
      <c r="LE1" s="196"/>
      <c r="LF1" s="196"/>
      <c r="LG1" s="196"/>
      <c r="LH1" s="196"/>
      <c r="LI1" s="196"/>
      <c r="LJ1" s="196"/>
      <c r="LK1" s="196"/>
      <c r="LL1" s="196"/>
      <c r="LM1" s="196"/>
      <c r="LN1" s="196"/>
      <c r="LO1" s="196"/>
      <c r="LP1" s="196"/>
      <c r="LQ1" s="196"/>
      <c r="LR1" s="196"/>
      <c r="LS1" s="196"/>
      <c r="LT1" s="196"/>
      <c r="LU1" s="196"/>
      <c r="LV1" s="196"/>
      <c r="LW1" s="196"/>
      <c r="LX1" s="196"/>
      <c r="LY1" s="196"/>
      <c r="LZ1" s="196"/>
      <c r="MA1" s="196"/>
      <c r="MB1" s="196"/>
      <c r="MC1" s="196"/>
      <c r="MD1" s="196"/>
      <c r="ME1" s="196"/>
      <c r="MF1" s="196"/>
      <c r="MG1" s="196"/>
      <c r="MH1" s="196"/>
      <c r="MI1" s="196"/>
      <c r="MJ1" s="196"/>
      <c r="MK1" s="196"/>
      <c r="ML1" s="196"/>
      <c r="MM1" s="196"/>
      <c r="MN1" s="196"/>
      <c r="MO1" s="196"/>
      <c r="MP1" s="196"/>
      <c r="MQ1" s="196"/>
      <c r="MR1" s="196"/>
      <c r="MS1" s="196"/>
      <c r="MT1" s="196"/>
      <c r="MU1" s="196"/>
      <c r="MV1" s="196"/>
      <c r="MW1" s="196"/>
      <c r="MX1" s="196"/>
      <c r="MY1" s="196"/>
      <c r="MZ1" s="196"/>
      <c r="NA1" s="196"/>
      <c r="NB1" s="196"/>
      <c r="NC1" s="196"/>
      <c r="ND1" s="196"/>
      <c r="NE1" s="196"/>
      <c r="NF1" s="196"/>
      <c r="NG1" s="196"/>
      <c r="NH1" s="196"/>
      <c r="NI1" s="196"/>
      <c r="NJ1" s="196"/>
      <c r="NK1" s="196"/>
      <c r="NL1" s="196"/>
      <c r="NM1" s="196"/>
      <c r="NN1" s="196"/>
      <c r="NO1" s="196"/>
      <c r="NP1" s="196"/>
      <c r="NQ1" s="196"/>
      <c r="NR1" s="196"/>
      <c r="NS1" s="196"/>
      <c r="NT1" s="196"/>
      <c r="NU1" s="196"/>
      <c r="NV1" s="196"/>
      <c r="NW1" s="196"/>
      <c r="NX1" s="196"/>
      <c r="NY1" s="196"/>
      <c r="NZ1" s="196"/>
      <c r="OA1" s="196"/>
      <c r="OB1" s="196"/>
      <c r="OC1" s="196"/>
      <c r="OD1" s="196"/>
      <c r="OE1" s="196"/>
      <c r="OF1" s="196"/>
      <c r="OG1" s="196"/>
      <c r="OH1" s="196"/>
      <c r="OI1" s="196"/>
      <c r="OJ1" s="196"/>
      <c r="OK1" s="196"/>
      <c r="OL1" s="196"/>
      <c r="OM1" s="196"/>
      <c r="ON1" s="196"/>
      <c r="OO1" s="196"/>
      <c r="OP1" s="196"/>
      <c r="OQ1" s="196"/>
      <c r="OR1" s="196"/>
      <c r="OS1" s="196"/>
      <c r="OT1" s="196"/>
      <c r="OU1" s="196"/>
      <c r="OV1" s="196"/>
      <c r="OW1" s="196"/>
      <c r="OX1" s="196"/>
      <c r="OY1" s="196"/>
      <c r="OZ1" s="196"/>
      <c r="PA1" s="196"/>
      <c r="PB1" s="196"/>
      <c r="PC1" s="196"/>
      <c r="PD1" s="196"/>
      <c r="PE1" s="196"/>
      <c r="PF1" s="196"/>
      <c r="PG1" s="196"/>
      <c r="PH1" s="196"/>
      <c r="PI1" s="196"/>
      <c r="PJ1" s="196"/>
      <c r="PK1" s="196"/>
      <c r="PL1" s="196"/>
      <c r="PM1" s="196"/>
      <c r="PN1" s="196"/>
      <c r="PO1" s="196"/>
      <c r="PP1" s="196"/>
      <c r="PQ1" s="196"/>
      <c r="PR1" s="196"/>
      <c r="PS1" s="196"/>
      <c r="PT1" s="196"/>
      <c r="PU1" s="196"/>
      <c r="PV1" s="196"/>
      <c r="PW1" s="196"/>
      <c r="PX1" s="196"/>
      <c r="PY1" s="196"/>
      <c r="PZ1" s="196"/>
      <c r="QA1" s="196"/>
      <c r="QB1" s="196"/>
      <c r="QC1" s="196"/>
      <c r="QD1" s="196"/>
      <c r="QE1" s="196"/>
      <c r="QF1" s="196"/>
      <c r="QG1" s="196"/>
      <c r="QH1" s="196"/>
      <c r="QI1" s="196"/>
      <c r="QJ1" s="196"/>
      <c r="QK1" s="196"/>
      <c r="QL1" s="196"/>
      <c r="QM1" s="196"/>
      <c r="QN1" s="196"/>
      <c r="QO1" s="196"/>
      <c r="QP1" s="196"/>
      <c r="QQ1" s="196"/>
      <c r="QR1" s="196"/>
      <c r="QS1" s="196"/>
      <c r="QT1" s="196"/>
      <c r="QU1" s="196"/>
      <c r="QV1" s="196"/>
      <c r="QW1" s="196"/>
      <c r="QX1" s="196"/>
      <c r="QY1" s="196"/>
      <c r="QZ1" s="196"/>
      <c r="RA1" s="196"/>
      <c r="RB1" s="196"/>
      <c r="RC1" s="196"/>
      <c r="RD1" s="196"/>
      <c r="RE1" s="196"/>
      <c r="RF1" s="196"/>
      <c r="RG1" s="196"/>
      <c r="RH1" s="196"/>
      <c r="RI1" s="196"/>
      <c r="RJ1" s="196"/>
      <c r="RK1" s="196"/>
      <c r="RL1" s="196"/>
      <c r="RM1" s="196"/>
      <c r="RN1" s="196"/>
      <c r="RO1" s="196"/>
      <c r="RP1" s="196"/>
      <c r="RQ1" s="196"/>
      <c r="RR1" s="196"/>
      <c r="RS1" s="196"/>
      <c r="RT1" s="196"/>
      <c r="RU1" s="196"/>
      <c r="RV1" s="196"/>
      <c r="RW1" s="196"/>
      <c r="RX1" s="196"/>
      <c r="RY1" s="196"/>
      <c r="RZ1" s="196"/>
      <c r="SA1" s="196"/>
      <c r="SB1" s="196"/>
      <c r="SC1" s="196"/>
      <c r="SD1" s="196"/>
      <c r="SE1" s="196"/>
      <c r="SF1" s="196"/>
      <c r="SG1" s="196"/>
      <c r="SH1" s="196"/>
      <c r="SI1" s="196"/>
      <c r="SJ1" s="196"/>
      <c r="SK1" s="196"/>
      <c r="SL1" s="196"/>
      <c r="SM1" s="196"/>
      <c r="SN1" s="196"/>
      <c r="SO1" s="196"/>
      <c r="SP1" s="196"/>
      <c r="SQ1" s="196"/>
      <c r="SR1" s="196"/>
      <c r="SS1" s="196"/>
      <c r="ST1" s="196"/>
      <c r="SU1" s="196"/>
      <c r="SV1" s="196"/>
      <c r="SW1" s="196"/>
      <c r="SX1" s="196"/>
      <c r="SY1" s="196"/>
      <c r="SZ1" s="196"/>
      <c r="TA1" s="196"/>
      <c r="TB1" s="196"/>
      <c r="TC1" s="196"/>
      <c r="TD1" s="196"/>
      <c r="TE1" s="196"/>
      <c r="TF1" s="196"/>
      <c r="TG1" s="196"/>
      <c r="TH1" s="196"/>
      <c r="TI1" s="196"/>
      <c r="TJ1" s="196"/>
      <c r="TK1" s="196"/>
      <c r="TL1" s="196"/>
      <c r="TM1" s="196"/>
      <c r="TN1" s="196"/>
      <c r="TO1" s="196"/>
      <c r="TP1" s="196"/>
      <c r="TQ1" s="196"/>
      <c r="TR1" s="196"/>
      <c r="TS1" s="196"/>
      <c r="TT1" s="196"/>
      <c r="TU1" s="196"/>
      <c r="TV1" s="196"/>
      <c r="TW1" s="196"/>
      <c r="TX1" s="196"/>
      <c r="TY1" s="196"/>
      <c r="TZ1" s="196"/>
      <c r="UA1" s="196"/>
      <c r="UB1" s="196"/>
      <c r="UC1" s="196"/>
      <c r="UD1" s="196"/>
      <c r="UE1" s="196"/>
      <c r="UF1" s="196"/>
      <c r="UG1" s="196"/>
      <c r="UH1" s="196"/>
      <c r="UI1" s="196"/>
      <c r="UJ1" s="196"/>
      <c r="UK1" s="196"/>
      <c r="UL1" s="196"/>
      <c r="UM1" s="196"/>
      <c r="UN1" s="196"/>
      <c r="UO1" s="196"/>
      <c r="UP1" s="196"/>
      <c r="UQ1" s="196"/>
      <c r="UR1" s="196"/>
      <c r="US1" s="196"/>
      <c r="UT1" s="196"/>
      <c r="UU1" s="196"/>
      <c r="UV1" s="196"/>
      <c r="UW1" s="196"/>
      <c r="UX1" s="196"/>
      <c r="UY1" s="196"/>
      <c r="UZ1" s="196"/>
      <c r="VA1" s="196"/>
      <c r="VB1" s="196"/>
      <c r="VC1" s="196"/>
      <c r="VD1" s="196"/>
      <c r="VE1" s="196"/>
      <c r="VF1" s="196"/>
      <c r="VG1" s="196"/>
      <c r="VH1" s="196"/>
      <c r="VI1" s="196"/>
      <c r="VJ1" s="196"/>
      <c r="VK1" s="196"/>
      <c r="VL1" s="196"/>
      <c r="VM1" s="196"/>
      <c r="VN1" s="196"/>
      <c r="VO1" s="196"/>
      <c r="VP1" s="196"/>
      <c r="VQ1" s="196"/>
      <c r="VR1" s="196"/>
      <c r="VS1" s="196"/>
      <c r="VT1" s="196"/>
      <c r="VU1" s="196"/>
      <c r="VV1" s="196"/>
      <c r="VW1" s="196"/>
      <c r="VX1" s="196"/>
      <c r="VY1" s="196"/>
      <c r="VZ1" s="196"/>
      <c r="WA1" s="196"/>
      <c r="WB1" s="196"/>
      <c r="WC1" s="196"/>
      <c r="WD1" s="196"/>
      <c r="WE1" s="196"/>
      <c r="WF1" s="196"/>
      <c r="WG1" s="196"/>
      <c r="WH1" s="196"/>
      <c r="WI1" s="196"/>
      <c r="WJ1" s="196"/>
      <c r="WK1" s="196"/>
      <c r="WL1" s="196"/>
      <c r="WM1" s="196"/>
      <c r="WN1" s="196"/>
      <c r="WO1" s="196"/>
      <c r="WP1" s="196"/>
      <c r="WQ1" s="196"/>
      <c r="WR1" s="196"/>
      <c r="WS1" s="196"/>
      <c r="WT1" s="196"/>
      <c r="WU1" s="196"/>
      <c r="WV1" s="196"/>
      <c r="WW1" s="196"/>
      <c r="WX1" s="196"/>
      <c r="WY1" s="196"/>
      <c r="WZ1" s="196"/>
      <c r="XA1" s="196"/>
      <c r="XB1" s="196"/>
      <c r="XC1" s="196"/>
      <c r="XD1" s="196"/>
      <c r="XE1" s="196"/>
      <c r="XF1" s="196"/>
      <c r="XG1" s="196"/>
      <c r="XH1" s="196"/>
      <c r="XI1" s="196"/>
      <c r="XJ1" s="196"/>
      <c r="XK1" s="196"/>
      <c r="XL1" s="196"/>
      <c r="XM1" s="196"/>
      <c r="XN1" s="196"/>
      <c r="XO1" s="196"/>
      <c r="XP1" s="196"/>
      <c r="XQ1" s="196"/>
      <c r="XR1" s="196"/>
      <c r="XS1" s="196"/>
      <c r="XT1" s="196"/>
      <c r="XU1" s="196"/>
      <c r="XV1" s="196"/>
      <c r="XW1" s="196"/>
      <c r="XX1" s="196"/>
      <c r="XY1" s="196"/>
      <c r="XZ1" s="196"/>
      <c r="YA1" s="196"/>
      <c r="YB1" s="196"/>
      <c r="YC1" s="196"/>
      <c r="YD1" s="196"/>
      <c r="YE1" s="196"/>
      <c r="YF1" s="196"/>
      <c r="YG1" s="196"/>
      <c r="YH1" s="196"/>
      <c r="YI1" s="196"/>
      <c r="YJ1" s="196"/>
      <c r="YK1" s="196"/>
      <c r="YL1" s="196"/>
      <c r="YM1" s="196"/>
      <c r="YN1" s="196"/>
      <c r="YO1" s="196"/>
      <c r="YP1" s="196"/>
      <c r="YQ1" s="196"/>
      <c r="YR1" s="196"/>
      <c r="YS1" s="196"/>
      <c r="YT1" s="196"/>
      <c r="YU1" s="196"/>
      <c r="YV1" s="196"/>
      <c r="YW1" s="196"/>
      <c r="YX1" s="196"/>
      <c r="YY1" s="196"/>
      <c r="YZ1" s="196"/>
      <c r="ZA1" s="196"/>
      <c r="ZB1" s="196"/>
      <c r="ZC1" s="196"/>
      <c r="ZD1" s="196"/>
      <c r="ZE1" s="196"/>
      <c r="ZF1" s="196"/>
      <c r="ZG1" s="196"/>
      <c r="ZH1" s="196"/>
      <c r="ZI1" s="196"/>
      <c r="ZJ1" s="196"/>
      <c r="ZK1" s="196"/>
      <c r="ZL1" s="196"/>
      <c r="ZM1" s="196"/>
      <c r="ZN1" s="196"/>
      <c r="ZO1" s="196"/>
      <c r="ZP1" s="196"/>
      <c r="ZQ1" s="196"/>
      <c r="ZR1" s="196"/>
      <c r="ZS1" s="196"/>
      <c r="ZT1" s="196"/>
      <c r="ZU1" s="196"/>
      <c r="ZV1" s="196"/>
      <c r="ZW1" s="196"/>
      <c r="ZX1" s="196"/>
      <c r="ZY1" s="196"/>
      <c r="ZZ1" s="196"/>
      <c r="AAA1" s="196"/>
      <c r="AAB1" s="196"/>
      <c r="AAC1" s="196"/>
      <c r="AAD1" s="196"/>
      <c r="AAE1" s="196"/>
      <c r="AAF1" s="196"/>
      <c r="AAG1" s="196"/>
      <c r="AAH1" s="196"/>
      <c r="AAI1" s="196"/>
      <c r="AAJ1" s="196"/>
      <c r="AAK1" s="196"/>
      <c r="AAL1" s="196"/>
      <c r="AAM1" s="196"/>
      <c r="AAN1" s="196"/>
      <c r="AAO1" s="196"/>
      <c r="AAP1" s="196"/>
      <c r="AAQ1" s="196"/>
      <c r="AAR1" s="196"/>
      <c r="AAS1" s="196"/>
      <c r="AAT1" s="196"/>
      <c r="AAU1" s="196"/>
      <c r="AAV1" s="196"/>
      <c r="AAW1" s="196"/>
      <c r="AAX1" s="196"/>
      <c r="AAY1" s="196"/>
      <c r="AAZ1" s="196"/>
      <c r="ABA1" s="196"/>
      <c r="ABB1" s="196"/>
      <c r="ABC1" s="196"/>
      <c r="ABD1" s="196"/>
      <c r="ABE1" s="196"/>
      <c r="ABF1" s="196"/>
      <c r="ABG1" s="196"/>
      <c r="ABH1" s="196"/>
      <c r="ABI1" s="196"/>
      <c r="ABJ1" s="196"/>
      <c r="ABK1" s="196"/>
      <c r="ABL1" s="196"/>
      <c r="ABM1" s="196"/>
      <c r="ABN1" s="196"/>
      <c r="ABO1" s="196"/>
      <c r="ABP1" s="196"/>
      <c r="ABQ1" s="196"/>
      <c r="ABR1" s="196"/>
      <c r="ABS1" s="196"/>
      <c r="ABT1" s="196"/>
      <c r="ABU1" s="196"/>
      <c r="ABV1" s="196"/>
      <c r="ABW1" s="196"/>
      <c r="ABX1" s="196"/>
      <c r="ABY1" s="196"/>
      <c r="ABZ1" s="196"/>
      <c r="ACA1" s="196"/>
      <c r="ACB1" s="196"/>
      <c r="ACC1" s="196"/>
      <c r="ACD1" s="196"/>
      <c r="ACE1" s="196"/>
      <c r="ACF1" s="196"/>
      <c r="ACG1" s="196"/>
      <c r="ACH1" s="196"/>
      <c r="ACI1" s="196"/>
      <c r="ACJ1" s="196"/>
      <c r="ACK1" s="196"/>
      <c r="ACL1" s="196"/>
      <c r="ACM1" s="196"/>
      <c r="ACN1" s="196"/>
      <c r="ACO1" s="196"/>
      <c r="ACP1" s="196"/>
      <c r="ACQ1" s="196"/>
      <c r="ACR1" s="196"/>
      <c r="ACS1" s="196"/>
      <c r="ACT1" s="196"/>
      <c r="ACU1" s="196"/>
      <c r="ACV1" s="196"/>
      <c r="ACW1" s="196"/>
      <c r="ACX1" s="196"/>
      <c r="ACY1" s="196"/>
      <c r="ACZ1" s="196"/>
      <c r="ADA1" s="196"/>
      <c r="ADB1" s="196"/>
      <c r="ADC1" s="196"/>
      <c r="ADD1" s="196"/>
      <c r="ADE1" s="196"/>
      <c r="ADF1" s="196"/>
      <c r="ADG1" s="196"/>
      <c r="ADH1" s="196"/>
      <c r="ADI1" s="196"/>
      <c r="ADJ1" s="196"/>
      <c r="ADK1" s="196"/>
      <c r="ADL1" s="196"/>
      <c r="ADM1" s="196"/>
      <c r="ADN1" s="196"/>
      <c r="ADO1" s="196"/>
      <c r="ADP1" s="196"/>
      <c r="ADQ1" s="196"/>
      <c r="ADR1" s="196"/>
      <c r="ADS1" s="196"/>
      <c r="ADT1" s="196"/>
      <c r="ADU1" s="196"/>
      <c r="ADV1" s="196"/>
      <c r="ADW1" s="196"/>
      <c r="ADX1" s="196"/>
      <c r="ADY1" s="196"/>
      <c r="ADZ1" s="196"/>
      <c r="AEA1" s="196"/>
      <c r="AEB1" s="196"/>
      <c r="AEC1" s="196"/>
      <c r="AED1" s="196"/>
      <c r="AEE1" s="196"/>
      <c r="AEF1" s="196"/>
      <c r="AEG1" s="196"/>
      <c r="AEH1" s="196"/>
      <c r="AEI1" s="196"/>
      <c r="AEJ1" s="196"/>
      <c r="AEK1" s="196"/>
      <c r="AEL1" s="196"/>
      <c r="AEM1" s="196"/>
      <c r="AEN1" s="196"/>
      <c r="AEO1" s="196"/>
      <c r="AEP1" s="196"/>
      <c r="AEQ1" s="196"/>
      <c r="AER1" s="196"/>
      <c r="AES1" s="196"/>
      <c r="AET1" s="196"/>
      <c r="AEU1" s="196"/>
      <c r="AEV1" s="196"/>
      <c r="AEW1" s="196"/>
      <c r="AEX1" s="196"/>
      <c r="AEY1" s="196"/>
      <c r="AEZ1" s="196"/>
      <c r="AFA1" s="196"/>
      <c r="AFB1" s="196"/>
      <c r="AFC1" s="196"/>
      <c r="AFD1" s="196"/>
      <c r="AFE1" s="196"/>
      <c r="AFF1" s="196"/>
      <c r="AFG1" s="196"/>
      <c r="AFH1" s="196"/>
      <c r="AFI1" s="196"/>
      <c r="AFJ1" s="196"/>
      <c r="AFK1" s="196"/>
      <c r="AFL1" s="196"/>
      <c r="AFM1" s="196"/>
      <c r="AFN1" s="196"/>
      <c r="AFO1" s="196"/>
      <c r="AFP1" s="196"/>
      <c r="AFQ1" s="196"/>
      <c r="AFR1" s="196"/>
      <c r="AFS1" s="196"/>
      <c r="AFT1" s="196"/>
      <c r="AFU1" s="196"/>
      <c r="AFV1" s="196"/>
      <c r="AFW1" s="196"/>
      <c r="AFX1" s="196"/>
      <c r="AFY1" s="196"/>
      <c r="AFZ1" s="196"/>
      <c r="AGA1" s="196"/>
      <c r="AGB1" s="196"/>
      <c r="AGC1" s="196"/>
      <c r="AGD1" s="196"/>
      <c r="AGE1" s="196"/>
      <c r="AGF1" s="196"/>
      <c r="AGG1" s="196"/>
      <c r="AGH1" s="196"/>
      <c r="AGI1" s="196"/>
      <c r="AGJ1" s="196"/>
      <c r="AGK1" s="196"/>
      <c r="AGL1" s="196"/>
      <c r="AGM1" s="196"/>
      <c r="AGN1" s="196"/>
      <c r="AGO1" s="196"/>
      <c r="AGP1" s="196"/>
      <c r="AGQ1" s="196"/>
      <c r="AGR1" s="196"/>
      <c r="AGS1" s="196"/>
      <c r="AGT1" s="196"/>
      <c r="AGU1" s="196"/>
      <c r="AGV1" s="196"/>
      <c r="AGW1" s="196"/>
      <c r="AGX1" s="196"/>
      <c r="AGY1" s="196"/>
      <c r="AGZ1" s="196"/>
      <c r="AHA1" s="196"/>
      <c r="AHB1" s="196"/>
      <c r="AHC1" s="196"/>
      <c r="AHD1" s="196"/>
      <c r="AHE1" s="196"/>
      <c r="AHF1" s="196"/>
      <c r="AHG1" s="196"/>
      <c r="AHH1" s="196"/>
      <c r="AHI1" s="196"/>
      <c r="AHJ1" s="196"/>
      <c r="AHK1" s="196"/>
      <c r="AHL1" s="196"/>
      <c r="AHM1" s="196"/>
      <c r="AHN1" s="196"/>
      <c r="AHO1" s="196"/>
      <c r="AHP1" s="196"/>
      <c r="AHQ1" s="196"/>
      <c r="AHR1" s="196"/>
      <c r="AHS1" s="196"/>
      <c r="AHT1" s="196"/>
      <c r="AHU1" s="196"/>
      <c r="AHV1" s="196"/>
      <c r="AHW1" s="196"/>
      <c r="AHX1" s="196"/>
      <c r="AHY1" s="196"/>
      <c r="AHZ1" s="196"/>
      <c r="AIA1" s="196"/>
      <c r="AIB1" s="196"/>
      <c r="AIC1" s="196"/>
      <c r="AID1" s="196"/>
      <c r="AIE1" s="196"/>
      <c r="AIF1" s="196"/>
      <c r="AIG1" s="196"/>
      <c r="AIH1" s="196"/>
      <c r="AII1" s="196"/>
      <c r="AIJ1" s="196"/>
      <c r="AIK1" s="196"/>
      <c r="AIL1" s="196"/>
      <c r="AIM1" s="196"/>
      <c r="AIN1" s="196"/>
      <c r="AIO1" s="196"/>
      <c r="AIP1" s="196"/>
      <c r="AIQ1" s="196"/>
      <c r="AIR1" s="196"/>
      <c r="AIS1" s="196"/>
      <c r="AIT1" s="196"/>
      <c r="AIU1" s="196"/>
      <c r="AIV1" s="196"/>
      <c r="AIW1" s="196"/>
      <c r="AIX1" s="196"/>
      <c r="AIY1" s="196"/>
      <c r="AIZ1" s="196"/>
      <c r="AJA1" s="196"/>
      <c r="AJB1" s="196"/>
      <c r="AJC1" s="196"/>
      <c r="AJD1" s="196"/>
      <c r="AJE1" s="196"/>
      <c r="AJF1" s="196"/>
      <c r="AJG1" s="196"/>
      <c r="AJH1" s="196"/>
      <c r="AJI1" s="196"/>
      <c r="AJJ1" s="196"/>
      <c r="AJK1" s="196"/>
      <c r="AJL1" s="196"/>
      <c r="AJM1" s="196"/>
      <c r="AJN1" s="196"/>
      <c r="AJO1" s="196"/>
      <c r="AJP1" s="196"/>
      <c r="AJQ1" s="196"/>
      <c r="AJR1" s="196"/>
      <c r="AJS1" s="196"/>
      <c r="AJT1" s="196"/>
      <c r="AJU1" s="196"/>
      <c r="AJV1" s="196"/>
      <c r="AJW1" s="196"/>
      <c r="AJX1" s="196"/>
      <c r="AJY1" s="196"/>
      <c r="AJZ1" s="196"/>
      <c r="AKA1" s="196"/>
      <c r="AKB1" s="196"/>
      <c r="AKC1" s="196"/>
      <c r="AKD1" s="196"/>
      <c r="AKE1" s="196"/>
      <c r="AKF1" s="196"/>
      <c r="AKG1" s="196"/>
      <c r="AKH1" s="196"/>
      <c r="AKI1" s="196"/>
      <c r="AKJ1" s="196"/>
      <c r="AKK1" s="196"/>
      <c r="AKL1" s="196"/>
      <c r="AKM1" s="196"/>
      <c r="AKN1" s="196"/>
      <c r="AKO1" s="196"/>
      <c r="AKP1" s="196"/>
      <c r="AKQ1" s="196"/>
      <c r="AKR1" s="196"/>
      <c r="AKS1" s="196"/>
      <c r="AKT1" s="196"/>
      <c r="AKU1" s="196"/>
      <c r="AKV1" s="196"/>
      <c r="AKW1" s="196"/>
      <c r="AKX1" s="196"/>
      <c r="AKY1" s="196"/>
      <c r="AKZ1" s="196"/>
      <c r="ALA1" s="196"/>
      <c r="ALB1" s="196"/>
      <c r="ALC1" s="196"/>
      <c r="ALD1" s="196"/>
      <c r="ALE1" s="196"/>
      <c r="ALF1" s="196"/>
      <c r="ALG1" s="196"/>
      <c r="ALH1" s="196"/>
      <c r="ALI1" s="196"/>
      <c r="ALJ1" s="196"/>
      <c r="ALK1" s="196"/>
      <c r="ALL1" s="196"/>
      <c r="ALM1" s="196"/>
      <c r="ALN1" s="196"/>
      <c r="ALO1" s="196"/>
      <c r="ALP1" s="196"/>
      <c r="ALQ1" s="196"/>
      <c r="ALR1" s="196"/>
      <c r="ALS1" s="196"/>
      <c r="ALT1" s="196"/>
      <c r="ALU1" s="196"/>
      <c r="ALV1" s="196"/>
      <c r="ALW1" s="196"/>
      <c r="ALX1" s="196"/>
      <c r="ALY1" s="196"/>
      <c r="ALZ1" s="196"/>
      <c r="AMA1" s="196"/>
      <c r="AMB1" s="196"/>
      <c r="AMC1" s="196"/>
      <c r="AMD1" s="196"/>
      <c r="AME1" s="196"/>
      <c r="AMF1" s="196"/>
      <c r="AMG1" s="196"/>
      <c r="AMH1" s="196"/>
    </row>
    <row r="2" spans="1:1022" s="134" customFormat="1" ht="26.25" customHeight="1">
      <c r="A2" s="239"/>
      <c r="B2" s="239"/>
      <c r="C2" s="239"/>
      <c r="D2" s="239"/>
      <c r="E2" s="239"/>
      <c r="F2" s="885" t="s">
        <v>2206</v>
      </c>
      <c r="G2" s="871"/>
      <c r="H2" s="871"/>
      <c r="I2" s="871"/>
      <c r="J2" s="871"/>
      <c r="K2" s="871"/>
      <c r="L2" s="871"/>
      <c r="M2" s="871"/>
      <c r="N2" s="871"/>
      <c r="O2" s="871"/>
      <c r="P2" s="551"/>
      <c r="Q2" s="551"/>
      <c r="R2" s="551"/>
      <c r="S2" s="551"/>
      <c r="T2" s="551"/>
      <c r="U2" s="551"/>
      <c r="V2" s="551"/>
      <c r="W2" s="551"/>
      <c r="X2" s="743"/>
      <c r="Y2" s="743"/>
      <c r="Z2" s="743"/>
      <c r="AA2" s="743"/>
      <c r="AB2" s="743"/>
      <c r="AC2" s="743"/>
      <c r="AD2" s="743"/>
      <c r="AE2" s="743"/>
      <c r="AF2" s="872"/>
      <c r="AG2" s="873"/>
      <c r="AH2" s="873"/>
      <c r="AI2" s="873"/>
      <c r="AJ2" s="873"/>
      <c r="AK2" s="873"/>
      <c r="AL2" s="873"/>
      <c r="AM2" s="873"/>
      <c r="AN2" s="873"/>
      <c r="AO2" s="873"/>
      <c r="AP2" s="873"/>
      <c r="AQ2" s="873"/>
      <c r="AR2" s="873"/>
      <c r="AS2" s="873"/>
      <c r="AT2" s="873"/>
      <c r="AU2" s="873"/>
      <c r="AV2" s="887" t="s">
        <v>2260</v>
      </c>
      <c r="AW2" s="196"/>
      <c r="AX2" s="177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row>
    <row r="3" spans="1:1022" s="134" customFormat="1" ht="26.25" customHeight="1">
      <c r="A3" s="239"/>
      <c r="B3" s="239"/>
      <c r="C3" s="239"/>
      <c r="D3" s="239"/>
      <c r="E3" s="239"/>
      <c r="F3" s="867" t="e">
        <f>CONCATENATE(#REF!,", ",#REF!)</f>
        <v>#REF!</v>
      </c>
      <c r="G3" s="867"/>
      <c r="H3" s="867"/>
      <c r="I3" s="867"/>
      <c r="J3" s="867"/>
      <c r="K3" s="867"/>
      <c r="L3" s="874"/>
      <c r="M3" s="874"/>
      <c r="N3" s="874"/>
      <c r="O3" s="874"/>
      <c r="P3" s="874"/>
      <c r="Q3" s="874"/>
      <c r="R3" s="874"/>
      <c r="S3" s="875"/>
      <c r="T3" s="876"/>
      <c r="U3" s="876"/>
      <c r="V3" s="876"/>
      <c r="W3" s="876"/>
      <c r="X3" s="552"/>
      <c r="Y3" s="552"/>
      <c r="Z3" s="552"/>
      <c r="AA3" s="552"/>
      <c r="AB3" s="552"/>
      <c r="AC3" s="552"/>
      <c r="AD3" s="552"/>
      <c r="AE3" s="552"/>
      <c r="AF3" s="868"/>
      <c r="AG3" s="98"/>
      <c r="AH3" s="98"/>
      <c r="AI3" s="98"/>
      <c r="AJ3" s="98"/>
      <c r="AK3" s="98"/>
      <c r="AL3" s="98"/>
      <c r="AM3" s="98"/>
      <c r="AN3" s="98"/>
      <c r="AO3" s="869"/>
      <c r="AP3" s="869"/>
      <c r="AQ3" s="869"/>
      <c r="AR3" s="869"/>
      <c r="AS3" s="869"/>
      <c r="AT3" s="869"/>
      <c r="AU3" s="869"/>
      <c r="AV3" s="877" t="e">
        <f>IF(AND(#REF!="DA",LEN(#REF!)=12),#REF!,"-")</f>
        <v>#REF!</v>
      </c>
      <c r="AW3" s="196"/>
      <c r="AX3" s="177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row>
    <row r="4" spans="1:1022" s="134" customFormat="1" ht="26.25" customHeight="1">
      <c r="A4" s="239"/>
      <c r="B4" s="239"/>
      <c r="C4" s="239"/>
      <c r="D4" s="239"/>
      <c r="E4" s="239"/>
      <c r="F4" s="885" t="s">
        <v>2262</v>
      </c>
      <c r="G4" s="871"/>
      <c r="H4" s="871"/>
      <c r="I4" s="871"/>
      <c r="J4" s="871"/>
      <c r="K4" s="871"/>
      <c r="L4" s="871"/>
      <c r="M4" s="871"/>
      <c r="N4" s="871"/>
      <c r="O4" s="871"/>
      <c r="P4" s="551"/>
      <c r="Q4" s="551"/>
      <c r="R4" s="551"/>
      <c r="S4" s="551"/>
      <c r="T4" s="551"/>
      <c r="U4" s="551"/>
      <c r="V4" s="551"/>
      <c r="W4" s="551"/>
      <c r="X4" s="743"/>
      <c r="Y4" s="743"/>
      <c r="Z4" s="743"/>
      <c r="AA4" s="743"/>
      <c r="AB4" s="743"/>
      <c r="AC4" s="743"/>
      <c r="AD4" s="743"/>
      <c r="AE4" s="743"/>
      <c r="AF4" s="873"/>
      <c r="AG4" s="873"/>
      <c r="AH4" s="873"/>
      <c r="AI4" s="873"/>
      <c r="AJ4" s="873"/>
      <c r="AK4" s="873"/>
      <c r="AL4" s="873"/>
      <c r="AM4" s="873"/>
      <c r="AN4" s="873"/>
      <c r="AO4" s="553"/>
      <c r="AP4" s="553"/>
      <c r="AQ4" s="553"/>
      <c r="AR4" s="553"/>
      <c r="AS4" s="553"/>
      <c r="AT4" s="553"/>
      <c r="AU4" s="553"/>
      <c r="AV4" s="887" t="s">
        <v>2261</v>
      </c>
      <c r="AW4" s="196"/>
      <c r="AX4" s="177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row>
    <row r="5" spans="1:1022" s="134" customFormat="1" ht="26.25" customHeight="1">
      <c r="A5" s="239"/>
      <c r="B5" s="239"/>
      <c r="C5" s="239"/>
      <c r="D5" s="239"/>
      <c r="E5" s="239"/>
      <c r="F5" s="867" t="e">
        <f>#REF!</f>
        <v>#REF!</v>
      </c>
      <c r="G5" s="874"/>
      <c r="H5" s="874"/>
      <c r="I5" s="874"/>
      <c r="J5" s="874"/>
      <c r="K5" s="874"/>
      <c r="L5" s="874"/>
      <c r="M5" s="874"/>
      <c r="N5" s="874"/>
      <c r="O5" s="874"/>
      <c r="P5" s="874"/>
      <c r="Q5" s="874"/>
      <c r="R5" s="878"/>
      <c r="S5" s="879"/>
      <c r="T5" s="878"/>
      <c r="U5" s="878"/>
      <c r="V5" s="878"/>
      <c r="W5" s="878"/>
      <c r="X5" s="98"/>
      <c r="Y5" s="98"/>
      <c r="Z5" s="98"/>
      <c r="AA5" s="98"/>
      <c r="AB5" s="98"/>
      <c r="AC5" s="98"/>
      <c r="AD5" s="98"/>
      <c r="AE5" s="98"/>
      <c r="AF5" s="98"/>
      <c r="AG5" s="98"/>
      <c r="AH5" s="98"/>
      <c r="AI5" s="98"/>
      <c r="AJ5" s="98"/>
      <c r="AK5" s="98"/>
      <c r="AL5" s="98"/>
      <c r="AM5" s="98"/>
      <c r="AN5" s="98"/>
      <c r="AO5" s="98"/>
      <c r="AP5" s="880"/>
      <c r="AQ5" s="880"/>
      <c r="AR5" s="1795" t="e">
        <f>#REF!</f>
        <v>#REF!</v>
      </c>
      <c r="AS5" s="1795"/>
      <c r="AT5" s="1795"/>
      <c r="AU5" s="1795"/>
      <c r="AV5" s="1795"/>
      <c r="AW5" s="196"/>
      <c r="AX5" s="177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row>
    <row r="6" spans="1:1022" s="134" customFormat="1" ht="26.25" customHeight="1">
      <c r="A6" s="239"/>
      <c r="B6" s="239"/>
      <c r="C6" s="239"/>
      <c r="D6" s="239"/>
      <c r="E6" s="239"/>
      <c r="F6" s="885" t="s">
        <v>2213</v>
      </c>
      <c r="G6" s="871"/>
      <c r="H6" s="871"/>
      <c r="I6" s="871"/>
      <c r="J6" s="871"/>
      <c r="K6" s="871"/>
      <c r="L6" s="871"/>
      <c r="M6" s="871"/>
      <c r="N6" s="871"/>
      <c r="O6" s="871"/>
      <c r="P6" s="551"/>
      <c r="Q6" s="551"/>
      <c r="R6" s="551"/>
      <c r="S6" s="551"/>
      <c r="T6" s="551"/>
      <c r="U6" s="551"/>
      <c r="V6" s="551"/>
      <c r="W6" s="551"/>
      <c r="X6" s="743"/>
      <c r="Y6" s="743"/>
      <c r="Z6" s="743"/>
      <c r="AA6" s="743"/>
      <c r="AB6" s="743"/>
      <c r="AC6" s="743"/>
      <c r="AD6" s="743"/>
      <c r="AE6" s="743"/>
      <c r="AF6" s="873"/>
      <c r="AG6" s="873"/>
      <c r="AH6" s="873"/>
      <c r="AI6" s="873"/>
      <c r="AJ6" s="873"/>
      <c r="AK6" s="873"/>
      <c r="AL6" s="873"/>
      <c r="AM6" s="873"/>
      <c r="AN6" s="553"/>
      <c r="AO6" s="553"/>
      <c r="AP6" s="553"/>
      <c r="AQ6" s="553"/>
      <c r="AR6" s="553"/>
      <c r="AS6" s="873"/>
      <c r="AT6" s="873"/>
      <c r="AU6" s="873"/>
      <c r="AV6" s="887" t="s">
        <v>2263</v>
      </c>
      <c r="AW6" s="196"/>
      <c r="AX6" s="177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c r="JB6" s="196"/>
      <c r="JC6" s="196"/>
      <c r="JD6" s="196"/>
      <c r="JE6" s="196"/>
      <c r="JF6" s="196"/>
      <c r="JG6" s="196"/>
      <c r="JH6" s="196"/>
      <c r="JI6" s="196"/>
      <c r="JJ6" s="196"/>
      <c r="JK6" s="196"/>
      <c r="JL6" s="196"/>
      <c r="JM6" s="196"/>
      <c r="JN6" s="196"/>
      <c r="JO6" s="196"/>
      <c r="JP6" s="196"/>
      <c r="JQ6" s="196"/>
      <c r="JR6" s="196"/>
      <c r="JS6" s="196"/>
      <c r="JT6" s="196"/>
      <c r="JU6" s="196"/>
      <c r="JV6" s="196"/>
      <c r="JW6" s="196"/>
      <c r="JX6" s="196"/>
      <c r="JY6" s="196"/>
      <c r="JZ6" s="196"/>
      <c r="KA6" s="196"/>
      <c r="KB6" s="196"/>
      <c r="KC6" s="196"/>
      <c r="KD6" s="196"/>
      <c r="KE6" s="196"/>
      <c r="KF6" s="196"/>
      <c r="KG6" s="196"/>
      <c r="KH6" s="196"/>
      <c r="KI6" s="196"/>
      <c r="KJ6" s="196"/>
      <c r="KK6" s="196"/>
      <c r="KL6" s="196"/>
      <c r="KM6" s="196"/>
      <c r="KN6" s="196"/>
      <c r="KO6" s="196"/>
      <c r="KP6" s="196"/>
      <c r="KQ6" s="196"/>
      <c r="KR6" s="196"/>
      <c r="KS6" s="196"/>
      <c r="KT6" s="196"/>
      <c r="KU6" s="196"/>
      <c r="KV6" s="196"/>
      <c r="KW6" s="196"/>
      <c r="KX6" s="196"/>
      <c r="KY6" s="196"/>
      <c r="KZ6" s="196"/>
      <c r="LA6" s="196"/>
      <c r="LB6" s="196"/>
      <c r="LC6" s="196"/>
      <c r="LD6" s="196"/>
      <c r="LE6" s="196"/>
      <c r="LF6" s="196"/>
      <c r="LG6" s="196"/>
      <c r="LH6" s="196"/>
      <c r="LI6" s="196"/>
      <c r="LJ6" s="196"/>
      <c r="LK6" s="196"/>
      <c r="LL6" s="196"/>
      <c r="LM6" s="196"/>
      <c r="LN6" s="196"/>
      <c r="LO6" s="196"/>
      <c r="LP6" s="196"/>
      <c r="LQ6" s="196"/>
      <c r="LR6" s="196"/>
      <c r="LS6" s="196"/>
      <c r="LT6" s="196"/>
      <c r="LU6" s="196"/>
      <c r="LV6" s="196"/>
      <c r="LW6" s="196"/>
      <c r="LX6" s="196"/>
      <c r="LY6" s="196"/>
      <c r="LZ6" s="196"/>
      <c r="MA6" s="196"/>
      <c r="MB6" s="196"/>
      <c r="MC6" s="196"/>
      <c r="MD6" s="196"/>
      <c r="ME6" s="196"/>
      <c r="MF6" s="196"/>
      <c r="MG6" s="196"/>
      <c r="MH6" s="196"/>
      <c r="MI6" s="196"/>
      <c r="MJ6" s="196"/>
      <c r="MK6" s="196"/>
      <c r="ML6" s="196"/>
      <c r="MM6" s="196"/>
      <c r="MN6" s="196"/>
      <c r="MO6" s="196"/>
      <c r="MP6" s="196"/>
      <c r="MQ6" s="196"/>
      <c r="MR6" s="196"/>
      <c r="MS6" s="196"/>
      <c r="MT6" s="196"/>
      <c r="MU6" s="196"/>
      <c r="MV6" s="196"/>
      <c r="MW6" s="196"/>
      <c r="MX6" s="196"/>
      <c r="MY6" s="196"/>
      <c r="MZ6" s="196"/>
      <c r="NA6" s="196"/>
      <c r="NB6" s="196"/>
      <c r="NC6" s="196"/>
      <c r="ND6" s="196"/>
      <c r="NE6" s="196"/>
      <c r="NF6" s="196"/>
      <c r="NG6" s="196"/>
      <c r="NH6" s="196"/>
      <c r="NI6" s="196"/>
      <c r="NJ6" s="196"/>
      <c r="NK6" s="196"/>
      <c r="NL6" s="196"/>
      <c r="NM6" s="196"/>
      <c r="NN6" s="196"/>
      <c r="NO6" s="196"/>
      <c r="NP6" s="196"/>
      <c r="NQ6" s="196"/>
      <c r="NR6" s="196"/>
      <c r="NS6" s="196"/>
      <c r="NT6" s="196"/>
      <c r="NU6" s="196"/>
      <c r="NV6" s="196"/>
      <c r="NW6" s="196"/>
      <c r="NX6" s="196"/>
      <c r="NY6" s="196"/>
      <c r="NZ6" s="196"/>
      <c r="OA6" s="196"/>
      <c r="OB6" s="196"/>
      <c r="OC6" s="196"/>
      <c r="OD6" s="196"/>
      <c r="OE6" s="196"/>
      <c r="OF6" s="196"/>
      <c r="OG6" s="196"/>
      <c r="OH6" s="196"/>
      <c r="OI6" s="196"/>
      <c r="OJ6" s="196"/>
      <c r="OK6" s="196"/>
      <c r="OL6" s="196"/>
      <c r="OM6" s="196"/>
      <c r="ON6" s="196"/>
      <c r="OO6" s="196"/>
      <c r="OP6" s="196"/>
      <c r="OQ6" s="196"/>
      <c r="OR6" s="196"/>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196"/>
      <c r="QB6" s="196"/>
      <c r="QC6" s="196"/>
      <c r="QD6" s="196"/>
      <c r="QE6" s="196"/>
      <c r="QF6" s="196"/>
      <c r="QG6" s="196"/>
      <c r="QH6" s="196"/>
      <c r="QI6" s="196"/>
      <c r="QJ6" s="196"/>
      <c r="QK6" s="196"/>
      <c r="QL6" s="196"/>
      <c r="QM6" s="196"/>
      <c r="QN6" s="196"/>
      <c r="QO6" s="196"/>
      <c r="QP6" s="196"/>
      <c r="QQ6" s="196"/>
      <c r="QR6" s="196"/>
      <c r="QS6" s="196"/>
      <c r="QT6" s="196"/>
      <c r="QU6" s="196"/>
      <c r="QV6" s="196"/>
      <c r="QW6" s="196"/>
      <c r="QX6" s="196"/>
      <c r="QY6" s="196"/>
      <c r="QZ6" s="196"/>
      <c r="RA6" s="196"/>
      <c r="RB6" s="196"/>
      <c r="RC6" s="196"/>
      <c r="RD6" s="196"/>
      <c r="RE6" s="196"/>
      <c r="RF6" s="196"/>
      <c r="RG6" s="196"/>
      <c r="RH6" s="196"/>
      <c r="RI6" s="196"/>
      <c r="RJ6" s="196"/>
      <c r="RK6" s="196"/>
      <c r="RL6" s="196"/>
      <c r="RM6" s="196"/>
      <c r="RN6" s="196"/>
      <c r="RO6" s="196"/>
      <c r="RP6" s="196"/>
      <c r="RQ6" s="196"/>
      <c r="RR6" s="196"/>
      <c r="RS6" s="196"/>
      <c r="RT6" s="196"/>
      <c r="RU6" s="196"/>
      <c r="RV6" s="196"/>
      <c r="RW6" s="196"/>
      <c r="RX6" s="196"/>
      <c r="RY6" s="196"/>
      <c r="RZ6" s="196"/>
      <c r="SA6" s="196"/>
      <c r="SB6" s="196"/>
      <c r="SC6" s="196"/>
      <c r="SD6" s="196"/>
      <c r="SE6" s="196"/>
      <c r="SF6" s="196"/>
      <c r="SG6" s="196"/>
      <c r="SH6" s="196"/>
      <c r="SI6" s="196"/>
      <c r="SJ6" s="196"/>
      <c r="SK6" s="196"/>
      <c r="SL6" s="196"/>
      <c r="SM6" s="196"/>
      <c r="SN6" s="196"/>
      <c r="SO6" s="196"/>
      <c r="SP6" s="196"/>
      <c r="SQ6" s="196"/>
      <c r="SR6" s="196"/>
      <c r="SS6" s="196"/>
      <c r="ST6" s="196"/>
      <c r="SU6" s="196"/>
      <c r="SV6" s="196"/>
      <c r="SW6" s="196"/>
      <c r="SX6" s="196"/>
      <c r="SY6" s="196"/>
      <c r="SZ6" s="196"/>
      <c r="TA6" s="196"/>
      <c r="TB6" s="196"/>
      <c r="TC6" s="196"/>
      <c r="TD6" s="196"/>
      <c r="TE6" s="196"/>
      <c r="TF6" s="196"/>
      <c r="TG6" s="196"/>
      <c r="TH6" s="196"/>
      <c r="TI6" s="196"/>
      <c r="TJ6" s="196"/>
      <c r="TK6" s="196"/>
      <c r="TL6" s="196"/>
      <c r="TM6" s="196"/>
      <c r="TN6" s="196"/>
      <c r="TO6" s="196"/>
      <c r="TP6" s="196"/>
      <c r="TQ6" s="196"/>
      <c r="TR6" s="196"/>
      <c r="TS6" s="196"/>
      <c r="TT6" s="196"/>
      <c r="TU6" s="196"/>
      <c r="TV6" s="196"/>
      <c r="TW6" s="196"/>
      <c r="TX6" s="196"/>
      <c r="TY6" s="196"/>
      <c r="TZ6" s="196"/>
      <c r="UA6" s="196"/>
      <c r="UB6" s="196"/>
      <c r="UC6" s="196"/>
      <c r="UD6" s="196"/>
      <c r="UE6" s="196"/>
      <c r="UF6" s="196"/>
      <c r="UG6" s="196"/>
      <c r="UH6" s="196"/>
      <c r="UI6" s="196"/>
      <c r="UJ6" s="196"/>
      <c r="UK6" s="196"/>
      <c r="UL6" s="196"/>
      <c r="UM6" s="196"/>
      <c r="UN6" s="196"/>
      <c r="UO6" s="196"/>
      <c r="UP6" s="196"/>
      <c r="UQ6" s="196"/>
      <c r="UR6" s="196"/>
      <c r="US6" s="196"/>
      <c r="UT6" s="196"/>
      <c r="UU6" s="196"/>
      <c r="UV6" s="196"/>
      <c r="UW6" s="196"/>
      <c r="UX6" s="196"/>
      <c r="UY6" s="196"/>
      <c r="UZ6" s="196"/>
      <c r="VA6" s="196"/>
      <c r="VB6" s="196"/>
      <c r="VC6" s="196"/>
      <c r="VD6" s="196"/>
      <c r="VE6" s="196"/>
      <c r="VF6" s="196"/>
      <c r="VG6" s="196"/>
      <c r="VH6" s="196"/>
      <c r="VI6" s="196"/>
      <c r="VJ6" s="196"/>
      <c r="VK6" s="196"/>
      <c r="VL6" s="196"/>
      <c r="VM6" s="196"/>
      <c r="VN6" s="196"/>
      <c r="VO6" s="196"/>
      <c r="VP6" s="196"/>
      <c r="VQ6" s="196"/>
      <c r="VR6" s="196"/>
      <c r="VS6" s="196"/>
      <c r="VT6" s="196"/>
      <c r="VU6" s="196"/>
      <c r="VV6" s="196"/>
      <c r="VW6" s="196"/>
      <c r="VX6" s="196"/>
      <c r="VY6" s="196"/>
      <c r="VZ6" s="196"/>
      <c r="WA6" s="196"/>
      <c r="WB6" s="196"/>
      <c r="WC6" s="196"/>
      <c r="WD6" s="196"/>
      <c r="WE6" s="196"/>
      <c r="WF6" s="196"/>
      <c r="WG6" s="196"/>
      <c r="WH6" s="196"/>
      <c r="WI6" s="196"/>
      <c r="WJ6" s="196"/>
      <c r="WK6" s="196"/>
      <c r="WL6" s="196"/>
      <c r="WM6" s="196"/>
      <c r="WN6" s="196"/>
      <c r="WO6" s="196"/>
      <c r="WP6" s="196"/>
      <c r="WQ6" s="196"/>
      <c r="WR6" s="196"/>
      <c r="WS6" s="196"/>
      <c r="WT6" s="196"/>
      <c r="WU6" s="196"/>
      <c r="WV6" s="196"/>
      <c r="WW6" s="196"/>
      <c r="WX6" s="196"/>
      <c r="WY6" s="196"/>
      <c r="WZ6" s="196"/>
      <c r="XA6" s="196"/>
      <c r="XB6" s="196"/>
      <c r="XC6" s="196"/>
      <c r="XD6" s="196"/>
      <c r="XE6" s="196"/>
      <c r="XF6" s="196"/>
      <c r="XG6" s="196"/>
      <c r="XH6" s="196"/>
      <c r="XI6" s="196"/>
      <c r="XJ6" s="196"/>
      <c r="XK6" s="196"/>
      <c r="XL6" s="196"/>
      <c r="XM6" s="196"/>
      <c r="XN6" s="196"/>
      <c r="XO6" s="196"/>
      <c r="XP6" s="196"/>
      <c r="XQ6" s="196"/>
      <c r="XR6" s="196"/>
      <c r="XS6" s="196"/>
      <c r="XT6" s="196"/>
      <c r="XU6" s="196"/>
      <c r="XV6" s="196"/>
      <c r="XW6" s="196"/>
      <c r="XX6" s="196"/>
      <c r="XY6" s="196"/>
      <c r="XZ6" s="196"/>
      <c r="YA6" s="196"/>
      <c r="YB6" s="196"/>
      <c r="YC6" s="196"/>
      <c r="YD6" s="196"/>
      <c r="YE6" s="196"/>
      <c r="YF6" s="196"/>
      <c r="YG6" s="196"/>
      <c r="YH6" s="196"/>
      <c r="YI6" s="196"/>
      <c r="YJ6" s="196"/>
      <c r="YK6" s="196"/>
      <c r="YL6" s="196"/>
      <c r="YM6" s="196"/>
      <c r="YN6" s="196"/>
      <c r="YO6" s="196"/>
      <c r="YP6" s="196"/>
      <c r="YQ6" s="196"/>
      <c r="YR6" s="196"/>
      <c r="YS6" s="196"/>
      <c r="YT6" s="196"/>
      <c r="YU6" s="196"/>
      <c r="YV6" s="196"/>
      <c r="YW6" s="196"/>
      <c r="YX6" s="196"/>
      <c r="YY6" s="196"/>
      <c r="YZ6" s="196"/>
      <c r="ZA6" s="196"/>
      <c r="ZB6" s="196"/>
      <c r="ZC6" s="196"/>
      <c r="ZD6" s="196"/>
      <c r="ZE6" s="196"/>
      <c r="ZF6" s="196"/>
      <c r="ZG6" s="196"/>
      <c r="ZH6" s="196"/>
      <c r="ZI6" s="196"/>
      <c r="ZJ6" s="196"/>
      <c r="ZK6" s="196"/>
      <c r="ZL6" s="196"/>
      <c r="ZM6" s="196"/>
      <c r="ZN6" s="196"/>
      <c r="ZO6" s="196"/>
      <c r="ZP6" s="196"/>
      <c r="ZQ6" s="196"/>
      <c r="ZR6" s="196"/>
      <c r="ZS6" s="196"/>
      <c r="ZT6" s="196"/>
      <c r="ZU6" s="196"/>
      <c r="ZV6" s="196"/>
      <c r="ZW6" s="196"/>
      <c r="ZX6" s="196"/>
      <c r="ZY6" s="196"/>
      <c r="ZZ6" s="196"/>
      <c r="AAA6" s="196"/>
      <c r="AAB6" s="196"/>
      <c r="AAC6" s="196"/>
      <c r="AAD6" s="196"/>
      <c r="AAE6" s="196"/>
      <c r="AAF6" s="196"/>
      <c r="AAG6" s="196"/>
      <c r="AAH6" s="196"/>
      <c r="AAI6" s="196"/>
      <c r="AAJ6" s="196"/>
      <c r="AAK6" s="196"/>
      <c r="AAL6" s="196"/>
      <c r="AAM6" s="196"/>
      <c r="AAN6" s="196"/>
      <c r="AAO6" s="196"/>
      <c r="AAP6" s="196"/>
      <c r="AAQ6" s="196"/>
      <c r="AAR6" s="196"/>
      <c r="AAS6" s="196"/>
      <c r="AAT6" s="196"/>
      <c r="AAU6" s="196"/>
      <c r="AAV6" s="196"/>
      <c r="AAW6" s="196"/>
      <c r="AAX6" s="196"/>
      <c r="AAY6" s="196"/>
      <c r="AAZ6" s="196"/>
      <c r="ABA6" s="196"/>
      <c r="ABB6" s="196"/>
      <c r="ABC6" s="196"/>
      <c r="ABD6" s="196"/>
      <c r="ABE6" s="196"/>
      <c r="ABF6" s="196"/>
      <c r="ABG6" s="196"/>
      <c r="ABH6" s="196"/>
      <c r="ABI6" s="196"/>
      <c r="ABJ6" s="196"/>
      <c r="ABK6" s="196"/>
      <c r="ABL6" s="196"/>
      <c r="ABM6" s="196"/>
      <c r="ABN6" s="196"/>
      <c r="ABO6" s="196"/>
      <c r="ABP6" s="196"/>
      <c r="ABQ6" s="196"/>
      <c r="ABR6" s="196"/>
      <c r="ABS6" s="196"/>
      <c r="ABT6" s="196"/>
      <c r="ABU6" s="196"/>
      <c r="ABV6" s="196"/>
      <c r="ABW6" s="196"/>
      <c r="ABX6" s="196"/>
      <c r="ABY6" s="196"/>
      <c r="ABZ6" s="196"/>
      <c r="ACA6" s="196"/>
      <c r="ACB6" s="196"/>
      <c r="ACC6" s="196"/>
      <c r="ACD6" s="196"/>
      <c r="ACE6" s="196"/>
      <c r="ACF6" s="196"/>
      <c r="ACG6" s="196"/>
      <c r="ACH6" s="196"/>
      <c r="ACI6" s="196"/>
      <c r="ACJ6" s="196"/>
      <c r="ACK6" s="196"/>
      <c r="ACL6" s="196"/>
      <c r="ACM6" s="196"/>
      <c r="ACN6" s="196"/>
      <c r="ACO6" s="196"/>
      <c r="ACP6" s="196"/>
      <c r="ACQ6" s="196"/>
      <c r="ACR6" s="196"/>
      <c r="ACS6" s="196"/>
      <c r="ACT6" s="196"/>
      <c r="ACU6" s="196"/>
      <c r="ACV6" s="196"/>
      <c r="ACW6" s="196"/>
      <c r="ACX6" s="196"/>
      <c r="ACY6" s="196"/>
      <c r="ACZ6" s="196"/>
      <c r="ADA6" s="196"/>
      <c r="ADB6" s="196"/>
      <c r="ADC6" s="196"/>
      <c r="ADD6" s="196"/>
      <c r="ADE6" s="196"/>
      <c r="ADF6" s="196"/>
      <c r="ADG6" s="196"/>
      <c r="ADH6" s="196"/>
      <c r="ADI6" s="196"/>
      <c r="ADJ6" s="196"/>
      <c r="ADK6" s="196"/>
      <c r="ADL6" s="196"/>
      <c r="ADM6" s="196"/>
      <c r="ADN6" s="196"/>
      <c r="ADO6" s="196"/>
      <c r="ADP6" s="196"/>
      <c r="ADQ6" s="196"/>
      <c r="ADR6" s="196"/>
      <c r="ADS6" s="196"/>
      <c r="ADT6" s="196"/>
      <c r="ADU6" s="196"/>
      <c r="ADV6" s="196"/>
      <c r="ADW6" s="196"/>
      <c r="ADX6" s="196"/>
      <c r="ADY6" s="196"/>
      <c r="ADZ6" s="196"/>
      <c r="AEA6" s="196"/>
      <c r="AEB6" s="196"/>
      <c r="AEC6" s="196"/>
      <c r="AED6" s="196"/>
      <c r="AEE6" s="196"/>
      <c r="AEF6" s="196"/>
      <c r="AEG6" s="196"/>
      <c r="AEH6" s="196"/>
      <c r="AEI6" s="196"/>
      <c r="AEJ6" s="196"/>
      <c r="AEK6" s="196"/>
      <c r="AEL6" s="196"/>
      <c r="AEM6" s="196"/>
      <c r="AEN6" s="196"/>
      <c r="AEO6" s="196"/>
      <c r="AEP6" s="196"/>
      <c r="AEQ6" s="196"/>
      <c r="AER6" s="196"/>
      <c r="AES6" s="196"/>
      <c r="AET6" s="196"/>
      <c r="AEU6" s="196"/>
      <c r="AEV6" s="196"/>
      <c r="AEW6" s="196"/>
      <c r="AEX6" s="196"/>
      <c r="AEY6" s="196"/>
      <c r="AEZ6" s="196"/>
      <c r="AFA6" s="196"/>
      <c r="AFB6" s="196"/>
      <c r="AFC6" s="196"/>
      <c r="AFD6" s="196"/>
      <c r="AFE6" s="196"/>
      <c r="AFF6" s="196"/>
      <c r="AFG6" s="196"/>
      <c r="AFH6" s="196"/>
      <c r="AFI6" s="196"/>
      <c r="AFJ6" s="196"/>
      <c r="AFK6" s="196"/>
      <c r="AFL6" s="196"/>
      <c r="AFM6" s="196"/>
      <c r="AFN6" s="196"/>
      <c r="AFO6" s="196"/>
      <c r="AFP6" s="196"/>
      <c r="AFQ6" s="196"/>
      <c r="AFR6" s="196"/>
      <c r="AFS6" s="196"/>
      <c r="AFT6" s="196"/>
      <c r="AFU6" s="196"/>
      <c r="AFV6" s="196"/>
      <c r="AFW6" s="196"/>
      <c r="AFX6" s="196"/>
      <c r="AFY6" s="196"/>
      <c r="AFZ6" s="196"/>
      <c r="AGA6" s="196"/>
      <c r="AGB6" s="196"/>
      <c r="AGC6" s="196"/>
      <c r="AGD6" s="196"/>
      <c r="AGE6" s="196"/>
      <c r="AGF6" s="196"/>
      <c r="AGG6" s="196"/>
      <c r="AGH6" s="196"/>
      <c r="AGI6" s="196"/>
      <c r="AGJ6" s="196"/>
      <c r="AGK6" s="196"/>
      <c r="AGL6" s="196"/>
      <c r="AGM6" s="196"/>
      <c r="AGN6" s="196"/>
      <c r="AGO6" s="196"/>
      <c r="AGP6" s="196"/>
      <c r="AGQ6" s="196"/>
      <c r="AGR6" s="196"/>
      <c r="AGS6" s="196"/>
      <c r="AGT6" s="196"/>
      <c r="AGU6" s="196"/>
      <c r="AGV6" s="196"/>
      <c r="AGW6" s="196"/>
      <c r="AGX6" s="196"/>
      <c r="AGY6" s="196"/>
      <c r="AGZ6" s="196"/>
      <c r="AHA6" s="196"/>
      <c r="AHB6" s="196"/>
      <c r="AHC6" s="196"/>
      <c r="AHD6" s="196"/>
      <c r="AHE6" s="196"/>
      <c r="AHF6" s="196"/>
      <c r="AHG6" s="196"/>
      <c r="AHH6" s="196"/>
      <c r="AHI6" s="196"/>
      <c r="AHJ6" s="196"/>
      <c r="AHK6" s="196"/>
      <c r="AHL6" s="196"/>
      <c r="AHM6" s="196"/>
      <c r="AHN6" s="196"/>
      <c r="AHO6" s="196"/>
      <c r="AHP6" s="196"/>
      <c r="AHQ6" s="196"/>
      <c r="AHR6" s="196"/>
      <c r="AHS6" s="196"/>
      <c r="AHT6" s="196"/>
      <c r="AHU6" s="196"/>
      <c r="AHV6" s="196"/>
      <c r="AHW6" s="196"/>
      <c r="AHX6" s="196"/>
      <c r="AHY6" s="196"/>
      <c r="AHZ6" s="196"/>
      <c r="AIA6" s="196"/>
      <c r="AIB6" s="196"/>
      <c r="AIC6" s="196"/>
      <c r="AID6" s="196"/>
      <c r="AIE6" s="196"/>
      <c r="AIF6" s="196"/>
      <c r="AIG6" s="196"/>
      <c r="AIH6" s="196"/>
      <c r="AII6" s="196"/>
      <c r="AIJ6" s="196"/>
      <c r="AIK6" s="196"/>
      <c r="AIL6" s="196"/>
      <c r="AIM6" s="196"/>
      <c r="AIN6" s="196"/>
      <c r="AIO6" s="196"/>
      <c r="AIP6" s="196"/>
      <c r="AIQ6" s="196"/>
      <c r="AIR6" s="196"/>
      <c r="AIS6" s="196"/>
      <c r="AIT6" s="196"/>
      <c r="AIU6" s="196"/>
      <c r="AIV6" s="196"/>
      <c r="AIW6" s="196"/>
      <c r="AIX6" s="196"/>
      <c r="AIY6" s="196"/>
      <c r="AIZ6" s="196"/>
      <c r="AJA6" s="196"/>
      <c r="AJB6" s="196"/>
      <c r="AJC6" s="196"/>
      <c r="AJD6" s="196"/>
      <c r="AJE6" s="196"/>
      <c r="AJF6" s="196"/>
      <c r="AJG6" s="196"/>
      <c r="AJH6" s="196"/>
      <c r="AJI6" s="196"/>
      <c r="AJJ6" s="196"/>
      <c r="AJK6" s="196"/>
      <c r="AJL6" s="196"/>
      <c r="AJM6" s="196"/>
      <c r="AJN6" s="196"/>
      <c r="AJO6" s="196"/>
      <c r="AJP6" s="196"/>
      <c r="AJQ6" s="196"/>
      <c r="AJR6" s="196"/>
      <c r="AJS6" s="196"/>
      <c r="AJT6" s="196"/>
      <c r="AJU6" s="196"/>
      <c r="AJV6" s="196"/>
      <c r="AJW6" s="196"/>
      <c r="AJX6" s="196"/>
      <c r="AJY6" s="196"/>
      <c r="AJZ6" s="196"/>
      <c r="AKA6" s="196"/>
      <c r="AKB6" s="196"/>
      <c r="AKC6" s="196"/>
      <c r="AKD6" s="196"/>
      <c r="AKE6" s="196"/>
      <c r="AKF6" s="196"/>
      <c r="AKG6" s="196"/>
      <c r="AKH6" s="196"/>
      <c r="AKI6" s="196"/>
      <c r="AKJ6" s="196"/>
      <c r="AKK6" s="196"/>
      <c r="AKL6" s="196"/>
      <c r="AKM6" s="196"/>
      <c r="AKN6" s="196"/>
      <c r="AKO6" s="196"/>
      <c r="AKP6" s="196"/>
      <c r="AKQ6" s="196"/>
      <c r="AKR6" s="196"/>
      <c r="AKS6" s="196"/>
      <c r="AKT6" s="196"/>
      <c r="AKU6" s="196"/>
      <c r="AKV6" s="196"/>
      <c r="AKW6" s="196"/>
      <c r="AKX6" s="196"/>
      <c r="AKY6" s="196"/>
      <c r="AKZ6" s="196"/>
      <c r="ALA6" s="196"/>
      <c r="ALB6" s="196"/>
      <c r="ALC6" s="196"/>
      <c r="ALD6" s="196"/>
      <c r="ALE6" s="196"/>
      <c r="ALF6" s="196"/>
      <c r="ALG6" s="196"/>
      <c r="ALH6" s="196"/>
      <c r="ALI6" s="196"/>
      <c r="ALJ6" s="196"/>
      <c r="ALK6" s="196"/>
      <c r="ALL6" s="196"/>
      <c r="ALM6" s="196"/>
      <c r="ALN6" s="196"/>
      <c r="ALO6" s="196"/>
      <c r="ALP6" s="196"/>
      <c r="ALQ6" s="196"/>
      <c r="ALR6" s="196"/>
      <c r="ALS6" s="196"/>
      <c r="ALT6" s="196"/>
      <c r="ALU6" s="196"/>
      <c r="ALV6" s="196"/>
      <c r="ALW6" s="196"/>
      <c r="ALX6" s="196"/>
      <c r="ALY6" s="196"/>
      <c r="ALZ6" s="196"/>
      <c r="AMA6" s="196"/>
      <c r="AMB6" s="196"/>
      <c r="AMC6" s="196"/>
      <c r="AMD6" s="196"/>
      <c r="AME6" s="196"/>
      <c r="AMF6" s="196"/>
      <c r="AMG6" s="196"/>
      <c r="AMH6" s="196"/>
    </row>
    <row r="7" spans="1:1022" s="134" customFormat="1" ht="26.25" customHeight="1">
      <c r="A7" s="239"/>
      <c r="B7" s="239"/>
      <c r="C7" s="239"/>
      <c r="D7" s="239"/>
      <c r="E7" s="239"/>
      <c r="F7" s="867" t="e">
        <f>#REF!</f>
        <v>#REF!</v>
      </c>
      <c r="G7" s="874"/>
      <c r="H7" s="874"/>
      <c r="I7" s="874"/>
      <c r="J7" s="874"/>
      <c r="K7" s="874"/>
      <c r="L7" s="874"/>
      <c r="M7" s="874"/>
      <c r="N7" s="874"/>
      <c r="O7" s="874"/>
      <c r="P7" s="874"/>
      <c r="Q7" s="874"/>
      <c r="R7" s="867"/>
      <c r="S7" s="867"/>
      <c r="T7" s="867"/>
      <c r="U7" s="867"/>
      <c r="V7" s="867"/>
      <c r="W7" s="867"/>
      <c r="X7" s="554"/>
      <c r="Y7" s="554"/>
      <c r="Z7" s="554"/>
      <c r="AA7" s="554"/>
      <c r="AB7" s="554"/>
      <c r="AC7" s="554"/>
      <c r="AD7" s="554"/>
      <c r="AE7" s="554"/>
      <c r="AF7" s="98"/>
      <c r="AG7" s="98"/>
      <c r="AH7" s="98"/>
      <c r="AI7" s="98"/>
      <c r="AJ7" s="98"/>
      <c r="AK7" s="98"/>
      <c r="AL7" s="98"/>
      <c r="AM7" s="98"/>
      <c r="AN7" s="98"/>
      <c r="AO7" s="98"/>
      <c r="AP7" s="880"/>
      <c r="AQ7" s="881"/>
      <c r="AR7" s="881"/>
      <c r="AS7" s="881"/>
      <c r="AT7" s="882"/>
      <c r="AU7" s="882"/>
      <c r="AV7" s="882" t="s">
        <v>2221</v>
      </c>
      <c r="AW7" s="196"/>
      <c r="AX7" s="177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c r="GU7" s="196"/>
      <c r="GV7" s="196"/>
      <c r="GW7" s="196"/>
      <c r="GX7" s="196"/>
      <c r="GY7" s="196"/>
      <c r="GZ7" s="196"/>
      <c r="HA7" s="196"/>
      <c r="HB7" s="196"/>
      <c r="HC7" s="196"/>
      <c r="HD7" s="196"/>
      <c r="HE7" s="196"/>
      <c r="HF7" s="196"/>
      <c r="HG7" s="196"/>
      <c r="HH7" s="196"/>
      <c r="HI7" s="196"/>
      <c r="HJ7" s="196"/>
      <c r="HK7" s="196"/>
      <c r="HL7" s="196"/>
      <c r="HM7" s="196"/>
      <c r="HN7" s="196"/>
      <c r="HO7" s="196"/>
      <c r="HP7" s="196"/>
      <c r="HQ7" s="196"/>
      <c r="HR7" s="196"/>
      <c r="HS7" s="196"/>
      <c r="HT7" s="196"/>
      <c r="HU7" s="196"/>
      <c r="HV7" s="196"/>
      <c r="HW7" s="196"/>
      <c r="HX7" s="196"/>
      <c r="HY7" s="196"/>
      <c r="HZ7" s="196"/>
      <c r="IA7" s="196"/>
      <c r="IB7" s="196"/>
      <c r="IC7" s="196"/>
      <c r="ID7" s="196"/>
      <c r="IE7" s="196"/>
      <c r="IF7" s="196"/>
      <c r="IG7" s="196"/>
      <c r="IH7" s="196"/>
      <c r="II7" s="196"/>
      <c r="IJ7" s="196"/>
      <c r="IK7" s="196"/>
      <c r="IL7" s="196"/>
      <c r="IM7" s="196"/>
      <c r="IN7" s="196"/>
      <c r="IO7" s="196"/>
      <c r="IP7" s="196"/>
      <c r="IQ7" s="196"/>
      <c r="IR7" s="196"/>
      <c r="IS7" s="196"/>
      <c r="IT7" s="196"/>
      <c r="IU7" s="196"/>
      <c r="IV7" s="196"/>
      <c r="IW7" s="196"/>
      <c r="IX7" s="196"/>
      <c r="IY7" s="196"/>
      <c r="IZ7" s="196"/>
      <c r="JA7" s="196"/>
      <c r="JB7" s="196"/>
      <c r="JC7" s="196"/>
      <c r="JD7" s="196"/>
      <c r="JE7" s="196"/>
      <c r="JF7" s="196"/>
      <c r="JG7" s="196"/>
      <c r="JH7" s="196"/>
      <c r="JI7" s="196"/>
      <c r="JJ7" s="196"/>
      <c r="JK7" s="196"/>
      <c r="JL7" s="196"/>
      <c r="JM7" s="196"/>
      <c r="JN7" s="196"/>
      <c r="JO7" s="196"/>
      <c r="JP7" s="196"/>
      <c r="JQ7" s="196"/>
      <c r="JR7" s="196"/>
      <c r="JS7" s="196"/>
      <c r="JT7" s="196"/>
      <c r="JU7" s="196"/>
      <c r="JV7" s="196"/>
      <c r="JW7" s="196"/>
      <c r="JX7" s="196"/>
      <c r="JY7" s="196"/>
      <c r="JZ7" s="196"/>
      <c r="KA7" s="196"/>
      <c r="KB7" s="196"/>
      <c r="KC7" s="196"/>
      <c r="KD7" s="196"/>
      <c r="KE7" s="196"/>
      <c r="KF7" s="196"/>
      <c r="KG7" s="196"/>
      <c r="KH7" s="196"/>
      <c r="KI7" s="196"/>
      <c r="KJ7" s="196"/>
      <c r="KK7" s="196"/>
      <c r="KL7" s="196"/>
      <c r="KM7" s="196"/>
      <c r="KN7" s="196"/>
      <c r="KO7" s="196"/>
      <c r="KP7" s="196"/>
      <c r="KQ7" s="196"/>
      <c r="KR7" s="196"/>
      <c r="KS7" s="196"/>
      <c r="KT7" s="196"/>
      <c r="KU7" s="196"/>
      <c r="KV7" s="196"/>
      <c r="KW7" s="196"/>
      <c r="KX7" s="196"/>
      <c r="KY7" s="196"/>
      <c r="KZ7" s="196"/>
      <c r="LA7" s="196"/>
      <c r="LB7" s="196"/>
      <c r="LC7" s="196"/>
      <c r="LD7" s="196"/>
      <c r="LE7" s="196"/>
      <c r="LF7" s="196"/>
      <c r="LG7" s="196"/>
      <c r="LH7" s="196"/>
      <c r="LI7" s="196"/>
      <c r="LJ7" s="196"/>
      <c r="LK7" s="196"/>
      <c r="LL7" s="196"/>
      <c r="LM7" s="196"/>
      <c r="LN7" s="196"/>
      <c r="LO7" s="196"/>
      <c r="LP7" s="196"/>
      <c r="LQ7" s="196"/>
      <c r="LR7" s="196"/>
      <c r="LS7" s="196"/>
      <c r="LT7" s="196"/>
      <c r="LU7" s="196"/>
      <c r="LV7" s="196"/>
      <c r="LW7" s="196"/>
      <c r="LX7" s="196"/>
      <c r="LY7" s="196"/>
      <c r="LZ7" s="196"/>
      <c r="MA7" s="196"/>
      <c r="MB7" s="196"/>
      <c r="MC7" s="196"/>
      <c r="MD7" s="196"/>
      <c r="ME7" s="196"/>
      <c r="MF7" s="196"/>
      <c r="MG7" s="196"/>
      <c r="MH7" s="196"/>
      <c r="MI7" s="196"/>
      <c r="MJ7" s="196"/>
      <c r="MK7" s="196"/>
      <c r="ML7" s="196"/>
      <c r="MM7" s="196"/>
      <c r="MN7" s="196"/>
      <c r="MO7" s="196"/>
      <c r="MP7" s="196"/>
      <c r="MQ7" s="196"/>
      <c r="MR7" s="196"/>
      <c r="MS7" s="196"/>
      <c r="MT7" s="196"/>
      <c r="MU7" s="196"/>
      <c r="MV7" s="196"/>
      <c r="MW7" s="196"/>
      <c r="MX7" s="196"/>
      <c r="MY7" s="196"/>
      <c r="MZ7" s="196"/>
      <c r="NA7" s="196"/>
      <c r="NB7" s="196"/>
      <c r="NC7" s="196"/>
      <c r="ND7" s="196"/>
      <c r="NE7" s="196"/>
      <c r="NF7" s="196"/>
      <c r="NG7" s="196"/>
      <c r="NH7" s="196"/>
      <c r="NI7" s="196"/>
      <c r="NJ7" s="196"/>
      <c r="NK7" s="196"/>
      <c r="NL7" s="196"/>
      <c r="NM7" s="196"/>
      <c r="NN7" s="196"/>
      <c r="NO7" s="196"/>
      <c r="NP7" s="196"/>
      <c r="NQ7" s="196"/>
      <c r="NR7" s="196"/>
      <c r="NS7" s="196"/>
      <c r="NT7" s="196"/>
      <c r="NU7" s="196"/>
      <c r="NV7" s="196"/>
      <c r="NW7" s="196"/>
      <c r="NX7" s="196"/>
      <c r="NY7" s="196"/>
      <c r="NZ7" s="196"/>
      <c r="OA7" s="196"/>
      <c r="OB7" s="196"/>
      <c r="OC7" s="196"/>
      <c r="OD7" s="196"/>
      <c r="OE7" s="196"/>
      <c r="OF7" s="196"/>
      <c r="OG7" s="196"/>
      <c r="OH7" s="196"/>
      <c r="OI7" s="196"/>
      <c r="OJ7" s="196"/>
      <c r="OK7" s="196"/>
      <c r="OL7" s="196"/>
      <c r="OM7" s="196"/>
      <c r="ON7" s="196"/>
      <c r="OO7" s="196"/>
      <c r="OP7" s="196"/>
      <c r="OQ7" s="196"/>
      <c r="OR7" s="196"/>
      <c r="OS7" s="196"/>
      <c r="OT7" s="196"/>
      <c r="OU7" s="196"/>
      <c r="OV7" s="196"/>
      <c r="OW7" s="196"/>
      <c r="OX7" s="196"/>
      <c r="OY7" s="196"/>
      <c r="OZ7" s="196"/>
      <c r="PA7" s="196"/>
      <c r="PB7" s="196"/>
      <c r="PC7" s="196"/>
      <c r="PD7" s="196"/>
      <c r="PE7" s="196"/>
      <c r="PF7" s="196"/>
      <c r="PG7" s="196"/>
      <c r="PH7" s="196"/>
      <c r="PI7" s="196"/>
      <c r="PJ7" s="196"/>
      <c r="PK7" s="196"/>
      <c r="PL7" s="196"/>
      <c r="PM7" s="196"/>
      <c r="PN7" s="196"/>
      <c r="PO7" s="196"/>
      <c r="PP7" s="196"/>
      <c r="PQ7" s="196"/>
      <c r="PR7" s="196"/>
      <c r="PS7" s="196"/>
      <c r="PT7" s="196"/>
      <c r="PU7" s="196"/>
      <c r="PV7" s="196"/>
      <c r="PW7" s="196"/>
      <c r="PX7" s="196"/>
      <c r="PY7" s="196"/>
      <c r="PZ7" s="196"/>
      <c r="QA7" s="196"/>
      <c r="QB7" s="196"/>
      <c r="QC7" s="196"/>
      <c r="QD7" s="196"/>
      <c r="QE7" s="196"/>
      <c r="QF7" s="196"/>
      <c r="QG7" s="196"/>
      <c r="QH7" s="196"/>
      <c r="QI7" s="196"/>
      <c r="QJ7" s="196"/>
      <c r="QK7" s="196"/>
      <c r="QL7" s="196"/>
      <c r="QM7" s="196"/>
      <c r="QN7" s="196"/>
      <c r="QO7" s="196"/>
      <c r="QP7" s="196"/>
      <c r="QQ7" s="196"/>
      <c r="QR7" s="196"/>
      <c r="QS7" s="196"/>
      <c r="QT7" s="196"/>
      <c r="QU7" s="196"/>
      <c r="QV7" s="196"/>
      <c r="QW7" s="196"/>
      <c r="QX7" s="196"/>
      <c r="QY7" s="196"/>
      <c r="QZ7" s="196"/>
      <c r="RA7" s="196"/>
      <c r="RB7" s="196"/>
      <c r="RC7" s="196"/>
      <c r="RD7" s="196"/>
      <c r="RE7" s="196"/>
      <c r="RF7" s="196"/>
      <c r="RG7" s="196"/>
      <c r="RH7" s="196"/>
      <c r="RI7" s="196"/>
      <c r="RJ7" s="196"/>
      <c r="RK7" s="196"/>
      <c r="RL7" s="196"/>
      <c r="RM7" s="196"/>
      <c r="RN7" s="196"/>
      <c r="RO7" s="196"/>
      <c r="RP7" s="196"/>
      <c r="RQ7" s="196"/>
      <c r="RR7" s="196"/>
      <c r="RS7" s="196"/>
      <c r="RT7" s="196"/>
      <c r="RU7" s="196"/>
      <c r="RV7" s="196"/>
      <c r="RW7" s="196"/>
      <c r="RX7" s="196"/>
      <c r="RY7" s="196"/>
      <c r="RZ7" s="196"/>
      <c r="SA7" s="196"/>
      <c r="SB7" s="196"/>
      <c r="SC7" s="196"/>
      <c r="SD7" s="196"/>
      <c r="SE7" s="196"/>
      <c r="SF7" s="196"/>
      <c r="SG7" s="196"/>
      <c r="SH7" s="196"/>
      <c r="SI7" s="196"/>
      <c r="SJ7" s="196"/>
      <c r="SK7" s="196"/>
      <c r="SL7" s="196"/>
      <c r="SM7" s="196"/>
      <c r="SN7" s="196"/>
      <c r="SO7" s="196"/>
      <c r="SP7" s="196"/>
      <c r="SQ7" s="196"/>
      <c r="SR7" s="196"/>
      <c r="SS7" s="196"/>
      <c r="ST7" s="196"/>
      <c r="SU7" s="196"/>
      <c r="SV7" s="196"/>
      <c r="SW7" s="196"/>
      <c r="SX7" s="196"/>
      <c r="SY7" s="196"/>
      <c r="SZ7" s="196"/>
      <c r="TA7" s="196"/>
      <c r="TB7" s="196"/>
      <c r="TC7" s="196"/>
      <c r="TD7" s="196"/>
      <c r="TE7" s="196"/>
      <c r="TF7" s="196"/>
      <c r="TG7" s="196"/>
      <c r="TH7" s="196"/>
      <c r="TI7" s="196"/>
      <c r="TJ7" s="196"/>
      <c r="TK7" s="196"/>
      <c r="TL7" s="196"/>
      <c r="TM7" s="196"/>
      <c r="TN7" s="196"/>
      <c r="TO7" s="196"/>
      <c r="TP7" s="196"/>
      <c r="TQ7" s="196"/>
      <c r="TR7" s="196"/>
      <c r="TS7" s="196"/>
      <c r="TT7" s="196"/>
      <c r="TU7" s="196"/>
      <c r="TV7" s="196"/>
      <c r="TW7" s="196"/>
      <c r="TX7" s="196"/>
      <c r="TY7" s="196"/>
      <c r="TZ7" s="196"/>
      <c r="UA7" s="196"/>
      <c r="UB7" s="196"/>
      <c r="UC7" s="196"/>
      <c r="UD7" s="196"/>
      <c r="UE7" s="196"/>
      <c r="UF7" s="196"/>
      <c r="UG7" s="196"/>
      <c r="UH7" s="196"/>
      <c r="UI7" s="196"/>
      <c r="UJ7" s="196"/>
      <c r="UK7" s="196"/>
      <c r="UL7" s="196"/>
      <c r="UM7" s="196"/>
      <c r="UN7" s="196"/>
      <c r="UO7" s="196"/>
      <c r="UP7" s="196"/>
      <c r="UQ7" s="196"/>
      <c r="UR7" s="196"/>
      <c r="US7" s="196"/>
      <c r="UT7" s="196"/>
      <c r="UU7" s="196"/>
      <c r="UV7" s="196"/>
      <c r="UW7" s="196"/>
      <c r="UX7" s="196"/>
      <c r="UY7" s="196"/>
      <c r="UZ7" s="196"/>
      <c r="VA7" s="196"/>
      <c r="VB7" s="196"/>
      <c r="VC7" s="196"/>
      <c r="VD7" s="196"/>
      <c r="VE7" s="196"/>
      <c r="VF7" s="196"/>
      <c r="VG7" s="196"/>
      <c r="VH7" s="196"/>
      <c r="VI7" s="196"/>
      <c r="VJ7" s="196"/>
      <c r="VK7" s="196"/>
      <c r="VL7" s="196"/>
      <c r="VM7" s="196"/>
      <c r="VN7" s="196"/>
      <c r="VO7" s="196"/>
      <c r="VP7" s="196"/>
      <c r="VQ7" s="196"/>
      <c r="VR7" s="196"/>
      <c r="VS7" s="196"/>
      <c r="VT7" s="196"/>
      <c r="VU7" s="196"/>
      <c r="VV7" s="196"/>
      <c r="VW7" s="196"/>
      <c r="VX7" s="196"/>
      <c r="VY7" s="196"/>
      <c r="VZ7" s="196"/>
      <c r="WA7" s="196"/>
      <c r="WB7" s="196"/>
      <c r="WC7" s="196"/>
      <c r="WD7" s="196"/>
      <c r="WE7" s="196"/>
      <c r="WF7" s="196"/>
      <c r="WG7" s="196"/>
      <c r="WH7" s="196"/>
      <c r="WI7" s="196"/>
      <c r="WJ7" s="196"/>
      <c r="WK7" s="196"/>
      <c r="WL7" s="196"/>
      <c r="WM7" s="196"/>
      <c r="WN7" s="196"/>
      <c r="WO7" s="196"/>
      <c r="WP7" s="196"/>
      <c r="WQ7" s="196"/>
      <c r="WR7" s="196"/>
      <c r="WS7" s="196"/>
      <c r="WT7" s="196"/>
      <c r="WU7" s="196"/>
      <c r="WV7" s="196"/>
      <c r="WW7" s="196"/>
      <c r="WX7" s="196"/>
      <c r="WY7" s="196"/>
      <c r="WZ7" s="196"/>
      <c r="XA7" s="196"/>
      <c r="XB7" s="196"/>
      <c r="XC7" s="196"/>
      <c r="XD7" s="196"/>
      <c r="XE7" s="196"/>
      <c r="XF7" s="196"/>
      <c r="XG7" s="196"/>
      <c r="XH7" s="196"/>
      <c r="XI7" s="196"/>
      <c r="XJ7" s="196"/>
      <c r="XK7" s="196"/>
      <c r="XL7" s="196"/>
      <c r="XM7" s="196"/>
      <c r="XN7" s="196"/>
      <c r="XO7" s="196"/>
      <c r="XP7" s="196"/>
      <c r="XQ7" s="196"/>
      <c r="XR7" s="196"/>
      <c r="XS7" s="196"/>
      <c r="XT7" s="196"/>
      <c r="XU7" s="196"/>
      <c r="XV7" s="196"/>
      <c r="XW7" s="196"/>
      <c r="XX7" s="196"/>
      <c r="XY7" s="196"/>
      <c r="XZ7" s="196"/>
      <c r="YA7" s="196"/>
      <c r="YB7" s="196"/>
      <c r="YC7" s="196"/>
      <c r="YD7" s="196"/>
      <c r="YE7" s="196"/>
      <c r="YF7" s="196"/>
      <c r="YG7" s="196"/>
      <c r="YH7" s="196"/>
      <c r="YI7" s="196"/>
      <c r="YJ7" s="196"/>
      <c r="YK7" s="196"/>
      <c r="YL7" s="196"/>
      <c r="YM7" s="196"/>
      <c r="YN7" s="196"/>
      <c r="YO7" s="196"/>
      <c r="YP7" s="196"/>
      <c r="YQ7" s="196"/>
      <c r="YR7" s="196"/>
      <c r="YS7" s="196"/>
      <c r="YT7" s="196"/>
      <c r="YU7" s="196"/>
      <c r="YV7" s="196"/>
      <c r="YW7" s="196"/>
      <c r="YX7" s="196"/>
      <c r="YY7" s="196"/>
      <c r="YZ7" s="196"/>
      <c r="ZA7" s="196"/>
      <c r="ZB7" s="196"/>
      <c r="ZC7" s="196"/>
      <c r="ZD7" s="196"/>
      <c r="ZE7" s="196"/>
      <c r="ZF7" s="196"/>
      <c r="ZG7" s="196"/>
      <c r="ZH7" s="196"/>
      <c r="ZI7" s="196"/>
      <c r="ZJ7" s="196"/>
      <c r="ZK7" s="196"/>
      <c r="ZL7" s="196"/>
      <c r="ZM7" s="196"/>
      <c r="ZN7" s="196"/>
      <c r="ZO7" s="196"/>
      <c r="ZP7" s="196"/>
      <c r="ZQ7" s="196"/>
      <c r="ZR7" s="196"/>
      <c r="ZS7" s="196"/>
      <c r="ZT7" s="196"/>
      <c r="ZU7" s="196"/>
      <c r="ZV7" s="196"/>
      <c r="ZW7" s="196"/>
      <c r="ZX7" s="196"/>
      <c r="ZY7" s="196"/>
      <c r="ZZ7" s="196"/>
      <c r="AAA7" s="196"/>
      <c r="AAB7" s="196"/>
      <c r="AAC7" s="196"/>
      <c r="AAD7" s="196"/>
      <c r="AAE7" s="196"/>
      <c r="AAF7" s="196"/>
      <c r="AAG7" s="196"/>
      <c r="AAH7" s="196"/>
      <c r="AAI7" s="196"/>
      <c r="AAJ7" s="196"/>
      <c r="AAK7" s="196"/>
      <c r="AAL7" s="196"/>
      <c r="AAM7" s="196"/>
      <c r="AAN7" s="196"/>
      <c r="AAO7" s="196"/>
      <c r="AAP7" s="196"/>
      <c r="AAQ7" s="196"/>
      <c r="AAR7" s="196"/>
      <c r="AAS7" s="196"/>
      <c r="AAT7" s="196"/>
      <c r="AAU7" s="196"/>
      <c r="AAV7" s="196"/>
      <c r="AAW7" s="196"/>
      <c r="AAX7" s="196"/>
      <c r="AAY7" s="196"/>
      <c r="AAZ7" s="196"/>
      <c r="ABA7" s="196"/>
      <c r="ABB7" s="196"/>
      <c r="ABC7" s="196"/>
      <c r="ABD7" s="196"/>
      <c r="ABE7" s="196"/>
      <c r="ABF7" s="196"/>
      <c r="ABG7" s="196"/>
      <c r="ABH7" s="196"/>
      <c r="ABI7" s="196"/>
      <c r="ABJ7" s="196"/>
      <c r="ABK7" s="196"/>
      <c r="ABL7" s="196"/>
      <c r="ABM7" s="196"/>
      <c r="ABN7" s="196"/>
      <c r="ABO7" s="196"/>
      <c r="ABP7" s="196"/>
      <c r="ABQ7" s="196"/>
      <c r="ABR7" s="196"/>
      <c r="ABS7" s="196"/>
      <c r="ABT7" s="196"/>
      <c r="ABU7" s="196"/>
      <c r="ABV7" s="196"/>
      <c r="ABW7" s="196"/>
      <c r="ABX7" s="196"/>
      <c r="ABY7" s="196"/>
      <c r="ABZ7" s="196"/>
      <c r="ACA7" s="196"/>
      <c r="ACB7" s="196"/>
      <c r="ACC7" s="196"/>
      <c r="ACD7" s="196"/>
      <c r="ACE7" s="196"/>
      <c r="ACF7" s="196"/>
      <c r="ACG7" s="196"/>
      <c r="ACH7" s="196"/>
      <c r="ACI7" s="196"/>
      <c r="ACJ7" s="196"/>
      <c r="ACK7" s="196"/>
      <c r="ACL7" s="196"/>
      <c r="ACM7" s="196"/>
      <c r="ACN7" s="196"/>
      <c r="ACO7" s="196"/>
      <c r="ACP7" s="196"/>
      <c r="ACQ7" s="196"/>
      <c r="ACR7" s="196"/>
      <c r="ACS7" s="196"/>
      <c r="ACT7" s="196"/>
      <c r="ACU7" s="196"/>
      <c r="ACV7" s="196"/>
      <c r="ACW7" s="196"/>
      <c r="ACX7" s="196"/>
      <c r="ACY7" s="196"/>
      <c r="ACZ7" s="196"/>
      <c r="ADA7" s="196"/>
      <c r="ADB7" s="196"/>
      <c r="ADC7" s="196"/>
      <c r="ADD7" s="196"/>
      <c r="ADE7" s="196"/>
      <c r="ADF7" s="196"/>
      <c r="ADG7" s="196"/>
      <c r="ADH7" s="196"/>
      <c r="ADI7" s="196"/>
      <c r="ADJ7" s="196"/>
      <c r="ADK7" s="196"/>
      <c r="ADL7" s="196"/>
      <c r="ADM7" s="196"/>
      <c r="ADN7" s="196"/>
      <c r="ADO7" s="196"/>
      <c r="ADP7" s="196"/>
      <c r="ADQ7" s="196"/>
      <c r="ADR7" s="196"/>
      <c r="ADS7" s="196"/>
      <c r="ADT7" s="196"/>
      <c r="ADU7" s="196"/>
      <c r="ADV7" s="196"/>
      <c r="ADW7" s="196"/>
      <c r="ADX7" s="196"/>
      <c r="ADY7" s="196"/>
      <c r="ADZ7" s="196"/>
      <c r="AEA7" s="196"/>
      <c r="AEB7" s="196"/>
      <c r="AEC7" s="196"/>
      <c r="AED7" s="196"/>
      <c r="AEE7" s="196"/>
      <c r="AEF7" s="196"/>
      <c r="AEG7" s="196"/>
      <c r="AEH7" s="196"/>
      <c r="AEI7" s="196"/>
      <c r="AEJ7" s="196"/>
      <c r="AEK7" s="196"/>
      <c r="AEL7" s="196"/>
      <c r="AEM7" s="196"/>
      <c r="AEN7" s="196"/>
      <c r="AEO7" s="196"/>
      <c r="AEP7" s="196"/>
      <c r="AEQ7" s="196"/>
      <c r="AER7" s="196"/>
      <c r="AES7" s="196"/>
      <c r="AET7" s="196"/>
      <c r="AEU7" s="196"/>
      <c r="AEV7" s="196"/>
      <c r="AEW7" s="196"/>
      <c r="AEX7" s="196"/>
      <c r="AEY7" s="196"/>
      <c r="AEZ7" s="196"/>
      <c r="AFA7" s="196"/>
      <c r="AFB7" s="196"/>
      <c r="AFC7" s="196"/>
      <c r="AFD7" s="196"/>
      <c r="AFE7" s="196"/>
      <c r="AFF7" s="196"/>
      <c r="AFG7" s="196"/>
      <c r="AFH7" s="196"/>
      <c r="AFI7" s="196"/>
      <c r="AFJ7" s="196"/>
      <c r="AFK7" s="196"/>
      <c r="AFL7" s="196"/>
      <c r="AFM7" s="196"/>
      <c r="AFN7" s="196"/>
      <c r="AFO7" s="196"/>
      <c r="AFP7" s="196"/>
      <c r="AFQ7" s="196"/>
      <c r="AFR7" s="196"/>
      <c r="AFS7" s="196"/>
      <c r="AFT7" s="196"/>
      <c r="AFU7" s="196"/>
      <c r="AFV7" s="196"/>
      <c r="AFW7" s="196"/>
      <c r="AFX7" s="196"/>
      <c r="AFY7" s="196"/>
      <c r="AFZ7" s="196"/>
      <c r="AGA7" s="196"/>
      <c r="AGB7" s="196"/>
      <c r="AGC7" s="196"/>
      <c r="AGD7" s="196"/>
      <c r="AGE7" s="196"/>
      <c r="AGF7" s="196"/>
      <c r="AGG7" s="196"/>
      <c r="AGH7" s="196"/>
      <c r="AGI7" s="196"/>
      <c r="AGJ7" s="196"/>
      <c r="AGK7" s="196"/>
      <c r="AGL7" s="196"/>
      <c r="AGM7" s="196"/>
      <c r="AGN7" s="196"/>
      <c r="AGO7" s="196"/>
      <c r="AGP7" s="196"/>
      <c r="AGQ7" s="196"/>
      <c r="AGR7" s="196"/>
      <c r="AGS7" s="196"/>
      <c r="AGT7" s="196"/>
      <c r="AGU7" s="196"/>
      <c r="AGV7" s="196"/>
      <c r="AGW7" s="196"/>
      <c r="AGX7" s="196"/>
      <c r="AGY7" s="196"/>
      <c r="AGZ7" s="196"/>
      <c r="AHA7" s="196"/>
      <c r="AHB7" s="196"/>
      <c r="AHC7" s="196"/>
      <c r="AHD7" s="196"/>
      <c r="AHE7" s="196"/>
      <c r="AHF7" s="196"/>
      <c r="AHG7" s="196"/>
      <c r="AHH7" s="196"/>
      <c r="AHI7" s="196"/>
      <c r="AHJ7" s="196"/>
      <c r="AHK7" s="196"/>
      <c r="AHL7" s="196"/>
      <c r="AHM7" s="196"/>
      <c r="AHN7" s="196"/>
      <c r="AHO7" s="196"/>
      <c r="AHP7" s="196"/>
      <c r="AHQ7" s="196"/>
      <c r="AHR7" s="196"/>
      <c r="AHS7" s="196"/>
      <c r="AHT7" s="196"/>
      <c r="AHU7" s="196"/>
      <c r="AHV7" s="196"/>
      <c r="AHW7" s="196"/>
      <c r="AHX7" s="196"/>
      <c r="AHY7" s="196"/>
      <c r="AHZ7" s="196"/>
      <c r="AIA7" s="196"/>
      <c r="AIB7" s="196"/>
      <c r="AIC7" s="196"/>
      <c r="AID7" s="196"/>
      <c r="AIE7" s="196"/>
      <c r="AIF7" s="196"/>
      <c r="AIG7" s="196"/>
      <c r="AIH7" s="196"/>
      <c r="AII7" s="196"/>
      <c r="AIJ7" s="196"/>
      <c r="AIK7" s="196"/>
      <c r="AIL7" s="196"/>
      <c r="AIM7" s="196"/>
      <c r="AIN7" s="196"/>
      <c r="AIO7" s="196"/>
      <c r="AIP7" s="196"/>
      <c r="AIQ7" s="196"/>
      <c r="AIR7" s="196"/>
      <c r="AIS7" s="196"/>
      <c r="AIT7" s="196"/>
      <c r="AIU7" s="196"/>
      <c r="AIV7" s="196"/>
      <c r="AIW7" s="196"/>
      <c r="AIX7" s="196"/>
      <c r="AIY7" s="196"/>
      <c r="AIZ7" s="196"/>
      <c r="AJA7" s="196"/>
      <c r="AJB7" s="196"/>
      <c r="AJC7" s="196"/>
      <c r="AJD7" s="196"/>
      <c r="AJE7" s="196"/>
      <c r="AJF7" s="196"/>
      <c r="AJG7" s="196"/>
      <c r="AJH7" s="196"/>
      <c r="AJI7" s="196"/>
      <c r="AJJ7" s="196"/>
      <c r="AJK7" s="196"/>
      <c r="AJL7" s="196"/>
      <c r="AJM7" s="196"/>
      <c r="AJN7" s="196"/>
      <c r="AJO7" s="196"/>
      <c r="AJP7" s="196"/>
      <c r="AJQ7" s="196"/>
      <c r="AJR7" s="196"/>
      <c r="AJS7" s="196"/>
      <c r="AJT7" s="196"/>
      <c r="AJU7" s="196"/>
      <c r="AJV7" s="196"/>
      <c r="AJW7" s="196"/>
      <c r="AJX7" s="196"/>
      <c r="AJY7" s="196"/>
      <c r="AJZ7" s="196"/>
      <c r="AKA7" s="196"/>
      <c r="AKB7" s="196"/>
      <c r="AKC7" s="196"/>
      <c r="AKD7" s="196"/>
      <c r="AKE7" s="196"/>
      <c r="AKF7" s="196"/>
      <c r="AKG7" s="196"/>
      <c r="AKH7" s="196"/>
      <c r="AKI7" s="196"/>
      <c r="AKJ7" s="196"/>
      <c r="AKK7" s="196"/>
      <c r="AKL7" s="196"/>
      <c r="AKM7" s="196"/>
      <c r="AKN7" s="196"/>
      <c r="AKO7" s="196"/>
      <c r="AKP7" s="196"/>
      <c r="AKQ7" s="196"/>
      <c r="AKR7" s="196"/>
      <c r="AKS7" s="196"/>
      <c r="AKT7" s="196"/>
      <c r="AKU7" s="196"/>
      <c r="AKV7" s="196"/>
      <c r="AKW7" s="196"/>
      <c r="AKX7" s="196"/>
      <c r="AKY7" s="196"/>
      <c r="AKZ7" s="196"/>
      <c r="ALA7" s="196"/>
      <c r="ALB7" s="196"/>
      <c r="ALC7" s="196"/>
      <c r="ALD7" s="196"/>
      <c r="ALE7" s="196"/>
      <c r="ALF7" s="196"/>
      <c r="ALG7" s="196"/>
      <c r="ALH7" s="196"/>
      <c r="ALI7" s="196"/>
      <c r="ALJ7" s="196"/>
      <c r="ALK7" s="196"/>
      <c r="ALL7" s="196"/>
      <c r="ALM7" s="196"/>
      <c r="ALN7" s="196"/>
      <c r="ALO7" s="196"/>
      <c r="ALP7" s="196"/>
      <c r="ALQ7" s="196"/>
      <c r="ALR7" s="196"/>
      <c r="ALS7" s="196"/>
      <c r="ALT7" s="196"/>
      <c r="ALU7" s="196"/>
      <c r="ALV7" s="196"/>
      <c r="ALW7" s="196"/>
      <c r="ALX7" s="196"/>
      <c r="ALY7" s="196"/>
      <c r="ALZ7" s="196"/>
      <c r="AMA7" s="196"/>
      <c r="AMB7" s="196"/>
      <c r="AMC7" s="196"/>
      <c r="AMD7" s="196"/>
      <c r="AME7" s="196"/>
      <c r="AMF7" s="196"/>
      <c r="AMG7" s="196"/>
      <c r="AMH7" s="196"/>
    </row>
    <row r="8" spans="1:1022" s="134" customFormat="1" ht="26.25" customHeight="1">
      <c r="A8" s="239"/>
      <c r="B8" s="239"/>
      <c r="C8" s="239"/>
      <c r="D8" s="239"/>
      <c r="E8" s="239"/>
      <c r="F8" s="885" t="s">
        <v>17</v>
      </c>
      <c r="G8" s="871"/>
      <c r="H8" s="871"/>
      <c r="I8" s="871"/>
      <c r="J8" s="871"/>
      <c r="K8" s="871"/>
      <c r="L8" s="871"/>
      <c r="M8" s="871"/>
      <c r="N8" s="871"/>
      <c r="O8" s="871"/>
      <c r="P8" s="551"/>
      <c r="Q8" s="551"/>
      <c r="R8" s="551"/>
      <c r="S8" s="551"/>
      <c r="T8" s="551"/>
      <c r="U8" s="551"/>
      <c r="V8" s="551"/>
      <c r="W8" s="551"/>
      <c r="X8" s="743"/>
      <c r="Y8" s="743"/>
      <c r="Z8" s="743"/>
      <c r="AA8" s="743"/>
      <c r="AB8" s="743"/>
      <c r="AC8" s="743"/>
      <c r="AD8" s="743"/>
      <c r="AE8" s="743"/>
      <c r="AF8" s="873"/>
      <c r="AG8" s="873"/>
      <c r="AH8" s="873"/>
      <c r="AI8" s="873"/>
      <c r="AJ8" s="873"/>
      <c r="AK8" s="873"/>
      <c r="AL8" s="873"/>
      <c r="AM8" s="873"/>
      <c r="AN8" s="873"/>
      <c r="AO8" s="873"/>
      <c r="AP8" s="873"/>
      <c r="AQ8" s="883"/>
      <c r="AR8" s="883"/>
      <c r="AS8" s="883"/>
      <c r="AT8" s="883"/>
      <c r="AU8" s="883"/>
      <c r="AV8" s="888" t="s">
        <v>2214</v>
      </c>
      <c r="AW8" s="196"/>
      <c r="AX8" s="177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c r="GU8" s="196"/>
      <c r="GV8" s="196"/>
      <c r="GW8" s="196"/>
      <c r="GX8" s="196"/>
      <c r="GY8" s="196"/>
      <c r="GZ8" s="196"/>
      <c r="HA8" s="196"/>
      <c r="HB8" s="196"/>
      <c r="HC8" s="196"/>
      <c r="HD8" s="196"/>
      <c r="HE8" s="196"/>
      <c r="HF8" s="196"/>
      <c r="HG8" s="196"/>
      <c r="HH8" s="196"/>
      <c r="HI8" s="196"/>
      <c r="HJ8" s="196"/>
      <c r="HK8" s="196"/>
      <c r="HL8" s="196"/>
      <c r="HM8" s="196"/>
      <c r="HN8" s="196"/>
      <c r="HO8" s="196"/>
      <c r="HP8" s="196"/>
      <c r="HQ8" s="196"/>
      <c r="HR8" s="196"/>
      <c r="HS8" s="196"/>
      <c r="HT8" s="196"/>
      <c r="HU8" s="196"/>
      <c r="HV8" s="196"/>
      <c r="HW8" s="196"/>
      <c r="HX8" s="196"/>
      <c r="HY8" s="196"/>
      <c r="HZ8" s="196"/>
      <c r="IA8" s="196"/>
      <c r="IB8" s="196"/>
      <c r="IC8" s="196"/>
      <c r="ID8" s="196"/>
      <c r="IE8" s="196"/>
      <c r="IF8" s="196"/>
      <c r="IG8" s="196"/>
      <c r="IH8" s="196"/>
      <c r="II8" s="196"/>
      <c r="IJ8" s="196"/>
      <c r="IK8" s="196"/>
      <c r="IL8" s="196"/>
      <c r="IM8" s="196"/>
      <c r="IN8" s="196"/>
      <c r="IO8" s="196"/>
      <c r="IP8" s="196"/>
      <c r="IQ8" s="196"/>
      <c r="IR8" s="196"/>
      <c r="IS8" s="196"/>
      <c r="IT8" s="196"/>
      <c r="IU8" s="196"/>
      <c r="IV8" s="196"/>
      <c r="IW8" s="196"/>
      <c r="IX8" s="196"/>
      <c r="IY8" s="196"/>
      <c r="IZ8" s="196"/>
      <c r="JA8" s="196"/>
      <c r="JB8" s="196"/>
      <c r="JC8" s="196"/>
      <c r="JD8" s="196"/>
      <c r="JE8" s="196"/>
      <c r="JF8" s="196"/>
      <c r="JG8" s="196"/>
      <c r="JH8" s="196"/>
      <c r="JI8" s="196"/>
      <c r="JJ8" s="196"/>
      <c r="JK8" s="196"/>
      <c r="JL8" s="196"/>
      <c r="JM8" s="196"/>
      <c r="JN8" s="196"/>
      <c r="JO8" s="196"/>
      <c r="JP8" s="196"/>
      <c r="JQ8" s="196"/>
      <c r="JR8" s="196"/>
      <c r="JS8" s="196"/>
      <c r="JT8" s="196"/>
      <c r="JU8" s="196"/>
      <c r="JV8" s="196"/>
      <c r="JW8" s="196"/>
      <c r="JX8" s="196"/>
      <c r="JY8" s="196"/>
      <c r="JZ8" s="196"/>
      <c r="KA8" s="196"/>
      <c r="KB8" s="196"/>
      <c r="KC8" s="196"/>
      <c r="KD8" s="196"/>
      <c r="KE8" s="196"/>
      <c r="KF8" s="196"/>
      <c r="KG8" s="196"/>
      <c r="KH8" s="196"/>
      <c r="KI8" s="196"/>
      <c r="KJ8" s="196"/>
      <c r="KK8" s="196"/>
      <c r="KL8" s="196"/>
      <c r="KM8" s="196"/>
      <c r="KN8" s="196"/>
      <c r="KO8" s="196"/>
      <c r="KP8" s="196"/>
      <c r="KQ8" s="196"/>
      <c r="KR8" s="196"/>
      <c r="KS8" s="196"/>
      <c r="KT8" s="196"/>
      <c r="KU8" s="196"/>
      <c r="KV8" s="196"/>
      <c r="KW8" s="196"/>
      <c r="KX8" s="196"/>
      <c r="KY8" s="196"/>
      <c r="KZ8" s="196"/>
      <c r="LA8" s="196"/>
      <c r="LB8" s="196"/>
      <c r="LC8" s="196"/>
      <c r="LD8" s="196"/>
      <c r="LE8" s="196"/>
      <c r="LF8" s="196"/>
      <c r="LG8" s="196"/>
      <c r="LH8" s="196"/>
      <c r="LI8" s="196"/>
      <c r="LJ8" s="196"/>
      <c r="LK8" s="196"/>
      <c r="LL8" s="196"/>
      <c r="LM8" s="196"/>
      <c r="LN8" s="196"/>
      <c r="LO8" s="196"/>
      <c r="LP8" s="196"/>
      <c r="LQ8" s="196"/>
      <c r="LR8" s="196"/>
      <c r="LS8" s="196"/>
      <c r="LT8" s="196"/>
      <c r="LU8" s="196"/>
      <c r="LV8" s="196"/>
      <c r="LW8" s="196"/>
      <c r="LX8" s="196"/>
      <c r="LY8" s="196"/>
      <c r="LZ8" s="196"/>
      <c r="MA8" s="196"/>
      <c r="MB8" s="196"/>
      <c r="MC8" s="196"/>
      <c r="MD8" s="196"/>
      <c r="ME8" s="196"/>
      <c r="MF8" s="196"/>
      <c r="MG8" s="196"/>
      <c r="MH8" s="196"/>
      <c r="MI8" s="196"/>
      <c r="MJ8" s="196"/>
      <c r="MK8" s="196"/>
      <c r="ML8" s="196"/>
      <c r="MM8" s="196"/>
      <c r="MN8" s="196"/>
      <c r="MO8" s="196"/>
      <c r="MP8" s="196"/>
      <c r="MQ8" s="196"/>
      <c r="MR8" s="196"/>
      <c r="MS8" s="196"/>
      <c r="MT8" s="196"/>
      <c r="MU8" s="196"/>
      <c r="MV8" s="196"/>
      <c r="MW8" s="196"/>
      <c r="MX8" s="196"/>
      <c r="MY8" s="196"/>
      <c r="MZ8" s="196"/>
      <c r="NA8" s="196"/>
      <c r="NB8" s="196"/>
      <c r="NC8" s="196"/>
      <c r="ND8" s="196"/>
      <c r="NE8" s="196"/>
      <c r="NF8" s="196"/>
      <c r="NG8" s="196"/>
      <c r="NH8" s="196"/>
      <c r="NI8" s="196"/>
      <c r="NJ8" s="196"/>
      <c r="NK8" s="196"/>
      <c r="NL8" s="196"/>
      <c r="NM8" s="196"/>
      <c r="NN8" s="196"/>
      <c r="NO8" s="196"/>
      <c r="NP8" s="196"/>
      <c r="NQ8" s="196"/>
      <c r="NR8" s="196"/>
      <c r="NS8" s="196"/>
      <c r="NT8" s="196"/>
      <c r="NU8" s="196"/>
      <c r="NV8" s="196"/>
      <c r="NW8" s="196"/>
      <c r="NX8" s="196"/>
      <c r="NY8" s="196"/>
      <c r="NZ8" s="196"/>
      <c r="OA8" s="196"/>
      <c r="OB8" s="196"/>
      <c r="OC8" s="196"/>
      <c r="OD8" s="196"/>
      <c r="OE8" s="196"/>
      <c r="OF8" s="196"/>
      <c r="OG8" s="196"/>
      <c r="OH8" s="196"/>
      <c r="OI8" s="196"/>
      <c r="OJ8" s="196"/>
      <c r="OK8" s="196"/>
      <c r="OL8" s="196"/>
      <c r="OM8" s="196"/>
      <c r="ON8" s="196"/>
      <c r="OO8" s="196"/>
      <c r="OP8" s="196"/>
      <c r="OQ8" s="196"/>
      <c r="OR8" s="196"/>
      <c r="OS8" s="196"/>
      <c r="OT8" s="196"/>
      <c r="OU8" s="196"/>
      <c r="OV8" s="196"/>
      <c r="OW8" s="196"/>
      <c r="OX8" s="196"/>
      <c r="OY8" s="196"/>
      <c r="OZ8" s="196"/>
      <c r="PA8" s="196"/>
      <c r="PB8" s="196"/>
      <c r="PC8" s="196"/>
      <c r="PD8" s="196"/>
      <c r="PE8" s="196"/>
      <c r="PF8" s="196"/>
      <c r="PG8" s="196"/>
      <c r="PH8" s="196"/>
      <c r="PI8" s="196"/>
      <c r="PJ8" s="196"/>
      <c r="PK8" s="196"/>
      <c r="PL8" s="196"/>
      <c r="PM8" s="196"/>
      <c r="PN8" s="196"/>
      <c r="PO8" s="196"/>
      <c r="PP8" s="196"/>
      <c r="PQ8" s="196"/>
      <c r="PR8" s="196"/>
      <c r="PS8" s="196"/>
      <c r="PT8" s="196"/>
      <c r="PU8" s="196"/>
      <c r="PV8" s="196"/>
      <c r="PW8" s="196"/>
      <c r="PX8" s="196"/>
      <c r="PY8" s="196"/>
      <c r="PZ8" s="196"/>
      <c r="QA8" s="196"/>
      <c r="QB8" s="196"/>
      <c r="QC8" s="196"/>
      <c r="QD8" s="196"/>
      <c r="QE8" s="196"/>
      <c r="QF8" s="196"/>
      <c r="QG8" s="196"/>
      <c r="QH8" s="196"/>
      <c r="QI8" s="196"/>
      <c r="QJ8" s="196"/>
      <c r="QK8" s="196"/>
      <c r="QL8" s="196"/>
      <c r="QM8" s="196"/>
      <c r="QN8" s="196"/>
      <c r="QO8" s="196"/>
      <c r="QP8" s="196"/>
      <c r="QQ8" s="196"/>
      <c r="QR8" s="196"/>
      <c r="QS8" s="196"/>
      <c r="QT8" s="196"/>
      <c r="QU8" s="196"/>
      <c r="QV8" s="196"/>
      <c r="QW8" s="196"/>
      <c r="QX8" s="196"/>
      <c r="QY8" s="196"/>
      <c r="QZ8" s="196"/>
      <c r="RA8" s="196"/>
      <c r="RB8" s="196"/>
      <c r="RC8" s="196"/>
      <c r="RD8" s="196"/>
      <c r="RE8" s="196"/>
      <c r="RF8" s="196"/>
      <c r="RG8" s="196"/>
      <c r="RH8" s="196"/>
      <c r="RI8" s="196"/>
      <c r="RJ8" s="196"/>
      <c r="RK8" s="196"/>
      <c r="RL8" s="196"/>
      <c r="RM8" s="196"/>
      <c r="RN8" s="196"/>
      <c r="RO8" s="196"/>
      <c r="RP8" s="196"/>
      <c r="RQ8" s="196"/>
      <c r="RR8" s="196"/>
      <c r="RS8" s="196"/>
      <c r="RT8" s="196"/>
      <c r="RU8" s="196"/>
      <c r="RV8" s="196"/>
      <c r="RW8" s="196"/>
      <c r="RX8" s="196"/>
      <c r="RY8" s="196"/>
      <c r="RZ8" s="196"/>
      <c r="SA8" s="196"/>
      <c r="SB8" s="196"/>
      <c r="SC8" s="196"/>
      <c r="SD8" s="196"/>
      <c r="SE8" s="196"/>
      <c r="SF8" s="196"/>
      <c r="SG8" s="196"/>
      <c r="SH8" s="196"/>
      <c r="SI8" s="196"/>
      <c r="SJ8" s="196"/>
      <c r="SK8" s="196"/>
      <c r="SL8" s="196"/>
      <c r="SM8" s="196"/>
      <c r="SN8" s="196"/>
      <c r="SO8" s="196"/>
      <c r="SP8" s="196"/>
      <c r="SQ8" s="196"/>
      <c r="SR8" s="196"/>
      <c r="SS8" s="196"/>
      <c r="ST8" s="196"/>
      <c r="SU8" s="196"/>
      <c r="SV8" s="196"/>
      <c r="SW8" s="196"/>
      <c r="SX8" s="196"/>
      <c r="SY8" s="196"/>
      <c r="SZ8" s="196"/>
      <c r="TA8" s="196"/>
      <c r="TB8" s="196"/>
      <c r="TC8" s="196"/>
      <c r="TD8" s="196"/>
      <c r="TE8" s="196"/>
      <c r="TF8" s="196"/>
      <c r="TG8" s="196"/>
      <c r="TH8" s="196"/>
      <c r="TI8" s="196"/>
      <c r="TJ8" s="196"/>
      <c r="TK8" s="196"/>
      <c r="TL8" s="196"/>
      <c r="TM8" s="196"/>
      <c r="TN8" s="196"/>
      <c r="TO8" s="196"/>
      <c r="TP8" s="196"/>
      <c r="TQ8" s="196"/>
      <c r="TR8" s="196"/>
      <c r="TS8" s="196"/>
      <c r="TT8" s="196"/>
      <c r="TU8" s="196"/>
      <c r="TV8" s="196"/>
      <c r="TW8" s="196"/>
      <c r="TX8" s="196"/>
      <c r="TY8" s="196"/>
      <c r="TZ8" s="196"/>
      <c r="UA8" s="196"/>
      <c r="UB8" s="196"/>
      <c r="UC8" s="196"/>
      <c r="UD8" s="196"/>
      <c r="UE8" s="196"/>
      <c r="UF8" s="196"/>
      <c r="UG8" s="196"/>
      <c r="UH8" s="196"/>
      <c r="UI8" s="196"/>
      <c r="UJ8" s="196"/>
      <c r="UK8" s="196"/>
      <c r="UL8" s="196"/>
      <c r="UM8" s="196"/>
      <c r="UN8" s="196"/>
      <c r="UO8" s="196"/>
      <c r="UP8" s="196"/>
      <c r="UQ8" s="196"/>
      <c r="UR8" s="196"/>
      <c r="US8" s="196"/>
      <c r="UT8" s="196"/>
      <c r="UU8" s="196"/>
      <c r="UV8" s="196"/>
      <c r="UW8" s="196"/>
      <c r="UX8" s="196"/>
      <c r="UY8" s="196"/>
      <c r="UZ8" s="196"/>
      <c r="VA8" s="196"/>
      <c r="VB8" s="196"/>
      <c r="VC8" s="196"/>
      <c r="VD8" s="196"/>
      <c r="VE8" s="196"/>
      <c r="VF8" s="196"/>
      <c r="VG8" s="196"/>
      <c r="VH8" s="196"/>
      <c r="VI8" s="196"/>
      <c r="VJ8" s="196"/>
      <c r="VK8" s="196"/>
      <c r="VL8" s="196"/>
      <c r="VM8" s="196"/>
      <c r="VN8" s="196"/>
      <c r="VO8" s="196"/>
      <c r="VP8" s="196"/>
      <c r="VQ8" s="196"/>
      <c r="VR8" s="196"/>
      <c r="VS8" s="196"/>
      <c r="VT8" s="196"/>
      <c r="VU8" s="196"/>
      <c r="VV8" s="196"/>
      <c r="VW8" s="196"/>
      <c r="VX8" s="196"/>
      <c r="VY8" s="196"/>
      <c r="VZ8" s="196"/>
      <c r="WA8" s="196"/>
      <c r="WB8" s="196"/>
      <c r="WC8" s="196"/>
      <c r="WD8" s="196"/>
      <c r="WE8" s="196"/>
      <c r="WF8" s="196"/>
      <c r="WG8" s="196"/>
      <c r="WH8" s="196"/>
      <c r="WI8" s="196"/>
      <c r="WJ8" s="196"/>
      <c r="WK8" s="196"/>
      <c r="WL8" s="196"/>
      <c r="WM8" s="196"/>
      <c r="WN8" s="196"/>
      <c r="WO8" s="196"/>
      <c r="WP8" s="196"/>
      <c r="WQ8" s="196"/>
      <c r="WR8" s="196"/>
      <c r="WS8" s="196"/>
      <c r="WT8" s="196"/>
      <c r="WU8" s="196"/>
      <c r="WV8" s="196"/>
      <c r="WW8" s="196"/>
      <c r="WX8" s="196"/>
      <c r="WY8" s="196"/>
      <c r="WZ8" s="196"/>
      <c r="XA8" s="196"/>
      <c r="XB8" s="196"/>
      <c r="XC8" s="196"/>
      <c r="XD8" s="196"/>
      <c r="XE8" s="196"/>
      <c r="XF8" s="196"/>
      <c r="XG8" s="196"/>
      <c r="XH8" s="196"/>
      <c r="XI8" s="196"/>
      <c r="XJ8" s="196"/>
      <c r="XK8" s="196"/>
      <c r="XL8" s="196"/>
      <c r="XM8" s="196"/>
      <c r="XN8" s="196"/>
      <c r="XO8" s="196"/>
      <c r="XP8" s="196"/>
      <c r="XQ8" s="196"/>
      <c r="XR8" s="196"/>
      <c r="XS8" s="196"/>
      <c r="XT8" s="196"/>
      <c r="XU8" s="196"/>
      <c r="XV8" s="196"/>
      <c r="XW8" s="196"/>
      <c r="XX8" s="196"/>
      <c r="XY8" s="196"/>
      <c r="XZ8" s="196"/>
      <c r="YA8" s="196"/>
      <c r="YB8" s="196"/>
      <c r="YC8" s="196"/>
      <c r="YD8" s="196"/>
      <c r="YE8" s="196"/>
      <c r="YF8" s="196"/>
      <c r="YG8" s="196"/>
      <c r="YH8" s="196"/>
      <c r="YI8" s="196"/>
      <c r="YJ8" s="196"/>
      <c r="YK8" s="196"/>
      <c r="YL8" s="196"/>
      <c r="YM8" s="196"/>
      <c r="YN8" s="196"/>
      <c r="YO8" s="196"/>
      <c r="YP8" s="196"/>
      <c r="YQ8" s="196"/>
      <c r="YR8" s="196"/>
      <c r="YS8" s="196"/>
      <c r="YT8" s="196"/>
      <c r="YU8" s="196"/>
      <c r="YV8" s="196"/>
      <c r="YW8" s="196"/>
      <c r="YX8" s="196"/>
      <c r="YY8" s="196"/>
      <c r="YZ8" s="196"/>
      <c r="ZA8" s="196"/>
      <c r="ZB8" s="196"/>
      <c r="ZC8" s="196"/>
      <c r="ZD8" s="196"/>
      <c r="ZE8" s="196"/>
      <c r="ZF8" s="196"/>
      <c r="ZG8" s="196"/>
      <c r="ZH8" s="196"/>
      <c r="ZI8" s="196"/>
      <c r="ZJ8" s="196"/>
      <c r="ZK8" s="196"/>
      <c r="ZL8" s="196"/>
      <c r="ZM8" s="196"/>
      <c r="ZN8" s="196"/>
      <c r="ZO8" s="196"/>
      <c r="ZP8" s="196"/>
      <c r="ZQ8" s="196"/>
      <c r="ZR8" s="196"/>
      <c r="ZS8" s="196"/>
      <c r="ZT8" s="196"/>
      <c r="ZU8" s="196"/>
      <c r="ZV8" s="196"/>
      <c r="ZW8" s="196"/>
      <c r="ZX8" s="196"/>
      <c r="ZY8" s="196"/>
      <c r="ZZ8" s="196"/>
      <c r="AAA8" s="196"/>
      <c r="AAB8" s="196"/>
      <c r="AAC8" s="196"/>
      <c r="AAD8" s="196"/>
      <c r="AAE8" s="196"/>
      <c r="AAF8" s="196"/>
      <c r="AAG8" s="196"/>
      <c r="AAH8" s="196"/>
      <c r="AAI8" s="196"/>
      <c r="AAJ8" s="196"/>
      <c r="AAK8" s="196"/>
      <c r="AAL8" s="196"/>
      <c r="AAM8" s="196"/>
      <c r="AAN8" s="196"/>
      <c r="AAO8" s="196"/>
      <c r="AAP8" s="196"/>
      <c r="AAQ8" s="196"/>
      <c r="AAR8" s="196"/>
      <c r="AAS8" s="196"/>
      <c r="AAT8" s="196"/>
      <c r="AAU8" s="196"/>
      <c r="AAV8" s="196"/>
      <c r="AAW8" s="196"/>
      <c r="AAX8" s="196"/>
      <c r="AAY8" s="196"/>
      <c r="AAZ8" s="196"/>
      <c r="ABA8" s="196"/>
      <c r="ABB8" s="196"/>
      <c r="ABC8" s="196"/>
      <c r="ABD8" s="196"/>
      <c r="ABE8" s="196"/>
      <c r="ABF8" s="196"/>
      <c r="ABG8" s="196"/>
      <c r="ABH8" s="196"/>
      <c r="ABI8" s="196"/>
      <c r="ABJ8" s="196"/>
      <c r="ABK8" s="196"/>
      <c r="ABL8" s="196"/>
      <c r="ABM8" s="196"/>
      <c r="ABN8" s="196"/>
      <c r="ABO8" s="196"/>
      <c r="ABP8" s="196"/>
      <c r="ABQ8" s="196"/>
      <c r="ABR8" s="196"/>
      <c r="ABS8" s="196"/>
      <c r="ABT8" s="196"/>
      <c r="ABU8" s="196"/>
      <c r="ABV8" s="196"/>
      <c r="ABW8" s="196"/>
      <c r="ABX8" s="196"/>
      <c r="ABY8" s="196"/>
      <c r="ABZ8" s="196"/>
      <c r="ACA8" s="196"/>
      <c r="ACB8" s="196"/>
      <c r="ACC8" s="196"/>
      <c r="ACD8" s="196"/>
      <c r="ACE8" s="196"/>
      <c r="ACF8" s="196"/>
      <c r="ACG8" s="196"/>
      <c r="ACH8" s="196"/>
      <c r="ACI8" s="196"/>
      <c r="ACJ8" s="196"/>
      <c r="ACK8" s="196"/>
      <c r="ACL8" s="196"/>
      <c r="ACM8" s="196"/>
      <c r="ACN8" s="196"/>
      <c r="ACO8" s="196"/>
      <c r="ACP8" s="196"/>
      <c r="ACQ8" s="196"/>
      <c r="ACR8" s="196"/>
      <c r="ACS8" s="196"/>
      <c r="ACT8" s="196"/>
      <c r="ACU8" s="196"/>
      <c r="ACV8" s="196"/>
      <c r="ACW8" s="196"/>
      <c r="ACX8" s="196"/>
      <c r="ACY8" s="196"/>
      <c r="ACZ8" s="196"/>
      <c r="ADA8" s="196"/>
      <c r="ADB8" s="196"/>
      <c r="ADC8" s="196"/>
      <c r="ADD8" s="196"/>
      <c r="ADE8" s="196"/>
      <c r="ADF8" s="196"/>
      <c r="ADG8" s="196"/>
      <c r="ADH8" s="196"/>
      <c r="ADI8" s="196"/>
      <c r="ADJ8" s="196"/>
      <c r="ADK8" s="196"/>
      <c r="ADL8" s="196"/>
      <c r="ADM8" s="196"/>
      <c r="ADN8" s="196"/>
      <c r="ADO8" s="196"/>
      <c r="ADP8" s="196"/>
      <c r="ADQ8" s="196"/>
      <c r="ADR8" s="196"/>
      <c r="ADS8" s="196"/>
      <c r="ADT8" s="196"/>
      <c r="ADU8" s="196"/>
      <c r="ADV8" s="196"/>
      <c r="ADW8" s="196"/>
      <c r="ADX8" s="196"/>
      <c r="ADY8" s="196"/>
      <c r="ADZ8" s="196"/>
      <c r="AEA8" s="196"/>
      <c r="AEB8" s="196"/>
      <c r="AEC8" s="196"/>
      <c r="AED8" s="196"/>
      <c r="AEE8" s="196"/>
      <c r="AEF8" s="196"/>
      <c r="AEG8" s="196"/>
      <c r="AEH8" s="196"/>
      <c r="AEI8" s="196"/>
      <c r="AEJ8" s="196"/>
      <c r="AEK8" s="196"/>
      <c r="AEL8" s="196"/>
      <c r="AEM8" s="196"/>
      <c r="AEN8" s="196"/>
      <c r="AEO8" s="196"/>
      <c r="AEP8" s="196"/>
      <c r="AEQ8" s="196"/>
      <c r="AER8" s="196"/>
      <c r="AES8" s="196"/>
      <c r="AET8" s="196"/>
      <c r="AEU8" s="196"/>
      <c r="AEV8" s="196"/>
      <c r="AEW8" s="196"/>
      <c r="AEX8" s="196"/>
      <c r="AEY8" s="196"/>
      <c r="AEZ8" s="196"/>
      <c r="AFA8" s="196"/>
      <c r="AFB8" s="196"/>
      <c r="AFC8" s="196"/>
      <c r="AFD8" s="196"/>
      <c r="AFE8" s="196"/>
      <c r="AFF8" s="196"/>
      <c r="AFG8" s="196"/>
      <c r="AFH8" s="196"/>
      <c r="AFI8" s="196"/>
      <c r="AFJ8" s="196"/>
      <c r="AFK8" s="196"/>
      <c r="AFL8" s="196"/>
      <c r="AFM8" s="196"/>
      <c r="AFN8" s="196"/>
      <c r="AFO8" s="196"/>
      <c r="AFP8" s="196"/>
      <c r="AFQ8" s="196"/>
      <c r="AFR8" s="196"/>
      <c r="AFS8" s="196"/>
      <c r="AFT8" s="196"/>
      <c r="AFU8" s="196"/>
      <c r="AFV8" s="196"/>
      <c r="AFW8" s="196"/>
      <c r="AFX8" s="196"/>
      <c r="AFY8" s="196"/>
      <c r="AFZ8" s="196"/>
      <c r="AGA8" s="196"/>
      <c r="AGB8" s="196"/>
      <c r="AGC8" s="196"/>
      <c r="AGD8" s="196"/>
      <c r="AGE8" s="196"/>
      <c r="AGF8" s="196"/>
      <c r="AGG8" s="196"/>
      <c r="AGH8" s="196"/>
      <c r="AGI8" s="196"/>
      <c r="AGJ8" s="196"/>
      <c r="AGK8" s="196"/>
      <c r="AGL8" s="196"/>
      <c r="AGM8" s="196"/>
      <c r="AGN8" s="196"/>
      <c r="AGO8" s="196"/>
      <c r="AGP8" s="196"/>
      <c r="AGQ8" s="196"/>
      <c r="AGR8" s="196"/>
      <c r="AGS8" s="196"/>
      <c r="AGT8" s="196"/>
      <c r="AGU8" s="196"/>
      <c r="AGV8" s="196"/>
      <c r="AGW8" s="196"/>
      <c r="AGX8" s="196"/>
      <c r="AGY8" s="196"/>
      <c r="AGZ8" s="196"/>
      <c r="AHA8" s="196"/>
      <c r="AHB8" s="196"/>
      <c r="AHC8" s="196"/>
      <c r="AHD8" s="196"/>
      <c r="AHE8" s="196"/>
      <c r="AHF8" s="196"/>
      <c r="AHG8" s="196"/>
      <c r="AHH8" s="196"/>
      <c r="AHI8" s="196"/>
      <c r="AHJ8" s="196"/>
      <c r="AHK8" s="196"/>
      <c r="AHL8" s="196"/>
      <c r="AHM8" s="196"/>
      <c r="AHN8" s="196"/>
      <c r="AHO8" s="196"/>
      <c r="AHP8" s="196"/>
      <c r="AHQ8" s="196"/>
      <c r="AHR8" s="196"/>
      <c r="AHS8" s="196"/>
      <c r="AHT8" s="196"/>
      <c r="AHU8" s="196"/>
      <c r="AHV8" s="196"/>
      <c r="AHW8" s="196"/>
      <c r="AHX8" s="196"/>
      <c r="AHY8" s="196"/>
      <c r="AHZ8" s="196"/>
      <c r="AIA8" s="196"/>
      <c r="AIB8" s="196"/>
      <c r="AIC8" s="196"/>
      <c r="AID8" s="196"/>
      <c r="AIE8" s="196"/>
      <c r="AIF8" s="196"/>
      <c r="AIG8" s="196"/>
      <c r="AIH8" s="196"/>
      <c r="AII8" s="196"/>
      <c r="AIJ8" s="196"/>
      <c r="AIK8" s="196"/>
      <c r="AIL8" s="196"/>
      <c r="AIM8" s="196"/>
      <c r="AIN8" s="196"/>
      <c r="AIO8" s="196"/>
      <c r="AIP8" s="196"/>
      <c r="AIQ8" s="196"/>
      <c r="AIR8" s="196"/>
      <c r="AIS8" s="196"/>
      <c r="AIT8" s="196"/>
      <c r="AIU8" s="196"/>
      <c r="AIV8" s="196"/>
      <c r="AIW8" s="196"/>
      <c r="AIX8" s="196"/>
      <c r="AIY8" s="196"/>
      <c r="AIZ8" s="196"/>
      <c r="AJA8" s="196"/>
      <c r="AJB8" s="196"/>
      <c r="AJC8" s="196"/>
      <c r="AJD8" s="196"/>
      <c r="AJE8" s="196"/>
      <c r="AJF8" s="196"/>
      <c r="AJG8" s="196"/>
      <c r="AJH8" s="196"/>
      <c r="AJI8" s="196"/>
      <c r="AJJ8" s="196"/>
      <c r="AJK8" s="196"/>
      <c r="AJL8" s="196"/>
      <c r="AJM8" s="196"/>
      <c r="AJN8" s="196"/>
      <c r="AJO8" s="196"/>
      <c r="AJP8" s="196"/>
      <c r="AJQ8" s="196"/>
      <c r="AJR8" s="196"/>
      <c r="AJS8" s="196"/>
      <c r="AJT8" s="196"/>
      <c r="AJU8" s="196"/>
      <c r="AJV8" s="196"/>
      <c r="AJW8" s="196"/>
      <c r="AJX8" s="196"/>
      <c r="AJY8" s="196"/>
      <c r="AJZ8" s="196"/>
      <c r="AKA8" s="196"/>
      <c r="AKB8" s="196"/>
      <c r="AKC8" s="196"/>
      <c r="AKD8" s="196"/>
      <c r="AKE8" s="196"/>
      <c r="AKF8" s="196"/>
      <c r="AKG8" s="196"/>
      <c r="AKH8" s="196"/>
      <c r="AKI8" s="196"/>
      <c r="AKJ8" s="196"/>
      <c r="AKK8" s="196"/>
      <c r="AKL8" s="196"/>
      <c r="AKM8" s="196"/>
      <c r="AKN8" s="196"/>
      <c r="AKO8" s="196"/>
      <c r="AKP8" s="196"/>
      <c r="AKQ8" s="196"/>
      <c r="AKR8" s="196"/>
      <c r="AKS8" s="196"/>
      <c r="AKT8" s="196"/>
      <c r="AKU8" s="196"/>
      <c r="AKV8" s="196"/>
      <c r="AKW8" s="196"/>
      <c r="AKX8" s="196"/>
      <c r="AKY8" s="196"/>
      <c r="AKZ8" s="196"/>
      <c r="ALA8" s="196"/>
      <c r="ALB8" s="196"/>
      <c r="ALC8" s="196"/>
      <c r="ALD8" s="196"/>
      <c r="ALE8" s="196"/>
      <c r="ALF8" s="196"/>
      <c r="ALG8" s="196"/>
      <c r="ALH8" s="196"/>
      <c r="ALI8" s="196"/>
      <c r="ALJ8" s="196"/>
      <c r="ALK8" s="196"/>
      <c r="ALL8" s="196"/>
      <c r="ALM8" s="196"/>
      <c r="ALN8" s="196"/>
      <c r="ALO8" s="196"/>
      <c r="ALP8" s="196"/>
      <c r="ALQ8" s="196"/>
      <c r="ALR8" s="196"/>
      <c r="ALS8" s="196"/>
      <c r="ALT8" s="196"/>
      <c r="ALU8" s="196"/>
      <c r="ALV8" s="196"/>
      <c r="ALW8" s="196"/>
      <c r="ALX8" s="196"/>
      <c r="ALY8" s="196"/>
      <c r="ALZ8" s="196"/>
      <c r="AMA8" s="196"/>
      <c r="AMB8" s="196"/>
      <c r="AMC8" s="196"/>
      <c r="AMD8" s="196"/>
      <c r="AME8" s="196"/>
      <c r="AMF8" s="196"/>
      <c r="AMG8" s="196"/>
      <c r="AMH8" s="196"/>
    </row>
    <row r="9" spans="1:1022" s="134" customFormat="1" ht="26.25" customHeight="1">
      <c r="A9" s="239"/>
      <c r="B9" s="239"/>
      <c r="C9" s="239"/>
      <c r="D9" s="239"/>
      <c r="E9" s="239"/>
      <c r="F9" s="1808" t="e">
        <f>#REF!</f>
        <v>#REF!</v>
      </c>
      <c r="G9" s="1809"/>
      <c r="H9" s="1809"/>
      <c r="I9" s="1809"/>
      <c r="J9" s="1809"/>
      <c r="K9" s="1809"/>
      <c r="L9" s="1809"/>
      <c r="M9" s="1809"/>
      <c r="N9" s="1809"/>
      <c r="O9" s="1809"/>
      <c r="P9" s="1809"/>
      <c r="Q9" s="1809"/>
      <c r="R9" s="1809"/>
      <c r="S9" s="1809"/>
      <c r="T9" s="1809"/>
      <c r="U9" s="1809"/>
      <c r="V9" s="1809"/>
      <c r="W9" s="1809"/>
      <c r="X9" s="555"/>
      <c r="Y9" s="555"/>
      <c r="Z9" s="555"/>
      <c r="AA9" s="555"/>
      <c r="AB9" s="555"/>
      <c r="AC9" s="555"/>
      <c r="AD9" s="555"/>
      <c r="AE9" s="555"/>
      <c r="AF9" s="884"/>
      <c r="AG9" s="554"/>
      <c r="AH9" s="554"/>
      <c r="AI9" s="554"/>
      <c r="AJ9" s="554"/>
      <c r="AK9" s="98"/>
      <c r="AL9" s="98"/>
      <c r="AM9" s="98"/>
      <c r="AN9" s="880"/>
      <c r="AO9" s="880"/>
      <c r="AP9" s="880"/>
      <c r="AQ9" s="880"/>
      <c r="AR9" s="880"/>
      <c r="AS9" s="880"/>
      <c r="AT9" s="1796" t="e">
        <f>'#UNOS'!$B$9</f>
        <v>#REF!</v>
      </c>
      <c r="AU9" s="1796"/>
      <c r="AV9" s="1796"/>
      <c r="AW9" s="196"/>
      <c r="AX9" s="177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6"/>
      <c r="OF9" s="196"/>
      <c r="OG9" s="196"/>
      <c r="OH9" s="196"/>
      <c r="OI9" s="196"/>
      <c r="OJ9" s="196"/>
      <c r="OK9" s="196"/>
      <c r="OL9" s="196"/>
      <c r="OM9" s="196"/>
      <c r="ON9" s="196"/>
      <c r="OO9" s="196"/>
      <c r="OP9" s="196"/>
      <c r="OQ9" s="196"/>
      <c r="OR9" s="196"/>
      <c r="OS9" s="196"/>
      <c r="OT9" s="196"/>
      <c r="OU9" s="196"/>
      <c r="OV9" s="196"/>
      <c r="OW9" s="196"/>
      <c r="OX9" s="196"/>
      <c r="OY9" s="196"/>
      <c r="OZ9" s="196"/>
      <c r="PA9" s="196"/>
      <c r="PB9" s="196"/>
      <c r="PC9" s="196"/>
      <c r="PD9" s="196"/>
      <c r="PE9" s="196"/>
      <c r="PF9" s="196"/>
      <c r="PG9" s="196"/>
      <c r="PH9" s="196"/>
      <c r="PI9" s="196"/>
      <c r="PJ9" s="196"/>
      <c r="PK9" s="196"/>
      <c r="PL9" s="196"/>
      <c r="PM9" s="196"/>
      <c r="PN9" s="196"/>
      <c r="PO9" s="196"/>
      <c r="PP9" s="196"/>
      <c r="PQ9" s="196"/>
      <c r="PR9" s="196"/>
      <c r="PS9" s="196"/>
      <c r="PT9" s="196"/>
      <c r="PU9" s="196"/>
      <c r="PV9" s="196"/>
      <c r="PW9" s="196"/>
      <c r="PX9" s="196"/>
      <c r="PY9" s="196"/>
      <c r="PZ9" s="196"/>
      <c r="QA9" s="196"/>
      <c r="QB9" s="196"/>
      <c r="QC9" s="196"/>
      <c r="QD9" s="196"/>
      <c r="QE9" s="196"/>
      <c r="QF9" s="196"/>
      <c r="QG9" s="196"/>
      <c r="QH9" s="196"/>
      <c r="QI9" s="196"/>
      <c r="QJ9" s="196"/>
      <c r="QK9" s="196"/>
      <c r="QL9" s="196"/>
      <c r="QM9" s="196"/>
      <c r="QN9" s="196"/>
      <c r="QO9" s="196"/>
      <c r="QP9" s="196"/>
      <c r="QQ9" s="196"/>
      <c r="QR9" s="196"/>
      <c r="QS9" s="196"/>
      <c r="QT9" s="196"/>
      <c r="QU9" s="196"/>
      <c r="QV9" s="196"/>
      <c r="QW9" s="196"/>
      <c r="QX9" s="196"/>
      <c r="QY9" s="196"/>
      <c r="QZ9" s="196"/>
      <c r="RA9" s="196"/>
      <c r="RB9" s="196"/>
      <c r="RC9" s="196"/>
      <c r="RD9" s="196"/>
      <c r="RE9" s="196"/>
      <c r="RF9" s="196"/>
      <c r="RG9" s="196"/>
      <c r="RH9" s="196"/>
      <c r="RI9" s="196"/>
      <c r="RJ9" s="196"/>
      <c r="RK9" s="196"/>
      <c r="RL9" s="196"/>
      <c r="RM9" s="196"/>
      <c r="RN9" s="196"/>
      <c r="RO9" s="196"/>
      <c r="RP9" s="196"/>
      <c r="RQ9" s="196"/>
      <c r="RR9" s="196"/>
      <c r="RS9" s="196"/>
      <c r="RT9" s="196"/>
      <c r="RU9" s="196"/>
      <c r="RV9" s="196"/>
      <c r="RW9" s="196"/>
      <c r="RX9" s="196"/>
      <c r="RY9" s="196"/>
      <c r="RZ9" s="196"/>
      <c r="SA9" s="196"/>
      <c r="SB9" s="196"/>
      <c r="SC9" s="196"/>
      <c r="SD9" s="196"/>
      <c r="SE9" s="196"/>
      <c r="SF9" s="196"/>
      <c r="SG9" s="196"/>
      <c r="SH9" s="196"/>
      <c r="SI9" s="196"/>
      <c r="SJ9" s="196"/>
      <c r="SK9" s="196"/>
      <c r="SL9" s="196"/>
      <c r="SM9" s="196"/>
      <c r="SN9" s="196"/>
      <c r="SO9" s="196"/>
      <c r="SP9" s="196"/>
      <c r="SQ9" s="196"/>
      <c r="SR9" s="196"/>
      <c r="SS9" s="196"/>
      <c r="ST9" s="196"/>
      <c r="SU9" s="196"/>
      <c r="SV9" s="196"/>
      <c r="SW9" s="196"/>
      <c r="SX9" s="196"/>
      <c r="SY9" s="196"/>
      <c r="SZ9" s="196"/>
      <c r="TA9" s="196"/>
      <c r="TB9" s="196"/>
      <c r="TC9" s="196"/>
      <c r="TD9" s="196"/>
      <c r="TE9" s="196"/>
      <c r="TF9" s="196"/>
      <c r="TG9" s="196"/>
      <c r="TH9" s="196"/>
      <c r="TI9" s="196"/>
      <c r="TJ9" s="196"/>
      <c r="TK9" s="196"/>
      <c r="TL9" s="196"/>
      <c r="TM9" s="196"/>
      <c r="TN9" s="196"/>
      <c r="TO9" s="196"/>
      <c r="TP9" s="196"/>
      <c r="TQ9" s="196"/>
      <c r="TR9" s="196"/>
      <c r="TS9" s="196"/>
      <c r="TT9" s="196"/>
      <c r="TU9" s="196"/>
      <c r="TV9" s="196"/>
      <c r="TW9" s="196"/>
      <c r="TX9" s="196"/>
      <c r="TY9" s="196"/>
      <c r="TZ9" s="196"/>
      <c r="UA9" s="196"/>
      <c r="UB9" s="196"/>
      <c r="UC9" s="196"/>
      <c r="UD9" s="196"/>
      <c r="UE9" s="196"/>
      <c r="UF9" s="196"/>
      <c r="UG9" s="196"/>
      <c r="UH9" s="196"/>
      <c r="UI9" s="196"/>
      <c r="UJ9" s="196"/>
      <c r="UK9" s="196"/>
      <c r="UL9" s="196"/>
      <c r="UM9" s="196"/>
      <c r="UN9" s="196"/>
      <c r="UO9" s="196"/>
      <c r="UP9" s="196"/>
      <c r="UQ9" s="196"/>
      <c r="UR9" s="196"/>
      <c r="US9" s="196"/>
      <c r="UT9" s="196"/>
      <c r="UU9" s="196"/>
      <c r="UV9" s="196"/>
      <c r="UW9" s="196"/>
      <c r="UX9" s="196"/>
      <c r="UY9" s="196"/>
      <c r="UZ9" s="196"/>
      <c r="VA9" s="196"/>
      <c r="VB9" s="196"/>
      <c r="VC9" s="196"/>
      <c r="VD9" s="196"/>
      <c r="VE9" s="196"/>
      <c r="VF9" s="196"/>
      <c r="VG9" s="196"/>
      <c r="VH9" s="196"/>
      <c r="VI9" s="196"/>
      <c r="VJ9" s="196"/>
      <c r="VK9" s="196"/>
      <c r="VL9" s="196"/>
      <c r="VM9" s="196"/>
      <c r="VN9" s="196"/>
      <c r="VO9" s="196"/>
      <c r="VP9" s="196"/>
      <c r="VQ9" s="196"/>
      <c r="VR9" s="196"/>
      <c r="VS9" s="196"/>
      <c r="VT9" s="196"/>
      <c r="VU9" s="196"/>
      <c r="VV9" s="196"/>
      <c r="VW9" s="196"/>
      <c r="VX9" s="196"/>
      <c r="VY9" s="196"/>
      <c r="VZ9" s="196"/>
      <c r="WA9" s="196"/>
      <c r="WB9" s="196"/>
      <c r="WC9" s="196"/>
      <c r="WD9" s="196"/>
      <c r="WE9" s="196"/>
      <c r="WF9" s="196"/>
      <c r="WG9" s="196"/>
      <c r="WH9" s="196"/>
      <c r="WI9" s="196"/>
      <c r="WJ9" s="196"/>
      <c r="WK9" s="196"/>
      <c r="WL9" s="196"/>
      <c r="WM9" s="196"/>
      <c r="WN9" s="196"/>
      <c r="WO9" s="196"/>
      <c r="WP9" s="196"/>
      <c r="WQ9" s="196"/>
      <c r="WR9" s="196"/>
      <c r="WS9" s="196"/>
      <c r="WT9" s="196"/>
      <c r="WU9" s="196"/>
      <c r="WV9" s="196"/>
      <c r="WW9" s="196"/>
      <c r="WX9" s="196"/>
      <c r="WY9" s="196"/>
      <c r="WZ9" s="196"/>
      <c r="XA9" s="196"/>
      <c r="XB9" s="196"/>
      <c r="XC9" s="196"/>
      <c r="XD9" s="196"/>
      <c r="XE9" s="196"/>
      <c r="XF9" s="196"/>
      <c r="XG9" s="196"/>
      <c r="XH9" s="196"/>
      <c r="XI9" s="196"/>
      <c r="XJ9" s="196"/>
      <c r="XK9" s="196"/>
      <c r="XL9" s="196"/>
      <c r="XM9" s="196"/>
      <c r="XN9" s="196"/>
      <c r="XO9" s="196"/>
      <c r="XP9" s="196"/>
      <c r="XQ9" s="196"/>
      <c r="XR9" s="196"/>
      <c r="XS9" s="196"/>
      <c r="XT9" s="196"/>
      <c r="XU9" s="196"/>
      <c r="XV9" s="196"/>
      <c r="XW9" s="196"/>
      <c r="XX9" s="196"/>
      <c r="XY9" s="196"/>
      <c r="XZ9" s="196"/>
      <c r="YA9" s="196"/>
      <c r="YB9" s="196"/>
      <c r="YC9" s="196"/>
      <c r="YD9" s="196"/>
      <c r="YE9" s="196"/>
      <c r="YF9" s="196"/>
      <c r="YG9" s="196"/>
      <c r="YH9" s="196"/>
      <c r="YI9" s="196"/>
      <c r="YJ9" s="196"/>
      <c r="YK9" s="196"/>
      <c r="YL9" s="196"/>
      <c r="YM9" s="196"/>
      <c r="YN9" s="196"/>
      <c r="YO9" s="196"/>
      <c r="YP9" s="196"/>
      <c r="YQ9" s="196"/>
      <c r="YR9" s="196"/>
      <c r="YS9" s="196"/>
      <c r="YT9" s="196"/>
      <c r="YU9" s="196"/>
      <c r="YV9" s="196"/>
      <c r="YW9" s="196"/>
      <c r="YX9" s="196"/>
      <c r="YY9" s="196"/>
      <c r="YZ9" s="196"/>
      <c r="ZA9" s="196"/>
      <c r="ZB9" s="196"/>
      <c r="ZC9" s="196"/>
      <c r="ZD9" s="196"/>
      <c r="ZE9" s="196"/>
      <c r="ZF9" s="196"/>
      <c r="ZG9" s="196"/>
      <c r="ZH9" s="196"/>
      <c r="ZI9" s="196"/>
      <c r="ZJ9" s="196"/>
      <c r="ZK9" s="196"/>
      <c r="ZL9" s="196"/>
      <c r="ZM9" s="196"/>
      <c r="ZN9" s="196"/>
      <c r="ZO9" s="196"/>
      <c r="ZP9" s="196"/>
      <c r="ZQ9" s="196"/>
      <c r="ZR9" s="196"/>
      <c r="ZS9" s="196"/>
      <c r="ZT9" s="196"/>
      <c r="ZU9" s="196"/>
      <c r="ZV9" s="196"/>
      <c r="ZW9" s="196"/>
      <c r="ZX9" s="196"/>
      <c r="ZY9" s="196"/>
      <c r="ZZ9" s="196"/>
      <c r="AAA9" s="196"/>
      <c r="AAB9" s="196"/>
      <c r="AAC9" s="196"/>
      <c r="AAD9" s="196"/>
      <c r="AAE9" s="196"/>
      <c r="AAF9" s="196"/>
      <c r="AAG9" s="196"/>
      <c r="AAH9" s="196"/>
      <c r="AAI9" s="196"/>
      <c r="AAJ9" s="196"/>
      <c r="AAK9" s="196"/>
      <c r="AAL9" s="196"/>
      <c r="AAM9" s="196"/>
      <c r="AAN9" s="196"/>
      <c r="AAO9" s="196"/>
      <c r="AAP9" s="196"/>
      <c r="AAQ9" s="196"/>
      <c r="AAR9" s="196"/>
      <c r="AAS9" s="196"/>
      <c r="AAT9" s="196"/>
      <c r="AAU9" s="196"/>
      <c r="AAV9" s="196"/>
      <c r="AAW9" s="196"/>
      <c r="AAX9" s="196"/>
      <c r="AAY9" s="196"/>
      <c r="AAZ9" s="196"/>
      <c r="ABA9" s="196"/>
      <c r="ABB9" s="196"/>
      <c r="ABC9" s="196"/>
      <c r="ABD9" s="196"/>
      <c r="ABE9" s="196"/>
      <c r="ABF9" s="196"/>
      <c r="ABG9" s="196"/>
      <c r="ABH9" s="196"/>
      <c r="ABI9" s="196"/>
      <c r="ABJ9" s="196"/>
      <c r="ABK9" s="196"/>
      <c r="ABL9" s="196"/>
      <c r="ABM9" s="196"/>
      <c r="ABN9" s="196"/>
      <c r="ABO9" s="196"/>
      <c r="ABP9" s="196"/>
      <c r="ABQ9" s="196"/>
      <c r="ABR9" s="196"/>
      <c r="ABS9" s="196"/>
      <c r="ABT9" s="196"/>
      <c r="ABU9" s="196"/>
      <c r="ABV9" s="196"/>
      <c r="ABW9" s="196"/>
      <c r="ABX9" s="196"/>
      <c r="ABY9" s="196"/>
      <c r="ABZ9" s="196"/>
      <c r="ACA9" s="196"/>
      <c r="ACB9" s="196"/>
      <c r="ACC9" s="196"/>
      <c r="ACD9" s="196"/>
      <c r="ACE9" s="196"/>
      <c r="ACF9" s="196"/>
      <c r="ACG9" s="196"/>
      <c r="ACH9" s="196"/>
      <c r="ACI9" s="196"/>
      <c r="ACJ9" s="196"/>
      <c r="ACK9" s="196"/>
      <c r="ACL9" s="196"/>
      <c r="ACM9" s="196"/>
      <c r="ACN9" s="196"/>
      <c r="ACO9" s="196"/>
      <c r="ACP9" s="196"/>
      <c r="ACQ9" s="196"/>
      <c r="ACR9" s="196"/>
      <c r="ACS9" s="196"/>
      <c r="ACT9" s="196"/>
      <c r="ACU9" s="196"/>
      <c r="ACV9" s="196"/>
      <c r="ACW9" s="196"/>
      <c r="ACX9" s="196"/>
      <c r="ACY9" s="196"/>
      <c r="ACZ9" s="196"/>
      <c r="ADA9" s="196"/>
      <c r="ADB9" s="196"/>
      <c r="ADC9" s="196"/>
      <c r="ADD9" s="196"/>
      <c r="ADE9" s="196"/>
      <c r="ADF9" s="196"/>
      <c r="ADG9" s="196"/>
      <c r="ADH9" s="196"/>
      <c r="ADI9" s="196"/>
      <c r="ADJ9" s="196"/>
      <c r="ADK9" s="196"/>
      <c r="ADL9" s="196"/>
      <c r="ADM9" s="196"/>
      <c r="ADN9" s="196"/>
      <c r="ADO9" s="196"/>
      <c r="ADP9" s="196"/>
      <c r="ADQ9" s="196"/>
      <c r="ADR9" s="196"/>
      <c r="ADS9" s="196"/>
      <c r="ADT9" s="196"/>
      <c r="ADU9" s="196"/>
      <c r="ADV9" s="196"/>
      <c r="ADW9" s="196"/>
      <c r="ADX9" s="196"/>
      <c r="ADY9" s="196"/>
      <c r="ADZ9" s="196"/>
      <c r="AEA9" s="196"/>
      <c r="AEB9" s="196"/>
      <c r="AEC9" s="196"/>
      <c r="AED9" s="196"/>
      <c r="AEE9" s="196"/>
      <c r="AEF9" s="196"/>
      <c r="AEG9" s="196"/>
      <c r="AEH9" s="196"/>
      <c r="AEI9" s="196"/>
      <c r="AEJ9" s="196"/>
      <c r="AEK9" s="196"/>
      <c r="AEL9" s="196"/>
      <c r="AEM9" s="196"/>
      <c r="AEN9" s="196"/>
      <c r="AEO9" s="196"/>
      <c r="AEP9" s="196"/>
      <c r="AEQ9" s="196"/>
      <c r="AER9" s="196"/>
      <c r="AES9" s="196"/>
      <c r="AET9" s="196"/>
      <c r="AEU9" s="196"/>
      <c r="AEV9" s="196"/>
      <c r="AEW9" s="196"/>
      <c r="AEX9" s="196"/>
      <c r="AEY9" s="196"/>
      <c r="AEZ9" s="196"/>
      <c r="AFA9" s="196"/>
      <c r="AFB9" s="196"/>
      <c r="AFC9" s="196"/>
      <c r="AFD9" s="196"/>
      <c r="AFE9" s="196"/>
      <c r="AFF9" s="196"/>
      <c r="AFG9" s="196"/>
      <c r="AFH9" s="196"/>
      <c r="AFI9" s="196"/>
      <c r="AFJ9" s="196"/>
      <c r="AFK9" s="196"/>
      <c r="AFL9" s="196"/>
      <c r="AFM9" s="196"/>
      <c r="AFN9" s="196"/>
      <c r="AFO9" s="196"/>
      <c r="AFP9" s="196"/>
      <c r="AFQ9" s="196"/>
      <c r="AFR9" s="196"/>
      <c r="AFS9" s="196"/>
      <c r="AFT9" s="196"/>
      <c r="AFU9" s="196"/>
      <c r="AFV9" s="196"/>
      <c r="AFW9" s="196"/>
      <c r="AFX9" s="196"/>
      <c r="AFY9" s="196"/>
      <c r="AFZ9" s="196"/>
      <c r="AGA9" s="196"/>
      <c r="AGB9" s="196"/>
      <c r="AGC9" s="196"/>
      <c r="AGD9" s="196"/>
      <c r="AGE9" s="196"/>
      <c r="AGF9" s="196"/>
      <c r="AGG9" s="196"/>
      <c r="AGH9" s="196"/>
      <c r="AGI9" s="196"/>
      <c r="AGJ9" s="196"/>
      <c r="AGK9" s="196"/>
      <c r="AGL9" s="196"/>
      <c r="AGM9" s="196"/>
      <c r="AGN9" s="196"/>
      <c r="AGO9" s="196"/>
      <c r="AGP9" s="196"/>
      <c r="AGQ9" s="196"/>
      <c r="AGR9" s="196"/>
      <c r="AGS9" s="196"/>
      <c r="AGT9" s="196"/>
      <c r="AGU9" s="196"/>
      <c r="AGV9" s="196"/>
      <c r="AGW9" s="196"/>
      <c r="AGX9" s="196"/>
      <c r="AGY9" s="196"/>
      <c r="AGZ9" s="196"/>
      <c r="AHA9" s="196"/>
      <c r="AHB9" s="196"/>
      <c r="AHC9" s="196"/>
      <c r="AHD9" s="196"/>
      <c r="AHE9" s="196"/>
      <c r="AHF9" s="196"/>
      <c r="AHG9" s="196"/>
      <c r="AHH9" s="196"/>
      <c r="AHI9" s="196"/>
      <c r="AHJ9" s="196"/>
      <c r="AHK9" s="196"/>
      <c r="AHL9" s="196"/>
      <c r="AHM9" s="196"/>
      <c r="AHN9" s="196"/>
      <c r="AHO9" s="196"/>
      <c r="AHP9" s="196"/>
      <c r="AHQ9" s="196"/>
      <c r="AHR9" s="196"/>
      <c r="AHS9" s="196"/>
      <c r="AHT9" s="196"/>
      <c r="AHU9" s="196"/>
      <c r="AHV9" s="196"/>
      <c r="AHW9" s="196"/>
      <c r="AHX9" s="196"/>
      <c r="AHY9" s="196"/>
      <c r="AHZ9" s="196"/>
      <c r="AIA9" s="196"/>
      <c r="AIB9" s="196"/>
      <c r="AIC9" s="196"/>
      <c r="AID9" s="196"/>
      <c r="AIE9" s="196"/>
      <c r="AIF9" s="196"/>
      <c r="AIG9" s="196"/>
      <c r="AIH9" s="196"/>
      <c r="AII9" s="196"/>
      <c r="AIJ9" s="196"/>
      <c r="AIK9" s="196"/>
      <c r="AIL9" s="196"/>
      <c r="AIM9" s="196"/>
      <c r="AIN9" s="196"/>
      <c r="AIO9" s="196"/>
      <c r="AIP9" s="196"/>
      <c r="AIQ9" s="196"/>
      <c r="AIR9" s="196"/>
      <c r="AIS9" s="196"/>
      <c r="AIT9" s="196"/>
      <c r="AIU9" s="196"/>
      <c r="AIV9" s="196"/>
      <c r="AIW9" s="196"/>
      <c r="AIX9" s="196"/>
      <c r="AIY9" s="196"/>
      <c r="AIZ9" s="196"/>
      <c r="AJA9" s="196"/>
      <c r="AJB9" s="196"/>
      <c r="AJC9" s="196"/>
      <c r="AJD9" s="196"/>
      <c r="AJE9" s="196"/>
      <c r="AJF9" s="196"/>
      <c r="AJG9" s="196"/>
      <c r="AJH9" s="196"/>
      <c r="AJI9" s="196"/>
      <c r="AJJ9" s="196"/>
      <c r="AJK9" s="196"/>
      <c r="AJL9" s="196"/>
      <c r="AJM9" s="196"/>
      <c r="AJN9" s="196"/>
      <c r="AJO9" s="196"/>
      <c r="AJP9" s="196"/>
      <c r="AJQ9" s="196"/>
      <c r="AJR9" s="196"/>
      <c r="AJS9" s="196"/>
      <c r="AJT9" s="196"/>
      <c r="AJU9" s="196"/>
      <c r="AJV9" s="196"/>
      <c r="AJW9" s="196"/>
      <c r="AJX9" s="196"/>
      <c r="AJY9" s="196"/>
      <c r="AJZ9" s="196"/>
      <c r="AKA9" s="196"/>
      <c r="AKB9" s="196"/>
      <c r="AKC9" s="196"/>
      <c r="AKD9" s="196"/>
      <c r="AKE9" s="196"/>
      <c r="AKF9" s="196"/>
      <c r="AKG9" s="196"/>
      <c r="AKH9" s="196"/>
      <c r="AKI9" s="196"/>
      <c r="AKJ9" s="196"/>
      <c r="AKK9" s="196"/>
      <c r="AKL9" s="196"/>
      <c r="AKM9" s="196"/>
      <c r="AKN9" s="196"/>
      <c r="AKO9" s="196"/>
      <c r="AKP9" s="196"/>
      <c r="AKQ9" s="196"/>
      <c r="AKR9" s="196"/>
      <c r="AKS9" s="196"/>
      <c r="AKT9" s="196"/>
      <c r="AKU9" s="196"/>
      <c r="AKV9" s="196"/>
      <c r="AKW9" s="196"/>
      <c r="AKX9" s="196"/>
      <c r="AKY9" s="196"/>
      <c r="AKZ9" s="196"/>
      <c r="ALA9" s="196"/>
      <c r="ALB9" s="196"/>
      <c r="ALC9" s="196"/>
      <c r="ALD9" s="196"/>
      <c r="ALE9" s="196"/>
      <c r="ALF9" s="196"/>
      <c r="ALG9" s="196"/>
      <c r="ALH9" s="196"/>
      <c r="ALI9" s="196"/>
      <c r="ALJ9" s="196"/>
      <c r="ALK9" s="196"/>
      <c r="ALL9" s="196"/>
      <c r="ALM9" s="196"/>
      <c r="ALN9" s="196"/>
      <c r="ALO9" s="196"/>
      <c r="ALP9" s="196"/>
      <c r="ALQ9" s="196"/>
      <c r="ALR9" s="196"/>
      <c r="ALS9" s="196"/>
      <c r="ALT9" s="196"/>
      <c r="ALU9" s="196"/>
      <c r="ALV9" s="196"/>
      <c r="ALW9" s="196"/>
      <c r="ALX9" s="196"/>
      <c r="ALY9" s="196"/>
      <c r="ALZ9" s="196"/>
      <c r="AMA9" s="196"/>
      <c r="AMB9" s="196"/>
      <c r="AMC9" s="196"/>
      <c r="AMD9" s="196"/>
      <c r="AME9" s="196"/>
      <c r="AMF9" s="196"/>
      <c r="AMG9" s="196"/>
      <c r="AMH9" s="196"/>
    </row>
    <row r="10" spans="1:1022" s="134" customFormat="1" ht="26.25" customHeight="1">
      <c r="A10" s="239"/>
      <c r="B10" s="239"/>
      <c r="C10" s="239"/>
      <c r="D10" s="239"/>
      <c r="E10" s="239"/>
      <c r="F10" s="886" t="s">
        <v>2215</v>
      </c>
      <c r="G10" s="873"/>
      <c r="H10" s="873"/>
      <c r="I10" s="873"/>
      <c r="J10" s="873"/>
      <c r="K10" s="873"/>
      <c r="L10" s="873"/>
      <c r="M10" s="873"/>
      <c r="N10" s="873"/>
      <c r="O10" s="873"/>
      <c r="P10" s="743"/>
      <c r="Q10" s="743"/>
      <c r="R10" s="743"/>
      <c r="S10" s="743"/>
      <c r="T10" s="743"/>
      <c r="U10" s="743"/>
      <c r="V10" s="743"/>
      <c r="W10" s="743"/>
      <c r="X10" s="743"/>
      <c r="Y10" s="743"/>
      <c r="Z10" s="743"/>
      <c r="AA10" s="743"/>
      <c r="AB10" s="743"/>
      <c r="AC10" s="743"/>
      <c r="AD10" s="743"/>
      <c r="AE10" s="743"/>
      <c r="AF10" s="553"/>
      <c r="AG10" s="743"/>
      <c r="AH10" s="743"/>
      <c r="AI10" s="743"/>
      <c r="AJ10" s="743"/>
      <c r="AK10" s="873"/>
      <c r="AL10" s="873"/>
      <c r="AM10" s="873"/>
      <c r="AN10" s="873"/>
      <c r="AO10" s="873"/>
      <c r="AP10" s="873"/>
      <c r="AQ10" s="873"/>
      <c r="AR10" s="743"/>
      <c r="AS10" s="873"/>
      <c r="AT10" s="873"/>
      <c r="AU10" s="873"/>
      <c r="AV10" s="887" t="s">
        <v>12</v>
      </c>
      <c r="AW10" s="196"/>
      <c r="AX10" s="177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196"/>
      <c r="OF10" s="196"/>
      <c r="OG10" s="196"/>
      <c r="OH10" s="196"/>
      <c r="OI10" s="196"/>
      <c r="OJ10" s="196"/>
      <c r="OK10" s="196"/>
      <c r="OL10" s="196"/>
      <c r="OM10" s="196"/>
      <c r="ON10" s="196"/>
      <c r="OO10" s="196"/>
      <c r="OP10" s="196"/>
      <c r="OQ10" s="196"/>
      <c r="OR10" s="196"/>
      <c r="OS10" s="196"/>
      <c r="OT10" s="196"/>
      <c r="OU10" s="196"/>
      <c r="OV10" s="196"/>
      <c r="OW10" s="196"/>
      <c r="OX10" s="196"/>
      <c r="OY10" s="196"/>
      <c r="OZ10" s="196"/>
      <c r="PA10" s="196"/>
      <c r="PB10" s="196"/>
      <c r="PC10" s="196"/>
      <c r="PD10" s="196"/>
      <c r="PE10" s="196"/>
      <c r="PF10" s="196"/>
      <c r="PG10" s="196"/>
      <c r="PH10" s="196"/>
      <c r="PI10" s="196"/>
      <c r="PJ10" s="196"/>
      <c r="PK10" s="196"/>
      <c r="PL10" s="196"/>
      <c r="PM10" s="196"/>
      <c r="PN10" s="196"/>
      <c r="PO10" s="196"/>
      <c r="PP10" s="196"/>
      <c r="PQ10" s="196"/>
      <c r="PR10" s="196"/>
      <c r="PS10" s="196"/>
      <c r="PT10" s="196"/>
      <c r="PU10" s="196"/>
      <c r="PV10" s="196"/>
      <c r="PW10" s="196"/>
      <c r="PX10" s="196"/>
      <c r="PY10" s="196"/>
      <c r="PZ10" s="196"/>
      <c r="QA10" s="196"/>
      <c r="QB10" s="196"/>
      <c r="QC10" s="196"/>
      <c r="QD10" s="196"/>
      <c r="QE10" s="196"/>
      <c r="QF10" s="196"/>
      <c r="QG10" s="196"/>
      <c r="QH10" s="196"/>
      <c r="QI10" s="196"/>
      <c r="QJ10" s="196"/>
      <c r="QK10" s="196"/>
      <c r="QL10" s="196"/>
      <c r="QM10" s="196"/>
      <c r="QN10" s="196"/>
      <c r="QO10" s="196"/>
      <c r="QP10" s="196"/>
      <c r="QQ10" s="196"/>
      <c r="QR10" s="196"/>
      <c r="QS10" s="196"/>
      <c r="QT10" s="196"/>
      <c r="QU10" s="196"/>
      <c r="QV10" s="196"/>
      <c r="QW10" s="196"/>
      <c r="QX10" s="196"/>
      <c r="QY10" s="196"/>
      <c r="QZ10" s="196"/>
      <c r="RA10" s="196"/>
      <c r="RB10" s="196"/>
      <c r="RC10" s="196"/>
      <c r="RD10" s="196"/>
      <c r="RE10" s="196"/>
      <c r="RF10" s="196"/>
      <c r="RG10" s="196"/>
      <c r="RH10" s="196"/>
      <c r="RI10" s="196"/>
      <c r="RJ10" s="196"/>
      <c r="RK10" s="196"/>
      <c r="RL10" s="196"/>
      <c r="RM10" s="196"/>
      <c r="RN10" s="196"/>
      <c r="RO10" s="196"/>
      <c r="RP10" s="196"/>
      <c r="RQ10" s="196"/>
      <c r="RR10" s="196"/>
      <c r="RS10" s="196"/>
      <c r="RT10" s="196"/>
      <c r="RU10" s="196"/>
      <c r="RV10" s="196"/>
      <c r="RW10" s="196"/>
      <c r="RX10" s="196"/>
      <c r="RY10" s="196"/>
      <c r="RZ10" s="196"/>
      <c r="SA10" s="196"/>
      <c r="SB10" s="196"/>
      <c r="SC10" s="196"/>
      <c r="SD10" s="196"/>
      <c r="SE10" s="196"/>
      <c r="SF10" s="196"/>
      <c r="SG10" s="196"/>
      <c r="SH10" s="196"/>
      <c r="SI10" s="196"/>
      <c r="SJ10" s="196"/>
      <c r="SK10" s="196"/>
      <c r="SL10" s="196"/>
      <c r="SM10" s="196"/>
      <c r="SN10" s="196"/>
      <c r="SO10" s="196"/>
      <c r="SP10" s="196"/>
      <c r="SQ10" s="196"/>
      <c r="SR10" s="196"/>
      <c r="SS10" s="196"/>
      <c r="ST10" s="196"/>
      <c r="SU10" s="196"/>
      <c r="SV10" s="196"/>
      <c r="SW10" s="196"/>
      <c r="SX10" s="196"/>
      <c r="SY10" s="196"/>
      <c r="SZ10" s="196"/>
      <c r="TA10" s="196"/>
      <c r="TB10" s="196"/>
      <c r="TC10" s="196"/>
      <c r="TD10" s="196"/>
      <c r="TE10" s="196"/>
      <c r="TF10" s="196"/>
      <c r="TG10" s="196"/>
      <c r="TH10" s="196"/>
      <c r="TI10" s="196"/>
      <c r="TJ10" s="196"/>
      <c r="TK10" s="196"/>
      <c r="TL10" s="196"/>
      <c r="TM10" s="196"/>
      <c r="TN10" s="196"/>
      <c r="TO10" s="196"/>
      <c r="TP10" s="196"/>
      <c r="TQ10" s="196"/>
      <c r="TR10" s="196"/>
      <c r="TS10" s="196"/>
      <c r="TT10" s="196"/>
      <c r="TU10" s="196"/>
      <c r="TV10" s="196"/>
      <c r="TW10" s="196"/>
      <c r="TX10" s="196"/>
      <c r="TY10" s="196"/>
      <c r="TZ10" s="196"/>
      <c r="UA10" s="196"/>
      <c r="UB10" s="196"/>
      <c r="UC10" s="196"/>
      <c r="UD10" s="196"/>
      <c r="UE10" s="196"/>
      <c r="UF10" s="196"/>
      <c r="UG10" s="196"/>
      <c r="UH10" s="196"/>
      <c r="UI10" s="196"/>
      <c r="UJ10" s="196"/>
      <c r="UK10" s="196"/>
      <c r="UL10" s="196"/>
      <c r="UM10" s="196"/>
      <c r="UN10" s="196"/>
      <c r="UO10" s="196"/>
      <c r="UP10" s="196"/>
      <c r="UQ10" s="196"/>
      <c r="UR10" s="196"/>
      <c r="US10" s="196"/>
      <c r="UT10" s="196"/>
      <c r="UU10" s="196"/>
      <c r="UV10" s="196"/>
      <c r="UW10" s="196"/>
      <c r="UX10" s="196"/>
      <c r="UY10" s="196"/>
      <c r="UZ10" s="196"/>
      <c r="VA10" s="196"/>
      <c r="VB10" s="196"/>
      <c r="VC10" s="196"/>
      <c r="VD10" s="196"/>
      <c r="VE10" s="196"/>
      <c r="VF10" s="196"/>
      <c r="VG10" s="196"/>
      <c r="VH10" s="196"/>
      <c r="VI10" s="196"/>
      <c r="VJ10" s="196"/>
      <c r="VK10" s="196"/>
      <c r="VL10" s="196"/>
      <c r="VM10" s="196"/>
      <c r="VN10" s="196"/>
      <c r="VO10" s="196"/>
      <c r="VP10" s="196"/>
      <c r="VQ10" s="196"/>
      <c r="VR10" s="196"/>
      <c r="VS10" s="196"/>
      <c r="VT10" s="196"/>
      <c r="VU10" s="196"/>
      <c r="VV10" s="196"/>
      <c r="VW10" s="196"/>
      <c r="VX10" s="196"/>
      <c r="VY10" s="196"/>
      <c r="VZ10" s="196"/>
      <c r="WA10" s="196"/>
      <c r="WB10" s="196"/>
      <c r="WC10" s="196"/>
      <c r="WD10" s="196"/>
      <c r="WE10" s="196"/>
      <c r="WF10" s="196"/>
      <c r="WG10" s="196"/>
      <c r="WH10" s="196"/>
      <c r="WI10" s="196"/>
      <c r="WJ10" s="196"/>
      <c r="WK10" s="196"/>
      <c r="WL10" s="196"/>
      <c r="WM10" s="196"/>
      <c r="WN10" s="196"/>
      <c r="WO10" s="196"/>
      <c r="WP10" s="196"/>
      <c r="WQ10" s="196"/>
      <c r="WR10" s="196"/>
      <c r="WS10" s="196"/>
      <c r="WT10" s="196"/>
      <c r="WU10" s="196"/>
      <c r="WV10" s="196"/>
      <c r="WW10" s="196"/>
      <c r="WX10" s="196"/>
      <c r="WY10" s="196"/>
      <c r="WZ10" s="196"/>
      <c r="XA10" s="196"/>
      <c r="XB10" s="196"/>
      <c r="XC10" s="196"/>
      <c r="XD10" s="196"/>
      <c r="XE10" s="196"/>
      <c r="XF10" s="196"/>
      <c r="XG10" s="196"/>
      <c r="XH10" s="196"/>
      <c r="XI10" s="196"/>
      <c r="XJ10" s="196"/>
      <c r="XK10" s="196"/>
      <c r="XL10" s="196"/>
      <c r="XM10" s="196"/>
      <c r="XN10" s="196"/>
      <c r="XO10" s="196"/>
      <c r="XP10" s="196"/>
      <c r="XQ10" s="196"/>
      <c r="XR10" s="196"/>
      <c r="XS10" s="196"/>
      <c r="XT10" s="196"/>
      <c r="XU10" s="196"/>
      <c r="XV10" s="196"/>
      <c r="XW10" s="196"/>
      <c r="XX10" s="196"/>
      <c r="XY10" s="196"/>
      <c r="XZ10" s="196"/>
      <c r="YA10" s="196"/>
      <c r="YB10" s="196"/>
      <c r="YC10" s="196"/>
      <c r="YD10" s="196"/>
      <c r="YE10" s="196"/>
      <c r="YF10" s="196"/>
      <c r="YG10" s="196"/>
      <c r="YH10" s="196"/>
      <c r="YI10" s="196"/>
      <c r="YJ10" s="196"/>
      <c r="YK10" s="196"/>
      <c r="YL10" s="196"/>
      <c r="YM10" s="196"/>
      <c r="YN10" s="196"/>
      <c r="YO10" s="196"/>
      <c r="YP10" s="196"/>
      <c r="YQ10" s="196"/>
      <c r="YR10" s="196"/>
      <c r="YS10" s="196"/>
      <c r="YT10" s="196"/>
      <c r="YU10" s="196"/>
      <c r="YV10" s="196"/>
      <c r="YW10" s="196"/>
      <c r="YX10" s="196"/>
      <c r="YY10" s="196"/>
      <c r="YZ10" s="196"/>
      <c r="ZA10" s="196"/>
      <c r="ZB10" s="196"/>
      <c r="ZC10" s="196"/>
      <c r="ZD10" s="196"/>
      <c r="ZE10" s="196"/>
      <c r="ZF10" s="196"/>
      <c r="ZG10" s="196"/>
      <c r="ZH10" s="196"/>
      <c r="ZI10" s="196"/>
      <c r="ZJ10" s="196"/>
      <c r="ZK10" s="196"/>
      <c r="ZL10" s="196"/>
      <c r="ZM10" s="196"/>
      <c r="ZN10" s="196"/>
      <c r="ZO10" s="196"/>
      <c r="ZP10" s="196"/>
      <c r="ZQ10" s="196"/>
      <c r="ZR10" s="196"/>
      <c r="ZS10" s="196"/>
      <c r="ZT10" s="196"/>
      <c r="ZU10" s="196"/>
      <c r="ZV10" s="196"/>
      <c r="ZW10" s="196"/>
      <c r="ZX10" s="196"/>
      <c r="ZY10" s="196"/>
      <c r="ZZ10" s="196"/>
      <c r="AAA10" s="196"/>
      <c r="AAB10" s="196"/>
      <c r="AAC10" s="196"/>
      <c r="AAD10" s="196"/>
      <c r="AAE10" s="196"/>
      <c r="AAF10" s="196"/>
      <c r="AAG10" s="196"/>
      <c r="AAH10" s="196"/>
      <c r="AAI10" s="196"/>
      <c r="AAJ10" s="196"/>
      <c r="AAK10" s="196"/>
      <c r="AAL10" s="196"/>
      <c r="AAM10" s="196"/>
      <c r="AAN10" s="196"/>
      <c r="AAO10" s="196"/>
      <c r="AAP10" s="196"/>
      <c r="AAQ10" s="196"/>
      <c r="AAR10" s="196"/>
      <c r="AAS10" s="196"/>
      <c r="AAT10" s="196"/>
      <c r="AAU10" s="196"/>
      <c r="AAV10" s="196"/>
      <c r="AAW10" s="196"/>
      <c r="AAX10" s="196"/>
      <c r="AAY10" s="196"/>
      <c r="AAZ10" s="196"/>
      <c r="ABA10" s="196"/>
      <c r="ABB10" s="196"/>
      <c r="ABC10" s="196"/>
      <c r="ABD10" s="196"/>
      <c r="ABE10" s="196"/>
      <c r="ABF10" s="196"/>
      <c r="ABG10" s="196"/>
      <c r="ABH10" s="196"/>
      <c r="ABI10" s="196"/>
      <c r="ABJ10" s="196"/>
      <c r="ABK10" s="196"/>
      <c r="ABL10" s="196"/>
      <c r="ABM10" s="196"/>
      <c r="ABN10" s="196"/>
      <c r="ABO10" s="196"/>
      <c r="ABP10" s="196"/>
      <c r="ABQ10" s="196"/>
      <c r="ABR10" s="196"/>
      <c r="ABS10" s="196"/>
      <c r="ABT10" s="196"/>
      <c r="ABU10" s="196"/>
      <c r="ABV10" s="196"/>
      <c r="ABW10" s="196"/>
      <c r="ABX10" s="196"/>
      <c r="ABY10" s="196"/>
      <c r="ABZ10" s="196"/>
      <c r="ACA10" s="196"/>
      <c r="ACB10" s="196"/>
      <c r="ACC10" s="196"/>
      <c r="ACD10" s="196"/>
      <c r="ACE10" s="196"/>
      <c r="ACF10" s="196"/>
      <c r="ACG10" s="196"/>
      <c r="ACH10" s="196"/>
      <c r="ACI10" s="196"/>
      <c r="ACJ10" s="196"/>
      <c r="ACK10" s="196"/>
      <c r="ACL10" s="196"/>
      <c r="ACM10" s="196"/>
      <c r="ACN10" s="196"/>
      <c r="ACO10" s="196"/>
      <c r="ACP10" s="196"/>
      <c r="ACQ10" s="196"/>
      <c r="ACR10" s="196"/>
      <c r="ACS10" s="196"/>
      <c r="ACT10" s="196"/>
      <c r="ACU10" s="196"/>
      <c r="ACV10" s="196"/>
      <c r="ACW10" s="196"/>
      <c r="ACX10" s="196"/>
      <c r="ACY10" s="196"/>
      <c r="ACZ10" s="196"/>
      <c r="ADA10" s="196"/>
      <c r="ADB10" s="196"/>
      <c r="ADC10" s="196"/>
      <c r="ADD10" s="196"/>
      <c r="ADE10" s="196"/>
      <c r="ADF10" s="196"/>
      <c r="ADG10" s="196"/>
      <c r="ADH10" s="196"/>
      <c r="ADI10" s="196"/>
      <c r="ADJ10" s="196"/>
      <c r="ADK10" s="196"/>
      <c r="ADL10" s="196"/>
      <c r="ADM10" s="196"/>
      <c r="ADN10" s="196"/>
      <c r="ADO10" s="196"/>
      <c r="ADP10" s="196"/>
      <c r="ADQ10" s="196"/>
      <c r="ADR10" s="196"/>
      <c r="ADS10" s="196"/>
      <c r="ADT10" s="196"/>
      <c r="ADU10" s="196"/>
      <c r="ADV10" s="196"/>
      <c r="ADW10" s="196"/>
      <c r="ADX10" s="196"/>
      <c r="ADY10" s="196"/>
      <c r="ADZ10" s="196"/>
      <c r="AEA10" s="196"/>
      <c r="AEB10" s="196"/>
      <c r="AEC10" s="196"/>
      <c r="AED10" s="196"/>
      <c r="AEE10" s="196"/>
      <c r="AEF10" s="196"/>
      <c r="AEG10" s="196"/>
      <c r="AEH10" s="196"/>
      <c r="AEI10" s="196"/>
      <c r="AEJ10" s="196"/>
      <c r="AEK10" s="196"/>
      <c r="AEL10" s="196"/>
      <c r="AEM10" s="196"/>
      <c r="AEN10" s="196"/>
      <c r="AEO10" s="196"/>
      <c r="AEP10" s="196"/>
      <c r="AEQ10" s="196"/>
      <c r="AER10" s="196"/>
      <c r="AES10" s="196"/>
      <c r="AET10" s="196"/>
      <c r="AEU10" s="196"/>
      <c r="AEV10" s="196"/>
      <c r="AEW10" s="196"/>
      <c r="AEX10" s="196"/>
      <c r="AEY10" s="196"/>
      <c r="AEZ10" s="196"/>
      <c r="AFA10" s="196"/>
      <c r="AFB10" s="196"/>
      <c r="AFC10" s="196"/>
      <c r="AFD10" s="196"/>
      <c r="AFE10" s="196"/>
      <c r="AFF10" s="196"/>
      <c r="AFG10" s="196"/>
      <c r="AFH10" s="196"/>
      <c r="AFI10" s="196"/>
      <c r="AFJ10" s="196"/>
      <c r="AFK10" s="196"/>
      <c r="AFL10" s="196"/>
      <c r="AFM10" s="196"/>
      <c r="AFN10" s="196"/>
      <c r="AFO10" s="196"/>
      <c r="AFP10" s="196"/>
      <c r="AFQ10" s="196"/>
      <c r="AFR10" s="196"/>
      <c r="AFS10" s="196"/>
      <c r="AFT10" s="196"/>
      <c r="AFU10" s="196"/>
      <c r="AFV10" s="196"/>
      <c r="AFW10" s="196"/>
      <c r="AFX10" s="196"/>
      <c r="AFY10" s="196"/>
      <c r="AFZ10" s="196"/>
      <c r="AGA10" s="196"/>
      <c r="AGB10" s="196"/>
      <c r="AGC10" s="196"/>
      <c r="AGD10" s="196"/>
      <c r="AGE10" s="196"/>
      <c r="AGF10" s="196"/>
      <c r="AGG10" s="196"/>
      <c r="AGH10" s="196"/>
      <c r="AGI10" s="196"/>
      <c r="AGJ10" s="196"/>
      <c r="AGK10" s="196"/>
      <c r="AGL10" s="196"/>
      <c r="AGM10" s="196"/>
      <c r="AGN10" s="196"/>
      <c r="AGO10" s="196"/>
      <c r="AGP10" s="196"/>
      <c r="AGQ10" s="196"/>
      <c r="AGR10" s="196"/>
      <c r="AGS10" s="196"/>
      <c r="AGT10" s="196"/>
      <c r="AGU10" s="196"/>
      <c r="AGV10" s="196"/>
      <c r="AGW10" s="196"/>
      <c r="AGX10" s="196"/>
      <c r="AGY10" s="196"/>
      <c r="AGZ10" s="196"/>
      <c r="AHA10" s="196"/>
      <c r="AHB10" s="196"/>
      <c r="AHC10" s="196"/>
      <c r="AHD10" s="196"/>
      <c r="AHE10" s="196"/>
      <c r="AHF10" s="196"/>
      <c r="AHG10" s="196"/>
      <c r="AHH10" s="196"/>
      <c r="AHI10" s="196"/>
      <c r="AHJ10" s="196"/>
      <c r="AHK10" s="196"/>
      <c r="AHL10" s="196"/>
      <c r="AHM10" s="196"/>
      <c r="AHN10" s="196"/>
      <c r="AHO10" s="196"/>
      <c r="AHP10" s="196"/>
      <c r="AHQ10" s="196"/>
      <c r="AHR10" s="196"/>
      <c r="AHS10" s="196"/>
      <c r="AHT10" s="196"/>
      <c r="AHU10" s="196"/>
      <c r="AHV10" s="196"/>
      <c r="AHW10" s="196"/>
      <c r="AHX10" s="196"/>
      <c r="AHY10" s="196"/>
      <c r="AHZ10" s="196"/>
      <c r="AIA10" s="196"/>
      <c r="AIB10" s="196"/>
      <c r="AIC10" s="196"/>
      <c r="AID10" s="196"/>
      <c r="AIE10" s="196"/>
      <c r="AIF10" s="196"/>
      <c r="AIG10" s="196"/>
      <c r="AIH10" s="196"/>
      <c r="AII10" s="196"/>
      <c r="AIJ10" s="196"/>
      <c r="AIK10" s="196"/>
      <c r="AIL10" s="196"/>
      <c r="AIM10" s="196"/>
      <c r="AIN10" s="196"/>
      <c r="AIO10" s="196"/>
      <c r="AIP10" s="196"/>
      <c r="AIQ10" s="196"/>
      <c r="AIR10" s="196"/>
      <c r="AIS10" s="196"/>
      <c r="AIT10" s="196"/>
      <c r="AIU10" s="196"/>
      <c r="AIV10" s="196"/>
      <c r="AIW10" s="196"/>
      <c r="AIX10" s="196"/>
      <c r="AIY10" s="196"/>
      <c r="AIZ10" s="196"/>
      <c r="AJA10" s="196"/>
      <c r="AJB10" s="196"/>
      <c r="AJC10" s="196"/>
      <c r="AJD10" s="196"/>
      <c r="AJE10" s="196"/>
      <c r="AJF10" s="196"/>
      <c r="AJG10" s="196"/>
      <c r="AJH10" s="196"/>
      <c r="AJI10" s="196"/>
      <c r="AJJ10" s="196"/>
      <c r="AJK10" s="196"/>
      <c r="AJL10" s="196"/>
      <c r="AJM10" s="196"/>
      <c r="AJN10" s="196"/>
      <c r="AJO10" s="196"/>
      <c r="AJP10" s="196"/>
      <c r="AJQ10" s="196"/>
      <c r="AJR10" s="196"/>
      <c r="AJS10" s="196"/>
      <c r="AJT10" s="196"/>
      <c r="AJU10" s="196"/>
      <c r="AJV10" s="196"/>
      <c r="AJW10" s="196"/>
      <c r="AJX10" s="196"/>
      <c r="AJY10" s="196"/>
      <c r="AJZ10" s="196"/>
      <c r="AKA10" s="196"/>
      <c r="AKB10" s="196"/>
      <c r="AKC10" s="196"/>
      <c r="AKD10" s="196"/>
      <c r="AKE10" s="196"/>
      <c r="AKF10" s="196"/>
      <c r="AKG10" s="196"/>
      <c r="AKH10" s="196"/>
      <c r="AKI10" s="196"/>
      <c r="AKJ10" s="196"/>
      <c r="AKK10" s="196"/>
      <c r="AKL10" s="196"/>
      <c r="AKM10" s="196"/>
      <c r="AKN10" s="196"/>
      <c r="AKO10" s="196"/>
      <c r="AKP10" s="196"/>
      <c r="AKQ10" s="196"/>
      <c r="AKR10" s="196"/>
      <c r="AKS10" s="196"/>
      <c r="AKT10" s="196"/>
      <c r="AKU10" s="196"/>
      <c r="AKV10" s="196"/>
      <c r="AKW10" s="196"/>
      <c r="AKX10" s="196"/>
      <c r="AKY10" s="196"/>
      <c r="AKZ10" s="196"/>
      <c r="ALA10" s="196"/>
      <c r="ALB10" s="196"/>
      <c r="ALC10" s="196"/>
      <c r="ALD10" s="196"/>
      <c r="ALE10" s="196"/>
      <c r="ALF10" s="196"/>
      <c r="ALG10" s="196"/>
      <c r="ALH10" s="196"/>
      <c r="ALI10" s="196"/>
      <c r="ALJ10" s="196"/>
      <c r="ALK10" s="196"/>
      <c r="ALL10" s="196"/>
      <c r="ALM10" s="196"/>
      <c r="ALN10" s="196"/>
      <c r="ALO10" s="196"/>
      <c r="ALP10" s="196"/>
      <c r="ALQ10" s="196"/>
      <c r="ALR10" s="196"/>
      <c r="ALS10" s="196"/>
      <c r="ALT10" s="196"/>
      <c r="ALU10" s="196"/>
      <c r="ALV10" s="196"/>
      <c r="ALW10" s="196"/>
      <c r="ALX10" s="196"/>
      <c r="ALY10" s="196"/>
      <c r="ALZ10" s="196"/>
      <c r="AMA10" s="196"/>
      <c r="AMB10" s="196"/>
      <c r="AMC10" s="196"/>
      <c r="AMD10" s="196"/>
      <c r="AME10" s="196"/>
      <c r="AMF10" s="196"/>
      <c r="AMG10" s="196"/>
      <c r="AMH10" s="196"/>
    </row>
    <row r="11" spans="1:1022" ht="26.25" customHeight="1">
      <c r="F11" s="278"/>
      <c r="G11" s="71"/>
      <c r="H11" s="71"/>
      <c r="I11" s="71"/>
      <c r="J11" s="71"/>
      <c r="K11" s="71"/>
      <c r="L11" s="71"/>
      <c r="M11" s="71"/>
      <c r="N11" s="71"/>
      <c r="O11" s="71"/>
      <c r="P11" s="278"/>
      <c r="Q11" s="278"/>
      <c r="R11" s="278"/>
      <c r="S11" s="278"/>
      <c r="T11" s="278"/>
      <c r="U11" s="278"/>
      <c r="V11" s="278"/>
      <c r="W11" s="278"/>
      <c r="X11" s="278"/>
      <c r="Y11" s="278"/>
      <c r="Z11" s="278"/>
      <c r="AA11" s="278"/>
      <c r="AB11" s="278"/>
      <c r="AC11" s="278"/>
      <c r="AD11" s="278"/>
      <c r="AE11" s="278"/>
      <c r="AF11" s="72"/>
      <c r="AG11" s="73"/>
      <c r="AH11" s="73"/>
      <c r="AI11" s="73"/>
      <c r="AJ11" s="73"/>
      <c r="AK11" s="71"/>
      <c r="AL11" s="71"/>
      <c r="AM11" s="71"/>
      <c r="AN11" s="71"/>
      <c r="AO11" s="71"/>
      <c r="AP11" s="71"/>
      <c r="AQ11" s="71"/>
      <c r="AR11" s="73"/>
      <c r="AS11" s="71"/>
      <c r="AT11" s="71"/>
      <c r="AU11" s="71"/>
      <c r="AV11" s="72"/>
      <c r="AX11" s="1776"/>
    </row>
    <row r="12" spans="1:1022" ht="24.75" customHeight="1">
      <c r="AK12" s="16"/>
      <c r="AL12" s="16"/>
      <c r="AM12" s="16"/>
      <c r="AN12" s="16"/>
      <c r="AO12" s="1810" t="s">
        <v>2264</v>
      </c>
      <c r="AP12" s="1811"/>
      <c r="AQ12" s="1811"/>
      <c r="AR12" s="1811"/>
      <c r="AS12" s="1811"/>
      <c r="AT12" s="1811"/>
      <c r="AU12" s="1811"/>
      <c r="AV12" s="1812"/>
      <c r="AX12" s="1776"/>
    </row>
    <row r="13" spans="1:1022" ht="24.75" customHeight="1">
      <c r="AK13" s="73"/>
      <c r="AL13" s="73"/>
      <c r="AM13" s="73"/>
      <c r="AN13" s="73"/>
      <c r="AO13" s="1813"/>
      <c r="AP13" s="1814"/>
      <c r="AQ13" s="1814"/>
      <c r="AR13" s="1814"/>
      <c r="AS13" s="1814"/>
      <c r="AT13" s="1814"/>
      <c r="AU13" s="1814"/>
      <c r="AV13" s="1815"/>
      <c r="AX13" s="1776"/>
    </row>
    <row r="14" spans="1:1022">
      <c r="AO14" s="1816"/>
      <c r="AP14" s="1817"/>
      <c r="AQ14" s="1817"/>
      <c r="AR14" s="1817"/>
      <c r="AS14" s="1817"/>
      <c r="AT14" s="1817"/>
      <c r="AU14" s="1817"/>
      <c r="AV14" s="1818"/>
      <c r="AX14" s="1776"/>
    </row>
    <row r="15" spans="1:1022" s="363" customFormat="1" ht="51.75" customHeight="1">
      <c r="A15" s="362"/>
      <c r="B15" s="362"/>
      <c r="C15" s="362"/>
      <c r="D15" s="362"/>
      <c r="E15" s="362"/>
      <c r="F15" s="1649" t="s">
        <v>2898</v>
      </c>
      <c r="G15" s="1649"/>
      <c r="H15" s="1649"/>
      <c r="I15" s="1649"/>
      <c r="J15" s="1649"/>
      <c r="K15" s="1649"/>
      <c r="L15" s="1649"/>
      <c r="M15" s="1649"/>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c r="AL15" s="1649"/>
      <c r="AM15" s="1649"/>
      <c r="AN15" s="1649"/>
      <c r="AO15" s="1649"/>
      <c r="AP15" s="1649"/>
      <c r="AQ15" s="1649"/>
      <c r="AR15" s="1649"/>
      <c r="AS15" s="1649"/>
      <c r="AT15" s="1649"/>
      <c r="AU15" s="1649"/>
      <c r="AV15" s="1649"/>
      <c r="AW15" s="103"/>
      <c r="AX15" s="1776"/>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row>
    <row r="16" spans="1:1022" ht="29.25" customHeight="1">
      <c r="F16" s="1650" t="e">
        <f>CONCATENATE("od ",DAY(#REF!),".",MONTH(#REF!),".",YEAR(#REF!),". do ",DAY(#REF!),".",MONTH(#REF!),".",YEAR(#REF!),". godine")</f>
        <v>#REF!</v>
      </c>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c r="AP16" s="1650"/>
      <c r="AQ16" s="1650"/>
      <c r="AR16" s="1650"/>
      <c r="AS16" s="1650"/>
      <c r="AT16" s="1650"/>
      <c r="AU16" s="1650"/>
      <c r="AV16" s="1650"/>
      <c r="AX16" s="1776"/>
    </row>
    <row r="17" spans="1:50">
      <c r="F17" s="88"/>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S17" s="9"/>
      <c r="AT17" s="1797" t="s">
        <v>2265</v>
      </c>
      <c r="AU17" s="1797"/>
      <c r="AV17" s="1797"/>
      <c r="AX17" s="1776"/>
    </row>
    <row r="18" spans="1:50" ht="24" customHeight="1">
      <c r="F18" s="1798" t="s">
        <v>2858</v>
      </c>
      <c r="G18" s="1799"/>
      <c r="H18" s="1799"/>
      <c r="I18" s="1800"/>
      <c r="J18" s="1801" t="s">
        <v>2267</v>
      </c>
      <c r="K18" s="1802"/>
      <c r="L18" s="1802"/>
      <c r="M18" s="1802"/>
      <c r="N18" s="1802"/>
      <c r="O18" s="1802"/>
      <c r="P18" s="1802"/>
      <c r="Q18" s="1802"/>
      <c r="R18" s="1802"/>
      <c r="S18" s="1802"/>
      <c r="T18" s="1802"/>
      <c r="U18" s="1802"/>
      <c r="V18" s="1802"/>
      <c r="W18" s="1802"/>
      <c r="X18" s="1802"/>
      <c r="Y18" s="1802"/>
      <c r="Z18" s="1802"/>
      <c r="AA18" s="1802"/>
      <c r="AB18" s="1802"/>
      <c r="AC18" s="1802"/>
      <c r="AD18" s="1803"/>
      <c r="AE18" s="1798" t="s">
        <v>2266</v>
      </c>
      <c r="AF18" s="1799"/>
      <c r="AG18" s="1800"/>
      <c r="AH18" s="1798" t="s">
        <v>2269</v>
      </c>
      <c r="AI18" s="1799"/>
      <c r="AJ18" s="1804"/>
      <c r="AK18" s="1802" t="s">
        <v>2899</v>
      </c>
      <c r="AL18" s="1805"/>
      <c r="AM18" s="1805"/>
      <c r="AN18" s="1805"/>
      <c r="AO18" s="1805"/>
      <c r="AP18" s="1805"/>
      <c r="AQ18" s="1805"/>
      <c r="AR18" s="1805"/>
      <c r="AS18" s="1805"/>
      <c r="AT18" s="1805"/>
      <c r="AU18" s="1805"/>
      <c r="AV18" s="1806"/>
      <c r="AX18" s="1776"/>
    </row>
    <row r="19" spans="1:50" s="38" customFormat="1" ht="24" customHeight="1">
      <c r="A19" s="231"/>
      <c r="B19" s="231"/>
      <c r="C19" s="231"/>
      <c r="D19" s="231"/>
      <c r="E19" s="231"/>
      <c r="F19" s="1798"/>
      <c r="G19" s="1799"/>
      <c r="H19" s="1799"/>
      <c r="I19" s="1800"/>
      <c r="J19" s="1801"/>
      <c r="K19" s="1802"/>
      <c r="L19" s="1802"/>
      <c r="M19" s="1802"/>
      <c r="N19" s="1802"/>
      <c r="O19" s="1802"/>
      <c r="P19" s="1802"/>
      <c r="Q19" s="1802"/>
      <c r="R19" s="1802"/>
      <c r="S19" s="1802"/>
      <c r="T19" s="1802"/>
      <c r="U19" s="1802"/>
      <c r="V19" s="1802"/>
      <c r="W19" s="1802"/>
      <c r="X19" s="1802"/>
      <c r="Y19" s="1802"/>
      <c r="Z19" s="1802"/>
      <c r="AA19" s="1802"/>
      <c r="AB19" s="1802"/>
      <c r="AC19" s="1802"/>
      <c r="AD19" s="1803"/>
      <c r="AE19" s="1798"/>
      <c r="AF19" s="1799"/>
      <c r="AG19" s="1800"/>
      <c r="AH19" s="1798"/>
      <c r="AI19" s="1799"/>
      <c r="AJ19" s="1804"/>
      <c r="AK19" s="1802" t="s">
        <v>2888</v>
      </c>
      <c r="AL19" s="1805"/>
      <c r="AM19" s="1805"/>
      <c r="AN19" s="1805"/>
      <c r="AO19" s="1805"/>
      <c r="AP19" s="1807"/>
      <c r="AQ19" s="1801" t="s">
        <v>2386</v>
      </c>
      <c r="AR19" s="1805"/>
      <c r="AS19" s="1805"/>
      <c r="AT19" s="1805"/>
      <c r="AU19" s="1805"/>
      <c r="AV19" s="1806"/>
    </row>
    <row r="20" spans="1:50" ht="24" customHeight="1">
      <c r="F20" s="1798"/>
      <c r="G20" s="1799"/>
      <c r="H20" s="1799"/>
      <c r="I20" s="1800"/>
      <c r="J20" s="1801"/>
      <c r="K20" s="1802"/>
      <c r="L20" s="1802"/>
      <c r="M20" s="1802"/>
      <c r="N20" s="1802"/>
      <c r="O20" s="1802"/>
      <c r="P20" s="1802"/>
      <c r="Q20" s="1802"/>
      <c r="R20" s="1802"/>
      <c r="S20" s="1802"/>
      <c r="T20" s="1802"/>
      <c r="U20" s="1802"/>
      <c r="V20" s="1802"/>
      <c r="W20" s="1802"/>
      <c r="X20" s="1802"/>
      <c r="Y20" s="1802"/>
      <c r="Z20" s="1802"/>
      <c r="AA20" s="1802"/>
      <c r="AB20" s="1802"/>
      <c r="AC20" s="1802"/>
      <c r="AD20" s="1803"/>
      <c r="AE20" s="1798"/>
      <c r="AF20" s="1799"/>
      <c r="AG20" s="1800"/>
      <c r="AH20" s="1798"/>
      <c r="AI20" s="1799"/>
      <c r="AJ20" s="1804"/>
      <c r="AK20" s="1802"/>
      <c r="AL20" s="1805"/>
      <c r="AM20" s="1805"/>
      <c r="AN20" s="1805"/>
      <c r="AO20" s="1805"/>
      <c r="AP20" s="1807"/>
      <c r="AQ20" s="1801"/>
      <c r="AR20" s="1805"/>
      <c r="AS20" s="1805"/>
      <c r="AT20" s="1805"/>
      <c r="AU20" s="1805"/>
      <c r="AV20" s="1806"/>
    </row>
    <row r="21" spans="1:50" ht="17.25" customHeight="1">
      <c r="F21" s="1750">
        <v>1</v>
      </c>
      <c r="G21" s="1787"/>
      <c r="H21" s="1787"/>
      <c r="I21" s="1788"/>
      <c r="J21" s="1750">
        <v>2</v>
      </c>
      <c r="K21" s="1751"/>
      <c r="L21" s="1751"/>
      <c r="M21" s="1751"/>
      <c r="N21" s="1751"/>
      <c r="O21" s="1751"/>
      <c r="P21" s="1751"/>
      <c r="Q21" s="1751"/>
      <c r="R21" s="1751"/>
      <c r="S21" s="1751"/>
      <c r="T21" s="1751"/>
      <c r="U21" s="1751"/>
      <c r="V21" s="1751"/>
      <c r="W21" s="1751"/>
      <c r="X21" s="1751"/>
      <c r="Y21" s="1751"/>
      <c r="Z21" s="1751"/>
      <c r="AA21" s="1751"/>
      <c r="AB21" s="1751"/>
      <c r="AC21" s="1751"/>
      <c r="AD21" s="1756"/>
      <c r="AE21" s="1750">
        <v>3</v>
      </c>
      <c r="AF21" s="1787"/>
      <c r="AG21" s="1788"/>
      <c r="AH21" s="1750">
        <v>4</v>
      </c>
      <c r="AI21" s="1787"/>
      <c r="AJ21" s="1789"/>
      <c r="AK21" s="1751">
        <v>5</v>
      </c>
      <c r="AL21" s="1751"/>
      <c r="AM21" s="1751"/>
      <c r="AN21" s="1751"/>
      <c r="AO21" s="1751"/>
      <c r="AP21" s="1752"/>
      <c r="AQ21" s="1750">
        <v>6</v>
      </c>
      <c r="AR21" s="1751"/>
      <c r="AS21" s="1751"/>
      <c r="AT21" s="1751"/>
      <c r="AU21" s="1751"/>
      <c r="AV21" s="1756"/>
    </row>
    <row r="22" spans="1:50" ht="54" customHeight="1">
      <c r="A22" s="230">
        <v>0.01</v>
      </c>
      <c r="B22" s="230">
        <f>A66+0.01</f>
        <v>0.4100000000000002</v>
      </c>
      <c r="C22" s="232">
        <f t="shared" ref="C22:C55" si="0">IF(LEN(AK22)=0,"",1+ABS((AK22*A22)/LEN(AK22))+A22)</f>
        <v>1.3466666666666667</v>
      </c>
      <c r="D22" s="232">
        <f t="shared" ref="D22:D55" si="1">IF(LEN(AQ22)=0,"",1+ABS((AQ22*B22)/LEN(AQ22))+B22)</f>
        <v>28.880000000000013</v>
      </c>
      <c r="F22" s="1732" t="s">
        <v>2638</v>
      </c>
      <c r="G22" s="1733"/>
      <c r="H22" s="1733"/>
      <c r="I22" s="1734"/>
      <c r="J22" s="1777" t="s">
        <v>2900</v>
      </c>
      <c r="K22" s="1778"/>
      <c r="L22" s="1778"/>
      <c r="M22" s="1778"/>
      <c r="N22" s="1778"/>
      <c r="O22" s="1778"/>
      <c r="P22" s="1778"/>
      <c r="Q22" s="1778"/>
      <c r="R22" s="1778"/>
      <c r="S22" s="1778"/>
      <c r="T22" s="1778"/>
      <c r="U22" s="1778"/>
      <c r="V22" s="1778"/>
      <c r="W22" s="1778"/>
      <c r="X22" s="1778"/>
      <c r="Y22" s="1778"/>
      <c r="Z22" s="1778"/>
      <c r="AA22" s="1778"/>
      <c r="AB22" s="1778"/>
      <c r="AC22" s="1778"/>
      <c r="AD22" s="1779"/>
      <c r="AE22" s="1735">
        <v>650</v>
      </c>
      <c r="AF22" s="1736"/>
      <c r="AG22" s="1780"/>
      <c r="AH22" s="1735">
        <v>601</v>
      </c>
      <c r="AI22" s="1736"/>
      <c r="AJ22" s="1737"/>
      <c r="AK22" s="1790">
        <v>101</v>
      </c>
      <c r="AL22" s="1791"/>
      <c r="AM22" s="1791"/>
      <c r="AN22" s="1791"/>
      <c r="AO22" s="1791"/>
      <c r="AP22" s="1792"/>
      <c r="AQ22" s="1793">
        <v>201</v>
      </c>
      <c r="AR22" s="1791"/>
      <c r="AS22" s="1791"/>
      <c r="AT22" s="1791"/>
      <c r="AU22" s="1791"/>
      <c r="AV22" s="1794"/>
    </row>
    <row r="23" spans="1:50" ht="22.5" customHeight="1">
      <c r="A23" s="230">
        <f t="shared" ref="A23:A55" si="2">A22+0.01</f>
        <v>0.02</v>
      </c>
      <c r="B23" s="230">
        <f t="shared" ref="B23:B55" si="3">B22+0.01</f>
        <v>0.42000000000000021</v>
      </c>
      <c r="C23" s="232">
        <f t="shared" si="0"/>
        <v>1.7000000000000002</v>
      </c>
      <c r="D23" s="232">
        <f t="shared" si="1"/>
        <v>29.700000000000017</v>
      </c>
      <c r="F23" s="1732" t="s">
        <v>2640</v>
      </c>
      <c r="G23" s="1733"/>
      <c r="H23" s="1733"/>
      <c r="I23" s="1734"/>
      <c r="J23" s="463" t="s">
        <v>2901</v>
      </c>
      <c r="K23" s="269"/>
      <c r="L23" s="269"/>
      <c r="M23" s="269"/>
      <c r="N23" s="269"/>
      <c r="O23" s="269"/>
      <c r="P23" s="269"/>
      <c r="Q23" s="269"/>
      <c r="R23" s="269"/>
      <c r="S23" s="269"/>
      <c r="T23" s="269"/>
      <c r="U23" s="269"/>
      <c r="V23" s="269"/>
      <c r="W23" s="269"/>
      <c r="X23" s="269"/>
      <c r="Y23" s="269"/>
      <c r="Z23" s="269"/>
      <c r="AA23" s="269"/>
      <c r="AB23" s="269"/>
      <c r="AC23" s="269"/>
      <c r="AD23" s="271"/>
      <c r="AE23" s="1735" t="s">
        <v>2891</v>
      </c>
      <c r="AF23" s="1736"/>
      <c r="AG23" s="1780"/>
      <c r="AH23" s="1735">
        <v>602</v>
      </c>
      <c r="AI23" s="1736"/>
      <c r="AJ23" s="1737"/>
      <c r="AK23" s="1738">
        <v>102</v>
      </c>
      <c r="AL23" s="1739"/>
      <c r="AM23" s="1739"/>
      <c r="AN23" s="1739"/>
      <c r="AO23" s="1739"/>
      <c r="AP23" s="1740"/>
      <c r="AQ23" s="1738">
        <v>202</v>
      </c>
      <c r="AR23" s="1739"/>
      <c r="AS23" s="1739"/>
      <c r="AT23" s="1739"/>
      <c r="AU23" s="1739"/>
      <c r="AV23" s="1740"/>
    </row>
    <row r="24" spans="1:50" ht="22.5" customHeight="1">
      <c r="A24" s="230">
        <f t="shared" si="2"/>
        <v>0.03</v>
      </c>
      <c r="B24" s="230">
        <f t="shared" si="3"/>
        <v>0.43000000000000022</v>
      </c>
      <c r="C24" s="232">
        <f t="shared" si="0"/>
        <v>2.06</v>
      </c>
      <c r="D24" s="232">
        <f t="shared" si="1"/>
        <v>30.526666666666681</v>
      </c>
      <c r="F24" s="1732" t="s">
        <v>2642</v>
      </c>
      <c r="G24" s="1733"/>
      <c r="H24" s="1733"/>
      <c r="I24" s="1734"/>
      <c r="J24" s="463" t="s">
        <v>2902</v>
      </c>
      <c r="K24" s="269"/>
      <c r="L24" s="269"/>
      <c r="M24" s="269"/>
      <c r="N24" s="269"/>
      <c r="O24" s="269"/>
      <c r="P24" s="269"/>
      <c r="Q24" s="269"/>
      <c r="R24" s="269"/>
      <c r="S24" s="269"/>
      <c r="T24" s="269"/>
      <c r="U24" s="269"/>
      <c r="V24" s="269"/>
      <c r="W24" s="269"/>
      <c r="X24" s="269"/>
      <c r="Y24" s="269"/>
      <c r="Z24" s="269"/>
      <c r="AA24" s="269"/>
      <c r="AB24" s="269"/>
      <c r="AC24" s="269"/>
      <c r="AD24" s="271"/>
      <c r="AE24" s="1735" t="s">
        <v>2891</v>
      </c>
      <c r="AF24" s="1736"/>
      <c r="AG24" s="1780"/>
      <c r="AH24" s="1735">
        <v>603</v>
      </c>
      <c r="AI24" s="1736"/>
      <c r="AJ24" s="1737"/>
      <c r="AK24" s="1738">
        <v>103</v>
      </c>
      <c r="AL24" s="1739"/>
      <c r="AM24" s="1739"/>
      <c r="AN24" s="1739"/>
      <c r="AO24" s="1739"/>
      <c r="AP24" s="1740"/>
      <c r="AQ24" s="1738">
        <v>203</v>
      </c>
      <c r="AR24" s="1739"/>
      <c r="AS24" s="1739"/>
      <c r="AT24" s="1739"/>
      <c r="AU24" s="1739"/>
      <c r="AV24" s="1740"/>
    </row>
    <row r="25" spans="1:50" ht="22.5" customHeight="1">
      <c r="A25" s="230">
        <f t="shared" si="2"/>
        <v>0.04</v>
      </c>
      <c r="B25" s="230">
        <f t="shared" si="3"/>
        <v>0.44000000000000022</v>
      </c>
      <c r="C25" s="232">
        <f t="shared" si="0"/>
        <v>2.4266666666666667</v>
      </c>
      <c r="D25" s="232">
        <f t="shared" si="1"/>
        <v>31.360000000000017</v>
      </c>
      <c r="F25" s="1732" t="s">
        <v>2648</v>
      </c>
      <c r="G25" s="1733"/>
      <c r="H25" s="1733"/>
      <c r="I25" s="1734"/>
      <c r="J25" s="463" t="s">
        <v>2860</v>
      </c>
      <c r="K25" s="269"/>
      <c r="L25" s="269"/>
      <c r="M25" s="269"/>
      <c r="N25" s="269"/>
      <c r="O25" s="269"/>
      <c r="P25" s="269"/>
      <c r="Q25" s="269"/>
      <c r="R25" s="269"/>
      <c r="S25" s="269"/>
      <c r="T25" s="269"/>
      <c r="U25" s="269"/>
      <c r="V25" s="269"/>
      <c r="W25" s="269"/>
      <c r="X25" s="269"/>
      <c r="Y25" s="269"/>
      <c r="Z25" s="269"/>
      <c r="AA25" s="269"/>
      <c r="AB25" s="269"/>
      <c r="AC25" s="269"/>
      <c r="AD25" s="271"/>
      <c r="AE25" s="1735">
        <v>651</v>
      </c>
      <c r="AF25" s="1736"/>
      <c r="AG25" s="1780"/>
      <c r="AH25" s="1735">
        <v>604</v>
      </c>
      <c r="AI25" s="1736"/>
      <c r="AJ25" s="1737"/>
      <c r="AK25" s="1738">
        <v>104</v>
      </c>
      <c r="AL25" s="1739"/>
      <c r="AM25" s="1739"/>
      <c r="AN25" s="1739"/>
      <c r="AO25" s="1739"/>
      <c r="AP25" s="1740"/>
      <c r="AQ25" s="1738">
        <v>204</v>
      </c>
      <c r="AR25" s="1739"/>
      <c r="AS25" s="1739"/>
      <c r="AT25" s="1739"/>
      <c r="AU25" s="1739"/>
      <c r="AV25" s="1740"/>
    </row>
    <row r="26" spans="1:50" ht="22.5" customHeight="1">
      <c r="A26" s="230">
        <f t="shared" si="2"/>
        <v>0.05</v>
      </c>
      <c r="B26" s="230">
        <f t="shared" si="3"/>
        <v>0.45000000000000023</v>
      </c>
      <c r="C26" s="232">
        <f t="shared" si="0"/>
        <v>2.8</v>
      </c>
      <c r="D26" s="232">
        <f t="shared" si="1"/>
        <v>32.200000000000017</v>
      </c>
      <c r="F26" s="1732" t="s">
        <v>2650</v>
      </c>
      <c r="G26" s="1733"/>
      <c r="H26" s="1733"/>
      <c r="I26" s="1734"/>
      <c r="J26" s="463" t="s">
        <v>2861</v>
      </c>
      <c r="K26" s="269"/>
      <c r="L26" s="269"/>
      <c r="M26" s="269"/>
      <c r="N26" s="269"/>
      <c r="O26" s="269"/>
      <c r="P26" s="269"/>
      <c r="Q26" s="269"/>
      <c r="R26" s="269"/>
      <c r="S26" s="269"/>
      <c r="T26" s="269"/>
      <c r="U26" s="269"/>
      <c r="V26" s="269"/>
      <c r="W26" s="269"/>
      <c r="X26" s="269"/>
      <c r="Y26" s="269"/>
      <c r="Z26" s="269"/>
      <c r="AA26" s="269"/>
      <c r="AB26" s="269"/>
      <c r="AC26" s="269"/>
      <c r="AD26" s="271"/>
      <c r="AE26" s="1735">
        <v>652</v>
      </c>
      <c r="AF26" s="1736"/>
      <c r="AG26" s="1780"/>
      <c r="AH26" s="1735">
        <v>605</v>
      </c>
      <c r="AI26" s="1736"/>
      <c r="AJ26" s="1737"/>
      <c r="AK26" s="1738">
        <v>105</v>
      </c>
      <c r="AL26" s="1739"/>
      <c r="AM26" s="1739"/>
      <c r="AN26" s="1739"/>
      <c r="AO26" s="1739"/>
      <c r="AP26" s="1740"/>
      <c r="AQ26" s="1738">
        <v>205</v>
      </c>
      <c r="AR26" s="1739"/>
      <c r="AS26" s="1739"/>
      <c r="AT26" s="1739"/>
      <c r="AU26" s="1739"/>
      <c r="AV26" s="1740"/>
    </row>
    <row r="27" spans="1:50" ht="22.5" customHeight="1">
      <c r="A27" s="230">
        <f t="shared" si="2"/>
        <v>6.0000000000000005E-2</v>
      </c>
      <c r="B27" s="230">
        <f t="shared" si="3"/>
        <v>0.46000000000000024</v>
      </c>
      <c r="C27" s="232">
        <f t="shared" si="0"/>
        <v>3.18</v>
      </c>
      <c r="D27" s="232">
        <f t="shared" si="1"/>
        <v>33.046666666666688</v>
      </c>
      <c r="F27" s="1732" t="s">
        <v>2661</v>
      </c>
      <c r="G27" s="1733"/>
      <c r="H27" s="1733"/>
      <c r="I27" s="1734"/>
      <c r="J27" s="463" t="s">
        <v>2862</v>
      </c>
      <c r="K27" s="269"/>
      <c r="L27" s="269"/>
      <c r="M27" s="269"/>
      <c r="N27" s="269"/>
      <c r="O27" s="269"/>
      <c r="P27" s="269"/>
      <c r="Q27" s="269"/>
      <c r="R27" s="269"/>
      <c r="S27" s="269"/>
      <c r="T27" s="269"/>
      <c r="U27" s="269"/>
      <c r="V27" s="269"/>
      <c r="W27" s="269"/>
      <c r="X27" s="269"/>
      <c r="Y27" s="269"/>
      <c r="Z27" s="269"/>
      <c r="AA27" s="269"/>
      <c r="AB27" s="269"/>
      <c r="AC27" s="269"/>
      <c r="AD27" s="271"/>
      <c r="AE27" s="1735">
        <v>653</v>
      </c>
      <c r="AF27" s="1736"/>
      <c r="AG27" s="1780"/>
      <c r="AH27" s="1735">
        <v>606</v>
      </c>
      <c r="AI27" s="1736"/>
      <c r="AJ27" s="1737"/>
      <c r="AK27" s="1738">
        <v>106</v>
      </c>
      <c r="AL27" s="1739"/>
      <c r="AM27" s="1739"/>
      <c r="AN27" s="1739"/>
      <c r="AO27" s="1739"/>
      <c r="AP27" s="1740"/>
      <c r="AQ27" s="1738">
        <v>206</v>
      </c>
      <c r="AR27" s="1739"/>
      <c r="AS27" s="1739"/>
      <c r="AT27" s="1739"/>
      <c r="AU27" s="1739"/>
      <c r="AV27" s="1740"/>
    </row>
    <row r="28" spans="1:50" ht="22.5" customHeight="1">
      <c r="A28" s="230">
        <f t="shared" si="2"/>
        <v>7.0000000000000007E-2</v>
      </c>
      <c r="B28" s="230">
        <f t="shared" si="3"/>
        <v>0.47000000000000025</v>
      </c>
      <c r="C28" s="232">
        <f t="shared" si="0"/>
        <v>3.5666666666666669</v>
      </c>
      <c r="D28" s="232">
        <f t="shared" si="1"/>
        <v>33.900000000000013</v>
      </c>
      <c r="F28" s="1732" t="s">
        <v>2738</v>
      </c>
      <c r="G28" s="1733"/>
      <c r="H28" s="1733"/>
      <c r="I28" s="1734"/>
      <c r="J28" s="463" t="s">
        <v>2863</v>
      </c>
      <c r="K28" s="269"/>
      <c r="L28" s="269"/>
      <c r="M28" s="269"/>
      <c r="N28" s="269"/>
      <c r="O28" s="269"/>
      <c r="P28" s="269"/>
      <c r="Q28" s="269"/>
      <c r="R28" s="269"/>
      <c r="S28" s="269"/>
      <c r="T28" s="269"/>
      <c r="U28" s="269"/>
      <c r="V28" s="269"/>
      <c r="W28" s="269"/>
      <c r="X28" s="269"/>
      <c r="Y28" s="269"/>
      <c r="Z28" s="269"/>
      <c r="AA28" s="269"/>
      <c r="AB28" s="269"/>
      <c r="AC28" s="269"/>
      <c r="AD28" s="271"/>
      <c r="AE28" s="1735">
        <v>654</v>
      </c>
      <c r="AF28" s="1736"/>
      <c r="AG28" s="1780"/>
      <c r="AH28" s="1735">
        <v>607</v>
      </c>
      <c r="AI28" s="1736"/>
      <c r="AJ28" s="1737"/>
      <c r="AK28" s="1738">
        <v>107</v>
      </c>
      <c r="AL28" s="1739"/>
      <c r="AM28" s="1739"/>
      <c r="AN28" s="1739"/>
      <c r="AO28" s="1739"/>
      <c r="AP28" s="1740"/>
      <c r="AQ28" s="1738">
        <v>207</v>
      </c>
      <c r="AR28" s="1739"/>
      <c r="AS28" s="1739"/>
      <c r="AT28" s="1739"/>
      <c r="AU28" s="1739"/>
      <c r="AV28" s="1740"/>
    </row>
    <row r="29" spans="1:50" ht="22.5" customHeight="1">
      <c r="A29" s="230">
        <f t="shared" si="2"/>
        <v>0.08</v>
      </c>
      <c r="B29" s="230">
        <f t="shared" si="3"/>
        <v>0.48000000000000026</v>
      </c>
      <c r="C29" s="232">
        <f t="shared" si="0"/>
        <v>3.9600000000000004</v>
      </c>
      <c r="D29" s="232">
        <f t="shared" si="1"/>
        <v>34.760000000000019</v>
      </c>
      <c r="F29" s="1732" t="s">
        <v>2740</v>
      </c>
      <c r="G29" s="1733"/>
      <c r="H29" s="1733"/>
      <c r="I29" s="1734"/>
      <c r="J29" s="463" t="s">
        <v>2864</v>
      </c>
      <c r="K29" s="269"/>
      <c r="L29" s="269"/>
      <c r="M29" s="269"/>
      <c r="N29" s="269"/>
      <c r="O29" s="269"/>
      <c r="P29" s="269"/>
      <c r="Q29" s="269"/>
      <c r="R29" s="269"/>
      <c r="S29" s="269"/>
      <c r="T29" s="269"/>
      <c r="U29" s="269"/>
      <c r="V29" s="269"/>
      <c r="W29" s="269"/>
      <c r="X29" s="269"/>
      <c r="Y29" s="269"/>
      <c r="Z29" s="269"/>
      <c r="AA29" s="269"/>
      <c r="AB29" s="269"/>
      <c r="AC29" s="269"/>
      <c r="AD29" s="271"/>
      <c r="AE29" s="1735">
        <v>655</v>
      </c>
      <c r="AF29" s="1736"/>
      <c r="AG29" s="1780"/>
      <c r="AH29" s="1735">
        <v>608</v>
      </c>
      <c r="AI29" s="1736"/>
      <c r="AJ29" s="1737"/>
      <c r="AK29" s="1738">
        <v>108</v>
      </c>
      <c r="AL29" s="1739"/>
      <c r="AM29" s="1739"/>
      <c r="AN29" s="1739"/>
      <c r="AO29" s="1739"/>
      <c r="AP29" s="1740"/>
      <c r="AQ29" s="1738">
        <v>208</v>
      </c>
      <c r="AR29" s="1739"/>
      <c r="AS29" s="1739"/>
      <c r="AT29" s="1739"/>
      <c r="AU29" s="1739"/>
      <c r="AV29" s="1740"/>
    </row>
    <row r="30" spans="1:50" ht="22.5" customHeight="1">
      <c r="A30" s="230">
        <f t="shared" si="2"/>
        <v>0.09</v>
      </c>
      <c r="B30" s="230">
        <f t="shared" si="3"/>
        <v>0.49000000000000027</v>
      </c>
      <c r="C30" s="232">
        <f t="shared" si="0"/>
        <v>4.3599999999999994</v>
      </c>
      <c r="D30" s="232">
        <f t="shared" si="1"/>
        <v>35.626666666666686</v>
      </c>
      <c r="F30" s="1732" t="s">
        <v>2742</v>
      </c>
      <c r="G30" s="1733"/>
      <c r="H30" s="1733"/>
      <c r="I30" s="1734"/>
      <c r="J30" s="463" t="s">
        <v>2892</v>
      </c>
      <c r="K30" s="269"/>
      <c r="L30" s="269"/>
      <c r="M30" s="269"/>
      <c r="N30" s="269"/>
      <c r="O30" s="269"/>
      <c r="P30" s="269"/>
      <c r="Q30" s="269"/>
      <c r="R30" s="269"/>
      <c r="S30" s="269"/>
      <c r="T30" s="269"/>
      <c r="U30" s="269"/>
      <c r="V30" s="269"/>
      <c r="W30" s="269"/>
      <c r="X30" s="269"/>
      <c r="Y30" s="269"/>
      <c r="Z30" s="269"/>
      <c r="AA30" s="269"/>
      <c r="AB30" s="269"/>
      <c r="AC30" s="269"/>
      <c r="AD30" s="271"/>
      <c r="AE30" s="1735">
        <v>659</v>
      </c>
      <c r="AF30" s="1736"/>
      <c r="AG30" s="1780"/>
      <c r="AH30" s="1735">
        <v>609</v>
      </c>
      <c r="AI30" s="1736"/>
      <c r="AJ30" s="1737"/>
      <c r="AK30" s="1738">
        <v>109</v>
      </c>
      <c r="AL30" s="1739"/>
      <c r="AM30" s="1739"/>
      <c r="AN30" s="1739"/>
      <c r="AO30" s="1739"/>
      <c r="AP30" s="1740"/>
      <c r="AQ30" s="1738">
        <v>209</v>
      </c>
      <c r="AR30" s="1739"/>
      <c r="AS30" s="1739"/>
      <c r="AT30" s="1739"/>
      <c r="AU30" s="1739"/>
      <c r="AV30" s="1740"/>
    </row>
    <row r="31" spans="1:50" ht="22.5" customHeight="1">
      <c r="A31" s="230">
        <f t="shared" si="2"/>
        <v>9.9999999999999992E-2</v>
      </c>
      <c r="B31" s="230">
        <f t="shared" si="3"/>
        <v>0.50000000000000022</v>
      </c>
      <c r="C31" s="232">
        <f t="shared" si="0"/>
        <v>4.7666666666666657</v>
      </c>
      <c r="D31" s="232">
        <f t="shared" si="1"/>
        <v>36.500000000000014</v>
      </c>
      <c r="F31" s="1732" t="s">
        <v>2743</v>
      </c>
      <c r="G31" s="1733"/>
      <c r="H31" s="1733"/>
      <c r="I31" s="1734"/>
      <c r="J31" s="463" t="s">
        <v>2893</v>
      </c>
      <c r="K31" s="269"/>
      <c r="L31" s="269"/>
      <c r="M31" s="269"/>
      <c r="N31" s="269"/>
      <c r="O31" s="269"/>
      <c r="P31" s="269"/>
      <c r="Q31" s="269"/>
      <c r="R31" s="269"/>
      <c r="S31" s="269"/>
      <c r="T31" s="269"/>
      <c r="U31" s="269"/>
      <c r="V31" s="269"/>
      <c r="W31" s="269"/>
      <c r="X31" s="269"/>
      <c r="Y31" s="269"/>
      <c r="Z31" s="269"/>
      <c r="AA31" s="269"/>
      <c r="AB31" s="269"/>
      <c r="AC31" s="269"/>
      <c r="AD31" s="271"/>
      <c r="AE31" s="1784" t="s">
        <v>2894</v>
      </c>
      <c r="AF31" s="1785"/>
      <c r="AG31" s="1786"/>
      <c r="AH31" s="1735">
        <v>610</v>
      </c>
      <c r="AI31" s="1736"/>
      <c r="AJ31" s="1737"/>
      <c r="AK31" s="1738">
        <v>110</v>
      </c>
      <c r="AL31" s="1739"/>
      <c r="AM31" s="1739"/>
      <c r="AN31" s="1739"/>
      <c r="AO31" s="1739"/>
      <c r="AP31" s="1740"/>
      <c r="AQ31" s="1738">
        <v>210</v>
      </c>
      <c r="AR31" s="1739"/>
      <c r="AS31" s="1739"/>
      <c r="AT31" s="1739"/>
      <c r="AU31" s="1739"/>
      <c r="AV31" s="1740"/>
    </row>
    <row r="32" spans="1:50" ht="22.5" customHeight="1">
      <c r="A32" s="230">
        <f t="shared" si="2"/>
        <v>0.10999999999999999</v>
      </c>
      <c r="B32" s="230">
        <f t="shared" si="3"/>
        <v>0.51000000000000023</v>
      </c>
      <c r="C32" s="232">
        <f t="shared" si="0"/>
        <v>5.18</v>
      </c>
      <c r="D32" s="232">
        <f t="shared" si="1"/>
        <v>37.38000000000001</v>
      </c>
      <c r="F32" s="1732" t="s">
        <v>2744</v>
      </c>
      <c r="G32" s="1733"/>
      <c r="H32" s="1733"/>
      <c r="I32" s="1734"/>
      <c r="J32" s="463" t="s">
        <v>2865</v>
      </c>
      <c r="K32" s="269"/>
      <c r="L32" s="269"/>
      <c r="M32" s="269"/>
      <c r="N32" s="269"/>
      <c r="O32" s="269"/>
      <c r="P32" s="269"/>
      <c r="Q32" s="269"/>
      <c r="R32" s="269"/>
      <c r="S32" s="269"/>
      <c r="T32" s="269"/>
      <c r="U32" s="269"/>
      <c r="V32" s="269"/>
      <c r="W32" s="269"/>
      <c r="X32" s="269"/>
      <c r="Y32" s="269"/>
      <c r="Z32" s="269"/>
      <c r="AA32" s="269"/>
      <c r="AB32" s="269"/>
      <c r="AC32" s="269"/>
      <c r="AD32" s="271"/>
      <c r="AE32" s="1784" t="s">
        <v>2894</v>
      </c>
      <c r="AF32" s="1785"/>
      <c r="AG32" s="1786"/>
      <c r="AH32" s="1735">
        <v>611</v>
      </c>
      <c r="AI32" s="1736"/>
      <c r="AJ32" s="1737"/>
      <c r="AK32" s="1738">
        <v>111</v>
      </c>
      <c r="AL32" s="1739"/>
      <c r="AM32" s="1739"/>
      <c r="AN32" s="1739"/>
      <c r="AO32" s="1739"/>
      <c r="AP32" s="1740"/>
      <c r="AQ32" s="1738">
        <v>211</v>
      </c>
      <c r="AR32" s="1739"/>
      <c r="AS32" s="1739"/>
      <c r="AT32" s="1739"/>
      <c r="AU32" s="1739"/>
      <c r="AV32" s="1740"/>
    </row>
    <row r="33" spans="1:50" ht="22.5" customHeight="1">
      <c r="A33" s="230">
        <f t="shared" si="2"/>
        <v>0.11999999999999998</v>
      </c>
      <c r="B33" s="230">
        <f t="shared" si="3"/>
        <v>0.52000000000000024</v>
      </c>
      <c r="C33" s="232">
        <f t="shared" si="0"/>
        <v>5.6</v>
      </c>
      <c r="D33" s="232">
        <f t="shared" si="1"/>
        <v>38.266666666666687</v>
      </c>
      <c r="F33" s="1732" t="s">
        <v>2746</v>
      </c>
      <c r="G33" s="1733"/>
      <c r="H33" s="1733"/>
      <c r="I33" s="1734"/>
      <c r="J33" s="463" t="s">
        <v>2866</v>
      </c>
      <c r="K33" s="269"/>
      <c r="L33" s="269"/>
      <c r="M33" s="269"/>
      <c r="N33" s="269"/>
      <c r="O33" s="269"/>
      <c r="P33" s="269"/>
      <c r="Q33" s="269"/>
      <c r="R33" s="269"/>
      <c r="S33" s="269"/>
      <c r="T33" s="269"/>
      <c r="U33" s="269"/>
      <c r="V33" s="269"/>
      <c r="W33" s="269"/>
      <c r="X33" s="269"/>
      <c r="Y33" s="269"/>
      <c r="Z33" s="269"/>
      <c r="AA33" s="269"/>
      <c r="AB33" s="269"/>
      <c r="AC33" s="269"/>
      <c r="AD33" s="271"/>
      <c r="AE33" s="1784" t="s">
        <v>2894</v>
      </c>
      <c r="AF33" s="1785"/>
      <c r="AG33" s="1786"/>
      <c r="AH33" s="1735">
        <v>612</v>
      </c>
      <c r="AI33" s="1736"/>
      <c r="AJ33" s="1737"/>
      <c r="AK33" s="1738">
        <v>112</v>
      </c>
      <c r="AL33" s="1739"/>
      <c r="AM33" s="1739"/>
      <c r="AN33" s="1739"/>
      <c r="AO33" s="1739"/>
      <c r="AP33" s="1740"/>
      <c r="AQ33" s="1738">
        <v>212</v>
      </c>
      <c r="AR33" s="1739"/>
      <c r="AS33" s="1739"/>
      <c r="AT33" s="1739"/>
      <c r="AU33" s="1739"/>
      <c r="AV33" s="1740"/>
    </row>
    <row r="34" spans="1:50" ht="22.5" customHeight="1">
      <c r="A34" s="230">
        <f t="shared" si="2"/>
        <v>0.12999999999999998</v>
      </c>
      <c r="B34" s="230">
        <f t="shared" si="3"/>
        <v>0.53000000000000025</v>
      </c>
      <c r="C34" s="232">
        <f t="shared" si="0"/>
        <v>6.0266666666666655</v>
      </c>
      <c r="D34" s="232">
        <f t="shared" si="1"/>
        <v>39.160000000000018</v>
      </c>
      <c r="F34" s="1732" t="s">
        <v>2748</v>
      </c>
      <c r="G34" s="1733"/>
      <c r="H34" s="1733"/>
      <c r="I34" s="1734"/>
      <c r="J34" s="463" t="s">
        <v>2867</v>
      </c>
      <c r="K34" s="269"/>
      <c r="L34" s="269"/>
      <c r="M34" s="269"/>
      <c r="N34" s="269"/>
      <c r="O34" s="269"/>
      <c r="P34" s="269"/>
      <c r="Q34" s="269"/>
      <c r="R34" s="269"/>
      <c r="S34" s="269"/>
      <c r="T34" s="269"/>
      <c r="U34" s="269"/>
      <c r="V34" s="269"/>
      <c r="W34" s="269"/>
      <c r="X34" s="269"/>
      <c r="Y34" s="269"/>
      <c r="Z34" s="269"/>
      <c r="AA34" s="269"/>
      <c r="AB34" s="269"/>
      <c r="AC34" s="269"/>
      <c r="AD34" s="271"/>
      <c r="AE34" s="1784" t="s">
        <v>2894</v>
      </c>
      <c r="AF34" s="1785"/>
      <c r="AG34" s="1786"/>
      <c r="AH34" s="1735">
        <v>613</v>
      </c>
      <c r="AI34" s="1736"/>
      <c r="AJ34" s="1737"/>
      <c r="AK34" s="1738">
        <v>113</v>
      </c>
      <c r="AL34" s="1739"/>
      <c r="AM34" s="1739"/>
      <c r="AN34" s="1739"/>
      <c r="AO34" s="1739"/>
      <c r="AP34" s="1740"/>
      <c r="AQ34" s="1738">
        <v>213</v>
      </c>
      <c r="AR34" s="1739"/>
      <c r="AS34" s="1739"/>
      <c r="AT34" s="1739"/>
      <c r="AU34" s="1739"/>
      <c r="AV34" s="1740"/>
    </row>
    <row r="35" spans="1:50" ht="45" customHeight="1">
      <c r="A35" s="230">
        <f t="shared" si="2"/>
        <v>0.13999999999999999</v>
      </c>
      <c r="B35" s="230">
        <f t="shared" si="3"/>
        <v>0.54000000000000026</v>
      </c>
      <c r="C35" s="232">
        <f t="shared" si="0"/>
        <v>6.4599999999999991</v>
      </c>
      <c r="D35" s="232">
        <f t="shared" si="1"/>
        <v>40.060000000000016</v>
      </c>
      <c r="F35" s="1732" t="s">
        <v>2750</v>
      </c>
      <c r="G35" s="1733"/>
      <c r="H35" s="1733"/>
      <c r="I35" s="1734"/>
      <c r="J35" s="1777" t="s">
        <v>2903</v>
      </c>
      <c r="K35" s="1778"/>
      <c r="L35" s="1778"/>
      <c r="M35" s="1778"/>
      <c r="N35" s="1778"/>
      <c r="O35" s="1778"/>
      <c r="P35" s="1778"/>
      <c r="Q35" s="1778"/>
      <c r="R35" s="1778"/>
      <c r="S35" s="1778"/>
      <c r="T35" s="1778"/>
      <c r="U35" s="1778"/>
      <c r="V35" s="1778"/>
      <c r="W35" s="1778"/>
      <c r="X35" s="1778"/>
      <c r="Y35" s="1778"/>
      <c r="Z35" s="1778"/>
      <c r="AA35" s="1778"/>
      <c r="AB35" s="1778"/>
      <c r="AC35" s="1778"/>
      <c r="AD35" s="1779"/>
      <c r="AE35" s="1735">
        <v>523</v>
      </c>
      <c r="AF35" s="1736"/>
      <c r="AG35" s="1780"/>
      <c r="AH35" s="1735">
        <v>614</v>
      </c>
      <c r="AI35" s="1736"/>
      <c r="AJ35" s="1737"/>
      <c r="AK35" s="1738">
        <v>114</v>
      </c>
      <c r="AL35" s="1739"/>
      <c r="AM35" s="1739"/>
      <c r="AN35" s="1739"/>
      <c r="AO35" s="1739"/>
      <c r="AP35" s="1740"/>
      <c r="AQ35" s="1738">
        <v>214</v>
      </c>
      <c r="AR35" s="1739"/>
      <c r="AS35" s="1739"/>
      <c r="AT35" s="1739"/>
      <c r="AU35" s="1739"/>
      <c r="AV35" s="1740"/>
    </row>
    <row r="36" spans="1:50" ht="22.5" customHeight="1">
      <c r="A36" s="230">
        <f t="shared" si="2"/>
        <v>0.15</v>
      </c>
      <c r="B36" s="230">
        <f t="shared" si="3"/>
        <v>0.55000000000000027</v>
      </c>
      <c r="C36" s="232">
        <f t="shared" si="0"/>
        <v>6.9</v>
      </c>
      <c r="D36" s="232">
        <f t="shared" si="1"/>
        <v>40.966666666666683</v>
      </c>
      <c r="F36" s="1732" t="s">
        <v>2752</v>
      </c>
      <c r="G36" s="1733"/>
      <c r="H36" s="1733"/>
      <c r="I36" s="1734"/>
      <c r="J36" s="463" t="s">
        <v>2904</v>
      </c>
      <c r="K36" s="269"/>
      <c r="L36" s="269"/>
      <c r="M36" s="269"/>
      <c r="N36" s="269"/>
      <c r="O36" s="269"/>
      <c r="P36" s="269"/>
      <c r="Q36" s="269"/>
      <c r="R36" s="269"/>
      <c r="S36" s="269"/>
      <c r="T36" s="269"/>
      <c r="U36" s="269"/>
      <c r="V36" s="269"/>
      <c r="W36" s="269"/>
      <c r="X36" s="269"/>
      <c r="Y36" s="269"/>
      <c r="Z36" s="269"/>
      <c r="AA36" s="269"/>
      <c r="AB36" s="269"/>
      <c r="AC36" s="269"/>
      <c r="AD36" s="271"/>
      <c r="AE36" s="1735" t="s">
        <v>2868</v>
      </c>
      <c r="AF36" s="1736"/>
      <c r="AG36" s="1780"/>
      <c r="AH36" s="1735">
        <v>615</v>
      </c>
      <c r="AI36" s="1736"/>
      <c r="AJ36" s="1737"/>
      <c r="AK36" s="1738">
        <v>115</v>
      </c>
      <c r="AL36" s="1739"/>
      <c r="AM36" s="1739"/>
      <c r="AN36" s="1739"/>
      <c r="AO36" s="1739"/>
      <c r="AP36" s="1740"/>
      <c r="AQ36" s="1738">
        <v>215</v>
      </c>
      <c r="AR36" s="1739"/>
      <c r="AS36" s="1739"/>
      <c r="AT36" s="1739"/>
      <c r="AU36" s="1739"/>
      <c r="AV36" s="1740"/>
    </row>
    <row r="37" spans="1:50" ht="23.25">
      <c r="A37" s="230">
        <f t="shared" si="2"/>
        <v>0.16</v>
      </c>
      <c r="B37" s="230">
        <f t="shared" si="3"/>
        <v>0.56000000000000028</v>
      </c>
      <c r="C37" s="232">
        <f t="shared" si="0"/>
        <v>7.3466666666666667</v>
      </c>
      <c r="D37" s="232">
        <f t="shared" si="1"/>
        <v>41.880000000000024</v>
      </c>
      <c r="F37" s="1732" t="s">
        <v>2754</v>
      </c>
      <c r="G37" s="1733"/>
      <c r="H37" s="1733"/>
      <c r="I37" s="1734"/>
      <c r="J37" s="1777" t="s">
        <v>2869</v>
      </c>
      <c r="K37" s="1778"/>
      <c r="L37" s="1778"/>
      <c r="M37" s="1778"/>
      <c r="N37" s="1778"/>
      <c r="O37" s="1778"/>
      <c r="P37" s="1778"/>
      <c r="Q37" s="1778"/>
      <c r="R37" s="1778"/>
      <c r="S37" s="1778"/>
      <c r="T37" s="1778"/>
      <c r="U37" s="1778"/>
      <c r="V37" s="1778"/>
      <c r="W37" s="1778"/>
      <c r="X37" s="1778"/>
      <c r="Y37" s="1778"/>
      <c r="Z37" s="1778"/>
      <c r="AA37" s="1778"/>
      <c r="AB37" s="1778"/>
      <c r="AC37" s="1778"/>
      <c r="AD37" s="1779"/>
      <c r="AE37" s="1735">
        <v>524</v>
      </c>
      <c r="AF37" s="1736"/>
      <c r="AG37" s="1780"/>
      <c r="AH37" s="1735">
        <v>616</v>
      </c>
      <c r="AI37" s="1736"/>
      <c r="AJ37" s="1737"/>
      <c r="AK37" s="1738">
        <v>116</v>
      </c>
      <c r="AL37" s="1739"/>
      <c r="AM37" s="1739"/>
      <c r="AN37" s="1739"/>
      <c r="AO37" s="1739"/>
      <c r="AP37" s="1740"/>
      <c r="AQ37" s="1738">
        <v>216</v>
      </c>
      <c r="AR37" s="1739"/>
      <c r="AS37" s="1739"/>
      <c r="AT37" s="1739"/>
      <c r="AU37" s="1739"/>
      <c r="AV37" s="1740"/>
    </row>
    <row r="38" spans="1:50" ht="50.25" customHeight="1">
      <c r="A38" s="230">
        <f t="shared" si="2"/>
        <v>0.17</v>
      </c>
      <c r="B38" s="230">
        <f t="shared" si="3"/>
        <v>0.57000000000000028</v>
      </c>
      <c r="C38" s="232">
        <f t="shared" si="0"/>
        <v>7.8</v>
      </c>
      <c r="D38" s="232">
        <f t="shared" si="1"/>
        <v>42.800000000000018</v>
      </c>
      <c r="F38" s="1770" t="s">
        <v>2756</v>
      </c>
      <c r="G38" s="1771"/>
      <c r="H38" s="1771"/>
      <c r="I38" s="1772"/>
      <c r="J38" s="1781" t="s">
        <v>2905</v>
      </c>
      <c r="K38" s="1782"/>
      <c r="L38" s="1782"/>
      <c r="M38" s="1782"/>
      <c r="N38" s="1782"/>
      <c r="O38" s="1782"/>
      <c r="P38" s="1782"/>
      <c r="Q38" s="1782"/>
      <c r="R38" s="1782"/>
      <c r="S38" s="1782"/>
      <c r="T38" s="1782"/>
      <c r="U38" s="1782"/>
      <c r="V38" s="1782"/>
      <c r="W38" s="1782"/>
      <c r="X38" s="1782"/>
      <c r="Y38" s="1782"/>
      <c r="Z38" s="1782"/>
      <c r="AA38" s="1782"/>
      <c r="AB38" s="1782"/>
      <c r="AC38" s="1782"/>
      <c r="AD38" s="1783"/>
      <c r="AE38" s="1773">
        <v>53</v>
      </c>
      <c r="AF38" s="1774"/>
      <c r="AG38" s="1775"/>
      <c r="AH38" s="1773">
        <v>617</v>
      </c>
      <c r="AI38" s="1774"/>
      <c r="AJ38" s="1775"/>
      <c r="AK38" s="1738">
        <v>117</v>
      </c>
      <c r="AL38" s="1739"/>
      <c r="AM38" s="1739"/>
      <c r="AN38" s="1739"/>
      <c r="AO38" s="1739"/>
      <c r="AP38" s="1740"/>
      <c r="AQ38" s="1738">
        <v>217</v>
      </c>
      <c r="AR38" s="1739"/>
      <c r="AS38" s="1739"/>
      <c r="AT38" s="1739"/>
      <c r="AU38" s="1739"/>
      <c r="AV38" s="1740"/>
      <c r="AX38" s="1600"/>
    </row>
    <row r="39" spans="1:50" ht="22.5" customHeight="1">
      <c r="A39" s="230">
        <f t="shared" si="2"/>
        <v>0.18000000000000002</v>
      </c>
      <c r="B39" s="230">
        <f t="shared" si="3"/>
        <v>0.58000000000000029</v>
      </c>
      <c r="C39" s="232">
        <f t="shared" si="0"/>
        <v>8.2600000000000016</v>
      </c>
      <c r="D39" s="232">
        <f t="shared" si="1"/>
        <v>43.726666666666688</v>
      </c>
      <c r="F39" s="1761" t="s">
        <v>2757</v>
      </c>
      <c r="G39" s="1762"/>
      <c r="H39" s="1762"/>
      <c r="I39" s="1763"/>
      <c r="J39" s="463" t="s">
        <v>2870</v>
      </c>
      <c r="K39" s="269"/>
      <c r="L39" s="269"/>
      <c r="M39" s="269"/>
      <c r="N39" s="269"/>
      <c r="O39" s="269"/>
      <c r="P39" s="269"/>
      <c r="Q39" s="269"/>
      <c r="R39" s="269"/>
      <c r="S39" s="269"/>
      <c r="T39" s="269"/>
      <c r="U39" s="269"/>
      <c r="V39" s="269"/>
      <c r="W39" s="269"/>
      <c r="X39" s="269"/>
      <c r="Y39" s="269"/>
      <c r="Z39" s="269"/>
      <c r="AA39" s="269"/>
      <c r="AB39" s="269"/>
      <c r="AC39" s="269"/>
      <c r="AD39" s="271"/>
      <c r="AE39" s="1767">
        <v>530</v>
      </c>
      <c r="AF39" s="1768"/>
      <c r="AG39" s="1769"/>
      <c r="AH39" s="1767">
        <v>618</v>
      </c>
      <c r="AI39" s="1768"/>
      <c r="AJ39" s="1769"/>
      <c r="AK39" s="1738">
        <v>118</v>
      </c>
      <c r="AL39" s="1739"/>
      <c r="AM39" s="1739"/>
      <c r="AN39" s="1739"/>
      <c r="AO39" s="1739"/>
      <c r="AP39" s="1740"/>
      <c r="AQ39" s="1738">
        <v>218</v>
      </c>
      <c r="AR39" s="1739"/>
      <c r="AS39" s="1739"/>
      <c r="AT39" s="1739"/>
      <c r="AU39" s="1739"/>
      <c r="AV39" s="1740"/>
      <c r="AX39" s="1600"/>
    </row>
    <row r="40" spans="1:50" ht="22.5" customHeight="1">
      <c r="A40" s="230">
        <f t="shared" si="2"/>
        <v>0.19000000000000003</v>
      </c>
      <c r="B40" s="230">
        <f t="shared" si="3"/>
        <v>0.5900000000000003</v>
      </c>
      <c r="C40" s="232">
        <f t="shared" si="0"/>
        <v>8.7266666666666683</v>
      </c>
      <c r="D40" s="232">
        <f t="shared" si="1"/>
        <v>44.660000000000025</v>
      </c>
      <c r="F40" s="1761" t="s">
        <v>2759</v>
      </c>
      <c r="G40" s="1762"/>
      <c r="H40" s="1762"/>
      <c r="I40" s="1763"/>
      <c r="J40" s="463" t="s">
        <v>2871</v>
      </c>
      <c r="K40" s="269"/>
      <c r="L40" s="269"/>
      <c r="M40" s="269"/>
      <c r="N40" s="269"/>
      <c r="O40" s="269"/>
      <c r="P40" s="269"/>
      <c r="Q40" s="269"/>
      <c r="R40" s="269"/>
      <c r="S40" s="269"/>
      <c r="T40" s="269"/>
      <c r="U40" s="269"/>
      <c r="V40" s="269"/>
      <c r="W40" s="269"/>
      <c r="X40" s="269"/>
      <c r="Y40" s="269"/>
      <c r="Z40" s="269"/>
      <c r="AA40" s="269"/>
      <c r="AB40" s="269"/>
      <c r="AC40" s="269"/>
      <c r="AD40" s="271"/>
      <c r="AE40" s="1767">
        <v>531</v>
      </c>
      <c r="AF40" s="1768"/>
      <c r="AG40" s="1769"/>
      <c r="AH40" s="1767">
        <v>619</v>
      </c>
      <c r="AI40" s="1768"/>
      <c r="AJ40" s="1769"/>
      <c r="AK40" s="1738">
        <v>119</v>
      </c>
      <c r="AL40" s="1739"/>
      <c r="AM40" s="1739"/>
      <c r="AN40" s="1739"/>
      <c r="AO40" s="1739"/>
      <c r="AP40" s="1740"/>
      <c r="AQ40" s="1738">
        <v>219</v>
      </c>
      <c r="AR40" s="1739"/>
      <c r="AS40" s="1739"/>
      <c r="AT40" s="1739"/>
      <c r="AU40" s="1739"/>
      <c r="AV40" s="1740"/>
      <c r="AX40" s="1600"/>
    </row>
    <row r="41" spans="1:50" ht="22.5" customHeight="1">
      <c r="A41" s="230">
        <f t="shared" si="2"/>
        <v>0.20000000000000004</v>
      </c>
      <c r="B41" s="230">
        <f t="shared" si="3"/>
        <v>0.60000000000000031</v>
      </c>
      <c r="C41" s="232">
        <f t="shared" si="0"/>
        <v>9.2000000000000011</v>
      </c>
      <c r="D41" s="232">
        <f t="shared" si="1"/>
        <v>45.600000000000023</v>
      </c>
      <c r="F41" s="1761" t="s">
        <v>2760</v>
      </c>
      <c r="G41" s="1762"/>
      <c r="H41" s="1762"/>
      <c r="I41" s="1763"/>
      <c r="J41" s="463" t="s">
        <v>2872</v>
      </c>
      <c r="K41" s="269"/>
      <c r="L41" s="269"/>
      <c r="M41" s="269"/>
      <c r="N41" s="269"/>
      <c r="O41" s="269"/>
      <c r="P41" s="269"/>
      <c r="Q41" s="269"/>
      <c r="R41" s="269"/>
      <c r="S41" s="269"/>
      <c r="T41" s="269"/>
      <c r="U41" s="269"/>
      <c r="V41" s="269"/>
      <c r="W41" s="269"/>
      <c r="X41" s="269"/>
      <c r="Y41" s="269"/>
      <c r="Z41" s="269"/>
      <c r="AA41" s="269"/>
      <c r="AB41" s="269"/>
      <c r="AC41" s="269"/>
      <c r="AD41" s="271"/>
      <c r="AE41" s="1767">
        <v>532</v>
      </c>
      <c r="AF41" s="1768"/>
      <c r="AG41" s="1769"/>
      <c r="AH41" s="1767">
        <v>620</v>
      </c>
      <c r="AI41" s="1768"/>
      <c r="AJ41" s="1769"/>
      <c r="AK41" s="1738">
        <v>120</v>
      </c>
      <c r="AL41" s="1739"/>
      <c r="AM41" s="1739"/>
      <c r="AN41" s="1739"/>
      <c r="AO41" s="1739"/>
      <c r="AP41" s="1740"/>
      <c r="AQ41" s="1738">
        <v>220</v>
      </c>
      <c r="AR41" s="1739"/>
      <c r="AS41" s="1739"/>
      <c r="AT41" s="1739"/>
      <c r="AU41" s="1739"/>
      <c r="AV41" s="1740"/>
      <c r="AX41" s="1600"/>
    </row>
    <row r="42" spans="1:50" ht="22.5" customHeight="1">
      <c r="A42" s="230">
        <f t="shared" si="2"/>
        <v>0.21000000000000005</v>
      </c>
      <c r="B42" s="230">
        <f t="shared" si="3"/>
        <v>0.61000000000000032</v>
      </c>
      <c r="C42" s="232">
        <f t="shared" si="0"/>
        <v>9.6800000000000033</v>
      </c>
      <c r="D42" s="232">
        <f t="shared" si="1"/>
        <v>46.546666666666688</v>
      </c>
      <c r="F42" s="1761" t="s">
        <v>2762</v>
      </c>
      <c r="G42" s="1762"/>
      <c r="H42" s="1762"/>
      <c r="I42" s="1763"/>
      <c r="J42" s="463" t="s">
        <v>2873</v>
      </c>
      <c r="K42" s="269"/>
      <c r="L42" s="269"/>
      <c r="M42" s="269"/>
      <c r="N42" s="269"/>
      <c r="O42" s="269"/>
      <c r="P42" s="269"/>
      <c r="Q42" s="269"/>
      <c r="R42" s="269"/>
      <c r="S42" s="269"/>
      <c r="T42" s="269"/>
      <c r="U42" s="269"/>
      <c r="V42" s="269"/>
      <c r="W42" s="269"/>
      <c r="X42" s="269"/>
      <c r="Y42" s="269"/>
      <c r="Z42" s="269"/>
      <c r="AA42" s="269"/>
      <c r="AB42" s="269"/>
      <c r="AC42" s="269"/>
      <c r="AD42" s="271"/>
      <c r="AE42" s="1767">
        <v>533</v>
      </c>
      <c r="AF42" s="1768"/>
      <c r="AG42" s="1769"/>
      <c r="AH42" s="1767">
        <v>621</v>
      </c>
      <c r="AI42" s="1768"/>
      <c r="AJ42" s="1769"/>
      <c r="AK42" s="1738">
        <v>121</v>
      </c>
      <c r="AL42" s="1739"/>
      <c r="AM42" s="1739"/>
      <c r="AN42" s="1739"/>
      <c r="AO42" s="1739"/>
      <c r="AP42" s="1740"/>
      <c r="AQ42" s="1738">
        <v>221</v>
      </c>
      <c r="AR42" s="1739"/>
      <c r="AS42" s="1739"/>
      <c r="AT42" s="1739"/>
      <c r="AU42" s="1739"/>
      <c r="AV42" s="1740"/>
      <c r="AX42" s="1600"/>
    </row>
    <row r="43" spans="1:50" ht="22.5" customHeight="1">
      <c r="A43" s="230">
        <f t="shared" si="2"/>
        <v>0.22000000000000006</v>
      </c>
      <c r="B43" s="230">
        <f t="shared" si="3"/>
        <v>0.62000000000000033</v>
      </c>
      <c r="C43" s="232">
        <f t="shared" si="0"/>
        <v>10.16666666666667</v>
      </c>
      <c r="D43" s="232">
        <f t="shared" si="1"/>
        <v>47.500000000000021</v>
      </c>
      <c r="F43" s="1761" t="s">
        <v>2763</v>
      </c>
      <c r="G43" s="1762"/>
      <c r="H43" s="1762"/>
      <c r="I43" s="1763"/>
      <c r="J43" s="463" t="s">
        <v>2874</v>
      </c>
      <c r="K43" s="269"/>
      <c r="L43" s="269"/>
      <c r="M43" s="269"/>
      <c r="N43" s="269"/>
      <c r="O43" s="269"/>
      <c r="P43" s="269"/>
      <c r="Q43" s="269"/>
      <c r="R43" s="269"/>
      <c r="S43" s="269"/>
      <c r="T43" s="269"/>
      <c r="U43" s="269"/>
      <c r="V43" s="269"/>
      <c r="W43" s="269"/>
      <c r="X43" s="269"/>
      <c r="Y43" s="269"/>
      <c r="Z43" s="269"/>
      <c r="AA43" s="269"/>
      <c r="AB43" s="269"/>
      <c r="AC43" s="269"/>
      <c r="AD43" s="271"/>
      <c r="AE43" s="1767">
        <v>534</v>
      </c>
      <c r="AF43" s="1768"/>
      <c r="AG43" s="1769"/>
      <c r="AH43" s="1767">
        <v>622</v>
      </c>
      <c r="AI43" s="1768"/>
      <c r="AJ43" s="1769"/>
      <c r="AK43" s="1738">
        <v>122</v>
      </c>
      <c r="AL43" s="1739"/>
      <c r="AM43" s="1739"/>
      <c r="AN43" s="1739"/>
      <c r="AO43" s="1739"/>
      <c r="AP43" s="1740"/>
      <c r="AQ43" s="1738">
        <v>222</v>
      </c>
      <c r="AR43" s="1739"/>
      <c r="AS43" s="1739"/>
      <c r="AT43" s="1739"/>
      <c r="AU43" s="1739"/>
      <c r="AV43" s="1740"/>
      <c r="AX43" s="1600"/>
    </row>
    <row r="44" spans="1:50" ht="22.5" customHeight="1">
      <c r="A44" s="230">
        <f t="shared" si="2"/>
        <v>0.23000000000000007</v>
      </c>
      <c r="B44" s="230">
        <f t="shared" si="3"/>
        <v>0.63000000000000034</v>
      </c>
      <c r="C44" s="232">
        <f t="shared" si="0"/>
        <v>10.660000000000004</v>
      </c>
      <c r="D44" s="232">
        <f t="shared" si="1"/>
        <v>48.460000000000022</v>
      </c>
      <c r="F44" s="1761" t="s">
        <v>2764</v>
      </c>
      <c r="G44" s="1762"/>
      <c r="H44" s="1762"/>
      <c r="I44" s="1763"/>
      <c r="J44" s="463" t="s">
        <v>2895</v>
      </c>
      <c r="K44" s="269"/>
      <c r="L44" s="269"/>
      <c r="M44" s="269"/>
      <c r="N44" s="269"/>
      <c r="O44" s="269"/>
      <c r="P44" s="269"/>
      <c r="Q44" s="269"/>
      <c r="R44" s="269"/>
      <c r="S44" s="269"/>
      <c r="T44" s="269"/>
      <c r="U44" s="269"/>
      <c r="V44" s="269"/>
      <c r="W44" s="269"/>
      <c r="X44" s="269"/>
      <c r="Y44" s="269"/>
      <c r="Z44" s="269"/>
      <c r="AA44" s="269"/>
      <c r="AB44" s="269"/>
      <c r="AC44" s="269"/>
      <c r="AD44" s="271"/>
      <c r="AE44" s="1767">
        <v>535</v>
      </c>
      <c r="AF44" s="1768"/>
      <c r="AG44" s="1769"/>
      <c r="AH44" s="1767">
        <v>623</v>
      </c>
      <c r="AI44" s="1768"/>
      <c r="AJ44" s="1769"/>
      <c r="AK44" s="1738">
        <v>123</v>
      </c>
      <c r="AL44" s="1739"/>
      <c r="AM44" s="1739"/>
      <c r="AN44" s="1739"/>
      <c r="AO44" s="1739"/>
      <c r="AP44" s="1740"/>
      <c r="AQ44" s="1738">
        <v>223</v>
      </c>
      <c r="AR44" s="1739"/>
      <c r="AS44" s="1739"/>
      <c r="AT44" s="1739"/>
      <c r="AU44" s="1739"/>
      <c r="AV44" s="1740"/>
      <c r="AX44" s="1600"/>
    </row>
    <row r="45" spans="1:50" ht="22.5" customHeight="1">
      <c r="A45" s="230">
        <f t="shared" si="2"/>
        <v>0.24000000000000007</v>
      </c>
      <c r="B45" s="230">
        <f t="shared" si="3"/>
        <v>0.64000000000000035</v>
      </c>
      <c r="C45" s="232">
        <f t="shared" si="0"/>
        <v>11.160000000000004</v>
      </c>
      <c r="D45" s="232">
        <f t="shared" si="1"/>
        <v>49.426666666666691</v>
      </c>
      <c r="F45" s="1761" t="s">
        <v>2765</v>
      </c>
      <c r="G45" s="1762"/>
      <c r="H45" s="1762"/>
      <c r="I45" s="1763"/>
      <c r="J45" s="463" t="s">
        <v>2875</v>
      </c>
      <c r="K45" s="269"/>
      <c r="L45" s="269"/>
      <c r="M45" s="269"/>
      <c r="N45" s="269"/>
      <c r="O45" s="269"/>
      <c r="P45" s="269"/>
      <c r="Q45" s="269"/>
      <c r="R45" s="269"/>
      <c r="S45" s="269"/>
      <c r="T45" s="269"/>
      <c r="U45" s="269"/>
      <c r="V45" s="269"/>
      <c r="W45" s="269"/>
      <c r="X45" s="269"/>
      <c r="Y45" s="269"/>
      <c r="Z45" s="269"/>
      <c r="AA45" s="269"/>
      <c r="AB45" s="269"/>
      <c r="AC45" s="269"/>
      <c r="AD45" s="271"/>
      <c r="AE45" s="1767">
        <v>536</v>
      </c>
      <c r="AF45" s="1768"/>
      <c r="AG45" s="1769"/>
      <c r="AH45" s="1767">
        <v>624</v>
      </c>
      <c r="AI45" s="1768"/>
      <c r="AJ45" s="1769"/>
      <c r="AK45" s="1738">
        <v>124</v>
      </c>
      <c r="AL45" s="1739"/>
      <c r="AM45" s="1739"/>
      <c r="AN45" s="1739"/>
      <c r="AO45" s="1739"/>
      <c r="AP45" s="1740"/>
      <c r="AQ45" s="1738">
        <v>224</v>
      </c>
      <c r="AR45" s="1739"/>
      <c r="AS45" s="1739"/>
      <c r="AT45" s="1739"/>
      <c r="AU45" s="1739"/>
      <c r="AV45" s="1740"/>
      <c r="AX45" s="1600"/>
    </row>
    <row r="46" spans="1:50" ht="22.5" customHeight="1">
      <c r="A46" s="230">
        <f t="shared" si="2"/>
        <v>0.25000000000000006</v>
      </c>
      <c r="B46" s="230">
        <f t="shared" si="3"/>
        <v>0.65000000000000036</v>
      </c>
      <c r="C46" s="232">
        <f t="shared" si="0"/>
        <v>11.66666666666667</v>
      </c>
      <c r="D46" s="232">
        <f t="shared" si="1"/>
        <v>50.400000000000027</v>
      </c>
      <c r="F46" s="1761" t="s">
        <v>2766</v>
      </c>
      <c r="G46" s="1762"/>
      <c r="H46" s="1762"/>
      <c r="I46" s="1763"/>
      <c r="J46" s="463" t="s">
        <v>2876</v>
      </c>
      <c r="K46" s="269"/>
      <c r="L46" s="269"/>
      <c r="M46" s="269"/>
      <c r="N46" s="269"/>
      <c r="O46" s="269"/>
      <c r="P46" s="269"/>
      <c r="Q46" s="269"/>
      <c r="R46" s="269"/>
      <c r="S46" s="269"/>
      <c r="T46" s="269"/>
      <c r="U46" s="269"/>
      <c r="V46" s="269"/>
      <c r="W46" s="269"/>
      <c r="X46" s="269"/>
      <c r="Y46" s="269"/>
      <c r="Z46" s="269"/>
      <c r="AA46" s="269"/>
      <c r="AB46" s="269"/>
      <c r="AC46" s="269"/>
      <c r="AD46" s="271"/>
      <c r="AE46" s="1767">
        <v>537</v>
      </c>
      <c r="AF46" s="1768"/>
      <c r="AG46" s="1769"/>
      <c r="AH46" s="1767">
        <v>625</v>
      </c>
      <c r="AI46" s="1768"/>
      <c r="AJ46" s="1769"/>
      <c r="AK46" s="1738">
        <v>125</v>
      </c>
      <c r="AL46" s="1739"/>
      <c r="AM46" s="1739"/>
      <c r="AN46" s="1739"/>
      <c r="AO46" s="1739"/>
      <c r="AP46" s="1740"/>
      <c r="AQ46" s="1738">
        <v>225</v>
      </c>
      <c r="AR46" s="1739"/>
      <c r="AS46" s="1739"/>
      <c r="AT46" s="1739"/>
      <c r="AU46" s="1739"/>
      <c r="AV46" s="1740"/>
      <c r="AX46" s="1600"/>
    </row>
    <row r="47" spans="1:50" ht="22.5" customHeight="1">
      <c r="A47" s="230">
        <f t="shared" si="2"/>
        <v>0.26000000000000006</v>
      </c>
      <c r="B47" s="230">
        <f t="shared" si="3"/>
        <v>0.66000000000000036</v>
      </c>
      <c r="C47" s="232">
        <f t="shared" si="0"/>
        <v>12.180000000000001</v>
      </c>
      <c r="D47" s="232">
        <f t="shared" si="1"/>
        <v>51.380000000000031</v>
      </c>
      <c r="F47" s="1761" t="s">
        <v>2767</v>
      </c>
      <c r="G47" s="1762"/>
      <c r="H47" s="1762"/>
      <c r="I47" s="1763"/>
      <c r="J47" s="463" t="s">
        <v>2877</v>
      </c>
      <c r="K47" s="269"/>
      <c r="L47" s="269"/>
      <c r="M47" s="269"/>
      <c r="N47" s="269"/>
      <c r="O47" s="269"/>
      <c r="P47" s="269"/>
      <c r="Q47" s="269"/>
      <c r="R47" s="269"/>
      <c r="S47" s="269"/>
      <c r="T47" s="269"/>
      <c r="U47" s="269"/>
      <c r="V47" s="269"/>
      <c r="W47" s="269"/>
      <c r="X47" s="269"/>
      <c r="Y47" s="269"/>
      <c r="Z47" s="269"/>
      <c r="AA47" s="269"/>
      <c r="AB47" s="269"/>
      <c r="AC47" s="269"/>
      <c r="AD47" s="271"/>
      <c r="AE47" s="1767">
        <v>539</v>
      </c>
      <c r="AF47" s="1768"/>
      <c r="AG47" s="1769"/>
      <c r="AH47" s="1767">
        <v>626</v>
      </c>
      <c r="AI47" s="1768"/>
      <c r="AJ47" s="1769"/>
      <c r="AK47" s="1738">
        <v>126</v>
      </c>
      <c r="AL47" s="1739"/>
      <c r="AM47" s="1739"/>
      <c r="AN47" s="1739"/>
      <c r="AO47" s="1739"/>
      <c r="AP47" s="1740"/>
      <c r="AQ47" s="1738">
        <v>226</v>
      </c>
      <c r="AR47" s="1739"/>
      <c r="AS47" s="1739"/>
      <c r="AT47" s="1739"/>
      <c r="AU47" s="1739"/>
      <c r="AV47" s="1740"/>
      <c r="AX47" s="1600"/>
    </row>
    <row r="48" spans="1:50" ht="22.5" customHeight="1">
      <c r="A48" s="230">
        <f>A47+0.01</f>
        <v>0.27000000000000007</v>
      </c>
      <c r="B48" s="230">
        <f>B47+0.01</f>
        <v>0.67000000000000037</v>
      </c>
      <c r="C48" s="232">
        <f t="shared" si="0"/>
        <v>12.700000000000001</v>
      </c>
      <c r="D48" s="232">
        <f t="shared" si="1"/>
        <v>52.366666666666696</v>
      </c>
      <c r="F48" s="1770" t="s">
        <v>2768</v>
      </c>
      <c r="G48" s="1771"/>
      <c r="H48" s="1771"/>
      <c r="I48" s="1772"/>
      <c r="J48" s="272" t="s">
        <v>2906</v>
      </c>
      <c r="K48" s="270"/>
      <c r="L48" s="270"/>
      <c r="M48" s="270"/>
      <c r="N48" s="270"/>
      <c r="O48" s="270"/>
      <c r="P48" s="270"/>
      <c r="Q48" s="270"/>
      <c r="R48" s="270"/>
      <c r="S48" s="270"/>
      <c r="T48" s="270"/>
      <c r="U48" s="270"/>
      <c r="V48" s="270"/>
      <c r="W48" s="270"/>
      <c r="X48" s="270"/>
      <c r="Y48" s="270"/>
      <c r="Z48" s="270"/>
      <c r="AA48" s="270"/>
      <c r="AB48" s="270"/>
      <c r="AC48" s="270"/>
      <c r="AD48" s="273"/>
      <c r="AE48" s="1773">
        <v>55</v>
      </c>
      <c r="AF48" s="1774"/>
      <c r="AG48" s="1775"/>
      <c r="AH48" s="1773">
        <v>627</v>
      </c>
      <c r="AI48" s="1774"/>
      <c r="AJ48" s="1775"/>
      <c r="AK48" s="1738">
        <v>127</v>
      </c>
      <c r="AL48" s="1739"/>
      <c r="AM48" s="1739"/>
      <c r="AN48" s="1739"/>
      <c r="AO48" s="1739"/>
      <c r="AP48" s="1740"/>
      <c r="AQ48" s="1738">
        <v>227</v>
      </c>
      <c r="AR48" s="1739"/>
      <c r="AS48" s="1739"/>
      <c r="AT48" s="1739"/>
      <c r="AU48" s="1739"/>
      <c r="AV48" s="1740"/>
      <c r="AX48" s="1600"/>
    </row>
    <row r="49" spans="1:53" ht="22.5" customHeight="1">
      <c r="A49" s="230">
        <f t="shared" si="2"/>
        <v>0.28000000000000008</v>
      </c>
      <c r="B49" s="230">
        <f t="shared" si="3"/>
        <v>0.68000000000000038</v>
      </c>
      <c r="C49" s="232">
        <f t="shared" si="0"/>
        <v>13.22666666666667</v>
      </c>
      <c r="D49" s="232">
        <f t="shared" si="1"/>
        <v>53.360000000000028</v>
      </c>
      <c r="F49" s="1761" t="s">
        <v>2769</v>
      </c>
      <c r="G49" s="1762"/>
      <c r="H49" s="1762"/>
      <c r="I49" s="1763"/>
      <c r="J49" s="463" t="s">
        <v>2878</v>
      </c>
      <c r="K49" s="269"/>
      <c r="L49" s="269"/>
      <c r="M49" s="269"/>
      <c r="N49" s="269"/>
      <c r="O49" s="269"/>
      <c r="P49" s="269"/>
      <c r="Q49" s="269"/>
      <c r="R49" s="269"/>
      <c r="S49" s="269"/>
      <c r="T49" s="269"/>
      <c r="U49" s="269"/>
      <c r="V49" s="269"/>
      <c r="W49" s="269"/>
      <c r="X49" s="269"/>
      <c r="Y49" s="269"/>
      <c r="Z49" s="269"/>
      <c r="AA49" s="269"/>
      <c r="AB49" s="269"/>
      <c r="AC49" s="269"/>
      <c r="AD49" s="271"/>
      <c r="AE49" s="1767">
        <v>550</v>
      </c>
      <c r="AF49" s="1768"/>
      <c r="AG49" s="1769"/>
      <c r="AH49" s="1767">
        <v>628</v>
      </c>
      <c r="AI49" s="1768"/>
      <c r="AJ49" s="1769"/>
      <c r="AK49" s="1738">
        <v>128</v>
      </c>
      <c r="AL49" s="1739"/>
      <c r="AM49" s="1739"/>
      <c r="AN49" s="1739"/>
      <c r="AO49" s="1739"/>
      <c r="AP49" s="1740"/>
      <c r="AQ49" s="1738">
        <v>228</v>
      </c>
      <c r="AR49" s="1739"/>
      <c r="AS49" s="1739"/>
      <c r="AT49" s="1739"/>
      <c r="AU49" s="1739"/>
      <c r="AV49" s="1740"/>
      <c r="AX49" s="1600"/>
    </row>
    <row r="50" spans="1:53" ht="22.5" customHeight="1">
      <c r="A50" s="230">
        <f t="shared" si="2"/>
        <v>0.29000000000000009</v>
      </c>
      <c r="B50" s="230">
        <f t="shared" si="3"/>
        <v>0.69000000000000039</v>
      </c>
      <c r="C50" s="232">
        <f t="shared" si="0"/>
        <v>13.760000000000005</v>
      </c>
      <c r="D50" s="232">
        <f t="shared" si="1"/>
        <v>54.360000000000021</v>
      </c>
      <c r="F50" s="1761" t="s">
        <v>2770</v>
      </c>
      <c r="G50" s="1762"/>
      <c r="H50" s="1762"/>
      <c r="I50" s="1763"/>
      <c r="J50" s="463" t="s">
        <v>2879</v>
      </c>
      <c r="K50" s="269"/>
      <c r="L50" s="269"/>
      <c r="M50" s="269"/>
      <c r="N50" s="269"/>
      <c r="O50" s="269"/>
      <c r="P50" s="269"/>
      <c r="Q50" s="269"/>
      <c r="R50" s="269"/>
      <c r="S50" s="269"/>
      <c r="T50" s="269"/>
      <c r="U50" s="269"/>
      <c r="V50" s="269"/>
      <c r="W50" s="269"/>
      <c r="X50" s="269"/>
      <c r="Y50" s="269"/>
      <c r="Z50" s="269"/>
      <c r="AA50" s="269"/>
      <c r="AB50" s="269"/>
      <c r="AC50" s="269"/>
      <c r="AD50" s="271"/>
      <c r="AE50" s="1767">
        <v>551</v>
      </c>
      <c r="AF50" s="1768"/>
      <c r="AG50" s="1769"/>
      <c r="AH50" s="1767">
        <v>629</v>
      </c>
      <c r="AI50" s="1768"/>
      <c r="AJ50" s="1769"/>
      <c r="AK50" s="1738">
        <v>129</v>
      </c>
      <c r="AL50" s="1739"/>
      <c r="AM50" s="1739"/>
      <c r="AN50" s="1739"/>
      <c r="AO50" s="1739"/>
      <c r="AP50" s="1740"/>
      <c r="AQ50" s="1738">
        <v>229</v>
      </c>
      <c r="AR50" s="1739"/>
      <c r="AS50" s="1739"/>
      <c r="AT50" s="1739"/>
      <c r="AU50" s="1739"/>
      <c r="AV50" s="1740"/>
      <c r="AX50" s="1600"/>
    </row>
    <row r="51" spans="1:53" ht="22.5" customHeight="1">
      <c r="A51" s="230">
        <f t="shared" si="2"/>
        <v>0.3000000000000001</v>
      </c>
      <c r="B51" s="230">
        <f t="shared" si="3"/>
        <v>0.7000000000000004</v>
      </c>
      <c r="C51" s="232">
        <f t="shared" si="0"/>
        <v>14.300000000000006</v>
      </c>
      <c r="D51" s="232">
        <f t="shared" si="1"/>
        <v>55.366666666666696</v>
      </c>
      <c r="F51" s="1761" t="s">
        <v>2771</v>
      </c>
      <c r="G51" s="1762"/>
      <c r="H51" s="1762"/>
      <c r="I51" s="1763"/>
      <c r="J51" s="463" t="s">
        <v>2880</v>
      </c>
      <c r="K51" s="269"/>
      <c r="L51" s="269"/>
      <c r="M51" s="269"/>
      <c r="N51" s="269"/>
      <c r="O51" s="269"/>
      <c r="P51" s="269"/>
      <c r="Q51" s="269"/>
      <c r="R51" s="269"/>
      <c r="S51" s="269"/>
      <c r="T51" s="269"/>
      <c r="U51" s="269"/>
      <c r="V51" s="269"/>
      <c r="W51" s="269"/>
      <c r="X51" s="269"/>
      <c r="Y51" s="269"/>
      <c r="Z51" s="269"/>
      <c r="AA51" s="269"/>
      <c r="AB51" s="269"/>
      <c r="AC51" s="269"/>
      <c r="AD51" s="271"/>
      <c r="AE51" s="1767">
        <v>552</v>
      </c>
      <c r="AF51" s="1768"/>
      <c r="AG51" s="1769"/>
      <c r="AH51" s="1767">
        <v>630</v>
      </c>
      <c r="AI51" s="1768"/>
      <c r="AJ51" s="1769"/>
      <c r="AK51" s="1738">
        <v>130</v>
      </c>
      <c r="AL51" s="1739"/>
      <c r="AM51" s="1739"/>
      <c r="AN51" s="1739"/>
      <c r="AO51" s="1739"/>
      <c r="AP51" s="1740"/>
      <c r="AQ51" s="1738">
        <v>230</v>
      </c>
      <c r="AR51" s="1739"/>
      <c r="AS51" s="1739"/>
      <c r="AT51" s="1739"/>
      <c r="AU51" s="1739"/>
      <c r="AV51" s="1740"/>
      <c r="AX51" s="1600"/>
    </row>
    <row r="52" spans="1:53" ht="22.5" customHeight="1">
      <c r="A52" s="230">
        <f t="shared" si="2"/>
        <v>0.31000000000000011</v>
      </c>
      <c r="B52" s="230">
        <f t="shared" si="3"/>
        <v>0.71000000000000041</v>
      </c>
      <c r="C52" s="232">
        <f t="shared" si="0"/>
        <v>14.846666666666671</v>
      </c>
      <c r="D52" s="232">
        <f t="shared" si="1"/>
        <v>56.380000000000038</v>
      </c>
      <c r="F52" s="1761" t="s">
        <v>2772</v>
      </c>
      <c r="G52" s="1762"/>
      <c r="H52" s="1762"/>
      <c r="I52" s="1763"/>
      <c r="J52" s="463" t="s">
        <v>2881</v>
      </c>
      <c r="K52" s="269"/>
      <c r="L52" s="269"/>
      <c r="M52" s="269"/>
      <c r="N52" s="269"/>
      <c r="O52" s="269"/>
      <c r="P52" s="269"/>
      <c r="Q52" s="269"/>
      <c r="R52" s="269"/>
      <c r="S52" s="269"/>
      <c r="T52" s="269"/>
      <c r="U52" s="269"/>
      <c r="V52" s="269"/>
      <c r="W52" s="269"/>
      <c r="X52" s="269"/>
      <c r="Y52" s="269"/>
      <c r="Z52" s="269"/>
      <c r="AA52" s="269"/>
      <c r="AB52" s="269"/>
      <c r="AC52" s="269"/>
      <c r="AD52" s="271"/>
      <c r="AE52" s="1767">
        <v>553</v>
      </c>
      <c r="AF52" s="1768"/>
      <c r="AG52" s="1769"/>
      <c r="AH52" s="1767">
        <v>631</v>
      </c>
      <c r="AI52" s="1768"/>
      <c r="AJ52" s="1769"/>
      <c r="AK52" s="1738">
        <v>131</v>
      </c>
      <c r="AL52" s="1739"/>
      <c r="AM52" s="1739"/>
      <c r="AN52" s="1739"/>
      <c r="AO52" s="1739"/>
      <c r="AP52" s="1740"/>
      <c r="AQ52" s="1738">
        <v>231</v>
      </c>
      <c r="AR52" s="1739"/>
      <c r="AS52" s="1739"/>
      <c r="AT52" s="1739"/>
      <c r="AU52" s="1739"/>
      <c r="AV52" s="1740"/>
      <c r="AX52" s="1600"/>
    </row>
    <row r="53" spans="1:53" ht="22.5" customHeight="1">
      <c r="A53" s="230">
        <f t="shared" si="2"/>
        <v>0.32000000000000012</v>
      </c>
      <c r="B53" s="230">
        <f t="shared" si="3"/>
        <v>0.72000000000000042</v>
      </c>
      <c r="C53" s="232">
        <f t="shared" si="0"/>
        <v>15.400000000000006</v>
      </c>
      <c r="D53" s="232">
        <f t="shared" si="1"/>
        <v>57.400000000000034</v>
      </c>
      <c r="F53" s="1761" t="s">
        <v>2773</v>
      </c>
      <c r="G53" s="1762"/>
      <c r="H53" s="1762"/>
      <c r="I53" s="1763"/>
      <c r="J53" s="463" t="s">
        <v>2882</v>
      </c>
      <c r="K53" s="269"/>
      <c r="L53" s="269"/>
      <c r="M53" s="269"/>
      <c r="N53" s="269"/>
      <c r="O53" s="269"/>
      <c r="P53" s="269"/>
      <c r="Q53" s="269"/>
      <c r="R53" s="269"/>
      <c r="S53" s="269"/>
      <c r="T53" s="269"/>
      <c r="U53" s="269"/>
      <c r="V53" s="269"/>
      <c r="W53" s="269"/>
      <c r="X53" s="269"/>
      <c r="Y53" s="269"/>
      <c r="Z53" s="269"/>
      <c r="AA53" s="269"/>
      <c r="AB53" s="269"/>
      <c r="AC53" s="269"/>
      <c r="AD53" s="271"/>
      <c r="AE53" s="1767">
        <v>554</v>
      </c>
      <c r="AF53" s="1768"/>
      <c r="AG53" s="1769"/>
      <c r="AH53" s="1767">
        <v>632</v>
      </c>
      <c r="AI53" s="1768"/>
      <c r="AJ53" s="1769"/>
      <c r="AK53" s="1738">
        <v>132</v>
      </c>
      <c r="AL53" s="1739"/>
      <c r="AM53" s="1739"/>
      <c r="AN53" s="1739"/>
      <c r="AO53" s="1739"/>
      <c r="AP53" s="1740"/>
      <c r="AQ53" s="1738">
        <v>232</v>
      </c>
      <c r="AR53" s="1739"/>
      <c r="AS53" s="1739"/>
      <c r="AT53" s="1739"/>
      <c r="AU53" s="1739"/>
      <c r="AV53" s="1740"/>
      <c r="AX53" s="1600"/>
    </row>
    <row r="54" spans="1:53" ht="23.25">
      <c r="A54" s="230">
        <f t="shared" si="2"/>
        <v>0.33000000000000013</v>
      </c>
      <c r="B54" s="230">
        <f t="shared" si="3"/>
        <v>0.73000000000000043</v>
      </c>
      <c r="C54" s="232">
        <f t="shared" si="0"/>
        <v>15.960000000000004</v>
      </c>
      <c r="D54" s="232">
        <f t="shared" si="1"/>
        <v>58.426666666666691</v>
      </c>
      <c r="F54" s="1761" t="s">
        <v>2775</v>
      </c>
      <c r="G54" s="1762"/>
      <c r="H54" s="1762"/>
      <c r="I54" s="1763"/>
      <c r="J54" s="1764" t="s">
        <v>2883</v>
      </c>
      <c r="K54" s="1765"/>
      <c r="L54" s="1765"/>
      <c r="M54" s="1765"/>
      <c r="N54" s="1765"/>
      <c r="O54" s="1765"/>
      <c r="P54" s="1765"/>
      <c r="Q54" s="1765"/>
      <c r="R54" s="1765"/>
      <c r="S54" s="1765"/>
      <c r="T54" s="1765"/>
      <c r="U54" s="1765"/>
      <c r="V54" s="1765"/>
      <c r="W54" s="1765"/>
      <c r="X54" s="1765"/>
      <c r="Y54" s="1765"/>
      <c r="Z54" s="1765"/>
      <c r="AA54" s="1765"/>
      <c r="AB54" s="1765"/>
      <c r="AC54" s="1765"/>
      <c r="AD54" s="1766"/>
      <c r="AE54" s="1767">
        <v>555</v>
      </c>
      <c r="AF54" s="1768"/>
      <c r="AG54" s="1769"/>
      <c r="AH54" s="1767">
        <v>633</v>
      </c>
      <c r="AI54" s="1768"/>
      <c r="AJ54" s="1769"/>
      <c r="AK54" s="1738">
        <v>133</v>
      </c>
      <c r="AL54" s="1739"/>
      <c r="AM54" s="1739"/>
      <c r="AN54" s="1739"/>
      <c r="AO54" s="1739"/>
      <c r="AP54" s="1740"/>
      <c r="AQ54" s="1738">
        <v>233</v>
      </c>
      <c r="AR54" s="1739"/>
      <c r="AS54" s="1739"/>
      <c r="AT54" s="1739"/>
      <c r="AU54" s="1739"/>
      <c r="AV54" s="1740"/>
      <c r="AX54" s="1600"/>
    </row>
    <row r="55" spans="1:53" ht="22.5" customHeight="1">
      <c r="A55" s="230">
        <f t="shared" si="2"/>
        <v>0.34000000000000014</v>
      </c>
      <c r="B55" s="230">
        <f t="shared" si="3"/>
        <v>0.74000000000000044</v>
      </c>
      <c r="C55" s="232">
        <f t="shared" si="0"/>
        <v>16.526666666666674</v>
      </c>
      <c r="D55" s="232">
        <f t="shared" si="1"/>
        <v>59.460000000000036</v>
      </c>
      <c r="F55" s="1761" t="s">
        <v>2776</v>
      </c>
      <c r="G55" s="1762"/>
      <c r="H55" s="1762"/>
      <c r="I55" s="1763"/>
      <c r="J55" s="463" t="s">
        <v>2884</v>
      </c>
      <c r="K55" s="269"/>
      <c r="L55" s="269"/>
      <c r="M55" s="269"/>
      <c r="N55" s="269"/>
      <c r="O55" s="269"/>
      <c r="P55" s="269"/>
      <c r="Q55" s="269"/>
      <c r="R55" s="269"/>
      <c r="S55" s="269"/>
      <c r="T55" s="269"/>
      <c r="U55" s="269"/>
      <c r="V55" s="269"/>
      <c r="W55" s="269"/>
      <c r="X55" s="269"/>
      <c r="Y55" s="269"/>
      <c r="Z55" s="269"/>
      <c r="AA55" s="269"/>
      <c r="AB55" s="269"/>
      <c r="AC55" s="269"/>
      <c r="AD55" s="271"/>
      <c r="AE55" s="1767">
        <v>556</v>
      </c>
      <c r="AF55" s="1768"/>
      <c r="AG55" s="1769"/>
      <c r="AH55" s="1767">
        <v>634</v>
      </c>
      <c r="AI55" s="1768"/>
      <c r="AJ55" s="1769"/>
      <c r="AK55" s="1738">
        <v>134</v>
      </c>
      <c r="AL55" s="1739"/>
      <c r="AM55" s="1739"/>
      <c r="AN55" s="1739"/>
      <c r="AO55" s="1739"/>
      <c r="AP55" s="1740"/>
      <c r="AQ55" s="1738">
        <v>234</v>
      </c>
      <c r="AR55" s="1739"/>
      <c r="AS55" s="1739"/>
      <c r="AT55" s="1739"/>
      <c r="AU55" s="1739"/>
      <c r="AV55" s="1740"/>
      <c r="AX55" s="1600"/>
    </row>
    <row r="56" spans="1:53" ht="19.5" customHeight="1">
      <c r="F56" s="118"/>
      <c r="G56" s="118"/>
      <c r="H56" s="118"/>
      <c r="I56" s="118"/>
      <c r="J56" s="89"/>
      <c r="K56" s="90"/>
      <c r="L56" s="90"/>
      <c r="M56" s="90"/>
      <c r="N56" s="90"/>
      <c r="O56" s="90"/>
      <c r="P56" s="90"/>
      <c r="Q56" s="90"/>
      <c r="R56" s="90"/>
      <c r="S56" s="90"/>
      <c r="T56" s="90"/>
      <c r="U56" s="90"/>
      <c r="V56" s="90"/>
      <c r="W56" s="90"/>
      <c r="X56" s="90"/>
      <c r="Y56" s="90"/>
      <c r="Z56" s="90"/>
      <c r="AA56" s="90"/>
      <c r="AB56" s="90"/>
      <c r="AC56" s="90"/>
      <c r="AD56" s="90"/>
      <c r="AE56" s="195"/>
      <c r="AF56" s="195"/>
      <c r="AG56" s="195"/>
      <c r="AH56" s="195"/>
      <c r="AI56" s="195"/>
      <c r="AJ56" s="195"/>
      <c r="AK56" s="29"/>
      <c r="AL56" s="29"/>
      <c r="AM56" s="29"/>
      <c r="AN56" s="29"/>
      <c r="AO56" s="29"/>
      <c r="AP56" s="29"/>
      <c r="AQ56" s="19"/>
      <c r="AR56" s="19"/>
      <c r="AS56" s="19"/>
      <c r="AT56" s="19"/>
      <c r="AU56" s="19"/>
      <c r="AV56" s="19"/>
    </row>
    <row r="57" spans="1:53" s="51" customFormat="1" ht="8.25" customHeight="1">
      <c r="A57" s="233"/>
      <c r="B57" s="233"/>
      <c r="C57" s="233"/>
      <c r="D57" s="233"/>
      <c r="E57" s="233"/>
      <c r="F57" s="91"/>
      <c r="G57" s="91"/>
      <c r="H57" s="92"/>
      <c r="I57" s="85"/>
      <c r="J57" s="85"/>
      <c r="K57" s="85"/>
      <c r="L57" s="85"/>
      <c r="M57" s="85"/>
      <c r="N57" s="85"/>
      <c r="O57" s="85"/>
      <c r="P57" s="85"/>
      <c r="Q57" s="85"/>
      <c r="R57" s="85"/>
      <c r="S57" s="85"/>
      <c r="T57" s="81"/>
      <c r="U57" s="86"/>
      <c r="V57" s="86"/>
      <c r="W57" s="86"/>
      <c r="X57" s="86"/>
      <c r="Y57" s="86"/>
      <c r="Z57" s="86"/>
      <c r="AA57" s="86"/>
      <c r="AB57" s="86"/>
      <c r="AC57" s="86"/>
      <c r="AD57" s="86"/>
      <c r="AE57" s="1148"/>
      <c r="AF57" s="1148"/>
      <c r="AG57" s="1148"/>
      <c r="AH57" s="1148"/>
      <c r="AI57" s="1148"/>
      <c r="AJ57" s="1149"/>
      <c r="AK57" s="87"/>
      <c r="AL57" s="87"/>
      <c r="AM57" s="87"/>
      <c r="AN57" s="17"/>
      <c r="AO57" s="17"/>
      <c r="AP57" s="17"/>
      <c r="AQ57" s="17"/>
      <c r="AR57" s="17"/>
      <c r="AS57" s="81"/>
      <c r="AT57" s="17"/>
      <c r="AU57" s="17"/>
      <c r="AV57" s="28"/>
      <c r="AW57" s="17"/>
      <c r="AZ57" s="17"/>
      <c r="BA57" s="17"/>
    </row>
    <row r="58" spans="1:53" s="582" customFormat="1" ht="24.75" customHeight="1">
      <c r="A58" s="575"/>
      <c r="B58" s="575"/>
      <c r="C58" s="575"/>
      <c r="D58" s="575"/>
      <c r="E58" s="575"/>
      <c r="F58" s="576" t="str">
        <f>CONCATENATE("Kontrolni broj: ",MID(AX1,2,LEN(AX1)-2))</f>
        <v>Kontrolni broj: 1996963197514272</v>
      </c>
      <c r="G58" s="575"/>
      <c r="H58" s="575"/>
      <c r="I58" s="577"/>
      <c r="J58" s="577"/>
      <c r="K58" s="577"/>
      <c r="L58" s="577"/>
      <c r="M58" s="577"/>
      <c r="N58" s="577"/>
      <c r="O58" s="577"/>
      <c r="P58" s="577"/>
      <c r="Q58" s="577"/>
      <c r="R58" s="577"/>
      <c r="S58" s="577"/>
      <c r="T58" s="578"/>
      <c r="U58" s="579"/>
      <c r="V58" s="579"/>
      <c r="W58" s="579"/>
      <c r="X58" s="579"/>
      <c r="Y58" s="579"/>
      <c r="Z58" s="579"/>
      <c r="AA58" s="579"/>
      <c r="AB58" s="579"/>
      <c r="AC58" s="579"/>
      <c r="AD58" s="579"/>
      <c r="AE58" s="1166"/>
      <c r="AF58" s="1166"/>
      <c r="AG58" s="1166"/>
      <c r="AH58" s="1166"/>
      <c r="AI58" s="1166"/>
      <c r="AJ58" s="1167"/>
      <c r="AK58" s="580"/>
      <c r="AL58" s="580"/>
      <c r="AM58" s="580"/>
      <c r="AN58" s="581"/>
      <c r="AO58" s="581"/>
      <c r="AP58" s="581"/>
      <c r="AQ58" s="581"/>
      <c r="AR58" s="581"/>
      <c r="AS58" s="578"/>
      <c r="AT58" s="581"/>
      <c r="AU58" s="581"/>
      <c r="AV58" s="575" t="s">
        <v>2673</v>
      </c>
      <c r="AW58" s="581"/>
      <c r="AZ58" s="581"/>
      <c r="BA58" s="581"/>
    </row>
    <row r="59" spans="1:53" s="51" customFormat="1" ht="28.5" customHeight="1">
      <c r="A59" s="233"/>
      <c r="B59" s="233"/>
      <c r="C59" s="233"/>
      <c r="D59" s="233"/>
      <c r="E59" s="233"/>
      <c r="F59" s="91"/>
      <c r="G59" s="91"/>
      <c r="H59" s="92"/>
      <c r="I59" s="85"/>
      <c r="J59" s="85"/>
      <c r="K59" s="85"/>
      <c r="L59" s="85"/>
      <c r="M59" s="85"/>
      <c r="N59" s="85"/>
      <c r="O59" s="85"/>
      <c r="P59" s="85"/>
      <c r="Q59" s="85"/>
      <c r="R59" s="85"/>
      <c r="S59" s="85"/>
      <c r="T59" s="81"/>
      <c r="U59" s="86"/>
      <c r="V59" s="86"/>
      <c r="W59" s="86"/>
      <c r="X59" s="86"/>
      <c r="Y59" s="86"/>
      <c r="Z59" s="86"/>
      <c r="AA59" s="86"/>
      <c r="AB59" s="86"/>
      <c r="AC59" s="86"/>
      <c r="AD59" s="86"/>
      <c r="AE59" s="1148"/>
      <c r="AF59" s="1148"/>
      <c r="AG59" s="1148"/>
      <c r="AH59" s="1148"/>
      <c r="AI59" s="1148"/>
      <c r="AJ59" s="1149"/>
      <c r="AK59" s="87"/>
      <c r="AL59" s="87"/>
      <c r="AM59" s="87"/>
      <c r="AN59" s="17"/>
      <c r="AO59" s="17"/>
      <c r="AP59" s="17"/>
      <c r="AQ59" s="17"/>
      <c r="AR59" s="17"/>
      <c r="AS59" s="81"/>
      <c r="AT59" s="17"/>
      <c r="AU59" s="17"/>
      <c r="AV59" s="28"/>
      <c r="AW59" s="17"/>
      <c r="AX59" s="17"/>
      <c r="AY59" s="17"/>
      <c r="AZ59" s="17"/>
      <c r="BA59" s="17"/>
    </row>
    <row r="60" spans="1:53" ht="17.25" customHeight="1">
      <c r="F60" s="1747">
        <v>1</v>
      </c>
      <c r="G60" s="1748"/>
      <c r="H60" s="1748"/>
      <c r="I60" s="1749"/>
      <c r="J60" s="1750">
        <v>2</v>
      </c>
      <c r="K60" s="1751"/>
      <c r="L60" s="1751"/>
      <c r="M60" s="1751"/>
      <c r="N60" s="1751"/>
      <c r="O60" s="1751"/>
      <c r="P60" s="1751"/>
      <c r="Q60" s="1751"/>
      <c r="R60" s="1751"/>
      <c r="S60" s="1751"/>
      <c r="T60" s="1751"/>
      <c r="U60" s="1751"/>
      <c r="V60" s="1751"/>
      <c r="W60" s="1751"/>
      <c r="X60" s="1751"/>
      <c r="Y60" s="1751"/>
      <c r="Z60" s="1751"/>
      <c r="AA60" s="1751"/>
      <c r="AB60" s="1751"/>
      <c r="AC60" s="1751"/>
      <c r="AD60" s="1752"/>
      <c r="AE60" s="1753">
        <v>3</v>
      </c>
      <c r="AF60" s="1754"/>
      <c r="AG60" s="1755"/>
      <c r="AH60" s="1753">
        <v>4</v>
      </c>
      <c r="AI60" s="1754"/>
      <c r="AJ60" s="1755"/>
      <c r="AK60" s="1751">
        <v>5</v>
      </c>
      <c r="AL60" s="1751"/>
      <c r="AM60" s="1751"/>
      <c r="AN60" s="1751"/>
      <c r="AO60" s="1751"/>
      <c r="AP60" s="1756"/>
      <c r="AQ60" s="1757">
        <v>6</v>
      </c>
      <c r="AR60" s="1757"/>
      <c r="AS60" s="1757"/>
      <c r="AT60" s="1757"/>
      <c r="AU60" s="1757"/>
      <c r="AV60" s="1758"/>
    </row>
    <row r="61" spans="1:53" ht="45" customHeight="1">
      <c r="A61" s="230">
        <f>A55+0.01</f>
        <v>0.35000000000000014</v>
      </c>
      <c r="B61" s="230">
        <f>B55+0.01</f>
        <v>0.75000000000000044</v>
      </c>
      <c r="C61" s="232">
        <f t="shared" ref="C61:C66" si="4">IF(LEN(AK61)=0,"",1+ABS((AK61*A61)/LEN(AK61))+A61)</f>
        <v>17.100000000000009</v>
      </c>
      <c r="D61" s="232">
        <f t="shared" ref="D61:D66" si="5">IF(LEN(AQ61)=0,"",1+ABS((AQ61*B61)/LEN(AQ61))+B61)</f>
        <v>60.500000000000036</v>
      </c>
      <c r="F61" s="1744" t="s">
        <v>2777</v>
      </c>
      <c r="G61" s="1744"/>
      <c r="H61" s="1744"/>
      <c r="I61" s="1744"/>
      <c r="J61" s="1759" t="s">
        <v>2907</v>
      </c>
      <c r="K61" s="1759"/>
      <c r="L61" s="1759"/>
      <c r="M61" s="1759"/>
      <c r="N61" s="1759"/>
      <c r="O61" s="1759"/>
      <c r="P61" s="1759"/>
      <c r="Q61" s="1759"/>
      <c r="R61" s="1759"/>
      <c r="S61" s="1759"/>
      <c r="T61" s="1759"/>
      <c r="U61" s="1759"/>
      <c r="V61" s="1759"/>
      <c r="W61" s="1759"/>
      <c r="X61" s="1759"/>
      <c r="Y61" s="1759"/>
      <c r="Z61" s="1759"/>
      <c r="AA61" s="1759"/>
      <c r="AB61" s="1759"/>
      <c r="AC61" s="1759"/>
      <c r="AD61" s="1759"/>
      <c r="AE61" s="1746">
        <v>559</v>
      </c>
      <c r="AF61" s="1746"/>
      <c r="AG61" s="1746"/>
      <c r="AH61" s="1746">
        <v>635</v>
      </c>
      <c r="AI61" s="1746"/>
      <c r="AJ61" s="1746"/>
      <c r="AK61" s="1760">
        <v>135</v>
      </c>
      <c r="AL61" s="1760"/>
      <c r="AM61" s="1760"/>
      <c r="AN61" s="1760"/>
      <c r="AO61" s="1760"/>
      <c r="AP61" s="1760"/>
      <c r="AQ61" s="1760">
        <v>235</v>
      </c>
      <c r="AR61" s="1760"/>
      <c r="AS61" s="1760"/>
      <c r="AT61" s="1760"/>
      <c r="AU61" s="1760"/>
      <c r="AV61" s="1760"/>
    </row>
    <row r="62" spans="1:53" ht="48.75" customHeight="1">
      <c r="A62" s="230">
        <f t="shared" ref="A62:B66" si="6">A61+0.01</f>
        <v>0.36000000000000015</v>
      </c>
      <c r="B62" s="230">
        <f t="shared" si="6"/>
        <v>0.76000000000000045</v>
      </c>
      <c r="C62" s="232">
        <f t="shared" si="4"/>
        <v>17.680000000000007</v>
      </c>
      <c r="D62" s="232">
        <f t="shared" si="5"/>
        <v>61.546666666666695</v>
      </c>
      <c r="F62" s="1744" t="s">
        <v>2778</v>
      </c>
      <c r="G62" s="1744"/>
      <c r="H62" s="1744"/>
      <c r="I62" s="1744"/>
      <c r="J62" s="1745" t="s">
        <v>2885</v>
      </c>
      <c r="K62" s="1745"/>
      <c r="L62" s="1745"/>
      <c r="M62" s="1745"/>
      <c r="N62" s="1745"/>
      <c r="O62" s="1745"/>
      <c r="P62" s="1745"/>
      <c r="Q62" s="1745"/>
      <c r="R62" s="1745"/>
      <c r="S62" s="1745"/>
      <c r="T62" s="1745"/>
      <c r="U62" s="1745"/>
      <c r="V62" s="1745"/>
      <c r="W62" s="1745"/>
      <c r="X62" s="1745"/>
      <c r="Y62" s="1745"/>
      <c r="Z62" s="1745"/>
      <c r="AA62" s="1745"/>
      <c r="AB62" s="1745"/>
      <c r="AC62" s="1745"/>
      <c r="AD62" s="1745"/>
      <c r="AE62" s="1746" t="s">
        <v>2886</v>
      </c>
      <c r="AF62" s="1746"/>
      <c r="AG62" s="1746"/>
      <c r="AH62" s="1746">
        <v>636</v>
      </c>
      <c r="AI62" s="1746"/>
      <c r="AJ62" s="1746"/>
      <c r="AK62" s="1738">
        <v>136</v>
      </c>
      <c r="AL62" s="1739"/>
      <c r="AM62" s="1739"/>
      <c r="AN62" s="1739"/>
      <c r="AO62" s="1739"/>
      <c r="AP62" s="1740"/>
      <c r="AQ62" s="1738">
        <v>236</v>
      </c>
      <c r="AR62" s="1739"/>
      <c r="AS62" s="1739"/>
      <c r="AT62" s="1739"/>
      <c r="AU62" s="1739"/>
      <c r="AV62" s="1740"/>
    </row>
    <row r="63" spans="1:53" ht="27.75" customHeight="1">
      <c r="A63" s="230">
        <f t="shared" si="6"/>
        <v>0.37000000000000016</v>
      </c>
      <c r="B63" s="230">
        <f t="shared" si="6"/>
        <v>0.77000000000000046</v>
      </c>
      <c r="C63" s="232">
        <f t="shared" si="4"/>
        <v>18.266666666666673</v>
      </c>
      <c r="D63" s="232">
        <f t="shared" si="5"/>
        <v>62.600000000000044</v>
      </c>
      <c r="F63" s="1732" t="s">
        <v>2779</v>
      </c>
      <c r="G63" s="1733"/>
      <c r="H63" s="1733"/>
      <c r="I63" s="1734"/>
      <c r="J63" s="463" t="s">
        <v>2896</v>
      </c>
      <c r="K63" s="262"/>
      <c r="L63" s="262"/>
      <c r="M63" s="262"/>
      <c r="N63" s="262"/>
      <c r="O63" s="262"/>
      <c r="P63" s="262"/>
      <c r="Q63" s="262"/>
      <c r="R63" s="262"/>
      <c r="S63" s="262"/>
      <c r="T63" s="262"/>
      <c r="U63" s="262"/>
      <c r="V63" s="262"/>
      <c r="W63" s="262"/>
      <c r="X63" s="262"/>
      <c r="Y63" s="262"/>
      <c r="Z63" s="262"/>
      <c r="AA63" s="262"/>
      <c r="AB63" s="262"/>
      <c r="AC63" s="262"/>
      <c r="AD63" s="262"/>
      <c r="AE63" s="1735" t="s">
        <v>2887</v>
      </c>
      <c r="AF63" s="1736"/>
      <c r="AG63" s="1737"/>
      <c r="AH63" s="1735">
        <v>637</v>
      </c>
      <c r="AI63" s="1736"/>
      <c r="AJ63" s="1737"/>
      <c r="AK63" s="1738">
        <v>137</v>
      </c>
      <c r="AL63" s="1739"/>
      <c r="AM63" s="1739"/>
      <c r="AN63" s="1739"/>
      <c r="AO63" s="1739"/>
      <c r="AP63" s="1740"/>
      <c r="AQ63" s="1738">
        <v>237</v>
      </c>
      <c r="AR63" s="1739"/>
      <c r="AS63" s="1739"/>
      <c r="AT63" s="1739"/>
      <c r="AU63" s="1739"/>
      <c r="AV63" s="1740"/>
    </row>
    <row r="64" spans="1:53" ht="27.75" customHeight="1">
      <c r="A64" s="230">
        <f t="shared" si="6"/>
        <v>0.38000000000000017</v>
      </c>
      <c r="B64" s="230">
        <f t="shared" si="6"/>
        <v>0.78000000000000047</v>
      </c>
      <c r="C64" s="232">
        <f t="shared" si="4"/>
        <v>18.860000000000007</v>
      </c>
      <c r="D64" s="232">
        <f t="shared" si="5"/>
        <v>63.660000000000032</v>
      </c>
      <c r="F64" s="1732" t="s">
        <v>2780</v>
      </c>
      <c r="G64" s="1733"/>
      <c r="H64" s="1733"/>
      <c r="I64" s="1734"/>
      <c r="J64" s="463" t="s">
        <v>2908</v>
      </c>
      <c r="K64" s="262"/>
      <c r="L64" s="262"/>
      <c r="M64" s="262"/>
      <c r="N64" s="262"/>
      <c r="O64" s="262"/>
      <c r="P64" s="262"/>
      <c r="Q64" s="262"/>
      <c r="R64" s="262"/>
      <c r="S64" s="262"/>
      <c r="T64" s="262"/>
      <c r="U64" s="262"/>
      <c r="V64" s="262"/>
      <c r="W64" s="262"/>
      <c r="X64" s="262"/>
      <c r="Y64" s="262"/>
      <c r="Z64" s="262"/>
      <c r="AA64" s="262"/>
      <c r="AB64" s="262"/>
      <c r="AC64" s="262"/>
      <c r="AD64" s="262"/>
      <c r="AE64" s="1735" t="s">
        <v>2889</v>
      </c>
      <c r="AF64" s="1736"/>
      <c r="AG64" s="1737"/>
      <c r="AH64" s="1735">
        <v>638</v>
      </c>
      <c r="AI64" s="1736"/>
      <c r="AJ64" s="1737"/>
      <c r="AK64" s="1738">
        <v>138</v>
      </c>
      <c r="AL64" s="1739"/>
      <c r="AM64" s="1739"/>
      <c r="AN64" s="1739"/>
      <c r="AO64" s="1739"/>
      <c r="AP64" s="1740"/>
      <c r="AQ64" s="1738">
        <v>238</v>
      </c>
      <c r="AR64" s="1739"/>
      <c r="AS64" s="1739"/>
      <c r="AT64" s="1739"/>
      <c r="AU64" s="1739"/>
      <c r="AV64" s="1740"/>
    </row>
    <row r="65" spans="1:1022" ht="27.75" customHeight="1">
      <c r="A65" s="230">
        <f t="shared" si="6"/>
        <v>0.39000000000000018</v>
      </c>
      <c r="B65" s="230">
        <f t="shared" si="6"/>
        <v>0.79000000000000048</v>
      </c>
      <c r="C65" s="232">
        <f t="shared" si="4"/>
        <v>19.460000000000008</v>
      </c>
      <c r="D65" s="232">
        <f t="shared" si="5"/>
        <v>64.726666666666702</v>
      </c>
      <c r="F65" s="1732" t="s">
        <v>2782</v>
      </c>
      <c r="G65" s="1733"/>
      <c r="H65" s="1733"/>
      <c r="I65" s="1734"/>
      <c r="J65" s="463" t="s">
        <v>2909</v>
      </c>
      <c r="K65" s="262"/>
      <c r="L65" s="262"/>
      <c r="M65" s="262"/>
      <c r="N65" s="262"/>
      <c r="O65" s="262"/>
      <c r="P65" s="262"/>
      <c r="Q65" s="262"/>
      <c r="R65" s="262"/>
      <c r="S65" s="262"/>
      <c r="T65" s="262"/>
      <c r="U65" s="262"/>
      <c r="V65" s="262"/>
      <c r="W65" s="262"/>
      <c r="X65" s="262"/>
      <c r="Y65" s="262"/>
      <c r="Z65" s="262"/>
      <c r="AA65" s="262"/>
      <c r="AB65" s="262"/>
      <c r="AC65" s="262"/>
      <c r="AD65" s="262"/>
      <c r="AE65" s="1735" t="s">
        <v>2890</v>
      </c>
      <c r="AF65" s="1736"/>
      <c r="AG65" s="1737"/>
      <c r="AH65" s="1735">
        <v>639</v>
      </c>
      <c r="AI65" s="1736"/>
      <c r="AJ65" s="1737"/>
      <c r="AK65" s="1738">
        <v>139</v>
      </c>
      <c r="AL65" s="1739"/>
      <c r="AM65" s="1739"/>
      <c r="AN65" s="1739"/>
      <c r="AO65" s="1739"/>
      <c r="AP65" s="1740"/>
      <c r="AQ65" s="1738">
        <v>239</v>
      </c>
      <c r="AR65" s="1739"/>
      <c r="AS65" s="1739"/>
      <c r="AT65" s="1739"/>
      <c r="AU65" s="1739"/>
      <c r="AV65" s="1740"/>
    </row>
    <row r="66" spans="1:1022" ht="27.75" customHeight="1">
      <c r="A66" s="230">
        <f t="shared" si="6"/>
        <v>0.40000000000000019</v>
      </c>
      <c r="B66" s="230">
        <f t="shared" si="6"/>
        <v>0.80000000000000049</v>
      </c>
      <c r="C66" s="232">
        <f t="shared" si="4"/>
        <v>20.066666666666674</v>
      </c>
      <c r="D66" s="232">
        <f t="shared" si="5"/>
        <v>65.80000000000004</v>
      </c>
      <c r="F66" s="1732" t="s">
        <v>2783</v>
      </c>
      <c r="G66" s="1733"/>
      <c r="H66" s="1733"/>
      <c r="I66" s="1734"/>
      <c r="J66" s="463" t="s">
        <v>2897</v>
      </c>
      <c r="K66" s="262"/>
      <c r="L66" s="262"/>
      <c r="M66" s="262"/>
      <c r="N66" s="262"/>
      <c r="O66" s="262"/>
      <c r="P66" s="262"/>
      <c r="Q66" s="262"/>
      <c r="R66" s="262"/>
      <c r="S66" s="262"/>
      <c r="T66" s="262"/>
      <c r="U66" s="262"/>
      <c r="V66" s="262"/>
      <c r="W66" s="262"/>
      <c r="X66" s="262"/>
      <c r="Y66" s="262"/>
      <c r="Z66" s="262"/>
      <c r="AA66" s="262"/>
      <c r="AB66" s="262"/>
      <c r="AC66" s="262"/>
      <c r="AD66" s="262"/>
      <c r="AE66" s="1735">
        <v>480</v>
      </c>
      <c r="AF66" s="1736"/>
      <c r="AG66" s="1737"/>
      <c r="AH66" s="1735">
        <v>640</v>
      </c>
      <c r="AI66" s="1736"/>
      <c r="AJ66" s="1737"/>
      <c r="AK66" s="1738">
        <v>140</v>
      </c>
      <c r="AL66" s="1739"/>
      <c r="AM66" s="1739"/>
      <c r="AN66" s="1739"/>
      <c r="AO66" s="1739"/>
      <c r="AP66" s="1740"/>
      <c r="AQ66" s="1738">
        <v>240</v>
      </c>
      <c r="AR66" s="1739"/>
      <c r="AS66" s="1739"/>
      <c r="AT66" s="1739"/>
      <c r="AU66" s="1739"/>
      <c r="AV66" s="1740"/>
    </row>
    <row r="67" spans="1:1022" ht="47.25" customHeight="1">
      <c r="C67" s="234">
        <f>IF(ISERROR(ABS(LOG(ABS(SUM(C22:C66)),EXP(3)))),"",ABS(LOG(ABS(SUM(C22:C66)),EXP(3))))</f>
        <v>1.9932430969631871</v>
      </c>
      <c r="D67" s="234">
        <f>IF(ISERROR(ABS(LOG(ABS(SUM(D22:D66)),EXP(3)))),"",ABS(LOG(ABS(SUM(D22:D66)),EXP(3))))</f>
        <v>2.5095633751427195</v>
      </c>
      <c r="E67" s="233"/>
    </row>
    <row r="68" spans="1:1022" ht="22.5" customHeight="1">
      <c r="C68" s="235" t="str">
        <f>IF(ISERROR(IF(ISERROR(MID(C67,FIND(".",C67,1)+8,13)),MID(C67,FIND(",",C67,1)+8,13),MID(C67,FIND(".",C67,1)+8,13))),0,IF(ISERROR(MID(C67,FIND(".",C67,1)+8,13)),MID(C67,FIND(",",C67,1)+8,13),MID(C67,FIND(".",C67,1)+8,13)))</f>
        <v>9696319</v>
      </c>
      <c r="D68" s="235" t="str">
        <f>IF(ISERROR(IF(ISERROR(MID(D67,FIND(".",D67,1)+8,13)),MID(D67,FIND(",",D67,1)+8,13),MID(D67,FIND(".",D67,1)+8,13))),0,IF(ISERROR(MID(D67,FIND(".",D67,1)+8,13)),MID(D67,FIND(",",D67,1)+8,13),MID(D67,FIND(".",D67,1)+8,13)))</f>
        <v>7514272</v>
      </c>
      <c r="E68" s="236"/>
    </row>
    <row r="69" spans="1:1022" s="134" customFormat="1" ht="23.25">
      <c r="A69" s="239"/>
      <c r="B69" s="239"/>
      <c r="C69" s="239"/>
      <c r="D69" s="239"/>
      <c r="E69" s="239"/>
      <c r="F69" s="889" t="e">
        <f>IF(#REF!="","-",#REF!)</f>
        <v>#REF!</v>
      </c>
      <c r="G69" s="745"/>
      <c r="H69" s="745"/>
      <c r="I69" s="745"/>
      <c r="J69" s="745"/>
      <c r="K69" s="745"/>
      <c r="L69" s="745"/>
      <c r="M69" s="745"/>
      <c r="N69" s="745"/>
      <c r="O69" s="745"/>
      <c r="P69" s="98"/>
      <c r="Q69" s="98"/>
      <c r="R69" s="98"/>
      <c r="S69" s="98"/>
      <c r="T69" s="98"/>
      <c r="U69" s="98"/>
      <c r="V69" s="745"/>
      <c r="W69" s="98"/>
      <c r="X69" s="98"/>
      <c r="Y69" s="745"/>
      <c r="Z69" s="745"/>
      <c r="AA69" s="745"/>
      <c r="AB69" s="98"/>
      <c r="AC69" s="745" t="e">
        <f>IF('#UNOS'!B32=1,LEFT(#REF!,FIND(";",#REF!,1)-1),"-")</f>
        <v>#REF!</v>
      </c>
      <c r="AD69" s="745"/>
      <c r="AE69" s="745"/>
      <c r="AF69" s="745"/>
      <c r="AG69" s="98"/>
      <c r="AH69" s="98"/>
      <c r="AI69" s="98"/>
      <c r="AJ69" s="98"/>
      <c r="AK69" s="98"/>
      <c r="AL69" s="98"/>
      <c r="AM69" s="98"/>
      <c r="AN69" s="98"/>
      <c r="AO69" s="98"/>
      <c r="AP69" s="98"/>
      <c r="AQ69" s="98"/>
      <c r="AR69" s="98"/>
      <c r="AS69" s="98"/>
      <c r="AT69" s="98"/>
      <c r="AU69" s="98"/>
      <c r="AV69" s="98"/>
      <c r="AW69" s="196"/>
      <c r="AX69" s="196"/>
      <c r="AZ69" s="196"/>
      <c r="BA69" s="196"/>
      <c r="BB69" s="196"/>
      <c r="BC69" s="196"/>
      <c r="BD69" s="196"/>
      <c r="BE69" s="196"/>
      <c r="BF69" s="196"/>
      <c r="BG69" s="196"/>
      <c r="BH69" s="196"/>
      <c r="BI69" s="196"/>
      <c r="BJ69" s="196"/>
      <c r="BK69" s="196"/>
      <c r="BL69" s="196"/>
      <c r="BM69" s="196"/>
      <c r="BN69" s="196"/>
      <c r="BO69" s="196"/>
      <c r="BP69" s="196"/>
      <c r="BQ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c r="RH69" s="196"/>
      <c r="RI69" s="196"/>
      <c r="RJ69" s="196"/>
      <c r="RK69" s="196"/>
      <c r="RL69" s="196"/>
      <c r="RM69" s="196"/>
      <c r="RN69" s="196"/>
      <c r="RO69" s="196"/>
      <c r="RP69" s="196"/>
      <c r="RQ69" s="196"/>
      <c r="RR69" s="196"/>
      <c r="RS69" s="196"/>
      <c r="RT69" s="196"/>
      <c r="RU69" s="196"/>
      <c r="RV69" s="196"/>
      <c r="RW69" s="196"/>
      <c r="RX69" s="196"/>
      <c r="RY69" s="196"/>
      <c r="RZ69" s="196"/>
      <c r="SA69" s="196"/>
      <c r="SB69" s="196"/>
      <c r="SC69" s="196"/>
      <c r="SD69" s="196"/>
      <c r="SE69" s="196"/>
      <c r="SF69" s="196"/>
      <c r="SG69" s="196"/>
      <c r="SH69" s="196"/>
      <c r="SI69" s="196"/>
      <c r="SJ69" s="196"/>
      <c r="SK69" s="196"/>
      <c r="SL69" s="196"/>
      <c r="SM69" s="196"/>
      <c r="SN69" s="196"/>
      <c r="SO69" s="196"/>
      <c r="SP69" s="196"/>
      <c r="SQ69" s="196"/>
      <c r="SR69" s="196"/>
      <c r="SS69" s="196"/>
      <c r="ST69" s="196"/>
      <c r="SU69" s="196"/>
      <c r="SV69" s="196"/>
      <c r="SW69" s="196"/>
      <c r="SX69" s="196"/>
      <c r="SY69" s="196"/>
      <c r="SZ69" s="196"/>
      <c r="TA69" s="196"/>
      <c r="TB69" s="196"/>
      <c r="TC69" s="196"/>
      <c r="TD69" s="196"/>
      <c r="TE69" s="196"/>
      <c r="TF69" s="196"/>
      <c r="TG69" s="196"/>
      <c r="TH69" s="196"/>
      <c r="TI69" s="196"/>
      <c r="TJ69" s="196"/>
      <c r="TK69" s="196"/>
      <c r="TL69" s="196"/>
      <c r="TM69" s="196"/>
      <c r="TN69" s="196"/>
      <c r="TO69" s="196"/>
      <c r="TP69" s="196"/>
      <c r="TQ69" s="196"/>
      <c r="TR69" s="196"/>
      <c r="TS69" s="196"/>
      <c r="TT69" s="196"/>
      <c r="TU69" s="196"/>
      <c r="TV69" s="196"/>
      <c r="TW69" s="196"/>
      <c r="TX69" s="196"/>
      <c r="TY69" s="196"/>
      <c r="TZ69" s="196"/>
      <c r="UA69" s="196"/>
      <c r="UB69" s="196"/>
      <c r="UC69" s="196"/>
      <c r="UD69" s="196"/>
      <c r="UE69" s="196"/>
      <c r="UF69" s="196"/>
      <c r="UG69" s="196"/>
      <c r="UH69" s="196"/>
      <c r="UI69" s="196"/>
      <c r="UJ69" s="196"/>
      <c r="UK69" s="196"/>
      <c r="UL69" s="196"/>
      <c r="UM69" s="196"/>
      <c r="UN69" s="196"/>
      <c r="UO69" s="196"/>
      <c r="UP69" s="196"/>
      <c r="UQ69" s="196"/>
      <c r="UR69" s="196"/>
      <c r="US69" s="196"/>
      <c r="UT69" s="196"/>
      <c r="UU69" s="196"/>
      <c r="UV69" s="196"/>
      <c r="UW69" s="196"/>
      <c r="UX69" s="196"/>
      <c r="UY69" s="196"/>
      <c r="UZ69" s="196"/>
      <c r="VA69" s="196"/>
      <c r="VB69" s="196"/>
      <c r="VC69" s="196"/>
      <c r="VD69" s="196"/>
      <c r="VE69" s="196"/>
      <c r="VF69" s="196"/>
      <c r="VG69" s="196"/>
      <c r="VH69" s="196"/>
      <c r="VI69" s="196"/>
      <c r="VJ69" s="196"/>
      <c r="VK69" s="196"/>
      <c r="VL69" s="196"/>
      <c r="VM69" s="196"/>
      <c r="VN69" s="196"/>
      <c r="VO69" s="196"/>
      <c r="VP69" s="196"/>
      <c r="VQ69" s="196"/>
      <c r="VR69" s="196"/>
      <c r="VS69" s="196"/>
      <c r="VT69" s="196"/>
      <c r="VU69" s="196"/>
      <c r="VV69" s="196"/>
      <c r="VW69" s="196"/>
      <c r="VX69" s="196"/>
      <c r="VY69" s="196"/>
      <c r="VZ69" s="196"/>
      <c r="WA69" s="196"/>
      <c r="WB69" s="196"/>
      <c r="WC69" s="196"/>
      <c r="WD69" s="196"/>
      <c r="WE69" s="196"/>
      <c r="WF69" s="196"/>
      <c r="WG69" s="196"/>
      <c r="WH69" s="196"/>
      <c r="WI69" s="196"/>
      <c r="WJ69" s="196"/>
      <c r="WK69" s="196"/>
      <c r="WL69" s="196"/>
      <c r="WM69" s="196"/>
      <c r="WN69" s="196"/>
      <c r="WO69" s="196"/>
      <c r="WP69" s="196"/>
      <c r="WQ69" s="196"/>
      <c r="WR69" s="196"/>
      <c r="WS69" s="196"/>
      <c r="WT69" s="196"/>
      <c r="WU69" s="196"/>
      <c r="WV69" s="196"/>
      <c r="WW69" s="196"/>
      <c r="WX69" s="196"/>
      <c r="WY69" s="196"/>
      <c r="WZ69" s="196"/>
      <c r="XA69" s="196"/>
      <c r="XB69" s="196"/>
      <c r="XC69" s="196"/>
      <c r="XD69" s="196"/>
      <c r="XE69" s="196"/>
      <c r="XF69" s="196"/>
      <c r="XG69" s="196"/>
      <c r="XH69" s="196"/>
      <c r="XI69" s="196"/>
      <c r="XJ69" s="196"/>
      <c r="XK69" s="196"/>
      <c r="XL69" s="196"/>
      <c r="XM69" s="196"/>
      <c r="XN69" s="196"/>
      <c r="XO69" s="196"/>
      <c r="XP69" s="196"/>
      <c r="XQ69" s="196"/>
      <c r="XR69" s="196"/>
      <c r="XS69" s="196"/>
      <c r="XT69" s="196"/>
      <c r="XU69" s="196"/>
      <c r="XV69" s="196"/>
      <c r="XW69" s="196"/>
      <c r="XX69" s="196"/>
      <c r="XY69" s="196"/>
      <c r="XZ69" s="196"/>
      <c r="YA69" s="196"/>
      <c r="YB69" s="196"/>
      <c r="YC69" s="196"/>
      <c r="YD69" s="196"/>
      <c r="YE69" s="196"/>
      <c r="YF69" s="196"/>
      <c r="YG69" s="196"/>
      <c r="YH69" s="196"/>
      <c r="YI69" s="196"/>
      <c r="YJ69" s="196"/>
      <c r="YK69" s="196"/>
      <c r="YL69" s="196"/>
      <c r="YM69" s="196"/>
      <c r="YN69" s="196"/>
      <c r="YO69" s="196"/>
      <c r="YP69" s="196"/>
      <c r="YQ69" s="196"/>
      <c r="YR69" s="196"/>
      <c r="YS69" s="196"/>
      <c r="YT69" s="196"/>
      <c r="YU69" s="196"/>
      <c r="YV69" s="196"/>
      <c r="YW69" s="196"/>
      <c r="YX69" s="196"/>
      <c r="YY69" s="196"/>
      <c r="YZ69" s="196"/>
      <c r="ZA69" s="196"/>
      <c r="ZB69" s="196"/>
      <c r="ZC69" s="196"/>
      <c r="ZD69" s="196"/>
      <c r="ZE69" s="196"/>
      <c r="ZF69" s="196"/>
      <c r="ZG69" s="196"/>
      <c r="ZH69" s="196"/>
      <c r="ZI69" s="196"/>
      <c r="ZJ69" s="196"/>
      <c r="ZK69" s="196"/>
      <c r="ZL69" s="196"/>
      <c r="ZM69" s="196"/>
      <c r="ZN69" s="196"/>
      <c r="ZO69" s="196"/>
      <c r="ZP69" s="196"/>
      <c r="ZQ69" s="196"/>
      <c r="ZR69" s="196"/>
      <c r="ZS69" s="196"/>
      <c r="ZT69" s="196"/>
      <c r="ZU69" s="196"/>
      <c r="ZV69" s="196"/>
      <c r="ZW69" s="196"/>
      <c r="ZX69" s="196"/>
      <c r="ZY69" s="196"/>
      <c r="ZZ69" s="196"/>
      <c r="AAA69" s="196"/>
      <c r="AAB69" s="196"/>
      <c r="AAC69" s="196"/>
      <c r="AAD69" s="196"/>
      <c r="AAE69" s="196"/>
      <c r="AAF69" s="196"/>
      <c r="AAG69" s="196"/>
      <c r="AAH69" s="196"/>
      <c r="AAI69" s="196"/>
      <c r="AAJ69" s="196"/>
      <c r="AAK69" s="196"/>
      <c r="AAL69" s="196"/>
      <c r="AAM69" s="196"/>
      <c r="AAN69" s="196"/>
      <c r="AAO69" s="196"/>
      <c r="AAP69" s="196"/>
      <c r="AAQ69" s="196"/>
      <c r="AAR69" s="196"/>
      <c r="AAS69" s="196"/>
      <c r="AAT69" s="196"/>
      <c r="AAU69" s="196"/>
      <c r="AAV69" s="196"/>
      <c r="AAW69" s="196"/>
      <c r="AAX69" s="196"/>
      <c r="AAY69" s="196"/>
      <c r="AAZ69" s="196"/>
      <c r="ABA69" s="196"/>
      <c r="ABB69" s="196"/>
      <c r="ABC69" s="196"/>
      <c r="ABD69" s="196"/>
      <c r="ABE69" s="196"/>
      <c r="ABF69" s="196"/>
      <c r="ABG69" s="196"/>
      <c r="ABH69" s="196"/>
      <c r="ABI69" s="196"/>
      <c r="ABJ69" s="196"/>
      <c r="ABK69" s="196"/>
      <c r="ABL69" s="196"/>
      <c r="ABM69" s="196"/>
      <c r="ABN69" s="196"/>
      <c r="ABO69" s="196"/>
      <c r="ABP69" s="196"/>
      <c r="ABQ69" s="196"/>
      <c r="ABR69" s="196"/>
      <c r="ABS69" s="196"/>
      <c r="ABT69" s="196"/>
      <c r="ABU69" s="196"/>
      <c r="ABV69" s="196"/>
      <c r="ABW69" s="196"/>
      <c r="ABX69" s="196"/>
      <c r="ABY69" s="196"/>
      <c r="ABZ69" s="196"/>
      <c r="ACA69" s="196"/>
      <c r="ACB69" s="196"/>
      <c r="ACC69" s="196"/>
      <c r="ACD69" s="196"/>
      <c r="ACE69" s="196"/>
      <c r="ACF69" s="196"/>
      <c r="ACG69" s="196"/>
      <c r="ACH69" s="196"/>
      <c r="ACI69" s="196"/>
      <c r="ACJ69" s="196"/>
      <c r="ACK69" s="196"/>
      <c r="ACL69" s="196"/>
      <c r="ACM69" s="196"/>
      <c r="ACN69" s="196"/>
      <c r="ACO69" s="196"/>
      <c r="ACP69" s="196"/>
      <c r="ACQ69" s="196"/>
      <c r="ACR69" s="196"/>
      <c r="ACS69" s="196"/>
      <c r="ACT69" s="196"/>
      <c r="ACU69" s="196"/>
      <c r="ACV69" s="196"/>
      <c r="ACW69" s="196"/>
      <c r="ACX69" s="196"/>
      <c r="ACY69" s="196"/>
      <c r="ACZ69" s="196"/>
      <c r="ADA69" s="196"/>
      <c r="ADB69" s="196"/>
      <c r="ADC69" s="196"/>
      <c r="ADD69" s="196"/>
      <c r="ADE69" s="196"/>
      <c r="ADF69" s="196"/>
      <c r="ADG69" s="196"/>
      <c r="ADH69" s="196"/>
      <c r="ADI69" s="196"/>
      <c r="ADJ69" s="196"/>
      <c r="ADK69" s="196"/>
      <c r="ADL69" s="196"/>
      <c r="ADM69" s="196"/>
      <c r="ADN69" s="196"/>
      <c r="ADO69" s="196"/>
      <c r="ADP69" s="196"/>
      <c r="ADQ69" s="196"/>
      <c r="ADR69" s="196"/>
      <c r="ADS69" s="196"/>
      <c r="ADT69" s="196"/>
      <c r="ADU69" s="196"/>
      <c r="ADV69" s="196"/>
      <c r="ADW69" s="196"/>
      <c r="ADX69" s="196"/>
      <c r="ADY69" s="196"/>
      <c r="ADZ69" s="196"/>
      <c r="AEA69" s="196"/>
      <c r="AEB69" s="196"/>
      <c r="AEC69" s="196"/>
      <c r="AED69" s="196"/>
      <c r="AEE69" s="196"/>
      <c r="AEF69" s="196"/>
      <c r="AEG69" s="196"/>
      <c r="AEH69" s="196"/>
      <c r="AEI69" s="196"/>
      <c r="AEJ69" s="196"/>
      <c r="AEK69" s="196"/>
      <c r="AEL69" s="196"/>
      <c r="AEM69" s="196"/>
      <c r="AEN69" s="196"/>
      <c r="AEO69" s="196"/>
      <c r="AEP69" s="196"/>
      <c r="AEQ69" s="196"/>
      <c r="AER69" s="196"/>
      <c r="AES69" s="196"/>
      <c r="AET69" s="196"/>
      <c r="AEU69" s="196"/>
      <c r="AEV69" s="196"/>
      <c r="AEW69" s="196"/>
      <c r="AEX69" s="196"/>
      <c r="AEY69" s="196"/>
      <c r="AEZ69" s="196"/>
      <c r="AFA69" s="196"/>
      <c r="AFB69" s="196"/>
      <c r="AFC69" s="196"/>
      <c r="AFD69" s="196"/>
      <c r="AFE69" s="196"/>
      <c r="AFF69" s="196"/>
      <c r="AFG69" s="196"/>
      <c r="AFH69" s="196"/>
      <c r="AFI69" s="196"/>
      <c r="AFJ69" s="196"/>
      <c r="AFK69" s="196"/>
      <c r="AFL69" s="196"/>
      <c r="AFM69" s="196"/>
      <c r="AFN69" s="196"/>
      <c r="AFO69" s="196"/>
      <c r="AFP69" s="196"/>
      <c r="AFQ69" s="196"/>
      <c r="AFR69" s="196"/>
      <c r="AFS69" s="196"/>
      <c r="AFT69" s="196"/>
      <c r="AFU69" s="196"/>
      <c r="AFV69" s="196"/>
      <c r="AFW69" s="196"/>
      <c r="AFX69" s="196"/>
      <c r="AFY69" s="196"/>
      <c r="AFZ69" s="196"/>
      <c r="AGA69" s="196"/>
      <c r="AGB69" s="196"/>
      <c r="AGC69" s="196"/>
      <c r="AGD69" s="196"/>
      <c r="AGE69" s="196"/>
      <c r="AGF69" s="196"/>
      <c r="AGG69" s="196"/>
      <c r="AGH69" s="196"/>
      <c r="AGI69" s="196"/>
      <c r="AGJ69" s="196"/>
      <c r="AGK69" s="196"/>
      <c r="AGL69" s="196"/>
      <c r="AGM69" s="196"/>
      <c r="AGN69" s="196"/>
      <c r="AGO69" s="196"/>
      <c r="AGP69" s="196"/>
      <c r="AGQ69" s="196"/>
      <c r="AGR69" s="196"/>
      <c r="AGS69" s="196"/>
      <c r="AGT69" s="196"/>
      <c r="AGU69" s="196"/>
      <c r="AGV69" s="196"/>
      <c r="AGW69" s="196"/>
      <c r="AGX69" s="196"/>
      <c r="AGY69" s="196"/>
      <c r="AGZ69" s="196"/>
      <c r="AHA69" s="196"/>
      <c r="AHB69" s="196"/>
      <c r="AHC69" s="196"/>
      <c r="AHD69" s="196"/>
      <c r="AHE69" s="196"/>
      <c r="AHF69" s="196"/>
      <c r="AHG69" s="196"/>
      <c r="AHH69" s="196"/>
      <c r="AHI69" s="196"/>
      <c r="AHJ69" s="196"/>
      <c r="AHK69" s="196"/>
      <c r="AHL69" s="196"/>
      <c r="AHM69" s="196"/>
      <c r="AHN69" s="196"/>
      <c r="AHO69" s="196"/>
      <c r="AHP69" s="196"/>
      <c r="AHQ69" s="196"/>
      <c r="AHR69" s="196"/>
      <c r="AHS69" s="196"/>
      <c r="AHT69" s="196"/>
      <c r="AHU69" s="196"/>
      <c r="AHV69" s="196"/>
      <c r="AHW69" s="196"/>
      <c r="AHX69" s="196"/>
      <c r="AHY69" s="196"/>
      <c r="AHZ69" s="196"/>
      <c r="AIA69" s="196"/>
      <c r="AIB69" s="196"/>
      <c r="AIC69" s="196"/>
      <c r="AID69" s="196"/>
      <c r="AIE69" s="196"/>
      <c r="AIF69" s="196"/>
      <c r="AIG69" s="196"/>
      <c r="AIH69" s="196"/>
      <c r="AII69" s="196"/>
      <c r="AIJ69" s="196"/>
      <c r="AIK69" s="196"/>
      <c r="AIL69" s="196"/>
      <c r="AIM69" s="196"/>
      <c r="AIN69" s="196"/>
      <c r="AIO69" s="196"/>
      <c r="AIP69" s="196"/>
      <c r="AIQ69" s="196"/>
      <c r="AIR69" s="196"/>
      <c r="AIS69" s="196"/>
      <c r="AIT69" s="196"/>
      <c r="AIU69" s="196"/>
      <c r="AIV69" s="196"/>
      <c r="AIW69" s="196"/>
      <c r="AIX69" s="196"/>
      <c r="AIY69" s="196"/>
      <c r="AIZ69" s="196"/>
      <c r="AJA69" s="196"/>
      <c r="AJB69" s="196"/>
      <c r="AJC69" s="196"/>
      <c r="AJD69" s="196"/>
      <c r="AJE69" s="196"/>
      <c r="AJF69" s="196"/>
      <c r="AJG69" s="196"/>
      <c r="AJH69" s="196"/>
      <c r="AJI69" s="196"/>
      <c r="AJJ69" s="196"/>
      <c r="AJK69" s="196"/>
      <c r="AJL69" s="196"/>
      <c r="AJM69" s="196"/>
      <c r="AJN69" s="196"/>
      <c r="AJO69" s="196"/>
      <c r="AJP69" s="196"/>
      <c r="AJQ69" s="196"/>
      <c r="AJR69" s="196"/>
      <c r="AJS69" s="196"/>
      <c r="AJT69" s="196"/>
      <c r="AJU69" s="196"/>
      <c r="AJV69" s="196"/>
      <c r="AJW69" s="196"/>
      <c r="AJX69" s="196"/>
      <c r="AJY69" s="196"/>
      <c r="AJZ69" s="196"/>
      <c r="AKA69" s="196"/>
      <c r="AKB69" s="196"/>
      <c r="AKC69" s="196"/>
      <c r="AKD69" s="196"/>
      <c r="AKE69" s="196"/>
      <c r="AKF69" s="196"/>
      <c r="AKG69" s="196"/>
      <c r="AKH69" s="196"/>
      <c r="AKI69" s="196"/>
      <c r="AKJ69" s="196"/>
      <c r="AKK69" s="196"/>
      <c r="AKL69" s="196"/>
      <c r="AKM69" s="196"/>
      <c r="AKN69" s="196"/>
      <c r="AKO69" s="196"/>
      <c r="AKP69" s="196"/>
      <c r="AKQ69" s="196"/>
      <c r="AKR69" s="196"/>
      <c r="AKS69" s="196"/>
      <c r="AKT69" s="196"/>
      <c r="AKU69" s="196"/>
      <c r="AKV69" s="196"/>
      <c r="AKW69" s="196"/>
      <c r="AKX69" s="196"/>
      <c r="AKY69" s="196"/>
      <c r="AKZ69" s="196"/>
      <c r="ALA69" s="196"/>
      <c r="ALB69" s="196"/>
      <c r="ALC69" s="196"/>
      <c r="ALD69" s="196"/>
      <c r="ALE69" s="196"/>
      <c r="ALF69" s="196"/>
      <c r="ALG69" s="196"/>
      <c r="ALH69" s="196"/>
      <c r="ALI69" s="196"/>
      <c r="ALJ69" s="196"/>
      <c r="ALK69" s="196"/>
      <c r="ALL69" s="196"/>
      <c r="ALM69" s="196"/>
      <c r="ALN69" s="196"/>
      <c r="ALO69" s="196"/>
      <c r="ALP69" s="196"/>
      <c r="ALQ69" s="196"/>
      <c r="ALR69" s="196"/>
      <c r="ALS69" s="196"/>
      <c r="ALT69" s="196"/>
      <c r="ALU69" s="196"/>
      <c r="ALV69" s="196"/>
      <c r="ALW69" s="196"/>
      <c r="ALX69" s="196"/>
      <c r="ALY69" s="196"/>
      <c r="ALZ69" s="196"/>
      <c r="AMA69" s="196"/>
      <c r="AMB69" s="196"/>
      <c r="AMC69" s="196"/>
      <c r="AMD69" s="196"/>
      <c r="AME69" s="196"/>
      <c r="AMF69" s="196"/>
      <c r="AMG69" s="196"/>
      <c r="AMH69" s="196"/>
    </row>
    <row r="70" spans="1:1022" s="134" customFormat="1" ht="25.5" customHeight="1">
      <c r="A70" s="239"/>
      <c r="B70" s="239"/>
      <c r="C70" s="239"/>
      <c r="D70" s="239"/>
      <c r="E70" s="239"/>
      <c r="F70" s="1741" t="s">
        <v>2316</v>
      </c>
      <c r="G70" s="1741"/>
      <c r="H70" s="1741"/>
      <c r="I70" s="1741"/>
      <c r="J70" s="1741"/>
      <c r="K70" s="1741"/>
      <c r="L70" s="1741"/>
      <c r="M70" s="1741"/>
      <c r="N70" s="1741"/>
      <c r="O70" s="1741"/>
      <c r="P70" s="98"/>
      <c r="Q70" s="98"/>
      <c r="R70" s="98"/>
      <c r="S70" s="98"/>
      <c r="T70" s="98"/>
      <c r="U70" s="98"/>
      <c r="V70" s="383"/>
      <c r="W70" s="98"/>
      <c r="X70" s="98"/>
      <c r="Y70" s="98"/>
      <c r="Z70" s="894"/>
      <c r="AA70" s="894"/>
      <c r="AB70" s="894"/>
      <c r="AC70" s="895" t="s">
        <v>2317</v>
      </c>
      <c r="AD70" s="895"/>
      <c r="AE70" s="383"/>
      <c r="AF70" s="383"/>
      <c r="AG70" s="98"/>
      <c r="AH70" s="98"/>
      <c r="AI70" s="98"/>
      <c r="AJ70" s="98"/>
      <c r="AK70" s="98"/>
      <c r="AL70" s="98"/>
      <c r="AM70" s="98"/>
      <c r="AN70" s="98"/>
      <c r="AO70" s="98"/>
      <c r="AP70" s="98"/>
      <c r="AQ70" s="98"/>
      <c r="AR70" s="98"/>
      <c r="AS70" s="98"/>
      <c r="AT70" s="98"/>
      <c r="AU70" s="98"/>
      <c r="AV70" s="98"/>
      <c r="AW70" s="196"/>
      <c r="AX70" s="196"/>
      <c r="AZ70" s="196"/>
      <c r="BA70" s="196"/>
      <c r="BB70" s="196"/>
      <c r="BC70" s="196"/>
      <c r="BD70" s="196"/>
      <c r="BE70" s="196"/>
      <c r="BF70" s="196"/>
      <c r="BG70" s="196"/>
      <c r="BH70" s="196"/>
      <c r="BI70" s="196"/>
      <c r="BJ70" s="196"/>
      <c r="BK70" s="196"/>
      <c r="BL70" s="196"/>
      <c r="BM70" s="196"/>
      <c r="BN70" s="196"/>
      <c r="BO70" s="196"/>
      <c r="BP70" s="196"/>
      <c r="BQ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c r="QO70" s="196"/>
      <c r="QP70" s="196"/>
      <c r="QQ70" s="196"/>
      <c r="QR70" s="196"/>
      <c r="QS70" s="196"/>
      <c r="QT70" s="196"/>
      <c r="QU70" s="196"/>
      <c r="QV70" s="196"/>
      <c r="QW70" s="196"/>
      <c r="QX70" s="196"/>
      <c r="QY70" s="196"/>
      <c r="QZ70" s="196"/>
      <c r="RA70" s="196"/>
      <c r="RB70" s="196"/>
      <c r="RC70" s="196"/>
      <c r="RD70" s="196"/>
      <c r="RE70" s="196"/>
      <c r="RF70" s="196"/>
      <c r="RG70" s="196"/>
      <c r="RH70" s="196"/>
      <c r="RI70" s="196"/>
      <c r="RJ70" s="196"/>
      <c r="RK70" s="196"/>
      <c r="RL70" s="196"/>
      <c r="RM70" s="196"/>
      <c r="RN70" s="196"/>
      <c r="RO70" s="196"/>
      <c r="RP70" s="196"/>
      <c r="RQ70" s="196"/>
      <c r="RR70" s="196"/>
      <c r="RS70" s="196"/>
      <c r="RT70" s="196"/>
      <c r="RU70" s="196"/>
      <c r="RV70" s="196"/>
      <c r="RW70" s="196"/>
      <c r="RX70" s="196"/>
      <c r="RY70" s="196"/>
      <c r="RZ70" s="196"/>
      <c r="SA70" s="196"/>
      <c r="SB70" s="196"/>
      <c r="SC70" s="196"/>
      <c r="SD70" s="196"/>
      <c r="SE70" s="196"/>
      <c r="SF70" s="196"/>
      <c r="SG70" s="196"/>
      <c r="SH70" s="196"/>
      <c r="SI70" s="196"/>
      <c r="SJ70" s="196"/>
      <c r="SK70" s="196"/>
      <c r="SL70" s="196"/>
      <c r="SM70" s="196"/>
      <c r="SN70" s="196"/>
      <c r="SO70" s="196"/>
      <c r="SP70" s="196"/>
      <c r="SQ70" s="196"/>
      <c r="SR70" s="196"/>
      <c r="SS70" s="196"/>
      <c r="ST70" s="196"/>
      <c r="SU70" s="196"/>
      <c r="SV70" s="196"/>
      <c r="SW70" s="196"/>
      <c r="SX70" s="196"/>
      <c r="SY70" s="196"/>
      <c r="SZ70" s="196"/>
      <c r="TA70" s="196"/>
      <c r="TB70" s="196"/>
      <c r="TC70" s="196"/>
      <c r="TD70" s="196"/>
      <c r="TE70" s="196"/>
      <c r="TF70" s="196"/>
      <c r="TG70" s="196"/>
      <c r="TH70" s="196"/>
      <c r="TI70" s="196"/>
      <c r="TJ70" s="196"/>
      <c r="TK70" s="196"/>
      <c r="TL70" s="196"/>
      <c r="TM70" s="196"/>
      <c r="TN70" s="196"/>
      <c r="TO70" s="196"/>
      <c r="TP70" s="196"/>
      <c r="TQ70" s="196"/>
      <c r="TR70" s="196"/>
      <c r="TS70" s="196"/>
      <c r="TT70" s="196"/>
      <c r="TU70" s="196"/>
      <c r="TV70" s="196"/>
      <c r="TW70" s="196"/>
      <c r="TX70" s="196"/>
      <c r="TY70" s="196"/>
      <c r="TZ70" s="196"/>
      <c r="UA70" s="196"/>
      <c r="UB70" s="196"/>
      <c r="UC70" s="196"/>
      <c r="UD70" s="196"/>
      <c r="UE70" s="196"/>
      <c r="UF70" s="196"/>
      <c r="UG70" s="196"/>
      <c r="UH70" s="196"/>
      <c r="UI70" s="196"/>
      <c r="UJ70" s="196"/>
      <c r="UK70" s="196"/>
      <c r="UL70" s="196"/>
      <c r="UM70" s="196"/>
      <c r="UN70" s="196"/>
      <c r="UO70" s="196"/>
      <c r="UP70" s="196"/>
      <c r="UQ70" s="196"/>
      <c r="UR70" s="196"/>
      <c r="US70" s="196"/>
      <c r="UT70" s="196"/>
      <c r="UU70" s="196"/>
      <c r="UV70" s="196"/>
      <c r="UW70" s="196"/>
      <c r="UX70" s="196"/>
      <c r="UY70" s="196"/>
      <c r="UZ70" s="196"/>
      <c r="VA70" s="196"/>
      <c r="VB70" s="196"/>
      <c r="VC70" s="196"/>
      <c r="VD70" s="196"/>
      <c r="VE70" s="196"/>
      <c r="VF70" s="196"/>
      <c r="VG70" s="196"/>
      <c r="VH70" s="196"/>
      <c r="VI70" s="196"/>
      <c r="VJ70" s="196"/>
      <c r="VK70" s="196"/>
      <c r="VL70" s="196"/>
      <c r="VM70" s="196"/>
      <c r="VN70" s="196"/>
      <c r="VO70" s="196"/>
      <c r="VP70" s="196"/>
      <c r="VQ70" s="196"/>
      <c r="VR70" s="196"/>
      <c r="VS70" s="196"/>
      <c r="VT70" s="196"/>
      <c r="VU70" s="196"/>
      <c r="VV70" s="196"/>
      <c r="VW70" s="196"/>
      <c r="VX70" s="196"/>
      <c r="VY70" s="196"/>
      <c r="VZ70" s="196"/>
      <c r="WA70" s="196"/>
      <c r="WB70" s="196"/>
      <c r="WC70" s="196"/>
      <c r="WD70" s="196"/>
      <c r="WE70" s="196"/>
      <c r="WF70" s="196"/>
      <c r="WG70" s="196"/>
      <c r="WH70" s="196"/>
      <c r="WI70" s="196"/>
      <c r="WJ70" s="196"/>
      <c r="WK70" s="196"/>
      <c r="WL70" s="196"/>
      <c r="WM70" s="196"/>
      <c r="WN70" s="196"/>
      <c r="WO70" s="196"/>
      <c r="WP70" s="196"/>
      <c r="WQ70" s="196"/>
      <c r="WR70" s="196"/>
      <c r="WS70" s="196"/>
      <c r="WT70" s="196"/>
      <c r="WU70" s="196"/>
      <c r="WV70" s="196"/>
      <c r="WW70" s="196"/>
      <c r="WX70" s="196"/>
      <c r="WY70" s="196"/>
      <c r="WZ70" s="196"/>
      <c r="XA70" s="196"/>
      <c r="XB70" s="196"/>
      <c r="XC70" s="196"/>
      <c r="XD70" s="196"/>
      <c r="XE70" s="196"/>
      <c r="XF70" s="196"/>
      <c r="XG70" s="196"/>
      <c r="XH70" s="196"/>
      <c r="XI70" s="196"/>
      <c r="XJ70" s="196"/>
      <c r="XK70" s="196"/>
      <c r="XL70" s="196"/>
      <c r="XM70" s="196"/>
      <c r="XN70" s="196"/>
      <c r="XO70" s="196"/>
      <c r="XP70" s="196"/>
      <c r="XQ70" s="196"/>
      <c r="XR70" s="196"/>
      <c r="XS70" s="196"/>
      <c r="XT70" s="196"/>
      <c r="XU70" s="196"/>
      <c r="XV70" s="196"/>
      <c r="XW70" s="196"/>
      <c r="XX70" s="196"/>
      <c r="XY70" s="196"/>
      <c r="XZ70" s="196"/>
      <c r="YA70" s="196"/>
      <c r="YB70" s="196"/>
      <c r="YC70" s="196"/>
      <c r="YD70" s="196"/>
      <c r="YE70" s="196"/>
      <c r="YF70" s="196"/>
      <c r="YG70" s="196"/>
      <c r="YH70" s="196"/>
      <c r="YI70" s="196"/>
      <c r="YJ70" s="196"/>
      <c r="YK70" s="196"/>
      <c r="YL70" s="196"/>
      <c r="YM70" s="196"/>
      <c r="YN70" s="196"/>
      <c r="YO70" s="196"/>
      <c r="YP70" s="196"/>
      <c r="YQ70" s="196"/>
      <c r="YR70" s="196"/>
      <c r="YS70" s="196"/>
      <c r="YT70" s="196"/>
      <c r="YU70" s="196"/>
      <c r="YV70" s="196"/>
      <c r="YW70" s="196"/>
      <c r="YX70" s="196"/>
      <c r="YY70" s="196"/>
      <c r="YZ70" s="196"/>
      <c r="ZA70" s="196"/>
      <c r="ZB70" s="196"/>
      <c r="ZC70" s="196"/>
      <c r="ZD70" s="196"/>
      <c r="ZE70" s="196"/>
      <c r="ZF70" s="196"/>
      <c r="ZG70" s="196"/>
      <c r="ZH70" s="196"/>
      <c r="ZI70" s="196"/>
      <c r="ZJ70" s="196"/>
      <c r="ZK70" s="196"/>
      <c r="ZL70" s="196"/>
      <c r="ZM70" s="196"/>
      <c r="ZN70" s="196"/>
      <c r="ZO70" s="196"/>
      <c r="ZP70" s="196"/>
      <c r="ZQ70" s="196"/>
      <c r="ZR70" s="196"/>
      <c r="ZS70" s="196"/>
      <c r="ZT70" s="196"/>
      <c r="ZU70" s="196"/>
      <c r="ZV70" s="196"/>
      <c r="ZW70" s="196"/>
      <c r="ZX70" s="196"/>
      <c r="ZY70" s="196"/>
      <c r="ZZ70" s="196"/>
      <c r="AAA70" s="196"/>
      <c r="AAB70" s="196"/>
      <c r="AAC70" s="196"/>
      <c r="AAD70" s="196"/>
      <c r="AAE70" s="196"/>
      <c r="AAF70" s="196"/>
      <c r="AAG70" s="196"/>
      <c r="AAH70" s="196"/>
      <c r="AAI70" s="196"/>
      <c r="AAJ70" s="196"/>
      <c r="AAK70" s="196"/>
      <c r="AAL70" s="196"/>
      <c r="AAM70" s="196"/>
      <c r="AAN70" s="196"/>
      <c r="AAO70" s="196"/>
      <c r="AAP70" s="196"/>
      <c r="AAQ70" s="196"/>
      <c r="AAR70" s="196"/>
      <c r="AAS70" s="196"/>
      <c r="AAT70" s="196"/>
      <c r="AAU70" s="196"/>
      <c r="AAV70" s="196"/>
      <c r="AAW70" s="196"/>
      <c r="AAX70" s="196"/>
      <c r="AAY70" s="196"/>
      <c r="AAZ70" s="196"/>
      <c r="ABA70" s="196"/>
      <c r="ABB70" s="196"/>
      <c r="ABC70" s="196"/>
      <c r="ABD70" s="196"/>
      <c r="ABE70" s="196"/>
      <c r="ABF70" s="196"/>
      <c r="ABG70" s="196"/>
      <c r="ABH70" s="196"/>
      <c r="ABI70" s="196"/>
      <c r="ABJ70" s="196"/>
      <c r="ABK70" s="196"/>
      <c r="ABL70" s="196"/>
      <c r="ABM70" s="196"/>
      <c r="ABN70" s="196"/>
      <c r="ABO70" s="196"/>
      <c r="ABP70" s="196"/>
      <c r="ABQ70" s="196"/>
      <c r="ABR70" s="196"/>
      <c r="ABS70" s="196"/>
      <c r="ABT70" s="196"/>
      <c r="ABU70" s="196"/>
      <c r="ABV70" s="196"/>
      <c r="ABW70" s="196"/>
      <c r="ABX70" s="196"/>
      <c r="ABY70" s="196"/>
      <c r="ABZ70" s="196"/>
      <c r="ACA70" s="196"/>
      <c r="ACB70" s="196"/>
      <c r="ACC70" s="196"/>
      <c r="ACD70" s="196"/>
      <c r="ACE70" s="196"/>
      <c r="ACF70" s="196"/>
      <c r="ACG70" s="196"/>
      <c r="ACH70" s="196"/>
      <c r="ACI70" s="196"/>
      <c r="ACJ70" s="196"/>
      <c r="ACK70" s="196"/>
      <c r="ACL70" s="196"/>
      <c r="ACM70" s="196"/>
      <c r="ACN70" s="196"/>
      <c r="ACO70" s="196"/>
      <c r="ACP70" s="196"/>
      <c r="ACQ70" s="196"/>
      <c r="ACR70" s="196"/>
      <c r="ACS70" s="196"/>
      <c r="ACT70" s="196"/>
      <c r="ACU70" s="196"/>
      <c r="ACV70" s="196"/>
      <c r="ACW70" s="196"/>
      <c r="ACX70" s="196"/>
      <c r="ACY70" s="196"/>
      <c r="ACZ70" s="196"/>
      <c r="ADA70" s="196"/>
      <c r="ADB70" s="196"/>
      <c r="ADC70" s="196"/>
      <c r="ADD70" s="196"/>
      <c r="ADE70" s="196"/>
      <c r="ADF70" s="196"/>
      <c r="ADG70" s="196"/>
      <c r="ADH70" s="196"/>
      <c r="ADI70" s="196"/>
      <c r="ADJ70" s="196"/>
      <c r="ADK70" s="196"/>
      <c r="ADL70" s="196"/>
      <c r="ADM70" s="196"/>
      <c r="ADN70" s="196"/>
      <c r="ADO70" s="196"/>
      <c r="ADP70" s="196"/>
      <c r="ADQ70" s="196"/>
      <c r="ADR70" s="196"/>
      <c r="ADS70" s="196"/>
      <c r="ADT70" s="196"/>
      <c r="ADU70" s="196"/>
      <c r="ADV70" s="196"/>
      <c r="ADW70" s="196"/>
      <c r="ADX70" s="196"/>
      <c r="ADY70" s="196"/>
      <c r="ADZ70" s="196"/>
      <c r="AEA70" s="196"/>
      <c r="AEB70" s="196"/>
      <c r="AEC70" s="196"/>
      <c r="AED70" s="196"/>
      <c r="AEE70" s="196"/>
      <c r="AEF70" s="196"/>
      <c r="AEG70" s="196"/>
      <c r="AEH70" s="196"/>
      <c r="AEI70" s="196"/>
      <c r="AEJ70" s="196"/>
      <c r="AEK70" s="196"/>
      <c r="AEL70" s="196"/>
      <c r="AEM70" s="196"/>
      <c r="AEN70" s="196"/>
      <c r="AEO70" s="196"/>
      <c r="AEP70" s="196"/>
      <c r="AEQ70" s="196"/>
      <c r="AER70" s="196"/>
      <c r="AES70" s="196"/>
      <c r="AET70" s="196"/>
      <c r="AEU70" s="196"/>
      <c r="AEV70" s="196"/>
      <c r="AEW70" s="196"/>
      <c r="AEX70" s="196"/>
      <c r="AEY70" s="196"/>
      <c r="AEZ70" s="196"/>
      <c r="AFA70" s="196"/>
      <c r="AFB70" s="196"/>
      <c r="AFC70" s="196"/>
      <c r="AFD70" s="196"/>
      <c r="AFE70" s="196"/>
      <c r="AFF70" s="196"/>
      <c r="AFG70" s="196"/>
      <c r="AFH70" s="196"/>
      <c r="AFI70" s="196"/>
      <c r="AFJ70" s="196"/>
      <c r="AFK70" s="196"/>
      <c r="AFL70" s="196"/>
      <c r="AFM70" s="196"/>
      <c r="AFN70" s="196"/>
      <c r="AFO70" s="196"/>
      <c r="AFP70" s="196"/>
      <c r="AFQ70" s="196"/>
      <c r="AFR70" s="196"/>
      <c r="AFS70" s="196"/>
      <c r="AFT70" s="196"/>
      <c r="AFU70" s="196"/>
      <c r="AFV70" s="196"/>
      <c r="AFW70" s="196"/>
      <c r="AFX70" s="196"/>
      <c r="AFY70" s="196"/>
      <c r="AFZ70" s="196"/>
      <c r="AGA70" s="196"/>
      <c r="AGB70" s="196"/>
      <c r="AGC70" s="196"/>
      <c r="AGD70" s="196"/>
      <c r="AGE70" s="196"/>
      <c r="AGF70" s="196"/>
      <c r="AGG70" s="196"/>
      <c r="AGH70" s="196"/>
      <c r="AGI70" s="196"/>
      <c r="AGJ70" s="196"/>
      <c r="AGK70" s="196"/>
      <c r="AGL70" s="196"/>
      <c r="AGM70" s="196"/>
      <c r="AGN70" s="196"/>
      <c r="AGO70" s="196"/>
      <c r="AGP70" s="196"/>
      <c r="AGQ70" s="196"/>
      <c r="AGR70" s="196"/>
      <c r="AGS70" s="196"/>
      <c r="AGT70" s="196"/>
      <c r="AGU70" s="196"/>
      <c r="AGV70" s="196"/>
      <c r="AGW70" s="196"/>
      <c r="AGX70" s="196"/>
      <c r="AGY70" s="196"/>
      <c r="AGZ70" s="196"/>
      <c r="AHA70" s="196"/>
      <c r="AHB70" s="196"/>
      <c r="AHC70" s="196"/>
      <c r="AHD70" s="196"/>
      <c r="AHE70" s="196"/>
      <c r="AHF70" s="196"/>
      <c r="AHG70" s="196"/>
      <c r="AHH70" s="196"/>
      <c r="AHI70" s="196"/>
      <c r="AHJ70" s="196"/>
      <c r="AHK70" s="196"/>
      <c r="AHL70" s="196"/>
      <c r="AHM70" s="196"/>
      <c r="AHN70" s="196"/>
      <c r="AHO70" s="196"/>
      <c r="AHP70" s="196"/>
      <c r="AHQ70" s="196"/>
      <c r="AHR70" s="196"/>
      <c r="AHS70" s="196"/>
      <c r="AHT70" s="196"/>
      <c r="AHU70" s="196"/>
      <c r="AHV70" s="196"/>
      <c r="AHW70" s="196"/>
      <c r="AHX70" s="196"/>
      <c r="AHY70" s="196"/>
      <c r="AHZ70" s="196"/>
      <c r="AIA70" s="196"/>
      <c r="AIB70" s="196"/>
      <c r="AIC70" s="196"/>
      <c r="AID70" s="196"/>
      <c r="AIE70" s="196"/>
      <c r="AIF70" s="196"/>
      <c r="AIG70" s="196"/>
      <c r="AIH70" s="196"/>
      <c r="AII70" s="196"/>
      <c r="AIJ70" s="196"/>
      <c r="AIK70" s="196"/>
      <c r="AIL70" s="196"/>
      <c r="AIM70" s="196"/>
      <c r="AIN70" s="196"/>
      <c r="AIO70" s="196"/>
      <c r="AIP70" s="196"/>
      <c r="AIQ70" s="196"/>
      <c r="AIR70" s="196"/>
      <c r="AIS70" s="196"/>
      <c r="AIT70" s="196"/>
      <c r="AIU70" s="196"/>
      <c r="AIV70" s="196"/>
      <c r="AIW70" s="196"/>
      <c r="AIX70" s="196"/>
      <c r="AIY70" s="196"/>
      <c r="AIZ70" s="196"/>
      <c r="AJA70" s="196"/>
      <c r="AJB70" s="196"/>
      <c r="AJC70" s="196"/>
      <c r="AJD70" s="196"/>
      <c r="AJE70" s="196"/>
      <c r="AJF70" s="196"/>
      <c r="AJG70" s="196"/>
      <c r="AJH70" s="196"/>
      <c r="AJI70" s="196"/>
      <c r="AJJ70" s="196"/>
      <c r="AJK70" s="196"/>
      <c r="AJL70" s="196"/>
      <c r="AJM70" s="196"/>
      <c r="AJN70" s="196"/>
      <c r="AJO70" s="196"/>
      <c r="AJP70" s="196"/>
      <c r="AJQ70" s="196"/>
      <c r="AJR70" s="196"/>
      <c r="AJS70" s="196"/>
      <c r="AJT70" s="196"/>
      <c r="AJU70" s="196"/>
      <c r="AJV70" s="196"/>
      <c r="AJW70" s="196"/>
      <c r="AJX70" s="196"/>
      <c r="AJY70" s="196"/>
      <c r="AJZ70" s="196"/>
      <c r="AKA70" s="196"/>
      <c r="AKB70" s="196"/>
      <c r="AKC70" s="196"/>
      <c r="AKD70" s="196"/>
      <c r="AKE70" s="196"/>
      <c r="AKF70" s="196"/>
      <c r="AKG70" s="196"/>
      <c r="AKH70" s="196"/>
      <c r="AKI70" s="196"/>
      <c r="AKJ70" s="196"/>
      <c r="AKK70" s="196"/>
      <c r="AKL70" s="196"/>
      <c r="AKM70" s="196"/>
      <c r="AKN70" s="196"/>
      <c r="AKO70" s="196"/>
      <c r="AKP70" s="196"/>
      <c r="AKQ70" s="196"/>
      <c r="AKR70" s="196"/>
      <c r="AKS70" s="196"/>
      <c r="AKT70" s="196"/>
      <c r="AKU70" s="196"/>
      <c r="AKV70" s="196"/>
      <c r="AKW70" s="196"/>
      <c r="AKX70" s="196"/>
      <c r="AKY70" s="196"/>
      <c r="AKZ70" s="196"/>
      <c r="ALA70" s="196"/>
      <c r="ALB70" s="196"/>
      <c r="ALC70" s="196"/>
      <c r="ALD70" s="196"/>
      <c r="ALE70" s="196"/>
      <c r="ALF70" s="196"/>
      <c r="ALG70" s="196"/>
      <c r="ALH70" s="196"/>
      <c r="ALI70" s="196"/>
      <c r="ALJ70" s="196"/>
      <c r="ALK70" s="196"/>
      <c r="ALL70" s="196"/>
      <c r="ALM70" s="196"/>
      <c r="ALN70" s="196"/>
      <c r="ALO70" s="196"/>
      <c r="ALP70" s="196"/>
      <c r="ALQ70" s="196"/>
      <c r="ALR70" s="196"/>
      <c r="ALS70" s="196"/>
      <c r="ALT70" s="196"/>
      <c r="ALU70" s="196"/>
      <c r="ALV70" s="196"/>
      <c r="ALW70" s="196"/>
      <c r="ALX70" s="196"/>
      <c r="ALY70" s="196"/>
      <c r="ALZ70" s="196"/>
      <c r="AMA70" s="196"/>
      <c r="AMB70" s="196"/>
      <c r="AMC70" s="196"/>
      <c r="AMD70" s="196"/>
      <c r="AME70" s="196"/>
      <c r="AMF70" s="196"/>
      <c r="AMG70" s="196"/>
      <c r="AMH70" s="196"/>
    </row>
    <row r="71" spans="1:1022" s="134" customFormat="1" ht="23.25">
      <c r="A71" s="239"/>
      <c r="B71" s="239"/>
      <c r="C71" s="239"/>
      <c r="D71" s="239"/>
      <c r="E71" s="239"/>
      <c r="F71" s="98"/>
      <c r="G71" s="98"/>
      <c r="H71" s="98"/>
      <c r="I71" s="98"/>
      <c r="J71" s="880"/>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196"/>
      <c r="AX71" s="196"/>
      <c r="AZ71" s="196"/>
      <c r="BA71" s="196"/>
      <c r="BB71" s="196"/>
      <c r="BC71" s="196"/>
      <c r="BD71" s="196"/>
      <c r="BE71" s="196"/>
      <c r="BF71" s="196"/>
      <c r="BG71" s="196"/>
      <c r="BH71" s="196"/>
      <c r="BI71" s="196"/>
      <c r="BJ71" s="196"/>
      <c r="BK71" s="196"/>
      <c r="BL71" s="196"/>
      <c r="BM71" s="196"/>
      <c r="BN71" s="196"/>
      <c r="BO71" s="196"/>
      <c r="BP71" s="196"/>
      <c r="BQ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c r="QO71" s="196"/>
      <c r="QP71" s="196"/>
      <c r="QQ71" s="196"/>
      <c r="QR71" s="196"/>
      <c r="QS71" s="196"/>
      <c r="QT71" s="196"/>
      <c r="QU71" s="196"/>
      <c r="QV71" s="196"/>
      <c r="QW71" s="196"/>
      <c r="QX71" s="196"/>
      <c r="QY71" s="196"/>
      <c r="QZ71" s="196"/>
      <c r="RA71" s="196"/>
      <c r="RB71" s="196"/>
      <c r="RC71" s="196"/>
      <c r="RD71" s="196"/>
      <c r="RE71" s="196"/>
      <c r="RF71" s="196"/>
      <c r="RG71" s="196"/>
      <c r="RH71" s="196"/>
      <c r="RI71" s="196"/>
      <c r="RJ71" s="196"/>
      <c r="RK71" s="196"/>
      <c r="RL71" s="196"/>
      <c r="RM71" s="196"/>
      <c r="RN71" s="196"/>
      <c r="RO71" s="196"/>
      <c r="RP71" s="196"/>
      <c r="RQ71" s="196"/>
      <c r="RR71" s="196"/>
      <c r="RS71" s="196"/>
      <c r="RT71" s="196"/>
      <c r="RU71" s="196"/>
      <c r="RV71" s="196"/>
      <c r="RW71" s="196"/>
      <c r="RX71" s="196"/>
      <c r="RY71" s="196"/>
      <c r="RZ71" s="196"/>
      <c r="SA71" s="196"/>
      <c r="SB71" s="196"/>
      <c r="SC71" s="196"/>
      <c r="SD71" s="196"/>
      <c r="SE71" s="196"/>
      <c r="SF71" s="196"/>
      <c r="SG71" s="196"/>
      <c r="SH71" s="196"/>
      <c r="SI71" s="196"/>
      <c r="SJ71" s="196"/>
      <c r="SK71" s="196"/>
      <c r="SL71" s="196"/>
      <c r="SM71" s="196"/>
      <c r="SN71" s="196"/>
      <c r="SO71" s="196"/>
      <c r="SP71" s="196"/>
      <c r="SQ71" s="196"/>
      <c r="SR71" s="196"/>
      <c r="SS71" s="196"/>
      <c r="ST71" s="196"/>
      <c r="SU71" s="196"/>
      <c r="SV71" s="196"/>
      <c r="SW71" s="196"/>
      <c r="SX71" s="196"/>
      <c r="SY71" s="196"/>
      <c r="SZ71" s="196"/>
      <c r="TA71" s="196"/>
      <c r="TB71" s="196"/>
      <c r="TC71" s="196"/>
      <c r="TD71" s="196"/>
      <c r="TE71" s="196"/>
      <c r="TF71" s="196"/>
      <c r="TG71" s="196"/>
      <c r="TH71" s="196"/>
      <c r="TI71" s="196"/>
      <c r="TJ71" s="196"/>
      <c r="TK71" s="196"/>
      <c r="TL71" s="196"/>
      <c r="TM71" s="196"/>
      <c r="TN71" s="196"/>
      <c r="TO71" s="196"/>
      <c r="TP71" s="196"/>
      <c r="TQ71" s="196"/>
      <c r="TR71" s="196"/>
      <c r="TS71" s="196"/>
      <c r="TT71" s="196"/>
      <c r="TU71" s="196"/>
      <c r="TV71" s="196"/>
      <c r="TW71" s="196"/>
      <c r="TX71" s="196"/>
      <c r="TY71" s="196"/>
      <c r="TZ71" s="196"/>
      <c r="UA71" s="196"/>
      <c r="UB71" s="196"/>
      <c r="UC71" s="196"/>
      <c r="UD71" s="196"/>
      <c r="UE71" s="196"/>
      <c r="UF71" s="196"/>
      <c r="UG71" s="196"/>
      <c r="UH71" s="196"/>
      <c r="UI71" s="196"/>
      <c r="UJ71" s="196"/>
      <c r="UK71" s="196"/>
      <c r="UL71" s="196"/>
      <c r="UM71" s="196"/>
      <c r="UN71" s="196"/>
      <c r="UO71" s="196"/>
      <c r="UP71" s="196"/>
      <c r="UQ71" s="196"/>
      <c r="UR71" s="196"/>
      <c r="US71" s="196"/>
      <c r="UT71" s="196"/>
      <c r="UU71" s="196"/>
      <c r="UV71" s="196"/>
      <c r="UW71" s="196"/>
      <c r="UX71" s="196"/>
      <c r="UY71" s="196"/>
      <c r="UZ71" s="196"/>
      <c r="VA71" s="196"/>
      <c r="VB71" s="196"/>
      <c r="VC71" s="196"/>
      <c r="VD71" s="196"/>
      <c r="VE71" s="196"/>
      <c r="VF71" s="196"/>
      <c r="VG71" s="196"/>
      <c r="VH71" s="196"/>
      <c r="VI71" s="196"/>
      <c r="VJ71" s="196"/>
      <c r="VK71" s="196"/>
      <c r="VL71" s="196"/>
      <c r="VM71" s="196"/>
      <c r="VN71" s="196"/>
      <c r="VO71" s="196"/>
      <c r="VP71" s="196"/>
      <c r="VQ71" s="196"/>
      <c r="VR71" s="196"/>
      <c r="VS71" s="196"/>
      <c r="VT71" s="196"/>
      <c r="VU71" s="196"/>
      <c r="VV71" s="196"/>
      <c r="VW71" s="196"/>
      <c r="VX71" s="196"/>
      <c r="VY71" s="196"/>
      <c r="VZ71" s="196"/>
      <c r="WA71" s="196"/>
      <c r="WB71" s="196"/>
      <c r="WC71" s="196"/>
      <c r="WD71" s="196"/>
      <c r="WE71" s="196"/>
      <c r="WF71" s="196"/>
      <c r="WG71" s="196"/>
      <c r="WH71" s="196"/>
      <c r="WI71" s="196"/>
      <c r="WJ71" s="196"/>
      <c r="WK71" s="196"/>
      <c r="WL71" s="196"/>
      <c r="WM71" s="196"/>
      <c r="WN71" s="196"/>
      <c r="WO71" s="196"/>
      <c r="WP71" s="196"/>
      <c r="WQ71" s="196"/>
      <c r="WR71" s="196"/>
      <c r="WS71" s="196"/>
      <c r="WT71" s="196"/>
      <c r="WU71" s="196"/>
      <c r="WV71" s="196"/>
      <c r="WW71" s="196"/>
      <c r="WX71" s="196"/>
      <c r="WY71" s="196"/>
      <c r="WZ71" s="196"/>
      <c r="XA71" s="196"/>
      <c r="XB71" s="196"/>
      <c r="XC71" s="196"/>
      <c r="XD71" s="196"/>
      <c r="XE71" s="196"/>
      <c r="XF71" s="196"/>
      <c r="XG71" s="196"/>
      <c r="XH71" s="196"/>
      <c r="XI71" s="196"/>
      <c r="XJ71" s="196"/>
      <c r="XK71" s="196"/>
      <c r="XL71" s="196"/>
      <c r="XM71" s="196"/>
      <c r="XN71" s="196"/>
      <c r="XO71" s="196"/>
      <c r="XP71" s="196"/>
      <c r="XQ71" s="196"/>
      <c r="XR71" s="196"/>
      <c r="XS71" s="196"/>
      <c r="XT71" s="196"/>
      <c r="XU71" s="196"/>
      <c r="XV71" s="196"/>
      <c r="XW71" s="196"/>
      <c r="XX71" s="196"/>
      <c r="XY71" s="196"/>
      <c r="XZ71" s="196"/>
      <c r="YA71" s="196"/>
      <c r="YB71" s="196"/>
      <c r="YC71" s="196"/>
      <c r="YD71" s="196"/>
      <c r="YE71" s="196"/>
      <c r="YF71" s="196"/>
      <c r="YG71" s="196"/>
      <c r="YH71" s="196"/>
      <c r="YI71" s="196"/>
      <c r="YJ71" s="196"/>
      <c r="YK71" s="196"/>
      <c r="YL71" s="196"/>
      <c r="YM71" s="196"/>
      <c r="YN71" s="196"/>
      <c r="YO71" s="196"/>
      <c r="YP71" s="196"/>
      <c r="YQ71" s="196"/>
      <c r="YR71" s="196"/>
      <c r="YS71" s="196"/>
      <c r="YT71" s="196"/>
      <c r="YU71" s="196"/>
      <c r="YV71" s="196"/>
      <c r="YW71" s="196"/>
      <c r="YX71" s="196"/>
      <c r="YY71" s="196"/>
      <c r="YZ71" s="196"/>
      <c r="ZA71" s="196"/>
      <c r="ZB71" s="196"/>
      <c r="ZC71" s="196"/>
      <c r="ZD71" s="196"/>
      <c r="ZE71" s="196"/>
      <c r="ZF71" s="196"/>
      <c r="ZG71" s="196"/>
      <c r="ZH71" s="196"/>
      <c r="ZI71" s="196"/>
      <c r="ZJ71" s="196"/>
      <c r="ZK71" s="196"/>
      <c r="ZL71" s="196"/>
      <c r="ZM71" s="196"/>
      <c r="ZN71" s="196"/>
      <c r="ZO71" s="196"/>
      <c r="ZP71" s="196"/>
      <c r="ZQ71" s="196"/>
      <c r="ZR71" s="196"/>
      <c r="ZS71" s="196"/>
      <c r="ZT71" s="196"/>
      <c r="ZU71" s="196"/>
      <c r="ZV71" s="196"/>
      <c r="ZW71" s="196"/>
      <c r="ZX71" s="196"/>
      <c r="ZY71" s="196"/>
      <c r="ZZ71" s="196"/>
      <c r="AAA71" s="196"/>
      <c r="AAB71" s="196"/>
      <c r="AAC71" s="196"/>
      <c r="AAD71" s="196"/>
      <c r="AAE71" s="196"/>
      <c r="AAF71" s="196"/>
      <c r="AAG71" s="196"/>
      <c r="AAH71" s="196"/>
      <c r="AAI71" s="196"/>
      <c r="AAJ71" s="196"/>
      <c r="AAK71" s="196"/>
      <c r="AAL71" s="196"/>
      <c r="AAM71" s="196"/>
      <c r="AAN71" s="196"/>
      <c r="AAO71" s="196"/>
      <c r="AAP71" s="196"/>
      <c r="AAQ71" s="196"/>
      <c r="AAR71" s="196"/>
      <c r="AAS71" s="196"/>
      <c r="AAT71" s="196"/>
      <c r="AAU71" s="196"/>
      <c r="AAV71" s="196"/>
      <c r="AAW71" s="196"/>
      <c r="AAX71" s="196"/>
      <c r="AAY71" s="196"/>
      <c r="AAZ71" s="196"/>
      <c r="ABA71" s="196"/>
      <c r="ABB71" s="196"/>
      <c r="ABC71" s="196"/>
      <c r="ABD71" s="196"/>
      <c r="ABE71" s="196"/>
      <c r="ABF71" s="196"/>
      <c r="ABG71" s="196"/>
      <c r="ABH71" s="196"/>
      <c r="ABI71" s="196"/>
      <c r="ABJ71" s="196"/>
      <c r="ABK71" s="196"/>
      <c r="ABL71" s="196"/>
      <c r="ABM71" s="196"/>
      <c r="ABN71" s="196"/>
      <c r="ABO71" s="196"/>
      <c r="ABP71" s="196"/>
      <c r="ABQ71" s="196"/>
      <c r="ABR71" s="196"/>
      <c r="ABS71" s="196"/>
      <c r="ABT71" s="196"/>
      <c r="ABU71" s="196"/>
      <c r="ABV71" s="196"/>
      <c r="ABW71" s="196"/>
      <c r="ABX71" s="196"/>
      <c r="ABY71" s="196"/>
      <c r="ABZ71" s="196"/>
      <c r="ACA71" s="196"/>
      <c r="ACB71" s="196"/>
      <c r="ACC71" s="196"/>
      <c r="ACD71" s="196"/>
      <c r="ACE71" s="196"/>
      <c r="ACF71" s="196"/>
      <c r="ACG71" s="196"/>
      <c r="ACH71" s="196"/>
      <c r="ACI71" s="196"/>
      <c r="ACJ71" s="196"/>
      <c r="ACK71" s="196"/>
      <c r="ACL71" s="196"/>
      <c r="ACM71" s="196"/>
      <c r="ACN71" s="196"/>
      <c r="ACO71" s="196"/>
      <c r="ACP71" s="196"/>
      <c r="ACQ71" s="196"/>
      <c r="ACR71" s="196"/>
      <c r="ACS71" s="196"/>
      <c r="ACT71" s="196"/>
      <c r="ACU71" s="196"/>
      <c r="ACV71" s="196"/>
      <c r="ACW71" s="196"/>
      <c r="ACX71" s="196"/>
      <c r="ACY71" s="196"/>
      <c r="ACZ71" s="196"/>
      <c r="ADA71" s="196"/>
      <c r="ADB71" s="196"/>
      <c r="ADC71" s="196"/>
      <c r="ADD71" s="196"/>
      <c r="ADE71" s="196"/>
      <c r="ADF71" s="196"/>
      <c r="ADG71" s="196"/>
      <c r="ADH71" s="196"/>
      <c r="ADI71" s="196"/>
      <c r="ADJ71" s="196"/>
      <c r="ADK71" s="196"/>
      <c r="ADL71" s="196"/>
      <c r="ADM71" s="196"/>
      <c r="ADN71" s="196"/>
      <c r="ADO71" s="196"/>
      <c r="ADP71" s="196"/>
      <c r="ADQ71" s="196"/>
      <c r="ADR71" s="196"/>
      <c r="ADS71" s="196"/>
      <c r="ADT71" s="196"/>
      <c r="ADU71" s="196"/>
      <c r="ADV71" s="196"/>
      <c r="ADW71" s="196"/>
      <c r="ADX71" s="196"/>
      <c r="ADY71" s="196"/>
      <c r="ADZ71" s="196"/>
      <c r="AEA71" s="196"/>
      <c r="AEB71" s="196"/>
      <c r="AEC71" s="196"/>
      <c r="AED71" s="196"/>
      <c r="AEE71" s="196"/>
      <c r="AEF71" s="196"/>
      <c r="AEG71" s="196"/>
      <c r="AEH71" s="196"/>
      <c r="AEI71" s="196"/>
      <c r="AEJ71" s="196"/>
      <c r="AEK71" s="196"/>
      <c r="AEL71" s="196"/>
      <c r="AEM71" s="196"/>
      <c r="AEN71" s="196"/>
      <c r="AEO71" s="196"/>
      <c r="AEP71" s="196"/>
      <c r="AEQ71" s="196"/>
      <c r="AER71" s="196"/>
      <c r="AES71" s="196"/>
      <c r="AET71" s="196"/>
      <c r="AEU71" s="196"/>
      <c r="AEV71" s="196"/>
      <c r="AEW71" s="196"/>
      <c r="AEX71" s="196"/>
      <c r="AEY71" s="196"/>
      <c r="AEZ71" s="196"/>
      <c r="AFA71" s="196"/>
      <c r="AFB71" s="196"/>
      <c r="AFC71" s="196"/>
      <c r="AFD71" s="196"/>
      <c r="AFE71" s="196"/>
      <c r="AFF71" s="196"/>
      <c r="AFG71" s="196"/>
      <c r="AFH71" s="196"/>
      <c r="AFI71" s="196"/>
      <c r="AFJ71" s="196"/>
      <c r="AFK71" s="196"/>
      <c r="AFL71" s="196"/>
      <c r="AFM71" s="196"/>
      <c r="AFN71" s="196"/>
      <c r="AFO71" s="196"/>
      <c r="AFP71" s="196"/>
      <c r="AFQ71" s="196"/>
      <c r="AFR71" s="196"/>
      <c r="AFS71" s="196"/>
      <c r="AFT71" s="196"/>
      <c r="AFU71" s="196"/>
      <c r="AFV71" s="196"/>
      <c r="AFW71" s="196"/>
      <c r="AFX71" s="196"/>
      <c r="AFY71" s="196"/>
      <c r="AFZ71" s="196"/>
      <c r="AGA71" s="196"/>
      <c r="AGB71" s="196"/>
      <c r="AGC71" s="196"/>
      <c r="AGD71" s="196"/>
      <c r="AGE71" s="196"/>
      <c r="AGF71" s="196"/>
      <c r="AGG71" s="196"/>
      <c r="AGH71" s="196"/>
      <c r="AGI71" s="196"/>
      <c r="AGJ71" s="196"/>
      <c r="AGK71" s="196"/>
      <c r="AGL71" s="196"/>
      <c r="AGM71" s="196"/>
      <c r="AGN71" s="196"/>
      <c r="AGO71" s="196"/>
      <c r="AGP71" s="196"/>
      <c r="AGQ71" s="196"/>
      <c r="AGR71" s="196"/>
      <c r="AGS71" s="196"/>
      <c r="AGT71" s="196"/>
      <c r="AGU71" s="196"/>
      <c r="AGV71" s="196"/>
      <c r="AGW71" s="196"/>
      <c r="AGX71" s="196"/>
      <c r="AGY71" s="196"/>
      <c r="AGZ71" s="196"/>
      <c r="AHA71" s="196"/>
      <c r="AHB71" s="196"/>
      <c r="AHC71" s="196"/>
      <c r="AHD71" s="196"/>
      <c r="AHE71" s="196"/>
      <c r="AHF71" s="196"/>
      <c r="AHG71" s="196"/>
      <c r="AHH71" s="196"/>
      <c r="AHI71" s="196"/>
      <c r="AHJ71" s="196"/>
      <c r="AHK71" s="196"/>
      <c r="AHL71" s="196"/>
      <c r="AHM71" s="196"/>
      <c r="AHN71" s="196"/>
      <c r="AHO71" s="196"/>
      <c r="AHP71" s="196"/>
      <c r="AHQ71" s="196"/>
      <c r="AHR71" s="196"/>
      <c r="AHS71" s="196"/>
      <c r="AHT71" s="196"/>
      <c r="AHU71" s="196"/>
      <c r="AHV71" s="196"/>
      <c r="AHW71" s="196"/>
      <c r="AHX71" s="196"/>
      <c r="AHY71" s="196"/>
      <c r="AHZ71" s="196"/>
      <c r="AIA71" s="196"/>
      <c r="AIB71" s="196"/>
      <c r="AIC71" s="196"/>
      <c r="AID71" s="196"/>
      <c r="AIE71" s="196"/>
      <c r="AIF71" s="196"/>
      <c r="AIG71" s="196"/>
      <c r="AIH71" s="196"/>
      <c r="AII71" s="196"/>
      <c r="AIJ71" s="196"/>
      <c r="AIK71" s="196"/>
      <c r="AIL71" s="196"/>
      <c r="AIM71" s="196"/>
      <c r="AIN71" s="196"/>
      <c r="AIO71" s="196"/>
      <c r="AIP71" s="196"/>
      <c r="AIQ71" s="196"/>
      <c r="AIR71" s="196"/>
      <c r="AIS71" s="196"/>
      <c r="AIT71" s="196"/>
      <c r="AIU71" s="196"/>
      <c r="AIV71" s="196"/>
      <c r="AIW71" s="196"/>
      <c r="AIX71" s="196"/>
      <c r="AIY71" s="196"/>
      <c r="AIZ71" s="196"/>
      <c r="AJA71" s="196"/>
      <c r="AJB71" s="196"/>
      <c r="AJC71" s="196"/>
      <c r="AJD71" s="196"/>
      <c r="AJE71" s="196"/>
      <c r="AJF71" s="196"/>
      <c r="AJG71" s="196"/>
      <c r="AJH71" s="196"/>
      <c r="AJI71" s="196"/>
      <c r="AJJ71" s="196"/>
      <c r="AJK71" s="196"/>
      <c r="AJL71" s="196"/>
      <c r="AJM71" s="196"/>
      <c r="AJN71" s="196"/>
      <c r="AJO71" s="196"/>
      <c r="AJP71" s="196"/>
      <c r="AJQ71" s="196"/>
      <c r="AJR71" s="196"/>
      <c r="AJS71" s="196"/>
      <c r="AJT71" s="196"/>
      <c r="AJU71" s="196"/>
      <c r="AJV71" s="196"/>
      <c r="AJW71" s="196"/>
      <c r="AJX71" s="196"/>
      <c r="AJY71" s="196"/>
      <c r="AJZ71" s="196"/>
      <c r="AKA71" s="196"/>
      <c r="AKB71" s="196"/>
      <c r="AKC71" s="196"/>
      <c r="AKD71" s="196"/>
      <c r="AKE71" s="196"/>
      <c r="AKF71" s="196"/>
      <c r="AKG71" s="196"/>
      <c r="AKH71" s="196"/>
      <c r="AKI71" s="196"/>
      <c r="AKJ71" s="196"/>
      <c r="AKK71" s="196"/>
      <c r="AKL71" s="196"/>
      <c r="AKM71" s="196"/>
      <c r="AKN71" s="196"/>
      <c r="AKO71" s="196"/>
      <c r="AKP71" s="196"/>
      <c r="AKQ71" s="196"/>
      <c r="AKR71" s="196"/>
      <c r="AKS71" s="196"/>
      <c r="AKT71" s="196"/>
      <c r="AKU71" s="196"/>
      <c r="AKV71" s="196"/>
      <c r="AKW71" s="196"/>
      <c r="AKX71" s="196"/>
      <c r="AKY71" s="196"/>
      <c r="AKZ71" s="196"/>
      <c r="ALA71" s="196"/>
      <c r="ALB71" s="196"/>
      <c r="ALC71" s="196"/>
      <c r="ALD71" s="196"/>
      <c r="ALE71" s="196"/>
      <c r="ALF71" s="196"/>
      <c r="ALG71" s="196"/>
      <c r="ALH71" s="196"/>
      <c r="ALI71" s="196"/>
      <c r="ALJ71" s="196"/>
      <c r="ALK71" s="196"/>
      <c r="ALL71" s="196"/>
      <c r="ALM71" s="196"/>
      <c r="ALN71" s="196"/>
      <c r="ALO71" s="196"/>
      <c r="ALP71" s="196"/>
      <c r="ALQ71" s="196"/>
      <c r="ALR71" s="196"/>
      <c r="ALS71" s="196"/>
      <c r="ALT71" s="196"/>
      <c r="ALU71" s="196"/>
      <c r="ALV71" s="196"/>
      <c r="ALW71" s="196"/>
      <c r="ALX71" s="196"/>
      <c r="ALY71" s="196"/>
      <c r="ALZ71" s="196"/>
      <c r="AMA71" s="196"/>
      <c r="AMB71" s="196"/>
      <c r="AMC71" s="196"/>
      <c r="AMD71" s="196"/>
      <c r="AME71" s="196"/>
      <c r="AMF71" s="196"/>
      <c r="AMG71" s="196"/>
      <c r="AMH71" s="196"/>
    </row>
    <row r="72" spans="1:1022" s="134" customFormat="1" ht="23.25">
      <c r="A72" s="239"/>
      <c r="B72" s="239"/>
      <c r="C72" s="239"/>
      <c r="D72" s="239"/>
      <c r="E72" s="239"/>
      <c r="F72" s="98"/>
      <c r="G72" s="98"/>
      <c r="H72" s="98"/>
      <c r="I72" s="98"/>
      <c r="J72" s="880"/>
      <c r="K72" s="98"/>
      <c r="L72" s="98"/>
      <c r="M72" s="98"/>
      <c r="N72" s="98"/>
      <c r="O72" s="98"/>
      <c r="P72" s="98"/>
      <c r="Q72" s="98"/>
      <c r="R72" s="98"/>
      <c r="S72" s="98"/>
      <c r="T72" s="98"/>
      <c r="U72" s="98"/>
      <c r="V72" s="98"/>
      <c r="W72" s="98"/>
      <c r="X72" s="98"/>
      <c r="Y72" s="745"/>
      <c r="Z72" s="745"/>
      <c r="AA72" s="745"/>
      <c r="AB72" s="98"/>
      <c r="AC72" s="745" t="e">
        <f>IF('#UNOS'!B32=1,MID(#REF!,FIND("licenca br.",#REF!,1)+11,15),"-")</f>
        <v>#REF!</v>
      </c>
      <c r="AD72" s="745"/>
      <c r="AE72" s="745"/>
      <c r="AF72" s="745"/>
      <c r="AG72" s="98"/>
      <c r="AH72" s="98"/>
      <c r="AI72" s="98"/>
      <c r="AJ72" s="890"/>
      <c r="AK72" s="98"/>
      <c r="AL72" s="98"/>
      <c r="AM72" s="98"/>
      <c r="AN72" s="745"/>
      <c r="AO72" s="745"/>
      <c r="AP72" s="745"/>
      <c r="AQ72" s="745"/>
      <c r="AR72" s="745"/>
      <c r="AS72" s="745"/>
      <c r="AT72" s="745"/>
      <c r="AU72" s="745"/>
      <c r="AV72" s="891" t="e">
        <f>CONCATENATE(#REF!," ",#REF!)</f>
        <v>#REF!</v>
      </c>
      <c r="AW72" s="196"/>
      <c r="AX72" s="196"/>
      <c r="AZ72" s="196"/>
      <c r="BA72" s="196"/>
      <c r="BB72" s="196"/>
      <c r="BC72" s="196"/>
      <c r="BD72" s="196"/>
      <c r="BE72" s="196"/>
      <c r="BF72" s="196"/>
      <c r="BG72" s="196"/>
      <c r="BH72" s="196"/>
      <c r="BI72" s="196"/>
      <c r="BJ72" s="196"/>
      <c r="BK72" s="196"/>
      <c r="BL72" s="196"/>
      <c r="BM72" s="196"/>
      <c r="BN72" s="196"/>
      <c r="BO72" s="196"/>
      <c r="BP72" s="196"/>
      <c r="BQ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c r="QO72" s="196"/>
      <c r="QP72" s="196"/>
      <c r="QQ72" s="196"/>
      <c r="QR72" s="196"/>
      <c r="QS72" s="196"/>
      <c r="QT72" s="196"/>
      <c r="QU72" s="196"/>
      <c r="QV72" s="196"/>
      <c r="QW72" s="196"/>
      <c r="QX72" s="196"/>
      <c r="QY72" s="196"/>
      <c r="QZ72" s="196"/>
      <c r="RA72" s="196"/>
      <c r="RB72" s="196"/>
      <c r="RC72" s="196"/>
      <c r="RD72" s="196"/>
      <c r="RE72" s="196"/>
      <c r="RF72" s="196"/>
      <c r="RG72" s="196"/>
      <c r="RH72" s="196"/>
      <c r="RI72" s="196"/>
      <c r="RJ72" s="196"/>
      <c r="RK72" s="196"/>
      <c r="RL72" s="196"/>
      <c r="RM72" s="196"/>
      <c r="RN72" s="196"/>
      <c r="RO72" s="196"/>
      <c r="RP72" s="196"/>
      <c r="RQ72" s="196"/>
      <c r="RR72" s="196"/>
      <c r="RS72" s="196"/>
      <c r="RT72" s="196"/>
      <c r="RU72" s="196"/>
      <c r="RV72" s="196"/>
      <c r="RW72" s="196"/>
      <c r="RX72" s="196"/>
      <c r="RY72" s="196"/>
      <c r="RZ72" s="196"/>
      <c r="SA72" s="196"/>
      <c r="SB72" s="196"/>
      <c r="SC72" s="196"/>
      <c r="SD72" s="196"/>
      <c r="SE72" s="196"/>
      <c r="SF72" s="196"/>
      <c r="SG72" s="196"/>
      <c r="SH72" s="196"/>
      <c r="SI72" s="196"/>
      <c r="SJ72" s="196"/>
      <c r="SK72" s="196"/>
      <c r="SL72" s="196"/>
      <c r="SM72" s="196"/>
      <c r="SN72" s="196"/>
      <c r="SO72" s="196"/>
      <c r="SP72" s="196"/>
      <c r="SQ72" s="196"/>
      <c r="SR72" s="196"/>
      <c r="SS72" s="196"/>
      <c r="ST72" s="196"/>
      <c r="SU72" s="196"/>
      <c r="SV72" s="196"/>
      <c r="SW72" s="196"/>
      <c r="SX72" s="196"/>
      <c r="SY72" s="196"/>
      <c r="SZ72" s="196"/>
      <c r="TA72" s="196"/>
      <c r="TB72" s="196"/>
      <c r="TC72" s="196"/>
      <c r="TD72" s="196"/>
      <c r="TE72" s="196"/>
      <c r="TF72" s="196"/>
      <c r="TG72" s="196"/>
      <c r="TH72" s="196"/>
      <c r="TI72" s="196"/>
      <c r="TJ72" s="196"/>
      <c r="TK72" s="196"/>
      <c r="TL72" s="196"/>
      <c r="TM72" s="196"/>
      <c r="TN72" s="196"/>
      <c r="TO72" s="196"/>
      <c r="TP72" s="196"/>
      <c r="TQ72" s="196"/>
      <c r="TR72" s="196"/>
      <c r="TS72" s="196"/>
      <c r="TT72" s="196"/>
      <c r="TU72" s="196"/>
      <c r="TV72" s="196"/>
      <c r="TW72" s="196"/>
      <c r="TX72" s="196"/>
      <c r="TY72" s="196"/>
      <c r="TZ72" s="196"/>
      <c r="UA72" s="196"/>
      <c r="UB72" s="196"/>
      <c r="UC72" s="196"/>
      <c r="UD72" s="196"/>
      <c r="UE72" s="196"/>
      <c r="UF72" s="196"/>
      <c r="UG72" s="196"/>
      <c r="UH72" s="196"/>
      <c r="UI72" s="196"/>
      <c r="UJ72" s="196"/>
      <c r="UK72" s="196"/>
      <c r="UL72" s="196"/>
      <c r="UM72" s="196"/>
      <c r="UN72" s="196"/>
      <c r="UO72" s="196"/>
      <c r="UP72" s="196"/>
      <c r="UQ72" s="196"/>
      <c r="UR72" s="196"/>
      <c r="US72" s="196"/>
      <c r="UT72" s="196"/>
      <c r="UU72" s="196"/>
      <c r="UV72" s="196"/>
      <c r="UW72" s="196"/>
      <c r="UX72" s="196"/>
      <c r="UY72" s="196"/>
      <c r="UZ72" s="196"/>
      <c r="VA72" s="196"/>
      <c r="VB72" s="196"/>
      <c r="VC72" s="196"/>
      <c r="VD72" s="196"/>
      <c r="VE72" s="196"/>
      <c r="VF72" s="196"/>
      <c r="VG72" s="196"/>
      <c r="VH72" s="196"/>
      <c r="VI72" s="196"/>
      <c r="VJ72" s="196"/>
      <c r="VK72" s="196"/>
      <c r="VL72" s="196"/>
      <c r="VM72" s="196"/>
      <c r="VN72" s="196"/>
      <c r="VO72" s="196"/>
      <c r="VP72" s="196"/>
      <c r="VQ72" s="196"/>
      <c r="VR72" s="196"/>
      <c r="VS72" s="196"/>
      <c r="VT72" s="196"/>
      <c r="VU72" s="196"/>
      <c r="VV72" s="196"/>
      <c r="VW72" s="196"/>
      <c r="VX72" s="196"/>
      <c r="VY72" s="196"/>
      <c r="VZ72" s="196"/>
      <c r="WA72" s="196"/>
      <c r="WB72" s="196"/>
      <c r="WC72" s="196"/>
      <c r="WD72" s="196"/>
      <c r="WE72" s="196"/>
      <c r="WF72" s="196"/>
      <c r="WG72" s="196"/>
      <c r="WH72" s="196"/>
      <c r="WI72" s="196"/>
      <c r="WJ72" s="196"/>
      <c r="WK72" s="196"/>
      <c r="WL72" s="196"/>
      <c r="WM72" s="196"/>
      <c r="WN72" s="196"/>
      <c r="WO72" s="196"/>
      <c r="WP72" s="196"/>
      <c r="WQ72" s="196"/>
      <c r="WR72" s="196"/>
      <c r="WS72" s="196"/>
      <c r="WT72" s="196"/>
      <c r="WU72" s="196"/>
      <c r="WV72" s="196"/>
      <c r="WW72" s="196"/>
      <c r="WX72" s="196"/>
      <c r="WY72" s="196"/>
      <c r="WZ72" s="196"/>
      <c r="XA72" s="196"/>
      <c r="XB72" s="196"/>
      <c r="XC72" s="196"/>
      <c r="XD72" s="196"/>
      <c r="XE72" s="196"/>
      <c r="XF72" s="196"/>
      <c r="XG72" s="196"/>
      <c r="XH72" s="196"/>
      <c r="XI72" s="196"/>
      <c r="XJ72" s="196"/>
      <c r="XK72" s="196"/>
      <c r="XL72" s="196"/>
      <c r="XM72" s="196"/>
      <c r="XN72" s="196"/>
      <c r="XO72" s="196"/>
      <c r="XP72" s="196"/>
      <c r="XQ72" s="196"/>
      <c r="XR72" s="196"/>
      <c r="XS72" s="196"/>
      <c r="XT72" s="196"/>
      <c r="XU72" s="196"/>
      <c r="XV72" s="196"/>
      <c r="XW72" s="196"/>
      <c r="XX72" s="196"/>
      <c r="XY72" s="196"/>
      <c r="XZ72" s="196"/>
      <c r="YA72" s="196"/>
      <c r="YB72" s="196"/>
      <c r="YC72" s="196"/>
      <c r="YD72" s="196"/>
      <c r="YE72" s="196"/>
      <c r="YF72" s="196"/>
      <c r="YG72" s="196"/>
      <c r="YH72" s="196"/>
      <c r="YI72" s="196"/>
      <c r="YJ72" s="196"/>
      <c r="YK72" s="196"/>
      <c r="YL72" s="196"/>
      <c r="YM72" s="196"/>
      <c r="YN72" s="196"/>
      <c r="YO72" s="196"/>
      <c r="YP72" s="196"/>
      <c r="YQ72" s="196"/>
      <c r="YR72" s="196"/>
      <c r="YS72" s="196"/>
      <c r="YT72" s="196"/>
      <c r="YU72" s="196"/>
      <c r="YV72" s="196"/>
      <c r="YW72" s="196"/>
      <c r="YX72" s="196"/>
      <c r="YY72" s="196"/>
      <c r="YZ72" s="196"/>
      <c r="ZA72" s="196"/>
      <c r="ZB72" s="196"/>
      <c r="ZC72" s="196"/>
      <c r="ZD72" s="196"/>
      <c r="ZE72" s="196"/>
      <c r="ZF72" s="196"/>
      <c r="ZG72" s="196"/>
      <c r="ZH72" s="196"/>
      <c r="ZI72" s="196"/>
      <c r="ZJ72" s="196"/>
      <c r="ZK72" s="196"/>
      <c r="ZL72" s="196"/>
      <c r="ZM72" s="196"/>
      <c r="ZN72" s="196"/>
      <c r="ZO72" s="196"/>
      <c r="ZP72" s="196"/>
      <c r="ZQ72" s="196"/>
      <c r="ZR72" s="196"/>
      <c r="ZS72" s="196"/>
      <c r="ZT72" s="196"/>
      <c r="ZU72" s="196"/>
      <c r="ZV72" s="196"/>
      <c r="ZW72" s="196"/>
      <c r="ZX72" s="196"/>
      <c r="ZY72" s="196"/>
      <c r="ZZ72" s="196"/>
      <c r="AAA72" s="196"/>
      <c r="AAB72" s="196"/>
      <c r="AAC72" s="196"/>
      <c r="AAD72" s="196"/>
      <c r="AAE72" s="196"/>
      <c r="AAF72" s="196"/>
      <c r="AAG72" s="196"/>
      <c r="AAH72" s="196"/>
      <c r="AAI72" s="196"/>
      <c r="AAJ72" s="196"/>
      <c r="AAK72" s="196"/>
      <c r="AAL72" s="196"/>
      <c r="AAM72" s="196"/>
      <c r="AAN72" s="196"/>
      <c r="AAO72" s="196"/>
      <c r="AAP72" s="196"/>
      <c r="AAQ72" s="196"/>
      <c r="AAR72" s="196"/>
      <c r="AAS72" s="196"/>
      <c r="AAT72" s="196"/>
      <c r="AAU72" s="196"/>
      <c r="AAV72" s="196"/>
      <c r="AAW72" s="196"/>
      <c r="AAX72" s="196"/>
      <c r="AAY72" s="196"/>
      <c r="AAZ72" s="196"/>
      <c r="ABA72" s="196"/>
      <c r="ABB72" s="196"/>
      <c r="ABC72" s="196"/>
      <c r="ABD72" s="196"/>
      <c r="ABE72" s="196"/>
      <c r="ABF72" s="196"/>
      <c r="ABG72" s="196"/>
      <c r="ABH72" s="196"/>
      <c r="ABI72" s="196"/>
      <c r="ABJ72" s="196"/>
      <c r="ABK72" s="196"/>
      <c r="ABL72" s="196"/>
      <c r="ABM72" s="196"/>
      <c r="ABN72" s="196"/>
      <c r="ABO72" s="196"/>
      <c r="ABP72" s="196"/>
      <c r="ABQ72" s="196"/>
      <c r="ABR72" s="196"/>
      <c r="ABS72" s="196"/>
      <c r="ABT72" s="196"/>
      <c r="ABU72" s="196"/>
      <c r="ABV72" s="196"/>
      <c r="ABW72" s="196"/>
      <c r="ABX72" s="196"/>
      <c r="ABY72" s="196"/>
      <c r="ABZ72" s="196"/>
      <c r="ACA72" s="196"/>
      <c r="ACB72" s="196"/>
      <c r="ACC72" s="196"/>
      <c r="ACD72" s="196"/>
      <c r="ACE72" s="196"/>
      <c r="ACF72" s="196"/>
      <c r="ACG72" s="196"/>
      <c r="ACH72" s="196"/>
      <c r="ACI72" s="196"/>
      <c r="ACJ72" s="196"/>
      <c r="ACK72" s="196"/>
      <c r="ACL72" s="196"/>
      <c r="ACM72" s="196"/>
      <c r="ACN72" s="196"/>
      <c r="ACO72" s="196"/>
      <c r="ACP72" s="196"/>
      <c r="ACQ72" s="196"/>
      <c r="ACR72" s="196"/>
      <c r="ACS72" s="196"/>
      <c r="ACT72" s="196"/>
      <c r="ACU72" s="196"/>
      <c r="ACV72" s="196"/>
      <c r="ACW72" s="196"/>
      <c r="ACX72" s="196"/>
      <c r="ACY72" s="196"/>
      <c r="ACZ72" s="196"/>
      <c r="ADA72" s="196"/>
      <c r="ADB72" s="196"/>
      <c r="ADC72" s="196"/>
      <c r="ADD72" s="196"/>
      <c r="ADE72" s="196"/>
      <c r="ADF72" s="196"/>
      <c r="ADG72" s="196"/>
      <c r="ADH72" s="196"/>
      <c r="ADI72" s="196"/>
      <c r="ADJ72" s="196"/>
      <c r="ADK72" s="196"/>
      <c r="ADL72" s="196"/>
      <c r="ADM72" s="196"/>
      <c r="ADN72" s="196"/>
      <c r="ADO72" s="196"/>
      <c r="ADP72" s="196"/>
      <c r="ADQ72" s="196"/>
      <c r="ADR72" s="196"/>
      <c r="ADS72" s="196"/>
      <c r="ADT72" s="196"/>
      <c r="ADU72" s="196"/>
      <c r="ADV72" s="196"/>
      <c r="ADW72" s="196"/>
      <c r="ADX72" s="196"/>
      <c r="ADY72" s="196"/>
      <c r="ADZ72" s="196"/>
      <c r="AEA72" s="196"/>
      <c r="AEB72" s="196"/>
      <c r="AEC72" s="196"/>
      <c r="AED72" s="196"/>
      <c r="AEE72" s="196"/>
      <c r="AEF72" s="196"/>
      <c r="AEG72" s="196"/>
      <c r="AEH72" s="196"/>
      <c r="AEI72" s="196"/>
      <c r="AEJ72" s="196"/>
      <c r="AEK72" s="196"/>
      <c r="AEL72" s="196"/>
      <c r="AEM72" s="196"/>
      <c r="AEN72" s="196"/>
      <c r="AEO72" s="196"/>
      <c r="AEP72" s="196"/>
      <c r="AEQ72" s="196"/>
      <c r="AER72" s="196"/>
      <c r="AES72" s="196"/>
      <c r="AET72" s="196"/>
      <c r="AEU72" s="196"/>
      <c r="AEV72" s="196"/>
      <c r="AEW72" s="196"/>
      <c r="AEX72" s="196"/>
      <c r="AEY72" s="196"/>
      <c r="AEZ72" s="196"/>
      <c r="AFA72" s="196"/>
      <c r="AFB72" s="196"/>
      <c r="AFC72" s="196"/>
      <c r="AFD72" s="196"/>
      <c r="AFE72" s="196"/>
      <c r="AFF72" s="196"/>
      <c r="AFG72" s="196"/>
      <c r="AFH72" s="196"/>
      <c r="AFI72" s="196"/>
      <c r="AFJ72" s="196"/>
      <c r="AFK72" s="196"/>
      <c r="AFL72" s="196"/>
      <c r="AFM72" s="196"/>
      <c r="AFN72" s="196"/>
      <c r="AFO72" s="196"/>
      <c r="AFP72" s="196"/>
      <c r="AFQ72" s="196"/>
      <c r="AFR72" s="196"/>
      <c r="AFS72" s="196"/>
      <c r="AFT72" s="196"/>
      <c r="AFU72" s="196"/>
      <c r="AFV72" s="196"/>
      <c r="AFW72" s="196"/>
      <c r="AFX72" s="196"/>
      <c r="AFY72" s="196"/>
      <c r="AFZ72" s="196"/>
      <c r="AGA72" s="196"/>
      <c r="AGB72" s="196"/>
      <c r="AGC72" s="196"/>
      <c r="AGD72" s="196"/>
      <c r="AGE72" s="196"/>
      <c r="AGF72" s="196"/>
      <c r="AGG72" s="196"/>
      <c r="AGH72" s="196"/>
      <c r="AGI72" s="196"/>
      <c r="AGJ72" s="196"/>
      <c r="AGK72" s="196"/>
      <c r="AGL72" s="196"/>
      <c r="AGM72" s="196"/>
      <c r="AGN72" s="196"/>
      <c r="AGO72" s="196"/>
      <c r="AGP72" s="196"/>
      <c r="AGQ72" s="196"/>
      <c r="AGR72" s="196"/>
      <c r="AGS72" s="196"/>
      <c r="AGT72" s="196"/>
      <c r="AGU72" s="196"/>
      <c r="AGV72" s="196"/>
      <c r="AGW72" s="196"/>
      <c r="AGX72" s="196"/>
      <c r="AGY72" s="196"/>
      <c r="AGZ72" s="196"/>
      <c r="AHA72" s="196"/>
      <c r="AHB72" s="196"/>
      <c r="AHC72" s="196"/>
      <c r="AHD72" s="196"/>
      <c r="AHE72" s="196"/>
      <c r="AHF72" s="196"/>
      <c r="AHG72" s="196"/>
      <c r="AHH72" s="196"/>
      <c r="AHI72" s="196"/>
      <c r="AHJ72" s="196"/>
      <c r="AHK72" s="196"/>
      <c r="AHL72" s="196"/>
      <c r="AHM72" s="196"/>
      <c r="AHN72" s="196"/>
      <c r="AHO72" s="196"/>
      <c r="AHP72" s="196"/>
      <c r="AHQ72" s="196"/>
      <c r="AHR72" s="196"/>
      <c r="AHS72" s="196"/>
      <c r="AHT72" s="196"/>
      <c r="AHU72" s="196"/>
      <c r="AHV72" s="196"/>
      <c r="AHW72" s="196"/>
      <c r="AHX72" s="196"/>
      <c r="AHY72" s="196"/>
      <c r="AHZ72" s="196"/>
      <c r="AIA72" s="196"/>
      <c r="AIB72" s="196"/>
      <c r="AIC72" s="196"/>
      <c r="AID72" s="196"/>
      <c r="AIE72" s="196"/>
      <c r="AIF72" s="196"/>
      <c r="AIG72" s="196"/>
      <c r="AIH72" s="196"/>
      <c r="AII72" s="196"/>
      <c r="AIJ72" s="196"/>
      <c r="AIK72" s="196"/>
      <c r="AIL72" s="196"/>
      <c r="AIM72" s="196"/>
      <c r="AIN72" s="196"/>
      <c r="AIO72" s="196"/>
      <c r="AIP72" s="196"/>
      <c r="AIQ72" s="196"/>
      <c r="AIR72" s="196"/>
      <c r="AIS72" s="196"/>
      <c r="AIT72" s="196"/>
      <c r="AIU72" s="196"/>
      <c r="AIV72" s="196"/>
      <c r="AIW72" s="196"/>
      <c r="AIX72" s="196"/>
      <c r="AIY72" s="196"/>
      <c r="AIZ72" s="196"/>
      <c r="AJA72" s="196"/>
      <c r="AJB72" s="196"/>
      <c r="AJC72" s="196"/>
      <c r="AJD72" s="196"/>
      <c r="AJE72" s="196"/>
      <c r="AJF72" s="196"/>
      <c r="AJG72" s="196"/>
      <c r="AJH72" s="196"/>
      <c r="AJI72" s="196"/>
      <c r="AJJ72" s="196"/>
      <c r="AJK72" s="196"/>
      <c r="AJL72" s="196"/>
      <c r="AJM72" s="196"/>
      <c r="AJN72" s="196"/>
      <c r="AJO72" s="196"/>
      <c r="AJP72" s="196"/>
      <c r="AJQ72" s="196"/>
      <c r="AJR72" s="196"/>
      <c r="AJS72" s="196"/>
      <c r="AJT72" s="196"/>
      <c r="AJU72" s="196"/>
      <c r="AJV72" s="196"/>
      <c r="AJW72" s="196"/>
      <c r="AJX72" s="196"/>
      <c r="AJY72" s="196"/>
      <c r="AJZ72" s="196"/>
      <c r="AKA72" s="196"/>
      <c r="AKB72" s="196"/>
      <c r="AKC72" s="196"/>
      <c r="AKD72" s="196"/>
      <c r="AKE72" s="196"/>
      <c r="AKF72" s="196"/>
      <c r="AKG72" s="196"/>
      <c r="AKH72" s="196"/>
      <c r="AKI72" s="196"/>
      <c r="AKJ72" s="196"/>
      <c r="AKK72" s="196"/>
      <c r="AKL72" s="196"/>
      <c r="AKM72" s="196"/>
      <c r="AKN72" s="196"/>
      <c r="AKO72" s="196"/>
      <c r="AKP72" s="196"/>
      <c r="AKQ72" s="196"/>
      <c r="AKR72" s="196"/>
      <c r="AKS72" s="196"/>
      <c r="AKT72" s="196"/>
      <c r="AKU72" s="196"/>
      <c r="AKV72" s="196"/>
      <c r="AKW72" s="196"/>
      <c r="AKX72" s="196"/>
      <c r="AKY72" s="196"/>
      <c r="AKZ72" s="196"/>
      <c r="ALA72" s="196"/>
      <c r="ALB72" s="196"/>
      <c r="ALC72" s="196"/>
      <c r="ALD72" s="196"/>
      <c r="ALE72" s="196"/>
      <c r="ALF72" s="196"/>
      <c r="ALG72" s="196"/>
      <c r="ALH72" s="196"/>
      <c r="ALI72" s="196"/>
      <c r="ALJ72" s="196"/>
      <c r="ALK72" s="196"/>
      <c r="ALL72" s="196"/>
      <c r="ALM72" s="196"/>
      <c r="ALN72" s="196"/>
      <c r="ALO72" s="196"/>
      <c r="ALP72" s="196"/>
      <c r="ALQ72" s="196"/>
      <c r="ALR72" s="196"/>
      <c r="ALS72" s="196"/>
      <c r="ALT72" s="196"/>
      <c r="ALU72" s="196"/>
      <c r="ALV72" s="196"/>
      <c r="ALW72" s="196"/>
      <c r="ALX72" s="196"/>
      <c r="ALY72" s="196"/>
      <c r="ALZ72" s="196"/>
      <c r="AMA72" s="196"/>
      <c r="AMB72" s="196"/>
      <c r="AMC72" s="196"/>
      <c r="AMD72" s="196"/>
      <c r="AME72" s="196"/>
      <c r="AMF72" s="196"/>
      <c r="AMG72" s="196"/>
      <c r="AMH72" s="196"/>
    </row>
    <row r="73" spans="1:1022" s="134" customFormat="1" ht="24.75" customHeight="1">
      <c r="A73" s="239"/>
      <c r="B73" s="239"/>
      <c r="C73" s="239"/>
      <c r="D73" s="239"/>
      <c r="E73" s="239"/>
      <c r="F73" s="98"/>
      <c r="G73" s="98"/>
      <c r="H73" s="98"/>
      <c r="I73" s="98"/>
      <c r="J73" s="880"/>
      <c r="K73" s="98"/>
      <c r="L73" s="98"/>
      <c r="M73" s="98"/>
      <c r="N73" s="98"/>
      <c r="O73" s="98"/>
      <c r="P73" s="98"/>
      <c r="Q73" s="98"/>
      <c r="R73" s="98"/>
      <c r="S73" s="98"/>
      <c r="T73" s="98"/>
      <c r="U73" s="98"/>
      <c r="V73" s="745"/>
      <c r="W73" s="98"/>
      <c r="X73" s="98"/>
      <c r="Y73" s="98"/>
      <c r="Z73" s="98"/>
      <c r="AA73" s="894"/>
      <c r="AB73" s="894"/>
      <c r="AC73" s="895" t="s">
        <v>2318</v>
      </c>
      <c r="AD73" s="895"/>
      <c r="AE73" s="383"/>
      <c r="AF73" s="383"/>
      <c r="AG73" s="98"/>
      <c r="AH73" s="98"/>
      <c r="AI73" s="98"/>
      <c r="AJ73" s="892" t="s">
        <v>2319</v>
      </c>
      <c r="AK73" s="98"/>
      <c r="AL73" s="98"/>
      <c r="AM73" s="98"/>
      <c r="AN73" s="1742" t="s">
        <v>2320</v>
      </c>
      <c r="AO73" s="1742"/>
      <c r="AP73" s="1742"/>
      <c r="AQ73" s="1742"/>
      <c r="AR73" s="1742"/>
      <c r="AS73" s="1742"/>
      <c r="AT73" s="1742"/>
      <c r="AU73" s="1742"/>
      <c r="AV73" s="1742"/>
      <c r="AW73" s="196"/>
      <c r="AX73" s="196"/>
      <c r="AZ73" s="196"/>
      <c r="BA73" s="196"/>
      <c r="BB73" s="196"/>
      <c r="BC73" s="196"/>
      <c r="BD73" s="196"/>
      <c r="BE73" s="196"/>
      <c r="BF73" s="196"/>
      <c r="BG73" s="196"/>
      <c r="BH73" s="196"/>
      <c r="BI73" s="196"/>
      <c r="BJ73" s="196"/>
      <c r="BK73" s="196"/>
      <c r="BL73" s="196"/>
      <c r="BM73" s="196"/>
      <c r="BN73" s="196"/>
      <c r="BO73" s="196"/>
      <c r="BP73" s="196"/>
      <c r="BQ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c r="QO73" s="196"/>
      <c r="QP73" s="196"/>
      <c r="QQ73" s="196"/>
      <c r="QR73" s="196"/>
      <c r="QS73" s="196"/>
      <c r="QT73" s="196"/>
      <c r="QU73" s="196"/>
      <c r="QV73" s="196"/>
      <c r="QW73" s="196"/>
      <c r="QX73" s="196"/>
      <c r="QY73" s="196"/>
      <c r="QZ73" s="196"/>
      <c r="RA73" s="196"/>
      <c r="RB73" s="196"/>
      <c r="RC73" s="196"/>
      <c r="RD73" s="196"/>
      <c r="RE73" s="196"/>
      <c r="RF73" s="196"/>
      <c r="RG73" s="196"/>
      <c r="RH73" s="196"/>
      <c r="RI73" s="196"/>
      <c r="RJ73" s="196"/>
      <c r="RK73" s="196"/>
      <c r="RL73" s="196"/>
      <c r="RM73" s="196"/>
      <c r="RN73" s="196"/>
      <c r="RO73" s="196"/>
      <c r="RP73" s="196"/>
      <c r="RQ73" s="196"/>
      <c r="RR73" s="196"/>
      <c r="RS73" s="196"/>
      <c r="RT73" s="196"/>
      <c r="RU73" s="196"/>
      <c r="RV73" s="196"/>
      <c r="RW73" s="196"/>
      <c r="RX73" s="196"/>
      <c r="RY73" s="196"/>
      <c r="RZ73" s="196"/>
      <c r="SA73" s="196"/>
      <c r="SB73" s="196"/>
      <c r="SC73" s="196"/>
      <c r="SD73" s="196"/>
      <c r="SE73" s="196"/>
      <c r="SF73" s="196"/>
      <c r="SG73" s="196"/>
      <c r="SH73" s="196"/>
      <c r="SI73" s="196"/>
      <c r="SJ73" s="196"/>
      <c r="SK73" s="196"/>
      <c r="SL73" s="196"/>
      <c r="SM73" s="196"/>
      <c r="SN73" s="196"/>
      <c r="SO73" s="196"/>
      <c r="SP73" s="196"/>
      <c r="SQ73" s="196"/>
      <c r="SR73" s="196"/>
      <c r="SS73" s="196"/>
      <c r="ST73" s="196"/>
      <c r="SU73" s="196"/>
      <c r="SV73" s="196"/>
      <c r="SW73" s="196"/>
      <c r="SX73" s="196"/>
      <c r="SY73" s="196"/>
      <c r="SZ73" s="196"/>
      <c r="TA73" s="196"/>
      <c r="TB73" s="196"/>
      <c r="TC73" s="196"/>
      <c r="TD73" s="196"/>
      <c r="TE73" s="196"/>
      <c r="TF73" s="196"/>
      <c r="TG73" s="196"/>
      <c r="TH73" s="196"/>
      <c r="TI73" s="196"/>
      <c r="TJ73" s="196"/>
      <c r="TK73" s="196"/>
      <c r="TL73" s="196"/>
      <c r="TM73" s="196"/>
      <c r="TN73" s="196"/>
      <c r="TO73" s="196"/>
      <c r="TP73" s="196"/>
      <c r="TQ73" s="196"/>
      <c r="TR73" s="196"/>
      <c r="TS73" s="196"/>
      <c r="TT73" s="196"/>
      <c r="TU73" s="196"/>
      <c r="TV73" s="196"/>
      <c r="TW73" s="196"/>
      <c r="TX73" s="196"/>
      <c r="TY73" s="196"/>
      <c r="TZ73" s="196"/>
      <c r="UA73" s="196"/>
      <c r="UB73" s="196"/>
      <c r="UC73" s="196"/>
      <c r="UD73" s="196"/>
      <c r="UE73" s="196"/>
      <c r="UF73" s="196"/>
      <c r="UG73" s="196"/>
      <c r="UH73" s="196"/>
      <c r="UI73" s="196"/>
      <c r="UJ73" s="196"/>
      <c r="UK73" s="196"/>
      <c r="UL73" s="196"/>
      <c r="UM73" s="196"/>
      <c r="UN73" s="196"/>
      <c r="UO73" s="196"/>
      <c r="UP73" s="196"/>
      <c r="UQ73" s="196"/>
      <c r="UR73" s="196"/>
      <c r="US73" s="196"/>
      <c r="UT73" s="196"/>
      <c r="UU73" s="196"/>
      <c r="UV73" s="196"/>
      <c r="UW73" s="196"/>
      <c r="UX73" s="196"/>
      <c r="UY73" s="196"/>
      <c r="UZ73" s="196"/>
      <c r="VA73" s="196"/>
      <c r="VB73" s="196"/>
      <c r="VC73" s="196"/>
      <c r="VD73" s="196"/>
      <c r="VE73" s="196"/>
      <c r="VF73" s="196"/>
      <c r="VG73" s="196"/>
      <c r="VH73" s="196"/>
      <c r="VI73" s="196"/>
      <c r="VJ73" s="196"/>
      <c r="VK73" s="196"/>
      <c r="VL73" s="196"/>
      <c r="VM73" s="196"/>
      <c r="VN73" s="196"/>
      <c r="VO73" s="196"/>
      <c r="VP73" s="196"/>
      <c r="VQ73" s="196"/>
      <c r="VR73" s="196"/>
      <c r="VS73" s="196"/>
      <c r="VT73" s="196"/>
      <c r="VU73" s="196"/>
      <c r="VV73" s="196"/>
      <c r="VW73" s="196"/>
      <c r="VX73" s="196"/>
      <c r="VY73" s="196"/>
      <c r="VZ73" s="196"/>
      <c r="WA73" s="196"/>
      <c r="WB73" s="196"/>
      <c r="WC73" s="196"/>
      <c r="WD73" s="196"/>
      <c r="WE73" s="196"/>
      <c r="WF73" s="196"/>
      <c r="WG73" s="196"/>
      <c r="WH73" s="196"/>
      <c r="WI73" s="196"/>
      <c r="WJ73" s="196"/>
      <c r="WK73" s="196"/>
      <c r="WL73" s="196"/>
      <c r="WM73" s="196"/>
      <c r="WN73" s="196"/>
      <c r="WO73" s="196"/>
      <c r="WP73" s="196"/>
      <c r="WQ73" s="196"/>
      <c r="WR73" s="196"/>
      <c r="WS73" s="196"/>
      <c r="WT73" s="196"/>
      <c r="WU73" s="196"/>
      <c r="WV73" s="196"/>
      <c r="WW73" s="196"/>
      <c r="WX73" s="196"/>
      <c r="WY73" s="196"/>
      <c r="WZ73" s="196"/>
      <c r="XA73" s="196"/>
      <c r="XB73" s="196"/>
      <c r="XC73" s="196"/>
      <c r="XD73" s="196"/>
      <c r="XE73" s="196"/>
      <c r="XF73" s="196"/>
      <c r="XG73" s="196"/>
      <c r="XH73" s="196"/>
      <c r="XI73" s="196"/>
      <c r="XJ73" s="196"/>
      <c r="XK73" s="196"/>
      <c r="XL73" s="196"/>
      <c r="XM73" s="196"/>
      <c r="XN73" s="196"/>
      <c r="XO73" s="196"/>
      <c r="XP73" s="196"/>
      <c r="XQ73" s="196"/>
      <c r="XR73" s="196"/>
      <c r="XS73" s="196"/>
      <c r="XT73" s="196"/>
      <c r="XU73" s="196"/>
      <c r="XV73" s="196"/>
      <c r="XW73" s="196"/>
      <c r="XX73" s="196"/>
      <c r="XY73" s="196"/>
      <c r="XZ73" s="196"/>
      <c r="YA73" s="196"/>
      <c r="YB73" s="196"/>
      <c r="YC73" s="196"/>
      <c r="YD73" s="196"/>
      <c r="YE73" s="196"/>
      <c r="YF73" s="196"/>
      <c r="YG73" s="196"/>
      <c r="YH73" s="196"/>
      <c r="YI73" s="196"/>
      <c r="YJ73" s="196"/>
      <c r="YK73" s="196"/>
      <c r="YL73" s="196"/>
      <c r="YM73" s="196"/>
      <c r="YN73" s="196"/>
      <c r="YO73" s="196"/>
      <c r="YP73" s="196"/>
      <c r="YQ73" s="196"/>
      <c r="YR73" s="196"/>
      <c r="YS73" s="196"/>
      <c r="YT73" s="196"/>
      <c r="YU73" s="196"/>
      <c r="YV73" s="196"/>
      <c r="YW73" s="196"/>
      <c r="YX73" s="196"/>
      <c r="YY73" s="196"/>
      <c r="YZ73" s="196"/>
      <c r="ZA73" s="196"/>
      <c r="ZB73" s="196"/>
      <c r="ZC73" s="196"/>
      <c r="ZD73" s="196"/>
      <c r="ZE73" s="196"/>
      <c r="ZF73" s="196"/>
      <c r="ZG73" s="196"/>
      <c r="ZH73" s="196"/>
      <c r="ZI73" s="196"/>
      <c r="ZJ73" s="196"/>
      <c r="ZK73" s="196"/>
      <c r="ZL73" s="196"/>
      <c r="ZM73" s="196"/>
      <c r="ZN73" s="196"/>
      <c r="ZO73" s="196"/>
      <c r="ZP73" s="196"/>
      <c r="ZQ73" s="196"/>
      <c r="ZR73" s="196"/>
      <c r="ZS73" s="196"/>
      <c r="ZT73" s="196"/>
      <c r="ZU73" s="196"/>
      <c r="ZV73" s="196"/>
      <c r="ZW73" s="196"/>
      <c r="ZX73" s="196"/>
      <c r="ZY73" s="196"/>
      <c r="ZZ73" s="196"/>
      <c r="AAA73" s="196"/>
      <c r="AAB73" s="196"/>
      <c r="AAC73" s="196"/>
      <c r="AAD73" s="196"/>
      <c r="AAE73" s="196"/>
      <c r="AAF73" s="196"/>
      <c r="AAG73" s="196"/>
      <c r="AAH73" s="196"/>
      <c r="AAI73" s="196"/>
      <c r="AAJ73" s="196"/>
      <c r="AAK73" s="196"/>
      <c r="AAL73" s="196"/>
      <c r="AAM73" s="196"/>
      <c r="AAN73" s="196"/>
      <c r="AAO73" s="196"/>
      <c r="AAP73" s="196"/>
      <c r="AAQ73" s="196"/>
      <c r="AAR73" s="196"/>
      <c r="AAS73" s="196"/>
      <c r="AAT73" s="196"/>
      <c r="AAU73" s="196"/>
      <c r="AAV73" s="196"/>
      <c r="AAW73" s="196"/>
      <c r="AAX73" s="196"/>
      <c r="AAY73" s="196"/>
      <c r="AAZ73" s="196"/>
      <c r="ABA73" s="196"/>
      <c r="ABB73" s="196"/>
      <c r="ABC73" s="196"/>
      <c r="ABD73" s="196"/>
      <c r="ABE73" s="196"/>
      <c r="ABF73" s="196"/>
      <c r="ABG73" s="196"/>
      <c r="ABH73" s="196"/>
      <c r="ABI73" s="196"/>
      <c r="ABJ73" s="196"/>
      <c r="ABK73" s="196"/>
      <c r="ABL73" s="196"/>
      <c r="ABM73" s="196"/>
      <c r="ABN73" s="196"/>
      <c r="ABO73" s="196"/>
      <c r="ABP73" s="196"/>
      <c r="ABQ73" s="196"/>
      <c r="ABR73" s="196"/>
      <c r="ABS73" s="196"/>
      <c r="ABT73" s="196"/>
      <c r="ABU73" s="196"/>
      <c r="ABV73" s="196"/>
      <c r="ABW73" s="196"/>
      <c r="ABX73" s="196"/>
      <c r="ABY73" s="196"/>
      <c r="ABZ73" s="196"/>
      <c r="ACA73" s="196"/>
      <c r="ACB73" s="196"/>
      <c r="ACC73" s="196"/>
      <c r="ACD73" s="196"/>
      <c r="ACE73" s="196"/>
      <c r="ACF73" s="196"/>
      <c r="ACG73" s="196"/>
      <c r="ACH73" s="196"/>
      <c r="ACI73" s="196"/>
      <c r="ACJ73" s="196"/>
      <c r="ACK73" s="196"/>
      <c r="ACL73" s="196"/>
      <c r="ACM73" s="196"/>
      <c r="ACN73" s="196"/>
      <c r="ACO73" s="196"/>
      <c r="ACP73" s="196"/>
      <c r="ACQ73" s="196"/>
      <c r="ACR73" s="196"/>
      <c r="ACS73" s="196"/>
      <c r="ACT73" s="196"/>
      <c r="ACU73" s="196"/>
      <c r="ACV73" s="196"/>
      <c r="ACW73" s="196"/>
      <c r="ACX73" s="196"/>
      <c r="ACY73" s="196"/>
      <c r="ACZ73" s="196"/>
      <c r="ADA73" s="196"/>
      <c r="ADB73" s="196"/>
      <c r="ADC73" s="196"/>
      <c r="ADD73" s="196"/>
      <c r="ADE73" s="196"/>
      <c r="ADF73" s="196"/>
      <c r="ADG73" s="196"/>
      <c r="ADH73" s="196"/>
      <c r="ADI73" s="196"/>
      <c r="ADJ73" s="196"/>
      <c r="ADK73" s="196"/>
      <c r="ADL73" s="196"/>
      <c r="ADM73" s="196"/>
      <c r="ADN73" s="196"/>
      <c r="ADO73" s="196"/>
      <c r="ADP73" s="196"/>
      <c r="ADQ73" s="196"/>
      <c r="ADR73" s="196"/>
      <c r="ADS73" s="196"/>
      <c r="ADT73" s="196"/>
      <c r="ADU73" s="196"/>
      <c r="ADV73" s="196"/>
      <c r="ADW73" s="196"/>
      <c r="ADX73" s="196"/>
      <c r="ADY73" s="196"/>
      <c r="ADZ73" s="196"/>
      <c r="AEA73" s="196"/>
      <c r="AEB73" s="196"/>
      <c r="AEC73" s="196"/>
      <c r="AED73" s="196"/>
      <c r="AEE73" s="196"/>
      <c r="AEF73" s="196"/>
      <c r="AEG73" s="196"/>
      <c r="AEH73" s="196"/>
      <c r="AEI73" s="196"/>
      <c r="AEJ73" s="196"/>
      <c r="AEK73" s="196"/>
      <c r="AEL73" s="196"/>
      <c r="AEM73" s="196"/>
      <c r="AEN73" s="196"/>
      <c r="AEO73" s="196"/>
      <c r="AEP73" s="196"/>
      <c r="AEQ73" s="196"/>
      <c r="AER73" s="196"/>
      <c r="AES73" s="196"/>
      <c r="AET73" s="196"/>
      <c r="AEU73" s="196"/>
      <c r="AEV73" s="196"/>
      <c r="AEW73" s="196"/>
      <c r="AEX73" s="196"/>
      <c r="AEY73" s="196"/>
      <c r="AEZ73" s="196"/>
      <c r="AFA73" s="196"/>
      <c r="AFB73" s="196"/>
      <c r="AFC73" s="196"/>
      <c r="AFD73" s="196"/>
      <c r="AFE73" s="196"/>
      <c r="AFF73" s="196"/>
      <c r="AFG73" s="196"/>
      <c r="AFH73" s="196"/>
      <c r="AFI73" s="196"/>
      <c r="AFJ73" s="196"/>
      <c r="AFK73" s="196"/>
      <c r="AFL73" s="196"/>
      <c r="AFM73" s="196"/>
      <c r="AFN73" s="196"/>
      <c r="AFO73" s="196"/>
      <c r="AFP73" s="196"/>
      <c r="AFQ73" s="196"/>
      <c r="AFR73" s="196"/>
      <c r="AFS73" s="196"/>
      <c r="AFT73" s="196"/>
      <c r="AFU73" s="196"/>
      <c r="AFV73" s="196"/>
      <c r="AFW73" s="196"/>
      <c r="AFX73" s="196"/>
      <c r="AFY73" s="196"/>
      <c r="AFZ73" s="196"/>
      <c r="AGA73" s="196"/>
      <c r="AGB73" s="196"/>
      <c r="AGC73" s="196"/>
      <c r="AGD73" s="196"/>
      <c r="AGE73" s="196"/>
      <c r="AGF73" s="196"/>
      <c r="AGG73" s="196"/>
      <c r="AGH73" s="196"/>
      <c r="AGI73" s="196"/>
      <c r="AGJ73" s="196"/>
      <c r="AGK73" s="196"/>
      <c r="AGL73" s="196"/>
      <c r="AGM73" s="196"/>
      <c r="AGN73" s="196"/>
      <c r="AGO73" s="196"/>
      <c r="AGP73" s="196"/>
      <c r="AGQ73" s="196"/>
      <c r="AGR73" s="196"/>
      <c r="AGS73" s="196"/>
      <c r="AGT73" s="196"/>
      <c r="AGU73" s="196"/>
      <c r="AGV73" s="196"/>
      <c r="AGW73" s="196"/>
      <c r="AGX73" s="196"/>
      <c r="AGY73" s="196"/>
      <c r="AGZ73" s="196"/>
      <c r="AHA73" s="196"/>
      <c r="AHB73" s="196"/>
      <c r="AHC73" s="196"/>
      <c r="AHD73" s="196"/>
      <c r="AHE73" s="196"/>
      <c r="AHF73" s="196"/>
      <c r="AHG73" s="196"/>
      <c r="AHH73" s="196"/>
      <c r="AHI73" s="196"/>
      <c r="AHJ73" s="196"/>
      <c r="AHK73" s="196"/>
      <c r="AHL73" s="196"/>
      <c r="AHM73" s="196"/>
      <c r="AHN73" s="196"/>
      <c r="AHO73" s="196"/>
      <c r="AHP73" s="196"/>
      <c r="AHQ73" s="196"/>
      <c r="AHR73" s="196"/>
      <c r="AHS73" s="196"/>
      <c r="AHT73" s="196"/>
      <c r="AHU73" s="196"/>
      <c r="AHV73" s="196"/>
      <c r="AHW73" s="196"/>
      <c r="AHX73" s="196"/>
      <c r="AHY73" s="196"/>
      <c r="AHZ73" s="196"/>
      <c r="AIA73" s="196"/>
      <c r="AIB73" s="196"/>
      <c r="AIC73" s="196"/>
      <c r="AID73" s="196"/>
      <c r="AIE73" s="196"/>
      <c r="AIF73" s="196"/>
      <c r="AIG73" s="196"/>
      <c r="AIH73" s="196"/>
      <c r="AII73" s="196"/>
      <c r="AIJ73" s="196"/>
      <c r="AIK73" s="196"/>
      <c r="AIL73" s="196"/>
      <c r="AIM73" s="196"/>
      <c r="AIN73" s="196"/>
      <c r="AIO73" s="196"/>
      <c r="AIP73" s="196"/>
      <c r="AIQ73" s="196"/>
      <c r="AIR73" s="196"/>
      <c r="AIS73" s="196"/>
      <c r="AIT73" s="196"/>
      <c r="AIU73" s="196"/>
      <c r="AIV73" s="196"/>
      <c r="AIW73" s="196"/>
      <c r="AIX73" s="196"/>
      <c r="AIY73" s="196"/>
      <c r="AIZ73" s="196"/>
      <c r="AJA73" s="196"/>
      <c r="AJB73" s="196"/>
      <c r="AJC73" s="196"/>
      <c r="AJD73" s="196"/>
      <c r="AJE73" s="196"/>
      <c r="AJF73" s="196"/>
      <c r="AJG73" s="196"/>
      <c r="AJH73" s="196"/>
      <c r="AJI73" s="196"/>
      <c r="AJJ73" s="196"/>
      <c r="AJK73" s="196"/>
      <c r="AJL73" s="196"/>
      <c r="AJM73" s="196"/>
      <c r="AJN73" s="196"/>
      <c r="AJO73" s="196"/>
      <c r="AJP73" s="196"/>
      <c r="AJQ73" s="196"/>
      <c r="AJR73" s="196"/>
      <c r="AJS73" s="196"/>
      <c r="AJT73" s="196"/>
      <c r="AJU73" s="196"/>
      <c r="AJV73" s="196"/>
      <c r="AJW73" s="196"/>
      <c r="AJX73" s="196"/>
      <c r="AJY73" s="196"/>
      <c r="AJZ73" s="196"/>
      <c r="AKA73" s="196"/>
      <c r="AKB73" s="196"/>
      <c r="AKC73" s="196"/>
      <c r="AKD73" s="196"/>
      <c r="AKE73" s="196"/>
      <c r="AKF73" s="196"/>
      <c r="AKG73" s="196"/>
      <c r="AKH73" s="196"/>
      <c r="AKI73" s="196"/>
      <c r="AKJ73" s="196"/>
      <c r="AKK73" s="196"/>
      <c r="AKL73" s="196"/>
      <c r="AKM73" s="196"/>
      <c r="AKN73" s="196"/>
      <c r="AKO73" s="196"/>
      <c r="AKP73" s="196"/>
      <c r="AKQ73" s="196"/>
      <c r="AKR73" s="196"/>
      <c r="AKS73" s="196"/>
      <c r="AKT73" s="196"/>
      <c r="AKU73" s="196"/>
      <c r="AKV73" s="196"/>
      <c r="AKW73" s="196"/>
      <c r="AKX73" s="196"/>
      <c r="AKY73" s="196"/>
      <c r="AKZ73" s="196"/>
      <c r="ALA73" s="196"/>
      <c r="ALB73" s="196"/>
      <c r="ALC73" s="196"/>
      <c r="ALD73" s="196"/>
      <c r="ALE73" s="196"/>
      <c r="ALF73" s="196"/>
      <c r="ALG73" s="196"/>
      <c r="ALH73" s="196"/>
      <c r="ALI73" s="196"/>
      <c r="ALJ73" s="196"/>
      <c r="ALK73" s="196"/>
      <c r="ALL73" s="196"/>
      <c r="ALM73" s="196"/>
      <c r="ALN73" s="196"/>
      <c r="ALO73" s="196"/>
      <c r="ALP73" s="196"/>
      <c r="ALQ73" s="196"/>
      <c r="ALR73" s="196"/>
      <c r="ALS73" s="196"/>
      <c r="ALT73" s="196"/>
      <c r="ALU73" s="196"/>
      <c r="ALV73" s="196"/>
      <c r="ALW73" s="196"/>
      <c r="ALX73" s="196"/>
      <c r="ALY73" s="196"/>
      <c r="ALZ73" s="196"/>
      <c r="AMA73" s="196"/>
      <c r="AMB73" s="196"/>
      <c r="AMC73" s="196"/>
      <c r="AMD73" s="196"/>
      <c r="AME73" s="196"/>
      <c r="AMF73" s="196"/>
      <c r="AMG73" s="196"/>
      <c r="AMH73" s="196"/>
    </row>
    <row r="74" spans="1:1022" s="134" customFormat="1" ht="23.25">
      <c r="A74" s="239"/>
      <c r="B74" s="239"/>
      <c r="C74" s="239"/>
      <c r="D74" s="239"/>
      <c r="E74" s="239"/>
      <c r="F74" s="98"/>
      <c r="G74" s="98"/>
      <c r="H74" s="98"/>
      <c r="I74" s="98"/>
      <c r="J74" s="880"/>
      <c r="K74" s="98"/>
      <c r="L74" s="98"/>
      <c r="M74" s="98"/>
      <c r="N74" s="98"/>
      <c r="O74" s="98"/>
      <c r="P74" s="98"/>
      <c r="Q74" s="98"/>
      <c r="R74" s="98"/>
      <c r="S74" s="98"/>
      <c r="T74" s="98"/>
      <c r="U74" s="98"/>
      <c r="V74" s="383"/>
      <c r="W74" s="98"/>
      <c r="X74" s="98"/>
      <c r="Y74" s="98"/>
      <c r="Z74" s="98"/>
      <c r="AA74" s="98"/>
      <c r="AB74" s="383"/>
      <c r="AC74" s="98"/>
      <c r="AD74" s="98"/>
      <c r="AE74" s="98"/>
      <c r="AF74" s="98"/>
      <c r="AG74" s="98"/>
      <c r="AH74" s="98"/>
      <c r="AI74" s="98"/>
      <c r="AJ74" s="98"/>
      <c r="AK74" s="98"/>
      <c r="AL74" s="98"/>
      <c r="AM74" s="98"/>
      <c r="AN74" s="98"/>
      <c r="AO74" s="98"/>
      <c r="AP74" s="98"/>
      <c r="AQ74" s="98"/>
      <c r="AR74" s="98"/>
      <c r="AS74" s="98"/>
      <c r="AT74" s="98"/>
      <c r="AU74" s="98"/>
      <c r="AV74" s="98"/>
      <c r="AW74" s="196"/>
      <c r="AX74" s="196"/>
      <c r="AZ74" s="196"/>
      <c r="BA74" s="196"/>
      <c r="BB74" s="196"/>
      <c r="BC74" s="196"/>
      <c r="BD74" s="196"/>
      <c r="BE74" s="196"/>
      <c r="BF74" s="196"/>
      <c r="BG74" s="196"/>
      <c r="BH74" s="196"/>
      <c r="BI74" s="196"/>
      <c r="BJ74" s="196"/>
      <c r="BK74" s="196"/>
      <c r="BL74" s="196"/>
      <c r="BM74" s="196"/>
      <c r="BN74" s="196"/>
      <c r="BO74" s="196"/>
      <c r="BP74" s="196"/>
      <c r="BQ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c r="DG74" s="196"/>
      <c r="DH74" s="196"/>
      <c r="DI74" s="196"/>
      <c r="DJ74" s="196"/>
      <c r="DK74" s="196"/>
      <c r="DL74" s="196"/>
      <c r="DM74" s="196"/>
      <c r="DN74" s="196"/>
      <c r="DO74" s="196"/>
      <c r="DP74" s="196"/>
      <c r="DQ74" s="196"/>
      <c r="DR74" s="196"/>
      <c r="DS74" s="196"/>
      <c r="DT74" s="196"/>
      <c r="DU74" s="196"/>
      <c r="DV74" s="196"/>
      <c r="DW74" s="196"/>
      <c r="DX74" s="196"/>
      <c r="DY74" s="196"/>
      <c r="DZ74" s="196"/>
      <c r="EA74" s="196"/>
      <c r="EB74" s="196"/>
      <c r="EC74" s="196"/>
      <c r="ED74" s="196"/>
      <c r="EE74" s="196"/>
      <c r="EF74" s="196"/>
      <c r="EG74" s="196"/>
      <c r="EH74" s="196"/>
      <c r="EI74" s="196"/>
      <c r="EJ74" s="196"/>
      <c r="EK74" s="196"/>
      <c r="EL74" s="196"/>
      <c r="EM74" s="196"/>
      <c r="EN74" s="196"/>
      <c r="EO74" s="196"/>
      <c r="EP74" s="196"/>
      <c r="EQ74" s="196"/>
      <c r="ER74" s="196"/>
      <c r="ES74" s="196"/>
      <c r="ET74" s="196"/>
      <c r="EU74" s="196"/>
      <c r="EV74" s="196"/>
      <c r="EW74" s="196"/>
      <c r="EX74" s="196"/>
      <c r="EY74" s="196"/>
      <c r="EZ74" s="196"/>
      <c r="FA74" s="196"/>
      <c r="FB74" s="196"/>
      <c r="FC74" s="196"/>
      <c r="FD74" s="196"/>
      <c r="FE74" s="196"/>
      <c r="FF74" s="196"/>
      <c r="FG74" s="196"/>
      <c r="FH74" s="196"/>
      <c r="FI74" s="196"/>
      <c r="FJ74" s="196"/>
      <c r="FK74" s="196"/>
      <c r="FL74" s="196"/>
      <c r="FM74" s="196"/>
      <c r="FN74" s="196"/>
      <c r="FO74" s="196"/>
      <c r="FP74" s="196"/>
      <c r="FQ74" s="196"/>
      <c r="FR74" s="196"/>
      <c r="FS74" s="196"/>
      <c r="FT74" s="196"/>
      <c r="FU74" s="196"/>
      <c r="FV74" s="196"/>
      <c r="FW74" s="196"/>
      <c r="FX74" s="196"/>
      <c r="FY74" s="196"/>
      <c r="FZ74" s="196"/>
      <c r="GA74" s="196"/>
      <c r="GB74" s="196"/>
      <c r="GC74" s="196"/>
      <c r="GD74" s="196"/>
      <c r="GE74" s="196"/>
      <c r="GF74" s="196"/>
      <c r="GG74" s="196"/>
      <c r="GH74" s="196"/>
      <c r="GI74" s="196"/>
      <c r="GJ74" s="196"/>
      <c r="GK74" s="196"/>
      <c r="GL74" s="196"/>
      <c r="GM74" s="196"/>
      <c r="GN74" s="196"/>
      <c r="GO74" s="196"/>
      <c r="GP74" s="196"/>
      <c r="GQ74" s="196"/>
      <c r="GR74" s="196"/>
      <c r="GS74" s="196"/>
      <c r="GT74" s="196"/>
      <c r="GU74" s="196"/>
      <c r="GV74" s="196"/>
      <c r="GW74" s="196"/>
      <c r="GX74" s="196"/>
      <c r="GY74" s="196"/>
      <c r="GZ74" s="196"/>
      <c r="HA74" s="196"/>
      <c r="HB74" s="196"/>
      <c r="HC74" s="196"/>
      <c r="HD74" s="196"/>
      <c r="HE74" s="196"/>
      <c r="HF74" s="196"/>
      <c r="HG74" s="196"/>
      <c r="HH74" s="196"/>
      <c r="HI74" s="196"/>
      <c r="HJ74" s="196"/>
      <c r="HK74" s="196"/>
      <c r="HL74" s="196"/>
      <c r="HM74" s="196"/>
      <c r="HN74" s="196"/>
      <c r="HO74" s="196"/>
      <c r="HP74" s="196"/>
      <c r="HQ74" s="196"/>
      <c r="HR74" s="196"/>
      <c r="HS74" s="196"/>
      <c r="HT74" s="196"/>
      <c r="HU74" s="196"/>
      <c r="HV74" s="196"/>
      <c r="HW74" s="196"/>
      <c r="HX74" s="196"/>
      <c r="HY74" s="196"/>
      <c r="HZ74" s="196"/>
      <c r="IA74" s="196"/>
      <c r="IB74" s="196"/>
      <c r="IC74" s="196"/>
      <c r="ID74" s="196"/>
      <c r="IE74" s="196"/>
      <c r="IF74" s="196"/>
      <c r="IG74" s="196"/>
      <c r="IH74" s="196"/>
      <c r="II74" s="196"/>
      <c r="IJ74" s="196"/>
      <c r="IK74" s="196"/>
      <c r="IL74" s="196"/>
      <c r="IM74" s="196"/>
      <c r="IN74" s="196"/>
      <c r="IO74" s="196"/>
      <c r="IP74" s="196"/>
      <c r="IQ74" s="196"/>
      <c r="IR74" s="196"/>
      <c r="IS74" s="196"/>
      <c r="IT74" s="196"/>
      <c r="IU74" s="196"/>
      <c r="IV74" s="196"/>
      <c r="IW74" s="196"/>
      <c r="IX74" s="196"/>
      <c r="IY74" s="196"/>
      <c r="IZ74" s="196"/>
      <c r="JA74" s="196"/>
      <c r="JB74" s="196"/>
      <c r="JC74" s="196"/>
      <c r="JD74" s="196"/>
      <c r="JE74" s="196"/>
      <c r="JF74" s="196"/>
      <c r="JG74" s="196"/>
      <c r="JH74" s="196"/>
      <c r="JI74" s="196"/>
      <c r="JJ74" s="196"/>
      <c r="JK74" s="196"/>
      <c r="JL74" s="196"/>
      <c r="JM74" s="196"/>
      <c r="JN74" s="196"/>
      <c r="JO74" s="196"/>
      <c r="JP74" s="196"/>
      <c r="JQ74" s="196"/>
      <c r="JR74" s="196"/>
      <c r="JS74" s="196"/>
      <c r="JT74" s="196"/>
      <c r="JU74" s="196"/>
      <c r="JV74" s="196"/>
      <c r="JW74" s="196"/>
      <c r="JX74" s="196"/>
      <c r="JY74" s="196"/>
      <c r="JZ74" s="196"/>
      <c r="KA74" s="196"/>
      <c r="KB74" s="196"/>
      <c r="KC74" s="196"/>
      <c r="KD74" s="196"/>
      <c r="KE74" s="196"/>
      <c r="KF74" s="196"/>
      <c r="KG74" s="196"/>
      <c r="KH74" s="196"/>
      <c r="KI74" s="196"/>
      <c r="KJ74" s="196"/>
      <c r="KK74" s="196"/>
      <c r="KL74" s="196"/>
      <c r="KM74" s="196"/>
      <c r="KN74" s="196"/>
      <c r="KO74" s="196"/>
      <c r="KP74" s="196"/>
      <c r="KQ74" s="196"/>
      <c r="KR74" s="196"/>
      <c r="KS74" s="196"/>
      <c r="KT74" s="196"/>
      <c r="KU74" s="196"/>
      <c r="KV74" s="196"/>
      <c r="KW74" s="196"/>
      <c r="KX74" s="196"/>
      <c r="KY74" s="196"/>
      <c r="KZ74" s="196"/>
      <c r="LA74" s="196"/>
      <c r="LB74" s="196"/>
      <c r="LC74" s="196"/>
      <c r="LD74" s="196"/>
      <c r="LE74" s="196"/>
      <c r="LF74" s="196"/>
      <c r="LG74" s="196"/>
      <c r="LH74" s="196"/>
      <c r="LI74" s="196"/>
      <c r="LJ74" s="196"/>
      <c r="LK74" s="196"/>
      <c r="LL74" s="196"/>
      <c r="LM74" s="196"/>
      <c r="LN74" s="196"/>
      <c r="LO74" s="196"/>
      <c r="LP74" s="196"/>
      <c r="LQ74" s="196"/>
      <c r="LR74" s="196"/>
      <c r="LS74" s="196"/>
      <c r="LT74" s="196"/>
      <c r="LU74" s="196"/>
      <c r="LV74" s="196"/>
      <c r="LW74" s="196"/>
      <c r="LX74" s="196"/>
      <c r="LY74" s="196"/>
      <c r="LZ74" s="196"/>
      <c r="MA74" s="196"/>
      <c r="MB74" s="196"/>
      <c r="MC74" s="196"/>
      <c r="MD74" s="196"/>
      <c r="ME74" s="196"/>
      <c r="MF74" s="196"/>
      <c r="MG74" s="196"/>
      <c r="MH74" s="196"/>
      <c r="MI74" s="196"/>
      <c r="MJ74" s="196"/>
      <c r="MK74" s="196"/>
      <c r="ML74" s="196"/>
      <c r="MM74" s="196"/>
      <c r="MN74" s="196"/>
      <c r="MO74" s="196"/>
      <c r="MP74" s="196"/>
      <c r="MQ74" s="196"/>
      <c r="MR74" s="196"/>
      <c r="MS74" s="196"/>
      <c r="MT74" s="196"/>
      <c r="MU74" s="196"/>
      <c r="MV74" s="196"/>
      <c r="MW74" s="196"/>
      <c r="MX74" s="196"/>
      <c r="MY74" s="196"/>
      <c r="MZ74" s="196"/>
      <c r="NA74" s="196"/>
      <c r="NB74" s="196"/>
      <c r="NC74" s="196"/>
      <c r="ND74" s="196"/>
      <c r="NE74" s="196"/>
      <c r="NF74" s="196"/>
      <c r="NG74" s="196"/>
      <c r="NH74" s="196"/>
      <c r="NI74" s="196"/>
      <c r="NJ74" s="196"/>
      <c r="NK74" s="196"/>
      <c r="NL74" s="196"/>
      <c r="NM74" s="196"/>
      <c r="NN74" s="196"/>
      <c r="NO74" s="196"/>
      <c r="NP74" s="196"/>
      <c r="NQ74" s="196"/>
      <c r="NR74" s="196"/>
      <c r="NS74" s="196"/>
      <c r="NT74" s="196"/>
      <c r="NU74" s="196"/>
      <c r="NV74" s="196"/>
      <c r="NW74" s="196"/>
      <c r="NX74" s="196"/>
      <c r="NY74" s="196"/>
      <c r="NZ74" s="196"/>
      <c r="OA74" s="196"/>
      <c r="OB74" s="196"/>
      <c r="OC74" s="196"/>
      <c r="OD74" s="196"/>
      <c r="OE74" s="196"/>
      <c r="OF74" s="196"/>
      <c r="OG74" s="196"/>
      <c r="OH74" s="196"/>
      <c r="OI74" s="196"/>
      <c r="OJ74" s="196"/>
      <c r="OK74" s="196"/>
      <c r="OL74" s="196"/>
      <c r="OM74" s="196"/>
      <c r="ON74" s="196"/>
      <c r="OO74" s="196"/>
      <c r="OP74" s="196"/>
      <c r="OQ74" s="196"/>
      <c r="OR74" s="196"/>
      <c r="OS74" s="196"/>
      <c r="OT74" s="196"/>
      <c r="OU74" s="196"/>
      <c r="OV74" s="196"/>
      <c r="OW74" s="196"/>
      <c r="OX74" s="196"/>
      <c r="OY74" s="196"/>
      <c r="OZ74" s="196"/>
      <c r="PA74" s="196"/>
      <c r="PB74" s="196"/>
      <c r="PC74" s="196"/>
      <c r="PD74" s="196"/>
      <c r="PE74" s="196"/>
      <c r="PF74" s="196"/>
      <c r="PG74" s="196"/>
      <c r="PH74" s="196"/>
      <c r="PI74" s="196"/>
      <c r="PJ74" s="196"/>
      <c r="PK74" s="196"/>
      <c r="PL74" s="196"/>
      <c r="PM74" s="196"/>
      <c r="PN74" s="196"/>
      <c r="PO74" s="196"/>
      <c r="PP74" s="196"/>
      <c r="PQ74" s="196"/>
      <c r="PR74" s="196"/>
      <c r="PS74" s="196"/>
      <c r="PT74" s="196"/>
      <c r="PU74" s="196"/>
      <c r="PV74" s="196"/>
      <c r="PW74" s="196"/>
      <c r="PX74" s="196"/>
      <c r="PY74" s="196"/>
      <c r="PZ74" s="196"/>
      <c r="QA74" s="196"/>
      <c r="QB74" s="196"/>
      <c r="QC74" s="196"/>
      <c r="QD74" s="196"/>
      <c r="QE74" s="196"/>
      <c r="QF74" s="196"/>
      <c r="QG74" s="196"/>
      <c r="QH74" s="196"/>
      <c r="QI74" s="196"/>
      <c r="QJ74" s="196"/>
      <c r="QK74" s="196"/>
      <c r="QL74" s="196"/>
      <c r="QM74" s="196"/>
      <c r="QN74" s="196"/>
      <c r="QO74" s="196"/>
      <c r="QP74" s="196"/>
      <c r="QQ74" s="196"/>
      <c r="QR74" s="196"/>
      <c r="QS74" s="196"/>
      <c r="QT74" s="196"/>
      <c r="QU74" s="196"/>
      <c r="QV74" s="196"/>
      <c r="QW74" s="196"/>
      <c r="QX74" s="196"/>
      <c r="QY74" s="196"/>
      <c r="QZ74" s="196"/>
      <c r="RA74" s="196"/>
      <c r="RB74" s="196"/>
      <c r="RC74" s="196"/>
      <c r="RD74" s="196"/>
      <c r="RE74" s="196"/>
      <c r="RF74" s="196"/>
      <c r="RG74" s="196"/>
      <c r="RH74" s="196"/>
      <c r="RI74" s="196"/>
      <c r="RJ74" s="196"/>
      <c r="RK74" s="196"/>
      <c r="RL74" s="196"/>
      <c r="RM74" s="196"/>
      <c r="RN74" s="196"/>
      <c r="RO74" s="196"/>
      <c r="RP74" s="196"/>
      <c r="RQ74" s="196"/>
      <c r="RR74" s="196"/>
      <c r="RS74" s="196"/>
      <c r="RT74" s="196"/>
      <c r="RU74" s="196"/>
      <c r="RV74" s="196"/>
      <c r="RW74" s="196"/>
      <c r="RX74" s="196"/>
      <c r="RY74" s="196"/>
      <c r="RZ74" s="196"/>
      <c r="SA74" s="196"/>
      <c r="SB74" s="196"/>
      <c r="SC74" s="196"/>
      <c r="SD74" s="196"/>
      <c r="SE74" s="196"/>
      <c r="SF74" s="196"/>
      <c r="SG74" s="196"/>
      <c r="SH74" s="196"/>
      <c r="SI74" s="196"/>
      <c r="SJ74" s="196"/>
      <c r="SK74" s="196"/>
      <c r="SL74" s="196"/>
      <c r="SM74" s="196"/>
      <c r="SN74" s="196"/>
      <c r="SO74" s="196"/>
      <c r="SP74" s="196"/>
      <c r="SQ74" s="196"/>
      <c r="SR74" s="196"/>
      <c r="SS74" s="196"/>
      <c r="ST74" s="196"/>
      <c r="SU74" s="196"/>
      <c r="SV74" s="196"/>
      <c r="SW74" s="196"/>
      <c r="SX74" s="196"/>
      <c r="SY74" s="196"/>
      <c r="SZ74" s="196"/>
      <c r="TA74" s="196"/>
      <c r="TB74" s="196"/>
      <c r="TC74" s="196"/>
      <c r="TD74" s="196"/>
      <c r="TE74" s="196"/>
      <c r="TF74" s="196"/>
      <c r="TG74" s="196"/>
      <c r="TH74" s="196"/>
      <c r="TI74" s="196"/>
      <c r="TJ74" s="196"/>
      <c r="TK74" s="196"/>
      <c r="TL74" s="196"/>
      <c r="TM74" s="196"/>
      <c r="TN74" s="196"/>
      <c r="TO74" s="196"/>
      <c r="TP74" s="196"/>
      <c r="TQ74" s="196"/>
      <c r="TR74" s="196"/>
      <c r="TS74" s="196"/>
      <c r="TT74" s="196"/>
      <c r="TU74" s="196"/>
      <c r="TV74" s="196"/>
      <c r="TW74" s="196"/>
      <c r="TX74" s="196"/>
      <c r="TY74" s="196"/>
      <c r="TZ74" s="196"/>
      <c r="UA74" s="196"/>
      <c r="UB74" s="196"/>
      <c r="UC74" s="196"/>
      <c r="UD74" s="196"/>
      <c r="UE74" s="196"/>
      <c r="UF74" s="196"/>
      <c r="UG74" s="196"/>
      <c r="UH74" s="196"/>
      <c r="UI74" s="196"/>
      <c r="UJ74" s="196"/>
      <c r="UK74" s="196"/>
      <c r="UL74" s="196"/>
      <c r="UM74" s="196"/>
      <c r="UN74" s="196"/>
      <c r="UO74" s="196"/>
      <c r="UP74" s="196"/>
      <c r="UQ74" s="196"/>
      <c r="UR74" s="196"/>
      <c r="US74" s="196"/>
      <c r="UT74" s="196"/>
      <c r="UU74" s="196"/>
      <c r="UV74" s="196"/>
      <c r="UW74" s="196"/>
      <c r="UX74" s="196"/>
      <c r="UY74" s="196"/>
      <c r="UZ74" s="196"/>
      <c r="VA74" s="196"/>
      <c r="VB74" s="196"/>
      <c r="VC74" s="196"/>
      <c r="VD74" s="196"/>
      <c r="VE74" s="196"/>
      <c r="VF74" s="196"/>
      <c r="VG74" s="196"/>
      <c r="VH74" s="196"/>
      <c r="VI74" s="196"/>
      <c r="VJ74" s="196"/>
      <c r="VK74" s="196"/>
      <c r="VL74" s="196"/>
      <c r="VM74" s="196"/>
      <c r="VN74" s="196"/>
      <c r="VO74" s="196"/>
      <c r="VP74" s="196"/>
      <c r="VQ74" s="196"/>
      <c r="VR74" s="196"/>
      <c r="VS74" s="196"/>
      <c r="VT74" s="196"/>
      <c r="VU74" s="196"/>
      <c r="VV74" s="196"/>
      <c r="VW74" s="196"/>
      <c r="VX74" s="196"/>
      <c r="VY74" s="196"/>
      <c r="VZ74" s="196"/>
      <c r="WA74" s="196"/>
      <c r="WB74" s="196"/>
      <c r="WC74" s="196"/>
      <c r="WD74" s="196"/>
      <c r="WE74" s="196"/>
      <c r="WF74" s="196"/>
      <c r="WG74" s="196"/>
      <c r="WH74" s="196"/>
      <c r="WI74" s="196"/>
      <c r="WJ74" s="196"/>
      <c r="WK74" s="196"/>
      <c r="WL74" s="196"/>
      <c r="WM74" s="196"/>
      <c r="WN74" s="196"/>
      <c r="WO74" s="196"/>
      <c r="WP74" s="196"/>
      <c r="WQ74" s="196"/>
      <c r="WR74" s="196"/>
      <c r="WS74" s="196"/>
      <c r="WT74" s="196"/>
      <c r="WU74" s="196"/>
      <c r="WV74" s="196"/>
      <c r="WW74" s="196"/>
      <c r="WX74" s="196"/>
      <c r="WY74" s="196"/>
      <c r="WZ74" s="196"/>
      <c r="XA74" s="196"/>
      <c r="XB74" s="196"/>
      <c r="XC74" s="196"/>
      <c r="XD74" s="196"/>
      <c r="XE74" s="196"/>
      <c r="XF74" s="196"/>
      <c r="XG74" s="196"/>
      <c r="XH74" s="196"/>
      <c r="XI74" s="196"/>
      <c r="XJ74" s="196"/>
      <c r="XK74" s="196"/>
      <c r="XL74" s="196"/>
      <c r="XM74" s="196"/>
      <c r="XN74" s="196"/>
      <c r="XO74" s="196"/>
      <c r="XP74" s="196"/>
      <c r="XQ74" s="196"/>
      <c r="XR74" s="196"/>
      <c r="XS74" s="196"/>
      <c r="XT74" s="196"/>
      <c r="XU74" s="196"/>
      <c r="XV74" s="196"/>
      <c r="XW74" s="196"/>
      <c r="XX74" s="196"/>
      <c r="XY74" s="196"/>
      <c r="XZ74" s="196"/>
      <c r="YA74" s="196"/>
      <c r="YB74" s="196"/>
      <c r="YC74" s="196"/>
      <c r="YD74" s="196"/>
      <c r="YE74" s="196"/>
      <c r="YF74" s="196"/>
      <c r="YG74" s="196"/>
      <c r="YH74" s="196"/>
      <c r="YI74" s="196"/>
      <c r="YJ74" s="196"/>
      <c r="YK74" s="196"/>
      <c r="YL74" s="196"/>
      <c r="YM74" s="196"/>
      <c r="YN74" s="196"/>
      <c r="YO74" s="196"/>
      <c r="YP74" s="196"/>
      <c r="YQ74" s="196"/>
      <c r="YR74" s="196"/>
      <c r="YS74" s="196"/>
      <c r="YT74" s="196"/>
      <c r="YU74" s="196"/>
      <c r="YV74" s="196"/>
      <c r="YW74" s="196"/>
      <c r="YX74" s="196"/>
      <c r="YY74" s="196"/>
      <c r="YZ74" s="196"/>
      <c r="ZA74" s="196"/>
      <c r="ZB74" s="196"/>
      <c r="ZC74" s="196"/>
      <c r="ZD74" s="196"/>
      <c r="ZE74" s="196"/>
      <c r="ZF74" s="196"/>
      <c r="ZG74" s="196"/>
      <c r="ZH74" s="196"/>
      <c r="ZI74" s="196"/>
      <c r="ZJ74" s="196"/>
      <c r="ZK74" s="196"/>
      <c r="ZL74" s="196"/>
      <c r="ZM74" s="196"/>
      <c r="ZN74" s="196"/>
      <c r="ZO74" s="196"/>
      <c r="ZP74" s="196"/>
      <c r="ZQ74" s="196"/>
      <c r="ZR74" s="196"/>
      <c r="ZS74" s="196"/>
      <c r="ZT74" s="196"/>
      <c r="ZU74" s="196"/>
      <c r="ZV74" s="196"/>
      <c r="ZW74" s="196"/>
      <c r="ZX74" s="196"/>
      <c r="ZY74" s="196"/>
      <c r="ZZ74" s="196"/>
      <c r="AAA74" s="196"/>
      <c r="AAB74" s="196"/>
      <c r="AAC74" s="196"/>
      <c r="AAD74" s="196"/>
      <c r="AAE74" s="196"/>
      <c r="AAF74" s="196"/>
      <c r="AAG74" s="196"/>
      <c r="AAH74" s="196"/>
      <c r="AAI74" s="196"/>
      <c r="AAJ74" s="196"/>
      <c r="AAK74" s="196"/>
      <c r="AAL74" s="196"/>
      <c r="AAM74" s="196"/>
      <c r="AAN74" s="196"/>
      <c r="AAO74" s="196"/>
      <c r="AAP74" s="196"/>
      <c r="AAQ74" s="196"/>
      <c r="AAR74" s="196"/>
      <c r="AAS74" s="196"/>
      <c r="AAT74" s="196"/>
      <c r="AAU74" s="196"/>
      <c r="AAV74" s="196"/>
      <c r="AAW74" s="196"/>
      <c r="AAX74" s="196"/>
      <c r="AAY74" s="196"/>
      <c r="AAZ74" s="196"/>
      <c r="ABA74" s="196"/>
      <c r="ABB74" s="196"/>
      <c r="ABC74" s="196"/>
      <c r="ABD74" s="196"/>
      <c r="ABE74" s="196"/>
      <c r="ABF74" s="196"/>
      <c r="ABG74" s="196"/>
      <c r="ABH74" s="196"/>
      <c r="ABI74" s="196"/>
      <c r="ABJ74" s="196"/>
      <c r="ABK74" s="196"/>
      <c r="ABL74" s="196"/>
      <c r="ABM74" s="196"/>
      <c r="ABN74" s="196"/>
      <c r="ABO74" s="196"/>
      <c r="ABP74" s="196"/>
      <c r="ABQ74" s="196"/>
      <c r="ABR74" s="196"/>
      <c r="ABS74" s="196"/>
      <c r="ABT74" s="196"/>
      <c r="ABU74" s="196"/>
      <c r="ABV74" s="196"/>
      <c r="ABW74" s="196"/>
      <c r="ABX74" s="196"/>
      <c r="ABY74" s="196"/>
      <c r="ABZ74" s="196"/>
      <c r="ACA74" s="196"/>
      <c r="ACB74" s="196"/>
      <c r="ACC74" s="196"/>
      <c r="ACD74" s="196"/>
      <c r="ACE74" s="196"/>
      <c r="ACF74" s="196"/>
      <c r="ACG74" s="196"/>
      <c r="ACH74" s="196"/>
      <c r="ACI74" s="196"/>
      <c r="ACJ74" s="196"/>
      <c r="ACK74" s="196"/>
      <c r="ACL74" s="196"/>
      <c r="ACM74" s="196"/>
      <c r="ACN74" s="196"/>
      <c r="ACO74" s="196"/>
      <c r="ACP74" s="196"/>
      <c r="ACQ74" s="196"/>
      <c r="ACR74" s="196"/>
      <c r="ACS74" s="196"/>
      <c r="ACT74" s="196"/>
      <c r="ACU74" s="196"/>
      <c r="ACV74" s="196"/>
      <c r="ACW74" s="196"/>
      <c r="ACX74" s="196"/>
      <c r="ACY74" s="196"/>
      <c r="ACZ74" s="196"/>
      <c r="ADA74" s="196"/>
      <c r="ADB74" s="196"/>
      <c r="ADC74" s="196"/>
      <c r="ADD74" s="196"/>
      <c r="ADE74" s="196"/>
      <c r="ADF74" s="196"/>
      <c r="ADG74" s="196"/>
      <c r="ADH74" s="196"/>
      <c r="ADI74" s="196"/>
      <c r="ADJ74" s="196"/>
      <c r="ADK74" s="196"/>
      <c r="ADL74" s="196"/>
      <c r="ADM74" s="196"/>
      <c r="ADN74" s="196"/>
      <c r="ADO74" s="196"/>
      <c r="ADP74" s="196"/>
      <c r="ADQ74" s="196"/>
      <c r="ADR74" s="196"/>
      <c r="ADS74" s="196"/>
      <c r="ADT74" s="196"/>
      <c r="ADU74" s="196"/>
      <c r="ADV74" s="196"/>
      <c r="ADW74" s="196"/>
      <c r="ADX74" s="196"/>
      <c r="ADY74" s="196"/>
      <c r="ADZ74" s="196"/>
      <c r="AEA74" s="196"/>
      <c r="AEB74" s="196"/>
      <c r="AEC74" s="196"/>
      <c r="AED74" s="196"/>
      <c r="AEE74" s="196"/>
      <c r="AEF74" s="196"/>
      <c r="AEG74" s="196"/>
      <c r="AEH74" s="196"/>
      <c r="AEI74" s="196"/>
      <c r="AEJ74" s="196"/>
      <c r="AEK74" s="196"/>
      <c r="AEL74" s="196"/>
      <c r="AEM74" s="196"/>
      <c r="AEN74" s="196"/>
      <c r="AEO74" s="196"/>
      <c r="AEP74" s="196"/>
      <c r="AEQ74" s="196"/>
      <c r="AER74" s="196"/>
      <c r="AES74" s="196"/>
      <c r="AET74" s="196"/>
      <c r="AEU74" s="196"/>
      <c r="AEV74" s="196"/>
      <c r="AEW74" s="196"/>
      <c r="AEX74" s="196"/>
      <c r="AEY74" s="196"/>
      <c r="AEZ74" s="196"/>
      <c r="AFA74" s="196"/>
      <c r="AFB74" s="196"/>
      <c r="AFC74" s="196"/>
      <c r="AFD74" s="196"/>
      <c r="AFE74" s="196"/>
      <c r="AFF74" s="196"/>
      <c r="AFG74" s="196"/>
      <c r="AFH74" s="196"/>
      <c r="AFI74" s="196"/>
      <c r="AFJ74" s="196"/>
      <c r="AFK74" s="196"/>
      <c r="AFL74" s="196"/>
      <c r="AFM74" s="196"/>
      <c r="AFN74" s="196"/>
      <c r="AFO74" s="196"/>
      <c r="AFP74" s="196"/>
      <c r="AFQ74" s="196"/>
      <c r="AFR74" s="196"/>
      <c r="AFS74" s="196"/>
      <c r="AFT74" s="196"/>
      <c r="AFU74" s="196"/>
      <c r="AFV74" s="196"/>
      <c r="AFW74" s="196"/>
      <c r="AFX74" s="196"/>
      <c r="AFY74" s="196"/>
      <c r="AFZ74" s="196"/>
      <c r="AGA74" s="196"/>
      <c r="AGB74" s="196"/>
      <c r="AGC74" s="196"/>
      <c r="AGD74" s="196"/>
      <c r="AGE74" s="196"/>
      <c r="AGF74" s="196"/>
      <c r="AGG74" s="196"/>
      <c r="AGH74" s="196"/>
      <c r="AGI74" s="196"/>
      <c r="AGJ74" s="196"/>
      <c r="AGK74" s="196"/>
      <c r="AGL74" s="196"/>
      <c r="AGM74" s="196"/>
      <c r="AGN74" s="196"/>
      <c r="AGO74" s="196"/>
      <c r="AGP74" s="196"/>
      <c r="AGQ74" s="196"/>
      <c r="AGR74" s="196"/>
      <c r="AGS74" s="196"/>
      <c r="AGT74" s="196"/>
      <c r="AGU74" s="196"/>
      <c r="AGV74" s="196"/>
      <c r="AGW74" s="196"/>
      <c r="AGX74" s="196"/>
      <c r="AGY74" s="196"/>
      <c r="AGZ74" s="196"/>
      <c r="AHA74" s="196"/>
      <c r="AHB74" s="196"/>
      <c r="AHC74" s="196"/>
      <c r="AHD74" s="196"/>
      <c r="AHE74" s="196"/>
      <c r="AHF74" s="196"/>
      <c r="AHG74" s="196"/>
      <c r="AHH74" s="196"/>
      <c r="AHI74" s="196"/>
      <c r="AHJ74" s="196"/>
      <c r="AHK74" s="196"/>
      <c r="AHL74" s="196"/>
      <c r="AHM74" s="196"/>
      <c r="AHN74" s="196"/>
      <c r="AHO74" s="196"/>
      <c r="AHP74" s="196"/>
      <c r="AHQ74" s="196"/>
      <c r="AHR74" s="196"/>
      <c r="AHS74" s="196"/>
      <c r="AHT74" s="196"/>
      <c r="AHU74" s="196"/>
      <c r="AHV74" s="196"/>
      <c r="AHW74" s="196"/>
      <c r="AHX74" s="196"/>
      <c r="AHY74" s="196"/>
      <c r="AHZ74" s="196"/>
      <c r="AIA74" s="196"/>
      <c r="AIB74" s="196"/>
      <c r="AIC74" s="196"/>
      <c r="AID74" s="196"/>
      <c r="AIE74" s="196"/>
      <c r="AIF74" s="196"/>
      <c r="AIG74" s="196"/>
      <c r="AIH74" s="196"/>
      <c r="AII74" s="196"/>
      <c r="AIJ74" s="196"/>
      <c r="AIK74" s="196"/>
      <c r="AIL74" s="196"/>
      <c r="AIM74" s="196"/>
      <c r="AIN74" s="196"/>
      <c r="AIO74" s="196"/>
      <c r="AIP74" s="196"/>
      <c r="AIQ74" s="196"/>
      <c r="AIR74" s="196"/>
      <c r="AIS74" s="196"/>
      <c r="AIT74" s="196"/>
      <c r="AIU74" s="196"/>
      <c r="AIV74" s="196"/>
      <c r="AIW74" s="196"/>
      <c r="AIX74" s="196"/>
      <c r="AIY74" s="196"/>
      <c r="AIZ74" s="196"/>
      <c r="AJA74" s="196"/>
      <c r="AJB74" s="196"/>
      <c r="AJC74" s="196"/>
      <c r="AJD74" s="196"/>
      <c r="AJE74" s="196"/>
      <c r="AJF74" s="196"/>
      <c r="AJG74" s="196"/>
      <c r="AJH74" s="196"/>
      <c r="AJI74" s="196"/>
      <c r="AJJ74" s="196"/>
      <c r="AJK74" s="196"/>
      <c r="AJL74" s="196"/>
      <c r="AJM74" s="196"/>
      <c r="AJN74" s="196"/>
      <c r="AJO74" s="196"/>
      <c r="AJP74" s="196"/>
      <c r="AJQ74" s="196"/>
      <c r="AJR74" s="196"/>
      <c r="AJS74" s="196"/>
      <c r="AJT74" s="196"/>
      <c r="AJU74" s="196"/>
      <c r="AJV74" s="196"/>
      <c r="AJW74" s="196"/>
      <c r="AJX74" s="196"/>
      <c r="AJY74" s="196"/>
      <c r="AJZ74" s="196"/>
      <c r="AKA74" s="196"/>
      <c r="AKB74" s="196"/>
      <c r="AKC74" s="196"/>
      <c r="AKD74" s="196"/>
      <c r="AKE74" s="196"/>
      <c r="AKF74" s="196"/>
      <c r="AKG74" s="196"/>
      <c r="AKH74" s="196"/>
      <c r="AKI74" s="196"/>
      <c r="AKJ74" s="196"/>
      <c r="AKK74" s="196"/>
      <c r="AKL74" s="196"/>
      <c r="AKM74" s="196"/>
      <c r="AKN74" s="196"/>
      <c r="AKO74" s="196"/>
      <c r="AKP74" s="196"/>
      <c r="AKQ74" s="196"/>
      <c r="AKR74" s="196"/>
      <c r="AKS74" s="196"/>
      <c r="AKT74" s="196"/>
      <c r="AKU74" s="196"/>
      <c r="AKV74" s="196"/>
      <c r="AKW74" s="196"/>
      <c r="AKX74" s="196"/>
      <c r="AKY74" s="196"/>
      <c r="AKZ74" s="196"/>
      <c r="ALA74" s="196"/>
      <c r="ALB74" s="196"/>
      <c r="ALC74" s="196"/>
      <c r="ALD74" s="196"/>
      <c r="ALE74" s="196"/>
      <c r="ALF74" s="196"/>
      <c r="ALG74" s="196"/>
      <c r="ALH74" s="196"/>
      <c r="ALI74" s="196"/>
      <c r="ALJ74" s="196"/>
      <c r="ALK74" s="196"/>
      <c r="ALL74" s="196"/>
      <c r="ALM74" s="196"/>
      <c r="ALN74" s="196"/>
      <c r="ALO74" s="196"/>
      <c r="ALP74" s="196"/>
      <c r="ALQ74" s="196"/>
      <c r="ALR74" s="196"/>
      <c r="ALS74" s="196"/>
      <c r="ALT74" s="196"/>
      <c r="ALU74" s="196"/>
      <c r="ALV74" s="196"/>
      <c r="ALW74" s="196"/>
      <c r="ALX74" s="196"/>
      <c r="ALY74" s="196"/>
      <c r="ALZ74" s="196"/>
      <c r="AMA74" s="196"/>
      <c r="AMB74" s="196"/>
      <c r="AMC74" s="196"/>
      <c r="AMD74" s="196"/>
      <c r="AME74" s="196"/>
      <c r="AMF74" s="196"/>
      <c r="AMG74" s="196"/>
      <c r="AMH74" s="196"/>
    </row>
    <row r="75" spans="1:1022" s="134" customFormat="1" ht="23.25" customHeight="1">
      <c r="A75" s="239"/>
      <c r="B75" s="239"/>
      <c r="C75" s="239"/>
      <c r="D75" s="239"/>
      <c r="E75" s="239"/>
      <c r="F75" s="1743" t="e">
        <f>IF(#REF!="","-",#REF!)</f>
        <v>#REF!</v>
      </c>
      <c r="G75" s="1743"/>
      <c r="H75" s="1743"/>
      <c r="I75" s="1743"/>
      <c r="J75" s="1743"/>
      <c r="K75" s="1743"/>
      <c r="L75" s="1743"/>
      <c r="M75" s="1743"/>
      <c r="N75" s="1743"/>
      <c r="O75" s="1743"/>
      <c r="P75" s="98"/>
      <c r="Q75" s="98"/>
      <c r="R75" s="98"/>
      <c r="S75" s="98"/>
      <c r="T75" s="98"/>
      <c r="U75" s="98"/>
      <c r="V75" s="98"/>
      <c r="W75" s="98"/>
      <c r="X75" s="98"/>
      <c r="Y75" s="745"/>
      <c r="Z75" s="745"/>
      <c r="AA75" s="745"/>
      <c r="AB75" s="98"/>
      <c r="AC75" s="893" t="e">
        <f>IF(LEN(#REF!)=8,TEXT(#REF!,"\000\/000-000"),IF(LEN(#REF!)=9,TEXT(#REF!,"\0??\/000-0000"),"-"))</f>
        <v>#REF!</v>
      </c>
      <c r="AD75" s="745"/>
      <c r="AE75" s="745"/>
      <c r="AF75" s="745"/>
      <c r="AG75" s="98"/>
      <c r="AH75" s="98"/>
      <c r="AI75" s="98"/>
      <c r="AJ75" s="98"/>
      <c r="AK75" s="98"/>
      <c r="AL75" s="98"/>
      <c r="AM75" s="98"/>
      <c r="AN75" s="98"/>
      <c r="AO75" s="98"/>
      <c r="AP75" s="98"/>
      <c r="AQ75" s="98"/>
      <c r="AR75" s="98"/>
      <c r="AS75" s="98"/>
      <c r="AT75" s="98"/>
      <c r="AU75" s="98"/>
      <c r="AV75" s="98"/>
      <c r="AW75" s="196"/>
      <c r="AX75" s="196"/>
      <c r="AZ75" s="196"/>
      <c r="BA75" s="196"/>
      <c r="BB75" s="196"/>
      <c r="BC75" s="196"/>
      <c r="BD75" s="196"/>
      <c r="BE75" s="196"/>
      <c r="BF75" s="196"/>
      <c r="BG75" s="196"/>
      <c r="BH75" s="196"/>
      <c r="BI75" s="196"/>
      <c r="BJ75" s="196"/>
      <c r="BK75" s="196"/>
      <c r="BL75" s="196"/>
      <c r="BM75" s="196"/>
      <c r="BN75" s="196"/>
      <c r="BO75" s="196"/>
      <c r="BP75" s="196"/>
      <c r="BQ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c r="QO75" s="196"/>
      <c r="QP75" s="196"/>
      <c r="QQ75" s="196"/>
      <c r="QR75" s="196"/>
      <c r="QS75" s="196"/>
      <c r="QT75" s="196"/>
      <c r="QU75" s="196"/>
      <c r="QV75" s="196"/>
      <c r="QW75" s="196"/>
      <c r="QX75" s="196"/>
      <c r="QY75" s="196"/>
      <c r="QZ75" s="196"/>
      <c r="RA75" s="196"/>
      <c r="RB75" s="196"/>
      <c r="RC75" s="196"/>
      <c r="RD75" s="196"/>
      <c r="RE75" s="196"/>
      <c r="RF75" s="196"/>
      <c r="RG75" s="196"/>
      <c r="RH75" s="196"/>
      <c r="RI75" s="196"/>
      <c r="RJ75" s="196"/>
      <c r="RK75" s="196"/>
      <c r="RL75" s="196"/>
      <c r="RM75" s="196"/>
      <c r="RN75" s="196"/>
      <c r="RO75" s="196"/>
      <c r="RP75" s="196"/>
      <c r="RQ75" s="196"/>
      <c r="RR75" s="196"/>
      <c r="RS75" s="196"/>
      <c r="RT75" s="196"/>
      <c r="RU75" s="196"/>
      <c r="RV75" s="196"/>
      <c r="RW75" s="196"/>
      <c r="RX75" s="196"/>
      <c r="RY75" s="196"/>
      <c r="RZ75" s="196"/>
      <c r="SA75" s="196"/>
      <c r="SB75" s="196"/>
      <c r="SC75" s="196"/>
      <c r="SD75" s="196"/>
      <c r="SE75" s="196"/>
      <c r="SF75" s="196"/>
      <c r="SG75" s="196"/>
      <c r="SH75" s="196"/>
      <c r="SI75" s="196"/>
      <c r="SJ75" s="196"/>
      <c r="SK75" s="196"/>
      <c r="SL75" s="196"/>
      <c r="SM75" s="196"/>
      <c r="SN75" s="196"/>
      <c r="SO75" s="196"/>
      <c r="SP75" s="196"/>
      <c r="SQ75" s="196"/>
      <c r="SR75" s="196"/>
      <c r="SS75" s="196"/>
      <c r="ST75" s="196"/>
      <c r="SU75" s="196"/>
      <c r="SV75" s="196"/>
      <c r="SW75" s="196"/>
      <c r="SX75" s="196"/>
      <c r="SY75" s="196"/>
      <c r="SZ75" s="196"/>
      <c r="TA75" s="196"/>
      <c r="TB75" s="196"/>
      <c r="TC75" s="196"/>
      <c r="TD75" s="196"/>
      <c r="TE75" s="196"/>
      <c r="TF75" s="196"/>
      <c r="TG75" s="196"/>
      <c r="TH75" s="196"/>
      <c r="TI75" s="196"/>
      <c r="TJ75" s="196"/>
      <c r="TK75" s="196"/>
      <c r="TL75" s="196"/>
      <c r="TM75" s="196"/>
      <c r="TN75" s="196"/>
      <c r="TO75" s="196"/>
      <c r="TP75" s="196"/>
      <c r="TQ75" s="196"/>
      <c r="TR75" s="196"/>
      <c r="TS75" s="196"/>
      <c r="TT75" s="196"/>
      <c r="TU75" s="196"/>
      <c r="TV75" s="196"/>
      <c r="TW75" s="196"/>
      <c r="TX75" s="196"/>
      <c r="TY75" s="196"/>
      <c r="TZ75" s="196"/>
      <c r="UA75" s="196"/>
      <c r="UB75" s="196"/>
      <c r="UC75" s="196"/>
      <c r="UD75" s="196"/>
      <c r="UE75" s="196"/>
      <c r="UF75" s="196"/>
      <c r="UG75" s="196"/>
      <c r="UH75" s="196"/>
      <c r="UI75" s="196"/>
      <c r="UJ75" s="196"/>
      <c r="UK75" s="196"/>
      <c r="UL75" s="196"/>
      <c r="UM75" s="196"/>
      <c r="UN75" s="196"/>
      <c r="UO75" s="196"/>
      <c r="UP75" s="196"/>
      <c r="UQ75" s="196"/>
      <c r="UR75" s="196"/>
      <c r="US75" s="196"/>
      <c r="UT75" s="196"/>
      <c r="UU75" s="196"/>
      <c r="UV75" s="196"/>
      <c r="UW75" s="196"/>
      <c r="UX75" s="196"/>
      <c r="UY75" s="196"/>
      <c r="UZ75" s="196"/>
      <c r="VA75" s="196"/>
      <c r="VB75" s="196"/>
      <c r="VC75" s="196"/>
      <c r="VD75" s="196"/>
      <c r="VE75" s="196"/>
      <c r="VF75" s="196"/>
      <c r="VG75" s="196"/>
      <c r="VH75" s="196"/>
      <c r="VI75" s="196"/>
      <c r="VJ75" s="196"/>
      <c r="VK75" s="196"/>
      <c r="VL75" s="196"/>
      <c r="VM75" s="196"/>
      <c r="VN75" s="196"/>
      <c r="VO75" s="196"/>
      <c r="VP75" s="196"/>
      <c r="VQ75" s="196"/>
      <c r="VR75" s="196"/>
      <c r="VS75" s="196"/>
      <c r="VT75" s="196"/>
      <c r="VU75" s="196"/>
      <c r="VV75" s="196"/>
      <c r="VW75" s="196"/>
      <c r="VX75" s="196"/>
      <c r="VY75" s="196"/>
      <c r="VZ75" s="196"/>
      <c r="WA75" s="196"/>
      <c r="WB75" s="196"/>
      <c r="WC75" s="196"/>
      <c r="WD75" s="196"/>
      <c r="WE75" s="196"/>
      <c r="WF75" s="196"/>
      <c r="WG75" s="196"/>
      <c r="WH75" s="196"/>
      <c r="WI75" s="196"/>
      <c r="WJ75" s="196"/>
      <c r="WK75" s="196"/>
      <c r="WL75" s="196"/>
      <c r="WM75" s="196"/>
      <c r="WN75" s="196"/>
      <c r="WO75" s="196"/>
      <c r="WP75" s="196"/>
      <c r="WQ75" s="196"/>
      <c r="WR75" s="196"/>
      <c r="WS75" s="196"/>
      <c r="WT75" s="196"/>
      <c r="WU75" s="196"/>
      <c r="WV75" s="196"/>
      <c r="WW75" s="196"/>
      <c r="WX75" s="196"/>
      <c r="WY75" s="196"/>
      <c r="WZ75" s="196"/>
      <c r="XA75" s="196"/>
      <c r="XB75" s="196"/>
      <c r="XC75" s="196"/>
      <c r="XD75" s="196"/>
      <c r="XE75" s="196"/>
      <c r="XF75" s="196"/>
      <c r="XG75" s="196"/>
      <c r="XH75" s="196"/>
      <c r="XI75" s="196"/>
      <c r="XJ75" s="196"/>
      <c r="XK75" s="196"/>
      <c r="XL75" s="196"/>
      <c r="XM75" s="196"/>
      <c r="XN75" s="196"/>
      <c r="XO75" s="196"/>
      <c r="XP75" s="196"/>
      <c r="XQ75" s="196"/>
      <c r="XR75" s="196"/>
      <c r="XS75" s="196"/>
      <c r="XT75" s="196"/>
      <c r="XU75" s="196"/>
      <c r="XV75" s="196"/>
      <c r="XW75" s="196"/>
      <c r="XX75" s="196"/>
      <c r="XY75" s="196"/>
      <c r="XZ75" s="196"/>
      <c r="YA75" s="196"/>
      <c r="YB75" s="196"/>
      <c r="YC75" s="196"/>
      <c r="YD75" s="196"/>
      <c r="YE75" s="196"/>
      <c r="YF75" s="196"/>
      <c r="YG75" s="196"/>
      <c r="YH75" s="196"/>
      <c r="YI75" s="196"/>
      <c r="YJ75" s="196"/>
      <c r="YK75" s="196"/>
      <c r="YL75" s="196"/>
      <c r="YM75" s="196"/>
      <c r="YN75" s="196"/>
      <c r="YO75" s="196"/>
      <c r="YP75" s="196"/>
      <c r="YQ75" s="196"/>
      <c r="YR75" s="196"/>
      <c r="YS75" s="196"/>
      <c r="YT75" s="196"/>
      <c r="YU75" s="196"/>
      <c r="YV75" s="196"/>
      <c r="YW75" s="196"/>
      <c r="YX75" s="196"/>
      <c r="YY75" s="196"/>
      <c r="YZ75" s="196"/>
      <c r="ZA75" s="196"/>
      <c r="ZB75" s="196"/>
      <c r="ZC75" s="196"/>
      <c r="ZD75" s="196"/>
      <c r="ZE75" s="196"/>
      <c r="ZF75" s="196"/>
      <c r="ZG75" s="196"/>
      <c r="ZH75" s="196"/>
      <c r="ZI75" s="196"/>
      <c r="ZJ75" s="196"/>
      <c r="ZK75" s="196"/>
      <c r="ZL75" s="196"/>
      <c r="ZM75" s="196"/>
      <c r="ZN75" s="196"/>
      <c r="ZO75" s="196"/>
      <c r="ZP75" s="196"/>
      <c r="ZQ75" s="196"/>
      <c r="ZR75" s="196"/>
      <c r="ZS75" s="196"/>
      <c r="ZT75" s="196"/>
      <c r="ZU75" s="196"/>
      <c r="ZV75" s="196"/>
      <c r="ZW75" s="196"/>
      <c r="ZX75" s="196"/>
      <c r="ZY75" s="196"/>
      <c r="ZZ75" s="196"/>
      <c r="AAA75" s="196"/>
      <c r="AAB75" s="196"/>
      <c r="AAC75" s="196"/>
      <c r="AAD75" s="196"/>
      <c r="AAE75" s="196"/>
      <c r="AAF75" s="196"/>
      <c r="AAG75" s="196"/>
      <c r="AAH75" s="196"/>
      <c r="AAI75" s="196"/>
      <c r="AAJ75" s="196"/>
      <c r="AAK75" s="196"/>
      <c r="AAL75" s="196"/>
      <c r="AAM75" s="196"/>
      <c r="AAN75" s="196"/>
      <c r="AAO75" s="196"/>
      <c r="AAP75" s="196"/>
      <c r="AAQ75" s="196"/>
      <c r="AAR75" s="196"/>
      <c r="AAS75" s="196"/>
      <c r="AAT75" s="196"/>
      <c r="AAU75" s="196"/>
      <c r="AAV75" s="196"/>
      <c r="AAW75" s="196"/>
      <c r="AAX75" s="196"/>
      <c r="AAY75" s="196"/>
      <c r="AAZ75" s="196"/>
      <c r="ABA75" s="196"/>
      <c r="ABB75" s="196"/>
      <c r="ABC75" s="196"/>
      <c r="ABD75" s="196"/>
      <c r="ABE75" s="196"/>
      <c r="ABF75" s="196"/>
      <c r="ABG75" s="196"/>
      <c r="ABH75" s="196"/>
      <c r="ABI75" s="196"/>
      <c r="ABJ75" s="196"/>
      <c r="ABK75" s="196"/>
      <c r="ABL75" s="196"/>
      <c r="ABM75" s="196"/>
      <c r="ABN75" s="196"/>
      <c r="ABO75" s="196"/>
      <c r="ABP75" s="196"/>
      <c r="ABQ75" s="196"/>
      <c r="ABR75" s="196"/>
      <c r="ABS75" s="196"/>
      <c r="ABT75" s="196"/>
      <c r="ABU75" s="196"/>
      <c r="ABV75" s="196"/>
      <c r="ABW75" s="196"/>
      <c r="ABX75" s="196"/>
      <c r="ABY75" s="196"/>
      <c r="ABZ75" s="196"/>
      <c r="ACA75" s="196"/>
      <c r="ACB75" s="196"/>
      <c r="ACC75" s="196"/>
      <c r="ACD75" s="196"/>
      <c r="ACE75" s="196"/>
      <c r="ACF75" s="196"/>
      <c r="ACG75" s="196"/>
      <c r="ACH75" s="196"/>
      <c r="ACI75" s="196"/>
      <c r="ACJ75" s="196"/>
      <c r="ACK75" s="196"/>
      <c r="ACL75" s="196"/>
      <c r="ACM75" s="196"/>
      <c r="ACN75" s="196"/>
      <c r="ACO75" s="196"/>
      <c r="ACP75" s="196"/>
      <c r="ACQ75" s="196"/>
      <c r="ACR75" s="196"/>
      <c r="ACS75" s="196"/>
      <c r="ACT75" s="196"/>
      <c r="ACU75" s="196"/>
      <c r="ACV75" s="196"/>
      <c r="ACW75" s="196"/>
      <c r="ACX75" s="196"/>
      <c r="ACY75" s="196"/>
      <c r="ACZ75" s="196"/>
      <c r="ADA75" s="196"/>
      <c r="ADB75" s="196"/>
      <c r="ADC75" s="196"/>
      <c r="ADD75" s="196"/>
      <c r="ADE75" s="196"/>
      <c r="ADF75" s="196"/>
      <c r="ADG75" s="196"/>
      <c r="ADH75" s="196"/>
      <c r="ADI75" s="196"/>
      <c r="ADJ75" s="196"/>
      <c r="ADK75" s="196"/>
      <c r="ADL75" s="196"/>
      <c r="ADM75" s="196"/>
      <c r="ADN75" s="196"/>
      <c r="ADO75" s="196"/>
      <c r="ADP75" s="196"/>
      <c r="ADQ75" s="196"/>
      <c r="ADR75" s="196"/>
      <c r="ADS75" s="196"/>
      <c r="ADT75" s="196"/>
      <c r="ADU75" s="196"/>
      <c r="ADV75" s="196"/>
      <c r="ADW75" s="196"/>
      <c r="ADX75" s="196"/>
      <c r="ADY75" s="196"/>
      <c r="ADZ75" s="196"/>
      <c r="AEA75" s="196"/>
      <c r="AEB75" s="196"/>
      <c r="AEC75" s="196"/>
      <c r="AED75" s="196"/>
      <c r="AEE75" s="196"/>
      <c r="AEF75" s="196"/>
      <c r="AEG75" s="196"/>
      <c r="AEH75" s="196"/>
      <c r="AEI75" s="196"/>
      <c r="AEJ75" s="196"/>
      <c r="AEK75" s="196"/>
      <c r="AEL75" s="196"/>
      <c r="AEM75" s="196"/>
      <c r="AEN75" s="196"/>
      <c r="AEO75" s="196"/>
      <c r="AEP75" s="196"/>
      <c r="AEQ75" s="196"/>
      <c r="AER75" s="196"/>
      <c r="AES75" s="196"/>
      <c r="AET75" s="196"/>
      <c r="AEU75" s="196"/>
      <c r="AEV75" s="196"/>
      <c r="AEW75" s="196"/>
      <c r="AEX75" s="196"/>
      <c r="AEY75" s="196"/>
      <c r="AEZ75" s="196"/>
      <c r="AFA75" s="196"/>
      <c r="AFB75" s="196"/>
      <c r="AFC75" s="196"/>
      <c r="AFD75" s="196"/>
      <c r="AFE75" s="196"/>
      <c r="AFF75" s="196"/>
      <c r="AFG75" s="196"/>
      <c r="AFH75" s="196"/>
      <c r="AFI75" s="196"/>
      <c r="AFJ75" s="196"/>
      <c r="AFK75" s="196"/>
      <c r="AFL75" s="196"/>
      <c r="AFM75" s="196"/>
      <c r="AFN75" s="196"/>
      <c r="AFO75" s="196"/>
      <c r="AFP75" s="196"/>
      <c r="AFQ75" s="196"/>
      <c r="AFR75" s="196"/>
      <c r="AFS75" s="196"/>
      <c r="AFT75" s="196"/>
      <c r="AFU75" s="196"/>
      <c r="AFV75" s="196"/>
      <c r="AFW75" s="196"/>
      <c r="AFX75" s="196"/>
      <c r="AFY75" s="196"/>
      <c r="AFZ75" s="196"/>
      <c r="AGA75" s="196"/>
      <c r="AGB75" s="196"/>
      <c r="AGC75" s="196"/>
      <c r="AGD75" s="196"/>
      <c r="AGE75" s="196"/>
      <c r="AGF75" s="196"/>
      <c r="AGG75" s="196"/>
      <c r="AGH75" s="196"/>
      <c r="AGI75" s="196"/>
      <c r="AGJ75" s="196"/>
      <c r="AGK75" s="196"/>
      <c r="AGL75" s="196"/>
      <c r="AGM75" s="196"/>
      <c r="AGN75" s="196"/>
      <c r="AGO75" s="196"/>
      <c r="AGP75" s="196"/>
      <c r="AGQ75" s="196"/>
      <c r="AGR75" s="196"/>
      <c r="AGS75" s="196"/>
      <c r="AGT75" s="196"/>
      <c r="AGU75" s="196"/>
      <c r="AGV75" s="196"/>
      <c r="AGW75" s="196"/>
      <c r="AGX75" s="196"/>
      <c r="AGY75" s="196"/>
      <c r="AGZ75" s="196"/>
      <c r="AHA75" s="196"/>
      <c r="AHB75" s="196"/>
      <c r="AHC75" s="196"/>
      <c r="AHD75" s="196"/>
      <c r="AHE75" s="196"/>
      <c r="AHF75" s="196"/>
      <c r="AHG75" s="196"/>
      <c r="AHH75" s="196"/>
      <c r="AHI75" s="196"/>
      <c r="AHJ75" s="196"/>
      <c r="AHK75" s="196"/>
      <c r="AHL75" s="196"/>
      <c r="AHM75" s="196"/>
      <c r="AHN75" s="196"/>
      <c r="AHO75" s="196"/>
      <c r="AHP75" s="196"/>
      <c r="AHQ75" s="196"/>
      <c r="AHR75" s="196"/>
      <c r="AHS75" s="196"/>
      <c r="AHT75" s="196"/>
      <c r="AHU75" s="196"/>
      <c r="AHV75" s="196"/>
      <c r="AHW75" s="196"/>
      <c r="AHX75" s="196"/>
      <c r="AHY75" s="196"/>
      <c r="AHZ75" s="196"/>
      <c r="AIA75" s="196"/>
      <c r="AIB75" s="196"/>
      <c r="AIC75" s="196"/>
      <c r="AID75" s="196"/>
      <c r="AIE75" s="196"/>
      <c r="AIF75" s="196"/>
      <c r="AIG75" s="196"/>
      <c r="AIH75" s="196"/>
      <c r="AII75" s="196"/>
      <c r="AIJ75" s="196"/>
      <c r="AIK75" s="196"/>
      <c r="AIL75" s="196"/>
      <c r="AIM75" s="196"/>
      <c r="AIN75" s="196"/>
      <c r="AIO75" s="196"/>
      <c r="AIP75" s="196"/>
      <c r="AIQ75" s="196"/>
      <c r="AIR75" s="196"/>
      <c r="AIS75" s="196"/>
      <c r="AIT75" s="196"/>
      <c r="AIU75" s="196"/>
      <c r="AIV75" s="196"/>
      <c r="AIW75" s="196"/>
      <c r="AIX75" s="196"/>
      <c r="AIY75" s="196"/>
      <c r="AIZ75" s="196"/>
      <c r="AJA75" s="196"/>
      <c r="AJB75" s="196"/>
      <c r="AJC75" s="196"/>
      <c r="AJD75" s="196"/>
      <c r="AJE75" s="196"/>
      <c r="AJF75" s="196"/>
      <c r="AJG75" s="196"/>
      <c r="AJH75" s="196"/>
      <c r="AJI75" s="196"/>
      <c r="AJJ75" s="196"/>
      <c r="AJK75" s="196"/>
      <c r="AJL75" s="196"/>
      <c r="AJM75" s="196"/>
      <c r="AJN75" s="196"/>
      <c r="AJO75" s="196"/>
      <c r="AJP75" s="196"/>
      <c r="AJQ75" s="196"/>
      <c r="AJR75" s="196"/>
      <c r="AJS75" s="196"/>
      <c r="AJT75" s="196"/>
      <c r="AJU75" s="196"/>
      <c r="AJV75" s="196"/>
      <c r="AJW75" s="196"/>
      <c r="AJX75" s="196"/>
      <c r="AJY75" s="196"/>
      <c r="AJZ75" s="196"/>
      <c r="AKA75" s="196"/>
      <c r="AKB75" s="196"/>
      <c r="AKC75" s="196"/>
      <c r="AKD75" s="196"/>
      <c r="AKE75" s="196"/>
      <c r="AKF75" s="196"/>
      <c r="AKG75" s="196"/>
      <c r="AKH75" s="196"/>
      <c r="AKI75" s="196"/>
      <c r="AKJ75" s="196"/>
      <c r="AKK75" s="196"/>
      <c r="AKL75" s="196"/>
      <c r="AKM75" s="196"/>
      <c r="AKN75" s="196"/>
      <c r="AKO75" s="196"/>
      <c r="AKP75" s="196"/>
      <c r="AKQ75" s="196"/>
      <c r="AKR75" s="196"/>
      <c r="AKS75" s="196"/>
      <c r="AKT75" s="196"/>
      <c r="AKU75" s="196"/>
      <c r="AKV75" s="196"/>
      <c r="AKW75" s="196"/>
      <c r="AKX75" s="196"/>
      <c r="AKY75" s="196"/>
      <c r="AKZ75" s="196"/>
      <c r="ALA75" s="196"/>
      <c r="ALB75" s="196"/>
      <c r="ALC75" s="196"/>
      <c r="ALD75" s="196"/>
      <c r="ALE75" s="196"/>
      <c r="ALF75" s="196"/>
      <c r="ALG75" s="196"/>
      <c r="ALH75" s="196"/>
      <c r="ALI75" s="196"/>
      <c r="ALJ75" s="196"/>
      <c r="ALK75" s="196"/>
      <c r="ALL75" s="196"/>
      <c r="ALM75" s="196"/>
      <c r="ALN75" s="196"/>
      <c r="ALO75" s="196"/>
      <c r="ALP75" s="196"/>
      <c r="ALQ75" s="196"/>
      <c r="ALR75" s="196"/>
      <c r="ALS75" s="196"/>
      <c r="ALT75" s="196"/>
      <c r="ALU75" s="196"/>
      <c r="ALV75" s="196"/>
      <c r="ALW75" s="196"/>
      <c r="ALX75" s="196"/>
      <c r="ALY75" s="196"/>
      <c r="ALZ75" s="196"/>
      <c r="AMA75" s="196"/>
      <c r="AMB75" s="196"/>
      <c r="AMC75" s="196"/>
      <c r="AMD75" s="196"/>
      <c r="AME75" s="196"/>
      <c r="AMF75" s="196"/>
      <c r="AMG75" s="196"/>
      <c r="AMH75" s="196"/>
    </row>
    <row r="76" spans="1:1022" s="134" customFormat="1" ht="21.75" customHeight="1">
      <c r="A76" s="239"/>
      <c r="B76" s="239"/>
      <c r="C76" s="239"/>
      <c r="D76" s="239"/>
      <c r="E76" s="239"/>
      <c r="F76" s="886" t="s">
        <v>2321</v>
      </c>
      <c r="G76" s="743"/>
      <c r="H76" s="743"/>
      <c r="I76" s="743"/>
      <c r="J76" s="743"/>
      <c r="K76" s="743"/>
      <c r="L76" s="743"/>
      <c r="M76" s="743"/>
      <c r="N76" s="743"/>
      <c r="O76" s="743"/>
      <c r="P76" s="98"/>
      <c r="Q76" s="98"/>
      <c r="R76" s="98"/>
      <c r="S76" s="98"/>
      <c r="T76" s="98"/>
      <c r="U76" s="98"/>
      <c r="V76" s="98"/>
      <c r="W76" s="98"/>
      <c r="X76" s="98"/>
      <c r="Y76" s="98"/>
      <c r="Z76" s="98"/>
      <c r="AA76" s="98"/>
      <c r="AB76" s="894"/>
      <c r="AC76" s="895" t="s">
        <v>2322</v>
      </c>
      <c r="AD76" s="895"/>
      <c r="AE76" s="383"/>
      <c r="AF76" s="383"/>
      <c r="AG76" s="98"/>
      <c r="AH76" s="98"/>
      <c r="AI76" s="98"/>
      <c r="AJ76" s="98"/>
      <c r="AK76" s="98"/>
      <c r="AL76" s="98"/>
      <c r="AM76" s="98"/>
      <c r="AN76" s="98"/>
      <c r="AO76" s="98"/>
      <c r="AP76" s="98"/>
      <c r="AQ76" s="98"/>
      <c r="AR76" s="98"/>
      <c r="AS76" s="98"/>
      <c r="AT76" s="98"/>
      <c r="AU76" s="98"/>
      <c r="AV76" s="98"/>
      <c r="AW76" s="196"/>
      <c r="AX76" s="196"/>
      <c r="AY76" s="559"/>
      <c r="AZ76" s="196"/>
      <c r="BA76" s="196"/>
      <c r="BB76" s="196"/>
      <c r="BC76" s="196"/>
      <c r="BD76" s="196"/>
      <c r="BE76" s="196"/>
      <c r="BF76" s="196"/>
      <c r="BG76" s="196"/>
      <c r="BH76" s="196"/>
      <c r="BI76" s="196"/>
      <c r="BJ76" s="196"/>
      <c r="BK76" s="196"/>
      <c r="BL76" s="196"/>
      <c r="BM76" s="196"/>
      <c r="BN76" s="196"/>
      <c r="BO76" s="196"/>
      <c r="BP76" s="196"/>
      <c r="BQ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c r="QO76" s="196"/>
      <c r="QP76" s="196"/>
      <c r="QQ76" s="196"/>
      <c r="QR76" s="196"/>
      <c r="QS76" s="196"/>
      <c r="QT76" s="196"/>
      <c r="QU76" s="196"/>
      <c r="QV76" s="196"/>
      <c r="QW76" s="196"/>
      <c r="QX76" s="196"/>
      <c r="QY76" s="196"/>
      <c r="QZ76" s="196"/>
      <c r="RA76" s="196"/>
      <c r="RB76" s="196"/>
      <c r="RC76" s="196"/>
      <c r="RD76" s="196"/>
      <c r="RE76" s="196"/>
      <c r="RF76" s="196"/>
      <c r="RG76" s="196"/>
      <c r="RH76" s="196"/>
      <c r="RI76" s="196"/>
      <c r="RJ76" s="196"/>
      <c r="RK76" s="196"/>
      <c r="RL76" s="196"/>
      <c r="RM76" s="196"/>
      <c r="RN76" s="196"/>
      <c r="RO76" s="196"/>
      <c r="RP76" s="196"/>
      <c r="RQ76" s="196"/>
      <c r="RR76" s="196"/>
      <c r="RS76" s="196"/>
      <c r="RT76" s="196"/>
      <c r="RU76" s="196"/>
      <c r="RV76" s="196"/>
      <c r="RW76" s="196"/>
      <c r="RX76" s="196"/>
      <c r="RY76" s="196"/>
      <c r="RZ76" s="196"/>
      <c r="SA76" s="196"/>
      <c r="SB76" s="196"/>
      <c r="SC76" s="196"/>
      <c r="SD76" s="196"/>
      <c r="SE76" s="196"/>
      <c r="SF76" s="196"/>
      <c r="SG76" s="196"/>
      <c r="SH76" s="196"/>
      <c r="SI76" s="196"/>
      <c r="SJ76" s="196"/>
      <c r="SK76" s="196"/>
      <c r="SL76" s="196"/>
      <c r="SM76" s="196"/>
      <c r="SN76" s="196"/>
      <c r="SO76" s="196"/>
      <c r="SP76" s="196"/>
      <c r="SQ76" s="196"/>
      <c r="SR76" s="196"/>
      <c r="SS76" s="196"/>
      <c r="ST76" s="196"/>
      <c r="SU76" s="196"/>
      <c r="SV76" s="196"/>
      <c r="SW76" s="196"/>
      <c r="SX76" s="196"/>
      <c r="SY76" s="196"/>
      <c r="SZ76" s="196"/>
      <c r="TA76" s="196"/>
      <c r="TB76" s="196"/>
      <c r="TC76" s="196"/>
      <c r="TD76" s="196"/>
      <c r="TE76" s="196"/>
      <c r="TF76" s="196"/>
      <c r="TG76" s="196"/>
      <c r="TH76" s="196"/>
      <c r="TI76" s="196"/>
      <c r="TJ76" s="196"/>
      <c r="TK76" s="196"/>
      <c r="TL76" s="196"/>
      <c r="TM76" s="196"/>
      <c r="TN76" s="196"/>
      <c r="TO76" s="196"/>
      <c r="TP76" s="196"/>
      <c r="TQ76" s="196"/>
      <c r="TR76" s="196"/>
      <c r="TS76" s="196"/>
      <c r="TT76" s="196"/>
      <c r="TU76" s="196"/>
      <c r="TV76" s="196"/>
      <c r="TW76" s="196"/>
      <c r="TX76" s="196"/>
      <c r="TY76" s="196"/>
      <c r="TZ76" s="196"/>
      <c r="UA76" s="196"/>
      <c r="UB76" s="196"/>
      <c r="UC76" s="196"/>
      <c r="UD76" s="196"/>
      <c r="UE76" s="196"/>
      <c r="UF76" s="196"/>
      <c r="UG76" s="196"/>
      <c r="UH76" s="196"/>
      <c r="UI76" s="196"/>
      <c r="UJ76" s="196"/>
      <c r="UK76" s="196"/>
      <c r="UL76" s="196"/>
      <c r="UM76" s="196"/>
      <c r="UN76" s="196"/>
      <c r="UO76" s="196"/>
      <c r="UP76" s="196"/>
      <c r="UQ76" s="196"/>
      <c r="UR76" s="196"/>
      <c r="US76" s="196"/>
      <c r="UT76" s="196"/>
      <c r="UU76" s="196"/>
      <c r="UV76" s="196"/>
      <c r="UW76" s="196"/>
      <c r="UX76" s="196"/>
      <c r="UY76" s="196"/>
      <c r="UZ76" s="196"/>
      <c r="VA76" s="196"/>
      <c r="VB76" s="196"/>
      <c r="VC76" s="196"/>
      <c r="VD76" s="196"/>
      <c r="VE76" s="196"/>
      <c r="VF76" s="196"/>
      <c r="VG76" s="196"/>
      <c r="VH76" s="196"/>
      <c r="VI76" s="196"/>
      <c r="VJ76" s="196"/>
      <c r="VK76" s="196"/>
      <c r="VL76" s="196"/>
      <c r="VM76" s="196"/>
      <c r="VN76" s="196"/>
      <c r="VO76" s="196"/>
      <c r="VP76" s="196"/>
      <c r="VQ76" s="196"/>
      <c r="VR76" s="196"/>
      <c r="VS76" s="196"/>
      <c r="VT76" s="196"/>
      <c r="VU76" s="196"/>
      <c r="VV76" s="196"/>
      <c r="VW76" s="196"/>
      <c r="VX76" s="196"/>
      <c r="VY76" s="196"/>
      <c r="VZ76" s="196"/>
      <c r="WA76" s="196"/>
      <c r="WB76" s="196"/>
      <c r="WC76" s="196"/>
      <c r="WD76" s="196"/>
      <c r="WE76" s="196"/>
      <c r="WF76" s="196"/>
      <c r="WG76" s="196"/>
      <c r="WH76" s="196"/>
      <c r="WI76" s="196"/>
      <c r="WJ76" s="196"/>
      <c r="WK76" s="196"/>
      <c r="WL76" s="196"/>
      <c r="WM76" s="196"/>
      <c r="WN76" s="196"/>
      <c r="WO76" s="196"/>
      <c r="WP76" s="196"/>
      <c r="WQ76" s="196"/>
      <c r="WR76" s="196"/>
      <c r="WS76" s="196"/>
      <c r="WT76" s="196"/>
      <c r="WU76" s="196"/>
      <c r="WV76" s="196"/>
      <c r="WW76" s="196"/>
      <c r="WX76" s="196"/>
      <c r="WY76" s="196"/>
      <c r="WZ76" s="196"/>
      <c r="XA76" s="196"/>
      <c r="XB76" s="196"/>
      <c r="XC76" s="196"/>
      <c r="XD76" s="196"/>
      <c r="XE76" s="196"/>
      <c r="XF76" s="196"/>
      <c r="XG76" s="196"/>
      <c r="XH76" s="196"/>
      <c r="XI76" s="196"/>
      <c r="XJ76" s="196"/>
      <c r="XK76" s="196"/>
      <c r="XL76" s="196"/>
      <c r="XM76" s="196"/>
      <c r="XN76" s="196"/>
      <c r="XO76" s="196"/>
      <c r="XP76" s="196"/>
      <c r="XQ76" s="196"/>
      <c r="XR76" s="196"/>
      <c r="XS76" s="196"/>
      <c r="XT76" s="196"/>
      <c r="XU76" s="196"/>
      <c r="XV76" s="196"/>
      <c r="XW76" s="196"/>
      <c r="XX76" s="196"/>
      <c r="XY76" s="196"/>
      <c r="XZ76" s="196"/>
      <c r="YA76" s="196"/>
      <c r="YB76" s="196"/>
      <c r="YC76" s="196"/>
      <c r="YD76" s="196"/>
      <c r="YE76" s="196"/>
      <c r="YF76" s="196"/>
      <c r="YG76" s="196"/>
      <c r="YH76" s="196"/>
      <c r="YI76" s="196"/>
      <c r="YJ76" s="196"/>
      <c r="YK76" s="196"/>
      <c r="YL76" s="196"/>
      <c r="YM76" s="196"/>
      <c r="YN76" s="196"/>
      <c r="YO76" s="196"/>
      <c r="YP76" s="196"/>
      <c r="YQ76" s="196"/>
      <c r="YR76" s="196"/>
      <c r="YS76" s="196"/>
      <c r="YT76" s="196"/>
      <c r="YU76" s="196"/>
      <c r="YV76" s="196"/>
      <c r="YW76" s="196"/>
      <c r="YX76" s="196"/>
      <c r="YY76" s="196"/>
      <c r="YZ76" s="196"/>
      <c r="ZA76" s="196"/>
      <c r="ZB76" s="196"/>
      <c r="ZC76" s="196"/>
      <c r="ZD76" s="196"/>
      <c r="ZE76" s="196"/>
      <c r="ZF76" s="196"/>
      <c r="ZG76" s="196"/>
      <c r="ZH76" s="196"/>
      <c r="ZI76" s="196"/>
      <c r="ZJ76" s="196"/>
      <c r="ZK76" s="196"/>
      <c r="ZL76" s="196"/>
      <c r="ZM76" s="196"/>
      <c r="ZN76" s="196"/>
      <c r="ZO76" s="196"/>
      <c r="ZP76" s="196"/>
      <c r="ZQ76" s="196"/>
      <c r="ZR76" s="196"/>
      <c r="ZS76" s="196"/>
      <c r="ZT76" s="196"/>
      <c r="ZU76" s="196"/>
      <c r="ZV76" s="196"/>
      <c r="ZW76" s="196"/>
      <c r="ZX76" s="196"/>
      <c r="ZY76" s="196"/>
      <c r="ZZ76" s="196"/>
      <c r="AAA76" s="196"/>
      <c r="AAB76" s="196"/>
      <c r="AAC76" s="196"/>
      <c r="AAD76" s="196"/>
      <c r="AAE76" s="196"/>
      <c r="AAF76" s="196"/>
      <c r="AAG76" s="196"/>
      <c r="AAH76" s="196"/>
      <c r="AAI76" s="196"/>
      <c r="AAJ76" s="196"/>
      <c r="AAK76" s="196"/>
      <c r="AAL76" s="196"/>
      <c r="AAM76" s="196"/>
      <c r="AAN76" s="196"/>
      <c r="AAO76" s="196"/>
      <c r="AAP76" s="196"/>
      <c r="AAQ76" s="196"/>
      <c r="AAR76" s="196"/>
      <c r="AAS76" s="196"/>
      <c r="AAT76" s="196"/>
      <c r="AAU76" s="196"/>
      <c r="AAV76" s="196"/>
      <c r="AAW76" s="196"/>
      <c r="AAX76" s="196"/>
      <c r="AAY76" s="196"/>
      <c r="AAZ76" s="196"/>
      <c r="ABA76" s="196"/>
      <c r="ABB76" s="196"/>
      <c r="ABC76" s="196"/>
      <c r="ABD76" s="196"/>
      <c r="ABE76" s="196"/>
      <c r="ABF76" s="196"/>
      <c r="ABG76" s="196"/>
      <c r="ABH76" s="196"/>
      <c r="ABI76" s="196"/>
      <c r="ABJ76" s="196"/>
      <c r="ABK76" s="196"/>
      <c r="ABL76" s="196"/>
      <c r="ABM76" s="196"/>
      <c r="ABN76" s="196"/>
      <c r="ABO76" s="196"/>
      <c r="ABP76" s="196"/>
      <c r="ABQ76" s="196"/>
      <c r="ABR76" s="196"/>
      <c r="ABS76" s="196"/>
      <c r="ABT76" s="196"/>
      <c r="ABU76" s="196"/>
      <c r="ABV76" s="196"/>
      <c r="ABW76" s="196"/>
      <c r="ABX76" s="196"/>
      <c r="ABY76" s="196"/>
      <c r="ABZ76" s="196"/>
      <c r="ACA76" s="196"/>
      <c r="ACB76" s="196"/>
      <c r="ACC76" s="196"/>
      <c r="ACD76" s="196"/>
      <c r="ACE76" s="196"/>
      <c r="ACF76" s="196"/>
      <c r="ACG76" s="196"/>
      <c r="ACH76" s="196"/>
      <c r="ACI76" s="196"/>
      <c r="ACJ76" s="196"/>
      <c r="ACK76" s="196"/>
      <c r="ACL76" s="196"/>
      <c r="ACM76" s="196"/>
      <c r="ACN76" s="196"/>
      <c r="ACO76" s="196"/>
      <c r="ACP76" s="196"/>
      <c r="ACQ76" s="196"/>
      <c r="ACR76" s="196"/>
      <c r="ACS76" s="196"/>
      <c r="ACT76" s="196"/>
      <c r="ACU76" s="196"/>
      <c r="ACV76" s="196"/>
      <c r="ACW76" s="196"/>
      <c r="ACX76" s="196"/>
      <c r="ACY76" s="196"/>
      <c r="ACZ76" s="196"/>
      <c r="ADA76" s="196"/>
      <c r="ADB76" s="196"/>
      <c r="ADC76" s="196"/>
      <c r="ADD76" s="196"/>
      <c r="ADE76" s="196"/>
      <c r="ADF76" s="196"/>
      <c r="ADG76" s="196"/>
      <c r="ADH76" s="196"/>
      <c r="ADI76" s="196"/>
      <c r="ADJ76" s="196"/>
      <c r="ADK76" s="196"/>
      <c r="ADL76" s="196"/>
      <c r="ADM76" s="196"/>
      <c r="ADN76" s="196"/>
      <c r="ADO76" s="196"/>
      <c r="ADP76" s="196"/>
      <c r="ADQ76" s="196"/>
      <c r="ADR76" s="196"/>
      <c r="ADS76" s="196"/>
      <c r="ADT76" s="196"/>
      <c r="ADU76" s="196"/>
      <c r="ADV76" s="196"/>
      <c r="ADW76" s="196"/>
      <c r="ADX76" s="196"/>
      <c r="ADY76" s="196"/>
      <c r="ADZ76" s="196"/>
      <c r="AEA76" s="196"/>
      <c r="AEB76" s="196"/>
      <c r="AEC76" s="196"/>
      <c r="AED76" s="196"/>
      <c r="AEE76" s="196"/>
      <c r="AEF76" s="196"/>
      <c r="AEG76" s="196"/>
      <c r="AEH76" s="196"/>
      <c r="AEI76" s="196"/>
      <c r="AEJ76" s="196"/>
      <c r="AEK76" s="196"/>
      <c r="AEL76" s="196"/>
      <c r="AEM76" s="196"/>
      <c r="AEN76" s="196"/>
      <c r="AEO76" s="196"/>
      <c r="AEP76" s="196"/>
      <c r="AEQ76" s="196"/>
      <c r="AER76" s="196"/>
      <c r="AES76" s="196"/>
      <c r="AET76" s="196"/>
      <c r="AEU76" s="196"/>
      <c r="AEV76" s="196"/>
      <c r="AEW76" s="196"/>
      <c r="AEX76" s="196"/>
      <c r="AEY76" s="196"/>
      <c r="AEZ76" s="196"/>
      <c r="AFA76" s="196"/>
      <c r="AFB76" s="196"/>
      <c r="AFC76" s="196"/>
      <c r="AFD76" s="196"/>
      <c r="AFE76" s="196"/>
      <c r="AFF76" s="196"/>
      <c r="AFG76" s="196"/>
      <c r="AFH76" s="196"/>
      <c r="AFI76" s="196"/>
      <c r="AFJ76" s="196"/>
      <c r="AFK76" s="196"/>
      <c r="AFL76" s="196"/>
      <c r="AFM76" s="196"/>
      <c r="AFN76" s="196"/>
      <c r="AFO76" s="196"/>
      <c r="AFP76" s="196"/>
      <c r="AFQ76" s="196"/>
      <c r="AFR76" s="196"/>
      <c r="AFS76" s="196"/>
      <c r="AFT76" s="196"/>
      <c r="AFU76" s="196"/>
      <c r="AFV76" s="196"/>
      <c r="AFW76" s="196"/>
      <c r="AFX76" s="196"/>
      <c r="AFY76" s="196"/>
      <c r="AFZ76" s="196"/>
      <c r="AGA76" s="196"/>
      <c r="AGB76" s="196"/>
      <c r="AGC76" s="196"/>
      <c r="AGD76" s="196"/>
      <c r="AGE76" s="196"/>
      <c r="AGF76" s="196"/>
      <c r="AGG76" s="196"/>
      <c r="AGH76" s="196"/>
      <c r="AGI76" s="196"/>
      <c r="AGJ76" s="196"/>
      <c r="AGK76" s="196"/>
      <c r="AGL76" s="196"/>
      <c r="AGM76" s="196"/>
      <c r="AGN76" s="196"/>
      <c r="AGO76" s="196"/>
      <c r="AGP76" s="196"/>
      <c r="AGQ76" s="196"/>
      <c r="AGR76" s="196"/>
      <c r="AGS76" s="196"/>
      <c r="AGT76" s="196"/>
      <c r="AGU76" s="196"/>
      <c r="AGV76" s="196"/>
      <c r="AGW76" s="196"/>
      <c r="AGX76" s="196"/>
      <c r="AGY76" s="196"/>
      <c r="AGZ76" s="196"/>
      <c r="AHA76" s="196"/>
      <c r="AHB76" s="196"/>
      <c r="AHC76" s="196"/>
      <c r="AHD76" s="196"/>
      <c r="AHE76" s="196"/>
      <c r="AHF76" s="196"/>
      <c r="AHG76" s="196"/>
      <c r="AHH76" s="196"/>
      <c r="AHI76" s="196"/>
      <c r="AHJ76" s="196"/>
      <c r="AHK76" s="196"/>
      <c r="AHL76" s="196"/>
      <c r="AHM76" s="196"/>
      <c r="AHN76" s="196"/>
      <c r="AHO76" s="196"/>
      <c r="AHP76" s="196"/>
      <c r="AHQ76" s="196"/>
      <c r="AHR76" s="196"/>
      <c r="AHS76" s="196"/>
      <c r="AHT76" s="196"/>
      <c r="AHU76" s="196"/>
      <c r="AHV76" s="196"/>
      <c r="AHW76" s="196"/>
      <c r="AHX76" s="196"/>
      <c r="AHY76" s="196"/>
      <c r="AHZ76" s="196"/>
      <c r="AIA76" s="196"/>
      <c r="AIB76" s="196"/>
      <c r="AIC76" s="196"/>
      <c r="AID76" s="196"/>
      <c r="AIE76" s="196"/>
      <c r="AIF76" s="196"/>
      <c r="AIG76" s="196"/>
      <c r="AIH76" s="196"/>
      <c r="AII76" s="196"/>
      <c r="AIJ76" s="196"/>
      <c r="AIK76" s="196"/>
      <c r="AIL76" s="196"/>
      <c r="AIM76" s="196"/>
      <c r="AIN76" s="196"/>
      <c r="AIO76" s="196"/>
      <c r="AIP76" s="196"/>
      <c r="AIQ76" s="196"/>
      <c r="AIR76" s="196"/>
      <c r="AIS76" s="196"/>
      <c r="AIT76" s="196"/>
      <c r="AIU76" s="196"/>
      <c r="AIV76" s="196"/>
      <c r="AIW76" s="196"/>
      <c r="AIX76" s="196"/>
      <c r="AIY76" s="196"/>
      <c r="AIZ76" s="196"/>
      <c r="AJA76" s="196"/>
      <c r="AJB76" s="196"/>
      <c r="AJC76" s="196"/>
      <c r="AJD76" s="196"/>
      <c r="AJE76" s="196"/>
      <c r="AJF76" s="196"/>
      <c r="AJG76" s="196"/>
      <c r="AJH76" s="196"/>
      <c r="AJI76" s="196"/>
      <c r="AJJ76" s="196"/>
      <c r="AJK76" s="196"/>
      <c r="AJL76" s="196"/>
      <c r="AJM76" s="196"/>
      <c r="AJN76" s="196"/>
      <c r="AJO76" s="196"/>
      <c r="AJP76" s="196"/>
      <c r="AJQ76" s="196"/>
      <c r="AJR76" s="196"/>
      <c r="AJS76" s="196"/>
      <c r="AJT76" s="196"/>
      <c r="AJU76" s="196"/>
      <c r="AJV76" s="196"/>
      <c r="AJW76" s="196"/>
      <c r="AJX76" s="196"/>
      <c r="AJY76" s="196"/>
      <c r="AJZ76" s="196"/>
      <c r="AKA76" s="196"/>
      <c r="AKB76" s="196"/>
      <c r="AKC76" s="196"/>
      <c r="AKD76" s="196"/>
      <c r="AKE76" s="196"/>
      <c r="AKF76" s="196"/>
      <c r="AKG76" s="196"/>
      <c r="AKH76" s="196"/>
      <c r="AKI76" s="196"/>
      <c r="AKJ76" s="196"/>
      <c r="AKK76" s="196"/>
      <c r="AKL76" s="196"/>
      <c r="AKM76" s="196"/>
      <c r="AKN76" s="196"/>
      <c r="AKO76" s="196"/>
      <c r="AKP76" s="196"/>
      <c r="AKQ76" s="196"/>
      <c r="AKR76" s="196"/>
      <c r="AKS76" s="196"/>
      <c r="AKT76" s="196"/>
      <c r="AKU76" s="196"/>
      <c r="AKV76" s="196"/>
      <c r="AKW76" s="196"/>
      <c r="AKX76" s="196"/>
      <c r="AKY76" s="196"/>
      <c r="AKZ76" s="196"/>
      <c r="ALA76" s="196"/>
      <c r="ALB76" s="196"/>
      <c r="ALC76" s="196"/>
      <c r="ALD76" s="196"/>
      <c r="ALE76" s="196"/>
      <c r="ALF76" s="196"/>
      <c r="ALG76" s="196"/>
      <c r="ALH76" s="196"/>
      <c r="ALI76" s="196"/>
      <c r="ALJ76" s="196"/>
      <c r="ALK76" s="196"/>
      <c r="ALL76" s="196"/>
      <c r="ALM76" s="196"/>
      <c r="ALN76" s="196"/>
      <c r="ALO76" s="196"/>
      <c r="ALP76" s="196"/>
      <c r="ALQ76" s="196"/>
      <c r="ALR76" s="196"/>
      <c r="ALS76" s="196"/>
      <c r="ALT76" s="196"/>
      <c r="ALU76" s="196"/>
      <c r="ALV76" s="196"/>
      <c r="ALW76" s="196"/>
      <c r="ALX76" s="196"/>
      <c r="ALY76" s="196"/>
      <c r="ALZ76" s="196"/>
      <c r="AMA76" s="196"/>
      <c r="AMB76" s="196"/>
      <c r="AMC76" s="196"/>
      <c r="AMD76" s="196"/>
      <c r="AME76" s="196"/>
      <c r="AMF76" s="196"/>
      <c r="AMG76" s="196"/>
      <c r="AMH76" s="196"/>
    </row>
    <row r="77" spans="1:1022" ht="50.25" customHeight="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Y77" s="559"/>
    </row>
    <row r="78" spans="1:1022" ht="200.25" customHeight="1">
      <c r="AY78" s="559"/>
    </row>
    <row r="79" spans="1:1022" ht="200.25" customHeight="1">
      <c r="AY79" s="559"/>
    </row>
    <row r="80" spans="1:1022" ht="200.25" customHeight="1">
      <c r="AX80" s="559"/>
      <c r="AY80" s="559"/>
    </row>
    <row r="81" spans="1:53" ht="50.25" customHeight="1">
      <c r="AX81" s="559"/>
      <c r="AY81" s="559"/>
    </row>
    <row r="82" spans="1:53" ht="50.25" customHeight="1">
      <c r="AX82" s="559"/>
      <c r="AY82" s="559"/>
    </row>
    <row r="83" spans="1:53" ht="50.25" customHeight="1">
      <c r="AX83" s="559"/>
      <c r="AY83" s="559"/>
    </row>
    <row r="84" spans="1:53" ht="50.25" customHeight="1">
      <c r="AX84" s="559"/>
      <c r="AY84" s="559"/>
    </row>
    <row r="85" spans="1:53" ht="50.25" customHeight="1">
      <c r="AX85" s="559"/>
      <c r="AY85" s="559"/>
    </row>
    <row r="86" spans="1:53" s="582" customFormat="1" ht="24.75" customHeight="1">
      <c r="A86" s="575"/>
      <c r="B86" s="575"/>
      <c r="C86" s="575"/>
      <c r="D86" s="575"/>
      <c r="E86" s="575"/>
      <c r="F86" s="576" t="str">
        <f>F58</f>
        <v>Kontrolni broj: 1996963197514272</v>
      </c>
      <c r="G86" s="575"/>
      <c r="H86" s="575"/>
      <c r="I86" s="577"/>
      <c r="J86" s="577"/>
      <c r="K86" s="577"/>
      <c r="L86" s="577"/>
      <c r="M86" s="577"/>
      <c r="N86" s="577"/>
      <c r="O86" s="577"/>
      <c r="P86" s="577"/>
      <c r="Q86" s="577"/>
      <c r="R86" s="577"/>
      <c r="S86" s="577"/>
      <c r="T86" s="578"/>
      <c r="U86" s="579"/>
      <c r="V86" s="579"/>
      <c r="W86" s="579"/>
      <c r="X86" s="579"/>
      <c r="Y86" s="579"/>
      <c r="Z86" s="579"/>
      <c r="AA86" s="579"/>
      <c r="AB86" s="579"/>
      <c r="AC86" s="579"/>
      <c r="AD86" s="579"/>
      <c r="AE86" s="579"/>
      <c r="AF86" s="579"/>
      <c r="AG86" s="579"/>
      <c r="AH86" s="579"/>
      <c r="AI86" s="579"/>
      <c r="AJ86" s="580"/>
      <c r="AK86" s="580"/>
      <c r="AL86" s="580"/>
      <c r="AM86" s="580"/>
      <c r="AN86" s="581"/>
      <c r="AO86" s="581"/>
      <c r="AP86" s="581"/>
      <c r="AQ86" s="581"/>
      <c r="AR86" s="581"/>
      <c r="AS86" s="578"/>
      <c r="AT86" s="581"/>
      <c r="AU86" s="581"/>
      <c r="AV86" s="575" t="s">
        <v>2693</v>
      </c>
      <c r="AW86" s="581"/>
      <c r="AZ86" s="581"/>
      <c r="BA86" s="581"/>
    </row>
    <row r="87" spans="1:53" ht="50.25" customHeight="1">
      <c r="AX87" s="464"/>
      <c r="AY87" s="462"/>
    </row>
    <row r="88" spans="1:53" ht="50.25" customHeight="1">
      <c r="AX88" s="464"/>
      <c r="AY88" s="462"/>
    </row>
    <row r="89" spans="1:53" ht="50.25" customHeight="1">
      <c r="AX89" s="464"/>
      <c r="AY89" s="462"/>
    </row>
    <row r="90" spans="1:53" ht="50.25" customHeight="1">
      <c r="AX90" s="464"/>
      <c r="AY90" s="462"/>
    </row>
    <row r="91" spans="1:53" ht="50.25" customHeight="1">
      <c r="AX91" s="464"/>
      <c r="AY91" s="462"/>
    </row>
    <row r="92" spans="1:53" ht="50.25" customHeight="1">
      <c r="AX92" s="464"/>
      <c r="AY92" s="462"/>
    </row>
    <row r="93" spans="1:53" ht="50.25" customHeight="1">
      <c r="AX93" s="464"/>
      <c r="AY93" s="462"/>
    </row>
    <row r="94" spans="1:53" ht="50.25" customHeight="1">
      <c r="AX94" s="464"/>
      <c r="AY94" s="462"/>
    </row>
    <row r="95" spans="1:53">
      <c r="AX95" s="464"/>
      <c r="AY95" s="462"/>
    </row>
    <row r="96" spans="1:53">
      <c r="AX96" s="464"/>
      <c r="AY96" s="462"/>
    </row>
  </sheetData>
  <mergeCells count="238">
    <mergeCell ref="AR5:AV5"/>
    <mergeCell ref="AT9:AV9"/>
    <mergeCell ref="F15:AV15"/>
    <mergeCell ref="F16:AV16"/>
    <mergeCell ref="AT17:AV17"/>
    <mergeCell ref="F18:I20"/>
    <mergeCell ref="J18:AD20"/>
    <mergeCell ref="AE18:AG20"/>
    <mergeCell ref="AH18:AJ20"/>
    <mergeCell ref="AK18:AV18"/>
    <mergeCell ref="AK19:AP20"/>
    <mergeCell ref="AQ19:AV20"/>
    <mergeCell ref="F9:W9"/>
    <mergeCell ref="AO12:AV14"/>
    <mergeCell ref="F21:I21"/>
    <mergeCell ref="J21:AD21"/>
    <mergeCell ref="AE21:AG21"/>
    <mergeCell ref="AH21:AJ21"/>
    <mergeCell ref="AK21:AP21"/>
    <mergeCell ref="AQ21:AV21"/>
    <mergeCell ref="F22:I22"/>
    <mergeCell ref="J22:AD22"/>
    <mergeCell ref="AE22:AG22"/>
    <mergeCell ref="AH22:AJ22"/>
    <mergeCell ref="AK22:AP22"/>
    <mergeCell ref="AQ22:AV22"/>
    <mergeCell ref="F23:I23"/>
    <mergeCell ref="AE23:AG23"/>
    <mergeCell ref="AH23:AJ23"/>
    <mergeCell ref="AK23:AP23"/>
    <mergeCell ref="AQ23:AV23"/>
    <mergeCell ref="F24:I24"/>
    <mergeCell ref="AE24:AG24"/>
    <mergeCell ref="AH24:AJ24"/>
    <mergeCell ref="AK24:AP24"/>
    <mergeCell ref="AQ24:AV24"/>
    <mergeCell ref="F25:I25"/>
    <mergeCell ref="AE25:AG25"/>
    <mergeCell ref="AH25:AJ25"/>
    <mergeCell ref="AK25:AP25"/>
    <mergeCell ref="AQ25:AV25"/>
    <mergeCell ref="F26:I26"/>
    <mergeCell ref="AE26:AG26"/>
    <mergeCell ref="AH26:AJ26"/>
    <mergeCell ref="AK26:AP26"/>
    <mergeCell ref="AQ26:AV26"/>
    <mergeCell ref="F27:I27"/>
    <mergeCell ref="AE27:AG27"/>
    <mergeCell ref="AH27:AJ27"/>
    <mergeCell ref="AK27:AP27"/>
    <mergeCell ref="AQ27:AV27"/>
    <mergeCell ref="F28:I28"/>
    <mergeCell ref="AE28:AG28"/>
    <mergeCell ref="AH28:AJ28"/>
    <mergeCell ref="AK28:AP28"/>
    <mergeCell ref="AQ28:AV28"/>
    <mergeCell ref="F29:I29"/>
    <mergeCell ref="AE29:AG29"/>
    <mergeCell ref="AH29:AJ29"/>
    <mergeCell ref="AK29:AP29"/>
    <mergeCell ref="AQ29:AV29"/>
    <mergeCell ref="F30:I30"/>
    <mergeCell ref="AE30:AG30"/>
    <mergeCell ref="AH30:AJ30"/>
    <mergeCell ref="AK30:AP30"/>
    <mergeCell ref="AQ30:AV30"/>
    <mergeCell ref="F31:I31"/>
    <mergeCell ref="AE31:AG31"/>
    <mergeCell ref="AH31:AJ31"/>
    <mergeCell ref="AK31:AP31"/>
    <mergeCell ref="AQ31:AV31"/>
    <mergeCell ref="F32:I32"/>
    <mergeCell ref="AE32:AG32"/>
    <mergeCell ref="AH32:AJ32"/>
    <mergeCell ref="AK32:AP32"/>
    <mergeCell ref="AQ32:AV32"/>
    <mergeCell ref="F33:I33"/>
    <mergeCell ref="AE33:AG33"/>
    <mergeCell ref="AH33:AJ33"/>
    <mergeCell ref="AK33:AP33"/>
    <mergeCell ref="AQ33:AV33"/>
    <mergeCell ref="F34:I34"/>
    <mergeCell ref="AE34:AG34"/>
    <mergeCell ref="AH34:AJ34"/>
    <mergeCell ref="AK34:AP34"/>
    <mergeCell ref="AQ34:AV34"/>
    <mergeCell ref="F35:I35"/>
    <mergeCell ref="J35:AD35"/>
    <mergeCell ref="AE35:AG35"/>
    <mergeCell ref="AH35:AJ35"/>
    <mergeCell ref="AK35:AP35"/>
    <mergeCell ref="AQ35:AV35"/>
    <mergeCell ref="F36:I36"/>
    <mergeCell ref="AE36:AG36"/>
    <mergeCell ref="AH36:AJ36"/>
    <mergeCell ref="AK36:AP36"/>
    <mergeCell ref="AQ36:AV36"/>
    <mergeCell ref="F37:I37"/>
    <mergeCell ref="J37:AD37"/>
    <mergeCell ref="AE37:AG37"/>
    <mergeCell ref="AH37:AJ37"/>
    <mergeCell ref="AK37:AP37"/>
    <mergeCell ref="AQ37:AV37"/>
    <mergeCell ref="F38:I38"/>
    <mergeCell ref="J38:AD38"/>
    <mergeCell ref="AE38:AG38"/>
    <mergeCell ref="AH38:AJ38"/>
    <mergeCell ref="AK38:AP38"/>
    <mergeCell ref="AQ38:AV38"/>
    <mergeCell ref="AX1:AX18"/>
    <mergeCell ref="AX38:AX55"/>
    <mergeCell ref="F39:I39"/>
    <mergeCell ref="AE39:AG39"/>
    <mergeCell ref="AH39:AJ39"/>
    <mergeCell ref="AK39:AP39"/>
    <mergeCell ref="AQ39:AV39"/>
    <mergeCell ref="F40:I40"/>
    <mergeCell ref="AE40:AG40"/>
    <mergeCell ref="AH40:AJ40"/>
    <mergeCell ref="AK40:AP40"/>
    <mergeCell ref="AQ40:AV40"/>
    <mergeCell ref="F41:I41"/>
    <mergeCell ref="AE41:AG41"/>
    <mergeCell ref="AH41:AJ41"/>
    <mergeCell ref="AK41:AP41"/>
    <mergeCell ref="AQ41:AV41"/>
    <mergeCell ref="F42:I42"/>
    <mergeCell ref="AE42:AG42"/>
    <mergeCell ref="AH42:AJ42"/>
    <mergeCell ref="AK42:AP42"/>
    <mergeCell ref="AQ42:AV42"/>
    <mergeCell ref="F43:I43"/>
    <mergeCell ref="AE43:AG43"/>
    <mergeCell ref="AH43:AJ43"/>
    <mergeCell ref="AK43:AP43"/>
    <mergeCell ref="AQ43:AV43"/>
    <mergeCell ref="F44:I44"/>
    <mergeCell ref="AE44:AG44"/>
    <mergeCell ref="AH44:AJ44"/>
    <mergeCell ref="AK44:AP44"/>
    <mergeCell ref="AQ44:AV44"/>
    <mergeCell ref="F45:I45"/>
    <mergeCell ref="AE45:AG45"/>
    <mergeCell ref="AH45:AJ45"/>
    <mergeCell ref="AK45:AP45"/>
    <mergeCell ref="AQ45:AV45"/>
    <mergeCell ref="F46:I46"/>
    <mergeCell ref="AE46:AG46"/>
    <mergeCell ref="AH46:AJ46"/>
    <mergeCell ref="AK46:AP46"/>
    <mergeCell ref="AQ46:AV46"/>
    <mergeCell ref="F47:I47"/>
    <mergeCell ref="AE47:AG47"/>
    <mergeCell ref="AH47:AJ47"/>
    <mergeCell ref="AK47:AP47"/>
    <mergeCell ref="AQ47:AV47"/>
    <mergeCell ref="F48:I48"/>
    <mergeCell ref="AE48:AG48"/>
    <mergeCell ref="AH48:AJ48"/>
    <mergeCell ref="AK48:AP48"/>
    <mergeCell ref="AQ48:AV48"/>
    <mergeCell ref="F49:I49"/>
    <mergeCell ref="AE49:AG49"/>
    <mergeCell ref="AH49:AJ49"/>
    <mergeCell ref="AK49:AP49"/>
    <mergeCell ref="AQ49:AV49"/>
    <mergeCell ref="F50:I50"/>
    <mergeCell ref="AE50:AG50"/>
    <mergeCell ref="AH50:AJ50"/>
    <mergeCell ref="AK50:AP50"/>
    <mergeCell ref="AQ50:AV50"/>
    <mergeCell ref="F51:I51"/>
    <mergeCell ref="AE51:AG51"/>
    <mergeCell ref="AH51:AJ51"/>
    <mergeCell ref="AK51:AP51"/>
    <mergeCell ref="AQ51:AV51"/>
    <mergeCell ref="F52:I52"/>
    <mergeCell ref="AE52:AG52"/>
    <mergeCell ref="AH52:AJ52"/>
    <mergeCell ref="AK52:AP52"/>
    <mergeCell ref="AQ52:AV52"/>
    <mergeCell ref="F53:I53"/>
    <mergeCell ref="AE53:AG53"/>
    <mergeCell ref="AH53:AJ53"/>
    <mergeCell ref="AK53:AP53"/>
    <mergeCell ref="AQ53:AV53"/>
    <mergeCell ref="F54:I54"/>
    <mergeCell ref="J54:AD54"/>
    <mergeCell ref="AE54:AG54"/>
    <mergeCell ref="AH54:AJ54"/>
    <mergeCell ref="AK54:AP54"/>
    <mergeCell ref="AQ54:AV54"/>
    <mergeCell ref="F55:I55"/>
    <mergeCell ref="AE55:AG55"/>
    <mergeCell ref="AH55:AJ55"/>
    <mergeCell ref="AK55:AP55"/>
    <mergeCell ref="AQ55:AV55"/>
    <mergeCell ref="F60:I60"/>
    <mergeCell ref="J60:AD60"/>
    <mergeCell ref="AE60:AG60"/>
    <mergeCell ref="AH60:AJ60"/>
    <mergeCell ref="AK60:AP60"/>
    <mergeCell ref="AQ60:AV60"/>
    <mergeCell ref="F61:I61"/>
    <mergeCell ref="J61:AD61"/>
    <mergeCell ref="AE61:AG61"/>
    <mergeCell ref="AH61:AJ61"/>
    <mergeCell ref="AK61:AP61"/>
    <mergeCell ref="AQ61:AV61"/>
    <mergeCell ref="F62:I62"/>
    <mergeCell ref="J62:AD62"/>
    <mergeCell ref="AE62:AG62"/>
    <mergeCell ref="AH62:AJ62"/>
    <mergeCell ref="AK62:AP62"/>
    <mergeCell ref="AQ62:AV62"/>
    <mergeCell ref="F63:I63"/>
    <mergeCell ref="AE63:AG63"/>
    <mergeCell ref="AH63:AJ63"/>
    <mergeCell ref="AK63:AP63"/>
    <mergeCell ref="AQ63:AV63"/>
    <mergeCell ref="F66:I66"/>
    <mergeCell ref="AE66:AG66"/>
    <mergeCell ref="AH66:AJ66"/>
    <mergeCell ref="AK66:AP66"/>
    <mergeCell ref="AQ66:AV66"/>
    <mergeCell ref="F70:O70"/>
    <mergeCell ref="AN73:AV73"/>
    <mergeCell ref="F75:O75"/>
    <mergeCell ref="F64:I64"/>
    <mergeCell ref="AE64:AG64"/>
    <mergeCell ref="AH64:AJ64"/>
    <mergeCell ref="AK64:AP64"/>
    <mergeCell ref="AQ64:AV64"/>
    <mergeCell ref="F65:I65"/>
    <mergeCell ref="AE65:AG65"/>
    <mergeCell ref="AH65:AJ65"/>
    <mergeCell ref="AK65:AP65"/>
    <mergeCell ref="AQ65:AV65"/>
  </mergeCells>
  <pageMargins left="0.7428030303030303" right="0.27569444444444402" top="0.39374999999999999" bottom="0.35416666666666702" header="0.51180555555555496" footer="0.51180555555555496"/>
  <pageSetup paperSize="9" scale="53" firstPageNumber="0" fitToHeight="2" orientation="portrait" r:id="rId1"/>
  <rowBreaks count="1" manualBreakCount="1">
    <brk id="5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6"/>
  <sheetViews>
    <sheetView workbookViewId="0">
      <selection activeCell="AJ17" sqref="AJ17"/>
    </sheetView>
  </sheetViews>
  <sheetFormatPr defaultColWidth="9.140625" defaultRowHeight="15"/>
  <cols>
    <col min="1" max="1" width="29.7109375" bestFit="1" customWidth="1"/>
    <col min="2" max="2" width="8.5703125" bestFit="1" customWidth="1"/>
    <col min="3" max="3" width="8.140625" bestFit="1" customWidth="1"/>
    <col min="4" max="8" width="8.5703125" bestFit="1" customWidth="1"/>
    <col min="9" max="10" width="9.5703125" bestFit="1" customWidth="1"/>
  </cols>
  <sheetData>
    <row r="1" spans="1:10">
      <c r="A1" t="s">
        <v>2823</v>
      </c>
      <c r="B1" t="s">
        <v>2824</v>
      </c>
      <c r="C1" t="s">
        <v>3753</v>
      </c>
      <c r="D1" t="s">
        <v>2325</v>
      </c>
      <c r="E1" t="s">
        <v>2326</v>
      </c>
      <c r="F1" t="s">
        <v>2327</v>
      </c>
      <c r="G1" t="s">
        <v>2328</v>
      </c>
      <c r="H1" t="s">
        <v>2825</v>
      </c>
      <c r="I1" t="s">
        <v>2826</v>
      </c>
      <c r="J1" t="s">
        <v>3754</v>
      </c>
    </row>
    <row r="2" spans="1:10">
      <c r="A2" t="s">
        <v>3755</v>
      </c>
      <c r="C2">
        <f>IF(ISBLANK(ONŠ!AG16),"",ONŠ!AG16)</f>
        <v>0.02</v>
      </c>
      <c r="D2">
        <f>IF(ISBLANK(ONŠ!AJ16),"",ONŠ!AJ16)</f>
        <v>11000</v>
      </c>
      <c r="E2">
        <f>IF(ISBLANK(ONŠ!AO16),"",ONŠ!AO16)</f>
        <v>100.02</v>
      </c>
      <c r="F2" t="str">
        <f>IF(ISBLANK(ONŠ!AS16),"",ONŠ!AS16)</f>
        <v/>
      </c>
      <c r="G2">
        <f>IF(ISBLANK(ONŠ!AW16),"",ONŠ!AW16)</f>
        <v>100.02</v>
      </c>
      <c r="H2">
        <f>IF(ISBLANK(ONŠ!BA16),"",ONŠ!BA16)</f>
        <v>12</v>
      </c>
      <c r="I2">
        <f>IF(ISBLANK(ONŠ!BE16),"",ONŠ!BE16)</f>
        <v>15</v>
      </c>
      <c r="J2">
        <f>IF(ISBLANK(ONŠ!BI16),"",ONŠ!BI16)</f>
        <v>127.02</v>
      </c>
    </row>
    <row r="3" spans="1:10">
      <c r="A3" t="s">
        <v>3756</v>
      </c>
      <c r="C3">
        <f>IF(ISBLANK(ONŠ!AG17),"",ONŠ!AG17)</f>
        <v>0.01</v>
      </c>
      <c r="D3">
        <f>IF(ISBLANK(ONŠ!AJ17),"",ONŠ!AJ17)</f>
        <v>5000</v>
      </c>
      <c r="E3">
        <f>IF(ISBLANK(ONŠ!AO17),"",ONŠ!AO17)</f>
        <v>10</v>
      </c>
      <c r="F3">
        <f>IF(ISBLANK(ONŠ!AS17),"",ONŠ!AS17)</f>
        <v>10</v>
      </c>
      <c r="G3">
        <f>IF(ISBLANK(ONŠ!AW17),"",ONŠ!AW17)</f>
        <v>20</v>
      </c>
      <c r="H3">
        <f>IF(ISBLANK(ONŠ!BA17),"",ONŠ!BA17)</f>
        <v>5</v>
      </c>
      <c r="I3">
        <f>IF(ISBLANK(ONŠ!BE17),"",ONŠ!BE17)</f>
        <v>5</v>
      </c>
      <c r="J3">
        <f>IF(ISBLANK(ONŠ!BI17),"",ONŠ!BI17)</f>
        <v>30</v>
      </c>
    </row>
    <row r="4" spans="1:10">
      <c r="A4" t="s">
        <v>3757</v>
      </c>
      <c r="C4" t="str">
        <f>IF(ISBLANK(ONŠ!AG18),"",ONŠ!AG18)</f>
        <v/>
      </c>
      <c r="D4" t="str">
        <f>IF(ISBLANK(ONŠ!AJ18),"",ONŠ!AJ18)</f>
        <v/>
      </c>
      <c r="E4" t="str">
        <f>IF(ISBLANK(ONŠ!AO18),"",ONŠ!AO18)</f>
        <v/>
      </c>
      <c r="F4" t="str">
        <f>IF(ISBLANK(ONŠ!AS18),"",ONŠ!AS18)</f>
        <v/>
      </c>
      <c r="G4" t="str">
        <f>IF(ISBLANK(ONŠ!AW18),"",ONŠ!AW18)</f>
        <v/>
      </c>
      <c r="H4" t="str">
        <f>IF(ISBLANK(ONŠ!BA18),"",ONŠ!BA18)</f>
        <v/>
      </c>
      <c r="I4" t="str">
        <f>IF(ISBLANK(ONŠ!BE18),"",ONŠ!BE18)</f>
        <v/>
      </c>
      <c r="J4" t="str">
        <f>IF(ISBLANK(ONŠ!BI18),"",ONŠ!BI18)</f>
        <v/>
      </c>
    </row>
    <row r="5" spans="1:10">
      <c r="A5" t="s">
        <v>3755</v>
      </c>
      <c r="C5">
        <f>IF(ISBLANK(ONŠ!AG20),"",ONŠ!AG20)</f>
        <v>0.01</v>
      </c>
      <c r="D5">
        <f>IF(ISBLANK(ONŠ!AJ20),"",ONŠ!AJ20)</f>
        <v>7000</v>
      </c>
      <c r="E5">
        <f>IF(ISBLANK(ONŠ!AO20),"",ONŠ!AO20)</f>
        <v>23</v>
      </c>
      <c r="F5">
        <f>IF(ISBLANK(ONŠ!AS20),"",ONŠ!AS20)</f>
        <v>6</v>
      </c>
      <c r="G5">
        <f>IF(ISBLANK(ONŠ!AW20),"",ONŠ!AW20)</f>
        <v>29</v>
      </c>
      <c r="H5">
        <f>IF(ISBLANK(ONŠ!BA20),"",ONŠ!BA20)</f>
        <v>5</v>
      </c>
      <c r="I5">
        <f>IF(ISBLANK(ONŠ!BE20),"",ONŠ!BE20)</f>
        <v>9</v>
      </c>
      <c r="J5">
        <f>IF(ISBLANK(ONŠ!BI20),"",ONŠ!BI20)</f>
        <v>43</v>
      </c>
    </row>
    <row r="6" spans="1:10">
      <c r="A6" t="s">
        <v>3756</v>
      </c>
      <c r="C6">
        <f>IF(ISBLANK(ONŠ!AG21),"",ONŠ!AG21)</f>
        <v>0.01</v>
      </c>
      <c r="D6">
        <f>IF(ISBLANK(ONŠ!AJ21),"",ONŠ!AJ21)</f>
        <v>5000</v>
      </c>
      <c r="E6">
        <f>IF(ISBLANK(ONŠ!AO21),"",ONŠ!AO21)</f>
        <v>36</v>
      </c>
      <c r="F6">
        <f>IF(ISBLANK(ONŠ!AS21),"",ONŠ!AS21)</f>
        <v>2</v>
      </c>
      <c r="G6">
        <f>IF(ISBLANK(ONŠ!AW21),"",ONŠ!AW21)</f>
        <v>38</v>
      </c>
      <c r="H6">
        <f>IF(ISBLANK(ONŠ!BA21),"",ONŠ!BA21)</f>
        <v>5</v>
      </c>
      <c r="I6">
        <f>IF(ISBLANK(ONŠ!BE21),"",ONŠ!BE21)</f>
        <v>9</v>
      </c>
      <c r="J6">
        <f>IF(ISBLANK(ONŠ!BI21),"",ONŠ!BI21)</f>
        <v>52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11A735"/>
    <pageSetUpPr fitToPage="1"/>
  </sheetPr>
  <dimension ref="A1:ALE61"/>
  <sheetViews>
    <sheetView showGridLines="0" view="pageLayout" topLeftCell="F1" zoomScale="40" zoomScaleNormal="70" zoomScaleSheetLayoutView="70" zoomScalePageLayoutView="40" workbookViewId="0">
      <selection activeCell="J3" sqref="J3"/>
    </sheetView>
  </sheetViews>
  <sheetFormatPr defaultColWidth="2.5703125" defaultRowHeight="20.25"/>
  <cols>
    <col min="1" max="2" width="16.7109375" style="230" hidden="1" customWidth="1"/>
    <col min="3" max="3" width="39.85546875" style="230" hidden="1" customWidth="1"/>
    <col min="4" max="4" width="28.5703125" style="230" hidden="1" customWidth="1"/>
    <col min="5" max="5" width="16.7109375" style="230" hidden="1" customWidth="1"/>
    <col min="6" max="10" width="3.42578125" style="31" customWidth="1"/>
    <col min="11" max="11" width="7.140625" style="31" customWidth="1"/>
    <col min="12" max="12" width="37.42578125" style="31" customWidth="1"/>
    <col min="13" max="13" width="14" style="31" customWidth="1"/>
    <col min="14" max="14" width="21.85546875" style="31" customWidth="1"/>
    <col min="15" max="15" width="17.5703125" style="31" customWidth="1"/>
    <col min="16" max="16" width="12.85546875" style="31" customWidth="1"/>
    <col min="17" max="19" width="5.42578125" style="31" customWidth="1"/>
    <col min="20" max="20" width="8.140625" style="31" customWidth="1"/>
    <col min="21" max="21" width="7.42578125" style="31" customWidth="1"/>
    <col min="22" max="22" width="10.28515625" style="31" customWidth="1"/>
    <col min="23" max="23" width="10.5703125" style="31" customWidth="1"/>
    <col min="24" max="25" width="4.5703125" style="31" customWidth="1"/>
    <col min="26" max="26" width="3.140625" style="31" customWidth="1"/>
    <col min="27" max="27" width="4.140625" style="31" customWidth="1"/>
    <col min="28" max="28" width="6.7109375" style="31" customWidth="1"/>
    <col min="29" max="993" width="2.5703125" style="31"/>
    <col min="994" max="16384" width="2.5703125" style="37"/>
  </cols>
  <sheetData>
    <row r="1" spans="1:993" s="495" customFormat="1" ht="35.25" customHeight="1">
      <c r="A1" s="490"/>
      <c r="B1" s="490"/>
      <c r="C1" s="490"/>
      <c r="D1" s="490"/>
      <c r="E1" s="490"/>
      <c r="F1" s="1868" t="e">
        <f>#REF!</f>
        <v>#REF!</v>
      </c>
      <c r="G1" s="1868"/>
      <c r="H1" s="1868"/>
      <c r="I1" s="1868"/>
      <c r="J1" s="1868"/>
      <c r="K1" s="1868"/>
      <c r="L1" s="1868"/>
      <c r="M1" s="491"/>
      <c r="N1" s="491"/>
      <c r="O1" s="491"/>
      <c r="P1" s="491"/>
      <c r="Q1" s="492"/>
      <c r="R1" s="492"/>
      <c r="S1" s="492"/>
      <c r="T1" s="492"/>
      <c r="U1" s="493"/>
      <c r="V1" s="493"/>
      <c r="W1" s="843"/>
      <c r="X1" s="843"/>
      <c r="Y1" s="843"/>
      <c r="Z1" s="844" t="e">
        <f>#REF!</f>
        <v>#REF!</v>
      </c>
      <c r="AA1" s="494"/>
      <c r="AB1" s="1821" t="str">
        <f>CONCATENATE("*",'#Konverter'!AJ12,C39,D39,"*")</f>
        <v>*2047532573822013*</v>
      </c>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494"/>
      <c r="BB1" s="494"/>
      <c r="BC1" s="494"/>
      <c r="BD1" s="494"/>
      <c r="BE1" s="494"/>
      <c r="BF1" s="494"/>
      <c r="BG1" s="494"/>
      <c r="BH1" s="494"/>
      <c r="BI1" s="494"/>
      <c r="BJ1" s="494"/>
      <c r="BK1" s="494"/>
      <c r="BL1" s="494"/>
      <c r="BM1" s="494"/>
      <c r="BN1" s="494"/>
      <c r="BO1" s="494"/>
      <c r="BP1" s="494"/>
      <c r="BQ1" s="494"/>
      <c r="BR1" s="494"/>
      <c r="BS1" s="494"/>
      <c r="BT1" s="494"/>
      <c r="BU1" s="494"/>
      <c r="BV1" s="494"/>
      <c r="BW1" s="494"/>
      <c r="BX1" s="494"/>
      <c r="BY1" s="494"/>
      <c r="BZ1" s="494"/>
      <c r="CA1" s="494"/>
      <c r="CB1" s="494"/>
      <c r="CC1" s="494"/>
      <c r="CD1" s="494"/>
      <c r="CE1" s="494"/>
      <c r="CF1" s="494"/>
      <c r="CG1" s="494"/>
      <c r="CH1" s="494"/>
      <c r="CI1" s="494"/>
      <c r="CJ1" s="494"/>
      <c r="CK1" s="494"/>
      <c r="CL1" s="494"/>
      <c r="CM1" s="494"/>
      <c r="CN1" s="494"/>
      <c r="CO1" s="494"/>
      <c r="CP1" s="494"/>
      <c r="CQ1" s="494"/>
      <c r="CR1" s="494"/>
      <c r="CS1" s="494"/>
      <c r="CT1" s="494"/>
      <c r="CU1" s="494"/>
      <c r="CV1" s="494"/>
      <c r="CW1" s="494"/>
      <c r="CX1" s="494"/>
      <c r="CY1" s="494"/>
      <c r="CZ1" s="494"/>
      <c r="DA1" s="494"/>
      <c r="DB1" s="494"/>
      <c r="DC1" s="494"/>
      <c r="DD1" s="494"/>
      <c r="DE1" s="494"/>
      <c r="DF1" s="494"/>
      <c r="DG1" s="494"/>
      <c r="DH1" s="494"/>
      <c r="DI1" s="494"/>
      <c r="DJ1" s="494"/>
      <c r="DK1" s="494"/>
      <c r="DL1" s="494"/>
      <c r="DM1" s="494"/>
      <c r="DN1" s="494"/>
      <c r="DO1" s="494"/>
      <c r="DP1" s="494"/>
      <c r="DQ1" s="494"/>
      <c r="DR1" s="494"/>
      <c r="DS1" s="494"/>
      <c r="DT1" s="494"/>
      <c r="DU1" s="494"/>
      <c r="DV1" s="494"/>
      <c r="DW1" s="494"/>
      <c r="DX1" s="494"/>
      <c r="DY1" s="494"/>
      <c r="DZ1" s="494"/>
      <c r="EA1" s="494"/>
      <c r="EB1" s="494"/>
      <c r="EC1" s="494"/>
      <c r="ED1" s="494"/>
      <c r="EE1" s="494"/>
      <c r="EF1" s="494"/>
      <c r="EG1" s="494"/>
      <c r="EH1" s="494"/>
      <c r="EI1" s="494"/>
      <c r="EJ1" s="494"/>
      <c r="EK1" s="494"/>
      <c r="EL1" s="494"/>
      <c r="EM1" s="494"/>
      <c r="EN1" s="494"/>
      <c r="EO1" s="494"/>
      <c r="EP1" s="494"/>
      <c r="EQ1" s="494"/>
      <c r="ER1" s="494"/>
      <c r="ES1" s="494"/>
      <c r="ET1" s="494"/>
      <c r="EU1" s="494"/>
      <c r="EV1" s="494"/>
      <c r="EW1" s="494"/>
      <c r="EX1" s="494"/>
      <c r="EY1" s="494"/>
      <c r="EZ1" s="494"/>
      <c r="FA1" s="494"/>
      <c r="FB1" s="494"/>
      <c r="FC1" s="494"/>
      <c r="FD1" s="494"/>
      <c r="FE1" s="494"/>
      <c r="FF1" s="494"/>
      <c r="FG1" s="494"/>
      <c r="FH1" s="494"/>
      <c r="FI1" s="494"/>
      <c r="FJ1" s="494"/>
      <c r="FK1" s="494"/>
      <c r="FL1" s="494"/>
      <c r="FM1" s="494"/>
      <c r="FN1" s="494"/>
      <c r="FO1" s="494"/>
      <c r="FP1" s="494"/>
      <c r="FQ1" s="494"/>
      <c r="FR1" s="494"/>
      <c r="FS1" s="494"/>
      <c r="FT1" s="494"/>
      <c r="FU1" s="494"/>
      <c r="FV1" s="494"/>
      <c r="FW1" s="494"/>
      <c r="FX1" s="494"/>
      <c r="FY1" s="494"/>
      <c r="FZ1" s="494"/>
      <c r="GA1" s="494"/>
      <c r="GB1" s="494"/>
      <c r="GC1" s="494"/>
      <c r="GD1" s="494"/>
      <c r="GE1" s="494"/>
      <c r="GF1" s="494"/>
      <c r="GG1" s="494"/>
      <c r="GH1" s="494"/>
      <c r="GI1" s="494"/>
      <c r="GJ1" s="494"/>
      <c r="GK1" s="494"/>
      <c r="GL1" s="494"/>
      <c r="GM1" s="494"/>
      <c r="GN1" s="494"/>
      <c r="GO1" s="494"/>
      <c r="GP1" s="494"/>
      <c r="GQ1" s="494"/>
      <c r="GR1" s="494"/>
      <c r="GS1" s="494"/>
      <c r="GT1" s="494"/>
      <c r="GU1" s="494"/>
      <c r="GV1" s="494"/>
      <c r="GW1" s="494"/>
      <c r="GX1" s="494"/>
      <c r="GY1" s="494"/>
      <c r="GZ1" s="494"/>
      <c r="HA1" s="494"/>
      <c r="HB1" s="494"/>
      <c r="HC1" s="494"/>
      <c r="HD1" s="494"/>
      <c r="HE1" s="494"/>
      <c r="HF1" s="494"/>
      <c r="HG1" s="494"/>
      <c r="HH1" s="494"/>
      <c r="HI1" s="494"/>
      <c r="HJ1" s="494"/>
      <c r="HK1" s="494"/>
      <c r="HL1" s="494"/>
      <c r="HM1" s="494"/>
      <c r="HN1" s="494"/>
      <c r="HO1" s="494"/>
      <c r="HP1" s="494"/>
      <c r="HQ1" s="494"/>
      <c r="HR1" s="494"/>
      <c r="HS1" s="494"/>
      <c r="HT1" s="494"/>
      <c r="HU1" s="494"/>
      <c r="HV1" s="494"/>
      <c r="HW1" s="494"/>
      <c r="HX1" s="494"/>
      <c r="HY1" s="494"/>
      <c r="HZ1" s="494"/>
      <c r="IA1" s="494"/>
      <c r="IB1" s="494"/>
      <c r="IC1" s="494"/>
      <c r="ID1" s="494"/>
      <c r="IE1" s="494"/>
      <c r="IF1" s="494"/>
      <c r="IG1" s="494"/>
      <c r="IH1" s="494"/>
      <c r="II1" s="494"/>
      <c r="IJ1" s="494"/>
      <c r="IK1" s="494"/>
      <c r="IL1" s="494"/>
      <c r="IM1" s="494"/>
      <c r="IN1" s="494"/>
      <c r="IO1" s="494"/>
      <c r="IP1" s="494"/>
      <c r="IQ1" s="494"/>
      <c r="IR1" s="494"/>
      <c r="IS1" s="494"/>
      <c r="IT1" s="494"/>
      <c r="IU1" s="494"/>
      <c r="IV1" s="494"/>
      <c r="IW1" s="494"/>
      <c r="IX1" s="494"/>
      <c r="IY1" s="494"/>
      <c r="IZ1" s="494"/>
      <c r="JA1" s="494"/>
      <c r="JB1" s="494"/>
      <c r="JC1" s="494"/>
      <c r="JD1" s="494"/>
      <c r="JE1" s="494"/>
      <c r="JF1" s="494"/>
      <c r="JG1" s="494"/>
      <c r="JH1" s="494"/>
      <c r="JI1" s="494"/>
      <c r="JJ1" s="494"/>
      <c r="JK1" s="494"/>
      <c r="JL1" s="494"/>
      <c r="JM1" s="494"/>
      <c r="JN1" s="494"/>
      <c r="JO1" s="494"/>
      <c r="JP1" s="494"/>
      <c r="JQ1" s="494"/>
      <c r="JR1" s="494"/>
      <c r="JS1" s="494"/>
      <c r="JT1" s="494"/>
      <c r="JU1" s="494"/>
      <c r="JV1" s="494"/>
      <c r="JW1" s="494"/>
      <c r="JX1" s="494"/>
      <c r="JY1" s="494"/>
      <c r="JZ1" s="494"/>
      <c r="KA1" s="494"/>
      <c r="KB1" s="494"/>
      <c r="KC1" s="494"/>
      <c r="KD1" s="494"/>
      <c r="KE1" s="494"/>
      <c r="KF1" s="494"/>
      <c r="KG1" s="494"/>
      <c r="KH1" s="494"/>
      <c r="KI1" s="494"/>
      <c r="KJ1" s="494"/>
      <c r="KK1" s="494"/>
      <c r="KL1" s="494"/>
      <c r="KM1" s="494"/>
      <c r="KN1" s="494"/>
      <c r="KO1" s="494"/>
      <c r="KP1" s="494"/>
      <c r="KQ1" s="494"/>
      <c r="KR1" s="494"/>
      <c r="KS1" s="494"/>
      <c r="KT1" s="494"/>
      <c r="KU1" s="494"/>
      <c r="KV1" s="494"/>
      <c r="KW1" s="494"/>
      <c r="KX1" s="494"/>
      <c r="KY1" s="494"/>
      <c r="KZ1" s="494"/>
      <c r="LA1" s="494"/>
      <c r="LB1" s="494"/>
      <c r="LC1" s="494"/>
      <c r="LD1" s="494"/>
      <c r="LE1" s="494"/>
      <c r="LF1" s="494"/>
      <c r="LG1" s="494"/>
      <c r="LH1" s="494"/>
      <c r="LI1" s="494"/>
      <c r="LJ1" s="494"/>
      <c r="LK1" s="494"/>
      <c r="LL1" s="494"/>
      <c r="LM1" s="494"/>
      <c r="LN1" s="494"/>
      <c r="LO1" s="494"/>
      <c r="LP1" s="494"/>
      <c r="LQ1" s="494"/>
      <c r="LR1" s="494"/>
      <c r="LS1" s="494"/>
      <c r="LT1" s="494"/>
      <c r="LU1" s="494"/>
      <c r="LV1" s="494"/>
      <c r="LW1" s="494"/>
      <c r="LX1" s="494"/>
      <c r="LY1" s="494"/>
      <c r="LZ1" s="494"/>
      <c r="MA1" s="494"/>
      <c r="MB1" s="494"/>
      <c r="MC1" s="494"/>
      <c r="MD1" s="494"/>
      <c r="ME1" s="494"/>
      <c r="MF1" s="494"/>
      <c r="MG1" s="494"/>
      <c r="MH1" s="494"/>
      <c r="MI1" s="494"/>
      <c r="MJ1" s="494"/>
      <c r="MK1" s="494"/>
      <c r="ML1" s="494"/>
      <c r="MM1" s="494"/>
      <c r="MN1" s="494"/>
      <c r="MO1" s="494"/>
      <c r="MP1" s="494"/>
      <c r="MQ1" s="494"/>
      <c r="MR1" s="494"/>
      <c r="MS1" s="494"/>
      <c r="MT1" s="494"/>
      <c r="MU1" s="494"/>
      <c r="MV1" s="494"/>
      <c r="MW1" s="494"/>
      <c r="MX1" s="494"/>
      <c r="MY1" s="494"/>
      <c r="MZ1" s="494"/>
      <c r="NA1" s="494"/>
      <c r="NB1" s="494"/>
      <c r="NC1" s="494"/>
      <c r="ND1" s="494"/>
      <c r="NE1" s="494"/>
      <c r="NF1" s="494"/>
      <c r="NG1" s="494"/>
      <c r="NH1" s="494"/>
      <c r="NI1" s="494"/>
      <c r="NJ1" s="494"/>
      <c r="NK1" s="494"/>
      <c r="NL1" s="494"/>
      <c r="NM1" s="494"/>
      <c r="NN1" s="494"/>
      <c r="NO1" s="494"/>
      <c r="NP1" s="494"/>
      <c r="NQ1" s="494"/>
      <c r="NR1" s="494"/>
      <c r="NS1" s="494"/>
      <c r="NT1" s="494"/>
      <c r="NU1" s="494"/>
      <c r="NV1" s="494"/>
      <c r="NW1" s="494"/>
      <c r="NX1" s="494"/>
      <c r="NY1" s="494"/>
      <c r="NZ1" s="494"/>
      <c r="OA1" s="494"/>
      <c r="OB1" s="494"/>
      <c r="OC1" s="494"/>
      <c r="OD1" s="494"/>
      <c r="OE1" s="494"/>
      <c r="OF1" s="494"/>
      <c r="OG1" s="494"/>
      <c r="OH1" s="494"/>
      <c r="OI1" s="494"/>
      <c r="OJ1" s="494"/>
      <c r="OK1" s="494"/>
      <c r="OL1" s="494"/>
      <c r="OM1" s="494"/>
      <c r="ON1" s="494"/>
      <c r="OO1" s="494"/>
      <c r="OP1" s="494"/>
      <c r="OQ1" s="494"/>
      <c r="OR1" s="494"/>
      <c r="OS1" s="494"/>
      <c r="OT1" s="494"/>
      <c r="OU1" s="494"/>
      <c r="OV1" s="494"/>
      <c r="OW1" s="494"/>
      <c r="OX1" s="494"/>
      <c r="OY1" s="494"/>
      <c r="OZ1" s="494"/>
      <c r="PA1" s="494"/>
      <c r="PB1" s="494"/>
      <c r="PC1" s="494"/>
      <c r="PD1" s="494"/>
      <c r="PE1" s="494"/>
      <c r="PF1" s="494"/>
      <c r="PG1" s="494"/>
      <c r="PH1" s="494"/>
      <c r="PI1" s="494"/>
      <c r="PJ1" s="494"/>
      <c r="PK1" s="494"/>
      <c r="PL1" s="494"/>
      <c r="PM1" s="494"/>
      <c r="PN1" s="494"/>
      <c r="PO1" s="494"/>
      <c r="PP1" s="494"/>
      <c r="PQ1" s="494"/>
      <c r="PR1" s="494"/>
      <c r="PS1" s="494"/>
      <c r="PT1" s="494"/>
      <c r="PU1" s="494"/>
      <c r="PV1" s="494"/>
      <c r="PW1" s="494"/>
      <c r="PX1" s="494"/>
      <c r="PY1" s="494"/>
      <c r="PZ1" s="494"/>
      <c r="QA1" s="494"/>
      <c r="QB1" s="494"/>
      <c r="QC1" s="494"/>
      <c r="QD1" s="494"/>
      <c r="QE1" s="494"/>
      <c r="QF1" s="494"/>
      <c r="QG1" s="494"/>
      <c r="QH1" s="494"/>
      <c r="QI1" s="494"/>
      <c r="QJ1" s="494"/>
      <c r="QK1" s="494"/>
      <c r="QL1" s="494"/>
      <c r="QM1" s="494"/>
      <c r="QN1" s="494"/>
      <c r="QO1" s="494"/>
      <c r="QP1" s="494"/>
      <c r="QQ1" s="494"/>
      <c r="QR1" s="494"/>
      <c r="QS1" s="494"/>
      <c r="QT1" s="494"/>
      <c r="QU1" s="494"/>
      <c r="QV1" s="494"/>
      <c r="QW1" s="494"/>
      <c r="QX1" s="494"/>
      <c r="QY1" s="494"/>
      <c r="QZ1" s="494"/>
      <c r="RA1" s="494"/>
      <c r="RB1" s="494"/>
      <c r="RC1" s="494"/>
      <c r="RD1" s="494"/>
      <c r="RE1" s="494"/>
      <c r="RF1" s="494"/>
      <c r="RG1" s="494"/>
      <c r="RH1" s="494"/>
      <c r="RI1" s="494"/>
      <c r="RJ1" s="494"/>
      <c r="RK1" s="494"/>
      <c r="RL1" s="494"/>
      <c r="RM1" s="494"/>
      <c r="RN1" s="494"/>
      <c r="RO1" s="494"/>
      <c r="RP1" s="494"/>
      <c r="RQ1" s="494"/>
      <c r="RR1" s="494"/>
      <c r="RS1" s="494"/>
      <c r="RT1" s="494"/>
      <c r="RU1" s="494"/>
      <c r="RV1" s="494"/>
      <c r="RW1" s="494"/>
      <c r="RX1" s="494"/>
      <c r="RY1" s="494"/>
      <c r="RZ1" s="494"/>
      <c r="SA1" s="494"/>
      <c r="SB1" s="494"/>
      <c r="SC1" s="494"/>
      <c r="SD1" s="494"/>
      <c r="SE1" s="494"/>
      <c r="SF1" s="494"/>
      <c r="SG1" s="494"/>
      <c r="SH1" s="494"/>
      <c r="SI1" s="494"/>
      <c r="SJ1" s="494"/>
      <c r="SK1" s="494"/>
      <c r="SL1" s="494"/>
      <c r="SM1" s="494"/>
      <c r="SN1" s="494"/>
      <c r="SO1" s="494"/>
      <c r="SP1" s="494"/>
      <c r="SQ1" s="494"/>
      <c r="SR1" s="494"/>
      <c r="SS1" s="494"/>
      <c r="ST1" s="494"/>
      <c r="SU1" s="494"/>
      <c r="SV1" s="494"/>
      <c r="SW1" s="494"/>
      <c r="SX1" s="494"/>
      <c r="SY1" s="494"/>
      <c r="SZ1" s="494"/>
      <c r="TA1" s="494"/>
      <c r="TB1" s="494"/>
      <c r="TC1" s="494"/>
      <c r="TD1" s="494"/>
      <c r="TE1" s="494"/>
      <c r="TF1" s="494"/>
      <c r="TG1" s="494"/>
      <c r="TH1" s="494"/>
      <c r="TI1" s="494"/>
      <c r="TJ1" s="494"/>
      <c r="TK1" s="494"/>
      <c r="TL1" s="494"/>
      <c r="TM1" s="494"/>
      <c r="TN1" s="494"/>
      <c r="TO1" s="494"/>
      <c r="TP1" s="494"/>
      <c r="TQ1" s="494"/>
      <c r="TR1" s="494"/>
      <c r="TS1" s="494"/>
      <c r="TT1" s="494"/>
      <c r="TU1" s="494"/>
      <c r="TV1" s="494"/>
      <c r="TW1" s="494"/>
      <c r="TX1" s="494"/>
      <c r="TY1" s="494"/>
      <c r="TZ1" s="494"/>
      <c r="UA1" s="494"/>
      <c r="UB1" s="494"/>
      <c r="UC1" s="494"/>
      <c r="UD1" s="494"/>
      <c r="UE1" s="494"/>
      <c r="UF1" s="494"/>
      <c r="UG1" s="494"/>
      <c r="UH1" s="494"/>
      <c r="UI1" s="494"/>
      <c r="UJ1" s="494"/>
      <c r="UK1" s="494"/>
      <c r="UL1" s="494"/>
      <c r="UM1" s="494"/>
      <c r="UN1" s="494"/>
      <c r="UO1" s="494"/>
      <c r="UP1" s="494"/>
      <c r="UQ1" s="494"/>
      <c r="UR1" s="494"/>
      <c r="US1" s="494"/>
      <c r="UT1" s="494"/>
      <c r="UU1" s="494"/>
      <c r="UV1" s="494"/>
      <c r="UW1" s="494"/>
      <c r="UX1" s="494"/>
      <c r="UY1" s="494"/>
      <c r="UZ1" s="494"/>
      <c r="VA1" s="494"/>
      <c r="VB1" s="494"/>
      <c r="VC1" s="494"/>
      <c r="VD1" s="494"/>
      <c r="VE1" s="494"/>
      <c r="VF1" s="494"/>
      <c r="VG1" s="494"/>
      <c r="VH1" s="494"/>
      <c r="VI1" s="494"/>
      <c r="VJ1" s="494"/>
      <c r="VK1" s="494"/>
      <c r="VL1" s="494"/>
      <c r="VM1" s="494"/>
      <c r="VN1" s="494"/>
      <c r="VO1" s="494"/>
      <c r="VP1" s="494"/>
      <c r="VQ1" s="494"/>
      <c r="VR1" s="494"/>
      <c r="VS1" s="494"/>
      <c r="VT1" s="494"/>
      <c r="VU1" s="494"/>
      <c r="VV1" s="494"/>
      <c r="VW1" s="494"/>
      <c r="VX1" s="494"/>
      <c r="VY1" s="494"/>
      <c r="VZ1" s="494"/>
      <c r="WA1" s="494"/>
      <c r="WB1" s="494"/>
      <c r="WC1" s="494"/>
      <c r="WD1" s="494"/>
      <c r="WE1" s="494"/>
      <c r="WF1" s="494"/>
      <c r="WG1" s="494"/>
      <c r="WH1" s="494"/>
      <c r="WI1" s="494"/>
      <c r="WJ1" s="494"/>
      <c r="WK1" s="494"/>
      <c r="WL1" s="494"/>
      <c r="WM1" s="494"/>
      <c r="WN1" s="494"/>
      <c r="WO1" s="494"/>
      <c r="WP1" s="494"/>
      <c r="WQ1" s="494"/>
      <c r="WR1" s="494"/>
      <c r="WS1" s="494"/>
      <c r="WT1" s="494"/>
      <c r="WU1" s="494"/>
      <c r="WV1" s="494"/>
      <c r="WW1" s="494"/>
      <c r="WX1" s="494"/>
      <c r="WY1" s="494"/>
      <c r="WZ1" s="494"/>
      <c r="XA1" s="494"/>
      <c r="XB1" s="494"/>
      <c r="XC1" s="494"/>
      <c r="XD1" s="494"/>
      <c r="XE1" s="494"/>
      <c r="XF1" s="494"/>
      <c r="XG1" s="494"/>
      <c r="XH1" s="494"/>
      <c r="XI1" s="494"/>
      <c r="XJ1" s="494"/>
      <c r="XK1" s="494"/>
      <c r="XL1" s="494"/>
      <c r="XM1" s="494"/>
      <c r="XN1" s="494"/>
      <c r="XO1" s="494"/>
      <c r="XP1" s="494"/>
      <c r="XQ1" s="494"/>
      <c r="XR1" s="494"/>
      <c r="XS1" s="494"/>
      <c r="XT1" s="494"/>
      <c r="XU1" s="494"/>
      <c r="XV1" s="494"/>
      <c r="XW1" s="494"/>
      <c r="XX1" s="494"/>
      <c r="XY1" s="494"/>
      <c r="XZ1" s="494"/>
      <c r="YA1" s="494"/>
      <c r="YB1" s="494"/>
      <c r="YC1" s="494"/>
      <c r="YD1" s="494"/>
      <c r="YE1" s="494"/>
      <c r="YF1" s="494"/>
      <c r="YG1" s="494"/>
      <c r="YH1" s="494"/>
      <c r="YI1" s="494"/>
      <c r="YJ1" s="494"/>
      <c r="YK1" s="494"/>
      <c r="YL1" s="494"/>
      <c r="YM1" s="494"/>
      <c r="YN1" s="494"/>
      <c r="YO1" s="494"/>
      <c r="YP1" s="494"/>
      <c r="YQ1" s="494"/>
      <c r="YR1" s="494"/>
      <c r="YS1" s="494"/>
      <c r="YT1" s="494"/>
      <c r="YU1" s="494"/>
      <c r="YV1" s="494"/>
      <c r="YW1" s="494"/>
      <c r="YX1" s="494"/>
      <c r="YY1" s="494"/>
      <c r="YZ1" s="494"/>
      <c r="ZA1" s="494"/>
      <c r="ZB1" s="494"/>
      <c r="ZC1" s="494"/>
      <c r="ZD1" s="494"/>
      <c r="ZE1" s="494"/>
      <c r="ZF1" s="494"/>
      <c r="ZG1" s="494"/>
      <c r="ZH1" s="494"/>
      <c r="ZI1" s="494"/>
      <c r="ZJ1" s="494"/>
      <c r="ZK1" s="494"/>
      <c r="ZL1" s="494"/>
      <c r="ZM1" s="494"/>
      <c r="ZN1" s="494"/>
      <c r="ZO1" s="494"/>
      <c r="ZP1" s="494"/>
      <c r="ZQ1" s="494"/>
      <c r="ZR1" s="494"/>
      <c r="ZS1" s="494"/>
      <c r="ZT1" s="494"/>
      <c r="ZU1" s="494"/>
      <c r="ZV1" s="494"/>
      <c r="ZW1" s="494"/>
      <c r="ZX1" s="494"/>
      <c r="ZY1" s="494"/>
      <c r="ZZ1" s="494"/>
      <c r="AAA1" s="494"/>
      <c r="AAB1" s="494"/>
      <c r="AAC1" s="494"/>
      <c r="AAD1" s="494"/>
      <c r="AAE1" s="494"/>
      <c r="AAF1" s="494"/>
      <c r="AAG1" s="494"/>
      <c r="AAH1" s="494"/>
      <c r="AAI1" s="494"/>
      <c r="AAJ1" s="494"/>
      <c r="AAK1" s="494"/>
      <c r="AAL1" s="494"/>
      <c r="AAM1" s="494"/>
      <c r="AAN1" s="494"/>
      <c r="AAO1" s="494"/>
      <c r="AAP1" s="494"/>
      <c r="AAQ1" s="494"/>
      <c r="AAR1" s="494"/>
      <c r="AAS1" s="494"/>
      <c r="AAT1" s="494"/>
      <c r="AAU1" s="494"/>
      <c r="AAV1" s="494"/>
      <c r="AAW1" s="494"/>
      <c r="AAX1" s="494"/>
      <c r="AAY1" s="494"/>
      <c r="AAZ1" s="494"/>
      <c r="ABA1" s="494"/>
      <c r="ABB1" s="494"/>
      <c r="ABC1" s="494"/>
      <c r="ABD1" s="494"/>
      <c r="ABE1" s="494"/>
      <c r="ABF1" s="494"/>
      <c r="ABG1" s="494"/>
      <c r="ABH1" s="494"/>
      <c r="ABI1" s="494"/>
      <c r="ABJ1" s="494"/>
      <c r="ABK1" s="494"/>
      <c r="ABL1" s="494"/>
      <c r="ABM1" s="494"/>
      <c r="ABN1" s="494"/>
      <c r="ABO1" s="494"/>
      <c r="ABP1" s="494"/>
      <c r="ABQ1" s="494"/>
      <c r="ABR1" s="494"/>
      <c r="ABS1" s="494"/>
      <c r="ABT1" s="494"/>
      <c r="ABU1" s="494"/>
      <c r="ABV1" s="494"/>
      <c r="ABW1" s="494"/>
      <c r="ABX1" s="494"/>
      <c r="ABY1" s="494"/>
      <c r="ABZ1" s="494"/>
      <c r="ACA1" s="494"/>
      <c r="ACB1" s="494"/>
      <c r="ACC1" s="494"/>
      <c r="ACD1" s="494"/>
      <c r="ACE1" s="494"/>
      <c r="ACF1" s="494"/>
      <c r="ACG1" s="494"/>
      <c r="ACH1" s="494"/>
      <c r="ACI1" s="494"/>
      <c r="ACJ1" s="494"/>
      <c r="ACK1" s="494"/>
      <c r="ACL1" s="494"/>
      <c r="ACM1" s="494"/>
      <c r="ACN1" s="494"/>
      <c r="ACO1" s="494"/>
      <c r="ACP1" s="494"/>
      <c r="ACQ1" s="494"/>
      <c r="ACR1" s="494"/>
      <c r="ACS1" s="494"/>
      <c r="ACT1" s="494"/>
      <c r="ACU1" s="494"/>
      <c r="ACV1" s="494"/>
      <c r="ACW1" s="494"/>
      <c r="ACX1" s="494"/>
      <c r="ACY1" s="494"/>
      <c r="ACZ1" s="494"/>
      <c r="ADA1" s="494"/>
      <c r="ADB1" s="494"/>
      <c r="ADC1" s="494"/>
      <c r="ADD1" s="494"/>
      <c r="ADE1" s="494"/>
      <c r="ADF1" s="494"/>
      <c r="ADG1" s="494"/>
      <c r="ADH1" s="494"/>
      <c r="ADI1" s="494"/>
      <c r="ADJ1" s="494"/>
      <c r="ADK1" s="494"/>
      <c r="ADL1" s="494"/>
      <c r="ADM1" s="494"/>
      <c r="ADN1" s="494"/>
      <c r="ADO1" s="494"/>
      <c r="ADP1" s="494"/>
      <c r="ADQ1" s="494"/>
      <c r="ADR1" s="494"/>
      <c r="ADS1" s="494"/>
      <c r="ADT1" s="494"/>
      <c r="ADU1" s="494"/>
      <c r="ADV1" s="494"/>
      <c r="ADW1" s="494"/>
      <c r="ADX1" s="494"/>
      <c r="ADY1" s="494"/>
      <c r="ADZ1" s="494"/>
      <c r="AEA1" s="494"/>
      <c r="AEB1" s="494"/>
      <c r="AEC1" s="494"/>
      <c r="AED1" s="494"/>
      <c r="AEE1" s="494"/>
      <c r="AEF1" s="494"/>
      <c r="AEG1" s="494"/>
      <c r="AEH1" s="494"/>
      <c r="AEI1" s="494"/>
      <c r="AEJ1" s="494"/>
      <c r="AEK1" s="494"/>
      <c r="AEL1" s="494"/>
      <c r="AEM1" s="494"/>
      <c r="AEN1" s="494"/>
      <c r="AEO1" s="494"/>
      <c r="AEP1" s="494"/>
      <c r="AEQ1" s="494"/>
      <c r="AER1" s="494"/>
      <c r="AES1" s="494"/>
      <c r="AET1" s="494"/>
      <c r="AEU1" s="494"/>
      <c r="AEV1" s="494"/>
      <c r="AEW1" s="494"/>
      <c r="AEX1" s="494"/>
      <c r="AEY1" s="494"/>
      <c r="AEZ1" s="494"/>
      <c r="AFA1" s="494"/>
      <c r="AFB1" s="494"/>
      <c r="AFC1" s="494"/>
      <c r="AFD1" s="494"/>
      <c r="AFE1" s="494"/>
      <c r="AFF1" s="494"/>
      <c r="AFG1" s="494"/>
      <c r="AFH1" s="494"/>
      <c r="AFI1" s="494"/>
      <c r="AFJ1" s="494"/>
      <c r="AFK1" s="494"/>
      <c r="AFL1" s="494"/>
      <c r="AFM1" s="494"/>
      <c r="AFN1" s="494"/>
      <c r="AFO1" s="494"/>
      <c r="AFP1" s="494"/>
      <c r="AFQ1" s="494"/>
      <c r="AFR1" s="494"/>
      <c r="AFS1" s="494"/>
      <c r="AFT1" s="494"/>
      <c r="AFU1" s="494"/>
      <c r="AFV1" s="494"/>
      <c r="AFW1" s="494"/>
      <c r="AFX1" s="494"/>
      <c r="AFY1" s="494"/>
      <c r="AFZ1" s="494"/>
      <c r="AGA1" s="494"/>
      <c r="AGB1" s="494"/>
      <c r="AGC1" s="494"/>
      <c r="AGD1" s="494"/>
      <c r="AGE1" s="494"/>
      <c r="AGF1" s="494"/>
      <c r="AGG1" s="494"/>
      <c r="AGH1" s="494"/>
      <c r="AGI1" s="494"/>
      <c r="AGJ1" s="494"/>
      <c r="AGK1" s="494"/>
      <c r="AGL1" s="494"/>
      <c r="AGM1" s="494"/>
      <c r="AGN1" s="494"/>
      <c r="AGO1" s="494"/>
      <c r="AGP1" s="494"/>
      <c r="AGQ1" s="494"/>
      <c r="AGR1" s="494"/>
      <c r="AGS1" s="494"/>
      <c r="AGT1" s="494"/>
      <c r="AGU1" s="494"/>
      <c r="AGV1" s="494"/>
      <c r="AGW1" s="494"/>
      <c r="AGX1" s="494"/>
      <c r="AGY1" s="494"/>
      <c r="AGZ1" s="494"/>
      <c r="AHA1" s="494"/>
      <c r="AHB1" s="494"/>
      <c r="AHC1" s="494"/>
      <c r="AHD1" s="494"/>
      <c r="AHE1" s="494"/>
      <c r="AHF1" s="494"/>
      <c r="AHG1" s="494"/>
      <c r="AHH1" s="494"/>
      <c r="AHI1" s="494"/>
      <c r="AHJ1" s="494"/>
      <c r="AHK1" s="494"/>
      <c r="AHL1" s="494"/>
      <c r="AHM1" s="494"/>
      <c r="AHN1" s="494"/>
      <c r="AHO1" s="494"/>
      <c r="AHP1" s="494"/>
      <c r="AHQ1" s="494"/>
      <c r="AHR1" s="494"/>
      <c r="AHS1" s="494"/>
      <c r="AHT1" s="494"/>
      <c r="AHU1" s="494"/>
      <c r="AHV1" s="494"/>
      <c r="AHW1" s="494"/>
      <c r="AHX1" s="494"/>
      <c r="AHY1" s="494"/>
      <c r="AHZ1" s="494"/>
      <c r="AIA1" s="494"/>
      <c r="AIB1" s="494"/>
      <c r="AIC1" s="494"/>
      <c r="AID1" s="494"/>
      <c r="AIE1" s="494"/>
      <c r="AIF1" s="494"/>
      <c r="AIG1" s="494"/>
      <c r="AIH1" s="494"/>
      <c r="AII1" s="494"/>
      <c r="AIJ1" s="494"/>
      <c r="AIK1" s="494"/>
      <c r="AIL1" s="494"/>
      <c r="AIM1" s="494"/>
      <c r="AIN1" s="494"/>
      <c r="AIO1" s="494"/>
      <c r="AIP1" s="494"/>
      <c r="AIQ1" s="494"/>
      <c r="AIR1" s="494"/>
      <c r="AIS1" s="494"/>
      <c r="AIT1" s="494"/>
      <c r="AIU1" s="494"/>
      <c r="AIV1" s="494"/>
      <c r="AIW1" s="494"/>
      <c r="AIX1" s="494"/>
      <c r="AIY1" s="494"/>
      <c r="AIZ1" s="494"/>
      <c r="AJA1" s="494"/>
      <c r="AJB1" s="494"/>
      <c r="AJC1" s="494"/>
      <c r="AJD1" s="494"/>
      <c r="AJE1" s="494"/>
      <c r="AJF1" s="494"/>
      <c r="AJG1" s="494"/>
      <c r="AJH1" s="494"/>
      <c r="AJI1" s="494"/>
      <c r="AJJ1" s="494"/>
      <c r="AJK1" s="494"/>
      <c r="AJL1" s="494"/>
      <c r="AJM1" s="494"/>
      <c r="AJN1" s="494"/>
      <c r="AJO1" s="494"/>
      <c r="AJP1" s="494"/>
      <c r="AJQ1" s="494"/>
      <c r="AJR1" s="494"/>
      <c r="AJS1" s="494"/>
      <c r="AJT1" s="494"/>
      <c r="AJU1" s="494"/>
      <c r="AJV1" s="494"/>
      <c r="AJW1" s="494"/>
      <c r="AJX1" s="494"/>
      <c r="AJY1" s="494"/>
      <c r="AJZ1" s="494"/>
      <c r="AKA1" s="494"/>
      <c r="AKB1" s="494"/>
      <c r="AKC1" s="494"/>
      <c r="AKD1" s="494"/>
      <c r="AKE1" s="494"/>
      <c r="AKF1" s="494"/>
      <c r="AKG1" s="494"/>
      <c r="AKH1" s="494"/>
      <c r="AKI1" s="494"/>
      <c r="AKJ1" s="494"/>
      <c r="AKK1" s="494"/>
      <c r="AKL1" s="494"/>
      <c r="AKM1" s="494"/>
      <c r="AKN1" s="494"/>
      <c r="AKO1" s="494"/>
      <c r="AKP1" s="494"/>
      <c r="AKQ1" s="494"/>
      <c r="AKR1" s="494"/>
      <c r="AKS1" s="494"/>
      <c r="AKT1" s="494"/>
      <c r="AKU1" s="494"/>
      <c r="AKV1" s="494"/>
      <c r="AKW1" s="494"/>
      <c r="AKX1" s="494"/>
      <c r="AKY1" s="494"/>
      <c r="AKZ1" s="494"/>
      <c r="ALA1" s="494"/>
      <c r="ALB1" s="494"/>
      <c r="ALC1" s="494"/>
      <c r="ALD1" s="494"/>
      <c r="ALE1" s="494"/>
    </row>
    <row r="2" spans="1:993" s="500" customFormat="1" ht="35.25" customHeight="1">
      <c r="A2" s="496"/>
      <c r="B2" s="496"/>
      <c r="C2" s="496"/>
      <c r="D2" s="496"/>
      <c r="E2" s="496"/>
      <c r="F2" s="849" t="s">
        <v>2206</v>
      </c>
      <c r="G2" s="523"/>
      <c r="H2" s="523"/>
      <c r="I2" s="523"/>
      <c r="J2" s="523"/>
      <c r="K2" s="523"/>
      <c r="L2" s="497"/>
      <c r="M2" s="742"/>
      <c r="N2" s="742"/>
      <c r="O2" s="742"/>
      <c r="P2" s="742"/>
      <c r="Q2" s="845"/>
      <c r="R2" s="845"/>
      <c r="S2" s="845"/>
      <c r="T2" s="845"/>
      <c r="U2" s="845"/>
      <c r="V2" s="845"/>
      <c r="W2" s="845"/>
      <c r="X2" s="845"/>
      <c r="Y2" s="845"/>
      <c r="Z2" s="852" t="s">
        <v>2260</v>
      </c>
      <c r="AA2" s="498"/>
      <c r="AB2" s="1821"/>
      <c r="AC2" s="498"/>
      <c r="AD2" s="498"/>
      <c r="AE2" s="498"/>
      <c r="AF2" s="498"/>
      <c r="AG2" s="498"/>
      <c r="AH2" s="498"/>
      <c r="AI2" s="498"/>
      <c r="AJ2" s="498"/>
      <c r="AK2" s="498"/>
      <c r="AL2" s="498"/>
      <c r="AM2" s="498"/>
      <c r="AN2" s="498"/>
      <c r="AO2" s="498"/>
      <c r="AP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c r="GO2" s="498"/>
      <c r="GP2" s="498"/>
      <c r="GQ2" s="498"/>
      <c r="GR2" s="498"/>
      <c r="GS2" s="498"/>
      <c r="GT2" s="498"/>
      <c r="GU2" s="498"/>
      <c r="GV2" s="498"/>
      <c r="GW2" s="498"/>
      <c r="GX2" s="498"/>
      <c r="GY2" s="498"/>
      <c r="GZ2" s="498"/>
      <c r="HA2" s="498"/>
      <c r="HB2" s="498"/>
      <c r="HC2" s="498"/>
      <c r="HD2" s="498"/>
      <c r="HE2" s="498"/>
      <c r="HF2" s="498"/>
      <c r="HG2" s="498"/>
      <c r="HH2" s="498"/>
      <c r="HI2" s="498"/>
      <c r="HJ2" s="498"/>
      <c r="HK2" s="498"/>
      <c r="HL2" s="498"/>
      <c r="HM2" s="498"/>
      <c r="HN2" s="498"/>
      <c r="HO2" s="498"/>
      <c r="HP2" s="498"/>
      <c r="HQ2" s="498"/>
      <c r="HR2" s="498"/>
      <c r="HS2" s="498"/>
      <c r="HT2" s="498"/>
      <c r="HU2" s="498"/>
      <c r="HV2" s="498"/>
      <c r="HW2" s="498"/>
      <c r="HX2" s="498"/>
      <c r="HY2" s="498"/>
      <c r="HZ2" s="498"/>
      <c r="IA2" s="498"/>
      <c r="IB2" s="498"/>
      <c r="IC2" s="498"/>
      <c r="ID2" s="498"/>
      <c r="IE2" s="498"/>
      <c r="IF2" s="498"/>
      <c r="IG2" s="498"/>
      <c r="IH2" s="498"/>
      <c r="II2" s="498"/>
      <c r="IJ2" s="498"/>
      <c r="IK2" s="498"/>
      <c r="IL2" s="498"/>
      <c r="IM2" s="498"/>
      <c r="IN2" s="498"/>
      <c r="IO2" s="498"/>
      <c r="IP2" s="498"/>
      <c r="IQ2" s="498"/>
      <c r="IR2" s="498"/>
      <c r="IS2" s="498"/>
      <c r="IT2" s="498"/>
      <c r="IU2" s="498"/>
      <c r="IV2" s="498"/>
      <c r="IW2" s="498"/>
      <c r="IX2" s="498"/>
      <c r="IY2" s="498"/>
      <c r="IZ2" s="498"/>
      <c r="JA2" s="498"/>
      <c r="JB2" s="498"/>
      <c r="JC2" s="498"/>
      <c r="JD2" s="498"/>
      <c r="JE2" s="498"/>
      <c r="JF2" s="498"/>
      <c r="JG2" s="498"/>
      <c r="JH2" s="498"/>
      <c r="JI2" s="498"/>
      <c r="JJ2" s="498"/>
      <c r="JK2" s="498"/>
      <c r="JL2" s="498"/>
      <c r="JM2" s="498"/>
      <c r="JN2" s="498"/>
      <c r="JO2" s="498"/>
      <c r="JP2" s="498"/>
      <c r="JQ2" s="498"/>
      <c r="JR2" s="498"/>
      <c r="JS2" s="498"/>
      <c r="JT2" s="498"/>
      <c r="JU2" s="498"/>
      <c r="JV2" s="498"/>
      <c r="JW2" s="498"/>
      <c r="JX2" s="498"/>
      <c r="JY2" s="498"/>
      <c r="JZ2" s="498"/>
      <c r="KA2" s="498"/>
      <c r="KB2" s="498"/>
      <c r="KC2" s="498"/>
      <c r="KD2" s="498"/>
      <c r="KE2" s="498"/>
      <c r="KF2" s="498"/>
      <c r="KG2" s="498"/>
      <c r="KH2" s="498"/>
      <c r="KI2" s="498"/>
      <c r="KJ2" s="498"/>
      <c r="KK2" s="498"/>
      <c r="KL2" s="498"/>
      <c r="KM2" s="498"/>
      <c r="KN2" s="498"/>
      <c r="KO2" s="498"/>
      <c r="KP2" s="498"/>
      <c r="KQ2" s="498"/>
      <c r="KR2" s="498"/>
      <c r="KS2" s="498"/>
      <c r="KT2" s="498"/>
      <c r="KU2" s="498"/>
      <c r="KV2" s="498"/>
      <c r="KW2" s="498"/>
      <c r="KX2" s="498"/>
      <c r="KY2" s="498"/>
      <c r="KZ2" s="498"/>
      <c r="LA2" s="498"/>
      <c r="LB2" s="498"/>
      <c r="LC2" s="498"/>
      <c r="LD2" s="498"/>
      <c r="LE2" s="498"/>
      <c r="LF2" s="498"/>
      <c r="LG2" s="498"/>
      <c r="LH2" s="498"/>
      <c r="LI2" s="498"/>
      <c r="LJ2" s="498"/>
      <c r="LK2" s="498"/>
      <c r="LL2" s="498"/>
      <c r="LM2" s="498"/>
      <c r="LN2" s="498"/>
      <c r="LO2" s="498"/>
      <c r="LP2" s="498"/>
      <c r="LQ2" s="498"/>
      <c r="LR2" s="498"/>
      <c r="LS2" s="498"/>
      <c r="LT2" s="498"/>
      <c r="LU2" s="498"/>
      <c r="LV2" s="498"/>
      <c r="LW2" s="498"/>
      <c r="LX2" s="498"/>
      <c r="LY2" s="498"/>
      <c r="LZ2" s="498"/>
      <c r="MA2" s="498"/>
      <c r="MB2" s="498"/>
      <c r="MC2" s="498"/>
      <c r="MD2" s="498"/>
      <c r="ME2" s="498"/>
      <c r="MF2" s="498"/>
      <c r="MG2" s="498"/>
      <c r="MH2" s="498"/>
      <c r="MI2" s="498"/>
      <c r="MJ2" s="498"/>
      <c r="MK2" s="498"/>
      <c r="ML2" s="498"/>
      <c r="MM2" s="498"/>
      <c r="MN2" s="498"/>
      <c r="MO2" s="498"/>
      <c r="MP2" s="498"/>
      <c r="MQ2" s="498"/>
      <c r="MR2" s="498"/>
      <c r="MS2" s="498"/>
      <c r="MT2" s="498"/>
      <c r="MU2" s="498"/>
      <c r="MV2" s="498"/>
      <c r="MW2" s="498"/>
      <c r="MX2" s="498"/>
      <c r="MY2" s="498"/>
      <c r="MZ2" s="498"/>
      <c r="NA2" s="498"/>
      <c r="NB2" s="498"/>
      <c r="NC2" s="498"/>
      <c r="ND2" s="498"/>
      <c r="NE2" s="498"/>
      <c r="NF2" s="498"/>
      <c r="NG2" s="498"/>
      <c r="NH2" s="498"/>
      <c r="NI2" s="498"/>
      <c r="NJ2" s="498"/>
      <c r="NK2" s="498"/>
      <c r="NL2" s="498"/>
      <c r="NM2" s="498"/>
      <c r="NN2" s="498"/>
      <c r="NO2" s="498"/>
      <c r="NP2" s="498"/>
      <c r="NQ2" s="498"/>
      <c r="NR2" s="498"/>
      <c r="NS2" s="498"/>
      <c r="NT2" s="498"/>
      <c r="NU2" s="498"/>
      <c r="NV2" s="498"/>
      <c r="NW2" s="498"/>
      <c r="NX2" s="498"/>
      <c r="NY2" s="498"/>
      <c r="NZ2" s="498"/>
      <c r="OA2" s="498"/>
      <c r="OB2" s="498"/>
      <c r="OC2" s="498"/>
      <c r="OD2" s="498"/>
      <c r="OE2" s="498"/>
      <c r="OF2" s="498"/>
      <c r="OG2" s="498"/>
      <c r="OH2" s="498"/>
      <c r="OI2" s="498"/>
      <c r="OJ2" s="498"/>
      <c r="OK2" s="498"/>
      <c r="OL2" s="498"/>
      <c r="OM2" s="498"/>
      <c r="ON2" s="498"/>
      <c r="OO2" s="498"/>
      <c r="OP2" s="498"/>
      <c r="OQ2" s="498"/>
      <c r="OR2" s="498"/>
      <c r="OS2" s="498"/>
      <c r="OT2" s="498"/>
      <c r="OU2" s="498"/>
      <c r="OV2" s="498"/>
      <c r="OW2" s="498"/>
      <c r="OX2" s="498"/>
      <c r="OY2" s="498"/>
      <c r="OZ2" s="498"/>
      <c r="PA2" s="498"/>
      <c r="PB2" s="498"/>
      <c r="PC2" s="498"/>
      <c r="PD2" s="498"/>
      <c r="PE2" s="498"/>
      <c r="PF2" s="498"/>
      <c r="PG2" s="498"/>
      <c r="PH2" s="498"/>
      <c r="PI2" s="498"/>
      <c r="PJ2" s="498"/>
      <c r="PK2" s="498"/>
      <c r="PL2" s="498"/>
      <c r="PM2" s="498"/>
      <c r="PN2" s="498"/>
      <c r="PO2" s="498"/>
      <c r="PP2" s="498"/>
      <c r="PQ2" s="498"/>
      <c r="PR2" s="498"/>
      <c r="PS2" s="498"/>
      <c r="PT2" s="498"/>
      <c r="PU2" s="498"/>
      <c r="PV2" s="498"/>
      <c r="PW2" s="498"/>
      <c r="PX2" s="498"/>
      <c r="PY2" s="498"/>
      <c r="PZ2" s="498"/>
      <c r="QA2" s="498"/>
      <c r="QB2" s="498"/>
      <c r="QC2" s="498"/>
      <c r="QD2" s="498"/>
      <c r="QE2" s="498"/>
      <c r="QF2" s="498"/>
      <c r="QG2" s="498"/>
      <c r="QH2" s="498"/>
      <c r="QI2" s="498"/>
      <c r="QJ2" s="498"/>
      <c r="QK2" s="498"/>
      <c r="QL2" s="498"/>
      <c r="QM2" s="498"/>
      <c r="QN2" s="498"/>
      <c r="QO2" s="498"/>
      <c r="QP2" s="498"/>
      <c r="QQ2" s="498"/>
      <c r="QR2" s="498"/>
      <c r="QS2" s="498"/>
      <c r="QT2" s="498"/>
      <c r="QU2" s="498"/>
      <c r="QV2" s="498"/>
      <c r="QW2" s="498"/>
      <c r="QX2" s="498"/>
      <c r="QY2" s="498"/>
      <c r="QZ2" s="498"/>
      <c r="RA2" s="498"/>
      <c r="RB2" s="498"/>
      <c r="RC2" s="498"/>
      <c r="RD2" s="498"/>
      <c r="RE2" s="498"/>
      <c r="RF2" s="498"/>
      <c r="RG2" s="498"/>
      <c r="RH2" s="498"/>
      <c r="RI2" s="498"/>
      <c r="RJ2" s="498"/>
      <c r="RK2" s="498"/>
      <c r="RL2" s="498"/>
      <c r="RM2" s="498"/>
      <c r="RN2" s="498"/>
      <c r="RO2" s="498"/>
      <c r="RP2" s="498"/>
      <c r="RQ2" s="498"/>
      <c r="RR2" s="498"/>
      <c r="RS2" s="498"/>
      <c r="RT2" s="498"/>
      <c r="RU2" s="498"/>
      <c r="RV2" s="498"/>
      <c r="RW2" s="498"/>
      <c r="RX2" s="498"/>
      <c r="RY2" s="498"/>
      <c r="RZ2" s="498"/>
      <c r="SA2" s="498"/>
      <c r="SB2" s="498"/>
      <c r="SC2" s="498"/>
      <c r="SD2" s="498"/>
      <c r="SE2" s="498"/>
      <c r="SF2" s="498"/>
      <c r="SG2" s="498"/>
      <c r="SH2" s="498"/>
      <c r="SI2" s="498"/>
      <c r="SJ2" s="498"/>
      <c r="SK2" s="498"/>
      <c r="SL2" s="498"/>
      <c r="SM2" s="498"/>
      <c r="SN2" s="498"/>
      <c r="SO2" s="498"/>
      <c r="SP2" s="498"/>
      <c r="SQ2" s="498"/>
      <c r="SR2" s="498"/>
      <c r="SS2" s="498"/>
      <c r="ST2" s="498"/>
      <c r="SU2" s="498"/>
      <c r="SV2" s="498"/>
      <c r="SW2" s="498"/>
      <c r="SX2" s="498"/>
      <c r="SY2" s="498"/>
      <c r="SZ2" s="498"/>
      <c r="TA2" s="498"/>
      <c r="TB2" s="498"/>
      <c r="TC2" s="498"/>
      <c r="TD2" s="498"/>
      <c r="TE2" s="498"/>
      <c r="TF2" s="498"/>
      <c r="TG2" s="498"/>
      <c r="TH2" s="498"/>
      <c r="TI2" s="498"/>
      <c r="TJ2" s="498"/>
      <c r="TK2" s="498"/>
      <c r="TL2" s="498"/>
      <c r="TM2" s="498"/>
      <c r="TN2" s="498"/>
      <c r="TO2" s="498"/>
      <c r="TP2" s="498"/>
      <c r="TQ2" s="498"/>
      <c r="TR2" s="498"/>
      <c r="TS2" s="498"/>
      <c r="TT2" s="498"/>
      <c r="TU2" s="498"/>
      <c r="TV2" s="498"/>
      <c r="TW2" s="498"/>
      <c r="TX2" s="498"/>
      <c r="TY2" s="498"/>
      <c r="TZ2" s="498"/>
      <c r="UA2" s="498"/>
      <c r="UB2" s="498"/>
      <c r="UC2" s="498"/>
      <c r="UD2" s="498"/>
      <c r="UE2" s="498"/>
      <c r="UF2" s="498"/>
      <c r="UG2" s="498"/>
      <c r="UH2" s="498"/>
      <c r="UI2" s="498"/>
      <c r="UJ2" s="498"/>
      <c r="UK2" s="498"/>
      <c r="UL2" s="498"/>
      <c r="UM2" s="498"/>
      <c r="UN2" s="498"/>
      <c r="UO2" s="498"/>
      <c r="UP2" s="498"/>
      <c r="UQ2" s="498"/>
      <c r="UR2" s="498"/>
      <c r="US2" s="498"/>
      <c r="UT2" s="498"/>
      <c r="UU2" s="498"/>
      <c r="UV2" s="498"/>
      <c r="UW2" s="498"/>
      <c r="UX2" s="498"/>
      <c r="UY2" s="498"/>
      <c r="UZ2" s="498"/>
      <c r="VA2" s="498"/>
      <c r="VB2" s="498"/>
      <c r="VC2" s="498"/>
      <c r="VD2" s="498"/>
      <c r="VE2" s="498"/>
      <c r="VF2" s="498"/>
      <c r="VG2" s="498"/>
      <c r="VH2" s="498"/>
      <c r="VI2" s="498"/>
      <c r="VJ2" s="498"/>
      <c r="VK2" s="498"/>
      <c r="VL2" s="498"/>
      <c r="VM2" s="498"/>
      <c r="VN2" s="498"/>
      <c r="VO2" s="498"/>
      <c r="VP2" s="498"/>
      <c r="VQ2" s="498"/>
      <c r="VR2" s="498"/>
      <c r="VS2" s="498"/>
      <c r="VT2" s="498"/>
      <c r="VU2" s="498"/>
      <c r="VV2" s="498"/>
      <c r="VW2" s="498"/>
      <c r="VX2" s="498"/>
      <c r="VY2" s="498"/>
      <c r="VZ2" s="498"/>
      <c r="WA2" s="498"/>
      <c r="WB2" s="498"/>
      <c r="WC2" s="498"/>
      <c r="WD2" s="498"/>
      <c r="WE2" s="498"/>
      <c r="WF2" s="498"/>
      <c r="WG2" s="498"/>
      <c r="WH2" s="498"/>
      <c r="WI2" s="498"/>
      <c r="WJ2" s="498"/>
      <c r="WK2" s="498"/>
      <c r="WL2" s="498"/>
      <c r="WM2" s="498"/>
      <c r="WN2" s="498"/>
      <c r="WO2" s="498"/>
      <c r="WP2" s="498"/>
      <c r="WQ2" s="498"/>
      <c r="WR2" s="498"/>
      <c r="WS2" s="498"/>
      <c r="WT2" s="498"/>
      <c r="WU2" s="498"/>
      <c r="WV2" s="498"/>
      <c r="WW2" s="498"/>
      <c r="WX2" s="498"/>
      <c r="WY2" s="498"/>
      <c r="WZ2" s="498"/>
      <c r="XA2" s="498"/>
      <c r="XB2" s="498"/>
      <c r="XC2" s="498"/>
      <c r="XD2" s="498"/>
      <c r="XE2" s="498"/>
      <c r="XF2" s="498"/>
      <c r="XG2" s="498"/>
      <c r="XH2" s="498"/>
      <c r="XI2" s="498"/>
      <c r="XJ2" s="498"/>
      <c r="XK2" s="498"/>
      <c r="XL2" s="498"/>
      <c r="XM2" s="498"/>
      <c r="XN2" s="498"/>
      <c r="XO2" s="498"/>
      <c r="XP2" s="498"/>
      <c r="XQ2" s="498"/>
      <c r="XR2" s="498"/>
      <c r="XS2" s="498"/>
      <c r="XT2" s="498"/>
      <c r="XU2" s="498"/>
      <c r="XV2" s="498"/>
      <c r="XW2" s="498"/>
      <c r="XX2" s="498"/>
      <c r="XY2" s="498"/>
      <c r="XZ2" s="498"/>
      <c r="YA2" s="498"/>
      <c r="YB2" s="498"/>
      <c r="YC2" s="498"/>
      <c r="YD2" s="498"/>
      <c r="YE2" s="498"/>
      <c r="YF2" s="498"/>
      <c r="YG2" s="498"/>
      <c r="YH2" s="498"/>
      <c r="YI2" s="498"/>
      <c r="YJ2" s="498"/>
      <c r="YK2" s="498"/>
      <c r="YL2" s="498"/>
      <c r="YM2" s="498"/>
      <c r="YN2" s="498"/>
      <c r="YO2" s="498"/>
      <c r="YP2" s="498"/>
      <c r="YQ2" s="498"/>
      <c r="YR2" s="498"/>
      <c r="YS2" s="498"/>
      <c r="YT2" s="498"/>
      <c r="YU2" s="498"/>
      <c r="YV2" s="498"/>
      <c r="YW2" s="498"/>
      <c r="YX2" s="498"/>
      <c r="YY2" s="498"/>
      <c r="YZ2" s="498"/>
      <c r="ZA2" s="498"/>
      <c r="ZB2" s="498"/>
      <c r="ZC2" s="498"/>
      <c r="ZD2" s="498"/>
      <c r="ZE2" s="498"/>
      <c r="ZF2" s="498"/>
      <c r="ZG2" s="498"/>
      <c r="ZH2" s="498"/>
      <c r="ZI2" s="498"/>
      <c r="ZJ2" s="498"/>
      <c r="ZK2" s="498"/>
      <c r="ZL2" s="498"/>
      <c r="ZM2" s="498"/>
      <c r="ZN2" s="498"/>
      <c r="ZO2" s="498"/>
      <c r="ZP2" s="498"/>
      <c r="ZQ2" s="498"/>
      <c r="ZR2" s="498"/>
      <c r="ZS2" s="498"/>
      <c r="ZT2" s="498"/>
      <c r="ZU2" s="498"/>
      <c r="ZV2" s="498"/>
      <c r="ZW2" s="498"/>
      <c r="ZX2" s="498"/>
      <c r="ZY2" s="498"/>
      <c r="ZZ2" s="498"/>
      <c r="AAA2" s="498"/>
      <c r="AAB2" s="498"/>
      <c r="AAC2" s="498"/>
      <c r="AAD2" s="498"/>
      <c r="AAE2" s="498"/>
      <c r="AAF2" s="498"/>
      <c r="AAG2" s="498"/>
      <c r="AAH2" s="498"/>
      <c r="AAI2" s="498"/>
      <c r="AAJ2" s="498"/>
      <c r="AAK2" s="498"/>
      <c r="AAL2" s="498"/>
      <c r="AAM2" s="498"/>
      <c r="AAN2" s="498"/>
      <c r="AAO2" s="498"/>
      <c r="AAP2" s="498"/>
      <c r="AAQ2" s="498"/>
      <c r="AAR2" s="498"/>
      <c r="AAS2" s="498"/>
      <c r="AAT2" s="498"/>
      <c r="AAU2" s="498"/>
      <c r="AAV2" s="498"/>
      <c r="AAW2" s="498"/>
      <c r="AAX2" s="498"/>
      <c r="AAY2" s="498"/>
      <c r="AAZ2" s="498"/>
      <c r="ABA2" s="498"/>
      <c r="ABB2" s="498"/>
      <c r="ABC2" s="498"/>
      <c r="ABD2" s="498"/>
      <c r="ABE2" s="498"/>
      <c r="ABF2" s="498"/>
      <c r="ABG2" s="498"/>
      <c r="ABH2" s="498"/>
      <c r="ABI2" s="498"/>
      <c r="ABJ2" s="498"/>
      <c r="ABK2" s="498"/>
      <c r="ABL2" s="498"/>
      <c r="ABM2" s="498"/>
      <c r="ABN2" s="498"/>
      <c r="ABO2" s="498"/>
      <c r="ABP2" s="498"/>
      <c r="ABQ2" s="498"/>
      <c r="ABR2" s="498"/>
      <c r="ABS2" s="498"/>
      <c r="ABT2" s="498"/>
      <c r="ABU2" s="498"/>
      <c r="ABV2" s="498"/>
      <c r="ABW2" s="498"/>
      <c r="ABX2" s="498"/>
      <c r="ABY2" s="498"/>
      <c r="ABZ2" s="498"/>
      <c r="ACA2" s="498"/>
      <c r="ACB2" s="498"/>
      <c r="ACC2" s="498"/>
      <c r="ACD2" s="498"/>
      <c r="ACE2" s="498"/>
      <c r="ACF2" s="498"/>
      <c r="ACG2" s="498"/>
      <c r="ACH2" s="498"/>
      <c r="ACI2" s="498"/>
      <c r="ACJ2" s="498"/>
      <c r="ACK2" s="498"/>
      <c r="ACL2" s="498"/>
      <c r="ACM2" s="498"/>
      <c r="ACN2" s="498"/>
      <c r="ACO2" s="498"/>
      <c r="ACP2" s="498"/>
      <c r="ACQ2" s="498"/>
      <c r="ACR2" s="498"/>
      <c r="ACS2" s="498"/>
      <c r="ACT2" s="498"/>
      <c r="ACU2" s="498"/>
      <c r="ACV2" s="498"/>
      <c r="ACW2" s="498"/>
      <c r="ACX2" s="498"/>
      <c r="ACY2" s="498"/>
      <c r="ACZ2" s="498"/>
      <c r="ADA2" s="498"/>
      <c r="ADB2" s="498"/>
      <c r="ADC2" s="498"/>
      <c r="ADD2" s="498"/>
      <c r="ADE2" s="498"/>
      <c r="ADF2" s="498"/>
      <c r="ADG2" s="498"/>
      <c r="ADH2" s="498"/>
      <c r="ADI2" s="498"/>
      <c r="ADJ2" s="498"/>
      <c r="ADK2" s="498"/>
      <c r="ADL2" s="498"/>
      <c r="ADM2" s="498"/>
      <c r="ADN2" s="498"/>
      <c r="ADO2" s="498"/>
      <c r="ADP2" s="498"/>
      <c r="ADQ2" s="498"/>
      <c r="ADR2" s="498"/>
      <c r="ADS2" s="498"/>
      <c r="ADT2" s="498"/>
      <c r="ADU2" s="498"/>
      <c r="ADV2" s="498"/>
      <c r="ADW2" s="498"/>
      <c r="ADX2" s="498"/>
      <c r="ADY2" s="498"/>
      <c r="ADZ2" s="498"/>
      <c r="AEA2" s="498"/>
      <c r="AEB2" s="498"/>
      <c r="AEC2" s="498"/>
      <c r="AED2" s="498"/>
      <c r="AEE2" s="498"/>
      <c r="AEF2" s="498"/>
      <c r="AEG2" s="498"/>
      <c r="AEH2" s="498"/>
      <c r="AEI2" s="498"/>
      <c r="AEJ2" s="498"/>
      <c r="AEK2" s="498"/>
      <c r="AEL2" s="498"/>
      <c r="AEM2" s="498"/>
      <c r="AEN2" s="498"/>
      <c r="AEO2" s="498"/>
      <c r="AEP2" s="498"/>
      <c r="AEQ2" s="498"/>
      <c r="AER2" s="498"/>
      <c r="AES2" s="498"/>
      <c r="AET2" s="498"/>
      <c r="AEU2" s="498"/>
      <c r="AEV2" s="498"/>
      <c r="AEW2" s="498"/>
      <c r="AEX2" s="498"/>
      <c r="AEY2" s="498"/>
      <c r="AEZ2" s="498"/>
      <c r="AFA2" s="498"/>
      <c r="AFB2" s="498"/>
      <c r="AFC2" s="498"/>
      <c r="AFD2" s="498"/>
      <c r="AFE2" s="498"/>
      <c r="AFF2" s="498"/>
      <c r="AFG2" s="498"/>
      <c r="AFH2" s="498"/>
      <c r="AFI2" s="498"/>
      <c r="AFJ2" s="498"/>
      <c r="AFK2" s="498"/>
      <c r="AFL2" s="498"/>
      <c r="AFM2" s="498"/>
      <c r="AFN2" s="498"/>
      <c r="AFO2" s="498"/>
      <c r="AFP2" s="498"/>
      <c r="AFQ2" s="498"/>
      <c r="AFR2" s="498"/>
      <c r="AFS2" s="498"/>
      <c r="AFT2" s="498"/>
      <c r="AFU2" s="498"/>
      <c r="AFV2" s="498"/>
      <c r="AFW2" s="498"/>
      <c r="AFX2" s="498"/>
      <c r="AFY2" s="498"/>
      <c r="AFZ2" s="498"/>
      <c r="AGA2" s="498"/>
      <c r="AGB2" s="498"/>
      <c r="AGC2" s="498"/>
      <c r="AGD2" s="498"/>
      <c r="AGE2" s="498"/>
      <c r="AGF2" s="498"/>
      <c r="AGG2" s="498"/>
      <c r="AGH2" s="498"/>
      <c r="AGI2" s="498"/>
      <c r="AGJ2" s="498"/>
      <c r="AGK2" s="498"/>
      <c r="AGL2" s="498"/>
      <c r="AGM2" s="498"/>
      <c r="AGN2" s="498"/>
      <c r="AGO2" s="498"/>
      <c r="AGP2" s="498"/>
      <c r="AGQ2" s="498"/>
      <c r="AGR2" s="498"/>
      <c r="AGS2" s="498"/>
      <c r="AGT2" s="498"/>
      <c r="AGU2" s="498"/>
      <c r="AGV2" s="498"/>
      <c r="AGW2" s="498"/>
      <c r="AGX2" s="498"/>
      <c r="AGY2" s="498"/>
      <c r="AGZ2" s="498"/>
      <c r="AHA2" s="498"/>
      <c r="AHB2" s="498"/>
      <c r="AHC2" s="498"/>
      <c r="AHD2" s="498"/>
      <c r="AHE2" s="498"/>
      <c r="AHF2" s="498"/>
      <c r="AHG2" s="498"/>
      <c r="AHH2" s="498"/>
      <c r="AHI2" s="498"/>
      <c r="AHJ2" s="498"/>
      <c r="AHK2" s="498"/>
      <c r="AHL2" s="498"/>
      <c r="AHM2" s="498"/>
      <c r="AHN2" s="498"/>
      <c r="AHO2" s="498"/>
      <c r="AHP2" s="498"/>
      <c r="AHQ2" s="498"/>
      <c r="AHR2" s="498"/>
      <c r="AHS2" s="498"/>
      <c r="AHT2" s="498"/>
      <c r="AHU2" s="498"/>
      <c r="AHV2" s="498"/>
      <c r="AHW2" s="498"/>
      <c r="AHX2" s="498"/>
      <c r="AHY2" s="498"/>
      <c r="AHZ2" s="498"/>
      <c r="AIA2" s="498"/>
      <c r="AIB2" s="498"/>
      <c r="AIC2" s="498"/>
      <c r="AID2" s="498"/>
      <c r="AIE2" s="498"/>
      <c r="AIF2" s="498"/>
      <c r="AIG2" s="498"/>
      <c r="AIH2" s="498"/>
      <c r="AII2" s="498"/>
      <c r="AIJ2" s="498"/>
      <c r="AIK2" s="498"/>
      <c r="AIL2" s="498"/>
      <c r="AIM2" s="498"/>
      <c r="AIN2" s="498"/>
      <c r="AIO2" s="498"/>
      <c r="AIP2" s="498"/>
      <c r="AIQ2" s="498"/>
      <c r="AIR2" s="498"/>
      <c r="AIS2" s="498"/>
      <c r="AIT2" s="498"/>
      <c r="AIU2" s="498"/>
      <c r="AIV2" s="498"/>
      <c r="AIW2" s="498"/>
      <c r="AIX2" s="498"/>
      <c r="AIY2" s="498"/>
      <c r="AIZ2" s="498"/>
      <c r="AJA2" s="498"/>
      <c r="AJB2" s="498"/>
      <c r="AJC2" s="498"/>
      <c r="AJD2" s="498"/>
      <c r="AJE2" s="498"/>
      <c r="AJF2" s="498"/>
      <c r="AJG2" s="498"/>
      <c r="AJH2" s="498"/>
      <c r="AJI2" s="498"/>
      <c r="AJJ2" s="498"/>
      <c r="AJK2" s="498"/>
      <c r="AJL2" s="498"/>
      <c r="AJM2" s="498"/>
      <c r="AJN2" s="498"/>
      <c r="AJO2" s="498"/>
      <c r="AJP2" s="498"/>
      <c r="AJQ2" s="498"/>
      <c r="AJR2" s="498"/>
      <c r="AJS2" s="498"/>
      <c r="AJT2" s="498"/>
      <c r="AJU2" s="498"/>
      <c r="AJV2" s="498"/>
      <c r="AJW2" s="498"/>
      <c r="AJX2" s="498"/>
      <c r="AJY2" s="498"/>
      <c r="AJZ2" s="498"/>
      <c r="AKA2" s="498"/>
      <c r="AKB2" s="498"/>
      <c r="AKC2" s="498"/>
      <c r="AKD2" s="498"/>
      <c r="AKE2" s="498"/>
      <c r="AKF2" s="498"/>
      <c r="AKG2" s="498"/>
      <c r="AKH2" s="498"/>
      <c r="AKI2" s="498"/>
      <c r="AKJ2" s="498"/>
      <c r="AKK2" s="498"/>
      <c r="AKL2" s="498"/>
      <c r="AKM2" s="498"/>
      <c r="AKN2" s="498"/>
      <c r="AKO2" s="498"/>
      <c r="AKP2" s="498"/>
      <c r="AKQ2" s="498"/>
      <c r="AKR2" s="498"/>
      <c r="AKS2" s="498"/>
      <c r="AKT2" s="498"/>
      <c r="AKU2" s="498"/>
      <c r="AKV2" s="498"/>
      <c r="AKW2" s="498"/>
      <c r="AKX2" s="498"/>
      <c r="AKY2" s="498"/>
      <c r="AKZ2" s="498"/>
      <c r="ALA2" s="498"/>
      <c r="ALB2" s="498"/>
      <c r="ALC2" s="498"/>
      <c r="ALD2" s="498"/>
      <c r="ALE2" s="498"/>
    </row>
    <row r="3" spans="1:993" s="494" customFormat="1" ht="35.25" customHeight="1">
      <c r="A3" s="490"/>
      <c r="B3" s="490"/>
      <c r="C3" s="490"/>
      <c r="D3" s="490"/>
      <c r="E3" s="490"/>
      <c r="F3" s="741" t="e">
        <f>CONCATENATE(#REF!,", ",#REF!)</f>
        <v>#REF!</v>
      </c>
      <c r="G3" s="741"/>
      <c r="H3" s="741"/>
      <c r="I3" s="741"/>
      <c r="J3" s="741"/>
      <c r="K3" s="741"/>
      <c r="L3" s="846"/>
      <c r="M3" s="501"/>
      <c r="N3" s="501"/>
      <c r="O3" s="501"/>
      <c r="P3" s="501"/>
      <c r="Q3" s="492"/>
      <c r="R3" s="492"/>
      <c r="S3" s="492"/>
      <c r="T3" s="492"/>
      <c r="U3" s="492"/>
      <c r="V3" s="492"/>
      <c r="W3" s="843"/>
      <c r="X3" s="843"/>
      <c r="Y3" s="843"/>
      <c r="Z3" s="843" t="e">
        <f>IF(AND(#REF!="DA",LEN(#REF!)=12),#REF!,"-")</f>
        <v>#REF!</v>
      </c>
      <c r="AB3" s="1821"/>
    </row>
    <row r="4" spans="1:993" s="500" customFormat="1" ht="35.25" customHeight="1">
      <c r="A4" s="496"/>
      <c r="B4" s="496"/>
      <c r="C4" s="496"/>
      <c r="D4" s="496"/>
      <c r="E4" s="496"/>
      <c r="F4" s="849" t="s">
        <v>2262</v>
      </c>
      <c r="G4" s="523"/>
      <c r="H4" s="523"/>
      <c r="I4" s="523"/>
      <c r="J4" s="523"/>
      <c r="K4" s="523"/>
      <c r="L4" s="497"/>
      <c r="M4" s="742"/>
      <c r="N4" s="742"/>
      <c r="O4" s="742"/>
      <c r="P4" s="742"/>
      <c r="Q4" s="845"/>
      <c r="R4" s="845"/>
      <c r="S4" s="845"/>
      <c r="T4" s="845"/>
      <c r="U4" s="845"/>
      <c r="V4" s="845"/>
      <c r="W4" s="502"/>
      <c r="X4" s="502"/>
      <c r="Y4" s="502"/>
      <c r="Z4" s="852" t="s">
        <v>2261</v>
      </c>
      <c r="AA4" s="498"/>
      <c r="AB4" s="1821"/>
      <c r="AC4" s="498"/>
      <c r="AD4" s="498"/>
      <c r="AE4" s="498"/>
      <c r="AF4" s="498"/>
      <c r="AG4" s="498"/>
      <c r="AH4" s="498"/>
      <c r="AI4" s="498"/>
      <c r="AJ4" s="498"/>
      <c r="AK4" s="498"/>
      <c r="AL4" s="498"/>
      <c r="AM4" s="498"/>
      <c r="AN4" s="498"/>
      <c r="AO4" s="498"/>
      <c r="AP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c r="GT4" s="498"/>
      <c r="GU4" s="498"/>
      <c r="GV4" s="498"/>
      <c r="GW4" s="498"/>
      <c r="GX4" s="498"/>
      <c r="GY4" s="498"/>
      <c r="GZ4" s="498"/>
      <c r="HA4" s="498"/>
      <c r="HB4" s="498"/>
      <c r="HC4" s="498"/>
      <c r="HD4" s="498"/>
      <c r="HE4" s="498"/>
      <c r="HF4" s="498"/>
      <c r="HG4" s="498"/>
      <c r="HH4" s="498"/>
      <c r="HI4" s="498"/>
      <c r="HJ4" s="498"/>
      <c r="HK4" s="498"/>
      <c r="HL4" s="498"/>
      <c r="HM4" s="498"/>
      <c r="HN4" s="498"/>
      <c r="HO4" s="498"/>
      <c r="HP4" s="498"/>
      <c r="HQ4" s="498"/>
      <c r="HR4" s="498"/>
      <c r="HS4" s="498"/>
      <c r="HT4" s="498"/>
      <c r="HU4" s="498"/>
      <c r="HV4" s="498"/>
      <c r="HW4" s="498"/>
      <c r="HX4" s="498"/>
      <c r="HY4" s="498"/>
      <c r="HZ4" s="498"/>
      <c r="IA4" s="498"/>
      <c r="IB4" s="498"/>
      <c r="IC4" s="498"/>
      <c r="ID4" s="498"/>
      <c r="IE4" s="498"/>
      <c r="IF4" s="498"/>
      <c r="IG4" s="498"/>
      <c r="IH4" s="498"/>
      <c r="II4" s="498"/>
      <c r="IJ4" s="498"/>
      <c r="IK4" s="498"/>
      <c r="IL4" s="498"/>
      <c r="IM4" s="498"/>
      <c r="IN4" s="498"/>
      <c r="IO4" s="498"/>
      <c r="IP4" s="498"/>
      <c r="IQ4" s="498"/>
      <c r="IR4" s="498"/>
      <c r="IS4" s="498"/>
      <c r="IT4" s="498"/>
      <c r="IU4" s="498"/>
      <c r="IV4" s="498"/>
      <c r="IW4" s="498"/>
      <c r="IX4" s="498"/>
      <c r="IY4" s="498"/>
      <c r="IZ4" s="498"/>
      <c r="JA4" s="498"/>
      <c r="JB4" s="498"/>
      <c r="JC4" s="498"/>
      <c r="JD4" s="498"/>
      <c r="JE4" s="498"/>
      <c r="JF4" s="498"/>
      <c r="JG4" s="498"/>
      <c r="JH4" s="498"/>
      <c r="JI4" s="498"/>
      <c r="JJ4" s="498"/>
      <c r="JK4" s="498"/>
      <c r="JL4" s="498"/>
      <c r="JM4" s="498"/>
      <c r="JN4" s="498"/>
      <c r="JO4" s="498"/>
      <c r="JP4" s="498"/>
      <c r="JQ4" s="498"/>
      <c r="JR4" s="498"/>
      <c r="JS4" s="498"/>
      <c r="JT4" s="498"/>
      <c r="JU4" s="498"/>
      <c r="JV4" s="498"/>
      <c r="JW4" s="498"/>
      <c r="JX4" s="498"/>
      <c r="JY4" s="498"/>
      <c r="JZ4" s="498"/>
      <c r="KA4" s="498"/>
      <c r="KB4" s="498"/>
      <c r="KC4" s="498"/>
      <c r="KD4" s="498"/>
      <c r="KE4" s="498"/>
      <c r="KF4" s="498"/>
      <c r="KG4" s="498"/>
      <c r="KH4" s="498"/>
      <c r="KI4" s="498"/>
      <c r="KJ4" s="498"/>
      <c r="KK4" s="498"/>
      <c r="KL4" s="498"/>
      <c r="KM4" s="498"/>
      <c r="KN4" s="498"/>
      <c r="KO4" s="498"/>
      <c r="KP4" s="498"/>
      <c r="KQ4" s="498"/>
      <c r="KR4" s="498"/>
      <c r="KS4" s="498"/>
      <c r="KT4" s="498"/>
      <c r="KU4" s="498"/>
      <c r="KV4" s="498"/>
      <c r="KW4" s="498"/>
      <c r="KX4" s="498"/>
      <c r="KY4" s="498"/>
      <c r="KZ4" s="498"/>
      <c r="LA4" s="498"/>
      <c r="LB4" s="498"/>
      <c r="LC4" s="498"/>
      <c r="LD4" s="498"/>
      <c r="LE4" s="498"/>
      <c r="LF4" s="498"/>
      <c r="LG4" s="498"/>
      <c r="LH4" s="498"/>
      <c r="LI4" s="498"/>
      <c r="LJ4" s="498"/>
      <c r="LK4" s="498"/>
      <c r="LL4" s="498"/>
      <c r="LM4" s="498"/>
      <c r="LN4" s="498"/>
      <c r="LO4" s="498"/>
      <c r="LP4" s="498"/>
      <c r="LQ4" s="498"/>
      <c r="LR4" s="498"/>
      <c r="LS4" s="498"/>
      <c r="LT4" s="498"/>
      <c r="LU4" s="498"/>
      <c r="LV4" s="498"/>
      <c r="LW4" s="498"/>
      <c r="LX4" s="498"/>
      <c r="LY4" s="498"/>
      <c r="LZ4" s="498"/>
      <c r="MA4" s="498"/>
      <c r="MB4" s="498"/>
      <c r="MC4" s="498"/>
      <c r="MD4" s="498"/>
      <c r="ME4" s="498"/>
      <c r="MF4" s="498"/>
      <c r="MG4" s="498"/>
      <c r="MH4" s="498"/>
      <c r="MI4" s="498"/>
      <c r="MJ4" s="498"/>
      <c r="MK4" s="498"/>
      <c r="ML4" s="498"/>
      <c r="MM4" s="498"/>
      <c r="MN4" s="498"/>
      <c r="MO4" s="498"/>
      <c r="MP4" s="498"/>
      <c r="MQ4" s="498"/>
      <c r="MR4" s="498"/>
      <c r="MS4" s="498"/>
      <c r="MT4" s="498"/>
      <c r="MU4" s="498"/>
      <c r="MV4" s="498"/>
      <c r="MW4" s="498"/>
      <c r="MX4" s="498"/>
      <c r="MY4" s="498"/>
      <c r="MZ4" s="498"/>
      <c r="NA4" s="498"/>
      <c r="NB4" s="498"/>
      <c r="NC4" s="498"/>
      <c r="ND4" s="498"/>
      <c r="NE4" s="498"/>
      <c r="NF4" s="498"/>
      <c r="NG4" s="498"/>
      <c r="NH4" s="498"/>
      <c r="NI4" s="498"/>
      <c r="NJ4" s="498"/>
      <c r="NK4" s="498"/>
      <c r="NL4" s="498"/>
      <c r="NM4" s="498"/>
      <c r="NN4" s="498"/>
      <c r="NO4" s="498"/>
      <c r="NP4" s="498"/>
      <c r="NQ4" s="498"/>
      <c r="NR4" s="498"/>
      <c r="NS4" s="498"/>
      <c r="NT4" s="498"/>
      <c r="NU4" s="498"/>
      <c r="NV4" s="498"/>
      <c r="NW4" s="498"/>
      <c r="NX4" s="498"/>
      <c r="NY4" s="498"/>
      <c r="NZ4" s="498"/>
      <c r="OA4" s="498"/>
      <c r="OB4" s="498"/>
      <c r="OC4" s="498"/>
      <c r="OD4" s="498"/>
      <c r="OE4" s="498"/>
      <c r="OF4" s="498"/>
      <c r="OG4" s="498"/>
      <c r="OH4" s="498"/>
      <c r="OI4" s="498"/>
      <c r="OJ4" s="498"/>
      <c r="OK4" s="498"/>
      <c r="OL4" s="498"/>
      <c r="OM4" s="498"/>
      <c r="ON4" s="498"/>
      <c r="OO4" s="498"/>
      <c r="OP4" s="498"/>
      <c r="OQ4" s="498"/>
      <c r="OR4" s="498"/>
      <c r="OS4" s="498"/>
      <c r="OT4" s="498"/>
      <c r="OU4" s="498"/>
      <c r="OV4" s="498"/>
      <c r="OW4" s="498"/>
      <c r="OX4" s="498"/>
      <c r="OY4" s="498"/>
      <c r="OZ4" s="498"/>
      <c r="PA4" s="498"/>
      <c r="PB4" s="498"/>
      <c r="PC4" s="498"/>
      <c r="PD4" s="498"/>
      <c r="PE4" s="498"/>
      <c r="PF4" s="498"/>
      <c r="PG4" s="498"/>
      <c r="PH4" s="498"/>
      <c r="PI4" s="498"/>
      <c r="PJ4" s="498"/>
      <c r="PK4" s="498"/>
      <c r="PL4" s="498"/>
      <c r="PM4" s="498"/>
      <c r="PN4" s="498"/>
      <c r="PO4" s="498"/>
      <c r="PP4" s="498"/>
      <c r="PQ4" s="498"/>
      <c r="PR4" s="498"/>
      <c r="PS4" s="498"/>
      <c r="PT4" s="498"/>
      <c r="PU4" s="498"/>
      <c r="PV4" s="498"/>
      <c r="PW4" s="498"/>
      <c r="PX4" s="498"/>
      <c r="PY4" s="498"/>
      <c r="PZ4" s="498"/>
      <c r="QA4" s="498"/>
      <c r="QB4" s="498"/>
      <c r="QC4" s="498"/>
      <c r="QD4" s="498"/>
      <c r="QE4" s="498"/>
      <c r="QF4" s="498"/>
      <c r="QG4" s="498"/>
      <c r="QH4" s="498"/>
      <c r="QI4" s="498"/>
      <c r="QJ4" s="498"/>
      <c r="QK4" s="498"/>
      <c r="QL4" s="498"/>
      <c r="QM4" s="498"/>
      <c r="QN4" s="498"/>
      <c r="QO4" s="498"/>
      <c r="QP4" s="498"/>
      <c r="QQ4" s="498"/>
      <c r="QR4" s="498"/>
      <c r="QS4" s="498"/>
      <c r="QT4" s="498"/>
      <c r="QU4" s="498"/>
      <c r="QV4" s="498"/>
      <c r="QW4" s="498"/>
      <c r="QX4" s="498"/>
      <c r="QY4" s="498"/>
      <c r="QZ4" s="498"/>
      <c r="RA4" s="498"/>
      <c r="RB4" s="498"/>
      <c r="RC4" s="498"/>
      <c r="RD4" s="498"/>
      <c r="RE4" s="498"/>
      <c r="RF4" s="498"/>
      <c r="RG4" s="498"/>
      <c r="RH4" s="498"/>
      <c r="RI4" s="498"/>
      <c r="RJ4" s="498"/>
      <c r="RK4" s="498"/>
      <c r="RL4" s="498"/>
      <c r="RM4" s="498"/>
      <c r="RN4" s="498"/>
      <c r="RO4" s="498"/>
      <c r="RP4" s="498"/>
      <c r="RQ4" s="498"/>
      <c r="RR4" s="498"/>
      <c r="RS4" s="498"/>
      <c r="RT4" s="498"/>
      <c r="RU4" s="498"/>
      <c r="RV4" s="498"/>
      <c r="RW4" s="498"/>
      <c r="RX4" s="498"/>
      <c r="RY4" s="498"/>
      <c r="RZ4" s="498"/>
      <c r="SA4" s="498"/>
      <c r="SB4" s="498"/>
      <c r="SC4" s="498"/>
      <c r="SD4" s="498"/>
      <c r="SE4" s="498"/>
      <c r="SF4" s="498"/>
      <c r="SG4" s="498"/>
      <c r="SH4" s="498"/>
      <c r="SI4" s="498"/>
      <c r="SJ4" s="498"/>
      <c r="SK4" s="498"/>
      <c r="SL4" s="498"/>
      <c r="SM4" s="498"/>
      <c r="SN4" s="498"/>
      <c r="SO4" s="498"/>
      <c r="SP4" s="498"/>
      <c r="SQ4" s="498"/>
      <c r="SR4" s="498"/>
      <c r="SS4" s="498"/>
      <c r="ST4" s="498"/>
      <c r="SU4" s="498"/>
      <c r="SV4" s="498"/>
      <c r="SW4" s="498"/>
      <c r="SX4" s="498"/>
      <c r="SY4" s="498"/>
      <c r="SZ4" s="498"/>
      <c r="TA4" s="498"/>
      <c r="TB4" s="498"/>
      <c r="TC4" s="498"/>
      <c r="TD4" s="498"/>
      <c r="TE4" s="498"/>
      <c r="TF4" s="498"/>
      <c r="TG4" s="498"/>
      <c r="TH4" s="498"/>
      <c r="TI4" s="498"/>
      <c r="TJ4" s="498"/>
      <c r="TK4" s="498"/>
      <c r="TL4" s="498"/>
      <c r="TM4" s="498"/>
      <c r="TN4" s="498"/>
      <c r="TO4" s="498"/>
      <c r="TP4" s="498"/>
      <c r="TQ4" s="498"/>
      <c r="TR4" s="498"/>
      <c r="TS4" s="498"/>
      <c r="TT4" s="498"/>
      <c r="TU4" s="498"/>
      <c r="TV4" s="498"/>
      <c r="TW4" s="498"/>
      <c r="TX4" s="498"/>
      <c r="TY4" s="498"/>
      <c r="TZ4" s="498"/>
      <c r="UA4" s="498"/>
      <c r="UB4" s="498"/>
      <c r="UC4" s="498"/>
      <c r="UD4" s="498"/>
      <c r="UE4" s="498"/>
      <c r="UF4" s="498"/>
      <c r="UG4" s="498"/>
      <c r="UH4" s="498"/>
      <c r="UI4" s="498"/>
      <c r="UJ4" s="498"/>
      <c r="UK4" s="498"/>
      <c r="UL4" s="498"/>
      <c r="UM4" s="498"/>
      <c r="UN4" s="498"/>
      <c r="UO4" s="498"/>
      <c r="UP4" s="498"/>
      <c r="UQ4" s="498"/>
      <c r="UR4" s="498"/>
      <c r="US4" s="498"/>
      <c r="UT4" s="498"/>
      <c r="UU4" s="498"/>
      <c r="UV4" s="498"/>
      <c r="UW4" s="498"/>
      <c r="UX4" s="498"/>
      <c r="UY4" s="498"/>
      <c r="UZ4" s="498"/>
      <c r="VA4" s="498"/>
      <c r="VB4" s="498"/>
      <c r="VC4" s="498"/>
      <c r="VD4" s="498"/>
      <c r="VE4" s="498"/>
      <c r="VF4" s="498"/>
      <c r="VG4" s="498"/>
      <c r="VH4" s="498"/>
      <c r="VI4" s="498"/>
      <c r="VJ4" s="498"/>
      <c r="VK4" s="498"/>
      <c r="VL4" s="498"/>
      <c r="VM4" s="498"/>
      <c r="VN4" s="498"/>
      <c r="VO4" s="498"/>
      <c r="VP4" s="498"/>
      <c r="VQ4" s="498"/>
      <c r="VR4" s="498"/>
      <c r="VS4" s="498"/>
      <c r="VT4" s="498"/>
      <c r="VU4" s="498"/>
      <c r="VV4" s="498"/>
      <c r="VW4" s="498"/>
      <c r="VX4" s="498"/>
      <c r="VY4" s="498"/>
      <c r="VZ4" s="498"/>
      <c r="WA4" s="498"/>
      <c r="WB4" s="498"/>
      <c r="WC4" s="498"/>
      <c r="WD4" s="498"/>
      <c r="WE4" s="498"/>
      <c r="WF4" s="498"/>
      <c r="WG4" s="498"/>
      <c r="WH4" s="498"/>
      <c r="WI4" s="498"/>
      <c r="WJ4" s="498"/>
      <c r="WK4" s="498"/>
      <c r="WL4" s="498"/>
      <c r="WM4" s="498"/>
      <c r="WN4" s="498"/>
      <c r="WO4" s="498"/>
      <c r="WP4" s="498"/>
      <c r="WQ4" s="498"/>
      <c r="WR4" s="498"/>
      <c r="WS4" s="498"/>
      <c r="WT4" s="498"/>
      <c r="WU4" s="498"/>
      <c r="WV4" s="498"/>
      <c r="WW4" s="498"/>
      <c r="WX4" s="498"/>
      <c r="WY4" s="498"/>
      <c r="WZ4" s="498"/>
      <c r="XA4" s="498"/>
      <c r="XB4" s="498"/>
      <c r="XC4" s="498"/>
      <c r="XD4" s="498"/>
      <c r="XE4" s="498"/>
      <c r="XF4" s="498"/>
      <c r="XG4" s="498"/>
      <c r="XH4" s="498"/>
      <c r="XI4" s="498"/>
      <c r="XJ4" s="498"/>
      <c r="XK4" s="498"/>
      <c r="XL4" s="498"/>
      <c r="XM4" s="498"/>
      <c r="XN4" s="498"/>
      <c r="XO4" s="498"/>
      <c r="XP4" s="498"/>
      <c r="XQ4" s="498"/>
      <c r="XR4" s="498"/>
      <c r="XS4" s="498"/>
      <c r="XT4" s="498"/>
      <c r="XU4" s="498"/>
      <c r="XV4" s="498"/>
      <c r="XW4" s="498"/>
      <c r="XX4" s="498"/>
      <c r="XY4" s="498"/>
      <c r="XZ4" s="498"/>
      <c r="YA4" s="498"/>
      <c r="YB4" s="498"/>
      <c r="YC4" s="498"/>
      <c r="YD4" s="498"/>
      <c r="YE4" s="498"/>
      <c r="YF4" s="498"/>
      <c r="YG4" s="498"/>
      <c r="YH4" s="498"/>
      <c r="YI4" s="498"/>
      <c r="YJ4" s="498"/>
      <c r="YK4" s="498"/>
      <c r="YL4" s="498"/>
      <c r="YM4" s="498"/>
      <c r="YN4" s="498"/>
      <c r="YO4" s="498"/>
      <c r="YP4" s="498"/>
      <c r="YQ4" s="498"/>
      <c r="YR4" s="498"/>
      <c r="YS4" s="498"/>
      <c r="YT4" s="498"/>
      <c r="YU4" s="498"/>
      <c r="YV4" s="498"/>
      <c r="YW4" s="498"/>
      <c r="YX4" s="498"/>
      <c r="YY4" s="498"/>
      <c r="YZ4" s="498"/>
      <c r="ZA4" s="498"/>
      <c r="ZB4" s="498"/>
      <c r="ZC4" s="498"/>
      <c r="ZD4" s="498"/>
      <c r="ZE4" s="498"/>
      <c r="ZF4" s="498"/>
      <c r="ZG4" s="498"/>
      <c r="ZH4" s="498"/>
      <c r="ZI4" s="498"/>
      <c r="ZJ4" s="498"/>
      <c r="ZK4" s="498"/>
      <c r="ZL4" s="498"/>
      <c r="ZM4" s="498"/>
      <c r="ZN4" s="498"/>
      <c r="ZO4" s="498"/>
      <c r="ZP4" s="498"/>
      <c r="ZQ4" s="498"/>
      <c r="ZR4" s="498"/>
      <c r="ZS4" s="498"/>
      <c r="ZT4" s="498"/>
      <c r="ZU4" s="498"/>
      <c r="ZV4" s="498"/>
      <c r="ZW4" s="498"/>
      <c r="ZX4" s="498"/>
      <c r="ZY4" s="498"/>
      <c r="ZZ4" s="498"/>
      <c r="AAA4" s="498"/>
      <c r="AAB4" s="498"/>
      <c r="AAC4" s="498"/>
      <c r="AAD4" s="498"/>
      <c r="AAE4" s="498"/>
      <c r="AAF4" s="498"/>
      <c r="AAG4" s="498"/>
      <c r="AAH4" s="498"/>
      <c r="AAI4" s="498"/>
      <c r="AAJ4" s="498"/>
      <c r="AAK4" s="498"/>
      <c r="AAL4" s="498"/>
      <c r="AAM4" s="498"/>
      <c r="AAN4" s="498"/>
      <c r="AAO4" s="498"/>
      <c r="AAP4" s="498"/>
      <c r="AAQ4" s="498"/>
      <c r="AAR4" s="498"/>
      <c r="AAS4" s="498"/>
      <c r="AAT4" s="498"/>
      <c r="AAU4" s="498"/>
      <c r="AAV4" s="498"/>
      <c r="AAW4" s="498"/>
      <c r="AAX4" s="498"/>
      <c r="AAY4" s="498"/>
      <c r="AAZ4" s="498"/>
      <c r="ABA4" s="498"/>
      <c r="ABB4" s="498"/>
      <c r="ABC4" s="498"/>
      <c r="ABD4" s="498"/>
      <c r="ABE4" s="498"/>
      <c r="ABF4" s="498"/>
      <c r="ABG4" s="498"/>
      <c r="ABH4" s="498"/>
      <c r="ABI4" s="498"/>
      <c r="ABJ4" s="498"/>
      <c r="ABK4" s="498"/>
      <c r="ABL4" s="498"/>
      <c r="ABM4" s="498"/>
      <c r="ABN4" s="498"/>
      <c r="ABO4" s="498"/>
      <c r="ABP4" s="498"/>
      <c r="ABQ4" s="498"/>
      <c r="ABR4" s="498"/>
      <c r="ABS4" s="498"/>
      <c r="ABT4" s="498"/>
      <c r="ABU4" s="498"/>
      <c r="ABV4" s="498"/>
      <c r="ABW4" s="498"/>
      <c r="ABX4" s="498"/>
      <c r="ABY4" s="498"/>
      <c r="ABZ4" s="498"/>
      <c r="ACA4" s="498"/>
      <c r="ACB4" s="498"/>
      <c r="ACC4" s="498"/>
      <c r="ACD4" s="498"/>
      <c r="ACE4" s="498"/>
      <c r="ACF4" s="498"/>
      <c r="ACG4" s="498"/>
      <c r="ACH4" s="498"/>
      <c r="ACI4" s="498"/>
      <c r="ACJ4" s="498"/>
      <c r="ACK4" s="498"/>
      <c r="ACL4" s="498"/>
      <c r="ACM4" s="498"/>
      <c r="ACN4" s="498"/>
      <c r="ACO4" s="498"/>
      <c r="ACP4" s="498"/>
      <c r="ACQ4" s="498"/>
      <c r="ACR4" s="498"/>
      <c r="ACS4" s="498"/>
      <c r="ACT4" s="498"/>
      <c r="ACU4" s="498"/>
      <c r="ACV4" s="498"/>
      <c r="ACW4" s="498"/>
      <c r="ACX4" s="498"/>
      <c r="ACY4" s="498"/>
      <c r="ACZ4" s="498"/>
      <c r="ADA4" s="498"/>
      <c r="ADB4" s="498"/>
      <c r="ADC4" s="498"/>
      <c r="ADD4" s="498"/>
      <c r="ADE4" s="498"/>
      <c r="ADF4" s="498"/>
      <c r="ADG4" s="498"/>
      <c r="ADH4" s="498"/>
      <c r="ADI4" s="498"/>
      <c r="ADJ4" s="498"/>
      <c r="ADK4" s="498"/>
      <c r="ADL4" s="498"/>
      <c r="ADM4" s="498"/>
      <c r="ADN4" s="498"/>
      <c r="ADO4" s="498"/>
      <c r="ADP4" s="498"/>
      <c r="ADQ4" s="498"/>
      <c r="ADR4" s="498"/>
      <c r="ADS4" s="498"/>
      <c r="ADT4" s="498"/>
      <c r="ADU4" s="498"/>
      <c r="ADV4" s="498"/>
      <c r="ADW4" s="498"/>
      <c r="ADX4" s="498"/>
      <c r="ADY4" s="498"/>
      <c r="ADZ4" s="498"/>
      <c r="AEA4" s="498"/>
      <c r="AEB4" s="498"/>
      <c r="AEC4" s="498"/>
      <c r="AED4" s="498"/>
      <c r="AEE4" s="498"/>
      <c r="AEF4" s="498"/>
      <c r="AEG4" s="498"/>
      <c r="AEH4" s="498"/>
      <c r="AEI4" s="498"/>
      <c r="AEJ4" s="498"/>
      <c r="AEK4" s="498"/>
      <c r="AEL4" s="498"/>
      <c r="AEM4" s="498"/>
      <c r="AEN4" s="498"/>
      <c r="AEO4" s="498"/>
      <c r="AEP4" s="498"/>
      <c r="AEQ4" s="498"/>
      <c r="AER4" s="498"/>
      <c r="AES4" s="498"/>
      <c r="AET4" s="498"/>
      <c r="AEU4" s="498"/>
      <c r="AEV4" s="498"/>
      <c r="AEW4" s="498"/>
      <c r="AEX4" s="498"/>
      <c r="AEY4" s="498"/>
      <c r="AEZ4" s="498"/>
      <c r="AFA4" s="498"/>
      <c r="AFB4" s="498"/>
      <c r="AFC4" s="498"/>
      <c r="AFD4" s="498"/>
      <c r="AFE4" s="498"/>
      <c r="AFF4" s="498"/>
      <c r="AFG4" s="498"/>
      <c r="AFH4" s="498"/>
      <c r="AFI4" s="498"/>
      <c r="AFJ4" s="498"/>
      <c r="AFK4" s="498"/>
      <c r="AFL4" s="498"/>
      <c r="AFM4" s="498"/>
      <c r="AFN4" s="498"/>
      <c r="AFO4" s="498"/>
      <c r="AFP4" s="498"/>
      <c r="AFQ4" s="498"/>
      <c r="AFR4" s="498"/>
      <c r="AFS4" s="498"/>
      <c r="AFT4" s="498"/>
      <c r="AFU4" s="498"/>
      <c r="AFV4" s="498"/>
      <c r="AFW4" s="498"/>
      <c r="AFX4" s="498"/>
      <c r="AFY4" s="498"/>
      <c r="AFZ4" s="498"/>
      <c r="AGA4" s="498"/>
      <c r="AGB4" s="498"/>
      <c r="AGC4" s="498"/>
      <c r="AGD4" s="498"/>
      <c r="AGE4" s="498"/>
      <c r="AGF4" s="498"/>
      <c r="AGG4" s="498"/>
      <c r="AGH4" s="498"/>
      <c r="AGI4" s="498"/>
      <c r="AGJ4" s="498"/>
      <c r="AGK4" s="498"/>
      <c r="AGL4" s="498"/>
      <c r="AGM4" s="498"/>
      <c r="AGN4" s="498"/>
      <c r="AGO4" s="498"/>
      <c r="AGP4" s="498"/>
      <c r="AGQ4" s="498"/>
      <c r="AGR4" s="498"/>
      <c r="AGS4" s="498"/>
      <c r="AGT4" s="498"/>
      <c r="AGU4" s="498"/>
      <c r="AGV4" s="498"/>
      <c r="AGW4" s="498"/>
      <c r="AGX4" s="498"/>
      <c r="AGY4" s="498"/>
      <c r="AGZ4" s="498"/>
      <c r="AHA4" s="498"/>
      <c r="AHB4" s="498"/>
      <c r="AHC4" s="498"/>
      <c r="AHD4" s="498"/>
      <c r="AHE4" s="498"/>
      <c r="AHF4" s="498"/>
      <c r="AHG4" s="498"/>
      <c r="AHH4" s="498"/>
      <c r="AHI4" s="498"/>
      <c r="AHJ4" s="498"/>
      <c r="AHK4" s="498"/>
      <c r="AHL4" s="498"/>
      <c r="AHM4" s="498"/>
      <c r="AHN4" s="498"/>
      <c r="AHO4" s="498"/>
      <c r="AHP4" s="498"/>
      <c r="AHQ4" s="498"/>
      <c r="AHR4" s="498"/>
      <c r="AHS4" s="498"/>
      <c r="AHT4" s="498"/>
      <c r="AHU4" s="498"/>
      <c r="AHV4" s="498"/>
      <c r="AHW4" s="498"/>
      <c r="AHX4" s="498"/>
      <c r="AHY4" s="498"/>
      <c r="AHZ4" s="498"/>
      <c r="AIA4" s="498"/>
      <c r="AIB4" s="498"/>
      <c r="AIC4" s="498"/>
      <c r="AID4" s="498"/>
      <c r="AIE4" s="498"/>
      <c r="AIF4" s="498"/>
      <c r="AIG4" s="498"/>
      <c r="AIH4" s="498"/>
      <c r="AII4" s="498"/>
      <c r="AIJ4" s="498"/>
      <c r="AIK4" s="498"/>
      <c r="AIL4" s="498"/>
      <c r="AIM4" s="498"/>
      <c r="AIN4" s="498"/>
      <c r="AIO4" s="498"/>
      <c r="AIP4" s="498"/>
      <c r="AIQ4" s="498"/>
      <c r="AIR4" s="498"/>
      <c r="AIS4" s="498"/>
      <c r="AIT4" s="498"/>
      <c r="AIU4" s="498"/>
      <c r="AIV4" s="498"/>
      <c r="AIW4" s="498"/>
      <c r="AIX4" s="498"/>
      <c r="AIY4" s="498"/>
      <c r="AIZ4" s="498"/>
      <c r="AJA4" s="498"/>
      <c r="AJB4" s="498"/>
      <c r="AJC4" s="498"/>
      <c r="AJD4" s="498"/>
      <c r="AJE4" s="498"/>
      <c r="AJF4" s="498"/>
      <c r="AJG4" s="498"/>
      <c r="AJH4" s="498"/>
      <c r="AJI4" s="498"/>
      <c r="AJJ4" s="498"/>
      <c r="AJK4" s="498"/>
      <c r="AJL4" s="498"/>
      <c r="AJM4" s="498"/>
      <c r="AJN4" s="498"/>
      <c r="AJO4" s="498"/>
      <c r="AJP4" s="498"/>
      <c r="AJQ4" s="498"/>
      <c r="AJR4" s="498"/>
      <c r="AJS4" s="498"/>
      <c r="AJT4" s="498"/>
      <c r="AJU4" s="498"/>
      <c r="AJV4" s="498"/>
      <c r="AJW4" s="498"/>
      <c r="AJX4" s="498"/>
      <c r="AJY4" s="498"/>
      <c r="AJZ4" s="498"/>
      <c r="AKA4" s="498"/>
      <c r="AKB4" s="498"/>
      <c r="AKC4" s="498"/>
      <c r="AKD4" s="498"/>
      <c r="AKE4" s="498"/>
      <c r="AKF4" s="498"/>
      <c r="AKG4" s="498"/>
      <c r="AKH4" s="498"/>
      <c r="AKI4" s="498"/>
      <c r="AKJ4" s="498"/>
      <c r="AKK4" s="498"/>
      <c r="AKL4" s="498"/>
      <c r="AKM4" s="498"/>
      <c r="AKN4" s="498"/>
      <c r="AKO4" s="498"/>
      <c r="AKP4" s="498"/>
      <c r="AKQ4" s="498"/>
      <c r="AKR4" s="498"/>
      <c r="AKS4" s="498"/>
      <c r="AKT4" s="498"/>
      <c r="AKU4" s="498"/>
      <c r="AKV4" s="498"/>
      <c r="AKW4" s="498"/>
      <c r="AKX4" s="498"/>
      <c r="AKY4" s="498"/>
      <c r="AKZ4" s="498"/>
      <c r="ALA4" s="498"/>
      <c r="ALB4" s="498"/>
      <c r="ALC4" s="498"/>
      <c r="ALD4" s="498"/>
      <c r="ALE4" s="498"/>
    </row>
    <row r="5" spans="1:993" s="494" customFormat="1" ht="35.25" customHeight="1">
      <c r="A5" s="490"/>
      <c r="B5" s="490"/>
      <c r="C5" s="490"/>
      <c r="D5" s="490"/>
      <c r="E5" s="490"/>
      <c r="F5" s="1868" t="e">
        <f>#REF!</f>
        <v>#REF!</v>
      </c>
      <c r="G5" s="1868"/>
      <c r="H5" s="1868"/>
      <c r="I5" s="1868"/>
      <c r="J5" s="1868"/>
      <c r="K5" s="1868"/>
      <c r="L5" s="1868"/>
      <c r="M5" s="1868"/>
      <c r="N5" s="1868"/>
      <c r="O5" s="1868"/>
      <c r="P5" s="1868"/>
      <c r="Q5" s="492"/>
      <c r="R5" s="492"/>
      <c r="S5" s="492"/>
      <c r="T5" s="492"/>
      <c r="U5" s="492"/>
      <c r="V5" s="492"/>
      <c r="W5" s="1724" t="e">
        <f>#REF!</f>
        <v>#REF!</v>
      </c>
      <c r="X5" s="1724"/>
      <c r="Y5" s="1724"/>
      <c r="Z5" s="1724"/>
      <c r="AB5" s="1821"/>
    </row>
    <row r="6" spans="1:993" s="500" customFormat="1" ht="35.25" customHeight="1">
      <c r="A6" s="496"/>
      <c r="B6" s="496"/>
      <c r="C6" s="496"/>
      <c r="D6" s="496"/>
      <c r="E6" s="496"/>
      <c r="F6" s="849" t="s">
        <v>2213</v>
      </c>
      <c r="G6" s="523"/>
      <c r="H6" s="523"/>
      <c r="I6" s="523"/>
      <c r="J6" s="523"/>
      <c r="K6" s="523"/>
      <c r="L6" s="497"/>
      <c r="M6" s="505"/>
      <c r="N6" s="505"/>
      <c r="O6" s="505"/>
      <c r="P6" s="505"/>
      <c r="Q6" s="845"/>
      <c r="R6" s="845"/>
      <c r="S6" s="845"/>
      <c r="T6" s="845"/>
      <c r="U6" s="845"/>
      <c r="V6" s="502"/>
      <c r="W6" s="502"/>
      <c r="X6" s="845"/>
      <c r="Y6" s="845"/>
      <c r="Z6" s="852" t="s">
        <v>2263</v>
      </c>
      <c r="AA6" s="498"/>
      <c r="AB6" s="1821"/>
      <c r="AC6" s="498"/>
      <c r="AD6" s="498"/>
      <c r="AE6" s="498"/>
      <c r="AF6" s="498"/>
      <c r="AG6" s="498"/>
      <c r="AH6" s="498"/>
      <c r="AI6" s="498"/>
      <c r="AJ6" s="498"/>
      <c r="AK6" s="498"/>
      <c r="AL6" s="498"/>
      <c r="AM6" s="498"/>
      <c r="AN6" s="498"/>
      <c r="AO6" s="498"/>
      <c r="AP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c r="GO6" s="498"/>
      <c r="GP6" s="498"/>
      <c r="GQ6" s="498"/>
      <c r="GR6" s="498"/>
      <c r="GS6" s="498"/>
      <c r="GT6" s="498"/>
      <c r="GU6" s="498"/>
      <c r="GV6" s="498"/>
      <c r="GW6" s="498"/>
      <c r="GX6" s="498"/>
      <c r="GY6" s="498"/>
      <c r="GZ6" s="498"/>
      <c r="HA6" s="498"/>
      <c r="HB6" s="498"/>
      <c r="HC6" s="498"/>
      <c r="HD6" s="498"/>
      <c r="HE6" s="498"/>
      <c r="HF6" s="498"/>
      <c r="HG6" s="498"/>
      <c r="HH6" s="498"/>
      <c r="HI6" s="498"/>
      <c r="HJ6" s="498"/>
      <c r="HK6" s="498"/>
      <c r="HL6" s="498"/>
      <c r="HM6" s="498"/>
      <c r="HN6" s="498"/>
      <c r="HO6" s="498"/>
      <c r="HP6" s="498"/>
      <c r="HQ6" s="498"/>
      <c r="HR6" s="498"/>
      <c r="HS6" s="498"/>
      <c r="HT6" s="498"/>
      <c r="HU6" s="498"/>
      <c r="HV6" s="498"/>
      <c r="HW6" s="498"/>
      <c r="HX6" s="498"/>
      <c r="HY6" s="498"/>
      <c r="HZ6" s="498"/>
      <c r="IA6" s="498"/>
      <c r="IB6" s="498"/>
      <c r="IC6" s="498"/>
      <c r="ID6" s="498"/>
      <c r="IE6" s="498"/>
      <c r="IF6" s="498"/>
      <c r="IG6" s="498"/>
      <c r="IH6" s="498"/>
      <c r="II6" s="498"/>
      <c r="IJ6" s="498"/>
      <c r="IK6" s="498"/>
      <c r="IL6" s="498"/>
      <c r="IM6" s="498"/>
      <c r="IN6" s="498"/>
      <c r="IO6" s="498"/>
      <c r="IP6" s="498"/>
      <c r="IQ6" s="498"/>
      <c r="IR6" s="498"/>
      <c r="IS6" s="498"/>
      <c r="IT6" s="498"/>
      <c r="IU6" s="498"/>
      <c r="IV6" s="498"/>
      <c r="IW6" s="498"/>
      <c r="IX6" s="498"/>
      <c r="IY6" s="498"/>
      <c r="IZ6" s="498"/>
      <c r="JA6" s="498"/>
      <c r="JB6" s="498"/>
      <c r="JC6" s="498"/>
      <c r="JD6" s="498"/>
      <c r="JE6" s="498"/>
      <c r="JF6" s="498"/>
      <c r="JG6" s="498"/>
      <c r="JH6" s="498"/>
      <c r="JI6" s="498"/>
      <c r="JJ6" s="498"/>
      <c r="JK6" s="498"/>
      <c r="JL6" s="498"/>
      <c r="JM6" s="498"/>
      <c r="JN6" s="498"/>
      <c r="JO6" s="498"/>
      <c r="JP6" s="498"/>
      <c r="JQ6" s="498"/>
      <c r="JR6" s="498"/>
      <c r="JS6" s="498"/>
      <c r="JT6" s="498"/>
      <c r="JU6" s="498"/>
      <c r="JV6" s="498"/>
      <c r="JW6" s="498"/>
      <c r="JX6" s="498"/>
      <c r="JY6" s="498"/>
      <c r="JZ6" s="498"/>
      <c r="KA6" s="498"/>
      <c r="KB6" s="498"/>
      <c r="KC6" s="498"/>
      <c r="KD6" s="498"/>
      <c r="KE6" s="498"/>
      <c r="KF6" s="498"/>
      <c r="KG6" s="498"/>
      <c r="KH6" s="498"/>
      <c r="KI6" s="498"/>
      <c r="KJ6" s="498"/>
      <c r="KK6" s="498"/>
      <c r="KL6" s="498"/>
      <c r="KM6" s="498"/>
      <c r="KN6" s="498"/>
      <c r="KO6" s="498"/>
      <c r="KP6" s="498"/>
      <c r="KQ6" s="498"/>
      <c r="KR6" s="498"/>
      <c r="KS6" s="498"/>
      <c r="KT6" s="498"/>
      <c r="KU6" s="498"/>
      <c r="KV6" s="498"/>
      <c r="KW6" s="498"/>
      <c r="KX6" s="498"/>
      <c r="KY6" s="498"/>
      <c r="KZ6" s="498"/>
      <c r="LA6" s="498"/>
      <c r="LB6" s="498"/>
      <c r="LC6" s="498"/>
      <c r="LD6" s="498"/>
      <c r="LE6" s="498"/>
      <c r="LF6" s="498"/>
      <c r="LG6" s="498"/>
      <c r="LH6" s="498"/>
      <c r="LI6" s="498"/>
      <c r="LJ6" s="498"/>
      <c r="LK6" s="498"/>
      <c r="LL6" s="498"/>
      <c r="LM6" s="498"/>
      <c r="LN6" s="498"/>
      <c r="LO6" s="498"/>
      <c r="LP6" s="498"/>
      <c r="LQ6" s="498"/>
      <c r="LR6" s="498"/>
      <c r="LS6" s="498"/>
      <c r="LT6" s="498"/>
      <c r="LU6" s="498"/>
      <c r="LV6" s="498"/>
      <c r="LW6" s="498"/>
      <c r="LX6" s="498"/>
      <c r="LY6" s="498"/>
      <c r="LZ6" s="498"/>
      <c r="MA6" s="498"/>
      <c r="MB6" s="498"/>
      <c r="MC6" s="498"/>
      <c r="MD6" s="498"/>
      <c r="ME6" s="498"/>
      <c r="MF6" s="498"/>
      <c r="MG6" s="498"/>
      <c r="MH6" s="498"/>
      <c r="MI6" s="498"/>
      <c r="MJ6" s="498"/>
      <c r="MK6" s="498"/>
      <c r="ML6" s="498"/>
      <c r="MM6" s="498"/>
      <c r="MN6" s="498"/>
      <c r="MO6" s="498"/>
      <c r="MP6" s="498"/>
      <c r="MQ6" s="498"/>
      <c r="MR6" s="498"/>
      <c r="MS6" s="498"/>
      <c r="MT6" s="498"/>
      <c r="MU6" s="498"/>
      <c r="MV6" s="498"/>
      <c r="MW6" s="498"/>
      <c r="MX6" s="498"/>
      <c r="MY6" s="498"/>
      <c r="MZ6" s="498"/>
      <c r="NA6" s="498"/>
      <c r="NB6" s="498"/>
      <c r="NC6" s="498"/>
      <c r="ND6" s="498"/>
      <c r="NE6" s="498"/>
      <c r="NF6" s="498"/>
      <c r="NG6" s="498"/>
      <c r="NH6" s="498"/>
      <c r="NI6" s="498"/>
      <c r="NJ6" s="498"/>
      <c r="NK6" s="498"/>
      <c r="NL6" s="498"/>
      <c r="NM6" s="498"/>
      <c r="NN6" s="498"/>
      <c r="NO6" s="498"/>
      <c r="NP6" s="498"/>
      <c r="NQ6" s="498"/>
      <c r="NR6" s="498"/>
      <c r="NS6" s="498"/>
      <c r="NT6" s="498"/>
      <c r="NU6" s="498"/>
      <c r="NV6" s="498"/>
      <c r="NW6" s="498"/>
      <c r="NX6" s="498"/>
      <c r="NY6" s="498"/>
      <c r="NZ6" s="498"/>
      <c r="OA6" s="498"/>
      <c r="OB6" s="498"/>
      <c r="OC6" s="498"/>
      <c r="OD6" s="498"/>
      <c r="OE6" s="498"/>
      <c r="OF6" s="498"/>
      <c r="OG6" s="498"/>
      <c r="OH6" s="498"/>
      <c r="OI6" s="498"/>
      <c r="OJ6" s="498"/>
      <c r="OK6" s="498"/>
      <c r="OL6" s="498"/>
      <c r="OM6" s="498"/>
      <c r="ON6" s="498"/>
      <c r="OO6" s="498"/>
      <c r="OP6" s="498"/>
      <c r="OQ6" s="498"/>
      <c r="OR6" s="498"/>
      <c r="OS6" s="498"/>
      <c r="OT6" s="498"/>
      <c r="OU6" s="498"/>
      <c r="OV6" s="498"/>
      <c r="OW6" s="498"/>
      <c r="OX6" s="498"/>
      <c r="OY6" s="498"/>
      <c r="OZ6" s="498"/>
      <c r="PA6" s="498"/>
      <c r="PB6" s="498"/>
      <c r="PC6" s="498"/>
      <c r="PD6" s="498"/>
      <c r="PE6" s="498"/>
      <c r="PF6" s="498"/>
      <c r="PG6" s="498"/>
      <c r="PH6" s="498"/>
      <c r="PI6" s="498"/>
      <c r="PJ6" s="498"/>
      <c r="PK6" s="498"/>
      <c r="PL6" s="498"/>
      <c r="PM6" s="498"/>
      <c r="PN6" s="498"/>
      <c r="PO6" s="498"/>
      <c r="PP6" s="498"/>
      <c r="PQ6" s="498"/>
      <c r="PR6" s="498"/>
      <c r="PS6" s="498"/>
      <c r="PT6" s="498"/>
      <c r="PU6" s="498"/>
      <c r="PV6" s="498"/>
      <c r="PW6" s="498"/>
      <c r="PX6" s="498"/>
      <c r="PY6" s="498"/>
      <c r="PZ6" s="498"/>
      <c r="QA6" s="498"/>
      <c r="QB6" s="498"/>
      <c r="QC6" s="498"/>
      <c r="QD6" s="498"/>
      <c r="QE6" s="498"/>
      <c r="QF6" s="498"/>
      <c r="QG6" s="498"/>
      <c r="QH6" s="498"/>
      <c r="QI6" s="498"/>
      <c r="QJ6" s="498"/>
      <c r="QK6" s="498"/>
      <c r="QL6" s="498"/>
      <c r="QM6" s="498"/>
      <c r="QN6" s="498"/>
      <c r="QO6" s="498"/>
      <c r="QP6" s="498"/>
      <c r="QQ6" s="498"/>
      <c r="QR6" s="498"/>
      <c r="QS6" s="498"/>
      <c r="QT6" s="498"/>
      <c r="QU6" s="498"/>
      <c r="QV6" s="498"/>
      <c r="QW6" s="498"/>
      <c r="QX6" s="498"/>
      <c r="QY6" s="498"/>
      <c r="QZ6" s="498"/>
      <c r="RA6" s="498"/>
      <c r="RB6" s="498"/>
      <c r="RC6" s="498"/>
      <c r="RD6" s="498"/>
      <c r="RE6" s="498"/>
      <c r="RF6" s="498"/>
      <c r="RG6" s="498"/>
      <c r="RH6" s="498"/>
      <c r="RI6" s="498"/>
      <c r="RJ6" s="498"/>
      <c r="RK6" s="498"/>
      <c r="RL6" s="498"/>
      <c r="RM6" s="498"/>
      <c r="RN6" s="498"/>
      <c r="RO6" s="498"/>
      <c r="RP6" s="498"/>
      <c r="RQ6" s="498"/>
      <c r="RR6" s="498"/>
      <c r="RS6" s="498"/>
      <c r="RT6" s="498"/>
      <c r="RU6" s="498"/>
      <c r="RV6" s="498"/>
      <c r="RW6" s="498"/>
      <c r="RX6" s="498"/>
      <c r="RY6" s="498"/>
      <c r="RZ6" s="498"/>
      <c r="SA6" s="498"/>
      <c r="SB6" s="498"/>
      <c r="SC6" s="498"/>
      <c r="SD6" s="498"/>
      <c r="SE6" s="498"/>
      <c r="SF6" s="498"/>
      <c r="SG6" s="498"/>
      <c r="SH6" s="498"/>
      <c r="SI6" s="498"/>
      <c r="SJ6" s="498"/>
      <c r="SK6" s="498"/>
      <c r="SL6" s="498"/>
      <c r="SM6" s="498"/>
      <c r="SN6" s="498"/>
      <c r="SO6" s="498"/>
      <c r="SP6" s="498"/>
      <c r="SQ6" s="498"/>
      <c r="SR6" s="498"/>
      <c r="SS6" s="498"/>
      <c r="ST6" s="498"/>
      <c r="SU6" s="498"/>
      <c r="SV6" s="498"/>
      <c r="SW6" s="498"/>
      <c r="SX6" s="498"/>
      <c r="SY6" s="498"/>
      <c r="SZ6" s="498"/>
      <c r="TA6" s="498"/>
      <c r="TB6" s="498"/>
      <c r="TC6" s="498"/>
      <c r="TD6" s="498"/>
      <c r="TE6" s="498"/>
      <c r="TF6" s="498"/>
      <c r="TG6" s="498"/>
      <c r="TH6" s="498"/>
      <c r="TI6" s="498"/>
      <c r="TJ6" s="498"/>
      <c r="TK6" s="498"/>
      <c r="TL6" s="498"/>
      <c r="TM6" s="498"/>
      <c r="TN6" s="498"/>
      <c r="TO6" s="498"/>
      <c r="TP6" s="498"/>
      <c r="TQ6" s="498"/>
      <c r="TR6" s="498"/>
      <c r="TS6" s="498"/>
      <c r="TT6" s="498"/>
      <c r="TU6" s="498"/>
      <c r="TV6" s="498"/>
      <c r="TW6" s="498"/>
      <c r="TX6" s="498"/>
      <c r="TY6" s="498"/>
      <c r="TZ6" s="498"/>
      <c r="UA6" s="498"/>
      <c r="UB6" s="498"/>
      <c r="UC6" s="498"/>
      <c r="UD6" s="498"/>
      <c r="UE6" s="498"/>
      <c r="UF6" s="498"/>
      <c r="UG6" s="498"/>
      <c r="UH6" s="498"/>
      <c r="UI6" s="498"/>
      <c r="UJ6" s="498"/>
      <c r="UK6" s="498"/>
      <c r="UL6" s="498"/>
      <c r="UM6" s="498"/>
      <c r="UN6" s="498"/>
      <c r="UO6" s="498"/>
      <c r="UP6" s="498"/>
      <c r="UQ6" s="498"/>
      <c r="UR6" s="498"/>
      <c r="US6" s="498"/>
      <c r="UT6" s="498"/>
      <c r="UU6" s="498"/>
      <c r="UV6" s="498"/>
      <c r="UW6" s="498"/>
      <c r="UX6" s="498"/>
      <c r="UY6" s="498"/>
      <c r="UZ6" s="498"/>
      <c r="VA6" s="498"/>
      <c r="VB6" s="498"/>
      <c r="VC6" s="498"/>
      <c r="VD6" s="498"/>
      <c r="VE6" s="498"/>
      <c r="VF6" s="498"/>
      <c r="VG6" s="498"/>
      <c r="VH6" s="498"/>
      <c r="VI6" s="498"/>
      <c r="VJ6" s="498"/>
      <c r="VK6" s="498"/>
      <c r="VL6" s="498"/>
      <c r="VM6" s="498"/>
      <c r="VN6" s="498"/>
      <c r="VO6" s="498"/>
      <c r="VP6" s="498"/>
      <c r="VQ6" s="498"/>
      <c r="VR6" s="498"/>
      <c r="VS6" s="498"/>
      <c r="VT6" s="498"/>
      <c r="VU6" s="498"/>
      <c r="VV6" s="498"/>
      <c r="VW6" s="498"/>
      <c r="VX6" s="498"/>
      <c r="VY6" s="498"/>
      <c r="VZ6" s="498"/>
      <c r="WA6" s="498"/>
      <c r="WB6" s="498"/>
      <c r="WC6" s="498"/>
      <c r="WD6" s="498"/>
      <c r="WE6" s="498"/>
      <c r="WF6" s="498"/>
      <c r="WG6" s="498"/>
      <c r="WH6" s="498"/>
      <c r="WI6" s="498"/>
      <c r="WJ6" s="498"/>
      <c r="WK6" s="498"/>
      <c r="WL6" s="498"/>
      <c r="WM6" s="498"/>
      <c r="WN6" s="498"/>
      <c r="WO6" s="498"/>
      <c r="WP6" s="498"/>
      <c r="WQ6" s="498"/>
      <c r="WR6" s="498"/>
      <c r="WS6" s="498"/>
      <c r="WT6" s="498"/>
      <c r="WU6" s="498"/>
      <c r="WV6" s="498"/>
      <c r="WW6" s="498"/>
      <c r="WX6" s="498"/>
      <c r="WY6" s="498"/>
      <c r="WZ6" s="498"/>
      <c r="XA6" s="498"/>
      <c r="XB6" s="498"/>
      <c r="XC6" s="498"/>
      <c r="XD6" s="498"/>
      <c r="XE6" s="498"/>
      <c r="XF6" s="498"/>
      <c r="XG6" s="498"/>
      <c r="XH6" s="498"/>
      <c r="XI6" s="498"/>
      <c r="XJ6" s="498"/>
      <c r="XK6" s="498"/>
      <c r="XL6" s="498"/>
      <c r="XM6" s="498"/>
      <c r="XN6" s="498"/>
      <c r="XO6" s="498"/>
      <c r="XP6" s="498"/>
      <c r="XQ6" s="498"/>
      <c r="XR6" s="498"/>
      <c r="XS6" s="498"/>
      <c r="XT6" s="498"/>
      <c r="XU6" s="498"/>
      <c r="XV6" s="498"/>
      <c r="XW6" s="498"/>
      <c r="XX6" s="498"/>
      <c r="XY6" s="498"/>
      <c r="XZ6" s="498"/>
      <c r="YA6" s="498"/>
      <c r="YB6" s="498"/>
      <c r="YC6" s="498"/>
      <c r="YD6" s="498"/>
      <c r="YE6" s="498"/>
      <c r="YF6" s="498"/>
      <c r="YG6" s="498"/>
      <c r="YH6" s="498"/>
      <c r="YI6" s="498"/>
      <c r="YJ6" s="498"/>
      <c r="YK6" s="498"/>
      <c r="YL6" s="498"/>
      <c r="YM6" s="498"/>
      <c r="YN6" s="498"/>
      <c r="YO6" s="498"/>
      <c r="YP6" s="498"/>
      <c r="YQ6" s="498"/>
      <c r="YR6" s="498"/>
      <c r="YS6" s="498"/>
      <c r="YT6" s="498"/>
      <c r="YU6" s="498"/>
      <c r="YV6" s="498"/>
      <c r="YW6" s="498"/>
      <c r="YX6" s="498"/>
      <c r="YY6" s="498"/>
      <c r="YZ6" s="498"/>
      <c r="ZA6" s="498"/>
      <c r="ZB6" s="498"/>
      <c r="ZC6" s="498"/>
      <c r="ZD6" s="498"/>
      <c r="ZE6" s="498"/>
      <c r="ZF6" s="498"/>
      <c r="ZG6" s="498"/>
      <c r="ZH6" s="498"/>
      <c r="ZI6" s="498"/>
      <c r="ZJ6" s="498"/>
      <c r="ZK6" s="498"/>
      <c r="ZL6" s="498"/>
      <c r="ZM6" s="498"/>
      <c r="ZN6" s="498"/>
      <c r="ZO6" s="498"/>
      <c r="ZP6" s="498"/>
      <c r="ZQ6" s="498"/>
      <c r="ZR6" s="498"/>
      <c r="ZS6" s="498"/>
      <c r="ZT6" s="498"/>
      <c r="ZU6" s="498"/>
      <c r="ZV6" s="498"/>
      <c r="ZW6" s="498"/>
      <c r="ZX6" s="498"/>
      <c r="ZY6" s="498"/>
      <c r="ZZ6" s="498"/>
      <c r="AAA6" s="498"/>
      <c r="AAB6" s="498"/>
      <c r="AAC6" s="498"/>
      <c r="AAD6" s="498"/>
      <c r="AAE6" s="498"/>
      <c r="AAF6" s="498"/>
      <c r="AAG6" s="498"/>
      <c r="AAH6" s="498"/>
      <c r="AAI6" s="498"/>
      <c r="AAJ6" s="498"/>
      <c r="AAK6" s="498"/>
      <c r="AAL6" s="498"/>
      <c r="AAM6" s="498"/>
      <c r="AAN6" s="498"/>
      <c r="AAO6" s="498"/>
      <c r="AAP6" s="498"/>
      <c r="AAQ6" s="498"/>
      <c r="AAR6" s="498"/>
      <c r="AAS6" s="498"/>
      <c r="AAT6" s="498"/>
      <c r="AAU6" s="498"/>
      <c r="AAV6" s="498"/>
      <c r="AAW6" s="498"/>
      <c r="AAX6" s="498"/>
      <c r="AAY6" s="498"/>
      <c r="AAZ6" s="498"/>
      <c r="ABA6" s="498"/>
      <c r="ABB6" s="498"/>
      <c r="ABC6" s="498"/>
      <c r="ABD6" s="498"/>
      <c r="ABE6" s="498"/>
      <c r="ABF6" s="498"/>
      <c r="ABG6" s="498"/>
      <c r="ABH6" s="498"/>
      <c r="ABI6" s="498"/>
      <c r="ABJ6" s="498"/>
      <c r="ABK6" s="498"/>
      <c r="ABL6" s="498"/>
      <c r="ABM6" s="498"/>
      <c r="ABN6" s="498"/>
      <c r="ABO6" s="498"/>
      <c r="ABP6" s="498"/>
      <c r="ABQ6" s="498"/>
      <c r="ABR6" s="498"/>
      <c r="ABS6" s="498"/>
      <c r="ABT6" s="498"/>
      <c r="ABU6" s="498"/>
      <c r="ABV6" s="498"/>
      <c r="ABW6" s="498"/>
      <c r="ABX6" s="498"/>
      <c r="ABY6" s="498"/>
      <c r="ABZ6" s="498"/>
      <c r="ACA6" s="498"/>
      <c r="ACB6" s="498"/>
      <c r="ACC6" s="498"/>
      <c r="ACD6" s="498"/>
      <c r="ACE6" s="498"/>
      <c r="ACF6" s="498"/>
      <c r="ACG6" s="498"/>
      <c r="ACH6" s="498"/>
      <c r="ACI6" s="498"/>
      <c r="ACJ6" s="498"/>
      <c r="ACK6" s="498"/>
      <c r="ACL6" s="498"/>
      <c r="ACM6" s="498"/>
      <c r="ACN6" s="498"/>
      <c r="ACO6" s="498"/>
      <c r="ACP6" s="498"/>
      <c r="ACQ6" s="498"/>
      <c r="ACR6" s="498"/>
      <c r="ACS6" s="498"/>
      <c r="ACT6" s="498"/>
      <c r="ACU6" s="498"/>
      <c r="ACV6" s="498"/>
      <c r="ACW6" s="498"/>
      <c r="ACX6" s="498"/>
      <c r="ACY6" s="498"/>
      <c r="ACZ6" s="498"/>
      <c r="ADA6" s="498"/>
      <c r="ADB6" s="498"/>
      <c r="ADC6" s="498"/>
      <c r="ADD6" s="498"/>
      <c r="ADE6" s="498"/>
      <c r="ADF6" s="498"/>
      <c r="ADG6" s="498"/>
      <c r="ADH6" s="498"/>
      <c r="ADI6" s="498"/>
      <c r="ADJ6" s="498"/>
      <c r="ADK6" s="498"/>
      <c r="ADL6" s="498"/>
      <c r="ADM6" s="498"/>
      <c r="ADN6" s="498"/>
      <c r="ADO6" s="498"/>
      <c r="ADP6" s="498"/>
      <c r="ADQ6" s="498"/>
      <c r="ADR6" s="498"/>
      <c r="ADS6" s="498"/>
      <c r="ADT6" s="498"/>
      <c r="ADU6" s="498"/>
      <c r="ADV6" s="498"/>
      <c r="ADW6" s="498"/>
      <c r="ADX6" s="498"/>
      <c r="ADY6" s="498"/>
      <c r="ADZ6" s="498"/>
      <c r="AEA6" s="498"/>
      <c r="AEB6" s="498"/>
      <c r="AEC6" s="498"/>
      <c r="AED6" s="498"/>
      <c r="AEE6" s="498"/>
      <c r="AEF6" s="498"/>
      <c r="AEG6" s="498"/>
      <c r="AEH6" s="498"/>
      <c r="AEI6" s="498"/>
      <c r="AEJ6" s="498"/>
      <c r="AEK6" s="498"/>
      <c r="AEL6" s="498"/>
      <c r="AEM6" s="498"/>
      <c r="AEN6" s="498"/>
      <c r="AEO6" s="498"/>
      <c r="AEP6" s="498"/>
      <c r="AEQ6" s="498"/>
      <c r="AER6" s="498"/>
      <c r="AES6" s="498"/>
      <c r="AET6" s="498"/>
      <c r="AEU6" s="498"/>
      <c r="AEV6" s="498"/>
      <c r="AEW6" s="498"/>
      <c r="AEX6" s="498"/>
      <c r="AEY6" s="498"/>
      <c r="AEZ6" s="498"/>
      <c r="AFA6" s="498"/>
      <c r="AFB6" s="498"/>
      <c r="AFC6" s="498"/>
      <c r="AFD6" s="498"/>
      <c r="AFE6" s="498"/>
      <c r="AFF6" s="498"/>
      <c r="AFG6" s="498"/>
      <c r="AFH6" s="498"/>
      <c r="AFI6" s="498"/>
      <c r="AFJ6" s="498"/>
      <c r="AFK6" s="498"/>
      <c r="AFL6" s="498"/>
      <c r="AFM6" s="498"/>
      <c r="AFN6" s="498"/>
      <c r="AFO6" s="498"/>
      <c r="AFP6" s="498"/>
      <c r="AFQ6" s="498"/>
      <c r="AFR6" s="498"/>
      <c r="AFS6" s="498"/>
      <c r="AFT6" s="498"/>
      <c r="AFU6" s="498"/>
      <c r="AFV6" s="498"/>
      <c r="AFW6" s="498"/>
      <c r="AFX6" s="498"/>
      <c r="AFY6" s="498"/>
      <c r="AFZ6" s="498"/>
      <c r="AGA6" s="498"/>
      <c r="AGB6" s="498"/>
      <c r="AGC6" s="498"/>
      <c r="AGD6" s="498"/>
      <c r="AGE6" s="498"/>
      <c r="AGF6" s="498"/>
      <c r="AGG6" s="498"/>
      <c r="AGH6" s="498"/>
      <c r="AGI6" s="498"/>
      <c r="AGJ6" s="498"/>
      <c r="AGK6" s="498"/>
      <c r="AGL6" s="498"/>
      <c r="AGM6" s="498"/>
      <c r="AGN6" s="498"/>
      <c r="AGO6" s="498"/>
      <c r="AGP6" s="498"/>
      <c r="AGQ6" s="498"/>
      <c r="AGR6" s="498"/>
      <c r="AGS6" s="498"/>
      <c r="AGT6" s="498"/>
      <c r="AGU6" s="498"/>
      <c r="AGV6" s="498"/>
      <c r="AGW6" s="498"/>
      <c r="AGX6" s="498"/>
      <c r="AGY6" s="498"/>
      <c r="AGZ6" s="498"/>
      <c r="AHA6" s="498"/>
      <c r="AHB6" s="498"/>
      <c r="AHC6" s="498"/>
      <c r="AHD6" s="498"/>
      <c r="AHE6" s="498"/>
      <c r="AHF6" s="498"/>
      <c r="AHG6" s="498"/>
      <c r="AHH6" s="498"/>
      <c r="AHI6" s="498"/>
      <c r="AHJ6" s="498"/>
      <c r="AHK6" s="498"/>
      <c r="AHL6" s="498"/>
      <c r="AHM6" s="498"/>
      <c r="AHN6" s="498"/>
      <c r="AHO6" s="498"/>
      <c r="AHP6" s="498"/>
      <c r="AHQ6" s="498"/>
      <c r="AHR6" s="498"/>
      <c r="AHS6" s="498"/>
      <c r="AHT6" s="498"/>
      <c r="AHU6" s="498"/>
      <c r="AHV6" s="498"/>
      <c r="AHW6" s="498"/>
      <c r="AHX6" s="498"/>
      <c r="AHY6" s="498"/>
      <c r="AHZ6" s="498"/>
      <c r="AIA6" s="498"/>
      <c r="AIB6" s="498"/>
      <c r="AIC6" s="498"/>
      <c r="AID6" s="498"/>
      <c r="AIE6" s="498"/>
      <c r="AIF6" s="498"/>
      <c r="AIG6" s="498"/>
      <c r="AIH6" s="498"/>
      <c r="AII6" s="498"/>
      <c r="AIJ6" s="498"/>
      <c r="AIK6" s="498"/>
      <c r="AIL6" s="498"/>
      <c r="AIM6" s="498"/>
      <c r="AIN6" s="498"/>
      <c r="AIO6" s="498"/>
      <c r="AIP6" s="498"/>
      <c r="AIQ6" s="498"/>
      <c r="AIR6" s="498"/>
      <c r="AIS6" s="498"/>
      <c r="AIT6" s="498"/>
      <c r="AIU6" s="498"/>
      <c r="AIV6" s="498"/>
      <c r="AIW6" s="498"/>
      <c r="AIX6" s="498"/>
      <c r="AIY6" s="498"/>
      <c r="AIZ6" s="498"/>
      <c r="AJA6" s="498"/>
      <c r="AJB6" s="498"/>
      <c r="AJC6" s="498"/>
      <c r="AJD6" s="498"/>
      <c r="AJE6" s="498"/>
      <c r="AJF6" s="498"/>
      <c r="AJG6" s="498"/>
      <c r="AJH6" s="498"/>
      <c r="AJI6" s="498"/>
      <c r="AJJ6" s="498"/>
      <c r="AJK6" s="498"/>
      <c r="AJL6" s="498"/>
      <c r="AJM6" s="498"/>
      <c r="AJN6" s="498"/>
      <c r="AJO6" s="498"/>
      <c r="AJP6" s="498"/>
      <c r="AJQ6" s="498"/>
      <c r="AJR6" s="498"/>
      <c r="AJS6" s="498"/>
      <c r="AJT6" s="498"/>
      <c r="AJU6" s="498"/>
      <c r="AJV6" s="498"/>
      <c r="AJW6" s="498"/>
      <c r="AJX6" s="498"/>
      <c r="AJY6" s="498"/>
      <c r="AJZ6" s="498"/>
      <c r="AKA6" s="498"/>
      <c r="AKB6" s="498"/>
      <c r="AKC6" s="498"/>
      <c r="AKD6" s="498"/>
      <c r="AKE6" s="498"/>
      <c r="AKF6" s="498"/>
      <c r="AKG6" s="498"/>
      <c r="AKH6" s="498"/>
      <c r="AKI6" s="498"/>
      <c r="AKJ6" s="498"/>
      <c r="AKK6" s="498"/>
      <c r="AKL6" s="498"/>
      <c r="AKM6" s="498"/>
      <c r="AKN6" s="498"/>
      <c r="AKO6" s="498"/>
      <c r="AKP6" s="498"/>
      <c r="AKQ6" s="498"/>
      <c r="AKR6" s="498"/>
      <c r="AKS6" s="498"/>
      <c r="AKT6" s="498"/>
      <c r="AKU6" s="498"/>
      <c r="AKV6" s="498"/>
      <c r="AKW6" s="498"/>
      <c r="AKX6" s="498"/>
      <c r="AKY6" s="498"/>
      <c r="AKZ6" s="498"/>
      <c r="ALA6" s="498"/>
      <c r="ALB6" s="498"/>
      <c r="ALC6" s="498"/>
      <c r="ALD6" s="498"/>
      <c r="ALE6" s="498"/>
    </row>
    <row r="7" spans="1:993" s="494" customFormat="1" ht="35.25" customHeight="1">
      <c r="A7" s="490"/>
      <c r="B7" s="490"/>
      <c r="C7" s="490"/>
      <c r="D7" s="490"/>
      <c r="E7" s="490"/>
      <c r="F7" s="741" t="e">
        <f>#REF!</f>
        <v>#REF!</v>
      </c>
      <c r="G7" s="741"/>
      <c r="H7" s="741"/>
      <c r="I7" s="741"/>
      <c r="J7" s="741"/>
      <c r="K7" s="741"/>
      <c r="L7" s="741"/>
      <c r="M7" s="503"/>
      <c r="N7" s="503"/>
      <c r="O7" s="503"/>
      <c r="P7" s="503"/>
      <c r="Q7" s="492"/>
      <c r="R7" s="492"/>
      <c r="S7" s="492"/>
      <c r="T7" s="492"/>
      <c r="U7" s="492"/>
      <c r="V7" s="492"/>
      <c r="W7" s="506"/>
      <c r="X7" s="492"/>
      <c r="Y7" s="853"/>
      <c r="Z7" s="847" t="s">
        <v>2221</v>
      </c>
      <c r="AB7" s="1821"/>
    </row>
    <row r="8" spans="1:993" s="498" customFormat="1" ht="35.25" customHeight="1">
      <c r="A8" s="496"/>
      <c r="B8" s="496"/>
      <c r="C8" s="496"/>
      <c r="D8" s="496"/>
      <c r="E8" s="496"/>
      <c r="F8" s="849" t="s">
        <v>17</v>
      </c>
      <c r="G8" s="523"/>
      <c r="H8" s="523"/>
      <c r="I8" s="523"/>
      <c r="J8" s="523"/>
      <c r="K8" s="523"/>
      <c r="L8" s="497"/>
      <c r="M8" s="507"/>
      <c r="N8" s="507"/>
      <c r="O8" s="845"/>
      <c r="P8" s="845"/>
      <c r="Q8" s="845"/>
      <c r="R8" s="845"/>
      <c r="S8" s="845"/>
      <c r="T8" s="845"/>
      <c r="U8" s="845"/>
      <c r="V8" s="845"/>
      <c r="W8" s="845"/>
      <c r="X8" s="848"/>
      <c r="Y8" s="848"/>
      <c r="Z8" s="854" t="s">
        <v>2214</v>
      </c>
      <c r="AB8" s="1821"/>
    </row>
    <row r="9" spans="1:993" s="495" customFormat="1" ht="35.25" customHeight="1">
      <c r="A9" s="490"/>
      <c r="B9" s="490"/>
      <c r="C9" s="490"/>
      <c r="D9" s="490"/>
      <c r="E9" s="490"/>
      <c r="F9" s="1731" t="e">
        <f>#REF!</f>
        <v>#REF!</v>
      </c>
      <c r="G9" s="1869"/>
      <c r="H9" s="1869"/>
      <c r="I9" s="1869"/>
      <c r="J9" s="1869"/>
      <c r="K9" s="1869"/>
      <c r="L9" s="1869"/>
      <c r="M9" s="506"/>
      <c r="N9" s="506"/>
      <c r="O9" s="492"/>
      <c r="P9" s="492"/>
      <c r="Q9" s="492"/>
      <c r="R9" s="492"/>
      <c r="S9" s="492"/>
      <c r="T9" s="492"/>
      <c r="U9" s="492"/>
      <c r="V9" s="506"/>
      <c r="W9" s="506"/>
      <c r="X9" s="506"/>
      <c r="Y9" s="1725" t="e">
        <f>'#UNOS'!$B$9</f>
        <v>#REF!</v>
      </c>
      <c r="Z9" s="1725"/>
      <c r="AA9" s="494"/>
      <c r="AB9" s="1821"/>
      <c r="AC9" s="494"/>
      <c r="AD9" s="494"/>
      <c r="AE9" s="494"/>
      <c r="AF9" s="494"/>
      <c r="AG9" s="494"/>
      <c r="AH9" s="494"/>
      <c r="AI9" s="494"/>
      <c r="AJ9" s="494"/>
      <c r="AK9" s="494"/>
      <c r="AL9" s="494"/>
      <c r="AM9" s="494"/>
      <c r="AN9" s="494"/>
      <c r="AO9" s="494"/>
      <c r="AP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494"/>
      <c r="BS9" s="494"/>
      <c r="BT9" s="494"/>
      <c r="BU9" s="494"/>
      <c r="BV9" s="494"/>
      <c r="BW9" s="494"/>
      <c r="BX9" s="494"/>
      <c r="BY9" s="494"/>
      <c r="BZ9" s="494"/>
      <c r="CA9" s="494"/>
      <c r="CB9" s="494"/>
      <c r="CC9" s="494"/>
      <c r="CD9" s="494"/>
      <c r="CE9" s="494"/>
      <c r="CF9" s="494"/>
      <c r="CG9" s="494"/>
      <c r="CH9" s="494"/>
      <c r="CI9" s="494"/>
      <c r="CJ9" s="494"/>
      <c r="CK9" s="494"/>
      <c r="CL9" s="494"/>
      <c r="CM9" s="494"/>
      <c r="CN9" s="494"/>
      <c r="CO9" s="494"/>
      <c r="CP9" s="494"/>
      <c r="CQ9" s="494"/>
      <c r="CR9" s="494"/>
      <c r="CS9" s="494"/>
      <c r="CT9" s="494"/>
      <c r="CU9" s="494"/>
      <c r="CV9" s="494"/>
      <c r="CW9" s="494"/>
      <c r="CX9" s="494"/>
      <c r="CY9" s="494"/>
      <c r="CZ9" s="494"/>
      <c r="DA9" s="494"/>
      <c r="DB9" s="494"/>
      <c r="DC9" s="494"/>
      <c r="DD9" s="494"/>
      <c r="DE9" s="494"/>
      <c r="DF9" s="494"/>
      <c r="DG9" s="494"/>
      <c r="DH9" s="494"/>
      <c r="DI9" s="494"/>
      <c r="DJ9" s="494"/>
      <c r="DK9" s="494"/>
      <c r="DL9" s="494"/>
      <c r="DM9" s="494"/>
      <c r="DN9" s="494"/>
      <c r="DO9" s="494"/>
      <c r="DP9" s="494"/>
      <c r="DQ9" s="494"/>
      <c r="DR9" s="494"/>
      <c r="DS9" s="494"/>
      <c r="DT9" s="494"/>
      <c r="DU9" s="494"/>
      <c r="DV9" s="494"/>
      <c r="DW9" s="494"/>
      <c r="DX9" s="494"/>
      <c r="DY9" s="494"/>
      <c r="DZ9" s="494"/>
      <c r="EA9" s="494"/>
      <c r="EB9" s="494"/>
      <c r="EC9" s="494"/>
      <c r="ED9" s="494"/>
      <c r="EE9" s="494"/>
      <c r="EF9" s="494"/>
      <c r="EG9" s="494"/>
      <c r="EH9" s="494"/>
      <c r="EI9" s="494"/>
      <c r="EJ9" s="494"/>
      <c r="EK9" s="494"/>
      <c r="EL9" s="494"/>
      <c r="EM9" s="494"/>
      <c r="EN9" s="494"/>
      <c r="EO9" s="494"/>
      <c r="EP9" s="494"/>
      <c r="EQ9" s="494"/>
      <c r="ER9" s="494"/>
      <c r="ES9" s="494"/>
      <c r="ET9" s="494"/>
      <c r="EU9" s="494"/>
      <c r="EV9" s="494"/>
      <c r="EW9" s="494"/>
      <c r="EX9" s="494"/>
      <c r="EY9" s="494"/>
      <c r="EZ9" s="494"/>
      <c r="FA9" s="494"/>
      <c r="FB9" s="494"/>
      <c r="FC9" s="494"/>
      <c r="FD9" s="494"/>
      <c r="FE9" s="494"/>
      <c r="FF9" s="494"/>
      <c r="FG9" s="494"/>
      <c r="FH9" s="494"/>
      <c r="FI9" s="494"/>
      <c r="FJ9" s="494"/>
      <c r="FK9" s="494"/>
      <c r="FL9" s="494"/>
      <c r="FM9" s="494"/>
      <c r="FN9" s="494"/>
      <c r="FO9" s="494"/>
      <c r="FP9" s="494"/>
      <c r="FQ9" s="494"/>
      <c r="FR9" s="494"/>
      <c r="FS9" s="494"/>
      <c r="FT9" s="494"/>
      <c r="FU9" s="494"/>
      <c r="FV9" s="494"/>
      <c r="FW9" s="494"/>
      <c r="FX9" s="494"/>
      <c r="FY9" s="494"/>
      <c r="FZ9" s="494"/>
      <c r="GA9" s="494"/>
      <c r="GB9" s="494"/>
      <c r="GC9" s="494"/>
      <c r="GD9" s="494"/>
      <c r="GE9" s="494"/>
      <c r="GF9" s="494"/>
      <c r="GG9" s="494"/>
      <c r="GH9" s="494"/>
      <c r="GI9" s="494"/>
      <c r="GJ9" s="494"/>
      <c r="GK9" s="494"/>
      <c r="GL9" s="494"/>
      <c r="GM9" s="494"/>
      <c r="GN9" s="494"/>
      <c r="GO9" s="494"/>
      <c r="GP9" s="494"/>
      <c r="GQ9" s="494"/>
      <c r="GR9" s="494"/>
      <c r="GS9" s="494"/>
      <c r="GT9" s="494"/>
      <c r="GU9" s="494"/>
      <c r="GV9" s="494"/>
      <c r="GW9" s="494"/>
      <c r="GX9" s="494"/>
      <c r="GY9" s="494"/>
      <c r="GZ9" s="494"/>
      <c r="HA9" s="494"/>
      <c r="HB9" s="494"/>
      <c r="HC9" s="494"/>
      <c r="HD9" s="494"/>
      <c r="HE9" s="494"/>
      <c r="HF9" s="494"/>
      <c r="HG9" s="494"/>
      <c r="HH9" s="494"/>
      <c r="HI9" s="494"/>
      <c r="HJ9" s="494"/>
      <c r="HK9" s="494"/>
      <c r="HL9" s="494"/>
      <c r="HM9" s="494"/>
      <c r="HN9" s="494"/>
      <c r="HO9" s="494"/>
      <c r="HP9" s="494"/>
      <c r="HQ9" s="494"/>
      <c r="HR9" s="494"/>
      <c r="HS9" s="494"/>
      <c r="HT9" s="494"/>
      <c r="HU9" s="494"/>
      <c r="HV9" s="494"/>
      <c r="HW9" s="494"/>
      <c r="HX9" s="494"/>
      <c r="HY9" s="494"/>
      <c r="HZ9" s="494"/>
      <c r="IA9" s="494"/>
      <c r="IB9" s="494"/>
      <c r="IC9" s="494"/>
      <c r="ID9" s="494"/>
      <c r="IE9" s="494"/>
      <c r="IF9" s="494"/>
      <c r="IG9" s="494"/>
      <c r="IH9" s="494"/>
      <c r="II9" s="494"/>
      <c r="IJ9" s="494"/>
      <c r="IK9" s="494"/>
      <c r="IL9" s="494"/>
      <c r="IM9" s="494"/>
      <c r="IN9" s="494"/>
      <c r="IO9" s="494"/>
      <c r="IP9" s="494"/>
      <c r="IQ9" s="494"/>
      <c r="IR9" s="494"/>
      <c r="IS9" s="494"/>
      <c r="IT9" s="494"/>
      <c r="IU9" s="494"/>
      <c r="IV9" s="494"/>
      <c r="IW9" s="494"/>
      <c r="IX9" s="494"/>
      <c r="IY9" s="494"/>
      <c r="IZ9" s="494"/>
      <c r="JA9" s="494"/>
      <c r="JB9" s="494"/>
      <c r="JC9" s="494"/>
      <c r="JD9" s="494"/>
      <c r="JE9" s="494"/>
      <c r="JF9" s="494"/>
      <c r="JG9" s="494"/>
      <c r="JH9" s="494"/>
      <c r="JI9" s="494"/>
      <c r="JJ9" s="494"/>
      <c r="JK9" s="494"/>
      <c r="JL9" s="494"/>
      <c r="JM9" s="494"/>
      <c r="JN9" s="494"/>
      <c r="JO9" s="494"/>
      <c r="JP9" s="494"/>
      <c r="JQ9" s="494"/>
      <c r="JR9" s="494"/>
      <c r="JS9" s="494"/>
      <c r="JT9" s="494"/>
      <c r="JU9" s="494"/>
      <c r="JV9" s="494"/>
      <c r="JW9" s="494"/>
      <c r="JX9" s="494"/>
      <c r="JY9" s="494"/>
      <c r="JZ9" s="494"/>
      <c r="KA9" s="494"/>
      <c r="KB9" s="494"/>
      <c r="KC9" s="494"/>
      <c r="KD9" s="494"/>
      <c r="KE9" s="494"/>
      <c r="KF9" s="494"/>
      <c r="KG9" s="494"/>
      <c r="KH9" s="494"/>
      <c r="KI9" s="494"/>
      <c r="KJ9" s="494"/>
      <c r="KK9" s="494"/>
      <c r="KL9" s="494"/>
      <c r="KM9" s="494"/>
      <c r="KN9" s="494"/>
      <c r="KO9" s="494"/>
      <c r="KP9" s="494"/>
      <c r="KQ9" s="494"/>
      <c r="KR9" s="494"/>
      <c r="KS9" s="494"/>
      <c r="KT9" s="494"/>
      <c r="KU9" s="494"/>
      <c r="KV9" s="494"/>
      <c r="KW9" s="494"/>
      <c r="KX9" s="494"/>
      <c r="KY9" s="494"/>
      <c r="KZ9" s="494"/>
      <c r="LA9" s="494"/>
      <c r="LB9" s="494"/>
      <c r="LC9" s="494"/>
      <c r="LD9" s="494"/>
      <c r="LE9" s="494"/>
      <c r="LF9" s="494"/>
      <c r="LG9" s="494"/>
      <c r="LH9" s="494"/>
      <c r="LI9" s="494"/>
      <c r="LJ9" s="494"/>
      <c r="LK9" s="494"/>
      <c r="LL9" s="494"/>
      <c r="LM9" s="494"/>
      <c r="LN9" s="494"/>
      <c r="LO9" s="494"/>
      <c r="LP9" s="494"/>
      <c r="LQ9" s="494"/>
      <c r="LR9" s="494"/>
      <c r="LS9" s="494"/>
      <c r="LT9" s="494"/>
      <c r="LU9" s="494"/>
      <c r="LV9" s="494"/>
      <c r="LW9" s="494"/>
      <c r="LX9" s="494"/>
      <c r="LY9" s="494"/>
      <c r="LZ9" s="494"/>
      <c r="MA9" s="494"/>
      <c r="MB9" s="494"/>
      <c r="MC9" s="494"/>
      <c r="MD9" s="494"/>
      <c r="ME9" s="494"/>
      <c r="MF9" s="494"/>
      <c r="MG9" s="494"/>
      <c r="MH9" s="494"/>
      <c r="MI9" s="494"/>
      <c r="MJ9" s="494"/>
      <c r="MK9" s="494"/>
      <c r="ML9" s="494"/>
      <c r="MM9" s="494"/>
      <c r="MN9" s="494"/>
      <c r="MO9" s="494"/>
      <c r="MP9" s="494"/>
      <c r="MQ9" s="494"/>
      <c r="MR9" s="494"/>
      <c r="MS9" s="494"/>
      <c r="MT9" s="494"/>
      <c r="MU9" s="494"/>
      <c r="MV9" s="494"/>
      <c r="MW9" s="494"/>
      <c r="MX9" s="494"/>
      <c r="MY9" s="494"/>
      <c r="MZ9" s="494"/>
      <c r="NA9" s="494"/>
      <c r="NB9" s="494"/>
      <c r="NC9" s="494"/>
      <c r="ND9" s="494"/>
      <c r="NE9" s="494"/>
      <c r="NF9" s="494"/>
      <c r="NG9" s="494"/>
      <c r="NH9" s="494"/>
      <c r="NI9" s="494"/>
      <c r="NJ9" s="494"/>
      <c r="NK9" s="494"/>
      <c r="NL9" s="494"/>
      <c r="NM9" s="494"/>
      <c r="NN9" s="494"/>
      <c r="NO9" s="494"/>
      <c r="NP9" s="494"/>
      <c r="NQ9" s="494"/>
      <c r="NR9" s="494"/>
      <c r="NS9" s="494"/>
      <c r="NT9" s="494"/>
      <c r="NU9" s="494"/>
      <c r="NV9" s="494"/>
      <c r="NW9" s="494"/>
      <c r="NX9" s="494"/>
      <c r="NY9" s="494"/>
      <c r="NZ9" s="494"/>
      <c r="OA9" s="494"/>
      <c r="OB9" s="494"/>
      <c r="OC9" s="494"/>
      <c r="OD9" s="494"/>
      <c r="OE9" s="494"/>
      <c r="OF9" s="494"/>
      <c r="OG9" s="494"/>
      <c r="OH9" s="494"/>
      <c r="OI9" s="494"/>
      <c r="OJ9" s="494"/>
      <c r="OK9" s="494"/>
      <c r="OL9" s="494"/>
      <c r="OM9" s="494"/>
      <c r="ON9" s="494"/>
      <c r="OO9" s="494"/>
      <c r="OP9" s="494"/>
      <c r="OQ9" s="494"/>
      <c r="OR9" s="494"/>
      <c r="OS9" s="494"/>
      <c r="OT9" s="494"/>
      <c r="OU9" s="494"/>
      <c r="OV9" s="494"/>
      <c r="OW9" s="494"/>
      <c r="OX9" s="494"/>
      <c r="OY9" s="494"/>
      <c r="OZ9" s="494"/>
      <c r="PA9" s="494"/>
      <c r="PB9" s="494"/>
      <c r="PC9" s="494"/>
      <c r="PD9" s="494"/>
      <c r="PE9" s="494"/>
      <c r="PF9" s="494"/>
      <c r="PG9" s="494"/>
      <c r="PH9" s="494"/>
      <c r="PI9" s="494"/>
      <c r="PJ9" s="494"/>
      <c r="PK9" s="494"/>
      <c r="PL9" s="494"/>
      <c r="PM9" s="494"/>
      <c r="PN9" s="494"/>
      <c r="PO9" s="494"/>
      <c r="PP9" s="494"/>
      <c r="PQ9" s="494"/>
      <c r="PR9" s="494"/>
      <c r="PS9" s="494"/>
      <c r="PT9" s="494"/>
      <c r="PU9" s="494"/>
      <c r="PV9" s="494"/>
      <c r="PW9" s="494"/>
      <c r="PX9" s="494"/>
      <c r="PY9" s="494"/>
      <c r="PZ9" s="494"/>
      <c r="QA9" s="494"/>
      <c r="QB9" s="494"/>
      <c r="QC9" s="494"/>
      <c r="QD9" s="494"/>
      <c r="QE9" s="494"/>
      <c r="QF9" s="494"/>
      <c r="QG9" s="494"/>
      <c r="QH9" s="494"/>
      <c r="QI9" s="494"/>
      <c r="QJ9" s="494"/>
      <c r="QK9" s="494"/>
      <c r="QL9" s="494"/>
      <c r="QM9" s="494"/>
      <c r="QN9" s="494"/>
      <c r="QO9" s="494"/>
      <c r="QP9" s="494"/>
      <c r="QQ9" s="494"/>
      <c r="QR9" s="494"/>
      <c r="QS9" s="494"/>
      <c r="QT9" s="494"/>
      <c r="QU9" s="494"/>
      <c r="QV9" s="494"/>
      <c r="QW9" s="494"/>
      <c r="QX9" s="494"/>
      <c r="QY9" s="494"/>
      <c r="QZ9" s="494"/>
      <c r="RA9" s="494"/>
      <c r="RB9" s="494"/>
      <c r="RC9" s="494"/>
      <c r="RD9" s="494"/>
      <c r="RE9" s="494"/>
      <c r="RF9" s="494"/>
      <c r="RG9" s="494"/>
      <c r="RH9" s="494"/>
      <c r="RI9" s="494"/>
      <c r="RJ9" s="494"/>
      <c r="RK9" s="494"/>
      <c r="RL9" s="494"/>
      <c r="RM9" s="494"/>
      <c r="RN9" s="494"/>
      <c r="RO9" s="494"/>
      <c r="RP9" s="494"/>
      <c r="RQ9" s="494"/>
      <c r="RR9" s="494"/>
      <c r="RS9" s="494"/>
      <c r="RT9" s="494"/>
      <c r="RU9" s="494"/>
      <c r="RV9" s="494"/>
      <c r="RW9" s="494"/>
      <c r="RX9" s="494"/>
      <c r="RY9" s="494"/>
      <c r="RZ9" s="494"/>
      <c r="SA9" s="494"/>
      <c r="SB9" s="494"/>
      <c r="SC9" s="494"/>
      <c r="SD9" s="494"/>
      <c r="SE9" s="494"/>
      <c r="SF9" s="494"/>
      <c r="SG9" s="494"/>
      <c r="SH9" s="494"/>
      <c r="SI9" s="494"/>
      <c r="SJ9" s="494"/>
      <c r="SK9" s="494"/>
      <c r="SL9" s="494"/>
      <c r="SM9" s="494"/>
      <c r="SN9" s="494"/>
      <c r="SO9" s="494"/>
      <c r="SP9" s="494"/>
      <c r="SQ9" s="494"/>
      <c r="SR9" s="494"/>
      <c r="SS9" s="494"/>
      <c r="ST9" s="494"/>
      <c r="SU9" s="494"/>
      <c r="SV9" s="494"/>
      <c r="SW9" s="494"/>
      <c r="SX9" s="494"/>
      <c r="SY9" s="494"/>
      <c r="SZ9" s="494"/>
      <c r="TA9" s="494"/>
      <c r="TB9" s="494"/>
      <c r="TC9" s="494"/>
      <c r="TD9" s="494"/>
      <c r="TE9" s="494"/>
      <c r="TF9" s="494"/>
      <c r="TG9" s="494"/>
      <c r="TH9" s="494"/>
      <c r="TI9" s="494"/>
      <c r="TJ9" s="494"/>
      <c r="TK9" s="494"/>
      <c r="TL9" s="494"/>
      <c r="TM9" s="494"/>
      <c r="TN9" s="494"/>
      <c r="TO9" s="494"/>
      <c r="TP9" s="494"/>
      <c r="TQ9" s="494"/>
      <c r="TR9" s="494"/>
      <c r="TS9" s="494"/>
      <c r="TT9" s="494"/>
      <c r="TU9" s="494"/>
      <c r="TV9" s="494"/>
      <c r="TW9" s="494"/>
      <c r="TX9" s="494"/>
      <c r="TY9" s="494"/>
      <c r="TZ9" s="494"/>
      <c r="UA9" s="494"/>
      <c r="UB9" s="494"/>
      <c r="UC9" s="494"/>
      <c r="UD9" s="494"/>
      <c r="UE9" s="494"/>
      <c r="UF9" s="494"/>
      <c r="UG9" s="494"/>
      <c r="UH9" s="494"/>
      <c r="UI9" s="494"/>
      <c r="UJ9" s="494"/>
      <c r="UK9" s="494"/>
      <c r="UL9" s="494"/>
      <c r="UM9" s="494"/>
      <c r="UN9" s="494"/>
      <c r="UO9" s="494"/>
      <c r="UP9" s="494"/>
      <c r="UQ9" s="494"/>
      <c r="UR9" s="494"/>
      <c r="US9" s="494"/>
      <c r="UT9" s="494"/>
      <c r="UU9" s="494"/>
      <c r="UV9" s="494"/>
      <c r="UW9" s="494"/>
      <c r="UX9" s="494"/>
      <c r="UY9" s="494"/>
      <c r="UZ9" s="494"/>
      <c r="VA9" s="494"/>
      <c r="VB9" s="494"/>
      <c r="VC9" s="494"/>
      <c r="VD9" s="494"/>
      <c r="VE9" s="494"/>
      <c r="VF9" s="494"/>
      <c r="VG9" s="494"/>
      <c r="VH9" s="494"/>
      <c r="VI9" s="494"/>
      <c r="VJ9" s="494"/>
      <c r="VK9" s="494"/>
      <c r="VL9" s="494"/>
      <c r="VM9" s="494"/>
      <c r="VN9" s="494"/>
      <c r="VO9" s="494"/>
      <c r="VP9" s="494"/>
      <c r="VQ9" s="494"/>
      <c r="VR9" s="494"/>
      <c r="VS9" s="494"/>
      <c r="VT9" s="494"/>
      <c r="VU9" s="494"/>
      <c r="VV9" s="494"/>
      <c r="VW9" s="494"/>
      <c r="VX9" s="494"/>
      <c r="VY9" s="494"/>
      <c r="VZ9" s="494"/>
      <c r="WA9" s="494"/>
      <c r="WB9" s="494"/>
      <c r="WC9" s="494"/>
      <c r="WD9" s="494"/>
      <c r="WE9" s="494"/>
      <c r="WF9" s="494"/>
      <c r="WG9" s="494"/>
      <c r="WH9" s="494"/>
      <c r="WI9" s="494"/>
      <c r="WJ9" s="494"/>
      <c r="WK9" s="494"/>
      <c r="WL9" s="494"/>
      <c r="WM9" s="494"/>
      <c r="WN9" s="494"/>
      <c r="WO9" s="494"/>
      <c r="WP9" s="494"/>
      <c r="WQ9" s="494"/>
      <c r="WR9" s="494"/>
      <c r="WS9" s="494"/>
      <c r="WT9" s="494"/>
      <c r="WU9" s="494"/>
      <c r="WV9" s="494"/>
      <c r="WW9" s="494"/>
      <c r="WX9" s="494"/>
      <c r="WY9" s="494"/>
      <c r="WZ9" s="494"/>
      <c r="XA9" s="494"/>
      <c r="XB9" s="494"/>
      <c r="XC9" s="494"/>
      <c r="XD9" s="494"/>
      <c r="XE9" s="494"/>
      <c r="XF9" s="494"/>
      <c r="XG9" s="494"/>
      <c r="XH9" s="494"/>
      <c r="XI9" s="494"/>
      <c r="XJ9" s="494"/>
      <c r="XK9" s="494"/>
      <c r="XL9" s="494"/>
      <c r="XM9" s="494"/>
      <c r="XN9" s="494"/>
      <c r="XO9" s="494"/>
      <c r="XP9" s="494"/>
      <c r="XQ9" s="494"/>
      <c r="XR9" s="494"/>
      <c r="XS9" s="494"/>
      <c r="XT9" s="494"/>
      <c r="XU9" s="494"/>
      <c r="XV9" s="494"/>
      <c r="XW9" s="494"/>
      <c r="XX9" s="494"/>
      <c r="XY9" s="494"/>
      <c r="XZ9" s="494"/>
      <c r="YA9" s="494"/>
      <c r="YB9" s="494"/>
      <c r="YC9" s="494"/>
      <c r="YD9" s="494"/>
      <c r="YE9" s="494"/>
      <c r="YF9" s="494"/>
      <c r="YG9" s="494"/>
      <c r="YH9" s="494"/>
      <c r="YI9" s="494"/>
      <c r="YJ9" s="494"/>
      <c r="YK9" s="494"/>
      <c r="YL9" s="494"/>
      <c r="YM9" s="494"/>
      <c r="YN9" s="494"/>
      <c r="YO9" s="494"/>
      <c r="YP9" s="494"/>
      <c r="YQ9" s="494"/>
      <c r="YR9" s="494"/>
      <c r="YS9" s="494"/>
      <c r="YT9" s="494"/>
      <c r="YU9" s="494"/>
      <c r="YV9" s="494"/>
      <c r="YW9" s="494"/>
      <c r="YX9" s="494"/>
      <c r="YY9" s="494"/>
      <c r="YZ9" s="494"/>
      <c r="ZA9" s="494"/>
      <c r="ZB9" s="494"/>
      <c r="ZC9" s="494"/>
      <c r="ZD9" s="494"/>
      <c r="ZE9" s="494"/>
      <c r="ZF9" s="494"/>
      <c r="ZG9" s="494"/>
      <c r="ZH9" s="494"/>
      <c r="ZI9" s="494"/>
      <c r="ZJ9" s="494"/>
      <c r="ZK9" s="494"/>
      <c r="ZL9" s="494"/>
      <c r="ZM9" s="494"/>
      <c r="ZN9" s="494"/>
      <c r="ZO9" s="494"/>
      <c r="ZP9" s="494"/>
      <c r="ZQ9" s="494"/>
      <c r="ZR9" s="494"/>
      <c r="ZS9" s="494"/>
      <c r="ZT9" s="494"/>
      <c r="ZU9" s="494"/>
      <c r="ZV9" s="494"/>
      <c r="ZW9" s="494"/>
      <c r="ZX9" s="494"/>
      <c r="ZY9" s="494"/>
      <c r="ZZ9" s="494"/>
      <c r="AAA9" s="494"/>
      <c r="AAB9" s="494"/>
      <c r="AAC9" s="494"/>
      <c r="AAD9" s="494"/>
      <c r="AAE9" s="494"/>
      <c r="AAF9" s="494"/>
      <c r="AAG9" s="494"/>
      <c r="AAH9" s="494"/>
      <c r="AAI9" s="494"/>
      <c r="AAJ9" s="494"/>
      <c r="AAK9" s="494"/>
      <c r="AAL9" s="494"/>
      <c r="AAM9" s="494"/>
      <c r="AAN9" s="494"/>
      <c r="AAO9" s="494"/>
      <c r="AAP9" s="494"/>
      <c r="AAQ9" s="494"/>
      <c r="AAR9" s="494"/>
      <c r="AAS9" s="494"/>
      <c r="AAT9" s="494"/>
      <c r="AAU9" s="494"/>
      <c r="AAV9" s="494"/>
      <c r="AAW9" s="494"/>
      <c r="AAX9" s="494"/>
      <c r="AAY9" s="494"/>
      <c r="AAZ9" s="494"/>
      <c r="ABA9" s="494"/>
      <c r="ABB9" s="494"/>
      <c r="ABC9" s="494"/>
      <c r="ABD9" s="494"/>
      <c r="ABE9" s="494"/>
      <c r="ABF9" s="494"/>
      <c r="ABG9" s="494"/>
      <c r="ABH9" s="494"/>
      <c r="ABI9" s="494"/>
      <c r="ABJ9" s="494"/>
      <c r="ABK9" s="494"/>
      <c r="ABL9" s="494"/>
      <c r="ABM9" s="494"/>
      <c r="ABN9" s="494"/>
      <c r="ABO9" s="494"/>
      <c r="ABP9" s="494"/>
      <c r="ABQ9" s="494"/>
      <c r="ABR9" s="494"/>
      <c r="ABS9" s="494"/>
      <c r="ABT9" s="494"/>
      <c r="ABU9" s="494"/>
      <c r="ABV9" s="494"/>
      <c r="ABW9" s="494"/>
      <c r="ABX9" s="494"/>
      <c r="ABY9" s="494"/>
      <c r="ABZ9" s="494"/>
      <c r="ACA9" s="494"/>
      <c r="ACB9" s="494"/>
      <c r="ACC9" s="494"/>
      <c r="ACD9" s="494"/>
      <c r="ACE9" s="494"/>
      <c r="ACF9" s="494"/>
      <c r="ACG9" s="494"/>
      <c r="ACH9" s="494"/>
      <c r="ACI9" s="494"/>
      <c r="ACJ9" s="494"/>
      <c r="ACK9" s="494"/>
      <c r="ACL9" s="494"/>
      <c r="ACM9" s="494"/>
      <c r="ACN9" s="494"/>
      <c r="ACO9" s="494"/>
      <c r="ACP9" s="494"/>
      <c r="ACQ9" s="494"/>
      <c r="ACR9" s="494"/>
      <c r="ACS9" s="494"/>
      <c r="ACT9" s="494"/>
      <c r="ACU9" s="494"/>
      <c r="ACV9" s="494"/>
      <c r="ACW9" s="494"/>
      <c r="ACX9" s="494"/>
      <c r="ACY9" s="494"/>
      <c r="ACZ9" s="494"/>
      <c r="ADA9" s="494"/>
      <c r="ADB9" s="494"/>
      <c r="ADC9" s="494"/>
      <c r="ADD9" s="494"/>
      <c r="ADE9" s="494"/>
      <c r="ADF9" s="494"/>
      <c r="ADG9" s="494"/>
      <c r="ADH9" s="494"/>
      <c r="ADI9" s="494"/>
      <c r="ADJ9" s="494"/>
      <c r="ADK9" s="494"/>
      <c r="ADL9" s="494"/>
      <c r="ADM9" s="494"/>
      <c r="ADN9" s="494"/>
      <c r="ADO9" s="494"/>
      <c r="ADP9" s="494"/>
      <c r="ADQ9" s="494"/>
      <c r="ADR9" s="494"/>
      <c r="ADS9" s="494"/>
      <c r="ADT9" s="494"/>
      <c r="ADU9" s="494"/>
      <c r="ADV9" s="494"/>
      <c r="ADW9" s="494"/>
      <c r="ADX9" s="494"/>
      <c r="ADY9" s="494"/>
      <c r="ADZ9" s="494"/>
      <c r="AEA9" s="494"/>
      <c r="AEB9" s="494"/>
      <c r="AEC9" s="494"/>
      <c r="AED9" s="494"/>
      <c r="AEE9" s="494"/>
      <c r="AEF9" s="494"/>
      <c r="AEG9" s="494"/>
      <c r="AEH9" s="494"/>
      <c r="AEI9" s="494"/>
      <c r="AEJ9" s="494"/>
      <c r="AEK9" s="494"/>
      <c r="AEL9" s="494"/>
      <c r="AEM9" s="494"/>
      <c r="AEN9" s="494"/>
      <c r="AEO9" s="494"/>
      <c r="AEP9" s="494"/>
      <c r="AEQ9" s="494"/>
      <c r="AER9" s="494"/>
      <c r="AES9" s="494"/>
      <c r="AET9" s="494"/>
      <c r="AEU9" s="494"/>
      <c r="AEV9" s="494"/>
      <c r="AEW9" s="494"/>
      <c r="AEX9" s="494"/>
      <c r="AEY9" s="494"/>
      <c r="AEZ9" s="494"/>
      <c r="AFA9" s="494"/>
      <c r="AFB9" s="494"/>
      <c r="AFC9" s="494"/>
      <c r="AFD9" s="494"/>
      <c r="AFE9" s="494"/>
      <c r="AFF9" s="494"/>
      <c r="AFG9" s="494"/>
      <c r="AFH9" s="494"/>
      <c r="AFI9" s="494"/>
      <c r="AFJ9" s="494"/>
      <c r="AFK9" s="494"/>
      <c r="AFL9" s="494"/>
      <c r="AFM9" s="494"/>
      <c r="AFN9" s="494"/>
      <c r="AFO9" s="494"/>
      <c r="AFP9" s="494"/>
      <c r="AFQ9" s="494"/>
      <c r="AFR9" s="494"/>
      <c r="AFS9" s="494"/>
      <c r="AFT9" s="494"/>
      <c r="AFU9" s="494"/>
      <c r="AFV9" s="494"/>
      <c r="AFW9" s="494"/>
      <c r="AFX9" s="494"/>
      <c r="AFY9" s="494"/>
      <c r="AFZ9" s="494"/>
      <c r="AGA9" s="494"/>
      <c r="AGB9" s="494"/>
      <c r="AGC9" s="494"/>
      <c r="AGD9" s="494"/>
      <c r="AGE9" s="494"/>
      <c r="AGF9" s="494"/>
      <c r="AGG9" s="494"/>
      <c r="AGH9" s="494"/>
      <c r="AGI9" s="494"/>
      <c r="AGJ9" s="494"/>
      <c r="AGK9" s="494"/>
      <c r="AGL9" s="494"/>
      <c r="AGM9" s="494"/>
      <c r="AGN9" s="494"/>
      <c r="AGO9" s="494"/>
      <c r="AGP9" s="494"/>
      <c r="AGQ9" s="494"/>
      <c r="AGR9" s="494"/>
      <c r="AGS9" s="494"/>
      <c r="AGT9" s="494"/>
      <c r="AGU9" s="494"/>
      <c r="AGV9" s="494"/>
      <c r="AGW9" s="494"/>
      <c r="AGX9" s="494"/>
      <c r="AGY9" s="494"/>
      <c r="AGZ9" s="494"/>
      <c r="AHA9" s="494"/>
      <c r="AHB9" s="494"/>
      <c r="AHC9" s="494"/>
      <c r="AHD9" s="494"/>
      <c r="AHE9" s="494"/>
      <c r="AHF9" s="494"/>
      <c r="AHG9" s="494"/>
      <c r="AHH9" s="494"/>
      <c r="AHI9" s="494"/>
      <c r="AHJ9" s="494"/>
      <c r="AHK9" s="494"/>
      <c r="AHL9" s="494"/>
      <c r="AHM9" s="494"/>
      <c r="AHN9" s="494"/>
      <c r="AHO9" s="494"/>
      <c r="AHP9" s="494"/>
      <c r="AHQ9" s="494"/>
      <c r="AHR9" s="494"/>
      <c r="AHS9" s="494"/>
      <c r="AHT9" s="494"/>
      <c r="AHU9" s="494"/>
      <c r="AHV9" s="494"/>
      <c r="AHW9" s="494"/>
      <c r="AHX9" s="494"/>
      <c r="AHY9" s="494"/>
      <c r="AHZ9" s="494"/>
      <c r="AIA9" s="494"/>
      <c r="AIB9" s="494"/>
      <c r="AIC9" s="494"/>
      <c r="AID9" s="494"/>
      <c r="AIE9" s="494"/>
      <c r="AIF9" s="494"/>
      <c r="AIG9" s="494"/>
      <c r="AIH9" s="494"/>
      <c r="AII9" s="494"/>
      <c r="AIJ9" s="494"/>
      <c r="AIK9" s="494"/>
      <c r="AIL9" s="494"/>
      <c r="AIM9" s="494"/>
      <c r="AIN9" s="494"/>
      <c r="AIO9" s="494"/>
      <c r="AIP9" s="494"/>
      <c r="AIQ9" s="494"/>
      <c r="AIR9" s="494"/>
      <c r="AIS9" s="494"/>
      <c r="AIT9" s="494"/>
      <c r="AIU9" s="494"/>
      <c r="AIV9" s="494"/>
      <c r="AIW9" s="494"/>
      <c r="AIX9" s="494"/>
      <c r="AIY9" s="494"/>
      <c r="AIZ9" s="494"/>
      <c r="AJA9" s="494"/>
      <c r="AJB9" s="494"/>
      <c r="AJC9" s="494"/>
      <c r="AJD9" s="494"/>
      <c r="AJE9" s="494"/>
      <c r="AJF9" s="494"/>
      <c r="AJG9" s="494"/>
      <c r="AJH9" s="494"/>
      <c r="AJI9" s="494"/>
      <c r="AJJ9" s="494"/>
      <c r="AJK9" s="494"/>
      <c r="AJL9" s="494"/>
      <c r="AJM9" s="494"/>
      <c r="AJN9" s="494"/>
      <c r="AJO9" s="494"/>
      <c r="AJP9" s="494"/>
      <c r="AJQ9" s="494"/>
      <c r="AJR9" s="494"/>
      <c r="AJS9" s="494"/>
      <c r="AJT9" s="494"/>
      <c r="AJU9" s="494"/>
      <c r="AJV9" s="494"/>
      <c r="AJW9" s="494"/>
      <c r="AJX9" s="494"/>
      <c r="AJY9" s="494"/>
      <c r="AJZ9" s="494"/>
      <c r="AKA9" s="494"/>
      <c r="AKB9" s="494"/>
      <c r="AKC9" s="494"/>
      <c r="AKD9" s="494"/>
      <c r="AKE9" s="494"/>
      <c r="AKF9" s="494"/>
      <c r="AKG9" s="494"/>
      <c r="AKH9" s="494"/>
      <c r="AKI9" s="494"/>
      <c r="AKJ9" s="494"/>
      <c r="AKK9" s="494"/>
      <c r="AKL9" s="494"/>
      <c r="AKM9" s="494"/>
      <c r="AKN9" s="494"/>
      <c r="AKO9" s="494"/>
      <c r="AKP9" s="494"/>
      <c r="AKQ9" s="494"/>
      <c r="AKR9" s="494"/>
      <c r="AKS9" s="494"/>
      <c r="AKT9" s="494"/>
      <c r="AKU9" s="494"/>
      <c r="AKV9" s="494"/>
      <c r="AKW9" s="494"/>
      <c r="AKX9" s="494"/>
      <c r="AKY9" s="494"/>
      <c r="AKZ9" s="494"/>
      <c r="ALA9" s="494"/>
      <c r="ALB9" s="494"/>
      <c r="ALC9" s="494"/>
      <c r="ALD9" s="494"/>
      <c r="ALE9" s="494"/>
    </row>
    <row r="10" spans="1:993" s="498" customFormat="1" ht="35.25" customHeight="1">
      <c r="A10" s="496"/>
      <c r="B10" s="496"/>
      <c r="C10" s="496"/>
      <c r="D10" s="496"/>
      <c r="E10" s="496"/>
      <c r="F10" s="851" t="s">
        <v>2215</v>
      </c>
      <c r="G10" s="850"/>
      <c r="H10" s="845"/>
      <c r="I10" s="845"/>
      <c r="J10" s="845"/>
      <c r="K10" s="845"/>
      <c r="L10" s="742"/>
      <c r="M10" s="508"/>
      <c r="N10" s="508"/>
      <c r="O10" s="845"/>
      <c r="P10" s="845"/>
      <c r="Q10" s="845"/>
      <c r="R10" s="845"/>
      <c r="S10" s="845"/>
      <c r="T10" s="845"/>
      <c r="U10" s="845"/>
      <c r="V10" s="845"/>
      <c r="W10" s="742"/>
      <c r="X10" s="845"/>
      <c r="Y10" s="850"/>
      <c r="Z10" s="852" t="s">
        <v>12</v>
      </c>
      <c r="AB10" s="1821"/>
    </row>
    <row r="11" spans="1:993" s="381" customFormat="1" ht="34.5" customHeight="1">
      <c r="A11" s="380"/>
      <c r="B11" s="380"/>
      <c r="C11" s="380"/>
      <c r="D11" s="380"/>
      <c r="E11" s="380"/>
      <c r="M11" s="382"/>
      <c r="N11" s="382"/>
      <c r="O11" s="193"/>
      <c r="P11" s="193"/>
      <c r="Q11" s="193"/>
      <c r="R11" s="193"/>
      <c r="S11" s="387"/>
      <c r="T11" s="387"/>
      <c r="U11" s="390"/>
      <c r="V11" s="390"/>
      <c r="W11" s="193"/>
      <c r="X11" s="193"/>
      <c r="Y11" s="193"/>
      <c r="Z11" s="193"/>
      <c r="AA11" s="387"/>
      <c r="AB11" s="1821"/>
      <c r="AC11" s="193"/>
      <c r="AD11" s="193"/>
      <c r="AE11" s="193"/>
      <c r="AF11" s="193"/>
      <c r="AG11" s="193"/>
      <c r="AH11" s="193"/>
      <c r="AI11" s="193"/>
      <c r="AJ11" s="193"/>
      <c r="AK11" s="193"/>
      <c r="AL11" s="193"/>
      <c r="AM11" s="193"/>
      <c r="AN11" s="193"/>
      <c r="AO11" s="193"/>
      <c r="AP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c r="IW11" s="193"/>
      <c r="IX11" s="193"/>
      <c r="IY11" s="193"/>
      <c r="IZ11" s="193"/>
      <c r="JA11" s="193"/>
      <c r="JB11" s="193"/>
      <c r="JC11" s="193"/>
      <c r="JD11" s="193"/>
      <c r="JE11" s="193"/>
      <c r="JF11" s="193"/>
      <c r="JG11" s="193"/>
      <c r="JH11" s="193"/>
      <c r="JI11" s="193"/>
      <c r="JJ11" s="193"/>
      <c r="JK11" s="193"/>
      <c r="JL11" s="193"/>
      <c r="JM11" s="193"/>
      <c r="JN11" s="193"/>
      <c r="JO11" s="193"/>
      <c r="JP11" s="193"/>
      <c r="JQ11" s="193"/>
      <c r="JR11" s="193"/>
      <c r="JS11" s="193"/>
      <c r="JT11" s="193"/>
      <c r="JU11" s="193"/>
      <c r="JV11" s="193"/>
      <c r="JW11" s="193"/>
      <c r="JX11" s="193"/>
      <c r="JY11" s="193"/>
      <c r="JZ11" s="193"/>
      <c r="KA11" s="193"/>
      <c r="KB11" s="193"/>
      <c r="KC11" s="193"/>
      <c r="KD11" s="193"/>
      <c r="KE11" s="193"/>
      <c r="KF11" s="193"/>
      <c r="KG11" s="193"/>
      <c r="KH11" s="193"/>
      <c r="KI11" s="193"/>
      <c r="KJ11" s="193"/>
      <c r="KK11" s="193"/>
      <c r="KL11" s="193"/>
      <c r="KM11" s="193"/>
      <c r="KN11" s="193"/>
      <c r="KO11" s="193"/>
      <c r="KP11" s="193"/>
      <c r="KQ11" s="193"/>
      <c r="KR11" s="193"/>
      <c r="KS11" s="193"/>
      <c r="KT11" s="193"/>
      <c r="KU11" s="193"/>
      <c r="KV11" s="193"/>
      <c r="KW11" s="193"/>
      <c r="KX11" s="193"/>
      <c r="KY11" s="193"/>
      <c r="KZ11" s="193"/>
      <c r="LA11" s="193"/>
      <c r="LB11" s="193"/>
      <c r="LC11" s="193"/>
      <c r="LD11" s="193"/>
      <c r="LE11" s="193"/>
      <c r="LF11" s="193"/>
      <c r="LG11" s="193"/>
      <c r="LH11" s="193"/>
      <c r="LI11" s="193"/>
      <c r="LJ11" s="193"/>
      <c r="LK11" s="193"/>
      <c r="LL11" s="193"/>
      <c r="LM11" s="193"/>
      <c r="LN11" s="193"/>
      <c r="LO11" s="193"/>
      <c r="LP11" s="193"/>
      <c r="LQ11" s="193"/>
      <c r="LR11" s="193"/>
      <c r="LS11" s="193"/>
      <c r="LT11" s="193"/>
      <c r="LU11" s="193"/>
      <c r="LV11" s="193"/>
      <c r="LW11" s="193"/>
      <c r="LX11" s="193"/>
      <c r="LY11" s="193"/>
      <c r="LZ11" s="193"/>
      <c r="MA11" s="193"/>
      <c r="MB11" s="193"/>
      <c r="MC11" s="193"/>
      <c r="MD11" s="193"/>
      <c r="ME11" s="193"/>
      <c r="MF11" s="193"/>
      <c r="MG11" s="193"/>
      <c r="MH11" s="193"/>
      <c r="MI11" s="193"/>
      <c r="MJ11" s="193"/>
      <c r="MK11" s="193"/>
      <c r="ML11" s="193"/>
      <c r="MM11" s="193"/>
      <c r="MN11" s="193"/>
      <c r="MO11" s="193"/>
      <c r="MP11" s="193"/>
      <c r="MQ11" s="193"/>
      <c r="MR11" s="193"/>
      <c r="MS11" s="193"/>
      <c r="MT11" s="193"/>
      <c r="MU11" s="193"/>
      <c r="MV11" s="193"/>
      <c r="MW11" s="193"/>
      <c r="MX11" s="193"/>
      <c r="MY11" s="193"/>
      <c r="MZ11" s="193"/>
      <c r="NA11" s="193"/>
      <c r="NB11" s="193"/>
      <c r="NC11" s="193"/>
      <c r="ND11" s="193"/>
      <c r="NE11" s="193"/>
      <c r="NF11" s="193"/>
      <c r="NG11" s="193"/>
      <c r="NH11" s="193"/>
      <c r="NI11" s="193"/>
      <c r="NJ11" s="193"/>
      <c r="NK11" s="193"/>
      <c r="NL11" s="193"/>
      <c r="NM11" s="193"/>
      <c r="NN11" s="193"/>
      <c r="NO11" s="193"/>
      <c r="NP11" s="193"/>
      <c r="NQ11" s="193"/>
      <c r="NR11" s="193"/>
      <c r="NS11" s="193"/>
      <c r="NT11" s="193"/>
      <c r="NU11" s="193"/>
      <c r="NV11" s="193"/>
      <c r="NW11" s="193"/>
      <c r="NX11" s="193"/>
      <c r="NY11" s="193"/>
      <c r="NZ11" s="193"/>
      <c r="OA11" s="193"/>
      <c r="OB11" s="193"/>
      <c r="OC11" s="193"/>
      <c r="OD11" s="193"/>
      <c r="OE11" s="193"/>
      <c r="OF11" s="193"/>
      <c r="OG11" s="193"/>
      <c r="OH11" s="193"/>
      <c r="OI11" s="193"/>
      <c r="OJ11" s="193"/>
      <c r="OK11" s="193"/>
      <c r="OL11" s="193"/>
      <c r="OM11" s="193"/>
      <c r="ON11" s="193"/>
      <c r="OO11" s="193"/>
      <c r="OP11" s="193"/>
      <c r="OQ11" s="193"/>
      <c r="OR11" s="193"/>
      <c r="OS11" s="193"/>
      <c r="OT11" s="193"/>
      <c r="OU11" s="193"/>
      <c r="OV11" s="193"/>
      <c r="OW11" s="193"/>
      <c r="OX11" s="193"/>
      <c r="OY11" s="193"/>
      <c r="OZ11" s="193"/>
      <c r="PA11" s="193"/>
      <c r="PB11" s="193"/>
      <c r="PC11" s="193"/>
      <c r="PD11" s="193"/>
      <c r="PE11" s="193"/>
      <c r="PF11" s="193"/>
      <c r="PG11" s="193"/>
      <c r="PH11" s="193"/>
      <c r="PI11" s="193"/>
      <c r="PJ11" s="193"/>
      <c r="PK11" s="193"/>
      <c r="PL11" s="193"/>
      <c r="PM11" s="193"/>
      <c r="PN11" s="193"/>
      <c r="PO11" s="193"/>
      <c r="PP11" s="193"/>
      <c r="PQ11" s="193"/>
      <c r="PR11" s="193"/>
      <c r="PS11" s="193"/>
      <c r="PT11" s="193"/>
      <c r="PU11" s="193"/>
      <c r="PV11" s="193"/>
      <c r="PW11" s="193"/>
      <c r="PX11" s="193"/>
      <c r="PY11" s="193"/>
      <c r="PZ11" s="193"/>
      <c r="QA11" s="193"/>
      <c r="QB11" s="193"/>
      <c r="QC11" s="193"/>
      <c r="QD11" s="193"/>
      <c r="QE11" s="193"/>
      <c r="QF11" s="193"/>
      <c r="QG11" s="193"/>
      <c r="QH11" s="193"/>
      <c r="QI11" s="193"/>
      <c r="QJ11" s="193"/>
      <c r="QK11" s="193"/>
      <c r="QL11" s="193"/>
      <c r="QM11" s="193"/>
      <c r="QN11" s="193"/>
      <c r="QO11" s="193"/>
      <c r="QP11" s="193"/>
      <c r="QQ11" s="193"/>
      <c r="QR11" s="193"/>
      <c r="QS11" s="193"/>
      <c r="QT11" s="193"/>
      <c r="QU11" s="193"/>
      <c r="QV11" s="193"/>
      <c r="QW11" s="193"/>
      <c r="QX11" s="193"/>
      <c r="QY11" s="193"/>
      <c r="QZ11" s="193"/>
      <c r="RA11" s="193"/>
      <c r="RB11" s="193"/>
      <c r="RC11" s="193"/>
      <c r="RD11" s="193"/>
      <c r="RE11" s="193"/>
      <c r="RF11" s="193"/>
      <c r="RG11" s="193"/>
      <c r="RH11" s="193"/>
      <c r="RI11" s="193"/>
      <c r="RJ11" s="193"/>
      <c r="RK11" s="193"/>
      <c r="RL11" s="193"/>
      <c r="RM11" s="193"/>
      <c r="RN11" s="193"/>
      <c r="RO11" s="193"/>
      <c r="RP11" s="193"/>
      <c r="RQ11" s="193"/>
      <c r="RR11" s="193"/>
      <c r="RS11" s="193"/>
      <c r="RT11" s="193"/>
      <c r="RU11" s="193"/>
      <c r="RV11" s="193"/>
      <c r="RW11" s="193"/>
      <c r="RX11" s="193"/>
      <c r="RY11" s="193"/>
      <c r="RZ11" s="193"/>
      <c r="SA11" s="193"/>
      <c r="SB11" s="193"/>
      <c r="SC11" s="193"/>
      <c r="SD11" s="193"/>
      <c r="SE11" s="193"/>
      <c r="SF11" s="193"/>
      <c r="SG11" s="193"/>
      <c r="SH11" s="193"/>
      <c r="SI11" s="193"/>
      <c r="SJ11" s="193"/>
      <c r="SK11" s="193"/>
      <c r="SL11" s="193"/>
      <c r="SM11" s="193"/>
      <c r="SN11" s="193"/>
      <c r="SO11" s="193"/>
      <c r="SP11" s="193"/>
      <c r="SQ11" s="193"/>
      <c r="SR11" s="193"/>
      <c r="SS11" s="193"/>
      <c r="ST11" s="193"/>
      <c r="SU11" s="193"/>
      <c r="SV11" s="193"/>
      <c r="SW11" s="193"/>
      <c r="SX11" s="193"/>
      <c r="SY11" s="193"/>
      <c r="SZ11" s="193"/>
      <c r="TA11" s="193"/>
      <c r="TB11" s="193"/>
      <c r="TC11" s="193"/>
      <c r="TD11" s="193"/>
      <c r="TE11" s="193"/>
      <c r="TF11" s="193"/>
      <c r="TG11" s="193"/>
      <c r="TH11" s="193"/>
      <c r="TI11" s="193"/>
      <c r="TJ11" s="193"/>
      <c r="TK11" s="193"/>
      <c r="TL11" s="193"/>
      <c r="TM11" s="193"/>
      <c r="TN11" s="193"/>
      <c r="TO11" s="193"/>
      <c r="TP11" s="193"/>
      <c r="TQ11" s="193"/>
      <c r="TR11" s="193"/>
      <c r="TS11" s="193"/>
      <c r="TT11" s="193"/>
      <c r="TU11" s="193"/>
      <c r="TV11" s="193"/>
      <c r="TW11" s="193"/>
      <c r="TX11" s="193"/>
      <c r="TY11" s="193"/>
      <c r="TZ11" s="193"/>
      <c r="UA11" s="193"/>
      <c r="UB11" s="193"/>
      <c r="UC11" s="193"/>
      <c r="UD11" s="193"/>
      <c r="UE11" s="193"/>
      <c r="UF11" s="193"/>
      <c r="UG11" s="193"/>
      <c r="UH11" s="193"/>
      <c r="UI11" s="193"/>
      <c r="UJ11" s="193"/>
      <c r="UK11" s="193"/>
      <c r="UL11" s="193"/>
      <c r="UM11" s="193"/>
      <c r="UN11" s="193"/>
      <c r="UO11" s="193"/>
      <c r="UP11" s="193"/>
      <c r="UQ11" s="193"/>
      <c r="UR11" s="193"/>
      <c r="US11" s="193"/>
      <c r="UT11" s="193"/>
      <c r="UU11" s="193"/>
      <c r="UV11" s="193"/>
      <c r="UW11" s="193"/>
      <c r="UX11" s="193"/>
      <c r="UY11" s="193"/>
      <c r="UZ11" s="193"/>
      <c r="VA11" s="193"/>
      <c r="VB11" s="193"/>
      <c r="VC11" s="193"/>
      <c r="VD11" s="193"/>
      <c r="VE11" s="193"/>
      <c r="VF11" s="193"/>
      <c r="VG11" s="193"/>
      <c r="VH11" s="193"/>
      <c r="VI11" s="193"/>
      <c r="VJ11" s="193"/>
      <c r="VK11" s="193"/>
      <c r="VL11" s="193"/>
      <c r="VM11" s="193"/>
      <c r="VN11" s="193"/>
      <c r="VO11" s="193"/>
      <c r="VP11" s="193"/>
      <c r="VQ11" s="193"/>
      <c r="VR11" s="193"/>
      <c r="VS11" s="193"/>
      <c r="VT11" s="193"/>
      <c r="VU11" s="193"/>
      <c r="VV11" s="193"/>
      <c r="VW11" s="193"/>
      <c r="VX11" s="193"/>
      <c r="VY11" s="193"/>
      <c r="VZ11" s="193"/>
      <c r="WA11" s="193"/>
      <c r="WB11" s="193"/>
      <c r="WC11" s="193"/>
      <c r="WD11" s="193"/>
      <c r="WE11" s="193"/>
      <c r="WF11" s="193"/>
      <c r="WG11" s="193"/>
      <c r="WH11" s="193"/>
      <c r="WI11" s="193"/>
      <c r="WJ11" s="193"/>
      <c r="WK11" s="193"/>
      <c r="WL11" s="193"/>
      <c r="WM11" s="193"/>
      <c r="WN11" s="193"/>
      <c r="WO11" s="193"/>
      <c r="WP11" s="193"/>
      <c r="WQ11" s="193"/>
      <c r="WR11" s="193"/>
      <c r="WS11" s="193"/>
      <c r="WT11" s="193"/>
      <c r="WU11" s="193"/>
      <c r="WV11" s="193"/>
      <c r="WW11" s="193"/>
      <c r="WX11" s="193"/>
      <c r="WY11" s="193"/>
      <c r="WZ11" s="193"/>
      <c r="XA11" s="193"/>
      <c r="XB11" s="193"/>
      <c r="XC11" s="193"/>
      <c r="XD11" s="193"/>
      <c r="XE11" s="193"/>
      <c r="XF11" s="193"/>
      <c r="XG11" s="193"/>
      <c r="XH11" s="193"/>
      <c r="XI11" s="193"/>
      <c r="XJ11" s="193"/>
      <c r="XK11" s="193"/>
      <c r="XL11" s="193"/>
      <c r="XM11" s="193"/>
      <c r="XN11" s="193"/>
      <c r="XO11" s="193"/>
      <c r="XP11" s="193"/>
      <c r="XQ11" s="193"/>
      <c r="XR11" s="193"/>
      <c r="XS11" s="193"/>
      <c r="XT11" s="193"/>
      <c r="XU11" s="193"/>
      <c r="XV11" s="193"/>
      <c r="XW11" s="193"/>
      <c r="XX11" s="193"/>
      <c r="XY11" s="193"/>
      <c r="XZ11" s="193"/>
      <c r="YA11" s="193"/>
      <c r="YB11" s="193"/>
      <c r="YC11" s="193"/>
      <c r="YD11" s="193"/>
      <c r="YE11" s="193"/>
      <c r="YF11" s="193"/>
      <c r="YG11" s="193"/>
      <c r="YH11" s="193"/>
      <c r="YI11" s="193"/>
      <c r="YJ11" s="193"/>
      <c r="YK11" s="193"/>
      <c r="YL11" s="193"/>
      <c r="YM11" s="193"/>
      <c r="YN11" s="193"/>
      <c r="YO11" s="193"/>
      <c r="YP11" s="193"/>
      <c r="YQ11" s="193"/>
      <c r="YR11" s="193"/>
      <c r="YS11" s="193"/>
      <c r="YT11" s="193"/>
      <c r="YU11" s="193"/>
      <c r="YV11" s="193"/>
      <c r="YW11" s="193"/>
      <c r="YX11" s="193"/>
      <c r="YY11" s="193"/>
      <c r="YZ11" s="193"/>
      <c r="ZA11" s="193"/>
      <c r="ZB11" s="193"/>
      <c r="ZC11" s="193"/>
      <c r="ZD11" s="193"/>
      <c r="ZE11" s="193"/>
      <c r="ZF11" s="193"/>
      <c r="ZG11" s="193"/>
      <c r="ZH11" s="193"/>
      <c r="ZI11" s="193"/>
      <c r="ZJ11" s="193"/>
      <c r="ZK11" s="193"/>
      <c r="ZL11" s="193"/>
      <c r="ZM11" s="193"/>
      <c r="ZN11" s="193"/>
      <c r="ZO11" s="193"/>
      <c r="ZP11" s="193"/>
      <c r="ZQ11" s="193"/>
      <c r="ZR11" s="193"/>
      <c r="ZS11" s="193"/>
      <c r="ZT11" s="193"/>
      <c r="ZU11" s="193"/>
      <c r="ZV11" s="193"/>
      <c r="ZW11" s="193"/>
      <c r="ZX11" s="193"/>
      <c r="ZY11" s="193"/>
      <c r="ZZ11" s="193"/>
      <c r="AAA11" s="193"/>
      <c r="AAB11" s="193"/>
      <c r="AAC11" s="193"/>
      <c r="AAD11" s="193"/>
      <c r="AAE11" s="193"/>
      <c r="AAF11" s="193"/>
      <c r="AAG11" s="193"/>
      <c r="AAH11" s="193"/>
      <c r="AAI11" s="193"/>
      <c r="AAJ11" s="193"/>
      <c r="AAK11" s="193"/>
      <c r="AAL11" s="193"/>
      <c r="AAM11" s="193"/>
      <c r="AAN11" s="193"/>
      <c r="AAO11" s="193"/>
      <c r="AAP11" s="193"/>
      <c r="AAQ11" s="193"/>
      <c r="AAR11" s="193"/>
      <c r="AAS11" s="193"/>
      <c r="AAT11" s="193"/>
      <c r="AAU11" s="193"/>
      <c r="AAV11" s="193"/>
      <c r="AAW11" s="193"/>
      <c r="AAX11" s="193"/>
      <c r="AAY11" s="193"/>
      <c r="AAZ11" s="193"/>
      <c r="ABA11" s="193"/>
      <c r="ABB11" s="193"/>
      <c r="ABC11" s="193"/>
      <c r="ABD11" s="193"/>
      <c r="ABE11" s="193"/>
      <c r="ABF11" s="193"/>
      <c r="ABG11" s="193"/>
      <c r="ABH11" s="193"/>
      <c r="ABI11" s="193"/>
      <c r="ABJ11" s="193"/>
      <c r="ABK11" s="193"/>
      <c r="ABL11" s="193"/>
      <c r="ABM11" s="193"/>
      <c r="ABN11" s="193"/>
      <c r="ABO11" s="193"/>
      <c r="ABP11" s="193"/>
      <c r="ABQ11" s="193"/>
      <c r="ABR11" s="193"/>
      <c r="ABS11" s="193"/>
      <c r="ABT11" s="193"/>
      <c r="ABU11" s="193"/>
      <c r="ABV11" s="193"/>
      <c r="ABW11" s="193"/>
      <c r="ABX11" s="193"/>
      <c r="ABY11" s="193"/>
      <c r="ABZ11" s="193"/>
      <c r="ACA11" s="193"/>
      <c r="ACB11" s="193"/>
      <c r="ACC11" s="193"/>
      <c r="ACD11" s="193"/>
      <c r="ACE11" s="193"/>
      <c r="ACF11" s="193"/>
      <c r="ACG11" s="193"/>
      <c r="ACH11" s="193"/>
      <c r="ACI11" s="193"/>
      <c r="ACJ11" s="193"/>
      <c r="ACK11" s="193"/>
      <c r="ACL11" s="193"/>
      <c r="ACM11" s="193"/>
      <c r="ACN11" s="193"/>
      <c r="ACO11" s="193"/>
      <c r="ACP11" s="193"/>
      <c r="ACQ11" s="193"/>
      <c r="ACR11" s="193"/>
      <c r="ACS11" s="193"/>
      <c r="ACT11" s="193"/>
      <c r="ACU11" s="193"/>
      <c r="ACV11" s="193"/>
      <c r="ACW11" s="193"/>
      <c r="ACX11" s="193"/>
      <c r="ACY11" s="193"/>
      <c r="ACZ11" s="193"/>
      <c r="ADA11" s="193"/>
      <c r="ADB11" s="193"/>
      <c r="ADC11" s="193"/>
      <c r="ADD11" s="193"/>
      <c r="ADE11" s="193"/>
      <c r="ADF11" s="193"/>
      <c r="ADG11" s="193"/>
      <c r="ADH11" s="193"/>
      <c r="ADI11" s="193"/>
      <c r="ADJ11" s="193"/>
      <c r="ADK11" s="193"/>
      <c r="ADL11" s="193"/>
      <c r="ADM11" s="193"/>
      <c r="ADN11" s="193"/>
      <c r="ADO11" s="193"/>
      <c r="ADP11" s="193"/>
      <c r="ADQ11" s="193"/>
      <c r="ADR11" s="193"/>
      <c r="ADS11" s="193"/>
      <c r="ADT11" s="193"/>
      <c r="ADU11" s="193"/>
      <c r="ADV11" s="193"/>
      <c r="ADW11" s="193"/>
      <c r="ADX11" s="193"/>
      <c r="ADY11" s="193"/>
      <c r="ADZ11" s="193"/>
      <c r="AEA11" s="193"/>
      <c r="AEB11" s="193"/>
      <c r="AEC11" s="193"/>
      <c r="AED11" s="193"/>
      <c r="AEE11" s="193"/>
      <c r="AEF11" s="193"/>
      <c r="AEG11" s="193"/>
      <c r="AEH11" s="193"/>
      <c r="AEI11" s="193"/>
      <c r="AEJ11" s="193"/>
      <c r="AEK11" s="193"/>
      <c r="AEL11" s="193"/>
      <c r="AEM11" s="193"/>
      <c r="AEN11" s="193"/>
      <c r="AEO11" s="193"/>
      <c r="AEP11" s="193"/>
      <c r="AEQ11" s="193"/>
      <c r="AER11" s="193"/>
      <c r="AES11" s="193"/>
      <c r="AET11" s="193"/>
      <c r="AEU11" s="193"/>
      <c r="AEV11" s="193"/>
      <c r="AEW11" s="193"/>
      <c r="AEX11" s="193"/>
      <c r="AEY11" s="193"/>
      <c r="AEZ11" s="193"/>
      <c r="AFA11" s="193"/>
      <c r="AFB11" s="193"/>
      <c r="AFC11" s="193"/>
      <c r="AFD11" s="193"/>
      <c r="AFE11" s="193"/>
      <c r="AFF11" s="193"/>
      <c r="AFG11" s="193"/>
      <c r="AFH11" s="193"/>
      <c r="AFI11" s="193"/>
      <c r="AFJ11" s="193"/>
      <c r="AFK11" s="193"/>
      <c r="AFL11" s="193"/>
      <c r="AFM11" s="193"/>
      <c r="AFN11" s="193"/>
      <c r="AFO11" s="193"/>
      <c r="AFP11" s="193"/>
      <c r="AFQ11" s="193"/>
      <c r="AFR11" s="193"/>
      <c r="AFS11" s="193"/>
      <c r="AFT11" s="193"/>
      <c r="AFU11" s="193"/>
      <c r="AFV11" s="193"/>
      <c r="AFW11" s="193"/>
      <c r="AFX11" s="193"/>
      <c r="AFY11" s="193"/>
      <c r="AFZ11" s="193"/>
      <c r="AGA11" s="193"/>
      <c r="AGB11" s="193"/>
      <c r="AGC11" s="193"/>
      <c r="AGD11" s="193"/>
      <c r="AGE11" s="193"/>
      <c r="AGF11" s="193"/>
      <c r="AGG11" s="193"/>
      <c r="AGH11" s="193"/>
      <c r="AGI11" s="193"/>
      <c r="AGJ11" s="193"/>
      <c r="AGK11" s="193"/>
      <c r="AGL11" s="193"/>
      <c r="AGM11" s="193"/>
      <c r="AGN11" s="193"/>
      <c r="AGO11" s="193"/>
      <c r="AGP11" s="193"/>
      <c r="AGQ11" s="193"/>
      <c r="AGR11" s="193"/>
      <c r="AGS11" s="193"/>
      <c r="AGT11" s="193"/>
      <c r="AGU11" s="193"/>
      <c r="AGV11" s="193"/>
      <c r="AGW11" s="193"/>
      <c r="AGX11" s="193"/>
      <c r="AGY11" s="193"/>
      <c r="AGZ11" s="193"/>
      <c r="AHA11" s="193"/>
      <c r="AHB11" s="193"/>
      <c r="AHC11" s="193"/>
      <c r="AHD11" s="193"/>
      <c r="AHE11" s="193"/>
      <c r="AHF11" s="193"/>
      <c r="AHG11" s="193"/>
      <c r="AHH11" s="193"/>
      <c r="AHI11" s="193"/>
      <c r="AHJ11" s="193"/>
      <c r="AHK11" s="193"/>
      <c r="AHL11" s="193"/>
      <c r="AHM11" s="193"/>
      <c r="AHN11" s="193"/>
      <c r="AHO11" s="193"/>
      <c r="AHP11" s="193"/>
      <c r="AHQ11" s="193"/>
      <c r="AHR11" s="193"/>
      <c r="AHS11" s="193"/>
      <c r="AHT11" s="193"/>
      <c r="AHU11" s="193"/>
      <c r="AHV11" s="193"/>
      <c r="AHW11" s="193"/>
      <c r="AHX11" s="193"/>
      <c r="AHY11" s="193"/>
      <c r="AHZ11" s="193"/>
      <c r="AIA11" s="193"/>
      <c r="AIB11" s="193"/>
      <c r="AIC11" s="193"/>
      <c r="AID11" s="193"/>
      <c r="AIE11" s="193"/>
      <c r="AIF11" s="193"/>
      <c r="AIG11" s="193"/>
      <c r="AIH11" s="193"/>
      <c r="AII11" s="193"/>
      <c r="AIJ11" s="193"/>
      <c r="AIK11" s="193"/>
      <c r="AIL11" s="193"/>
      <c r="AIM11" s="193"/>
      <c r="AIN11" s="193"/>
      <c r="AIO11" s="193"/>
      <c r="AIP11" s="193"/>
      <c r="AIQ11" s="193"/>
      <c r="AIR11" s="193"/>
      <c r="AIS11" s="193"/>
      <c r="AIT11" s="193"/>
      <c r="AIU11" s="193"/>
      <c r="AIV11" s="193"/>
      <c r="AIW11" s="193"/>
      <c r="AIX11" s="193"/>
      <c r="AIY11" s="193"/>
      <c r="AIZ11" s="193"/>
      <c r="AJA11" s="193"/>
      <c r="AJB11" s="193"/>
      <c r="AJC11" s="193"/>
      <c r="AJD11" s="193"/>
      <c r="AJE11" s="193"/>
      <c r="AJF11" s="193"/>
      <c r="AJG11" s="193"/>
      <c r="AJH11" s="193"/>
      <c r="AJI11" s="193"/>
      <c r="AJJ11" s="193"/>
      <c r="AJK11" s="193"/>
      <c r="AJL11" s="193"/>
      <c r="AJM11" s="193"/>
      <c r="AJN11" s="193"/>
      <c r="AJO11" s="193"/>
      <c r="AJP11" s="193"/>
      <c r="AJQ11" s="193"/>
      <c r="AJR11" s="193"/>
      <c r="AJS11" s="193"/>
      <c r="AJT11" s="193"/>
      <c r="AJU11" s="193"/>
      <c r="AJV11" s="193"/>
      <c r="AJW11" s="193"/>
      <c r="AJX11" s="193"/>
      <c r="AJY11" s="193"/>
      <c r="AJZ11" s="193"/>
      <c r="AKA11" s="193"/>
      <c r="AKB11" s="193"/>
      <c r="AKC11" s="193"/>
      <c r="AKD11" s="193"/>
      <c r="AKE11" s="193"/>
      <c r="AKF11" s="193"/>
      <c r="AKG11" s="193"/>
      <c r="AKH11" s="193"/>
      <c r="AKI11" s="193"/>
      <c r="AKJ11" s="193"/>
      <c r="AKK11" s="193"/>
      <c r="AKL11" s="193"/>
      <c r="AKM11" s="193"/>
      <c r="AKN11" s="193"/>
      <c r="AKO11" s="193"/>
      <c r="AKP11" s="193"/>
      <c r="AKQ11" s="193"/>
      <c r="AKR11" s="193"/>
      <c r="AKS11" s="193"/>
      <c r="AKT11" s="193"/>
      <c r="AKU11" s="193"/>
      <c r="AKV11" s="193"/>
      <c r="AKW11" s="193"/>
      <c r="AKX11" s="193"/>
      <c r="AKY11" s="193"/>
      <c r="AKZ11" s="193"/>
      <c r="ALA11" s="193"/>
      <c r="ALB11" s="193"/>
      <c r="ALC11" s="193"/>
      <c r="ALD11" s="193"/>
      <c r="ALE11" s="193"/>
    </row>
    <row r="12" spans="1:993" s="71" customFormat="1" ht="29.25" customHeight="1">
      <c r="A12" s="237"/>
      <c r="B12" s="237"/>
      <c r="C12" s="237"/>
      <c r="D12" s="237"/>
      <c r="E12" s="237"/>
      <c r="S12" s="16"/>
      <c r="T12" s="16"/>
      <c r="U12" s="73"/>
      <c r="V12" s="1847" t="s">
        <v>2264</v>
      </c>
      <c r="W12" s="1848"/>
      <c r="X12" s="1848"/>
      <c r="Y12" s="1848"/>
      <c r="Z12" s="1849"/>
      <c r="AA12" s="31"/>
      <c r="AB12" s="1821"/>
    </row>
    <row r="13" spans="1:993" ht="21.75" customHeight="1">
      <c r="S13" s="73"/>
      <c r="T13" s="73"/>
      <c r="V13" s="1850"/>
      <c r="W13" s="1851"/>
      <c r="X13" s="1851"/>
      <c r="Y13" s="1851"/>
      <c r="Z13" s="1852"/>
      <c r="AA13" s="71"/>
      <c r="AB13" s="1821"/>
    </row>
    <row r="14" spans="1:993" ht="23.25" customHeight="1">
      <c r="F14" s="30"/>
      <c r="G14" s="30"/>
      <c r="H14" s="30"/>
      <c r="I14" s="30"/>
      <c r="J14" s="30"/>
      <c r="K14" s="30"/>
      <c r="L14" s="35"/>
      <c r="M14" s="35"/>
      <c r="N14" s="35"/>
      <c r="O14" s="35"/>
      <c r="R14" s="36"/>
      <c r="S14" s="36"/>
      <c r="T14" s="36"/>
      <c r="U14" s="36"/>
      <c r="V14" s="1853"/>
      <c r="W14" s="1854"/>
      <c r="X14" s="1854"/>
      <c r="Y14" s="1854"/>
      <c r="Z14" s="1855"/>
      <c r="AB14" s="1821"/>
    </row>
    <row r="15" spans="1:993" ht="28.5" customHeight="1">
      <c r="F15" s="75"/>
      <c r="G15" s="75"/>
      <c r="H15" s="75"/>
      <c r="I15" s="75"/>
      <c r="J15" s="75"/>
      <c r="K15" s="75"/>
      <c r="L15" s="75"/>
      <c r="M15" s="75"/>
      <c r="N15" s="75"/>
      <c r="O15" s="75"/>
      <c r="P15" s="75"/>
      <c r="Q15" s="75"/>
      <c r="R15" s="75"/>
      <c r="S15" s="75"/>
      <c r="T15" s="75"/>
      <c r="U15" s="75"/>
      <c r="V15" s="75"/>
      <c r="W15" s="75"/>
      <c r="X15" s="75"/>
      <c r="Y15" s="75"/>
      <c r="Z15" s="75"/>
      <c r="AB15" s="1821"/>
      <c r="AC15" s="42"/>
      <c r="AD15" s="42"/>
    </row>
    <row r="16" spans="1:993" ht="32.25" customHeight="1">
      <c r="F16" s="1856" t="s">
        <v>2937</v>
      </c>
      <c r="G16" s="1856"/>
      <c r="H16" s="1856"/>
      <c r="I16" s="1856"/>
      <c r="J16" s="1856"/>
      <c r="K16" s="1856"/>
      <c r="L16" s="1856"/>
      <c r="M16" s="1856"/>
      <c r="N16" s="1856"/>
      <c r="O16" s="1856"/>
      <c r="P16" s="1856"/>
      <c r="Q16" s="1856"/>
      <c r="R16" s="1856"/>
      <c r="S16" s="1856"/>
      <c r="T16" s="1856"/>
      <c r="U16" s="1856"/>
      <c r="V16" s="1856"/>
      <c r="W16" s="1856"/>
      <c r="X16" s="1856"/>
      <c r="Y16" s="1856"/>
      <c r="Z16" s="1856"/>
      <c r="AB16" s="1821"/>
    </row>
    <row r="17" spans="1:30" ht="37.5">
      <c r="F17" s="1856" t="s">
        <v>3414</v>
      </c>
      <c r="G17" s="1856"/>
      <c r="H17" s="1856"/>
      <c r="I17" s="1856"/>
      <c r="J17" s="1856"/>
      <c r="K17" s="1856"/>
      <c r="L17" s="1856"/>
      <c r="M17" s="1856"/>
      <c r="N17" s="1856"/>
      <c r="O17" s="1856"/>
      <c r="P17" s="1856"/>
      <c r="Q17" s="1856"/>
      <c r="R17" s="1856"/>
      <c r="S17" s="1856"/>
      <c r="T17" s="1856"/>
      <c r="U17" s="1856"/>
      <c r="V17" s="1856"/>
      <c r="W17" s="1856"/>
      <c r="X17" s="1856"/>
      <c r="Y17" s="1856"/>
      <c r="Z17" s="1856"/>
      <c r="AB17" s="1821"/>
    </row>
    <row r="18" spans="1:30" ht="32.25" customHeight="1">
      <c r="F18" s="1857" t="e">
        <f>CONCATENATE("od ",DAY(#REF!),".",MONTH(#REF!),".",YEAR(#REF!),". do ",DAY(#REF!),".",MONTH(#REF!),".",YEAR(#REF!),". godine")</f>
        <v>#REF!</v>
      </c>
      <c r="G18" s="1857"/>
      <c r="H18" s="1857"/>
      <c r="I18" s="1857"/>
      <c r="J18" s="1857"/>
      <c r="K18" s="1857"/>
      <c r="L18" s="1857"/>
      <c r="M18" s="1857"/>
      <c r="N18" s="1857"/>
      <c r="O18" s="1857"/>
      <c r="P18" s="1857"/>
      <c r="Q18" s="1857"/>
      <c r="R18" s="1857"/>
      <c r="S18" s="1857"/>
      <c r="T18" s="1857"/>
      <c r="U18" s="1857"/>
      <c r="V18" s="1857"/>
      <c r="W18" s="1857"/>
      <c r="X18" s="1857"/>
      <c r="Y18" s="1857"/>
      <c r="Z18" s="1857"/>
      <c r="AB18" s="1821"/>
    </row>
    <row r="19" spans="1:30" ht="29.25" customHeight="1">
      <c r="F19" s="76"/>
      <c r="G19" s="9"/>
      <c r="H19" s="9"/>
      <c r="I19" s="9"/>
      <c r="J19" s="9"/>
      <c r="K19" s="9"/>
      <c r="L19" s="9"/>
      <c r="M19" s="9"/>
      <c r="N19" s="9"/>
      <c r="O19" s="9"/>
      <c r="P19" s="9"/>
      <c r="Q19" s="9"/>
      <c r="R19" s="9"/>
      <c r="S19" s="9"/>
      <c r="T19" s="9"/>
      <c r="U19" s="9"/>
      <c r="V19" s="9"/>
      <c r="X19" s="9"/>
      <c r="Z19" s="560" t="s">
        <v>2265</v>
      </c>
      <c r="AB19" s="1821"/>
    </row>
    <row r="20" spans="1:30" ht="29.25" customHeight="1">
      <c r="F20" s="1858" t="s">
        <v>2938</v>
      </c>
      <c r="G20" s="1859"/>
      <c r="H20" s="1859"/>
      <c r="I20" s="1860"/>
      <c r="J20" s="1831" t="s">
        <v>2267</v>
      </c>
      <c r="K20" s="1861"/>
      <c r="L20" s="1861"/>
      <c r="M20" s="1861"/>
      <c r="N20" s="1861"/>
      <c r="O20" s="1862"/>
      <c r="P20" s="1863" t="s">
        <v>2939</v>
      </c>
      <c r="Q20" s="1831" t="s">
        <v>2384</v>
      </c>
      <c r="R20" s="1832"/>
      <c r="S20" s="1832"/>
      <c r="T20" s="1832"/>
      <c r="U20" s="1832"/>
      <c r="V20" s="1832"/>
      <c r="W20" s="1832"/>
      <c r="X20" s="1832"/>
      <c r="Y20" s="1832"/>
      <c r="Z20" s="1864"/>
    </row>
    <row r="21" spans="1:30" ht="136.5" customHeight="1">
      <c r="F21" s="1858"/>
      <c r="G21" s="1859"/>
      <c r="H21" s="1859"/>
      <c r="I21" s="1860"/>
      <c r="J21" s="1831"/>
      <c r="K21" s="1861"/>
      <c r="L21" s="1861"/>
      <c r="M21" s="1861"/>
      <c r="N21" s="1861"/>
      <c r="O21" s="1862"/>
      <c r="P21" s="1863"/>
      <c r="Q21" s="1865" t="s">
        <v>3776</v>
      </c>
      <c r="R21" s="1866"/>
      <c r="S21" s="1866"/>
      <c r="T21" s="1866"/>
      <c r="U21" s="1867"/>
      <c r="V21" s="1865" t="s">
        <v>3777</v>
      </c>
      <c r="W21" s="1866"/>
      <c r="X21" s="1866"/>
      <c r="Y21" s="1866"/>
      <c r="Z21" s="1867"/>
      <c r="AC21" s="38"/>
      <c r="AD21" s="38"/>
    </row>
    <row r="22" spans="1:30" ht="25.5" customHeight="1">
      <c r="F22" s="1837">
        <v>1</v>
      </c>
      <c r="G22" s="1838"/>
      <c r="H22" s="1838"/>
      <c r="I22" s="1839"/>
      <c r="J22" s="1840">
        <v>2</v>
      </c>
      <c r="K22" s="1841"/>
      <c r="L22" s="1841"/>
      <c r="M22" s="1841"/>
      <c r="N22" s="1841"/>
      <c r="O22" s="1842"/>
      <c r="P22" s="518">
        <v>3</v>
      </c>
      <c r="Q22" s="1840">
        <v>4</v>
      </c>
      <c r="R22" s="1841"/>
      <c r="S22" s="1841"/>
      <c r="T22" s="1841"/>
      <c r="U22" s="1842"/>
      <c r="V22" s="1840">
        <v>5</v>
      </c>
      <c r="W22" s="1841"/>
      <c r="X22" s="1841"/>
      <c r="Y22" s="1841"/>
      <c r="Z22" s="1842"/>
    </row>
    <row r="23" spans="1:30" ht="33" customHeight="1">
      <c r="A23" s="230">
        <v>0.01</v>
      </c>
      <c r="B23" s="230">
        <f>A37+0.01</f>
        <v>0.16</v>
      </c>
      <c r="C23" s="232">
        <f t="shared" ref="C23:C37" si="0">IF(LEN(Q23)=0,"",1+ABS((Q23*A23)/LEN(Q23))+A23)</f>
        <v>1.3466666666666667</v>
      </c>
      <c r="D23" s="232">
        <f t="shared" ref="D23:D37" si="1">IF(LEN(V23)=0,"",1+ABS((V23*B23)/LEN(V23))+B23)</f>
        <v>11.88</v>
      </c>
      <c r="F23" s="1822" t="s">
        <v>2638</v>
      </c>
      <c r="G23" s="1823"/>
      <c r="H23" s="1823"/>
      <c r="I23" s="1824"/>
      <c r="J23" s="510" t="s">
        <v>2940</v>
      </c>
      <c r="K23" s="511"/>
      <c r="L23" s="511"/>
      <c r="M23" s="511"/>
      <c r="N23" s="511"/>
      <c r="O23" s="511"/>
      <c r="P23" s="1168">
        <v>901</v>
      </c>
      <c r="Q23" s="1843">
        <v>101</v>
      </c>
      <c r="R23" s="1844"/>
      <c r="S23" s="1844"/>
      <c r="T23" s="1844"/>
      <c r="U23" s="1845"/>
      <c r="V23" s="1843">
        <v>201</v>
      </c>
      <c r="W23" s="1844"/>
      <c r="X23" s="1844"/>
      <c r="Y23" s="1844"/>
      <c r="Z23" s="1846"/>
    </row>
    <row r="24" spans="1:30" ht="33" customHeight="1">
      <c r="A24" s="230">
        <f t="shared" ref="A24:A37" si="2">A23+0.01</f>
        <v>0.02</v>
      </c>
      <c r="B24" s="230">
        <f t="shared" ref="B24:B37" si="3">B23+0.01</f>
        <v>0.17</v>
      </c>
      <c r="C24" s="232">
        <f t="shared" si="0"/>
        <v>1.7000000000000002</v>
      </c>
      <c r="D24" s="232">
        <f t="shared" si="1"/>
        <v>12.616666666666667</v>
      </c>
      <c r="F24" s="1822" t="s">
        <v>2640</v>
      </c>
      <c r="G24" s="1823"/>
      <c r="H24" s="1823"/>
      <c r="I24" s="1824"/>
      <c r="J24" s="510" t="s">
        <v>2941</v>
      </c>
      <c r="K24" s="512"/>
      <c r="L24" s="512"/>
      <c r="M24" s="512"/>
      <c r="N24" s="512"/>
      <c r="O24" s="512"/>
      <c r="P24" s="1168">
        <v>902</v>
      </c>
      <c r="Q24" s="1825">
        <v>102</v>
      </c>
      <c r="R24" s="1826"/>
      <c r="S24" s="1826"/>
      <c r="T24" s="1826"/>
      <c r="U24" s="1827"/>
      <c r="V24" s="1825">
        <v>202</v>
      </c>
      <c r="W24" s="1826"/>
      <c r="X24" s="1826"/>
      <c r="Y24" s="1826"/>
      <c r="Z24" s="1827"/>
    </row>
    <row r="25" spans="1:30" ht="33" customHeight="1">
      <c r="A25" s="230">
        <f t="shared" si="2"/>
        <v>0.03</v>
      </c>
      <c r="B25" s="230">
        <f t="shared" si="3"/>
        <v>0.18000000000000002</v>
      </c>
      <c r="C25" s="232">
        <f t="shared" si="0"/>
        <v>2.06</v>
      </c>
      <c r="D25" s="232">
        <f t="shared" si="1"/>
        <v>13.360000000000001</v>
      </c>
      <c r="F25" s="1831" t="s">
        <v>2642</v>
      </c>
      <c r="G25" s="1832"/>
      <c r="H25" s="1832"/>
      <c r="I25" s="1833"/>
      <c r="J25" s="513" t="s">
        <v>2942</v>
      </c>
      <c r="K25" s="514"/>
      <c r="L25" s="514"/>
      <c r="M25" s="514"/>
      <c r="N25" s="514"/>
      <c r="O25" s="514"/>
      <c r="P25" s="1169">
        <v>903</v>
      </c>
      <c r="Q25" s="1828">
        <v>103</v>
      </c>
      <c r="R25" s="1829"/>
      <c r="S25" s="1829"/>
      <c r="T25" s="1829"/>
      <c r="U25" s="1830"/>
      <c r="V25" s="1828">
        <v>203</v>
      </c>
      <c r="W25" s="1829"/>
      <c r="X25" s="1829"/>
      <c r="Y25" s="1829"/>
      <c r="Z25" s="1830"/>
    </row>
    <row r="26" spans="1:30" ht="33" customHeight="1">
      <c r="A26" s="230">
        <f t="shared" si="2"/>
        <v>0.04</v>
      </c>
      <c r="B26" s="230">
        <f t="shared" si="3"/>
        <v>0.19000000000000003</v>
      </c>
      <c r="C26" s="232">
        <f t="shared" si="0"/>
        <v>2.4266666666666667</v>
      </c>
      <c r="D26" s="232">
        <f t="shared" si="1"/>
        <v>14.110000000000001</v>
      </c>
      <c r="F26" s="1822" t="s">
        <v>2648</v>
      </c>
      <c r="G26" s="1823"/>
      <c r="H26" s="1823"/>
      <c r="I26" s="1824"/>
      <c r="J26" s="510" t="s">
        <v>2943</v>
      </c>
      <c r="K26" s="512"/>
      <c r="L26" s="512"/>
      <c r="M26" s="512"/>
      <c r="N26" s="512"/>
      <c r="O26" s="512"/>
      <c r="P26" s="1168">
        <v>904</v>
      </c>
      <c r="Q26" s="1825">
        <v>104</v>
      </c>
      <c r="R26" s="1826"/>
      <c r="S26" s="1826"/>
      <c r="T26" s="1826"/>
      <c r="U26" s="1827"/>
      <c r="V26" s="1825">
        <v>204</v>
      </c>
      <c r="W26" s="1826"/>
      <c r="X26" s="1826"/>
      <c r="Y26" s="1826"/>
      <c r="Z26" s="1827"/>
    </row>
    <row r="27" spans="1:30" ht="33" customHeight="1">
      <c r="A27" s="230">
        <f t="shared" si="2"/>
        <v>0.05</v>
      </c>
      <c r="B27" s="230">
        <f t="shared" si="3"/>
        <v>0.20000000000000004</v>
      </c>
      <c r="C27" s="232">
        <f t="shared" si="0"/>
        <v>2.8</v>
      </c>
      <c r="D27" s="232">
        <f t="shared" si="1"/>
        <v>14.866666666666669</v>
      </c>
      <c r="F27" s="1822" t="s">
        <v>2650</v>
      </c>
      <c r="G27" s="1823"/>
      <c r="H27" s="1823"/>
      <c r="I27" s="1824"/>
      <c r="J27" s="510" t="s">
        <v>2866</v>
      </c>
      <c r="K27" s="512"/>
      <c r="L27" s="512"/>
      <c r="M27" s="512"/>
      <c r="N27" s="512"/>
      <c r="O27" s="512"/>
      <c r="P27" s="1168">
        <v>905</v>
      </c>
      <c r="Q27" s="1825">
        <v>105</v>
      </c>
      <c r="R27" s="1826"/>
      <c r="S27" s="1826"/>
      <c r="T27" s="1826"/>
      <c r="U27" s="1827"/>
      <c r="V27" s="1825">
        <v>205</v>
      </c>
      <c r="W27" s="1826"/>
      <c r="X27" s="1826"/>
      <c r="Y27" s="1826"/>
      <c r="Z27" s="1827"/>
    </row>
    <row r="28" spans="1:30" ht="33" customHeight="1">
      <c r="A28" s="230">
        <f t="shared" si="2"/>
        <v>6.0000000000000005E-2</v>
      </c>
      <c r="B28" s="230">
        <f t="shared" si="3"/>
        <v>0.21000000000000005</v>
      </c>
      <c r="C28" s="232">
        <f t="shared" si="0"/>
        <v>3.18</v>
      </c>
      <c r="D28" s="232">
        <f t="shared" si="1"/>
        <v>15.630000000000004</v>
      </c>
      <c r="F28" s="1822" t="s">
        <v>2661</v>
      </c>
      <c r="G28" s="1823"/>
      <c r="H28" s="1823"/>
      <c r="I28" s="1824"/>
      <c r="J28" s="510" t="s">
        <v>2867</v>
      </c>
      <c r="K28" s="512"/>
      <c r="L28" s="512"/>
      <c r="M28" s="512"/>
      <c r="N28" s="512"/>
      <c r="O28" s="512"/>
      <c r="P28" s="1168">
        <v>906</v>
      </c>
      <c r="Q28" s="1825">
        <v>106</v>
      </c>
      <c r="R28" s="1826"/>
      <c r="S28" s="1826"/>
      <c r="T28" s="1826"/>
      <c r="U28" s="1827"/>
      <c r="V28" s="1825">
        <v>206</v>
      </c>
      <c r="W28" s="1826"/>
      <c r="X28" s="1826"/>
      <c r="Y28" s="1826"/>
      <c r="Z28" s="1827"/>
    </row>
    <row r="29" spans="1:30" ht="33" customHeight="1">
      <c r="A29" s="230">
        <f t="shared" si="2"/>
        <v>7.0000000000000007E-2</v>
      </c>
      <c r="B29" s="230">
        <f t="shared" si="3"/>
        <v>0.22000000000000006</v>
      </c>
      <c r="C29" s="232">
        <f t="shared" si="0"/>
        <v>3.5666666666666669</v>
      </c>
      <c r="D29" s="232">
        <f t="shared" si="1"/>
        <v>16.400000000000006</v>
      </c>
      <c r="F29" s="1831" t="s">
        <v>2738</v>
      </c>
      <c r="G29" s="1832"/>
      <c r="H29" s="1832"/>
      <c r="I29" s="1833"/>
      <c r="J29" s="513" t="s">
        <v>2944</v>
      </c>
      <c r="K29" s="514"/>
      <c r="L29" s="514"/>
      <c r="M29" s="514"/>
      <c r="N29" s="514"/>
      <c r="O29" s="514"/>
      <c r="P29" s="1169">
        <v>907</v>
      </c>
      <c r="Q29" s="1828">
        <v>107</v>
      </c>
      <c r="R29" s="1829"/>
      <c r="S29" s="1829"/>
      <c r="T29" s="1829"/>
      <c r="U29" s="1830"/>
      <c r="V29" s="1828">
        <v>207</v>
      </c>
      <c r="W29" s="1829"/>
      <c r="X29" s="1829"/>
      <c r="Y29" s="1829"/>
      <c r="Z29" s="1830"/>
    </row>
    <row r="30" spans="1:30" ht="33" customHeight="1">
      <c r="A30" s="230">
        <f t="shared" si="2"/>
        <v>0.08</v>
      </c>
      <c r="B30" s="230">
        <f t="shared" si="3"/>
        <v>0.23000000000000007</v>
      </c>
      <c r="C30" s="232">
        <f t="shared" si="0"/>
        <v>3.9600000000000004</v>
      </c>
      <c r="D30" s="232">
        <f t="shared" si="1"/>
        <v>17.176666666666673</v>
      </c>
      <c r="F30" s="1834" t="s">
        <v>2740</v>
      </c>
      <c r="G30" s="1835"/>
      <c r="H30" s="1835"/>
      <c r="I30" s="1836"/>
      <c r="J30" s="515" t="s">
        <v>2945</v>
      </c>
      <c r="K30" s="516"/>
      <c r="L30" s="516"/>
      <c r="M30" s="516"/>
      <c r="N30" s="516"/>
      <c r="O30" s="516"/>
      <c r="P30" s="1170">
        <v>908</v>
      </c>
      <c r="Q30" s="1828">
        <v>108</v>
      </c>
      <c r="R30" s="1829"/>
      <c r="S30" s="1829"/>
      <c r="T30" s="1829"/>
      <c r="U30" s="1830"/>
      <c r="V30" s="1828">
        <v>208</v>
      </c>
      <c r="W30" s="1829"/>
      <c r="X30" s="1829"/>
      <c r="Y30" s="1829"/>
      <c r="Z30" s="1830"/>
    </row>
    <row r="31" spans="1:30" ht="33" customHeight="1">
      <c r="A31" s="230">
        <f t="shared" si="2"/>
        <v>0.09</v>
      </c>
      <c r="B31" s="230">
        <f t="shared" si="3"/>
        <v>0.24000000000000007</v>
      </c>
      <c r="C31" s="232">
        <f t="shared" si="0"/>
        <v>4.3599999999999994</v>
      </c>
      <c r="D31" s="232">
        <f t="shared" si="1"/>
        <v>17.960000000000004</v>
      </c>
      <c r="F31" s="1822" t="s">
        <v>2742</v>
      </c>
      <c r="G31" s="1823"/>
      <c r="H31" s="1823"/>
      <c r="I31" s="1824"/>
      <c r="J31" s="510" t="s">
        <v>2946</v>
      </c>
      <c r="K31" s="512"/>
      <c r="L31" s="512"/>
      <c r="M31" s="512"/>
      <c r="N31" s="512"/>
      <c r="O31" s="512"/>
      <c r="P31" s="1168">
        <v>909</v>
      </c>
      <c r="Q31" s="1825">
        <v>109</v>
      </c>
      <c r="R31" s="1826"/>
      <c r="S31" s="1826"/>
      <c r="T31" s="1826"/>
      <c r="U31" s="1827"/>
      <c r="V31" s="1825">
        <v>209</v>
      </c>
      <c r="W31" s="1826"/>
      <c r="X31" s="1826"/>
      <c r="Y31" s="1826"/>
      <c r="Z31" s="1827"/>
    </row>
    <row r="32" spans="1:30" ht="33" customHeight="1">
      <c r="A32" s="230">
        <f t="shared" si="2"/>
        <v>9.9999999999999992E-2</v>
      </c>
      <c r="B32" s="230">
        <f t="shared" si="3"/>
        <v>0.25000000000000006</v>
      </c>
      <c r="C32" s="232">
        <f t="shared" si="0"/>
        <v>4.7666666666666657</v>
      </c>
      <c r="D32" s="232">
        <f t="shared" si="1"/>
        <v>18.750000000000004</v>
      </c>
      <c r="F32" s="1822" t="s">
        <v>2743</v>
      </c>
      <c r="G32" s="1823"/>
      <c r="H32" s="1823"/>
      <c r="I32" s="1824"/>
      <c r="J32" s="510" t="s">
        <v>2947</v>
      </c>
      <c r="K32" s="512"/>
      <c r="L32" s="512"/>
      <c r="M32" s="512"/>
      <c r="N32" s="512"/>
      <c r="O32" s="512"/>
      <c r="P32" s="1168">
        <v>910</v>
      </c>
      <c r="Q32" s="1825">
        <v>110</v>
      </c>
      <c r="R32" s="1826"/>
      <c r="S32" s="1826"/>
      <c r="T32" s="1826"/>
      <c r="U32" s="1827"/>
      <c r="V32" s="1825">
        <v>210</v>
      </c>
      <c r="W32" s="1826"/>
      <c r="X32" s="1826"/>
      <c r="Y32" s="1826"/>
      <c r="Z32" s="1827"/>
    </row>
    <row r="33" spans="1:993" ht="33" customHeight="1">
      <c r="A33" s="230">
        <f t="shared" si="2"/>
        <v>0.10999999999999999</v>
      </c>
      <c r="B33" s="230">
        <f t="shared" si="3"/>
        <v>0.26000000000000006</v>
      </c>
      <c r="C33" s="232">
        <f t="shared" si="0"/>
        <v>5.18</v>
      </c>
      <c r="D33" s="232">
        <f t="shared" si="1"/>
        <v>19.546666666666674</v>
      </c>
      <c r="F33" s="1822" t="s">
        <v>2744</v>
      </c>
      <c r="G33" s="1823"/>
      <c r="H33" s="1823"/>
      <c r="I33" s="1824"/>
      <c r="J33" s="510" t="s">
        <v>2948</v>
      </c>
      <c r="K33" s="512"/>
      <c r="L33" s="512"/>
      <c r="M33" s="512"/>
      <c r="N33" s="512"/>
      <c r="O33" s="512"/>
      <c r="P33" s="1168">
        <v>911</v>
      </c>
      <c r="Q33" s="1825">
        <v>111</v>
      </c>
      <c r="R33" s="1826"/>
      <c r="S33" s="1826"/>
      <c r="T33" s="1826"/>
      <c r="U33" s="1827"/>
      <c r="V33" s="1825">
        <v>211</v>
      </c>
      <c r="W33" s="1826"/>
      <c r="X33" s="1826"/>
      <c r="Y33" s="1826"/>
      <c r="Z33" s="1827"/>
    </row>
    <row r="34" spans="1:993" ht="33" customHeight="1">
      <c r="A34" s="230">
        <f t="shared" si="2"/>
        <v>0.11999999999999998</v>
      </c>
      <c r="B34" s="230">
        <f t="shared" si="3"/>
        <v>0.27000000000000007</v>
      </c>
      <c r="C34" s="232">
        <f t="shared" si="0"/>
        <v>5.6</v>
      </c>
      <c r="D34" s="232">
        <f t="shared" si="1"/>
        <v>20.350000000000005</v>
      </c>
      <c r="F34" s="1822" t="s">
        <v>2746</v>
      </c>
      <c r="G34" s="1823"/>
      <c r="H34" s="1823"/>
      <c r="I34" s="1824"/>
      <c r="J34" s="510" t="s">
        <v>2949</v>
      </c>
      <c r="K34" s="512"/>
      <c r="L34" s="512"/>
      <c r="M34" s="512"/>
      <c r="N34" s="512"/>
      <c r="O34" s="512"/>
      <c r="P34" s="1168">
        <v>912</v>
      </c>
      <c r="Q34" s="1825">
        <v>112</v>
      </c>
      <c r="R34" s="1826"/>
      <c r="S34" s="1826"/>
      <c r="T34" s="1826"/>
      <c r="U34" s="1827"/>
      <c r="V34" s="1825">
        <v>212</v>
      </c>
      <c r="W34" s="1826"/>
      <c r="X34" s="1826"/>
      <c r="Y34" s="1826"/>
      <c r="Z34" s="1827"/>
    </row>
    <row r="35" spans="1:993" ht="33" customHeight="1">
      <c r="A35" s="230">
        <f t="shared" si="2"/>
        <v>0.12999999999999998</v>
      </c>
      <c r="B35" s="230">
        <f t="shared" si="3"/>
        <v>0.28000000000000008</v>
      </c>
      <c r="C35" s="232">
        <f t="shared" si="0"/>
        <v>6.0266666666666655</v>
      </c>
      <c r="D35" s="232">
        <f t="shared" si="1"/>
        <v>21.160000000000007</v>
      </c>
      <c r="F35" s="1831" t="s">
        <v>2748</v>
      </c>
      <c r="G35" s="1832"/>
      <c r="H35" s="1832"/>
      <c r="I35" s="1833"/>
      <c r="J35" s="513" t="s">
        <v>2950</v>
      </c>
      <c r="K35" s="514"/>
      <c r="L35" s="514"/>
      <c r="M35" s="514"/>
      <c r="N35" s="514"/>
      <c r="O35" s="514"/>
      <c r="P35" s="1169">
        <v>913</v>
      </c>
      <c r="Q35" s="1828">
        <v>113</v>
      </c>
      <c r="R35" s="1829"/>
      <c r="S35" s="1829"/>
      <c r="T35" s="1829"/>
      <c r="U35" s="1830"/>
      <c r="V35" s="1828">
        <v>213</v>
      </c>
      <c r="W35" s="1829"/>
      <c r="X35" s="1829"/>
      <c r="Y35" s="1829"/>
      <c r="Z35" s="1830"/>
    </row>
    <row r="36" spans="1:993" ht="33" customHeight="1">
      <c r="A36" s="230">
        <f t="shared" si="2"/>
        <v>0.13999999999999999</v>
      </c>
      <c r="B36" s="230">
        <f t="shared" si="3"/>
        <v>0.29000000000000009</v>
      </c>
      <c r="C36" s="232">
        <f t="shared" si="0"/>
        <v>6.4599999999999991</v>
      </c>
      <c r="D36" s="232">
        <f t="shared" si="1"/>
        <v>21.97666666666667</v>
      </c>
      <c r="F36" s="1831" t="s">
        <v>2750</v>
      </c>
      <c r="G36" s="1832"/>
      <c r="H36" s="1832"/>
      <c r="I36" s="1833"/>
      <c r="J36" s="513" t="s">
        <v>2951</v>
      </c>
      <c r="K36" s="517"/>
      <c r="L36" s="517"/>
      <c r="M36" s="517"/>
      <c r="N36" s="517"/>
      <c r="O36" s="517"/>
      <c r="P36" s="1169">
        <v>914</v>
      </c>
      <c r="Q36" s="1828">
        <v>114</v>
      </c>
      <c r="R36" s="1829"/>
      <c r="S36" s="1829"/>
      <c r="T36" s="1829"/>
      <c r="U36" s="1830"/>
      <c r="V36" s="1828">
        <v>214</v>
      </c>
      <c r="W36" s="1829"/>
      <c r="X36" s="1829"/>
      <c r="Y36" s="1829"/>
      <c r="Z36" s="1830"/>
    </row>
    <row r="37" spans="1:993" ht="33" customHeight="1">
      <c r="A37" s="230">
        <f t="shared" si="2"/>
        <v>0.15</v>
      </c>
      <c r="B37" s="230">
        <f t="shared" si="3"/>
        <v>0.3000000000000001</v>
      </c>
      <c r="C37" s="232">
        <f t="shared" si="0"/>
        <v>6.9</v>
      </c>
      <c r="D37" s="232">
        <f t="shared" si="1"/>
        <v>22.800000000000011</v>
      </c>
      <c r="F37" s="1822" t="s">
        <v>2752</v>
      </c>
      <c r="G37" s="1823"/>
      <c r="H37" s="1823"/>
      <c r="I37" s="1824"/>
      <c r="J37" s="510" t="s">
        <v>2952</v>
      </c>
      <c r="K37" s="512"/>
      <c r="L37" s="512"/>
      <c r="M37" s="512"/>
      <c r="N37" s="512"/>
      <c r="O37" s="512"/>
      <c r="P37" s="1168">
        <v>915</v>
      </c>
      <c r="Q37" s="1825">
        <v>115</v>
      </c>
      <c r="R37" s="1826"/>
      <c r="S37" s="1826"/>
      <c r="T37" s="1826"/>
      <c r="U37" s="1827"/>
      <c r="V37" s="1825">
        <v>215</v>
      </c>
      <c r="W37" s="1826"/>
      <c r="X37" s="1826"/>
      <c r="Y37" s="1826"/>
      <c r="Z37" s="1827"/>
    </row>
    <row r="38" spans="1:993" ht="22.5" customHeight="1">
      <c r="C38" s="234">
        <f>IF(ISERROR(ABS(LOG(ABS(SUM(C23:C37)),EXP(3)))),"",ABS(LOG(ABS(SUM(C23:C37)),EXP(3))))</f>
        <v>1.3666282475325719</v>
      </c>
      <c r="D38" s="234">
        <f>IF(ISERROR(ABS(LOG(ABS(SUM(D23:D37)),EXP(3)))),"",ABS(LOG(ABS(SUM(D23:D37)),EXP(3))))</f>
        <v>1.8517393382201268</v>
      </c>
      <c r="E38" s="238"/>
    </row>
    <row r="39" spans="1:993" ht="37.5" customHeight="1">
      <c r="C39" s="235" t="str">
        <f>IF(ISERROR(IF(ISERROR(MID(C38,FIND(".",C38,1)+8,13)),MID(C38,FIND(",",C38,1)+8,13),MID(C38,FIND(".",C38,1)+8,13))),0,IF(ISERROR(MID(C38,FIND(".",C38,1)+8,13)),MID(C38,FIND(",",C38,1)+8,13),MID(C38,FIND(".",C38,1)+8,13)))</f>
        <v>4753257</v>
      </c>
      <c r="D39" s="235" t="str">
        <f>IF(ISERROR(IF(ISERROR(MID(D38,FIND(".",D38,1)+8,13)),MID(D38,FIND(",",D38,1)+8,13),MID(D38,FIND(".",D38,1)+8,13))),0,IF(ISERROR(MID(D38,FIND(".",D38,1)+8,13)),MID(D38,FIND(",",D38,1)+8,13),MID(D38,FIND(".",D38,1)+8,13)))</f>
        <v>3822013</v>
      </c>
      <c r="E39" s="236"/>
    </row>
    <row r="40" spans="1:993" s="522" customFormat="1" ht="31.5">
      <c r="A40" s="520"/>
      <c r="B40" s="520"/>
      <c r="C40" s="520"/>
      <c r="D40" s="520"/>
      <c r="E40" s="520"/>
      <c r="F40" s="855" t="e">
        <f>IF(#REF!="","-",#REF!)</f>
        <v>#REF!</v>
      </c>
      <c r="G40" s="493"/>
      <c r="H40" s="493"/>
      <c r="I40" s="493"/>
      <c r="J40" s="493"/>
      <c r="K40" s="493"/>
      <c r="L40" s="493"/>
      <c r="M40" s="856"/>
      <c r="N40" s="857"/>
      <c r="O40" s="858" t="e">
        <f>IF('#UNOS'!B32=1,LEFT(#REF!,FIND(";",#REF!,1)-1),"-")</f>
        <v>#REF!</v>
      </c>
      <c r="P40" s="858"/>
      <c r="Q40" s="857"/>
      <c r="R40" s="531"/>
      <c r="S40" s="531"/>
      <c r="T40" s="531"/>
      <c r="U40" s="531"/>
      <c r="V40" s="531"/>
      <c r="W40" s="531"/>
      <c r="X40" s="531"/>
      <c r="Y40" s="531"/>
      <c r="Z40" s="531"/>
      <c r="AA40" s="531"/>
      <c r="AB40" s="531"/>
      <c r="AC40" s="521"/>
      <c r="AG40" s="521"/>
      <c r="AH40" s="521"/>
      <c r="AI40" s="521"/>
      <c r="AJ40" s="521"/>
      <c r="AK40" s="521"/>
      <c r="AL40" s="521"/>
      <c r="AM40" s="521"/>
      <c r="AN40" s="521"/>
      <c r="AO40" s="521"/>
      <c r="AP40" s="521"/>
      <c r="AQ40" s="521"/>
      <c r="AR40" s="521"/>
      <c r="AS40" s="521"/>
      <c r="AT40" s="521"/>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c r="BY40" s="521"/>
      <c r="BZ40" s="521"/>
      <c r="CA40" s="521"/>
      <c r="CB40" s="521"/>
      <c r="CC40" s="521"/>
      <c r="CD40" s="521"/>
      <c r="CE40" s="521"/>
      <c r="CF40" s="521"/>
      <c r="CG40" s="521"/>
      <c r="CH40" s="521"/>
      <c r="CI40" s="521"/>
      <c r="CJ40" s="521"/>
      <c r="CK40" s="521"/>
      <c r="CL40" s="521"/>
      <c r="CM40" s="521"/>
      <c r="CN40" s="521"/>
      <c r="CO40" s="521"/>
      <c r="CP40" s="521"/>
      <c r="CQ40" s="521"/>
      <c r="CR40" s="521"/>
      <c r="CS40" s="521"/>
      <c r="CT40" s="521"/>
      <c r="CU40" s="521"/>
      <c r="CV40" s="521"/>
      <c r="CW40" s="521"/>
      <c r="CX40" s="521"/>
      <c r="CY40" s="521"/>
      <c r="CZ40" s="521"/>
      <c r="DA40" s="521"/>
      <c r="DB40" s="521"/>
      <c r="DC40" s="521"/>
      <c r="DD40" s="521"/>
      <c r="DE40" s="521"/>
      <c r="DF40" s="521"/>
      <c r="DG40" s="521"/>
      <c r="DH40" s="521"/>
      <c r="DI40" s="521"/>
      <c r="DJ40" s="521"/>
      <c r="DK40" s="521"/>
      <c r="DL40" s="521"/>
      <c r="DM40" s="521"/>
      <c r="DN40" s="521"/>
      <c r="DO40" s="521"/>
      <c r="DP40" s="521"/>
      <c r="DQ40" s="521"/>
      <c r="DR40" s="521"/>
      <c r="DS40" s="521"/>
      <c r="DT40" s="521"/>
      <c r="DU40" s="521"/>
      <c r="DV40" s="521"/>
      <c r="DW40" s="521"/>
      <c r="DX40" s="521"/>
      <c r="DY40" s="521"/>
      <c r="DZ40" s="521"/>
      <c r="EA40" s="521"/>
      <c r="EB40" s="521"/>
      <c r="EC40" s="521"/>
      <c r="ED40" s="521"/>
      <c r="EE40" s="521"/>
      <c r="EF40" s="521"/>
      <c r="EG40" s="521"/>
      <c r="EH40" s="521"/>
      <c r="EI40" s="521"/>
      <c r="EJ40" s="521"/>
      <c r="EK40" s="521"/>
      <c r="EL40" s="521"/>
      <c r="EM40" s="521"/>
      <c r="EN40" s="521"/>
      <c r="EO40" s="521"/>
      <c r="EP40" s="521"/>
      <c r="EQ40" s="521"/>
      <c r="ER40" s="521"/>
      <c r="ES40" s="521"/>
      <c r="ET40" s="521"/>
      <c r="EU40" s="521"/>
      <c r="EV40" s="521"/>
      <c r="EW40" s="521"/>
      <c r="EX40" s="521"/>
      <c r="EY40" s="521"/>
      <c r="EZ40" s="521"/>
      <c r="FA40" s="521"/>
      <c r="FB40" s="521"/>
      <c r="FC40" s="521"/>
      <c r="FD40" s="521"/>
      <c r="FE40" s="521"/>
      <c r="FF40" s="521"/>
      <c r="FG40" s="521"/>
      <c r="FH40" s="521"/>
      <c r="FI40" s="521"/>
      <c r="FJ40" s="521"/>
      <c r="FK40" s="521"/>
      <c r="FL40" s="521"/>
      <c r="FM40" s="521"/>
      <c r="FN40" s="521"/>
      <c r="FO40" s="521"/>
      <c r="FP40" s="521"/>
      <c r="FQ40" s="521"/>
      <c r="FR40" s="521"/>
      <c r="FS40" s="521"/>
      <c r="FT40" s="521"/>
      <c r="FU40" s="521"/>
      <c r="FV40" s="521"/>
      <c r="FW40" s="521"/>
      <c r="FX40" s="521"/>
      <c r="FY40" s="521"/>
      <c r="FZ40" s="521"/>
      <c r="GA40" s="521"/>
      <c r="GB40" s="521"/>
      <c r="GC40" s="521"/>
      <c r="GD40" s="521"/>
      <c r="GE40" s="521"/>
      <c r="GF40" s="521"/>
      <c r="GG40" s="521"/>
      <c r="GH40" s="521"/>
      <c r="GI40" s="521"/>
      <c r="GJ40" s="521"/>
      <c r="GK40" s="521"/>
      <c r="GL40" s="521"/>
      <c r="GM40" s="521"/>
      <c r="GN40" s="521"/>
      <c r="GO40" s="521"/>
      <c r="GP40" s="521"/>
      <c r="GQ40" s="521"/>
      <c r="GR40" s="521"/>
      <c r="GS40" s="521"/>
      <c r="GT40" s="521"/>
      <c r="GU40" s="521"/>
      <c r="GV40" s="521"/>
      <c r="GW40" s="521"/>
      <c r="GX40" s="521"/>
      <c r="GY40" s="521"/>
      <c r="GZ40" s="521"/>
      <c r="HA40" s="521"/>
      <c r="HB40" s="521"/>
      <c r="HC40" s="521"/>
      <c r="HD40" s="521"/>
      <c r="HE40" s="521"/>
      <c r="HF40" s="521"/>
      <c r="HG40" s="521"/>
      <c r="HH40" s="521"/>
      <c r="HI40" s="521"/>
      <c r="HJ40" s="521"/>
      <c r="HK40" s="521"/>
      <c r="HL40" s="521"/>
      <c r="HM40" s="521"/>
      <c r="HN40" s="521"/>
      <c r="HO40" s="521"/>
      <c r="HP40" s="521"/>
      <c r="HQ40" s="521"/>
      <c r="HR40" s="521"/>
      <c r="HS40" s="521"/>
      <c r="HT40" s="521"/>
      <c r="HU40" s="521"/>
      <c r="HV40" s="521"/>
      <c r="HW40" s="521"/>
      <c r="HX40" s="521"/>
      <c r="HY40" s="521"/>
      <c r="HZ40" s="521"/>
      <c r="IA40" s="521"/>
      <c r="IB40" s="521"/>
      <c r="IC40" s="521"/>
      <c r="ID40" s="521"/>
      <c r="IE40" s="521"/>
      <c r="IF40" s="521"/>
      <c r="IG40" s="521"/>
      <c r="IH40" s="521"/>
      <c r="II40" s="521"/>
      <c r="IJ40" s="521"/>
      <c r="IK40" s="521"/>
      <c r="IL40" s="521"/>
      <c r="IM40" s="521"/>
      <c r="IN40" s="521"/>
      <c r="IO40" s="521"/>
      <c r="IP40" s="521"/>
      <c r="IQ40" s="521"/>
      <c r="IR40" s="521"/>
      <c r="IS40" s="521"/>
      <c r="IT40" s="521"/>
      <c r="IU40" s="521"/>
      <c r="IV40" s="521"/>
      <c r="IW40" s="521"/>
      <c r="IX40" s="521"/>
      <c r="IY40" s="521"/>
      <c r="IZ40" s="521"/>
      <c r="JA40" s="521"/>
      <c r="JB40" s="521"/>
      <c r="JC40" s="521"/>
      <c r="JD40" s="521"/>
      <c r="JE40" s="521"/>
      <c r="JF40" s="521"/>
      <c r="JG40" s="521"/>
      <c r="JH40" s="521"/>
      <c r="JI40" s="521"/>
      <c r="JJ40" s="521"/>
      <c r="JK40" s="521"/>
      <c r="JL40" s="521"/>
      <c r="JM40" s="521"/>
      <c r="JN40" s="521"/>
      <c r="JO40" s="521"/>
      <c r="JP40" s="521"/>
      <c r="JQ40" s="521"/>
      <c r="JR40" s="521"/>
      <c r="JS40" s="521"/>
      <c r="JT40" s="521"/>
      <c r="JU40" s="521"/>
      <c r="JV40" s="521"/>
      <c r="JW40" s="521"/>
      <c r="JX40" s="521"/>
      <c r="JY40" s="521"/>
      <c r="JZ40" s="521"/>
      <c r="KA40" s="521"/>
      <c r="KB40" s="521"/>
      <c r="KC40" s="521"/>
      <c r="KD40" s="521"/>
      <c r="KE40" s="521"/>
      <c r="KF40" s="521"/>
      <c r="KG40" s="521"/>
      <c r="KH40" s="521"/>
      <c r="KI40" s="521"/>
      <c r="KJ40" s="521"/>
      <c r="KK40" s="521"/>
      <c r="KL40" s="521"/>
      <c r="KM40" s="521"/>
      <c r="KN40" s="521"/>
      <c r="KO40" s="521"/>
      <c r="KP40" s="521"/>
      <c r="KQ40" s="521"/>
      <c r="KR40" s="521"/>
      <c r="KS40" s="521"/>
      <c r="KT40" s="521"/>
      <c r="KU40" s="521"/>
      <c r="KV40" s="521"/>
      <c r="KW40" s="521"/>
      <c r="KX40" s="521"/>
      <c r="KY40" s="521"/>
      <c r="KZ40" s="521"/>
      <c r="LA40" s="521"/>
      <c r="LB40" s="521"/>
      <c r="LC40" s="521"/>
      <c r="LD40" s="521"/>
      <c r="LE40" s="521"/>
      <c r="LF40" s="521"/>
      <c r="LG40" s="521"/>
      <c r="LH40" s="521"/>
      <c r="LI40" s="521"/>
      <c r="LJ40" s="521"/>
      <c r="LK40" s="521"/>
      <c r="LL40" s="521"/>
      <c r="LM40" s="521"/>
      <c r="LN40" s="521"/>
      <c r="LO40" s="521"/>
      <c r="LP40" s="521"/>
      <c r="LQ40" s="521"/>
      <c r="LR40" s="521"/>
      <c r="LS40" s="521"/>
      <c r="LT40" s="521"/>
      <c r="LU40" s="521"/>
      <c r="LV40" s="521"/>
      <c r="LW40" s="521"/>
      <c r="LX40" s="521"/>
      <c r="LY40" s="521"/>
      <c r="LZ40" s="521"/>
      <c r="MA40" s="521"/>
      <c r="MB40" s="521"/>
      <c r="MC40" s="521"/>
      <c r="MD40" s="521"/>
      <c r="ME40" s="521"/>
      <c r="MF40" s="521"/>
      <c r="MG40" s="521"/>
      <c r="MH40" s="521"/>
      <c r="MI40" s="521"/>
      <c r="MJ40" s="521"/>
      <c r="MK40" s="521"/>
      <c r="ML40" s="521"/>
      <c r="MM40" s="521"/>
      <c r="MN40" s="521"/>
      <c r="MO40" s="521"/>
      <c r="MP40" s="521"/>
      <c r="MQ40" s="521"/>
      <c r="MR40" s="521"/>
      <c r="MS40" s="521"/>
      <c r="MT40" s="521"/>
      <c r="MU40" s="521"/>
      <c r="MV40" s="521"/>
      <c r="MW40" s="521"/>
      <c r="MX40" s="521"/>
      <c r="MY40" s="521"/>
      <c r="MZ40" s="521"/>
      <c r="NA40" s="521"/>
      <c r="NB40" s="521"/>
      <c r="NC40" s="521"/>
      <c r="ND40" s="521"/>
      <c r="NE40" s="521"/>
      <c r="NF40" s="521"/>
      <c r="NG40" s="521"/>
      <c r="NH40" s="521"/>
      <c r="NI40" s="521"/>
      <c r="NJ40" s="521"/>
      <c r="NK40" s="521"/>
      <c r="NL40" s="521"/>
      <c r="NM40" s="521"/>
      <c r="NN40" s="521"/>
      <c r="NO40" s="521"/>
      <c r="NP40" s="521"/>
      <c r="NQ40" s="521"/>
      <c r="NR40" s="521"/>
      <c r="NS40" s="521"/>
      <c r="NT40" s="521"/>
      <c r="NU40" s="521"/>
      <c r="NV40" s="521"/>
      <c r="NW40" s="521"/>
      <c r="NX40" s="521"/>
      <c r="NY40" s="521"/>
      <c r="NZ40" s="521"/>
      <c r="OA40" s="521"/>
      <c r="OB40" s="521"/>
      <c r="OC40" s="521"/>
      <c r="OD40" s="521"/>
      <c r="OE40" s="521"/>
      <c r="OF40" s="521"/>
      <c r="OG40" s="521"/>
      <c r="OH40" s="521"/>
      <c r="OI40" s="521"/>
      <c r="OJ40" s="521"/>
      <c r="OK40" s="521"/>
      <c r="OL40" s="521"/>
      <c r="OM40" s="521"/>
      <c r="ON40" s="521"/>
      <c r="OO40" s="521"/>
      <c r="OP40" s="521"/>
      <c r="OQ40" s="521"/>
      <c r="OR40" s="521"/>
      <c r="OS40" s="521"/>
      <c r="OT40" s="521"/>
      <c r="OU40" s="521"/>
      <c r="OV40" s="521"/>
      <c r="OW40" s="521"/>
      <c r="OX40" s="521"/>
      <c r="OY40" s="521"/>
      <c r="OZ40" s="521"/>
      <c r="PA40" s="521"/>
      <c r="PB40" s="521"/>
      <c r="PC40" s="521"/>
      <c r="PD40" s="521"/>
      <c r="PE40" s="521"/>
      <c r="PF40" s="521"/>
      <c r="PG40" s="521"/>
      <c r="PH40" s="521"/>
      <c r="PI40" s="521"/>
      <c r="PJ40" s="521"/>
      <c r="PK40" s="521"/>
      <c r="PL40" s="521"/>
      <c r="PM40" s="521"/>
      <c r="PN40" s="521"/>
      <c r="PO40" s="521"/>
      <c r="PP40" s="521"/>
      <c r="PQ40" s="521"/>
      <c r="PR40" s="521"/>
      <c r="PS40" s="521"/>
      <c r="PT40" s="521"/>
      <c r="PU40" s="521"/>
      <c r="PV40" s="521"/>
      <c r="PW40" s="521"/>
      <c r="PX40" s="521"/>
      <c r="PY40" s="521"/>
      <c r="PZ40" s="521"/>
      <c r="QA40" s="521"/>
      <c r="QB40" s="521"/>
      <c r="QC40" s="521"/>
      <c r="QD40" s="521"/>
      <c r="QE40" s="521"/>
      <c r="QF40" s="521"/>
      <c r="QG40" s="521"/>
      <c r="QH40" s="521"/>
      <c r="QI40" s="521"/>
      <c r="QJ40" s="521"/>
      <c r="QK40" s="521"/>
      <c r="QL40" s="521"/>
      <c r="QM40" s="521"/>
      <c r="QN40" s="521"/>
      <c r="QO40" s="521"/>
      <c r="QP40" s="521"/>
      <c r="QQ40" s="521"/>
      <c r="QR40" s="521"/>
      <c r="QS40" s="521"/>
      <c r="QT40" s="521"/>
      <c r="QU40" s="521"/>
      <c r="QV40" s="521"/>
      <c r="QW40" s="521"/>
      <c r="QX40" s="521"/>
      <c r="QY40" s="521"/>
      <c r="QZ40" s="521"/>
      <c r="RA40" s="521"/>
      <c r="RB40" s="521"/>
      <c r="RC40" s="521"/>
      <c r="RD40" s="521"/>
      <c r="RE40" s="521"/>
      <c r="RF40" s="521"/>
      <c r="RG40" s="521"/>
      <c r="RH40" s="521"/>
      <c r="RI40" s="521"/>
      <c r="RJ40" s="521"/>
      <c r="RK40" s="521"/>
      <c r="RL40" s="521"/>
      <c r="RM40" s="521"/>
      <c r="RN40" s="521"/>
      <c r="RO40" s="521"/>
      <c r="RP40" s="521"/>
      <c r="RQ40" s="521"/>
      <c r="RR40" s="521"/>
      <c r="RS40" s="521"/>
      <c r="RT40" s="521"/>
      <c r="RU40" s="521"/>
      <c r="RV40" s="521"/>
      <c r="RW40" s="521"/>
      <c r="RX40" s="521"/>
      <c r="RY40" s="521"/>
      <c r="RZ40" s="521"/>
      <c r="SA40" s="521"/>
      <c r="SB40" s="521"/>
      <c r="SC40" s="521"/>
      <c r="SD40" s="521"/>
      <c r="SE40" s="521"/>
      <c r="SF40" s="521"/>
      <c r="SG40" s="521"/>
      <c r="SH40" s="521"/>
      <c r="SI40" s="521"/>
      <c r="SJ40" s="521"/>
      <c r="SK40" s="521"/>
      <c r="SL40" s="521"/>
      <c r="SM40" s="521"/>
      <c r="SN40" s="521"/>
      <c r="SO40" s="521"/>
      <c r="SP40" s="521"/>
      <c r="SQ40" s="521"/>
      <c r="SR40" s="521"/>
      <c r="SS40" s="521"/>
      <c r="ST40" s="521"/>
      <c r="SU40" s="521"/>
      <c r="SV40" s="521"/>
      <c r="SW40" s="521"/>
      <c r="SX40" s="521"/>
      <c r="SY40" s="521"/>
      <c r="SZ40" s="521"/>
      <c r="TA40" s="521"/>
      <c r="TB40" s="521"/>
      <c r="TC40" s="521"/>
      <c r="TD40" s="521"/>
      <c r="TE40" s="521"/>
      <c r="TF40" s="521"/>
      <c r="TG40" s="521"/>
      <c r="TH40" s="521"/>
      <c r="TI40" s="521"/>
      <c r="TJ40" s="521"/>
      <c r="TK40" s="521"/>
      <c r="TL40" s="521"/>
      <c r="TM40" s="521"/>
      <c r="TN40" s="521"/>
      <c r="TO40" s="521"/>
      <c r="TP40" s="521"/>
      <c r="TQ40" s="521"/>
      <c r="TR40" s="521"/>
      <c r="TS40" s="521"/>
      <c r="TT40" s="521"/>
      <c r="TU40" s="521"/>
      <c r="TV40" s="521"/>
      <c r="TW40" s="521"/>
      <c r="TX40" s="521"/>
      <c r="TY40" s="521"/>
      <c r="TZ40" s="521"/>
      <c r="UA40" s="521"/>
      <c r="UB40" s="521"/>
      <c r="UC40" s="521"/>
      <c r="UD40" s="521"/>
      <c r="UE40" s="521"/>
      <c r="UF40" s="521"/>
      <c r="UG40" s="521"/>
      <c r="UH40" s="521"/>
      <c r="UI40" s="521"/>
      <c r="UJ40" s="521"/>
      <c r="UK40" s="521"/>
      <c r="UL40" s="521"/>
      <c r="UM40" s="521"/>
      <c r="UN40" s="521"/>
      <c r="UO40" s="521"/>
      <c r="UP40" s="521"/>
      <c r="UQ40" s="521"/>
      <c r="UR40" s="521"/>
      <c r="US40" s="521"/>
      <c r="UT40" s="521"/>
      <c r="UU40" s="521"/>
      <c r="UV40" s="521"/>
      <c r="UW40" s="521"/>
      <c r="UX40" s="521"/>
      <c r="UY40" s="521"/>
      <c r="UZ40" s="521"/>
      <c r="VA40" s="521"/>
      <c r="VB40" s="521"/>
      <c r="VC40" s="521"/>
      <c r="VD40" s="521"/>
      <c r="VE40" s="521"/>
      <c r="VF40" s="521"/>
      <c r="VG40" s="521"/>
      <c r="VH40" s="521"/>
      <c r="VI40" s="521"/>
      <c r="VJ40" s="521"/>
      <c r="VK40" s="521"/>
      <c r="VL40" s="521"/>
      <c r="VM40" s="521"/>
      <c r="VN40" s="521"/>
      <c r="VO40" s="521"/>
      <c r="VP40" s="521"/>
      <c r="VQ40" s="521"/>
      <c r="VR40" s="521"/>
      <c r="VS40" s="521"/>
      <c r="VT40" s="521"/>
      <c r="VU40" s="521"/>
      <c r="VV40" s="521"/>
      <c r="VW40" s="521"/>
      <c r="VX40" s="521"/>
      <c r="VY40" s="521"/>
      <c r="VZ40" s="521"/>
      <c r="WA40" s="521"/>
      <c r="WB40" s="521"/>
      <c r="WC40" s="521"/>
      <c r="WD40" s="521"/>
      <c r="WE40" s="521"/>
      <c r="WF40" s="521"/>
      <c r="WG40" s="521"/>
      <c r="WH40" s="521"/>
      <c r="WI40" s="521"/>
      <c r="WJ40" s="521"/>
      <c r="WK40" s="521"/>
      <c r="WL40" s="521"/>
      <c r="WM40" s="521"/>
      <c r="WN40" s="521"/>
      <c r="WO40" s="521"/>
      <c r="WP40" s="521"/>
      <c r="WQ40" s="521"/>
      <c r="WR40" s="521"/>
      <c r="WS40" s="521"/>
      <c r="WT40" s="521"/>
      <c r="WU40" s="521"/>
      <c r="WV40" s="521"/>
      <c r="WW40" s="521"/>
      <c r="WX40" s="521"/>
      <c r="WY40" s="521"/>
      <c r="WZ40" s="521"/>
      <c r="XA40" s="521"/>
      <c r="XB40" s="521"/>
      <c r="XC40" s="521"/>
      <c r="XD40" s="521"/>
      <c r="XE40" s="521"/>
      <c r="XF40" s="521"/>
      <c r="XG40" s="521"/>
      <c r="XH40" s="521"/>
      <c r="XI40" s="521"/>
      <c r="XJ40" s="521"/>
      <c r="XK40" s="521"/>
      <c r="XL40" s="521"/>
      <c r="XM40" s="521"/>
      <c r="XN40" s="521"/>
      <c r="XO40" s="521"/>
      <c r="XP40" s="521"/>
      <c r="XQ40" s="521"/>
      <c r="XR40" s="521"/>
      <c r="XS40" s="521"/>
      <c r="XT40" s="521"/>
      <c r="XU40" s="521"/>
      <c r="XV40" s="521"/>
      <c r="XW40" s="521"/>
      <c r="XX40" s="521"/>
      <c r="XY40" s="521"/>
      <c r="XZ40" s="521"/>
      <c r="YA40" s="521"/>
      <c r="YB40" s="521"/>
      <c r="YC40" s="521"/>
      <c r="YD40" s="521"/>
      <c r="YE40" s="521"/>
      <c r="YF40" s="521"/>
      <c r="YG40" s="521"/>
      <c r="YH40" s="521"/>
      <c r="YI40" s="521"/>
      <c r="YJ40" s="521"/>
      <c r="YK40" s="521"/>
      <c r="YL40" s="521"/>
      <c r="YM40" s="521"/>
      <c r="YN40" s="521"/>
      <c r="YO40" s="521"/>
      <c r="YP40" s="521"/>
      <c r="YQ40" s="521"/>
      <c r="YR40" s="521"/>
      <c r="YS40" s="521"/>
      <c r="YT40" s="521"/>
      <c r="YU40" s="521"/>
      <c r="YV40" s="521"/>
      <c r="YW40" s="521"/>
      <c r="YX40" s="521"/>
      <c r="YY40" s="521"/>
      <c r="YZ40" s="521"/>
      <c r="ZA40" s="521"/>
      <c r="ZB40" s="521"/>
      <c r="ZC40" s="521"/>
      <c r="ZD40" s="521"/>
      <c r="ZE40" s="521"/>
      <c r="ZF40" s="521"/>
      <c r="ZG40" s="521"/>
      <c r="ZH40" s="521"/>
      <c r="ZI40" s="521"/>
      <c r="ZJ40" s="521"/>
      <c r="ZK40" s="521"/>
      <c r="ZL40" s="521"/>
      <c r="ZM40" s="521"/>
      <c r="ZN40" s="521"/>
      <c r="ZO40" s="521"/>
      <c r="ZP40" s="521"/>
      <c r="ZQ40" s="521"/>
      <c r="ZR40" s="521"/>
      <c r="ZS40" s="521"/>
      <c r="ZT40" s="521"/>
      <c r="ZU40" s="521"/>
      <c r="ZV40" s="521"/>
      <c r="ZW40" s="521"/>
      <c r="ZX40" s="521"/>
      <c r="ZY40" s="521"/>
      <c r="ZZ40" s="521"/>
      <c r="AAA40" s="521"/>
      <c r="AAB40" s="521"/>
      <c r="AAC40" s="521"/>
      <c r="AAD40" s="521"/>
      <c r="AAE40" s="521"/>
      <c r="AAF40" s="521"/>
      <c r="AAG40" s="521"/>
      <c r="AAH40" s="521"/>
      <c r="AAI40" s="521"/>
      <c r="AAJ40" s="521"/>
      <c r="AAK40" s="521"/>
      <c r="AAL40" s="521"/>
      <c r="AAM40" s="521"/>
      <c r="AAN40" s="521"/>
      <c r="AAO40" s="521"/>
      <c r="AAP40" s="521"/>
      <c r="AAQ40" s="521"/>
      <c r="AAR40" s="521"/>
      <c r="AAS40" s="521"/>
      <c r="AAT40" s="521"/>
      <c r="AAU40" s="521"/>
      <c r="AAV40" s="521"/>
      <c r="AAW40" s="521"/>
      <c r="AAX40" s="521"/>
      <c r="AAY40" s="521"/>
      <c r="AAZ40" s="521"/>
      <c r="ABA40" s="521"/>
      <c r="ABB40" s="521"/>
      <c r="ABC40" s="521"/>
      <c r="ABD40" s="521"/>
      <c r="ABE40" s="521"/>
      <c r="ABF40" s="521"/>
      <c r="ABG40" s="521"/>
      <c r="ABH40" s="521"/>
      <c r="ABI40" s="521"/>
      <c r="ABJ40" s="521"/>
      <c r="ABK40" s="521"/>
      <c r="ABL40" s="521"/>
      <c r="ABM40" s="521"/>
      <c r="ABN40" s="521"/>
      <c r="ABO40" s="521"/>
      <c r="ABP40" s="521"/>
      <c r="ABQ40" s="521"/>
      <c r="ABR40" s="521"/>
      <c r="ABS40" s="521"/>
      <c r="ABT40" s="521"/>
      <c r="ABU40" s="521"/>
      <c r="ABV40" s="521"/>
      <c r="ABW40" s="521"/>
      <c r="ABX40" s="521"/>
      <c r="ABY40" s="521"/>
      <c r="ABZ40" s="521"/>
      <c r="ACA40" s="521"/>
      <c r="ACB40" s="521"/>
      <c r="ACC40" s="521"/>
      <c r="ACD40" s="521"/>
      <c r="ACE40" s="521"/>
      <c r="ACF40" s="521"/>
      <c r="ACG40" s="521"/>
      <c r="ACH40" s="521"/>
      <c r="ACI40" s="521"/>
      <c r="ACJ40" s="521"/>
      <c r="ACK40" s="521"/>
      <c r="ACL40" s="521"/>
      <c r="ACM40" s="521"/>
      <c r="ACN40" s="521"/>
      <c r="ACO40" s="521"/>
      <c r="ACP40" s="521"/>
      <c r="ACQ40" s="521"/>
      <c r="ACR40" s="521"/>
      <c r="ACS40" s="521"/>
      <c r="ACT40" s="521"/>
      <c r="ACU40" s="521"/>
      <c r="ACV40" s="521"/>
      <c r="ACW40" s="521"/>
      <c r="ACX40" s="521"/>
      <c r="ACY40" s="521"/>
      <c r="ACZ40" s="521"/>
      <c r="ADA40" s="521"/>
      <c r="ADB40" s="521"/>
      <c r="ADC40" s="521"/>
      <c r="ADD40" s="521"/>
      <c r="ADE40" s="521"/>
      <c r="ADF40" s="521"/>
      <c r="ADG40" s="521"/>
      <c r="ADH40" s="521"/>
      <c r="ADI40" s="521"/>
      <c r="ADJ40" s="521"/>
      <c r="ADK40" s="521"/>
      <c r="ADL40" s="521"/>
      <c r="ADM40" s="521"/>
      <c r="ADN40" s="521"/>
      <c r="ADO40" s="521"/>
      <c r="ADP40" s="521"/>
      <c r="ADQ40" s="521"/>
      <c r="ADR40" s="521"/>
      <c r="ADS40" s="521"/>
      <c r="ADT40" s="521"/>
      <c r="ADU40" s="521"/>
      <c r="ADV40" s="521"/>
      <c r="ADW40" s="521"/>
      <c r="ADX40" s="521"/>
      <c r="ADY40" s="521"/>
      <c r="ADZ40" s="521"/>
      <c r="AEA40" s="521"/>
      <c r="AEB40" s="521"/>
      <c r="AEC40" s="521"/>
      <c r="AED40" s="521"/>
      <c r="AEE40" s="521"/>
      <c r="AEF40" s="521"/>
      <c r="AEG40" s="521"/>
      <c r="AEH40" s="521"/>
      <c r="AEI40" s="521"/>
      <c r="AEJ40" s="521"/>
      <c r="AEK40" s="521"/>
      <c r="AEL40" s="521"/>
      <c r="AEM40" s="521"/>
      <c r="AEN40" s="521"/>
      <c r="AEO40" s="521"/>
      <c r="AEP40" s="521"/>
      <c r="AEQ40" s="521"/>
      <c r="AER40" s="521"/>
      <c r="AES40" s="521"/>
      <c r="AET40" s="521"/>
      <c r="AEU40" s="521"/>
      <c r="AEV40" s="521"/>
      <c r="AEW40" s="521"/>
      <c r="AEX40" s="521"/>
      <c r="AEY40" s="521"/>
      <c r="AEZ40" s="521"/>
      <c r="AFA40" s="521"/>
      <c r="AFB40" s="521"/>
      <c r="AFC40" s="521"/>
      <c r="AFD40" s="521"/>
      <c r="AFE40" s="521"/>
      <c r="AFF40" s="521"/>
      <c r="AFG40" s="521"/>
      <c r="AFH40" s="521"/>
      <c r="AFI40" s="521"/>
      <c r="AFJ40" s="521"/>
      <c r="AFK40" s="521"/>
      <c r="AFL40" s="521"/>
      <c r="AFM40" s="521"/>
      <c r="AFN40" s="521"/>
      <c r="AFO40" s="521"/>
      <c r="AFP40" s="521"/>
      <c r="AFQ40" s="521"/>
      <c r="AFR40" s="521"/>
      <c r="AFS40" s="521"/>
      <c r="AFT40" s="521"/>
      <c r="AFU40" s="521"/>
      <c r="AFV40" s="521"/>
      <c r="AFW40" s="521"/>
      <c r="AFX40" s="521"/>
      <c r="AFY40" s="521"/>
      <c r="AFZ40" s="521"/>
      <c r="AGA40" s="521"/>
      <c r="AGB40" s="521"/>
      <c r="AGC40" s="521"/>
      <c r="AGD40" s="521"/>
      <c r="AGE40" s="521"/>
      <c r="AGF40" s="521"/>
      <c r="AGG40" s="521"/>
      <c r="AGH40" s="521"/>
      <c r="AGI40" s="521"/>
      <c r="AGJ40" s="521"/>
      <c r="AGK40" s="521"/>
      <c r="AGL40" s="521"/>
      <c r="AGM40" s="521"/>
      <c r="AGN40" s="521"/>
      <c r="AGO40" s="521"/>
      <c r="AGP40" s="521"/>
      <c r="AGQ40" s="521"/>
      <c r="AGR40" s="521"/>
      <c r="AGS40" s="521"/>
      <c r="AGT40" s="521"/>
      <c r="AGU40" s="521"/>
      <c r="AGV40" s="521"/>
      <c r="AGW40" s="521"/>
      <c r="AGX40" s="521"/>
      <c r="AGY40" s="521"/>
      <c r="AGZ40" s="521"/>
      <c r="AHA40" s="521"/>
      <c r="AHB40" s="521"/>
      <c r="AHC40" s="521"/>
      <c r="AHD40" s="521"/>
      <c r="AHE40" s="521"/>
      <c r="AHF40" s="521"/>
      <c r="AHG40" s="521"/>
      <c r="AHH40" s="521"/>
      <c r="AHI40" s="521"/>
      <c r="AHJ40" s="521"/>
      <c r="AHK40" s="521"/>
      <c r="AHL40" s="521"/>
      <c r="AHM40" s="521"/>
      <c r="AHN40" s="521"/>
      <c r="AHO40" s="521"/>
      <c r="AHP40" s="521"/>
      <c r="AHQ40" s="521"/>
      <c r="AHR40" s="521"/>
      <c r="AHS40" s="521"/>
      <c r="AHT40" s="521"/>
      <c r="AHU40" s="521"/>
      <c r="AHV40" s="521"/>
      <c r="AHW40" s="521"/>
      <c r="AHX40" s="521"/>
      <c r="AHY40" s="521"/>
      <c r="AHZ40" s="521"/>
      <c r="AIA40" s="521"/>
      <c r="AIB40" s="521"/>
      <c r="AIC40" s="521"/>
      <c r="AID40" s="521"/>
      <c r="AIE40" s="521"/>
      <c r="AIF40" s="521"/>
      <c r="AIG40" s="521"/>
      <c r="AIH40" s="521"/>
      <c r="AII40" s="521"/>
      <c r="AIJ40" s="521"/>
      <c r="AIK40" s="521"/>
      <c r="AIL40" s="521"/>
      <c r="AIM40" s="521"/>
      <c r="AIN40" s="521"/>
      <c r="AIO40" s="521"/>
      <c r="AIP40" s="521"/>
      <c r="AIQ40" s="521"/>
      <c r="AIR40" s="521"/>
      <c r="AIS40" s="521"/>
      <c r="AIT40" s="521"/>
      <c r="AIU40" s="521"/>
      <c r="AIV40" s="521"/>
      <c r="AIW40" s="521"/>
      <c r="AIX40" s="521"/>
      <c r="AIY40" s="521"/>
      <c r="AIZ40" s="521"/>
      <c r="AJA40" s="521"/>
      <c r="AJB40" s="521"/>
      <c r="AJC40" s="521"/>
      <c r="AJD40" s="521"/>
      <c r="AJE40" s="521"/>
      <c r="AJF40" s="521"/>
      <c r="AJG40" s="521"/>
      <c r="AJH40" s="521"/>
      <c r="AJI40" s="521"/>
      <c r="AJJ40" s="521"/>
      <c r="AJK40" s="521"/>
      <c r="AJL40" s="521"/>
      <c r="AJM40" s="521"/>
      <c r="AJN40" s="521"/>
      <c r="AJO40" s="521"/>
      <c r="AJP40" s="521"/>
      <c r="AJQ40" s="521"/>
      <c r="AJR40" s="521"/>
      <c r="AJS40" s="521"/>
      <c r="AJT40" s="521"/>
      <c r="AJU40" s="521"/>
      <c r="AJV40" s="521"/>
      <c r="AJW40" s="521"/>
      <c r="AJX40" s="521"/>
      <c r="AJY40" s="521"/>
      <c r="AJZ40" s="521"/>
      <c r="AKA40" s="521"/>
      <c r="AKB40" s="521"/>
      <c r="AKC40" s="521"/>
      <c r="AKD40" s="521"/>
      <c r="AKE40" s="521"/>
      <c r="AKF40" s="521"/>
      <c r="AKG40" s="521"/>
      <c r="AKH40" s="521"/>
      <c r="AKI40" s="521"/>
      <c r="AKJ40" s="521"/>
      <c r="AKK40" s="521"/>
      <c r="AKL40" s="521"/>
      <c r="AKM40" s="521"/>
      <c r="AKN40" s="521"/>
      <c r="AKO40" s="521"/>
      <c r="AKP40" s="521"/>
      <c r="AKQ40" s="521"/>
      <c r="AKR40" s="521"/>
      <c r="AKS40" s="521"/>
      <c r="AKT40" s="521"/>
      <c r="AKU40" s="521"/>
      <c r="AKV40" s="521"/>
      <c r="AKW40" s="521"/>
      <c r="AKX40" s="521"/>
      <c r="AKY40" s="521"/>
      <c r="AKZ40" s="521"/>
      <c r="ALA40" s="521"/>
      <c r="ALB40" s="521"/>
      <c r="ALC40" s="521"/>
      <c r="ALD40" s="521"/>
      <c r="ALE40" s="521"/>
    </row>
    <row r="41" spans="1:993" s="522" customFormat="1" ht="36" customHeight="1">
      <c r="A41" s="520"/>
      <c r="B41" s="520"/>
      <c r="C41" s="520"/>
      <c r="D41" s="520"/>
      <c r="E41" s="520"/>
      <c r="F41" s="1716" t="s">
        <v>2316</v>
      </c>
      <c r="G41" s="1716"/>
      <c r="H41" s="1716"/>
      <c r="I41" s="1716"/>
      <c r="J41" s="1716"/>
      <c r="K41" s="1716"/>
      <c r="L41" s="531"/>
      <c r="M41" s="856"/>
      <c r="N41" s="862"/>
      <c r="O41" s="863" t="s">
        <v>2317</v>
      </c>
      <c r="P41" s="863"/>
      <c r="Q41" s="531"/>
      <c r="R41" s="531"/>
      <c r="S41" s="531"/>
      <c r="T41" s="531"/>
      <c r="U41" s="531"/>
      <c r="V41" s="531"/>
      <c r="W41" s="531"/>
      <c r="X41" s="531"/>
      <c r="Y41" s="531"/>
      <c r="Z41" s="531"/>
      <c r="AA41" s="531"/>
      <c r="AB41" s="531"/>
      <c r="AC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c r="BY41" s="521"/>
      <c r="BZ41" s="521"/>
      <c r="CA41" s="521"/>
      <c r="CB41" s="521"/>
      <c r="CC41" s="521"/>
      <c r="CD41" s="521"/>
      <c r="CE41" s="521"/>
      <c r="CF41" s="521"/>
      <c r="CG41" s="521"/>
      <c r="CH41" s="521"/>
      <c r="CI41" s="521"/>
      <c r="CJ41" s="521"/>
      <c r="CK41" s="521"/>
      <c r="CL41" s="521"/>
      <c r="CM41" s="521"/>
      <c r="CN41" s="521"/>
      <c r="CO41" s="521"/>
      <c r="CP41" s="521"/>
      <c r="CQ41" s="521"/>
      <c r="CR41" s="521"/>
      <c r="CS41" s="521"/>
      <c r="CT41" s="521"/>
      <c r="CU41" s="521"/>
      <c r="CV41" s="521"/>
      <c r="CW41" s="521"/>
      <c r="CX41" s="521"/>
      <c r="CY41" s="521"/>
      <c r="CZ41" s="521"/>
      <c r="DA41" s="521"/>
      <c r="DB41" s="521"/>
      <c r="DC41" s="521"/>
      <c r="DD41" s="521"/>
      <c r="DE41" s="521"/>
      <c r="DF41" s="521"/>
      <c r="DG41" s="521"/>
      <c r="DH41" s="521"/>
      <c r="DI41" s="521"/>
      <c r="DJ41" s="521"/>
      <c r="DK41" s="521"/>
      <c r="DL41" s="521"/>
      <c r="DM41" s="521"/>
      <c r="DN41" s="521"/>
      <c r="DO41" s="521"/>
      <c r="DP41" s="521"/>
      <c r="DQ41" s="521"/>
      <c r="DR41" s="521"/>
      <c r="DS41" s="521"/>
      <c r="DT41" s="521"/>
      <c r="DU41" s="521"/>
      <c r="DV41" s="521"/>
      <c r="DW41" s="521"/>
      <c r="DX41" s="521"/>
      <c r="DY41" s="521"/>
      <c r="DZ41" s="521"/>
      <c r="EA41" s="521"/>
      <c r="EB41" s="521"/>
      <c r="EC41" s="521"/>
      <c r="ED41" s="521"/>
      <c r="EE41" s="521"/>
      <c r="EF41" s="521"/>
      <c r="EG41" s="521"/>
      <c r="EH41" s="521"/>
      <c r="EI41" s="521"/>
      <c r="EJ41" s="521"/>
      <c r="EK41" s="521"/>
      <c r="EL41" s="521"/>
      <c r="EM41" s="521"/>
      <c r="EN41" s="521"/>
      <c r="EO41" s="521"/>
      <c r="EP41" s="521"/>
      <c r="EQ41" s="521"/>
      <c r="ER41" s="521"/>
      <c r="ES41" s="521"/>
      <c r="ET41" s="521"/>
      <c r="EU41" s="521"/>
      <c r="EV41" s="521"/>
      <c r="EW41" s="521"/>
      <c r="EX41" s="521"/>
      <c r="EY41" s="521"/>
      <c r="EZ41" s="521"/>
      <c r="FA41" s="521"/>
      <c r="FB41" s="521"/>
      <c r="FC41" s="521"/>
      <c r="FD41" s="521"/>
      <c r="FE41" s="521"/>
      <c r="FF41" s="521"/>
      <c r="FG41" s="521"/>
      <c r="FH41" s="521"/>
      <c r="FI41" s="521"/>
      <c r="FJ41" s="521"/>
      <c r="FK41" s="521"/>
      <c r="FL41" s="521"/>
      <c r="FM41" s="521"/>
      <c r="FN41" s="521"/>
      <c r="FO41" s="521"/>
      <c r="FP41" s="521"/>
      <c r="FQ41" s="521"/>
      <c r="FR41" s="521"/>
      <c r="FS41" s="521"/>
      <c r="FT41" s="521"/>
      <c r="FU41" s="521"/>
      <c r="FV41" s="521"/>
      <c r="FW41" s="521"/>
      <c r="FX41" s="521"/>
      <c r="FY41" s="521"/>
      <c r="FZ41" s="521"/>
      <c r="GA41" s="521"/>
      <c r="GB41" s="521"/>
      <c r="GC41" s="521"/>
      <c r="GD41" s="521"/>
      <c r="GE41" s="521"/>
      <c r="GF41" s="521"/>
      <c r="GG41" s="521"/>
      <c r="GH41" s="521"/>
      <c r="GI41" s="521"/>
      <c r="GJ41" s="521"/>
      <c r="GK41" s="521"/>
      <c r="GL41" s="521"/>
      <c r="GM41" s="521"/>
      <c r="GN41" s="521"/>
      <c r="GO41" s="521"/>
      <c r="GP41" s="521"/>
      <c r="GQ41" s="521"/>
      <c r="GR41" s="521"/>
      <c r="GS41" s="521"/>
      <c r="GT41" s="521"/>
      <c r="GU41" s="521"/>
      <c r="GV41" s="521"/>
      <c r="GW41" s="521"/>
      <c r="GX41" s="521"/>
      <c r="GY41" s="521"/>
      <c r="GZ41" s="521"/>
      <c r="HA41" s="521"/>
      <c r="HB41" s="521"/>
      <c r="HC41" s="521"/>
      <c r="HD41" s="521"/>
      <c r="HE41" s="521"/>
      <c r="HF41" s="521"/>
      <c r="HG41" s="521"/>
      <c r="HH41" s="521"/>
      <c r="HI41" s="521"/>
      <c r="HJ41" s="521"/>
      <c r="HK41" s="521"/>
      <c r="HL41" s="521"/>
      <c r="HM41" s="521"/>
      <c r="HN41" s="521"/>
      <c r="HO41" s="521"/>
      <c r="HP41" s="521"/>
      <c r="HQ41" s="521"/>
      <c r="HR41" s="521"/>
      <c r="HS41" s="521"/>
      <c r="HT41" s="521"/>
      <c r="HU41" s="521"/>
      <c r="HV41" s="521"/>
      <c r="HW41" s="521"/>
      <c r="HX41" s="521"/>
      <c r="HY41" s="521"/>
      <c r="HZ41" s="521"/>
      <c r="IA41" s="521"/>
      <c r="IB41" s="521"/>
      <c r="IC41" s="521"/>
      <c r="ID41" s="521"/>
      <c r="IE41" s="521"/>
      <c r="IF41" s="521"/>
      <c r="IG41" s="521"/>
      <c r="IH41" s="521"/>
      <c r="II41" s="521"/>
      <c r="IJ41" s="521"/>
      <c r="IK41" s="521"/>
      <c r="IL41" s="521"/>
      <c r="IM41" s="521"/>
      <c r="IN41" s="521"/>
      <c r="IO41" s="521"/>
      <c r="IP41" s="521"/>
      <c r="IQ41" s="521"/>
      <c r="IR41" s="521"/>
      <c r="IS41" s="521"/>
      <c r="IT41" s="521"/>
      <c r="IU41" s="521"/>
      <c r="IV41" s="521"/>
      <c r="IW41" s="521"/>
      <c r="IX41" s="521"/>
      <c r="IY41" s="521"/>
      <c r="IZ41" s="521"/>
      <c r="JA41" s="521"/>
      <c r="JB41" s="521"/>
      <c r="JC41" s="521"/>
      <c r="JD41" s="521"/>
      <c r="JE41" s="521"/>
      <c r="JF41" s="521"/>
      <c r="JG41" s="521"/>
      <c r="JH41" s="521"/>
      <c r="JI41" s="521"/>
      <c r="JJ41" s="521"/>
      <c r="JK41" s="521"/>
      <c r="JL41" s="521"/>
      <c r="JM41" s="521"/>
      <c r="JN41" s="521"/>
      <c r="JO41" s="521"/>
      <c r="JP41" s="521"/>
      <c r="JQ41" s="521"/>
      <c r="JR41" s="521"/>
      <c r="JS41" s="521"/>
      <c r="JT41" s="521"/>
      <c r="JU41" s="521"/>
      <c r="JV41" s="521"/>
      <c r="JW41" s="521"/>
      <c r="JX41" s="521"/>
      <c r="JY41" s="521"/>
      <c r="JZ41" s="521"/>
      <c r="KA41" s="521"/>
      <c r="KB41" s="521"/>
      <c r="KC41" s="521"/>
      <c r="KD41" s="521"/>
      <c r="KE41" s="521"/>
      <c r="KF41" s="521"/>
      <c r="KG41" s="521"/>
      <c r="KH41" s="521"/>
      <c r="KI41" s="521"/>
      <c r="KJ41" s="521"/>
      <c r="KK41" s="521"/>
      <c r="KL41" s="521"/>
      <c r="KM41" s="521"/>
      <c r="KN41" s="521"/>
      <c r="KO41" s="521"/>
      <c r="KP41" s="521"/>
      <c r="KQ41" s="521"/>
      <c r="KR41" s="521"/>
      <c r="KS41" s="521"/>
      <c r="KT41" s="521"/>
      <c r="KU41" s="521"/>
      <c r="KV41" s="521"/>
      <c r="KW41" s="521"/>
      <c r="KX41" s="521"/>
      <c r="KY41" s="521"/>
      <c r="KZ41" s="521"/>
      <c r="LA41" s="521"/>
      <c r="LB41" s="521"/>
      <c r="LC41" s="521"/>
      <c r="LD41" s="521"/>
      <c r="LE41" s="521"/>
      <c r="LF41" s="521"/>
      <c r="LG41" s="521"/>
      <c r="LH41" s="521"/>
      <c r="LI41" s="521"/>
      <c r="LJ41" s="521"/>
      <c r="LK41" s="521"/>
      <c r="LL41" s="521"/>
      <c r="LM41" s="521"/>
      <c r="LN41" s="521"/>
      <c r="LO41" s="521"/>
      <c r="LP41" s="521"/>
      <c r="LQ41" s="521"/>
      <c r="LR41" s="521"/>
      <c r="LS41" s="521"/>
      <c r="LT41" s="521"/>
      <c r="LU41" s="521"/>
      <c r="LV41" s="521"/>
      <c r="LW41" s="521"/>
      <c r="LX41" s="521"/>
      <c r="LY41" s="521"/>
      <c r="LZ41" s="521"/>
      <c r="MA41" s="521"/>
      <c r="MB41" s="521"/>
      <c r="MC41" s="521"/>
      <c r="MD41" s="521"/>
      <c r="ME41" s="521"/>
      <c r="MF41" s="521"/>
      <c r="MG41" s="521"/>
      <c r="MH41" s="521"/>
      <c r="MI41" s="521"/>
      <c r="MJ41" s="521"/>
      <c r="MK41" s="521"/>
      <c r="ML41" s="521"/>
      <c r="MM41" s="521"/>
      <c r="MN41" s="521"/>
      <c r="MO41" s="521"/>
      <c r="MP41" s="521"/>
      <c r="MQ41" s="521"/>
      <c r="MR41" s="521"/>
      <c r="MS41" s="521"/>
      <c r="MT41" s="521"/>
      <c r="MU41" s="521"/>
      <c r="MV41" s="521"/>
      <c r="MW41" s="521"/>
      <c r="MX41" s="521"/>
      <c r="MY41" s="521"/>
      <c r="MZ41" s="521"/>
      <c r="NA41" s="521"/>
      <c r="NB41" s="521"/>
      <c r="NC41" s="521"/>
      <c r="ND41" s="521"/>
      <c r="NE41" s="521"/>
      <c r="NF41" s="521"/>
      <c r="NG41" s="521"/>
      <c r="NH41" s="521"/>
      <c r="NI41" s="521"/>
      <c r="NJ41" s="521"/>
      <c r="NK41" s="521"/>
      <c r="NL41" s="521"/>
      <c r="NM41" s="521"/>
      <c r="NN41" s="521"/>
      <c r="NO41" s="521"/>
      <c r="NP41" s="521"/>
      <c r="NQ41" s="521"/>
      <c r="NR41" s="521"/>
      <c r="NS41" s="521"/>
      <c r="NT41" s="521"/>
      <c r="NU41" s="521"/>
      <c r="NV41" s="521"/>
      <c r="NW41" s="521"/>
      <c r="NX41" s="521"/>
      <c r="NY41" s="521"/>
      <c r="NZ41" s="521"/>
      <c r="OA41" s="521"/>
      <c r="OB41" s="521"/>
      <c r="OC41" s="521"/>
      <c r="OD41" s="521"/>
      <c r="OE41" s="521"/>
      <c r="OF41" s="521"/>
      <c r="OG41" s="521"/>
      <c r="OH41" s="521"/>
      <c r="OI41" s="521"/>
      <c r="OJ41" s="521"/>
      <c r="OK41" s="521"/>
      <c r="OL41" s="521"/>
      <c r="OM41" s="521"/>
      <c r="ON41" s="521"/>
      <c r="OO41" s="521"/>
      <c r="OP41" s="521"/>
      <c r="OQ41" s="521"/>
      <c r="OR41" s="521"/>
      <c r="OS41" s="521"/>
      <c r="OT41" s="521"/>
      <c r="OU41" s="521"/>
      <c r="OV41" s="521"/>
      <c r="OW41" s="521"/>
      <c r="OX41" s="521"/>
      <c r="OY41" s="521"/>
      <c r="OZ41" s="521"/>
      <c r="PA41" s="521"/>
      <c r="PB41" s="521"/>
      <c r="PC41" s="521"/>
      <c r="PD41" s="521"/>
      <c r="PE41" s="521"/>
      <c r="PF41" s="521"/>
      <c r="PG41" s="521"/>
      <c r="PH41" s="521"/>
      <c r="PI41" s="521"/>
      <c r="PJ41" s="521"/>
      <c r="PK41" s="521"/>
      <c r="PL41" s="521"/>
      <c r="PM41" s="521"/>
      <c r="PN41" s="521"/>
      <c r="PO41" s="521"/>
      <c r="PP41" s="521"/>
      <c r="PQ41" s="521"/>
      <c r="PR41" s="521"/>
      <c r="PS41" s="521"/>
      <c r="PT41" s="521"/>
      <c r="PU41" s="521"/>
      <c r="PV41" s="521"/>
      <c r="PW41" s="521"/>
      <c r="PX41" s="521"/>
      <c r="PY41" s="521"/>
      <c r="PZ41" s="521"/>
      <c r="QA41" s="521"/>
      <c r="QB41" s="521"/>
      <c r="QC41" s="521"/>
      <c r="QD41" s="521"/>
      <c r="QE41" s="521"/>
      <c r="QF41" s="521"/>
      <c r="QG41" s="521"/>
      <c r="QH41" s="521"/>
      <c r="QI41" s="521"/>
      <c r="QJ41" s="521"/>
      <c r="QK41" s="521"/>
      <c r="QL41" s="521"/>
      <c r="QM41" s="521"/>
      <c r="QN41" s="521"/>
      <c r="QO41" s="521"/>
      <c r="QP41" s="521"/>
      <c r="QQ41" s="521"/>
      <c r="QR41" s="521"/>
      <c r="QS41" s="521"/>
      <c r="QT41" s="521"/>
      <c r="QU41" s="521"/>
      <c r="QV41" s="521"/>
      <c r="QW41" s="521"/>
      <c r="QX41" s="521"/>
      <c r="QY41" s="521"/>
      <c r="QZ41" s="521"/>
      <c r="RA41" s="521"/>
      <c r="RB41" s="521"/>
      <c r="RC41" s="521"/>
      <c r="RD41" s="521"/>
      <c r="RE41" s="521"/>
      <c r="RF41" s="521"/>
      <c r="RG41" s="521"/>
      <c r="RH41" s="521"/>
      <c r="RI41" s="521"/>
      <c r="RJ41" s="521"/>
      <c r="RK41" s="521"/>
      <c r="RL41" s="521"/>
      <c r="RM41" s="521"/>
      <c r="RN41" s="521"/>
      <c r="RO41" s="521"/>
      <c r="RP41" s="521"/>
      <c r="RQ41" s="521"/>
      <c r="RR41" s="521"/>
      <c r="RS41" s="521"/>
      <c r="RT41" s="521"/>
      <c r="RU41" s="521"/>
      <c r="RV41" s="521"/>
      <c r="RW41" s="521"/>
      <c r="RX41" s="521"/>
      <c r="RY41" s="521"/>
      <c r="RZ41" s="521"/>
      <c r="SA41" s="521"/>
      <c r="SB41" s="521"/>
      <c r="SC41" s="521"/>
      <c r="SD41" s="521"/>
      <c r="SE41" s="521"/>
      <c r="SF41" s="521"/>
      <c r="SG41" s="521"/>
      <c r="SH41" s="521"/>
      <c r="SI41" s="521"/>
      <c r="SJ41" s="521"/>
      <c r="SK41" s="521"/>
      <c r="SL41" s="521"/>
      <c r="SM41" s="521"/>
      <c r="SN41" s="521"/>
      <c r="SO41" s="521"/>
      <c r="SP41" s="521"/>
      <c r="SQ41" s="521"/>
      <c r="SR41" s="521"/>
      <c r="SS41" s="521"/>
      <c r="ST41" s="521"/>
      <c r="SU41" s="521"/>
      <c r="SV41" s="521"/>
      <c r="SW41" s="521"/>
      <c r="SX41" s="521"/>
      <c r="SY41" s="521"/>
      <c r="SZ41" s="521"/>
      <c r="TA41" s="521"/>
      <c r="TB41" s="521"/>
      <c r="TC41" s="521"/>
      <c r="TD41" s="521"/>
      <c r="TE41" s="521"/>
      <c r="TF41" s="521"/>
      <c r="TG41" s="521"/>
      <c r="TH41" s="521"/>
      <c r="TI41" s="521"/>
      <c r="TJ41" s="521"/>
      <c r="TK41" s="521"/>
      <c r="TL41" s="521"/>
      <c r="TM41" s="521"/>
      <c r="TN41" s="521"/>
      <c r="TO41" s="521"/>
      <c r="TP41" s="521"/>
      <c r="TQ41" s="521"/>
      <c r="TR41" s="521"/>
      <c r="TS41" s="521"/>
      <c r="TT41" s="521"/>
      <c r="TU41" s="521"/>
      <c r="TV41" s="521"/>
      <c r="TW41" s="521"/>
      <c r="TX41" s="521"/>
      <c r="TY41" s="521"/>
      <c r="TZ41" s="521"/>
      <c r="UA41" s="521"/>
      <c r="UB41" s="521"/>
      <c r="UC41" s="521"/>
      <c r="UD41" s="521"/>
      <c r="UE41" s="521"/>
      <c r="UF41" s="521"/>
      <c r="UG41" s="521"/>
      <c r="UH41" s="521"/>
      <c r="UI41" s="521"/>
      <c r="UJ41" s="521"/>
      <c r="UK41" s="521"/>
      <c r="UL41" s="521"/>
      <c r="UM41" s="521"/>
      <c r="UN41" s="521"/>
      <c r="UO41" s="521"/>
      <c r="UP41" s="521"/>
      <c r="UQ41" s="521"/>
      <c r="UR41" s="521"/>
      <c r="US41" s="521"/>
      <c r="UT41" s="521"/>
      <c r="UU41" s="521"/>
      <c r="UV41" s="521"/>
      <c r="UW41" s="521"/>
      <c r="UX41" s="521"/>
      <c r="UY41" s="521"/>
      <c r="UZ41" s="521"/>
      <c r="VA41" s="521"/>
      <c r="VB41" s="521"/>
      <c r="VC41" s="521"/>
      <c r="VD41" s="521"/>
      <c r="VE41" s="521"/>
      <c r="VF41" s="521"/>
      <c r="VG41" s="521"/>
      <c r="VH41" s="521"/>
      <c r="VI41" s="521"/>
      <c r="VJ41" s="521"/>
      <c r="VK41" s="521"/>
      <c r="VL41" s="521"/>
      <c r="VM41" s="521"/>
      <c r="VN41" s="521"/>
      <c r="VO41" s="521"/>
      <c r="VP41" s="521"/>
      <c r="VQ41" s="521"/>
      <c r="VR41" s="521"/>
      <c r="VS41" s="521"/>
      <c r="VT41" s="521"/>
      <c r="VU41" s="521"/>
      <c r="VV41" s="521"/>
      <c r="VW41" s="521"/>
      <c r="VX41" s="521"/>
      <c r="VY41" s="521"/>
      <c r="VZ41" s="521"/>
      <c r="WA41" s="521"/>
      <c r="WB41" s="521"/>
      <c r="WC41" s="521"/>
      <c r="WD41" s="521"/>
      <c r="WE41" s="521"/>
      <c r="WF41" s="521"/>
      <c r="WG41" s="521"/>
      <c r="WH41" s="521"/>
      <c r="WI41" s="521"/>
      <c r="WJ41" s="521"/>
      <c r="WK41" s="521"/>
      <c r="WL41" s="521"/>
      <c r="WM41" s="521"/>
      <c r="WN41" s="521"/>
      <c r="WO41" s="521"/>
      <c r="WP41" s="521"/>
      <c r="WQ41" s="521"/>
      <c r="WR41" s="521"/>
      <c r="WS41" s="521"/>
      <c r="WT41" s="521"/>
      <c r="WU41" s="521"/>
      <c r="WV41" s="521"/>
      <c r="WW41" s="521"/>
      <c r="WX41" s="521"/>
      <c r="WY41" s="521"/>
      <c r="WZ41" s="521"/>
      <c r="XA41" s="521"/>
      <c r="XB41" s="521"/>
      <c r="XC41" s="521"/>
      <c r="XD41" s="521"/>
      <c r="XE41" s="521"/>
      <c r="XF41" s="521"/>
      <c r="XG41" s="521"/>
      <c r="XH41" s="521"/>
      <c r="XI41" s="521"/>
      <c r="XJ41" s="521"/>
      <c r="XK41" s="521"/>
      <c r="XL41" s="521"/>
      <c r="XM41" s="521"/>
      <c r="XN41" s="521"/>
      <c r="XO41" s="521"/>
      <c r="XP41" s="521"/>
      <c r="XQ41" s="521"/>
      <c r="XR41" s="521"/>
      <c r="XS41" s="521"/>
      <c r="XT41" s="521"/>
      <c r="XU41" s="521"/>
      <c r="XV41" s="521"/>
      <c r="XW41" s="521"/>
      <c r="XX41" s="521"/>
      <c r="XY41" s="521"/>
      <c r="XZ41" s="521"/>
      <c r="YA41" s="521"/>
      <c r="YB41" s="521"/>
      <c r="YC41" s="521"/>
      <c r="YD41" s="521"/>
      <c r="YE41" s="521"/>
      <c r="YF41" s="521"/>
      <c r="YG41" s="521"/>
      <c r="YH41" s="521"/>
      <c r="YI41" s="521"/>
      <c r="YJ41" s="521"/>
      <c r="YK41" s="521"/>
      <c r="YL41" s="521"/>
      <c r="YM41" s="521"/>
      <c r="YN41" s="521"/>
      <c r="YO41" s="521"/>
      <c r="YP41" s="521"/>
      <c r="YQ41" s="521"/>
      <c r="YR41" s="521"/>
      <c r="YS41" s="521"/>
      <c r="YT41" s="521"/>
      <c r="YU41" s="521"/>
      <c r="YV41" s="521"/>
      <c r="YW41" s="521"/>
      <c r="YX41" s="521"/>
      <c r="YY41" s="521"/>
      <c r="YZ41" s="521"/>
      <c r="ZA41" s="521"/>
      <c r="ZB41" s="521"/>
      <c r="ZC41" s="521"/>
      <c r="ZD41" s="521"/>
      <c r="ZE41" s="521"/>
      <c r="ZF41" s="521"/>
      <c r="ZG41" s="521"/>
      <c r="ZH41" s="521"/>
      <c r="ZI41" s="521"/>
      <c r="ZJ41" s="521"/>
      <c r="ZK41" s="521"/>
      <c r="ZL41" s="521"/>
      <c r="ZM41" s="521"/>
      <c r="ZN41" s="521"/>
      <c r="ZO41" s="521"/>
      <c r="ZP41" s="521"/>
      <c r="ZQ41" s="521"/>
      <c r="ZR41" s="521"/>
      <c r="ZS41" s="521"/>
      <c r="ZT41" s="521"/>
      <c r="ZU41" s="521"/>
      <c r="ZV41" s="521"/>
      <c r="ZW41" s="521"/>
      <c r="ZX41" s="521"/>
      <c r="ZY41" s="521"/>
      <c r="ZZ41" s="521"/>
      <c r="AAA41" s="521"/>
      <c r="AAB41" s="521"/>
      <c r="AAC41" s="521"/>
      <c r="AAD41" s="521"/>
      <c r="AAE41" s="521"/>
      <c r="AAF41" s="521"/>
      <c r="AAG41" s="521"/>
      <c r="AAH41" s="521"/>
      <c r="AAI41" s="521"/>
      <c r="AAJ41" s="521"/>
      <c r="AAK41" s="521"/>
      <c r="AAL41" s="521"/>
      <c r="AAM41" s="521"/>
      <c r="AAN41" s="521"/>
      <c r="AAO41" s="521"/>
      <c r="AAP41" s="521"/>
      <c r="AAQ41" s="521"/>
      <c r="AAR41" s="521"/>
      <c r="AAS41" s="521"/>
      <c r="AAT41" s="521"/>
      <c r="AAU41" s="521"/>
      <c r="AAV41" s="521"/>
      <c r="AAW41" s="521"/>
      <c r="AAX41" s="521"/>
      <c r="AAY41" s="521"/>
      <c r="AAZ41" s="521"/>
      <c r="ABA41" s="521"/>
      <c r="ABB41" s="521"/>
      <c r="ABC41" s="521"/>
      <c r="ABD41" s="521"/>
      <c r="ABE41" s="521"/>
      <c r="ABF41" s="521"/>
      <c r="ABG41" s="521"/>
      <c r="ABH41" s="521"/>
      <c r="ABI41" s="521"/>
      <c r="ABJ41" s="521"/>
      <c r="ABK41" s="521"/>
      <c r="ABL41" s="521"/>
      <c r="ABM41" s="521"/>
      <c r="ABN41" s="521"/>
      <c r="ABO41" s="521"/>
      <c r="ABP41" s="521"/>
      <c r="ABQ41" s="521"/>
      <c r="ABR41" s="521"/>
      <c r="ABS41" s="521"/>
      <c r="ABT41" s="521"/>
      <c r="ABU41" s="521"/>
      <c r="ABV41" s="521"/>
      <c r="ABW41" s="521"/>
      <c r="ABX41" s="521"/>
      <c r="ABY41" s="521"/>
      <c r="ABZ41" s="521"/>
      <c r="ACA41" s="521"/>
      <c r="ACB41" s="521"/>
      <c r="ACC41" s="521"/>
      <c r="ACD41" s="521"/>
      <c r="ACE41" s="521"/>
      <c r="ACF41" s="521"/>
      <c r="ACG41" s="521"/>
      <c r="ACH41" s="521"/>
      <c r="ACI41" s="521"/>
      <c r="ACJ41" s="521"/>
      <c r="ACK41" s="521"/>
      <c r="ACL41" s="521"/>
      <c r="ACM41" s="521"/>
      <c r="ACN41" s="521"/>
      <c r="ACO41" s="521"/>
      <c r="ACP41" s="521"/>
      <c r="ACQ41" s="521"/>
      <c r="ACR41" s="521"/>
      <c r="ACS41" s="521"/>
      <c r="ACT41" s="521"/>
      <c r="ACU41" s="521"/>
      <c r="ACV41" s="521"/>
      <c r="ACW41" s="521"/>
      <c r="ACX41" s="521"/>
      <c r="ACY41" s="521"/>
      <c r="ACZ41" s="521"/>
      <c r="ADA41" s="521"/>
      <c r="ADB41" s="521"/>
      <c r="ADC41" s="521"/>
      <c r="ADD41" s="521"/>
      <c r="ADE41" s="521"/>
      <c r="ADF41" s="521"/>
      <c r="ADG41" s="521"/>
      <c r="ADH41" s="521"/>
      <c r="ADI41" s="521"/>
      <c r="ADJ41" s="521"/>
      <c r="ADK41" s="521"/>
      <c r="ADL41" s="521"/>
      <c r="ADM41" s="521"/>
      <c r="ADN41" s="521"/>
      <c r="ADO41" s="521"/>
      <c r="ADP41" s="521"/>
      <c r="ADQ41" s="521"/>
      <c r="ADR41" s="521"/>
      <c r="ADS41" s="521"/>
      <c r="ADT41" s="521"/>
      <c r="ADU41" s="521"/>
      <c r="ADV41" s="521"/>
      <c r="ADW41" s="521"/>
      <c r="ADX41" s="521"/>
      <c r="ADY41" s="521"/>
      <c r="ADZ41" s="521"/>
      <c r="AEA41" s="521"/>
      <c r="AEB41" s="521"/>
      <c r="AEC41" s="521"/>
      <c r="AED41" s="521"/>
      <c r="AEE41" s="521"/>
      <c r="AEF41" s="521"/>
      <c r="AEG41" s="521"/>
      <c r="AEH41" s="521"/>
      <c r="AEI41" s="521"/>
      <c r="AEJ41" s="521"/>
      <c r="AEK41" s="521"/>
      <c r="AEL41" s="521"/>
      <c r="AEM41" s="521"/>
      <c r="AEN41" s="521"/>
      <c r="AEO41" s="521"/>
      <c r="AEP41" s="521"/>
      <c r="AEQ41" s="521"/>
      <c r="AER41" s="521"/>
      <c r="AES41" s="521"/>
      <c r="AET41" s="521"/>
      <c r="AEU41" s="521"/>
      <c r="AEV41" s="521"/>
      <c r="AEW41" s="521"/>
      <c r="AEX41" s="521"/>
      <c r="AEY41" s="521"/>
      <c r="AEZ41" s="521"/>
      <c r="AFA41" s="521"/>
      <c r="AFB41" s="521"/>
      <c r="AFC41" s="521"/>
      <c r="AFD41" s="521"/>
      <c r="AFE41" s="521"/>
      <c r="AFF41" s="521"/>
      <c r="AFG41" s="521"/>
      <c r="AFH41" s="521"/>
      <c r="AFI41" s="521"/>
      <c r="AFJ41" s="521"/>
      <c r="AFK41" s="521"/>
      <c r="AFL41" s="521"/>
      <c r="AFM41" s="521"/>
      <c r="AFN41" s="521"/>
      <c r="AFO41" s="521"/>
      <c r="AFP41" s="521"/>
      <c r="AFQ41" s="521"/>
      <c r="AFR41" s="521"/>
      <c r="AFS41" s="521"/>
      <c r="AFT41" s="521"/>
      <c r="AFU41" s="521"/>
      <c r="AFV41" s="521"/>
      <c r="AFW41" s="521"/>
      <c r="AFX41" s="521"/>
      <c r="AFY41" s="521"/>
      <c r="AFZ41" s="521"/>
      <c r="AGA41" s="521"/>
      <c r="AGB41" s="521"/>
      <c r="AGC41" s="521"/>
      <c r="AGD41" s="521"/>
      <c r="AGE41" s="521"/>
      <c r="AGF41" s="521"/>
      <c r="AGG41" s="521"/>
      <c r="AGH41" s="521"/>
      <c r="AGI41" s="521"/>
      <c r="AGJ41" s="521"/>
      <c r="AGK41" s="521"/>
      <c r="AGL41" s="521"/>
      <c r="AGM41" s="521"/>
      <c r="AGN41" s="521"/>
      <c r="AGO41" s="521"/>
      <c r="AGP41" s="521"/>
      <c r="AGQ41" s="521"/>
      <c r="AGR41" s="521"/>
      <c r="AGS41" s="521"/>
      <c r="AGT41" s="521"/>
      <c r="AGU41" s="521"/>
      <c r="AGV41" s="521"/>
      <c r="AGW41" s="521"/>
      <c r="AGX41" s="521"/>
      <c r="AGY41" s="521"/>
      <c r="AGZ41" s="521"/>
      <c r="AHA41" s="521"/>
      <c r="AHB41" s="521"/>
      <c r="AHC41" s="521"/>
      <c r="AHD41" s="521"/>
      <c r="AHE41" s="521"/>
      <c r="AHF41" s="521"/>
      <c r="AHG41" s="521"/>
      <c r="AHH41" s="521"/>
      <c r="AHI41" s="521"/>
      <c r="AHJ41" s="521"/>
      <c r="AHK41" s="521"/>
      <c r="AHL41" s="521"/>
      <c r="AHM41" s="521"/>
      <c r="AHN41" s="521"/>
      <c r="AHO41" s="521"/>
      <c r="AHP41" s="521"/>
      <c r="AHQ41" s="521"/>
      <c r="AHR41" s="521"/>
      <c r="AHS41" s="521"/>
      <c r="AHT41" s="521"/>
      <c r="AHU41" s="521"/>
      <c r="AHV41" s="521"/>
      <c r="AHW41" s="521"/>
      <c r="AHX41" s="521"/>
      <c r="AHY41" s="521"/>
      <c r="AHZ41" s="521"/>
      <c r="AIA41" s="521"/>
      <c r="AIB41" s="521"/>
      <c r="AIC41" s="521"/>
      <c r="AID41" s="521"/>
      <c r="AIE41" s="521"/>
      <c r="AIF41" s="521"/>
      <c r="AIG41" s="521"/>
      <c r="AIH41" s="521"/>
      <c r="AII41" s="521"/>
      <c r="AIJ41" s="521"/>
      <c r="AIK41" s="521"/>
      <c r="AIL41" s="521"/>
      <c r="AIM41" s="521"/>
      <c r="AIN41" s="521"/>
      <c r="AIO41" s="521"/>
      <c r="AIP41" s="521"/>
      <c r="AIQ41" s="521"/>
      <c r="AIR41" s="521"/>
      <c r="AIS41" s="521"/>
      <c r="AIT41" s="521"/>
      <c r="AIU41" s="521"/>
      <c r="AIV41" s="521"/>
      <c r="AIW41" s="521"/>
      <c r="AIX41" s="521"/>
      <c r="AIY41" s="521"/>
      <c r="AIZ41" s="521"/>
      <c r="AJA41" s="521"/>
      <c r="AJB41" s="521"/>
      <c r="AJC41" s="521"/>
      <c r="AJD41" s="521"/>
      <c r="AJE41" s="521"/>
      <c r="AJF41" s="521"/>
      <c r="AJG41" s="521"/>
      <c r="AJH41" s="521"/>
      <c r="AJI41" s="521"/>
      <c r="AJJ41" s="521"/>
      <c r="AJK41" s="521"/>
      <c r="AJL41" s="521"/>
      <c r="AJM41" s="521"/>
      <c r="AJN41" s="521"/>
      <c r="AJO41" s="521"/>
      <c r="AJP41" s="521"/>
      <c r="AJQ41" s="521"/>
      <c r="AJR41" s="521"/>
      <c r="AJS41" s="521"/>
      <c r="AJT41" s="521"/>
      <c r="AJU41" s="521"/>
      <c r="AJV41" s="521"/>
      <c r="AJW41" s="521"/>
      <c r="AJX41" s="521"/>
      <c r="AJY41" s="521"/>
      <c r="AJZ41" s="521"/>
      <c r="AKA41" s="521"/>
      <c r="AKB41" s="521"/>
      <c r="AKC41" s="521"/>
      <c r="AKD41" s="521"/>
      <c r="AKE41" s="521"/>
      <c r="AKF41" s="521"/>
      <c r="AKG41" s="521"/>
      <c r="AKH41" s="521"/>
      <c r="AKI41" s="521"/>
      <c r="AKJ41" s="521"/>
      <c r="AKK41" s="521"/>
      <c r="AKL41" s="521"/>
      <c r="AKM41" s="521"/>
      <c r="AKN41" s="521"/>
      <c r="AKO41" s="521"/>
      <c r="AKP41" s="521"/>
      <c r="AKQ41" s="521"/>
      <c r="AKR41" s="521"/>
      <c r="AKS41" s="521"/>
      <c r="AKT41" s="521"/>
      <c r="AKU41" s="521"/>
      <c r="AKV41" s="521"/>
      <c r="AKW41" s="521"/>
      <c r="AKX41" s="521"/>
      <c r="AKY41" s="521"/>
      <c r="AKZ41" s="521"/>
      <c r="ALA41" s="521"/>
      <c r="ALB41" s="521"/>
      <c r="ALC41" s="521"/>
      <c r="ALD41" s="521"/>
      <c r="ALE41" s="521"/>
    </row>
    <row r="42" spans="1:993" s="522" customFormat="1" ht="25.5" customHeight="1">
      <c r="A42" s="520"/>
      <c r="B42" s="520"/>
      <c r="C42" s="520"/>
      <c r="D42" s="520"/>
      <c r="E42" s="520"/>
      <c r="F42" s="531"/>
      <c r="G42" s="531"/>
      <c r="H42" s="531"/>
      <c r="I42" s="531"/>
      <c r="J42" s="506"/>
      <c r="K42" s="531"/>
      <c r="L42" s="531"/>
      <c r="M42" s="856"/>
      <c r="N42" s="531"/>
      <c r="O42" s="531"/>
      <c r="P42" s="531"/>
      <c r="Q42" s="531"/>
      <c r="R42" s="531"/>
      <c r="S42" s="531"/>
      <c r="T42" s="531"/>
      <c r="U42" s="531"/>
      <c r="V42" s="531"/>
      <c r="W42" s="531"/>
      <c r="X42" s="531"/>
      <c r="Y42" s="531"/>
      <c r="Z42" s="531"/>
      <c r="AA42" s="531"/>
      <c r="AB42" s="531"/>
      <c r="AC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c r="BZ42" s="521"/>
      <c r="CA42" s="521"/>
      <c r="CB42" s="521"/>
      <c r="CC42" s="521"/>
      <c r="CD42" s="521"/>
      <c r="CE42" s="521"/>
      <c r="CF42" s="521"/>
      <c r="CG42" s="521"/>
      <c r="CH42" s="521"/>
      <c r="CI42" s="521"/>
      <c r="CJ42" s="521"/>
      <c r="CK42" s="521"/>
      <c r="CL42" s="521"/>
      <c r="CM42" s="521"/>
      <c r="CN42" s="521"/>
      <c r="CO42" s="521"/>
      <c r="CP42" s="521"/>
      <c r="CQ42" s="521"/>
      <c r="CR42" s="521"/>
      <c r="CS42" s="521"/>
      <c r="CT42" s="521"/>
      <c r="CU42" s="521"/>
      <c r="CV42" s="521"/>
      <c r="CW42" s="521"/>
      <c r="CX42" s="521"/>
      <c r="CY42" s="521"/>
      <c r="CZ42" s="521"/>
      <c r="DA42" s="521"/>
      <c r="DB42" s="521"/>
      <c r="DC42" s="521"/>
      <c r="DD42" s="521"/>
      <c r="DE42" s="521"/>
      <c r="DF42" s="521"/>
      <c r="DG42" s="521"/>
      <c r="DH42" s="521"/>
      <c r="DI42" s="521"/>
      <c r="DJ42" s="521"/>
      <c r="DK42" s="521"/>
      <c r="DL42" s="521"/>
      <c r="DM42" s="521"/>
      <c r="DN42" s="521"/>
      <c r="DO42" s="521"/>
      <c r="DP42" s="521"/>
      <c r="DQ42" s="521"/>
      <c r="DR42" s="521"/>
      <c r="DS42" s="521"/>
      <c r="DT42" s="521"/>
      <c r="DU42" s="521"/>
      <c r="DV42" s="521"/>
      <c r="DW42" s="521"/>
      <c r="DX42" s="521"/>
      <c r="DY42" s="521"/>
      <c r="DZ42" s="521"/>
      <c r="EA42" s="521"/>
      <c r="EB42" s="521"/>
      <c r="EC42" s="521"/>
      <c r="ED42" s="521"/>
      <c r="EE42" s="521"/>
      <c r="EF42" s="521"/>
      <c r="EG42" s="521"/>
      <c r="EH42" s="521"/>
      <c r="EI42" s="521"/>
      <c r="EJ42" s="521"/>
      <c r="EK42" s="521"/>
      <c r="EL42" s="521"/>
      <c r="EM42" s="521"/>
      <c r="EN42" s="521"/>
      <c r="EO42" s="521"/>
      <c r="EP42" s="521"/>
      <c r="EQ42" s="521"/>
      <c r="ER42" s="521"/>
      <c r="ES42" s="521"/>
      <c r="ET42" s="521"/>
      <c r="EU42" s="521"/>
      <c r="EV42" s="521"/>
      <c r="EW42" s="521"/>
      <c r="EX42" s="521"/>
      <c r="EY42" s="521"/>
      <c r="EZ42" s="521"/>
      <c r="FA42" s="521"/>
      <c r="FB42" s="521"/>
      <c r="FC42" s="521"/>
      <c r="FD42" s="521"/>
      <c r="FE42" s="521"/>
      <c r="FF42" s="521"/>
      <c r="FG42" s="521"/>
      <c r="FH42" s="521"/>
      <c r="FI42" s="521"/>
      <c r="FJ42" s="521"/>
      <c r="FK42" s="521"/>
      <c r="FL42" s="521"/>
      <c r="FM42" s="521"/>
      <c r="FN42" s="521"/>
      <c r="FO42" s="521"/>
      <c r="FP42" s="521"/>
      <c r="FQ42" s="521"/>
      <c r="FR42" s="521"/>
      <c r="FS42" s="521"/>
      <c r="FT42" s="521"/>
      <c r="FU42" s="521"/>
      <c r="FV42" s="521"/>
      <c r="FW42" s="521"/>
      <c r="FX42" s="521"/>
      <c r="FY42" s="521"/>
      <c r="FZ42" s="521"/>
      <c r="GA42" s="521"/>
      <c r="GB42" s="521"/>
      <c r="GC42" s="521"/>
      <c r="GD42" s="521"/>
      <c r="GE42" s="521"/>
      <c r="GF42" s="521"/>
      <c r="GG42" s="521"/>
      <c r="GH42" s="521"/>
      <c r="GI42" s="521"/>
      <c r="GJ42" s="521"/>
      <c r="GK42" s="521"/>
      <c r="GL42" s="521"/>
      <c r="GM42" s="521"/>
      <c r="GN42" s="521"/>
      <c r="GO42" s="521"/>
      <c r="GP42" s="521"/>
      <c r="GQ42" s="521"/>
      <c r="GR42" s="521"/>
      <c r="GS42" s="521"/>
      <c r="GT42" s="521"/>
      <c r="GU42" s="521"/>
      <c r="GV42" s="521"/>
      <c r="GW42" s="521"/>
      <c r="GX42" s="521"/>
      <c r="GY42" s="521"/>
      <c r="GZ42" s="521"/>
      <c r="HA42" s="521"/>
      <c r="HB42" s="521"/>
      <c r="HC42" s="521"/>
      <c r="HD42" s="521"/>
      <c r="HE42" s="521"/>
      <c r="HF42" s="521"/>
      <c r="HG42" s="521"/>
      <c r="HH42" s="521"/>
      <c r="HI42" s="521"/>
      <c r="HJ42" s="521"/>
      <c r="HK42" s="521"/>
      <c r="HL42" s="521"/>
      <c r="HM42" s="521"/>
      <c r="HN42" s="521"/>
      <c r="HO42" s="521"/>
      <c r="HP42" s="521"/>
      <c r="HQ42" s="521"/>
      <c r="HR42" s="521"/>
      <c r="HS42" s="521"/>
      <c r="HT42" s="521"/>
      <c r="HU42" s="521"/>
      <c r="HV42" s="521"/>
      <c r="HW42" s="521"/>
      <c r="HX42" s="521"/>
      <c r="HY42" s="521"/>
      <c r="HZ42" s="521"/>
      <c r="IA42" s="521"/>
      <c r="IB42" s="521"/>
      <c r="IC42" s="521"/>
      <c r="ID42" s="521"/>
      <c r="IE42" s="521"/>
      <c r="IF42" s="521"/>
      <c r="IG42" s="521"/>
      <c r="IH42" s="521"/>
      <c r="II42" s="521"/>
      <c r="IJ42" s="521"/>
      <c r="IK42" s="521"/>
      <c r="IL42" s="521"/>
      <c r="IM42" s="521"/>
      <c r="IN42" s="521"/>
      <c r="IO42" s="521"/>
      <c r="IP42" s="521"/>
      <c r="IQ42" s="521"/>
      <c r="IR42" s="521"/>
      <c r="IS42" s="521"/>
      <c r="IT42" s="521"/>
      <c r="IU42" s="521"/>
      <c r="IV42" s="521"/>
      <c r="IW42" s="521"/>
      <c r="IX42" s="521"/>
      <c r="IY42" s="521"/>
      <c r="IZ42" s="521"/>
      <c r="JA42" s="521"/>
      <c r="JB42" s="521"/>
      <c r="JC42" s="521"/>
      <c r="JD42" s="521"/>
      <c r="JE42" s="521"/>
      <c r="JF42" s="521"/>
      <c r="JG42" s="521"/>
      <c r="JH42" s="521"/>
      <c r="JI42" s="521"/>
      <c r="JJ42" s="521"/>
      <c r="JK42" s="521"/>
      <c r="JL42" s="521"/>
      <c r="JM42" s="521"/>
      <c r="JN42" s="521"/>
      <c r="JO42" s="521"/>
      <c r="JP42" s="521"/>
      <c r="JQ42" s="521"/>
      <c r="JR42" s="521"/>
      <c r="JS42" s="521"/>
      <c r="JT42" s="521"/>
      <c r="JU42" s="521"/>
      <c r="JV42" s="521"/>
      <c r="JW42" s="521"/>
      <c r="JX42" s="521"/>
      <c r="JY42" s="521"/>
      <c r="JZ42" s="521"/>
      <c r="KA42" s="521"/>
      <c r="KB42" s="521"/>
      <c r="KC42" s="521"/>
      <c r="KD42" s="521"/>
      <c r="KE42" s="521"/>
      <c r="KF42" s="521"/>
      <c r="KG42" s="521"/>
      <c r="KH42" s="521"/>
      <c r="KI42" s="521"/>
      <c r="KJ42" s="521"/>
      <c r="KK42" s="521"/>
      <c r="KL42" s="521"/>
      <c r="KM42" s="521"/>
      <c r="KN42" s="521"/>
      <c r="KO42" s="521"/>
      <c r="KP42" s="521"/>
      <c r="KQ42" s="521"/>
      <c r="KR42" s="521"/>
      <c r="KS42" s="521"/>
      <c r="KT42" s="521"/>
      <c r="KU42" s="521"/>
      <c r="KV42" s="521"/>
      <c r="KW42" s="521"/>
      <c r="KX42" s="521"/>
      <c r="KY42" s="521"/>
      <c r="KZ42" s="521"/>
      <c r="LA42" s="521"/>
      <c r="LB42" s="521"/>
      <c r="LC42" s="521"/>
      <c r="LD42" s="521"/>
      <c r="LE42" s="521"/>
      <c r="LF42" s="521"/>
      <c r="LG42" s="521"/>
      <c r="LH42" s="521"/>
      <c r="LI42" s="521"/>
      <c r="LJ42" s="521"/>
      <c r="LK42" s="521"/>
      <c r="LL42" s="521"/>
      <c r="LM42" s="521"/>
      <c r="LN42" s="521"/>
      <c r="LO42" s="521"/>
      <c r="LP42" s="521"/>
      <c r="LQ42" s="521"/>
      <c r="LR42" s="521"/>
      <c r="LS42" s="521"/>
      <c r="LT42" s="521"/>
      <c r="LU42" s="521"/>
      <c r="LV42" s="521"/>
      <c r="LW42" s="521"/>
      <c r="LX42" s="521"/>
      <c r="LY42" s="521"/>
      <c r="LZ42" s="521"/>
      <c r="MA42" s="521"/>
      <c r="MB42" s="521"/>
      <c r="MC42" s="521"/>
      <c r="MD42" s="521"/>
      <c r="ME42" s="521"/>
      <c r="MF42" s="521"/>
      <c r="MG42" s="521"/>
      <c r="MH42" s="521"/>
      <c r="MI42" s="521"/>
      <c r="MJ42" s="521"/>
      <c r="MK42" s="521"/>
      <c r="ML42" s="521"/>
      <c r="MM42" s="521"/>
      <c r="MN42" s="521"/>
      <c r="MO42" s="521"/>
      <c r="MP42" s="521"/>
      <c r="MQ42" s="521"/>
      <c r="MR42" s="521"/>
      <c r="MS42" s="521"/>
      <c r="MT42" s="521"/>
      <c r="MU42" s="521"/>
      <c r="MV42" s="521"/>
      <c r="MW42" s="521"/>
      <c r="MX42" s="521"/>
      <c r="MY42" s="521"/>
      <c r="MZ42" s="521"/>
      <c r="NA42" s="521"/>
      <c r="NB42" s="521"/>
      <c r="NC42" s="521"/>
      <c r="ND42" s="521"/>
      <c r="NE42" s="521"/>
      <c r="NF42" s="521"/>
      <c r="NG42" s="521"/>
      <c r="NH42" s="521"/>
      <c r="NI42" s="521"/>
      <c r="NJ42" s="521"/>
      <c r="NK42" s="521"/>
      <c r="NL42" s="521"/>
      <c r="NM42" s="521"/>
      <c r="NN42" s="521"/>
      <c r="NO42" s="521"/>
      <c r="NP42" s="521"/>
      <c r="NQ42" s="521"/>
      <c r="NR42" s="521"/>
      <c r="NS42" s="521"/>
      <c r="NT42" s="521"/>
      <c r="NU42" s="521"/>
      <c r="NV42" s="521"/>
      <c r="NW42" s="521"/>
      <c r="NX42" s="521"/>
      <c r="NY42" s="521"/>
      <c r="NZ42" s="521"/>
      <c r="OA42" s="521"/>
      <c r="OB42" s="521"/>
      <c r="OC42" s="521"/>
      <c r="OD42" s="521"/>
      <c r="OE42" s="521"/>
      <c r="OF42" s="521"/>
      <c r="OG42" s="521"/>
      <c r="OH42" s="521"/>
      <c r="OI42" s="521"/>
      <c r="OJ42" s="521"/>
      <c r="OK42" s="521"/>
      <c r="OL42" s="521"/>
      <c r="OM42" s="521"/>
      <c r="ON42" s="521"/>
      <c r="OO42" s="521"/>
      <c r="OP42" s="521"/>
      <c r="OQ42" s="521"/>
      <c r="OR42" s="521"/>
      <c r="OS42" s="521"/>
      <c r="OT42" s="521"/>
      <c r="OU42" s="521"/>
      <c r="OV42" s="521"/>
      <c r="OW42" s="521"/>
      <c r="OX42" s="521"/>
      <c r="OY42" s="521"/>
      <c r="OZ42" s="521"/>
      <c r="PA42" s="521"/>
      <c r="PB42" s="521"/>
      <c r="PC42" s="521"/>
      <c r="PD42" s="521"/>
      <c r="PE42" s="521"/>
      <c r="PF42" s="521"/>
      <c r="PG42" s="521"/>
      <c r="PH42" s="521"/>
      <c r="PI42" s="521"/>
      <c r="PJ42" s="521"/>
      <c r="PK42" s="521"/>
      <c r="PL42" s="521"/>
      <c r="PM42" s="521"/>
      <c r="PN42" s="521"/>
      <c r="PO42" s="521"/>
      <c r="PP42" s="521"/>
      <c r="PQ42" s="521"/>
      <c r="PR42" s="521"/>
      <c r="PS42" s="521"/>
      <c r="PT42" s="521"/>
      <c r="PU42" s="521"/>
      <c r="PV42" s="521"/>
      <c r="PW42" s="521"/>
      <c r="PX42" s="521"/>
      <c r="PY42" s="521"/>
      <c r="PZ42" s="521"/>
      <c r="QA42" s="521"/>
      <c r="QB42" s="521"/>
      <c r="QC42" s="521"/>
      <c r="QD42" s="521"/>
      <c r="QE42" s="521"/>
      <c r="QF42" s="521"/>
      <c r="QG42" s="521"/>
      <c r="QH42" s="521"/>
      <c r="QI42" s="521"/>
      <c r="QJ42" s="521"/>
      <c r="QK42" s="521"/>
      <c r="QL42" s="521"/>
      <c r="QM42" s="521"/>
      <c r="QN42" s="521"/>
      <c r="QO42" s="521"/>
      <c r="QP42" s="521"/>
      <c r="QQ42" s="521"/>
      <c r="QR42" s="521"/>
      <c r="QS42" s="521"/>
      <c r="QT42" s="521"/>
      <c r="QU42" s="521"/>
      <c r="QV42" s="521"/>
      <c r="QW42" s="521"/>
      <c r="QX42" s="521"/>
      <c r="QY42" s="521"/>
      <c r="QZ42" s="521"/>
      <c r="RA42" s="521"/>
      <c r="RB42" s="521"/>
      <c r="RC42" s="521"/>
      <c r="RD42" s="521"/>
      <c r="RE42" s="521"/>
      <c r="RF42" s="521"/>
      <c r="RG42" s="521"/>
      <c r="RH42" s="521"/>
      <c r="RI42" s="521"/>
      <c r="RJ42" s="521"/>
      <c r="RK42" s="521"/>
      <c r="RL42" s="521"/>
      <c r="RM42" s="521"/>
      <c r="RN42" s="521"/>
      <c r="RO42" s="521"/>
      <c r="RP42" s="521"/>
      <c r="RQ42" s="521"/>
      <c r="RR42" s="521"/>
      <c r="RS42" s="521"/>
      <c r="RT42" s="521"/>
      <c r="RU42" s="521"/>
      <c r="RV42" s="521"/>
      <c r="RW42" s="521"/>
      <c r="RX42" s="521"/>
      <c r="RY42" s="521"/>
      <c r="RZ42" s="521"/>
      <c r="SA42" s="521"/>
      <c r="SB42" s="521"/>
      <c r="SC42" s="521"/>
      <c r="SD42" s="521"/>
      <c r="SE42" s="521"/>
      <c r="SF42" s="521"/>
      <c r="SG42" s="521"/>
      <c r="SH42" s="521"/>
      <c r="SI42" s="521"/>
      <c r="SJ42" s="521"/>
      <c r="SK42" s="521"/>
      <c r="SL42" s="521"/>
      <c r="SM42" s="521"/>
      <c r="SN42" s="521"/>
      <c r="SO42" s="521"/>
      <c r="SP42" s="521"/>
      <c r="SQ42" s="521"/>
      <c r="SR42" s="521"/>
      <c r="SS42" s="521"/>
      <c r="ST42" s="521"/>
      <c r="SU42" s="521"/>
      <c r="SV42" s="521"/>
      <c r="SW42" s="521"/>
      <c r="SX42" s="521"/>
      <c r="SY42" s="521"/>
      <c r="SZ42" s="521"/>
      <c r="TA42" s="521"/>
      <c r="TB42" s="521"/>
      <c r="TC42" s="521"/>
      <c r="TD42" s="521"/>
      <c r="TE42" s="521"/>
      <c r="TF42" s="521"/>
      <c r="TG42" s="521"/>
      <c r="TH42" s="521"/>
      <c r="TI42" s="521"/>
      <c r="TJ42" s="521"/>
      <c r="TK42" s="521"/>
      <c r="TL42" s="521"/>
      <c r="TM42" s="521"/>
      <c r="TN42" s="521"/>
      <c r="TO42" s="521"/>
      <c r="TP42" s="521"/>
      <c r="TQ42" s="521"/>
      <c r="TR42" s="521"/>
      <c r="TS42" s="521"/>
      <c r="TT42" s="521"/>
      <c r="TU42" s="521"/>
      <c r="TV42" s="521"/>
      <c r="TW42" s="521"/>
      <c r="TX42" s="521"/>
      <c r="TY42" s="521"/>
      <c r="TZ42" s="521"/>
      <c r="UA42" s="521"/>
      <c r="UB42" s="521"/>
      <c r="UC42" s="521"/>
      <c r="UD42" s="521"/>
      <c r="UE42" s="521"/>
      <c r="UF42" s="521"/>
      <c r="UG42" s="521"/>
      <c r="UH42" s="521"/>
      <c r="UI42" s="521"/>
      <c r="UJ42" s="521"/>
      <c r="UK42" s="521"/>
      <c r="UL42" s="521"/>
      <c r="UM42" s="521"/>
      <c r="UN42" s="521"/>
      <c r="UO42" s="521"/>
      <c r="UP42" s="521"/>
      <c r="UQ42" s="521"/>
      <c r="UR42" s="521"/>
      <c r="US42" s="521"/>
      <c r="UT42" s="521"/>
      <c r="UU42" s="521"/>
      <c r="UV42" s="521"/>
      <c r="UW42" s="521"/>
      <c r="UX42" s="521"/>
      <c r="UY42" s="521"/>
      <c r="UZ42" s="521"/>
      <c r="VA42" s="521"/>
      <c r="VB42" s="521"/>
      <c r="VC42" s="521"/>
      <c r="VD42" s="521"/>
      <c r="VE42" s="521"/>
      <c r="VF42" s="521"/>
      <c r="VG42" s="521"/>
      <c r="VH42" s="521"/>
      <c r="VI42" s="521"/>
      <c r="VJ42" s="521"/>
      <c r="VK42" s="521"/>
      <c r="VL42" s="521"/>
      <c r="VM42" s="521"/>
      <c r="VN42" s="521"/>
      <c r="VO42" s="521"/>
      <c r="VP42" s="521"/>
      <c r="VQ42" s="521"/>
      <c r="VR42" s="521"/>
      <c r="VS42" s="521"/>
      <c r="VT42" s="521"/>
      <c r="VU42" s="521"/>
      <c r="VV42" s="521"/>
      <c r="VW42" s="521"/>
      <c r="VX42" s="521"/>
      <c r="VY42" s="521"/>
      <c r="VZ42" s="521"/>
      <c r="WA42" s="521"/>
      <c r="WB42" s="521"/>
      <c r="WC42" s="521"/>
      <c r="WD42" s="521"/>
      <c r="WE42" s="521"/>
      <c r="WF42" s="521"/>
      <c r="WG42" s="521"/>
      <c r="WH42" s="521"/>
      <c r="WI42" s="521"/>
      <c r="WJ42" s="521"/>
      <c r="WK42" s="521"/>
      <c r="WL42" s="521"/>
      <c r="WM42" s="521"/>
      <c r="WN42" s="521"/>
      <c r="WO42" s="521"/>
      <c r="WP42" s="521"/>
      <c r="WQ42" s="521"/>
      <c r="WR42" s="521"/>
      <c r="WS42" s="521"/>
      <c r="WT42" s="521"/>
      <c r="WU42" s="521"/>
      <c r="WV42" s="521"/>
      <c r="WW42" s="521"/>
      <c r="WX42" s="521"/>
      <c r="WY42" s="521"/>
      <c r="WZ42" s="521"/>
      <c r="XA42" s="521"/>
      <c r="XB42" s="521"/>
      <c r="XC42" s="521"/>
      <c r="XD42" s="521"/>
      <c r="XE42" s="521"/>
      <c r="XF42" s="521"/>
      <c r="XG42" s="521"/>
      <c r="XH42" s="521"/>
      <c r="XI42" s="521"/>
      <c r="XJ42" s="521"/>
      <c r="XK42" s="521"/>
      <c r="XL42" s="521"/>
      <c r="XM42" s="521"/>
      <c r="XN42" s="521"/>
      <c r="XO42" s="521"/>
      <c r="XP42" s="521"/>
      <c r="XQ42" s="521"/>
      <c r="XR42" s="521"/>
      <c r="XS42" s="521"/>
      <c r="XT42" s="521"/>
      <c r="XU42" s="521"/>
      <c r="XV42" s="521"/>
      <c r="XW42" s="521"/>
      <c r="XX42" s="521"/>
      <c r="XY42" s="521"/>
      <c r="XZ42" s="521"/>
      <c r="YA42" s="521"/>
      <c r="YB42" s="521"/>
      <c r="YC42" s="521"/>
      <c r="YD42" s="521"/>
      <c r="YE42" s="521"/>
      <c r="YF42" s="521"/>
      <c r="YG42" s="521"/>
      <c r="YH42" s="521"/>
      <c r="YI42" s="521"/>
      <c r="YJ42" s="521"/>
      <c r="YK42" s="521"/>
      <c r="YL42" s="521"/>
      <c r="YM42" s="521"/>
      <c r="YN42" s="521"/>
      <c r="YO42" s="521"/>
      <c r="YP42" s="521"/>
      <c r="YQ42" s="521"/>
      <c r="YR42" s="521"/>
      <c r="YS42" s="521"/>
      <c r="YT42" s="521"/>
      <c r="YU42" s="521"/>
      <c r="YV42" s="521"/>
      <c r="YW42" s="521"/>
      <c r="YX42" s="521"/>
      <c r="YY42" s="521"/>
      <c r="YZ42" s="521"/>
      <c r="ZA42" s="521"/>
      <c r="ZB42" s="521"/>
      <c r="ZC42" s="521"/>
      <c r="ZD42" s="521"/>
      <c r="ZE42" s="521"/>
      <c r="ZF42" s="521"/>
      <c r="ZG42" s="521"/>
      <c r="ZH42" s="521"/>
      <c r="ZI42" s="521"/>
      <c r="ZJ42" s="521"/>
      <c r="ZK42" s="521"/>
      <c r="ZL42" s="521"/>
      <c r="ZM42" s="521"/>
      <c r="ZN42" s="521"/>
      <c r="ZO42" s="521"/>
      <c r="ZP42" s="521"/>
      <c r="ZQ42" s="521"/>
      <c r="ZR42" s="521"/>
      <c r="ZS42" s="521"/>
      <c r="ZT42" s="521"/>
      <c r="ZU42" s="521"/>
      <c r="ZV42" s="521"/>
      <c r="ZW42" s="521"/>
      <c r="ZX42" s="521"/>
      <c r="ZY42" s="521"/>
      <c r="ZZ42" s="521"/>
      <c r="AAA42" s="521"/>
      <c r="AAB42" s="521"/>
      <c r="AAC42" s="521"/>
      <c r="AAD42" s="521"/>
      <c r="AAE42" s="521"/>
      <c r="AAF42" s="521"/>
      <c r="AAG42" s="521"/>
      <c r="AAH42" s="521"/>
      <c r="AAI42" s="521"/>
      <c r="AAJ42" s="521"/>
      <c r="AAK42" s="521"/>
      <c r="AAL42" s="521"/>
      <c r="AAM42" s="521"/>
      <c r="AAN42" s="521"/>
      <c r="AAO42" s="521"/>
      <c r="AAP42" s="521"/>
      <c r="AAQ42" s="521"/>
      <c r="AAR42" s="521"/>
      <c r="AAS42" s="521"/>
      <c r="AAT42" s="521"/>
      <c r="AAU42" s="521"/>
      <c r="AAV42" s="521"/>
      <c r="AAW42" s="521"/>
      <c r="AAX42" s="521"/>
      <c r="AAY42" s="521"/>
      <c r="AAZ42" s="521"/>
      <c r="ABA42" s="521"/>
      <c r="ABB42" s="521"/>
      <c r="ABC42" s="521"/>
      <c r="ABD42" s="521"/>
      <c r="ABE42" s="521"/>
      <c r="ABF42" s="521"/>
      <c r="ABG42" s="521"/>
      <c r="ABH42" s="521"/>
      <c r="ABI42" s="521"/>
      <c r="ABJ42" s="521"/>
      <c r="ABK42" s="521"/>
      <c r="ABL42" s="521"/>
      <c r="ABM42" s="521"/>
      <c r="ABN42" s="521"/>
      <c r="ABO42" s="521"/>
      <c r="ABP42" s="521"/>
      <c r="ABQ42" s="521"/>
      <c r="ABR42" s="521"/>
      <c r="ABS42" s="521"/>
      <c r="ABT42" s="521"/>
      <c r="ABU42" s="521"/>
      <c r="ABV42" s="521"/>
      <c r="ABW42" s="521"/>
      <c r="ABX42" s="521"/>
      <c r="ABY42" s="521"/>
      <c r="ABZ42" s="521"/>
      <c r="ACA42" s="521"/>
      <c r="ACB42" s="521"/>
      <c r="ACC42" s="521"/>
      <c r="ACD42" s="521"/>
      <c r="ACE42" s="521"/>
      <c r="ACF42" s="521"/>
      <c r="ACG42" s="521"/>
      <c r="ACH42" s="521"/>
      <c r="ACI42" s="521"/>
      <c r="ACJ42" s="521"/>
      <c r="ACK42" s="521"/>
      <c r="ACL42" s="521"/>
      <c r="ACM42" s="521"/>
      <c r="ACN42" s="521"/>
      <c r="ACO42" s="521"/>
      <c r="ACP42" s="521"/>
      <c r="ACQ42" s="521"/>
      <c r="ACR42" s="521"/>
      <c r="ACS42" s="521"/>
      <c r="ACT42" s="521"/>
      <c r="ACU42" s="521"/>
      <c r="ACV42" s="521"/>
      <c r="ACW42" s="521"/>
      <c r="ACX42" s="521"/>
      <c r="ACY42" s="521"/>
      <c r="ACZ42" s="521"/>
      <c r="ADA42" s="521"/>
      <c r="ADB42" s="521"/>
      <c r="ADC42" s="521"/>
      <c r="ADD42" s="521"/>
      <c r="ADE42" s="521"/>
      <c r="ADF42" s="521"/>
      <c r="ADG42" s="521"/>
      <c r="ADH42" s="521"/>
      <c r="ADI42" s="521"/>
      <c r="ADJ42" s="521"/>
      <c r="ADK42" s="521"/>
      <c r="ADL42" s="521"/>
      <c r="ADM42" s="521"/>
      <c r="ADN42" s="521"/>
      <c r="ADO42" s="521"/>
      <c r="ADP42" s="521"/>
      <c r="ADQ42" s="521"/>
      <c r="ADR42" s="521"/>
      <c r="ADS42" s="521"/>
      <c r="ADT42" s="521"/>
      <c r="ADU42" s="521"/>
      <c r="ADV42" s="521"/>
      <c r="ADW42" s="521"/>
      <c r="ADX42" s="521"/>
      <c r="ADY42" s="521"/>
      <c r="ADZ42" s="521"/>
      <c r="AEA42" s="521"/>
      <c r="AEB42" s="521"/>
      <c r="AEC42" s="521"/>
      <c r="AED42" s="521"/>
      <c r="AEE42" s="521"/>
      <c r="AEF42" s="521"/>
      <c r="AEG42" s="521"/>
      <c r="AEH42" s="521"/>
      <c r="AEI42" s="521"/>
      <c r="AEJ42" s="521"/>
      <c r="AEK42" s="521"/>
      <c r="AEL42" s="521"/>
      <c r="AEM42" s="521"/>
      <c r="AEN42" s="521"/>
      <c r="AEO42" s="521"/>
      <c r="AEP42" s="521"/>
      <c r="AEQ42" s="521"/>
      <c r="AER42" s="521"/>
      <c r="AES42" s="521"/>
      <c r="AET42" s="521"/>
      <c r="AEU42" s="521"/>
      <c r="AEV42" s="521"/>
      <c r="AEW42" s="521"/>
      <c r="AEX42" s="521"/>
      <c r="AEY42" s="521"/>
      <c r="AEZ42" s="521"/>
      <c r="AFA42" s="521"/>
      <c r="AFB42" s="521"/>
      <c r="AFC42" s="521"/>
      <c r="AFD42" s="521"/>
      <c r="AFE42" s="521"/>
      <c r="AFF42" s="521"/>
      <c r="AFG42" s="521"/>
      <c r="AFH42" s="521"/>
      <c r="AFI42" s="521"/>
      <c r="AFJ42" s="521"/>
      <c r="AFK42" s="521"/>
      <c r="AFL42" s="521"/>
      <c r="AFM42" s="521"/>
      <c r="AFN42" s="521"/>
      <c r="AFO42" s="521"/>
      <c r="AFP42" s="521"/>
      <c r="AFQ42" s="521"/>
      <c r="AFR42" s="521"/>
      <c r="AFS42" s="521"/>
      <c r="AFT42" s="521"/>
      <c r="AFU42" s="521"/>
      <c r="AFV42" s="521"/>
      <c r="AFW42" s="521"/>
      <c r="AFX42" s="521"/>
      <c r="AFY42" s="521"/>
      <c r="AFZ42" s="521"/>
      <c r="AGA42" s="521"/>
      <c r="AGB42" s="521"/>
      <c r="AGC42" s="521"/>
      <c r="AGD42" s="521"/>
      <c r="AGE42" s="521"/>
      <c r="AGF42" s="521"/>
      <c r="AGG42" s="521"/>
      <c r="AGH42" s="521"/>
      <c r="AGI42" s="521"/>
      <c r="AGJ42" s="521"/>
      <c r="AGK42" s="521"/>
      <c r="AGL42" s="521"/>
      <c r="AGM42" s="521"/>
      <c r="AGN42" s="521"/>
      <c r="AGO42" s="521"/>
      <c r="AGP42" s="521"/>
      <c r="AGQ42" s="521"/>
      <c r="AGR42" s="521"/>
      <c r="AGS42" s="521"/>
      <c r="AGT42" s="521"/>
      <c r="AGU42" s="521"/>
      <c r="AGV42" s="521"/>
      <c r="AGW42" s="521"/>
      <c r="AGX42" s="521"/>
      <c r="AGY42" s="521"/>
      <c r="AGZ42" s="521"/>
      <c r="AHA42" s="521"/>
      <c r="AHB42" s="521"/>
      <c r="AHC42" s="521"/>
      <c r="AHD42" s="521"/>
      <c r="AHE42" s="521"/>
      <c r="AHF42" s="521"/>
      <c r="AHG42" s="521"/>
      <c r="AHH42" s="521"/>
      <c r="AHI42" s="521"/>
      <c r="AHJ42" s="521"/>
      <c r="AHK42" s="521"/>
      <c r="AHL42" s="521"/>
      <c r="AHM42" s="521"/>
      <c r="AHN42" s="521"/>
      <c r="AHO42" s="521"/>
      <c r="AHP42" s="521"/>
      <c r="AHQ42" s="521"/>
      <c r="AHR42" s="521"/>
      <c r="AHS42" s="521"/>
      <c r="AHT42" s="521"/>
      <c r="AHU42" s="521"/>
      <c r="AHV42" s="521"/>
      <c r="AHW42" s="521"/>
      <c r="AHX42" s="521"/>
      <c r="AHY42" s="521"/>
      <c r="AHZ42" s="521"/>
      <c r="AIA42" s="521"/>
      <c r="AIB42" s="521"/>
      <c r="AIC42" s="521"/>
      <c r="AID42" s="521"/>
      <c r="AIE42" s="521"/>
      <c r="AIF42" s="521"/>
      <c r="AIG42" s="521"/>
      <c r="AIH42" s="521"/>
      <c r="AII42" s="521"/>
      <c r="AIJ42" s="521"/>
      <c r="AIK42" s="521"/>
      <c r="AIL42" s="521"/>
      <c r="AIM42" s="521"/>
      <c r="AIN42" s="521"/>
      <c r="AIO42" s="521"/>
      <c r="AIP42" s="521"/>
      <c r="AIQ42" s="521"/>
      <c r="AIR42" s="521"/>
      <c r="AIS42" s="521"/>
      <c r="AIT42" s="521"/>
      <c r="AIU42" s="521"/>
      <c r="AIV42" s="521"/>
      <c r="AIW42" s="521"/>
      <c r="AIX42" s="521"/>
      <c r="AIY42" s="521"/>
      <c r="AIZ42" s="521"/>
      <c r="AJA42" s="521"/>
      <c r="AJB42" s="521"/>
      <c r="AJC42" s="521"/>
      <c r="AJD42" s="521"/>
      <c r="AJE42" s="521"/>
      <c r="AJF42" s="521"/>
      <c r="AJG42" s="521"/>
      <c r="AJH42" s="521"/>
      <c r="AJI42" s="521"/>
      <c r="AJJ42" s="521"/>
      <c r="AJK42" s="521"/>
      <c r="AJL42" s="521"/>
      <c r="AJM42" s="521"/>
      <c r="AJN42" s="521"/>
      <c r="AJO42" s="521"/>
      <c r="AJP42" s="521"/>
      <c r="AJQ42" s="521"/>
      <c r="AJR42" s="521"/>
      <c r="AJS42" s="521"/>
      <c r="AJT42" s="521"/>
      <c r="AJU42" s="521"/>
      <c r="AJV42" s="521"/>
      <c r="AJW42" s="521"/>
      <c r="AJX42" s="521"/>
      <c r="AJY42" s="521"/>
      <c r="AJZ42" s="521"/>
      <c r="AKA42" s="521"/>
      <c r="AKB42" s="521"/>
      <c r="AKC42" s="521"/>
      <c r="AKD42" s="521"/>
      <c r="AKE42" s="521"/>
      <c r="AKF42" s="521"/>
      <c r="AKG42" s="521"/>
      <c r="AKH42" s="521"/>
      <c r="AKI42" s="521"/>
      <c r="AKJ42" s="521"/>
      <c r="AKK42" s="521"/>
      <c r="AKL42" s="521"/>
      <c r="AKM42" s="521"/>
      <c r="AKN42" s="521"/>
      <c r="AKO42" s="521"/>
      <c r="AKP42" s="521"/>
      <c r="AKQ42" s="521"/>
      <c r="AKR42" s="521"/>
      <c r="AKS42" s="521"/>
      <c r="AKT42" s="521"/>
      <c r="AKU42" s="521"/>
      <c r="AKV42" s="521"/>
      <c r="AKW42" s="521"/>
      <c r="AKX42" s="521"/>
      <c r="AKY42" s="521"/>
      <c r="AKZ42" s="521"/>
      <c r="ALA42" s="521"/>
      <c r="ALB42" s="521"/>
      <c r="ALC42" s="521"/>
      <c r="ALD42" s="521"/>
      <c r="ALE42" s="521"/>
    </row>
    <row r="43" spans="1:993" s="522" customFormat="1" ht="31.5">
      <c r="A43" s="520"/>
      <c r="B43" s="520"/>
      <c r="C43" s="520"/>
      <c r="D43" s="520"/>
      <c r="E43" s="520"/>
      <c r="F43" s="531"/>
      <c r="G43" s="531"/>
      <c r="H43" s="531"/>
      <c r="I43" s="531"/>
      <c r="J43" s="506"/>
      <c r="K43" s="531"/>
      <c r="L43" s="493"/>
      <c r="M43" s="856"/>
      <c r="N43" s="531"/>
      <c r="O43" s="493" t="e">
        <f>IF('#UNOS'!B32=1,MID(#REF!,FIND("licenca br.",#REF!,1)+11,15),"-")</f>
        <v>#REF!</v>
      </c>
      <c r="P43" s="493"/>
      <c r="Q43" s="531"/>
      <c r="R43" s="531"/>
      <c r="S43" s="531"/>
      <c r="T43" s="531"/>
      <c r="U43" s="493"/>
      <c r="V43" s="493"/>
      <c r="W43" s="493"/>
      <c r="X43" s="493"/>
      <c r="Y43" s="493"/>
      <c r="Z43" s="859" t="e">
        <f>CONCATENATE(#REF!," ",#REF!)</f>
        <v>#REF!</v>
      </c>
      <c r="AA43" s="531"/>
      <c r="AB43" s="531"/>
      <c r="AC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c r="CC43" s="521"/>
      <c r="CD43" s="521"/>
      <c r="CE43" s="521"/>
      <c r="CF43" s="521"/>
      <c r="CG43" s="521"/>
      <c r="CH43" s="521"/>
      <c r="CI43" s="521"/>
      <c r="CJ43" s="521"/>
      <c r="CK43" s="521"/>
      <c r="CL43" s="521"/>
      <c r="CM43" s="521"/>
      <c r="CN43" s="521"/>
      <c r="CO43" s="521"/>
      <c r="CP43" s="521"/>
      <c r="CQ43" s="521"/>
      <c r="CR43" s="521"/>
      <c r="CS43" s="521"/>
      <c r="CT43" s="521"/>
      <c r="CU43" s="521"/>
      <c r="CV43" s="521"/>
      <c r="CW43" s="521"/>
      <c r="CX43" s="521"/>
      <c r="CY43" s="521"/>
      <c r="CZ43" s="521"/>
      <c r="DA43" s="521"/>
      <c r="DB43" s="521"/>
      <c r="DC43" s="521"/>
      <c r="DD43" s="521"/>
      <c r="DE43" s="521"/>
      <c r="DF43" s="521"/>
      <c r="DG43" s="521"/>
      <c r="DH43" s="521"/>
      <c r="DI43" s="521"/>
      <c r="DJ43" s="521"/>
      <c r="DK43" s="521"/>
      <c r="DL43" s="521"/>
      <c r="DM43" s="521"/>
      <c r="DN43" s="521"/>
      <c r="DO43" s="521"/>
      <c r="DP43" s="521"/>
      <c r="DQ43" s="521"/>
      <c r="DR43" s="521"/>
      <c r="DS43" s="521"/>
      <c r="DT43" s="521"/>
      <c r="DU43" s="521"/>
      <c r="DV43" s="521"/>
      <c r="DW43" s="521"/>
      <c r="DX43" s="521"/>
      <c r="DY43" s="521"/>
      <c r="DZ43" s="521"/>
      <c r="EA43" s="521"/>
      <c r="EB43" s="521"/>
      <c r="EC43" s="521"/>
      <c r="ED43" s="521"/>
      <c r="EE43" s="521"/>
      <c r="EF43" s="521"/>
      <c r="EG43" s="521"/>
      <c r="EH43" s="521"/>
      <c r="EI43" s="521"/>
      <c r="EJ43" s="521"/>
      <c r="EK43" s="521"/>
      <c r="EL43" s="521"/>
      <c r="EM43" s="521"/>
      <c r="EN43" s="521"/>
      <c r="EO43" s="521"/>
      <c r="EP43" s="521"/>
      <c r="EQ43" s="521"/>
      <c r="ER43" s="521"/>
      <c r="ES43" s="521"/>
      <c r="ET43" s="521"/>
      <c r="EU43" s="521"/>
      <c r="EV43" s="521"/>
      <c r="EW43" s="521"/>
      <c r="EX43" s="521"/>
      <c r="EY43" s="521"/>
      <c r="EZ43" s="521"/>
      <c r="FA43" s="521"/>
      <c r="FB43" s="521"/>
      <c r="FC43" s="521"/>
      <c r="FD43" s="521"/>
      <c r="FE43" s="521"/>
      <c r="FF43" s="521"/>
      <c r="FG43" s="521"/>
      <c r="FH43" s="521"/>
      <c r="FI43" s="521"/>
      <c r="FJ43" s="521"/>
      <c r="FK43" s="521"/>
      <c r="FL43" s="521"/>
      <c r="FM43" s="521"/>
      <c r="FN43" s="521"/>
      <c r="FO43" s="521"/>
      <c r="FP43" s="521"/>
      <c r="FQ43" s="521"/>
      <c r="FR43" s="521"/>
      <c r="FS43" s="521"/>
      <c r="FT43" s="521"/>
      <c r="FU43" s="521"/>
      <c r="FV43" s="521"/>
      <c r="FW43" s="521"/>
      <c r="FX43" s="521"/>
      <c r="FY43" s="521"/>
      <c r="FZ43" s="521"/>
      <c r="GA43" s="521"/>
      <c r="GB43" s="521"/>
      <c r="GC43" s="521"/>
      <c r="GD43" s="521"/>
      <c r="GE43" s="521"/>
      <c r="GF43" s="521"/>
      <c r="GG43" s="521"/>
      <c r="GH43" s="521"/>
      <c r="GI43" s="521"/>
      <c r="GJ43" s="521"/>
      <c r="GK43" s="521"/>
      <c r="GL43" s="521"/>
      <c r="GM43" s="521"/>
      <c r="GN43" s="521"/>
      <c r="GO43" s="521"/>
      <c r="GP43" s="521"/>
      <c r="GQ43" s="521"/>
      <c r="GR43" s="521"/>
      <c r="GS43" s="521"/>
      <c r="GT43" s="521"/>
      <c r="GU43" s="521"/>
      <c r="GV43" s="521"/>
      <c r="GW43" s="521"/>
      <c r="GX43" s="521"/>
      <c r="GY43" s="521"/>
      <c r="GZ43" s="521"/>
      <c r="HA43" s="521"/>
      <c r="HB43" s="521"/>
      <c r="HC43" s="521"/>
      <c r="HD43" s="521"/>
      <c r="HE43" s="521"/>
      <c r="HF43" s="521"/>
      <c r="HG43" s="521"/>
      <c r="HH43" s="521"/>
      <c r="HI43" s="521"/>
      <c r="HJ43" s="521"/>
      <c r="HK43" s="521"/>
      <c r="HL43" s="521"/>
      <c r="HM43" s="521"/>
      <c r="HN43" s="521"/>
      <c r="HO43" s="521"/>
      <c r="HP43" s="521"/>
      <c r="HQ43" s="521"/>
      <c r="HR43" s="521"/>
      <c r="HS43" s="521"/>
      <c r="HT43" s="521"/>
      <c r="HU43" s="521"/>
      <c r="HV43" s="521"/>
      <c r="HW43" s="521"/>
      <c r="HX43" s="521"/>
      <c r="HY43" s="521"/>
      <c r="HZ43" s="521"/>
      <c r="IA43" s="521"/>
      <c r="IB43" s="521"/>
      <c r="IC43" s="521"/>
      <c r="ID43" s="521"/>
      <c r="IE43" s="521"/>
      <c r="IF43" s="521"/>
      <c r="IG43" s="521"/>
      <c r="IH43" s="521"/>
      <c r="II43" s="521"/>
      <c r="IJ43" s="521"/>
      <c r="IK43" s="521"/>
      <c r="IL43" s="521"/>
      <c r="IM43" s="521"/>
      <c r="IN43" s="521"/>
      <c r="IO43" s="521"/>
      <c r="IP43" s="521"/>
      <c r="IQ43" s="521"/>
      <c r="IR43" s="521"/>
      <c r="IS43" s="521"/>
      <c r="IT43" s="521"/>
      <c r="IU43" s="521"/>
      <c r="IV43" s="521"/>
      <c r="IW43" s="521"/>
      <c r="IX43" s="521"/>
      <c r="IY43" s="521"/>
      <c r="IZ43" s="521"/>
      <c r="JA43" s="521"/>
      <c r="JB43" s="521"/>
      <c r="JC43" s="521"/>
      <c r="JD43" s="521"/>
      <c r="JE43" s="521"/>
      <c r="JF43" s="521"/>
      <c r="JG43" s="521"/>
      <c r="JH43" s="521"/>
      <c r="JI43" s="521"/>
      <c r="JJ43" s="521"/>
      <c r="JK43" s="521"/>
      <c r="JL43" s="521"/>
      <c r="JM43" s="521"/>
      <c r="JN43" s="521"/>
      <c r="JO43" s="521"/>
      <c r="JP43" s="521"/>
      <c r="JQ43" s="521"/>
      <c r="JR43" s="521"/>
      <c r="JS43" s="521"/>
      <c r="JT43" s="521"/>
      <c r="JU43" s="521"/>
      <c r="JV43" s="521"/>
      <c r="JW43" s="521"/>
      <c r="JX43" s="521"/>
      <c r="JY43" s="521"/>
      <c r="JZ43" s="521"/>
      <c r="KA43" s="521"/>
      <c r="KB43" s="521"/>
      <c r="KC43" s="521"/>
      <c r="KD43" s="521"/>
      <c r="KE43" s="521"/>
      <c r="KF43" s="521"/>
      <c r="KG43" s="521"/>
      <c r="KH43" s="521"/>
      <c r="KI43" s="521"/>
      <c r="KJ43" s="521"/>
      <c r="KK43" s="521"/>
      <c r="KL43" s="521"/>
      <c r="KM43" s="521"/>
      <c r="KN43" s="521"/>
      <c r="KO43" s="521"/>
      <c r="KP43" s="521"/>
      <c r="KQ43" s="521"/>
      <c r="KR43" s="521"/>
      <c r="KS43" s="521"/>
      <c r="KT43" s="521"/>
      <c r="KU43" s="521"/>
      <c r="KV43" s="521"/>
      <c r="KW43" s="521"/>
      <c r="KX43" s="521"/>
      <c r="KY43" s="521"/>
      <c r="KZ43" s="521"/>
      <c r="LA43" s="521"/>
      <c r="LB43" s="521"/>
      <c r="LC43" s="521"/>
      <c r="LD43" s="521"/>
      <c r="LE43" s="521"/>
      <c r="LF43" s="521"/>
      <c r="LG43" s="521"/>
      <c r="LH43" s="521"/>
      <c r="LI43" s="521"/>
      <c r="LJ43" s="521"/>
      <c r="LK43" s="521"/>
      <c r="LL43" s="521"/>
      <c r="LM43" s="521"/>
      <c r="LN43" s="521"/>
      <c r="LO43" s="521"/>
      <c r="LP43" s="521"/>
      <c r="LQ43" s="521"/>
      <c r="LR43" s="521"/>
      <c r="LS43" s="521"/>
      <c r="LT43" s="521"/>
      <c r="LU43" s="521"/>
      <c r="LV43" s="521"/>
      <c r="LW43" s="521"/>
      <c r="LX43" s="521"/>
      <c r="LY43" s="521"/>
      <c r="LZ43" s="521"/>
      <c r="MA43" s="521"/>
      <c r="MB43" s="521"/>
      <c r="MC43" s="521"/>
      <c r="MD43" s="521"/>
      <c r="ME43" s="521"/>
      <c r="MF43" s="521"/>
      <c r="MG43" s="521"/>
      <c r="MH43" s="521"/>
      <c r="MI43" s="521"/>
      <c r="MJ43" s="521"/>
      <c r="MK43" s="521"/>
      <c r="ML43" s="521"/>
      <c r="MM43" s="521"/>
      <c r="MN43" s="521"/>
      <c r="MO43" s="521"/>
      <c r="MP43" s="521"/>
      <c r="MQ43" s="521"/>
      <c r="MR43" s="521"/>
      <c r="MS43" s="521"/>
      <c r="MT43" s="521"/>
      <c r="MU43" s="521"/>
      <c r="MV43" s="521"/>
      <c r="MW43" s="521"/>
      <c r="MX43" s="521"/>
      <c r="MY43" s="521"/>
      <c r="MZ43" s="521"/>
      <c r="NA43" s="521"/>
      <c r="NB43" s="521"/>
      <c r="NC43" s="521"/>
      <c r="ND43" s="521"/>
      <c r="NE43" s="521"/>
      <c r="NF43" s="521"/>
      <c r="NG43" s="521"/>
      <c r="NH43" s="521"/>
      <c r="NI43" s="521"/>
      <c r="NJ43" s="521"/>
      <c r="NK43" s="521"/>
      <c r="NL43" s="521"/>
      <c r="NM43" s="521"/>
      <c r="NN43" s="521"/>
      <c r="NO43" s="521"/>
      <c r="NP43" s="521"/>
      <c r="NQ43" s="521"/>
      <c r="NR43" s="521"/>
      <c r="NS43" s="521"/>
      <c r="NT43" s="521"/>
      <c r="NU43" s="521"/>
      <c r="NV43" s="521"/>
      <c r="NW43" s="521"/>
      <c r="NX43" s="521"/>
      <c r="NY43" s="521"/>
      <c r="NZ43" s="521"/>
      <c r="OA43" s="521"/>
      <c r="OB43" s="521"/>
      <c r="OC43" s="521"/>
      <c r="OD43" s="521"/>
      <c r="OE43" s="521"/>
      <c r="OF43" s="521"/>
      <c r="OG43" s="521"/>
      <c r="OH43" s="521"/>
      <c r="OI43" s="521"/>
      <c r="OJ43" s="521"/>
      <c r="OK43" s="521"/>
      <c r="OL43" s="521"/>
      <c r="OM43" s="521"/>
      <c r="ON43" s="521"/>
      <c r="OO43" s="521"/>
      <c r="OP43" s="521"/>
      <c r="OQ43" s="521"/>
      <c r="OR43" s="521"/>
      <c r="OS43" s="521"/>
      <c r="OT43" s="521"/>
      <c r="OU43" s="521"/>
      <c r="OV43" s="521"/>
      <c r="OW43" s="521"/>
      <c r="OX43" s="521"/>
      <c r="OY43" s="521"/>
      <c r="OZ43" s="521"/>
      <c r="PA43" s="521"/>
      <c r="PB43" s="521"/>
      <c r="PC43" s="521"/>
      <c r="PD43" s="521"/>
      <c r="PE43" s="521"/>
      <c r="PF43" s="521"/>
      <c r="PG43" s="521"/>
      <c r="PH43" s="521"/>
      <c r="PI43" s="521"/>
      <c r="PJ43" s="521"/>
      <c r="PK43" s="521"/>
      <c r="PL43" s="521"/>
      <c r="PM43" s="521"/>
      <c r="PN43" s="521"/>
      <c r="PO43" s="521"/>
      <c r="PP43" s="521"/>
      <c r="PQ43" s="521"/>
      <c r="PR43" s="521"/>
      <c r="PS43" s="521"/>
      <c r="PT43" s="521"/>
      <c r="PU43" s="521"/>
      <c r="PV43" s="521"/>
      <c r="PW43" s="521"/>
      <c r="PX43" s="521"/>
      <c r="PY43" s="521"/>
      <c r="PZ43" s="521"/>
      <c r="QA43" s="521"/>
      <c r="QB43" s="521"/>
      <c r="QC43" s="521"/>
      <c r="QD43" s="521"/>
      <c r="QE43" s="521"/>
      <c r="QF43" s="521"/>
      <c r="QG43" s="521"/>
      <c r="QH43" s="521"/>
      <c r="QI43" s="521"/>
      <c r="QJ43" s="521"/>
      <c r="QK43" s="521"/>
      <c r="QL43" s="521"/>
      <c r="QM43" s="521"/>
      <c r="QN43" s="521"/>
      <c r="QO43" s="521"/>
      <c r="QP43" s="521"/>
      <c r="QQ43" s="521"/>
      <c r="QR43" s="521"/>
      <c r="QS43" s="521"/>
      <c r="QT43" s="521"/>
      <c r="QU43" s="521"/>
      <c r="QV43" s="521"/>
      <c r="QW43" s="521"/>
      <c r="QX43" s="521"/>
      <c r="QY43" s="521"/>
      <c r="QZ43" s="521"/>
      <c r="RA43" s="521"/>
      <c r="RB43" s="521"/>
      <c r="RC43" s="521"/>
      <c r="RD43" s="521"/>
      <c r="RE43" s="521"/>
      <c r="RF43" s="521"/>
      <c r="RG43" s="521"/>
      <c r="RH43" s="521"/>
      <c r="RI43" s="521"/>
      <c r="RJ43" s="521"/>
      <c r="RK43" s="521"/>
      <c r="RL43" s="521"/>
      <c r="RM43" s="521"/>
      <c r="RN43" s="521"/>
      <c r="RO43" s="521"/>
      <c r="RP43" s="521"/>
      <c r="RQ43" s="521"/>
      <c r="RR43" s="521"/>
      <c r="RS43" s="521"/>
      <c r="RT43" s="521"/>
      <c r="RU43" s="521"/>
      <c r="RV43" s="521"/>
      <c r="RW43" s="521"/>
      <c r="RX43" s="521"/>
      <c r="RY43" s="521"/>
      <c r="RZ43" s="521"/>
      <c r="SA43" s="521"/>
      <c r="SB43" s="521"/>
      <c r="SC43" s="521"/>
      <c r="SD43" s="521"/>
      <c r="SE43" s="521"/>
      <c r="SF43" s="521"/>
      <c r="SG43" s="521"/>
      <c r="SH43" s="521"/>
      <c r="SI43" s="521"/>
      <c r="SJ43" s="521"/>
      <c r="SK43" s="521"/>
      <c r="SL43" s="521"/>
      <c r="SM43" s="521"/>
      <c r="SN43" s="521"/>
      <c r="SO43" s="521"/>
      <c r="SP43" s="521"/>
      <c r="SQ43" s="521"/>
      <c r="SR43" s="521"/>
      <c r="SS43" s="521"/>
      <c r="ST43" s="521"/>
      <c r="SU43" s="521"/>
      <c r="SV43" s="521"/>
      <c r="SW43" s="521"/>
      <c r="SX43" s="521"/>
      <c r="SY43" s="521"/>
      <c r="SZ43" s="521"/>
      <c r="TA43" s="521"/>
      <c r="TB43" s="521"/>
      <c r="TC43" s="521"/>
      <c r="TD43" s="521"/>
      <c r="TE43" s="521"/>
      <c r="TF43" s="521"/>
      <c r="TG43" s="521"/>
      <c r="TH43" s="521"/>
      <c r="TI43" s="521"/>
      <c r="TJ43" s="521"/>
      <c r="TK43" s="521"/>
      <c r="TL43" s="521"/>
      <c r="TM43" s="521"/>
      <c r="TN43" s="521"/>
      <c r="TO43" s="521"/>
      <c r="TP43" s="521"/>
      <c r="TQ43" s="521"/>
      <c r="TR43" s="521"/>
      <c r="TS43" s="521"/>
      <c r="TT43" s="521"/>
      <c r="TU43" s="521"/>
      <c r="TV43" s="521"/>
      <c r="TW43" s="521"/>
      <c r="TX43" s="521"/>
      <c r="TY43" s="521"/>
      <c r="TZ43" s="521"/>
      <c r="UA43" s="521"/>
      <c r="UB43" s="521"/>
      <c r="UC43" s="521"/>
      <c r="UD43" s="521"/>
      <c r="UE43" s="521"/>
      <c r="UF43" s="521"/>
      <c r="UG43" s="521"/>
      <c r="UH43" s="521"/>
      <c r="UI43" s="521"/>
      <c r="UJ43" s="521"/>
      <c r="UK43" s="521"/>
      <c r="UL43" s="521"/>
      <c r="UM43" s="521"/>
      <c r="UN43" s="521"/>
      <c r="UO43" s="521"/>
      <c r="UP43" s="521"/>
      <c r="UQ43" s="521"/>
      <c r="UR43" s="521"/>
      <c r="US43" s="521"/>
      <c r="UT43" s="521"/>
      <c r="UU43" s="521"/>
      <c r="UV43" s="521"/>
      <c r="UW43" s="521"/>
      <c r="UX43" s="521"/>
      <c r="UY43" s="521"/>
      <c r="UZ43" s="521"/>
      <c r="VA43" s="521"/>
      <c r="VB43" s="521"/>
      <c r="VC43" s="521"/>
      <c r="VD43" s="521"/>
      <c r="VE43" s="521"/>
      <c r="VF43" s="521"/>
      <c r="VG43" s="521"/>
      <c r="VH43" s="521"/>
      <c r="VI43" s="521"/>
      <c r="VJ43" s="521"/>
      <c r="VK43" s="521"/>
      <c r="VL43" s="521"/>
      <c r="VM43" s="521"/>
      <c r="VN43" s="521"/>
      <c r="VO43" s="521"/>
      <c r="VP43" s="521"/>
      <c r="VQ43" s="521"/>
      <c r="VR43" s="521"/>
      <c r="VS43" s="521"/>
      <c r="VT43" s="521"/>
      <c r="VU43" s="521"/>
      <c r="VV43" s="521"/>
      <c r="VW43" s="521"/>
      <c r="VX43" s="521"/>
      <c r="VY43" s="521"/>
      <c r="VZ43" s="521"/>
      <c r="WA43" s="521"/>
      <c r="WB43" s="521"/>
      <c r="WC43" s="521"/>
      <c r="WD43" s="521"/>
      <c r="WE43" s="521"/>
      <c r="WF43" s="521"/>
      <c r="WG43" s="521"/>
      <c r="WH43" s="521"/>
      <c r="WI43" s="521"/>
      <c r="WJ43" s="521"/>
      <c r="WK43" s="521"/>
      <c r="WL43" s="521"/>
      <c r="WM43" s="521"/>
      <c r="WN43" s="521"/>
      <c r="WO43" s="521"/>
      <c r="WP43" s="521"/>
      <c r="WQ43" s="521"/>
      <c r="WR43" s="521"/>
      <c r="WS43" s="521"/>
      <c r="WT43" s="521"/>
      <c r="WU43" s="521"/>
      <c r="WV43" s="521"/>
      <c r="WW43" s="521"/>
      <c r="WX43" s="521"/>
      <c r="WY43" s="521"/>
      <c r="WZ43" s="521"/>
      <c r="XA43" s="521"/>
      <c r="XB43" s="521"/>
      <c r="XC43" s="521"/>
      <c r="XD43" s="521"/>
      <c r="XE43" s="521"/>
      <c r="XF43" s="521"/>
      <c r="XG43" s="521"/>
      <c r="XH43" s="521"/>
      <c r="XI43" s="521"/>
      <c r="XJ43" s="521"/>
      <c r="XK43" s="521"/>
      <c r="XL43" s="521"/>
      <c r="XM43" s="521"/>
      <c r="XN43" s="521"/>
      <c r="XO43" s="521"/>
      <c r="XP43" s="521"/>
      <c r="XQ43" s="521"/>
      <c r="XR43" s="521"/>
      <c r="XS43" s="521"/>
      <c r="XT43" s="521"/>
      <c r="XU43" s="521"/>
      <c r="XV43" s="521"/>
      <c r="XW43" s="521"/>
      <c r="XX43" s="521"/>
      <c r="XY43" s="521"/>
      <c r="XZ43" s="521"/>
      <c r="YA43" s="521"/>
      <c r="YB43" s="521"/>
      <c r="YC43" s="521"/>
      <c r="YD43" s="521"/>
      <c r="YE43" s="521"/>
      <c r="YF43" s="521"/>
      <c r="YG43" s="521"/>
      <c r="YH43" s="521"/>
      <c r="YI43" s="521"/>
      <c r="YJ43" s="521"/>
      <c r="YK43" s="521"/>
      <c r="YL43" s="521"/>
      <c r="YM43" s="521"/>
      <c r="YN43" s="521"/>
      <c r="YO43" s="521"/>
      <c r="YP43" s="521"/>
      <c r="YQ43" s="521"/>
      <c r="YR43" s="521"/>
      <c r="YS43" s="521"/>
      <c r="YT43" s="521"/>
      <c r="YU43" s="521"/>
      <c r="YV43" s="521"/>
      <c r="YW43" s="521"/>
      <c r="YX43" s="521"/>
      <c r="YY43" s="521"/>
      <c r="YZ43" s="521"/>
      <c r="ZA43" s="521"/>
      <c r="ZB43" s="521"/>
      <c r="ZC43" s="521"/>
      <c r="ZD43" s="521"/>
      <c r="ZE43" s="521"/>
      <c r="ZF43" s="521"/>
      <c r="ZG43" s="521"/>
      <c r="ZH43" s="521"/>
      <c r="ZI43" s="521"/>
      <c r="ZJ43" s="521"/>
      <c r="ZK43" s="521"/>
      <c r="ZL43" s="521"/>
      <c r="ZM43" s="521"/>
      <c r="ZN43" s="521"/>
      <c r="ZO43" s="521"/>
      <c r="ZP43" s="521"/>
      <c r="ZQ43" s="521"/>
      <c r="ZR43" s="521"/>
      <c r="ZS43" s="521"/>
      <c r="ZT43" s="521"/>
      <c r="ZU43" s="521"/>
      <c r="ZV43" s="521"/>
      <c r="ZW43" s="521"/>
      <c r="ZX43" s="521"/>
      <c r="ZY43" s="521"/>
      <c r="ZZ43" s="521"/>
      <c r="AAA43" s="521"/>
      <c r="AAB43" s="521"/>
      <c r="AAC43" s="521"/>
      <c r="AAD43" s="521"/>
      <c r="AAE43" s="521"/>
      <c r="AAF43" s="521"/>
      <c r="AAG43" s="521"/>
      <c r="AAH43" s="521"/>
      <c r="AAI43" s="521"/>
      <c r="AAJ43" s="521"/>
      <c r="AAK43" s="521"/>
      <c r="AAL43" s="521"/>
      <c r="AAM43" s="521"/>
      <c r="AAN43" s="521"/>
      <c r="AAO43" s="521"/>
      <c r="AAP43" s="521"/>
      <c r="AAQ43" s="521"/>
      <c r="AAR43" s="521"/>
      <c r="AAS43" s="521"/>
      <c r="AAT43" s="521"/>
      <c r="AAU43" s="521"/>
      <c r="AAV43" s="521"/>
      <c r="AAW43" s="521"/>
      <c r="AAX43" s="521"/>
      <c r="AAY43" s="521"/>
      <c r="AAZ43" s="521"/>
      <c r="ABA43" s="521"/>
      <c r="ABB43" s="521"/>
      <c r="ABC43" s="521"/>
      <c r="ABD43" s="521"/>
      <c r="ABE43" s="521"/>
      <c r="ABF43" s="521"/>
      <c r="ABG43" s="521"/>
      <c r="ABH43" s="521"/>
      <c r="ABI43" s="521"/>
      <c r="ABJ43" s="521"/>
      <c r="ABK43" s="521"/>
      <c r="ABL43" s="521"/>
      <c r="ABM43" s="521"/>
      <c r="ABN43" s="521"/>
      <c r="ABO43" s="521"/>
      <c r="ABP43" s="521"/>
      <c r="ABQ43" s="521"/>
      <c r="ABR43" s="521"/>
      <c r="ABS43" s="521"/>
      <c r="ABT43" s="521"/>
      <c r="ABU43" s="521"/>
      <c r="ABV43" s="521"/>
      <c r="ABW43" s="521"/>
      <c r="ABX43" s="521"/>
      <c r="ABY43" s="521"/>
      <c r="ABZ43" s="521"/>
      <c r="ACA43" s="521"/>
      <c r="ACB43" s="521"/>
      <c r="ACC43" s="521"/>
      <c r="ACD43" s="521"/>
      <c r="ACE43" s="521"/>
      <c r="ACF43" s="521"/>
      <c r="ACG43" s="521"/>
      <c r="ACH43" s="521"/>
      <c r="ACI43" s="521"/>
      <c r="ACJ43" s="521"/>
      <c r="ACK43" s="521"/>
      <c r="ACL43" s="521"/>
      <c r="ACM43" s="521"/>
      <c r="ACN43" s="521"/>
      <c r="ACO43" s="521"/>
      <c r="ACP43" s="521"/>
      <c r="ACQ43" s="521"/>
      <c r="ACR43" s="521"/>
      <c r="ACS43" s="521"/>
      <c r="ACT43" s="521"/>
      <c r="ACU43" s="521"/>
      <c r="ACV43" s="521"/>
      <c r="ACW43" s="521"/>
      <c r="ACX43" s="521"/>
      <c r="ACY43" s="521"/>
      <c r="ACZ43" s="521"/>
      <c r="ADA43" s="521"/>
      <c r="ADB43" s="521"/>
      <c r="ADC43" s="521"/>
      <c r="ADD43" s="521"/>
      <c r="ADE43" s="521"/>
      <c r="ADF43" s="521"/>
      <c r="ADG43" s="521"/>
      <c r="ADH43" s="521"/>
      <c r="ADI43" s="521"/>
      <c r="ADJ43" s="521"/>
      <c r="ADK43" s="521"/>
      <c r="ADL43" s="521"/>
      <c r="ADM43" s="521"/>
      <c r="ADN43" s="521"/>
      <c r="ADO43" s="521"/>
      <c r="ADP43" s="521"/>
      <c r="ADQ43" s="521"/>
      <c r="ADR43" s="521"/>
      <c r="ADS43" s="521"/>
      <c r="ADT43" s="521"/>
      <c r="ADU43" s="521"/>
      <c r="ADV43" s="521"/>
      <c r="ADW43" s="521"/>
      <c r="ADX43" s="521"/>
      <c r="ADY43" s="521"/>
      <c r="ADZ43" s="521"/>
      <c r="AEA43" s="521"/>
      <c r="AEB43" s="521"/>
      <c r="AEC43" s="521"/>
      <c r="AED43" s="521"/>
      <c r="AEE43" s="521"/>
      <c r="AEF43" s="521"/>
      <c r="AEG43" s="521"/>
      <c r="AEH43" s="521"/>
      <c r="AEI43" s="521"/>
      <c r="AEJ43" s="521"/>
      <c r="AEK43" s="521"/>
      <c r="AEL43" s="521"/>
      <c r="AEM43" s="521"/>
      <c r="AEN43" s="521"/>
      <c r="AEO43" s="521"/>
      <c r="AEP43" s="521"/>
      <c r="AEQ43" s="521"/>
      <c r="AER43" s="521"/>
      <c r="AES43" s="521"/>
      <c r="AET43" s="521"/>
      <c r="AEU43" s="521"/>
      <c r="AEV43" s="521"/>
      <c r="AEW43" s="521"/>
      <c r="AEX43" s="521"/>
      <c r="AEY43" s="521"/>
      <c r="AEZ43" s="521"/>
      <c r="AFA43" s="521"/>
      <c r="AFB43" s="521"/>
      <c r="AFC43" s="521"/>
      <c r="AFD43" s="521"/>
      <c r="AFE43" s="521"/>
      <c r="AFF43" s="521"/>
      <c r="AFG43" s="521"/>
      <c r="AFH43" s="521"/>
      <c r="AFI43" s="521"/>
      <c r="AFJ43" s="521"/>
      <c r="AFK43" s="521"/>
      <c r="AFL43" s="521"/>
      <c r="AFM43" s="521"/>
      <c r="AFN43" s="521"/>
      <c r="AFO43" s="521"/>
      <c r="AFP43" s="521"/>
      <c r="AFQ43" s="521"/>
      <c r="AFR43" s="521"/>
      <c r="AFS43" s="521"/>
      <c r="AFT43" s="521"/>
      <c r="AFU43" s="521"/>
      <c r="AFV43" s="521"/>
      <c r="AFW43" s="521"/>
      <c r="AFX43" s="521"/>
      <c r="AFY43" s="521"/>
      <c r="AFZ43" s="521"/>
      <c r="AGA43" s="521"/>
      <c r="AGB43" s="521"/>
      <c r="AGC43" s="521"/>
      <c r="AGD43" s="521"/>
      <c r="AGE43" s="521"/>
      <c r="AGF43" s="521"/>
      <c r="AGG43" s="521"/>
      <c r="AGH43" s="521"/>
      <c r="AGI43" s="521"/>
      <c r="AGJ43" s="521"/>
      <c r="AGK43" s="521"/>
      <c r="AGL43" s="521"/>
      <c r="AGM43" s="521"/>
      <c r="AGN43" s="521"/>
      <c r="AGO43" s="521"/>
      <c r="AGP43" s="521"/>
      <c r="AGQ43" s="521"/>
      <c r="AGR43" s="521"/>
      <c r="AGS43" s="521"/>
      <c r="AGT43" s="521"/>
      <c r="AGU43" s="521"/>
      <c r="AGV43" s="521"/>
      <c r="AGW43" s="521"/>
      <c r="AGX43" s="521"/>
      <c r="AGY43" s="521"/>
      <c r="AGZ43" s="521"/>
      <c r="AHA43" s="521"/>
      <c r="AHB43" s="521"/>
      <c r="AHC43" s="521"/>
      <c r="AHD43" s="521"/>
      <c r="AHE43" s="521"/>
      <c r="AHF43" s="521"/>
      <c r="AHG43" s="521"/>
      <c r="AHH43" s="521"/>
      <c r="AHI43" s="521"/>
      <c r="AHJ43" s="521"/>
      <c r="AHK43" s="521"/>
      <c r="AHL43" s="521"/>
      <c r="AHM43" s="521"/>
      <c r="AHN43" s="521"/>
      <c r="AHO43" s="521"/>
      <c r="AHP43" s="521"/>
      <c r="AHQ43" s="521"/>
      <c r="AHR43" s="521"/>
      <c r="AHS43" s="521"/>
      <c r="AHT43" s="521"/>
      <c r="AHU43" s="521"/>
      <c r="AHV43" s="521"/>
      <c r="AHW43" s="521"/>
      <c r="AHX43" s="521"/>
      <c r="AHY43" s="521"/>
      <c r="AHZ43" s="521"/>
      <c r="AIA43" s="521"/>
      <c r="AIB43" s="521"/>
      <c r="AIC43" s="521"/>
      <c r="AID43" s="521"/>
      <c r="AIE43" s="521"/>
      <c r="AIF43" s="521"/>
      <c r="AIG43" s="521"/>
      <c r="AIH43" s="521"/>
      <c r="AII43" s="521"/>
      <c r="AIJ43" s="521"/>
      <c r="AIK43" s="521"/>
      <c r="AIL43" s="521"/>
      <c r="AIM43" s="521"/>
      <c r="AIN43" s="521"/>
      <c r="AIO43" s="521"/>
      <c r="AIP43" s="521"/>
      <c r="AIQ43" s="521"/>
      <c r="AIR43" s="521"/>
      <c r="AIS43" s="521"/>
      <c r="AIT43" s="521"/>
      <c r="AIU43" s="521"/>
      <c r="AIV43" s="521"/>
      <c r="AIW43" s="521"/>
      <c r="AIX43" s="521"/>
      <c r="AIY43" s="521"/>
      <c r="AIZ43" s="521"/>
      <c r="AJA43" s="521"/>
      <c r="AJB43" s="521"/>
      <c r="AJC43" s="521"/>
      <c r="AJD43" s="521"/>
      <c r="AJE43" s="521"/>
      <c r="AJF43" s="521"/>
      <c r="AJG43" s="521"/>
      <c r="AJH43" s="521"/>
      <c r="AJI43" s="521"/>
      <c r="AJJ43" s="521"/>
      <c r="AJK43" s="521"/>
      <c r="AJL43" s="521"/>
      <c r="AJM43" s="521"/>
      <c r="AJN43" s="521"/>
      <c r="AJO43" s="521"/>
      <c r="AJP43" s="521"/>
      <c r="AJQ43" s="521"/>
      <c r="AJR43" s="521"/>
      <c r="AJS43" s="521"/>
      <c r="AJT43" s="521"/>
      <c r="AJU43" s="521"/>
      <c r="AJV43" s="521"/>
      <c r="AJW43" s="521"/>
      <c r="AJX43" s="521"/>
      <c r="AJY43" s="521"/>
      <c r="AJZ43" s="521"/>
      <c r="AKA43" s="521"/>
      <c r="AKB43" s="521"/>
      <c r="AKC43" s="521"/>
      <c r="AKD43" s="521"/>
      <c r="AKE43" s="521"/>
      <c r="AKF43" s="521"/>
      <c r="AKG43" s="521"/>
      <c r="AKH43" s="521"/>
      <c r="AKI43" s="521"/>
      <c r="AKJ43" s="521"/>
      <c r="AKK43" s="521"/>
      <c r="AKL43" s="521"/>
      <c r="AKM43" s="521"/>
      <c r="AKN43" s="521"/>
      <c r="AKO43" s="521"/>
      <c r="AKP43" s="521"/>
      <c r="AKQ43" s="521"/>
      <c r="AKR43" s="521"/>
      <c r="AKS43" s="521"/>
      <c r="AKT43" s="521"/>
      <c r="AKU43" s="521"/>
      <c r="AKV43" s="521"/>
      <c r="AKW43" s="521"/>
      <c r="AKX43" s="521"/>
      <c r="AKY43" s="521"/>
      <c r="AKZ43" s="521"/>
      <c r="ALA43" s="521"/>
      <c r="ALB43" s="521"/>
      <c r="ALC43" s="521"/>
      <c r="ALD43" s="521"/>
      <c r="ALE43" s="521"/>
    </row>
    <row r="44" spans="1:993" s="521" customFormat="1" ht="38.25" customHeight="1">
      <c r="A44" s="520"/>
      <c r="B44" s="520"/>
      <c r="C44" s="520"/>
      <c r="D44" s="520"/>
      <c r="E44" s="520"/>
      <c r="F44" s="531"/>
      <c r="G44" s="531"/>
      <c r="H44" s="531"/>
      <c r="I44" s="531"/>
      <c r="J44" s="531"/>
      <c r="K44" s="531"/>
      <c r="L44" s="531"/>
      <c r="M44" s="531"/>
      <c r="N44" s="862"/>
      <c r="O44" s="863" t="s">
        <v>2318</v>
      </c>
      <c r="P44" s="863"/>
      <c r="Q44" s="531"/>
      <c r="R44" s="531"/>
      <c r="S44" s="860" t="s">
        <v>2319</v>
      </c>
      <c r="T44" s="531"/>
      <c r="U44" s="531"/>
      <c r="V44" s="556"/>
      <c r="W44" s="556"/>
      <c r="X44" s="556"/>
      <c r="Y44" s="854"/>
      <c r="Z44" s="854" t="s">
        <v>2320</v>
      </c>
      <c r="AA44" s="531"/>
      <c r="AB44" s="531"/>
    </row>
    <row r="45" spans="1:993" s="521" customFormat="1" ht="30">
      <c r="A45" s="520"/>
      <c r="B45" s="520"/>
      <c r="C45" s="520"/>
      <c r="D45" s="520"/>
      <c r="E45" s="520"/>
      <c r="F45" s="531"/>
      <c r="G45" s="531"/>
      <c r="H45" s="531"/>
      <c r="I45" s="531"/>
      <c r="J45" s="531"/>
      <c r="K45" s="531"/>
      <c r="L45" s="531"/>
      <c r="M45" s="531"/>
      <c r="N45" s="531"/>
      <c r="O45" s="531"/>
      <c r="P45" s="531"/>
      <c r="Q45" s="531"/>
      <c r="R45" s="531"/>
      <c r="S45" s="531"/>
      <c r="T45" s="531"/>
      <c r="U45" s="531"/>
      <c r="V45" s="531"/>
      <c r="W45" s="531"/>
      <c r="X45" s="531"/>
      <c r="Y45" s="531"/>
      <c r="Z45" s="531"/>
      <c r="AA45" s="531"/>
      <c r="AB45" s="531"/>
    </row>
    <row r="46" spans="1:993" s="522" customFormat="1" ht="31.5">
      <c r="A46" s="520"/>
      <c r="B46" s="520"/>
      <c r="C46" s="520"/>
      <c r="D46" s="520"/>
      <c r="E46" s="520"/>
      <c r="F46" s="1723" t="e">
        <f>IF(#REF!="","-",#REF!)</f>
        <v>#REF!</v>
      </c>
      <c r="G46" s="1723"/>
      <c r="H46" s="1723"/>
      <c r="I46" s="1723"/>
      <c r="J46" s="1723"/>
      <c r="K46" s="1723"/>
      <c r="L46" s="493"/>
      <c r="M46" s="856"/>
      <c r="N46" s="531"/>
      <c r="O46" s="861" t="e">
        <f>IF(LEN(#REF!)=8,TEXT(#REF!,"\000\/000-000"),IF(LEN(#REF!)=9,TEXT(#REF!,"\0??\/000-0000"),"-"))</f>
        <v>#REF!</v>
      </c>
      <c r="P46" s="493"/>
      <c r="Q46" s="531"/>
      <c r="R46" s="531"/>
      <c r="S46" s="531"/>
      <c r="T46" s="531"/>
      <c r="U46" s="531"/>
      <c r="V46" s="531"/>
      <c r="W46" s="531"/>
      <c r="X46" s="531"/>
      <c r="Y46" s="531"/>
      <c r="Z46" s="531"/>
      <c r="AA46" s="531"/>
      <c r="AB46" s="856"/>
      <c r="AC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c r="CU46" s="521"/>
      <c r="CV46" s="521"/>
      <c r="CW46" s="521"/>
      <c r="CX46" s="521"/>
      <c r="CY46" s="521"/>
      <c r="CZ46" s="521"/>
      <c r="DA46" s="521"/>
      <c r="DB46" s="521"/>
      <c r="DC46" s="521"/>
      <c r="DD46" s="521"/>
      <c r="DE46" s="521"/>
      <c r="DF46" s="521"/>
      <c r="DG46" s="521"/>
      <c r="DH46" s="521"/>
      <c r="DI46" s="521"/>
      <c r="DJ46" s="521"/>
      <c r="DK46" s="521"/>
      <c r="DL46" s="521"/>
      <c r="DM46" s="521"/>
      <c r="DN46" s="521"/>
      <c r="DO46" s="521"/>
      <c r="DP46" s="521"/>
      <c r="DQ46" s="521"/>
      <c r="DR46" s="521"/>
      <c r="DS46" s="521"/>
      <c r="DT46" s="521"/>
      <c r="DU46" s="521"/>
      <c r="DV46" s="521"/>
      <c r="DW46" s="521"/>
      <c r="DX46" s="521"/>
      <c r="DY46" s="521"/>
      <c r="DZ46" s="521"/>
      <c r="EA46" s="521"/>
      <c r="EB46" s="521"/>
      <c r="EC46" s="521"/>
      <c r="ED46" s="521"/>
      <c r="EE46" s="521"/>
      <c r="EF46" s="521"/>
      <c r="EG46" s="521"/>
      <c r="EH46" s="521"/>
      <c r="EI46" s="521"/>
      <c r="EJ46" s="521"/>
      <c r="EK46" s="521"/>
      <c r="EL46" s="521"/>
      <c r="EM46" s="521"/>
      <c r="EN46" s="521"/>
      <c r="EO46" s="521"/>
      <c r="EP46" s="521"/>
      <c r="EQ46" s="521"/>
      <c r="ER46" s="521"/>
      <c r="ES46" s="521"/>
      <c r="ET46" s="521"/>
      <c r="EU46" s="521"/>
      <c r="EV46" s="521"/>
      <c r="EW46" s="521"/>
      <c r="EX46" s="521"/>
      <c r="EY46" s="521"/>
      <c r="EZ46" s="521"/>
      <c r="FA46" s="521"/>
      <c r="FB46" s="521"/>
      <c r="FC46" s="521"/>
      <c r="FD46" s="521"/>
      <c r="FE46" s="521"/>
      <c r="FF46" s="521"/>
      <c r="FG46" s="521"/>
      <c r="FH46" s="521"/>
      <c r="FI46" s="521"/>
      <c r="FJ46" s="521"/>
      <c r="FK46" s="521"/>
      <c r="FL46" s="521"/>
      <c r="FM46" s="521"/>
      <c r="FN46" s="521"/>
      <c r="FO46" s="521"/>
      <c r="FP46" s="521"/>
      <c r="FQ46" s="521"/>
      <c r="FR46" s="521"/>
      <c r="FS46" s="521"/>
      <c r="FT46" s="521"/>
      <c r="FU46" s="521"/>
      <c r="FV46" s="521"/>
      <c r="FW46" s="521"/>
      <c r="FX46" s="521"/>
      <c r="FY46" s="521"/>
      <c r="FZ46" s="521"/>
      <c r="GA46" s="521"/>
      <c r="GB46" s="521"/>
      <c r="GC46" s="521"/>
      <c r="GD46" s="521"/>
      <c r="GE46" s="521"/>
      <c r="GF46" s="521"/>
      <c r="GG46" s="521"/>
      <c r="GH46" s="521"/>
      <c r="GI46" s="521"/>
      <c r="GJ46" s="521"/>
      <c r="GK46" s="521"/>
      <c r="GL46" s="521"/>
      <c r="GM46" s="521"/>
      <c r="GN46" s="521"/>
      <c r="GO46" s="521"/>
      <c r="GP46" s="521"/>
      <c r="GQ46" s="521"/>
      <c r="GR46" s="521"/>
      <c r="GS46" s="521"/>
      <c r="GT46" s="521"/>
      <c r="GU46" s="521"/>
      <c r="GV46" s="521"/>
      <c r="GW46" s="521"/>
      <c r="GX46" s="521"/>
      <c r="GY46" s="521"/>
      <c r="GZ46" s="521"/>
      <c r="HA46" s="521"/>
      <c r="HB46" s="521"/>
      <c r="HC46" s="521"/>
      <c r="HD46" s="521"/>
      <c r="HE46" s="521"/>
      <c r="HF46" s="521"/>
      <c r="HG46" s="521"/>
      <c r="HH46" s="521"/>
      <c r="HI46" s="521"/>
      <c r="HJ46" s="521"/>
      <c r="HK46" s="521"/>
      <c r="HL46" s="521"/>
      <c r="HM46" s="521"/>
      <c r="HN46" s="521"/>
      <c r="HO46" s="521"/>
      <c r="HP46" s="521"/>
      <c r="HQ46" s="521"/>
      <c r="HR46" s="521"/>
      <c r="HS46" s="521"/>
      <c r="HT46" s="521"/>
      <c r="HU46" s="521"/>
      <c r="HV46" s="521"/>
      <c r="HW46" s="521"/>
      <c r="HX46" s="521"/>
      <c r="HY46" s="521"/>
      <c r="HZ46" s="521"/>
      <c r="IA46" s="521"/>
      <c r="IB46" s="521"/>
      <c r="IC46" s="521"/>
      <c r="ID46" s="521"/>
      <c r="IE46" s="521"/>
      <c r="IF46" s="521"/>
      <c r="IG46" s="521"/>
      <c r="IH46" s="521"/>
      <c r="II46" s="521"/>
      <c r="IJ46" s="521"/>
      <c r="IK46" s="521"/>
      <c r="IL46" s="521"/>
      <c r="IM46" s="521"/>
      <c r="IN46" s="521"/>
      <c r="IO46" s="521"/>
      <c r="IP46" s="521"/>
      <c r="IQ46" s="521"/>
      <c r="IR46" s="521"/>
      <c r="IS46" s="521"/>
      <c r="IT46" s="521"/>
      <c r="IU46" s="521"/>
      <c r="IV46" s="521"/>
      <c r="IW46" s="521"/>
      <c r="IX46" s="521"/>
      <c r="IY46" s="521"/>
      <c r="IZ46" s="521"/>
      <c r="JA46" s="521"/>
      <c r="JB46" s="521"/>
      <c r="JC46" s="521"/>
      <c r="JD46" s="521"/>
      <c r="JE46" s="521"/>
      <c r="JF46" s="521"/>
      <c r="JG46" s="521"/>
      <c r="JH46" s="521"/>
      <c r="JI46" s="521"/>
      <c r="JJ46" s="521"/>
      <c r="JK46" s="521"/>
      <c r="JL46" s="521"/>
      <c r="JM46" s="521"/>
      <c r="JN46" s="521"/>
      <c r="JO46" s="521"/>
      <c r="JP46" s="521"/>
      <c r="JQ46" s="521"/>
      <c r="JR46" s="521"/>
      <c r="JS46" s="521"/>
      <c r="JT46" s="521"/>
      <c r="JU46" s="521"/>
      <c r="JV46" s="521"/>
      <c r="JW46" s="521"/>
      <c r="JX46" s="521"/>
      <c r="JY46" s="521"/>
      <c r="JZ46" s="521"/>
      <c r="KA46" s="521"/>
      <c r="KB46" s="521"/>
      <c r="KC46" s="521"/>
      <c r="KD46" s="521"/>
      <c r="KE46" s="521"/>
      <c r="KF46" s="521"/>
      <c r="KG46" s="521"/>
      <c r="KH46" s="521"/>
      <c r="KI46" s="521"/>
      <c r="KJ46" s="521"/>
      <c r="KK46" s="521"/>
      <c r="KL46" s="521"/>
      <c r="KM46" s="521"/>
      <c r="KN46" s="521"/>
      <c r="KO46" s="521"/>
      <c r="KP46" s="521"/>
      <c r="KQ46" s="521"/>
      <c r="KR46" s="521"/>
      <c r="KS46" s="521"/>
      <c r="KT46" s="521"/>
      <c r="KU46" s="521"/>
      <c r="KV46" s="521"/>
      <c r="KW46" s="521"/>
      <c r="KX46" s="521"/>
      <c r="KY46" s="521"/>
      <c r="KZ46" s="521"/>
      <c r="LA46" s="521"/>
      <c r="LB46" s="521"/>
      <c r="LC46" s="521"/>
      <c r="LD46" s="521"/>
      <c r="LE46" s="521"/>
      <c r="LF46" s="521"/>
      <c r="LG46" s="521"/>
      <c r="LH46" s="521"/>
      <c r="LI46" s="521"/>
      <c r="LJ46" s="521"/>
      <c r="LK46" s="521"/>
      <c r="LL46" s="521"/>
      <c r="LM46" s="521"/>
      <c r="LN46" s="521"/>
      <c r="LO46" s="521"/>
      <c r="LP46" s="521"/>
      <c r="LQ46" s="521"/>
      <c r="LR46" s="521"/>
      <c r="LS46" s="521"/>
      <c r="LT46" s="521"/>
      <c r="LU46" s="521"/>
      <c r="LV46" s="521"/>
      <c r="LW46" s="521"/>
      <c r="LX46" s="521"/>
      <c r="LY46" s="521"/>
      <c r="LZ46" s="521"/>
      <c r="MA46" s="521"/>
      <c r="MB46" s="521"/>
      <c r="MC46" s="521"/>
      <c r="MD46" s="521"/>
      <c r="ME46" s="521"/>
      <c r="MF46" s="521"/>
      <c r="MG46" s="521"/>
      <c r="MH46" s="521"/>
      <c r="MI46" s="521"/>
      <c r="MJ46" s="521"/>
      <c r="MK46" s="521"/>
      <c r="ML46" s="521"/>
      <c r="MM46" s="521"/>
      <c r="MN46" s="521"/>
      <c r="MO46" s="521"/>
      <c r="MP46" s="521"/>
      <c r="MQ46" s="521"/>
      <c r="MR46" s="521"/>
      <c r="MS46" s="521"/>
      <c r="MT46" s="521"/>
      <c r="MU46" s="521"/>
      <c r="MV46" s="521"/>
      <c r="MW46" s="521"/>
      <c r="MX46" s="521"/>
      <c r="MY46" s="521"/>
      <c r="MZ46" s="521"/>
      <c r="NA46" s="521"/>
      <c r="NB46" s="521"/>
      <c r="NC46" s="521"/>
      <c r="ND46" s="521"/>
      <c r="NE46" s="521"/>
      <c r="NF46" s="521"/>
      <c r="NG46" s="521"/>
      <c r="NH46" s="521"/>
      <c r="NI46" s="521"/>
      <c r="NJ46" s="521"/>
      <c r="NK46" s="521"/>
      <c r="NL46" s="521"/>
      <c r="NM46" s="521"/>
      <c r="NN46" s="521"/>
      <c r="NO46" s="521"/>
      <c r="NP46" s="521"/>
      <c r="NQ46" s="521"/>
      <c r="NR46" s="521"/>
      <c r="NS46" s="521"/>
      <c r="NT46" s="521"/>
      <c r="NU46" s="521"/>
      <c r="NV46" s="521"/>
      <c r="NW46" s="521"/>
      <c r="NX46" s="521"/>
      <c r="NY46" s="521"/>
      <c r="NZ46" s="521"/>
      <c r="OA46" s="521"/>
      <c r="OB46" s="521"/>
      <c r="OC46" s="521"/>
      <c r="OD46" s="521"/>
      <c r="OE46" s="521"/>
      <c r="OF46" s="521"/>
      <c r="OG46" s="521"/>
      <c r="OH46" s="521"/>
      <c r="OI46" s="521"/>
      <c r="OJ46" s="521"/>
      <c r="OK46" s="521"/>
      <c r="OL46" s="521"/>
      <c r="OM46" s="521"/>
      <c r="ON46" s="521"/>
      <c r="OO46" s="521"/>
      <c r="OP46" s="521"/>
      <c r="OQ46" s="521"/>
      <c r="OR46" s="521"/>
      <c r="OS46" s="521"/>
      <c r="OT46" s="521"/>
      <c r="OU46" s="521"/>
      <c r="OV46" s="521"/>
      <c r="OW46" s="521"/>
      <c r="OX46" s="521"/>
      <c r="OY46" s="521"/>
      <c r="OZ46" s="521"/>
      <c r="PA46" s="521"/>
      <c r="PB46" s="521"/>
      <c r="PC46" s="521"/>
      <c r="PD46" s="521"/>
      <c r="PE46" s="521"/>
      <c r="PF46" s="521"/>
      <c r="PG46" s="521"/>
      <c r="PH46" s="521"/>
      <c r="PI46" s="521"/>
      <c r="PJ46" s="521"/>
      <c r="PK46" s="521"/>
      <c r="PL46" s="521"/>
      <c r="PM46" s="521"/>
      <c r="PN46" s="521"/>
      <c r="PO46" s="521"/>
      <c r="PP46" s="521"/>
      <c r="PQ46" s="521"/>
      <c r="PR46" s="521"/>
      <c r="PS46" s="521"/>
      <c r="PT46" s="521"/>
      <c r="PU46" s="521"/>
      <c r="PV46" s="521"/>
      <c r="PW46" s="521"/>
      <c r="PX46" s="521"/>
      <c r="PY46" s="521"/>
      <c r="PZ46" s="521"/>
      <c r="QA46" s="521"/>
      <c r="QB46" s="521"/>
      <c r="QC46" s="521"/>
      <c r="QD46" s="521"/>
      <c r="QE46" s="521"/>
      <c r="QF46" s="521"/>
      <c r="QG46" s="521"/>
      <c r="QH46" s="521"/>
      <c r="QI46" s="521"/>
      <c r="QJ46" s="521"/>
      <c r="QK46" s="521"/>
      <c r="QL46" s="521"/>
      <c r="QM46" s="521"/>
      <c r="QN46" s="521"/>
      <c r="QO46" s="521"/>
      <c r="QP46" s="521"/>
      <c r="QQ46" s="521"/>
      <c r="QR46" s="521"/>
      <c r="QS46" s="521"/>
      <c r="QT46" s="521"/>
      <c r="QU46" s="521"/>
      <c r="QV46" s="521"/>
      <c r="QW46" s="521"/>
      <c r="QX46" s="521"/>
      <c r="QY46" s="521"/>
      <c r="QZ46" s="521"/>
      <c r="RA46" s="521"/>
      <c r="RB46" s="521"/>
      <c r="RC46" s="521"/>
      <c r="RD46" s="521"/>
      <c r="RE46" s="521"/>
      <c r="RF46" s="521"/>
      <c r="RG46" s="521"/>
      <c r="RH46" s="521"/>
      <c r="RI46" s="521"/>
      <c r="RJ46" s="521"/>
      <c r="RK46" s="521"/>
      <c r="RL46" s="521"/>
      <c r="RM46" s="521"/>
      <c r="RN46" s="521"/>
      <c r="RO46" s="521"/>
      <c r="RP46" s="521"/>
      <c r="RQ46" s="521"/>
      <c r="RR46" s="521"/>
      <c r="RS46" s="521"/>
      <c r="RT46" s="521"/>
      <c r="RU46" s="521"/>
      <c r="RV46" s="521"/>
      <c r="RW46" s="521"/>
      <c r="RX46" s="521"/>
      <c r="RY46" s="521"/>
      <c r="RZ46" s="521"/>
      <c r="SA46" s="521"/>
      <c r="SB46" s="521"/>
      <c r="SC46" s="521"/>
      <c r="SD46" s="521"/>
      <c r="SE46" s="521"/>
      <c r="SF46" s="521"/>
      <c r="SG46" s="521"/>
      <c r="SH46" s="521"/>
      <c r="SI46" s="521"/>
      <c r="SJ46" s="521"/>
      <c r="SK46" s="521"/>
      <c r="SL46" s="521"/>
      <c r="SM46" s="521"/>
      <c r="SN46" s="521"/>
      <c r="SO46" s="521"/>
      <c r="SP46" s="521"/>
      <c r="SQ46" s="521"/>
      <c r="SR46" s="521"/>
      <c r="SS46" s="521"/>
      <c r="ST46" s="521"/>
      <c r="SU46" s="521"/>
      <c r="SV46" s="521"/>
      <c r="SW46" s="521"/>
      <c r="SX46" s="521"/>
      <c r="SY46" s="521"/>
      <c r="SZ46" s="521"/>
      <c r="TA46" s="521"/>
      <c r="TB46" s="521"/>
      <c r="TC46" s="521"/>
      <c r="TD46" s="521"/>
      <c r="TE46" s="521"/>
      <c r="TF46" s="521"/>
      <c r="TG46" s="521"/>
      <c r="TH46" s="521"/>
      <c r="TI46" s="521"/>
      <c r="TJ46" s="521"/>
      <c r="TK46" s="521"/>
      <c r="TL46" s="521"/>
      <c r="TM46" s="521"/>
      <c r="TN46" s="521"/>
      <c r="TO46" s="521"/>
      <c r="TP46" s="521"/>
      <c r="TQ46" s="521"/>
      <c r="TR46" s="521"/>
      <c r="TS46" s="521"/>
      <c r="TT46" s="521"/>
      <c r="TU46" s="521"/>
      <c r="TV46" s="521"/>
      <c r="TW46" s="521"/>
      <c r="TX46" s="521"/>
      <c r="TY46" s="521"/>
      <c r="TZ46" s="521"/>
      <c r="UA46" s="521"/>
      <c r="UB46" s="521"/>
      <c r="UC46" s="521"/>
      <c r="UD46" s="521"/>
      <c r="UE46" s="521"/>
      <c r="UF46" s="521"/>
      <c r="UG46" s="521"/>
      <c r="UH46" s="521"/>
      <c r="UI46" s="521"/>
      <c r="UJ46" s="521"/>
      <c r="UK46" s="521"/>
      <c r="UL46" s="521"/>
      <c r="UM46" s="521"/>
      <c r="UN46" s="521"/>
      <c r="UO46" s="521"/>
      <c r="UP46" s="521"/>
      <c r="UQ46" s="521"/>
      <c r="UR46" s="521"/>
      <c r="US46" s="521"/>
      <c r="UT46" s="521"/>
      <c r="UU46" s="521"/>
      <c r="UV46" s="521"/>
      <c r="UW46" s="521"/>
      <c r="UX46" s="521"/>
      <c r="UY46" s="521"/>
      <c r="UZ46" s="521"/>
      <c r="VA46" s="521"/>
      <c r="VB46" s="521"/>
      <c r="VC46" s="521"/>
      <c r="VD46" s="521"/>
      <c r="VE46" s="521"/>
      <c r="VF46" s="521"/>
      <c r="VG46" s="521"/>
      <c r="VH46" s="521"/>
      <c r="VI46" s="521"/>
      <c r="VJ46" s="521"/>
      <c r="VK46" s="521"/>
      <c r="VL46" s="521"/>
      <c r="VM46" s="521"/>
      <c r="VN46" s="521"/>
      <c r="VO46" s="521"/>
      <c r="VP46" s="521"/>
      <c r="VQ46" s="521"/>
      <c r="VR46" s="521"/>
      <c r="VS46" s="521"/>
      <c r="VT46" s="521"/>
      <c r="VU46" s="521"/>
      <c r="VV46" s="521"/>
      <c r="VW46" s="521"/>
      <c r="VX46" s="521"/>
      <c r="VY46" s="521"/>
      <c r="VZ46" s="521"/>
      <c r="WA46" s="521"/>
      <c r="WB46" s="521"/>
      <c r="WC46" s="521"/>
      <c r="WD46" s="521"/>
      <c r="WE46" s="521"/>
      <c r="WF46" s="521"/>
      <c r="WG46" s="521"/>
      <c r="WH46" s="521"/>
      <c r="WI46" s="521"/>
      <c r="WJ46" s="521"/>
      <c r="WK46" s="521"/>
      <c r="WL46" s="521"/>
      <c r="WM46" s="521"/>
      <c r="WN46" s="521"/>
      <c r="WO46" s="521"/>
      <c r="WP46" s="521"/>
      <c r="WQ46" s="521"/>
      <c r="WR46" s="521"/>
      <c r="WS46" s="521"/>
      <c r="WT46" s="521"/>
      <c r="WU46" s="521"/>
      <c r="WV46" s="521"/>
      <c r="WW46" s="521"/>
      <c r="WX46" s="521"/>
      <c r="WY46" s="521"/>
      <c r="WZ46" s="521"/>
      <c r="XA46" s="521"/>
      <c r="XB46" s="521"/>
      <c r="XC46" s="521"/>
      <c r="XD46" s="521"/>
      <c r="XE46" s="521"/>
      <c r="XF46" s="521"/>
      <c r="XG46" s="521"/>
      <c r="XH46" s="521"/>
      <c r="XI46" s="521"/>
      <c r="XJ46" s="521"/>
      <c r="XK46" s="521"/>
      <c r="XL46" s="521"/>
      <c r="XM46" s="521"/>
      <c r="XN46" s="521"/>
      <c r="XO46" s="521"/>
      <c r="XP46" s="521"/>
      <c r="XQ46" s="521"/>
      <c r="XR46" s="521"/>
      <c r="XS46" s="521"/>
      <c r="XT46" s="521"/>
      <c r="XU46" s="521"/>
      <c r="XV46" s="521"/>
      <c r="XW46" s="521"/>
      <c r="XX46" s="521"/>
      <c r="XY46" s="521"/>
      <c r="XZ46" s="521"/>
      <c r="YA46" s="521"/>
      <c r="YB46" s="521"/>
      <c r="YC46" s="521"/>
      <c r="YD46" s="521"/>
      <c r="YE46" s="521"/>
      <c r="YF46" s="521"/>
      <c r="YG46" s="521"/>
      <c r="YH46" s="521"/>
      <c r="YI46" s="521"/>
      <c r="YJ46" s="521"/>
      <c r="YK46" s="521"/>
      <c r="YL46" s="521"/>
      <c r="YM46" s="521"/>
      <c r="YN46" s="521"/>
      <c r="YO46" s="521"/>
      <c r="YP46" s="521"/>
      <c r="YQ46" s="521"/>
      <c r="YR46" s="521"/>
      <c r="YS46" s="521"/>
      <c r="YT46" s="521"/>
      <c r="YU46" s="521"/>
      <c r="YV46" s="521"/>
      <c r="YW46" s="521"/>
      <c r="YX46" s="521"/>
      <c r="YY46" s="521"/>
      <c r="YZ46" s="521"/>
      <c r="ZA46" s="521"/>
      <c r="ZB46" s="521"/>
      <c r="ZC46" s="521"/>
      <c r="ZD46" s="521"/>
      <c r="ZE46" s="521"/>
      <c r="ZF46" s="521"/>
      <c r="ZG46" s="521"/>
      <c r="ZH46" s="521"/>
      <c r="ZI46" s="521"/>
      <c r="ZJ46" s="521"/>
      <c r="ZK46" s="521"/>
      <c r="ZL46" s="521"/>
      <c r="ZM46" s="521"/>
      <c r="ZN46" s="521"/>
      <c r="ZO46" s="521"/>
      <c r="ZP46" s="521"/>
      <c r="ZQ46" s="521"/>
      <c r="ZR46" s="521"/>
      <c r="ZS46" s="521"/>
      <c r="ZT46" s="521"/>
      <c r="ZU46" s="521"/>
      <c r="ZV46" s="521"/>
      <c r="ZW46" s="521"/>
      <c r="ZX46" s="521"/>
      <c r="ZY46" s="521"/>
      <c r="ZZ46" s="521"/>
      <c r="AAA46" s="521"/>
      <c r="AAB46" s="521"/>
      <c r="AAC46" s="521"/>
      <c r="AAD46" s="521"/>
      <c r="AAE46" s="521"/>
      <c r="AAF46" s="521"/>
      <c r="AAG46" s="521"/>
      <c r="AAH46" s="521"/>
      <c r="AAI46" s="521"/>
      <c r="AAJ46" s="521"/>
      <c r="AAK46" s="521"/>
      <c r="AAL46" s="521"/>
      <c r="AAM46" s="521"/>
      <c r="AAN46" s="521"/>
      <c r="AAO46" s="521"/>
      <c r="AAP46" s="521"/>
      <c r="AAQ46" s="521"/>
      <c r="AAR46" s="521"/>
      <c r="AAS46" s="521"/>
      <c r="AAT46" s="521"/>
      <c r="AAU46" s="521"/>
      <c r="AAV46" s="521"/>
      <c r="AAW46" s="521"/>
      <c r="AAX46" s="521"/>
      <c r="AAY46" s="521"/>
      <c r="AAZ46" s="521"/>
      <c r="ABA46" s="521"/>
      <c r="ABB46" s="521"/>
      <c r="ABC46" s="521"/>
      <c r="ABD46" s="521"/>
      <c r="ABE46" s="521"/>
      <c r="ABF46" s="521"/>
      <c r="ABG46" s="521"/>
      <c r="ABH46" s="521"/>
      <c r="ABI46" s="521"/>
      <c r="ABJ46" s="521"/>
      <c r="ABK46" s="521"/>
      <c r="ABL46" s="521"/>
      <c r="ABM46" s="521"/>
      <c r="ABN46" s="521"/>
      <c r="ABO46" s="521"/>
      <c r="ABP46" s="521"/>
      <c r="ABQ46" s="521"/>
      <c r="ABR46" s="521"/>
      <c r="ABS46" s="521"/>
      <c r="ABT46" s="521"/>
      <c r="ABU46" s="521"/>
      <c r="ABV46" s="521"/>
      <c r="ABW46" s="521"/>
      <c r="ABX46" s="521"/>
      <c r="ABY46" s="521"/>
      <c r="ABZ46" s="521"/>
      <c r="ACA46" s="521"/>
      <c r="ACB46" s="521"/>
      <c r="ACC46" s="521"/>
      <c r="ACD46" s="521"/>
      <c r="ACE46" s="521"/>
      <c r="ACF46" s="521"/>
      <c r="ACG46" s="521"/>
      <c r="ACH46" s="521"/>
      <c r="ACI46" s="521"/>
      <c r="ACJ46" s="521"/>
      <c r="ACK46" s="521"/>
      <c r="ACL46" s="521"/>
      <c r="ACM46" s="521"/>
      <c r="ACN46" s="521"/>
      <c r="ACO46" s="521"/>
      <c r="ACP46" s="521"/>
      <c r="ACQ46" s="521"/>
      <c r="ACR46" s="521"/>
      <c r="ACS46" s="521"/>
      <c r="ACT46" s="521"/>
      <c r="ACU46" s="521"/>
      <c r="ACV46" s="521"/>
      <c r="ACW46" s="521"/>
      <c r="ACX46" s="521"/>
      <c r="ACY46" s="521"/>
      <c r="ACZ46" s="521"/>
      <c r="ADA46" s="521"/>
      <c r="ADB46" s="521"/>
      <c r="ADC46" s="521"/>
      <c r="ADD46" s="521"/>
      <c r="ADE46" s="521"/>
      <c r="ADF46" s="521"/>
      <c r="ADG46" s="521"/>
      <c r="ADH46" s="521"/>
      <c r="ADI46" s="521"/>
      <c r="ADJ46" s="521"/>
      <c r="ADK46" s="521"/>
      <c r="ADL46" s="521"/>
      <c r="ADM46" s="521"/>
      <c r="ADN46" s="521"/>
      <c r="ADO46" s="521"/>
      <c r="ADP46" s="521"/>
      <c r="ADQ46" s="521"/>
      <c r="ADR46" s="521"/>
      <c r="ADS46" s="521"/>
      <c r="ADT46" s="521"/>
      <c r="ADU46" s="521"/>
      <c r="ADV46" s="521"/>
      <c r="ADW46" s="521"/>
      <c r="ADX46" s="521"/>
      <c r="ADY46" s="521"/>
      <c r="ADZ46" s="521"/>
      <c r="AEA46" s="521"/>
      <c r="AEB46" s="521"/>
      <c r="AEC46" s="521"/>
      <c r="AED46" s="521"/>
      <c r="AEE46" s="521"/>
      <c r="AEF46" s="521"/>
      <c r="AEG46" s="521"/>
      <c r="AEH46" s="521"/>
      <c r="AEI46" s="521"/>
      <c r="AEJ46" s="521"/>
      <c r="AEK46" s="521"/>
      <c r="AEL46" s="521"/>
      <c r="AEM46" s="521"/>
      <c r="AEN46" s="521"/>
      <c r="AEO46" s="521"/>
      <c r="AEP46" s="521"/>
      <c r="AEQ46" s="521"/>
      <c r="AER46" s="521"/>
      <c r="AES46" s="521"/>
      <c r="AET46" s="521"/>
      <c r="AEU46" s="521"/>
      <c r="AEV46" s="521"/>
      <c r="AEW46" s="521"/>
      <c r="AEX46" s="521"/>
      <c r="AEY46" s="521"/>
      <c r="AEZ46" s="521"/>
      <c r="AFA46" s="521"/>
      <c r="AFB46" s="521"/>
      <c r="AFC46" s="521"/>
      <c r="AFD46" s="521"/>
      <c r="AFE46" s="521"/>
      <c r="AFF46" s="521"/>
      <c r="AFG46" s="521"/>
      <c r="AFH46" s="521"/>
      <c r="AFI46" s="521"/>
      <c r="AFJ46" s="521"/>
      <c r="AFK46" s="521"/>
      <c r="AFL46" s="521"/>
      <c r="AFM46" s="521"/>
      <c r="AFN46" s="521"/>
      <c r="AFO46" s="521"/>
      <c r="AFP46" s="521"/>
      <c r="AFQ46" s="521"/>
      <c r="AFR46" s="521"/>
      <c r="AFS46" s="521"/>
      <c r="AFT46" s="521"/>
      <c r="AFU46" s="521"/>
      <c r="AFV46" s="521"/>
      <c r="AFW46" s="521"/>
      <c r="AFX46" s="521"/>
      <c r="AFY46" s="521"/>
      <c r="AFZ46" s="521"/>
      <c r="AGA46" s="521"/>
      <c r="AGB46" s="521"/>
      <c r="AGC46" s="521"/>
      <c r="AGD46" s="521"/>
      <c r="AGE46" s="521"/>
      <c r="AGF46" s="521"/>
      <c r="AGG46" s="521"/>
      <c r="AGH46" s="521"/>
      <c r="AGI46" s="521"/>
      <c r="AGJ46" s="521"/>
      <c r="AGK46" s="521"/>
      <c r="AGL46" s="521"/>
      <c r="AGM46" s="521"/>
      <c r="AGN46" s="521"/>
      <c r="AGO46" s="521"/>
      <c r="AGP46" s="521"/>
      <c r="AGQ46" s="521"/>
      <c r="AGR46" s="521"/>
      <c r="AGS46" s="521"/>
      <c r="AGT46" s="521"/>
      <c r="AGU46" s="521"/>
      <c r="AGV46" s="521"/>
      <c r="AGW46" s="521"/>
      <c r="AGX46" s="521"/>
      <c r="AGY46" s="521"/>
      <c r="AGZ46" s="521"/>
      <c r="AHA46" s="521"/>
      <c r="AHB46" s="521"/>
      <c r="AHC46" s="521"/>
      <c r="AHD46" s="521"/>
      <c r="AHE46" s="521"/>
      <c r="AHF46" s="521"/>
      <c r="AHG46" s="521"/>
      <c r="AHH46" s="521"/>
      <c r="AHI46" s="521"/>
      <c r="AHJ46" s="521"/>
      <c r="AHK46" s="521"/>
      <c r="AHL46" s="521"/>
      <c r="AHM46" s="521"/>
      <c r="AHN46" s="521"/>
      <c r="AHO46" s="521"/>
      <c r="AHP46" s="521"/>
      <c r="AHQ46" s="521"/>
      <c r="AHR46" s="521"/>
      <c r="AHS46" s="521"/>
      <c r="AHT46" s="521"/>
      <c r="AHU46" s="521"/>
      <c r="AHV46" s="521"/>
      <c r="AHW46" s="521"/>
      <c r="AHX46" s="521"/>
      <c r="AHY46" s="521"/>
      <c r="AHZ46" s="521"/>
      <c r="AIA46" s="521"/>
      <c r="AIB46" s="521"/>
      <c r="AIC46" s="521"/>
      <c r="AID46" s="521"/>
      <c r="AIE46" s="521"/>
      <c r="AIF46" s="521"/>
      <c r="AIG46" s="521"/>
      <c r="AIH46" s="521"/>
      <c r="AII46" s="521"/>
      <c r="AIJ46" s="521"/>
      <c r="AIK46" s="521"/>
      <c r="AIL46" s="521"/>
      <c r="AIM46" s="521"/>
      <c r="AIN46" s="521"/>
      <c r="AIO46" s="521"/>
      <c r="AIP46" s="521"/>
      <c r="AIQ46" s="521"/>
      <c r="AIR46" s="521"/>
      <c r="AIS46" s="521"/>
      <c r="AIT46" s="521"/>
      <c r="AIU46" s="521"/>
      <c r="AIV46" s="521"/>
      <c r="AIW46" s="521"/>
      <c r="AIX46" s="521"/>
      <c r="AIY46" s="521"/>
      <c r="AIZ46" s="521"/>
      <c r="AJA46" s="521"/>
      <c r="AJB46" s="521"/>
      <c r="AJC46" s="521"/>
      <c r="AJD46" s="521"/>
      <c r="AJE46" s="521"/>
      <c r="AJF46" s="521"/>
      <c r="AJG46" s="521"/>
      <c r="AJH46" s="521"/>
      <c r="AJI46" s="521"/>
      <c r="AJJ46" s="521"/>
      <c r="AJK46" s="521"/>
      <c r="AJL46" s="521"/>
      <c r="AJM46" s="521"/>
      <c r="AJN46" s="521"/>
      <c r="AJO46" s="521"/>
      <c r="AJP46" s="521"/>
      <c r="AJQ46" s="521"/>
      <c r="AJR46" s="521"/>
      <c r="AJS46" s="521"/>
      <c r="AJT46" s="521"/>
      <c r="AJU46" s="521"/>
      <c r="AJV46" s="521"/>
      <c r="AJW46" s="521"/>
      <c r="AJX46" s="521"/>
      <c r="AJY46" s="521"/>
      <c r="AJZ46" s="521"/>
      <c r="AKA46" s="521"/>
      <c r="AKB46" s="521"/>
      <c r="AKC46" s="521"/>
      <c r="AKD46" s="521"/>
      <c r="AKE46" s="521"/>
      <c r="AKF46" s="521"/>
      <c r="AKG46" s="521"/>
      <c r="AKH46" s="521"/>
      <c r="AKI46" s="521"/>
      <c r="AKJ46" s="521"/>
      <c r="AKK46" s="521"/>
      <c r="AKL46" s="521"/>
      <c r="AKM46" s="521"/>
      <c r="AKN46" s="521"/>
      <c r="AKO46" s="521"/>
      <c r="AKP46" s="521"/>
      <c r="AKQ46" s="521"/>
      <c r="AKR46" s="521"/>
      <c r="AKS46" s="521"/>
      <c r="AKT46" s="521"/>
      <c r="AKU46" s="521"/>
      <c r="AKV46" s="521"/>
      <c r="AKW46" s="521"/>
      <c r="AKX46" s="521"/>
      <c r="AKY46" s="521"/>
      <c r="AKZ46" s="521"/>
      <c r="ALA46" s="521"/>
      <c r="ALB46" s="521"/>
      <c r="ALC46" s="521"/>
      <c r="ALD46" s="521"/>
      <c r="ALE46" s="521"/>
    </row>
    <row r="47" spans="1:993" s="521" customFormat="1" ht="30">
      <c r="A47" s="520"/>
      <c r="B47" s="520"/>
      <c r="C47" s="520"/>
      <c r="D47" s="520"/>
      <c r="E47" s="520"/>
      <c r="F47" s="851" t="s">
        <v>2321</v>
      </c>
      <c r="G47" s="851"/>
      <c r="H47" s="742"/>
      <c r="I47" s="742"/>
      <c r="J47" s="742"/>
      <c r="K47" s="742"/>
      <c r="L47" s="531"/>
      <c r="M47" s="531"/>
      <c r="N47" s="531"/>
      <c r="O47" s="863" t="s">
        <v>2322</v>
      </c>
      <c r="P47" s="530"/>
      <c r="Q47" s="531"/>
      <c r="R47" s="531"/>
      <c r="S47" s="531"/>
      <c r="T47" s="531"/>
      <c r="U47" s="531"/>
      <c r="V47" s="531"/>
      <c r="W47" s="531"/>
      <c r="X47" s="531"/>
      <c r="Y47" s="531"/>
      <c r="Z47" s="531"/>
      <c r="AA47" s="531"/>
      <c r="AB47" s="531"/>
    </row>
    <row r="48" spans="1:993" s="77" customFormat="1" ht="19.5">
      <c r="A48" s="240"/>
      <c r="B48" s="240"/>
      <c r="C48" s="240"/>
      <c r="D48" s="240"/>
      <c r="E48" s="240"/>
      <c r="J48" s="82"/>
    </row>
    <row r="49" spans="1:26" ht="12" customHeight="1">
      <c r="F49" s="53"/>
      <c r="G49" s="53"/>
      <c r="H49" s="53"/>
      <c r="I49" s="53"/>
      <c r="J49" s="78"/>
      <c r="K49" s="53"/>
      <c r="L49" s="53"/>
      <c r="M49" s="83"/>
      <c r="N49" s="53"/>
      <c r="O49" s="53"/>
      <c r="P49" s="53"/>
      <c r="Q49" s="53"/>
      <c r="R49" s="53"/>
      <c r="V49" s="53"/>
      <c r="W49" s="53"/>
      <c r="X49" s="53"/>
      <c r="Y49" s="53"/>
      <c r="Z49" s="53"/>
    </row>
    <row r="50" spans="1:26" s="79" customFormat="1" ht="12" customHeight="1">
      <c r="A50" s="239"/>
      <c r="B50" s="239"/>
      <c r="C50" s="239"/>
      <c r="D50" s="239"/>
      <c r="E50" s="239"/>
    </row>
    <row r="51" spans="1:26" s="77" customFormat="1" ht="12" customHeight="1">
      <c r="A51" s="240"/>
      <c r="B51" s="240"/>
      <c r="C51" s="240"/>
      <c r="D51" s="240"/>
      <c r="E51" s="240"/>
    </row>
    <row r="52" spans="1:26" ht="12" customHeight="1"/>
    <row r="53" spans="1:26" ht="16.149999999999999" customHeight="1"/>
    <row r="54" spans="1:26" ht="16.149999999999999" customHeight="1"/>
    <row r="55" spans="1:26" ht="16.149999999999999" customHeight="1"/>
    <row r="56" spans="1:26" ht="16.149999999999999" customHeight="1"/>
    <row r="58" spans="1:26" s="595" customFormat="1" ht="33.75" customHeight="1">
      <c r="A58" s="594"/>
      <c r="B58" s="594"/>
      <c r="C58" s="594"/>
      <c r="D58" s="594"/>
      <c r="E58" s="594"/>
      <c r="F58" s="595" t="str">
        <f>CONCATENATE("Kontrolni broj: ",MID(AB1,2,LEN(AB1)-2))</f>
        <v>Kontrolni broj: 2047532573822013</v>
      </c>
      <c r="Z58" s="596" t="s">
        <v>2953</v>
      </c>
    </row>
    <row r="59" spans="1:26" ht="21" customHeight="1"/>
    <row r="60" spans="1:26" ht="22.15" customHeight="1">
      <c r="F60" s="1819"/>
      <c r="G60" s="1819"/>
      <c r="H60" s="84"/>
      <c r="I60" s="85"/>
      <c r="J60" s="85"/>
      <c r="K60" s="85"/>
      <c r="L60" s="86"/>
      <c r="M60" s="86"/>
      <c r="N60" s="86"/>
      <c r="O60" s="86"/>
      <c r="P60" s="86"/>
      <c r="Q60" s="86"/>
      <c r="R60" s="87"/>
      <c r="S60" s="17"/>
      <c r="T60" s="17"/>
      <c r="U60" s="17"/>
      <c r="V60" s="17"/>
      <c r="W60" s="17"/>
      <c r="X60" s="17"/>
    </row>
    <row r="61" spans="1:26" ht="19.5" customHeight="1">
      <c r="F61" s="1819"/>
      <c r="G61" s="1819"/>
      <c r="H61" s="1820"/>
      <c r="I61" s="1820"/>
      <c r="J61" s="1820"/>
      <c r="K61" s="1820"/>
      <c r="L61" s="1820"/>
      <c r="M61" s="1820"/>
      <c r="N61" s="1820"/>
      <c r="O61" s="1820"/>
      <c r="P61" s="1820"/>
      <c r="Q61" s="1820"/>
      <c r="R61" s="87"/>
      <c r="S61" s="17"/>
      <c r="T61" s="17"/>
      <c r="U61" s="17"/>
      <c r="V61" s="17"/>
      <c r="W61" s="17"/>
    </row>
  </sheetData>
  <mergeCells count="69">
    <mergeCell ref="F1:L1"/>
    <mergeCell ref="W5:Z5"/>
    <mergeCell ref="Y9:Z9"/>
    <mergeCell ref="F9:L9"/>
    <mergeCell ref="F5:P5"/>
    <mergeCell ref="V12:Z14"/>
    <mergeCell ref="F16:Z16"/>
    <mergeCell ref="F17:Z17"/>
    <mergeCell ref="F18:Z18"/>
    <mergeCell ref="F20:I21"/>
    <mergeCell ref="J20:O21"/>
    <mergeCell ref="P20:P21"/>
    <mergeCell ref="Q20:Z20"/>
    <mergeCell ref="Q21:U21"/>
    <mergeCell ref="V21:Z21"/>
    <mergeCell ref="F22:I22"/>
    <mergeCell ref="J22:O22"/>
    <mergeCell ref="Q22:U22"/>
    <mergeCell ref="V22:Z22"/>
    <mergeCell ref="F23:I23"/>
    <mergeCell ref="Q23:U23"/>
    <mergeCell ref="V23:Z23"/>
    <mergeCell ref="F24:I24"/>
    <mergeCell ref="Q24:U24"/>
    <mergeCell ref="V24:Z24"/>
    <mergeCell ref="F25:I25"/>
    <mergeCell ref="Q25:U25"/>
    <mergeCell ref="V25:Z25"/>
    <mergeCell ref="F26:I26"/>
    <mergeCell ref="Q26:U26"/>
    <mergeCell ref="V26:Z26"/>
    <mergeCell ref="F27:I27"/>
    <mergeCell ref="Q27:U27"/>
    <mergeCell ref="V27:Z27"/>
    <mergeCell ref="F28:I28"/>
    <mergeCell ref="Q28:U28"/>
    <mergeCell ref="V28:Z28"/>
    <mergeCell ref="F29:I29"/>
    <mergeCell ref="Q29:U29"/>
    <mergeCell ref="V29:Z29"/>
    <mergeCell ref="F30:I30"/>
    <mergeCell ref="Q30:U30"/>
    <mergeCell ref="V30:Z30"/>
    <mergeCell ref="F31:I31"/>
    <mergeCell ref="Q31:U31"/>
    <mergeCell ref="V31:Z31"/>
    <mergeCell ref="Q35:U35"/>
    <mergeCell ref="F32:I32"/>
    <mergeCell ref="Q32:U32"/>
    <mergeCell ref="V32:Z32"/>
    <mergeCell ref="F33:I33"/>
    <mergeCell ref="Q33:U33"/>
    <mergeCell ref="V33:Z33"/>
    <mergeCell ref="F46:K46"/>
    <mergeCell ref="F60:G61"/>
    <mergeCell ref="H61:Q61"/>
    <mergeCell ref="AB1:AB19"/>
    <mergeCell ref="F37:I37"/>
    <mergeCell ref="Q37:U37"/>
    <mergeCell ref="V37:Z37"/>
    <mergeCell ref="F41:K41"/>
    <mergeCell ref="F34:I34"/>
    <mergeCell ref="Q34:U34"/>
    <mergeCell ref="V34:Z34"/>
    <mergeCell ref="V35:Z35"/>
    <mergeCell ref="F36:I36"/>
    <mergeCell ref="Q36:U36"/>
    <mergeCell ref="V36:Z36"/>
    <mergeCell ref="F35:I35"/>
  </mergeCells>
  <pageMargins left="0.82708333333333295" right="0.196527777777778" top="0.39374999999999999" bottom="0.23611111111111099" header="0.51180555555555496" footer="0.51180555555555496"/>
  <pageSetup paperSize="9" scale="44" firstPageNumber="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16"/>
  <sheetViews>
    <sheetView showGridLines="0" view="pageLayout" zoomScaleNormal="100" zoomScaleSheetLayoutView="100" workbookViewId="0">
      <selection activeCell="E19" sqref="E19"/>
    </sheetView>
  </sheetViews>
  <sheetFormatPr defaultColWidth="9.140625" defaultRowHeight="15"/>
  <cols>
    <col min="1" max="1" width="8.7109375" customWidth="1"/>
    <col min="2" max="3" width="13.7109375" customWidth="1"/>
  </cols>
  <sheetData>
    <row r="1" spans="1:3">
      <c r="A1" t="s">
        <v>2824</v>
      </c>
      <c r="B1" t="s">
        <v>2324</v>
      </c>
      <c r="C1" t="s">
        <v>2325</v>
      </c>
    </row>
    <row r="2" spans="1:3">
      <c r="A2">
        <v>901</v>
      </c>
      <c r="B2">
        <f>IF(ISBLANK(PPP!Q23),"",PPP!Q23)</f>
        <v>101</v>
      </c>
      <c r="C2">
        <f>IF(ISBLANK(PPP!V23),"",PPP!V23)</f>
        <v>201</v>
      </c>
    </row>
    <row r="3" spans="1:3">
      <c r="A3">
        <v>902</v>
      </c>
      <c r="B3">
        <f>IF(ISBLANK(PPP!Q24),"",PPP!Q24)</f>
        <v>102</v>
      </c>
      <c r="C3">
        <f>IF(ISBLANK(PPP!V24),"",PPP!V24)</f>
        <v>202</v>
      </c>
    </row>
    <row r="4" spans="1:3">
      <c r="A4">
        <v>903</v>
      </c>
      <c r="B4">
        <f>IF(ISBLANK(PPP!Q25),"",PPP!Q25)</f>
        <v>103</v>
      </c>
      <c r="C4">
        <f>IF(ISBLANK(PPP!V25),"",PPP!V25)</f>
        <v>203</v>
      </c>
    </row>
    <row r="5" spans="1:3">
      <c r="A5">
        <v>904</v>
      </c>
      <c r="B5">
        <f>IF(ISBLANK(PPP!Q26),"",PPP!Q26)</f>
        <v>104</v>
      </c>
      <c r="C5">
        <f>IF(ISBLANK(PPP!V26),"",PPP!V26)</f>
        <v>204</v>
      </c>
    </row>
    <row r="6" spans="1:3">
      <c r="A6">
        <v>905</v>
      </c>
      <c r="B6">
        <f>IF(ISBLANK(PPP!Q27),"",PPP!Q27)</f>
        <v>105</v>
      </c>
      <c r="C6">
        <f>IF(ISBLANK(PPP!V27),"",PPP!V27)</f>
        <v>205</v>
      </c>
    </row>
    <row r="7" spans="1:3">
      <c r="A7">
        <v>906</v>
      </c>
      <c r="B7">
        <f>IF(ISBLANK(PPP!Q28),"",PPP!Q28)</f>
        <v>106</v>
      </c>
      <c r="C7">
        <f>IF(ISBLANK(PPP!V28),"",PPP!V28)</f>
        <v>206</v>
      </c>
    </row>
    <row r="8" spans="1:3">
      <c r="A8">
        <v>907</v>
      </c>
      <c r="B8">
        <f>IF(ISBLANK(PPP!Q29),"",PPP!Q29)</f>
        <v>107</v>
      </c>
      <c r="C8">
        <f>IF(ISBLANK(PPP!V29),"",PPP!V29)</f>
        <v>207</v>
      </c>
    </row>
    <row r="9" spans="1:3">
      <c r="A9">
        <v>908</v>
      </c>
      <c r="B9">
        <f>IF(ISBLANK(PPP!Q30),"",PPP!Q30)</f>
        <v>108</v>
      </c>
      <c r="C9">
        <f>IF(ISBLANK(PPP!V30),"",PPP!V30)</f>
        <v>208</v>
      </c>
    </row>
    <row r="10" spans="1:3">
      <c r="A10">
        <v>909</v>
      </c>
      <c r="B10">
        <f>IF(ISBLANK(PPP!Q31),"",PPP!Q31)</f>
        <v>109</v>
      </c>
      <c r="C10">
        <f>IF(ISBLANK(PPP!V31),"",PPP!V31)</f>
        <v>209</v>
      </c>
    </row>
    <row r="11" spans="1:3">
      <c r="A11">
        <v>910</v>
      </c>
      <c r="B11">
        <f>IF(ISBLANK(PPP!Q32),"",PPP!Q32)</f>
        <v>110</v>
      </c>
      <c r="C11">
        <f>IF(ISBLANK(PPP!V32),"",PPP!V32)</f>
        <v>210</v>
      </c>
    </row>
    <row r="12" spans="1:3">
      <c r="A12">
        <v>911</v>
      </c>
      <c r="B12">
        <f>IF(ISBLANK(PPP!Q33),"",PPP!Q33)</f>
        <v>111</v>
      </c>
      <c r="C12">
        <f>IF(ISBLANK(PPP!V33),"",PPP!V33)</f>
        <v>211</v>
      </c>
    </row>
    <row r="13" spans="1:3">
      <c r="A13">
        <v>912</v>
      </c>
      <c r="B13">
        <f>IF(ISBLANK(PPP!Q34),"",PPP!Q34)</f>
        <v>112</v>
      </c>
      <c r="C13">
        <f>IF(ISBLANK(PPP!V34),"",PPP!V34)</f>
        <v>212</v>
      </c>
    </row>
    <row r="14" spans="1:3">
      <c r="A14">
        <v>913</v>
      </c>
      <c r="B14">
        <f>IF(ISBLANK(PPP!Q35),"",PPP!Q35)</f>
        <v>113</v>
      </c>
      <c r="C14">
        <f>IF(ISBLANK(PPP!V35),"",PPP!V35)</f>
        <v>213</v>
      </c>
    </row>
    <row r="15" spans="1:3">
      <c r="A15">
        <v>914</v>
      </c>
      <c r="B15">
        <f>IF(ISBLANK(PPP!Q36),"",PPP!Q36)</f>
        <v>114</v>
      </c>
      <c r="C15">
        <f>IF(ISBLANK(PPP!V36),"",PPP!V36)</f>
        <v>214</v>
      </c>
    </row>
    <row r="16" spans="1:3">
      <c r="A16">
        <v>915</v>
      </c>
      <c r="B16">
        <f>IF(ISBLANK(PPP!Q37),"",PPP!Q37)</f>
        <v>115</v>
      </c>
      <c r="C16">
        <f>IF(ISBLANK(PPP!V37),"",PPP!V37)</f>
        <v>215</v>
      </c>
    </row>
  </sheetData>
  <dataValidations count="4">
    <dataValidation allowBlank="1" showInputMessage="1" showErrorMessage="1" prompt="AOP" sqref="A1">
      <formula1>0</formula1>
      <formula2>0</formula2>
    </dataValidation>
    <dataValidation type="whole" operator="greaterThanOrEqual" allowBlank="1" showInputMessage="1" showErrorMessage="1" errorTitle="Greška" error="Vrijednost mora biti cjelobrojna i nenegativna - ponovite unos." sqref="B2:C16">
      <formula1>0</formula1>
      <formula2>0</formula2>
    </dataValidation>
    <dataValidation allowBlank="1" showInputMessage="1" showErrorMessage="1" prompt="Iznos (prethodna godina)" sqref="B1">
      <formula1>0</formula1>
      <formula2>0</formula2>
    </dataValidation>
    <dataValidation allowBlank="1" showInputMessage="1" showErrorMessage="1" prompt="Iznos (tekuća godina)" sqref="C1">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4"/>
  <sheetViews>
    <sheetView showGridLines="0" view="pageLayout" zoomScaleNormal="100" zoomScaleSheetLayoutView="100" workbookViewId="0">
      <selection sqref="A1:XFD1048576"/>
    </sheetView>
  </sheetViews>
  <sheetFormatPr defaultColWidth="9.140625" defaultRowHeight="15"/>
  <cols>
    <col min="1" max="1" width="8.7109375" customWidth="1"/>
    <col min="2" max="2" width="15.5703125" customWidth="1"/>
    <col min="3" max="9" width="13.7109375" customWidth="1"/>
  </cols>
  <sheetData>
    <row r="1" spans="1:9">
      <c r="A1" t="s">
        <v>2823</v>
      </c>
      <c r="B1" t="s">
        <v>2824</v>
      </c>
      <c r="C1" t="s">
        <v>2324</v>
      </c>
      <c r="D1" t="s">
        <v>2325</v>
      </c>
      <c r="E1" t="s">
        <v>2326</v>
      </c>
      <c r="F1" t="s">
        <v>2327</v>
      </c>
      <c r="G1" t="s">
        <v>2328</v>
      </c>
      <c r="H1" t="s">
        <v>2825</v>
      </c>
      <c r="I1" t="s">
        <v>2826</v>
      </c>
    </row>
    <row r="2" spans="1:9">
      <c r="A2">
        <v>901</v>
      </c>
      <c r="B2">
        <f>IF(ISBLANK(IPK!AB45),"",IPK!AB45)</f>
        <v>101</v>
      </c>
      <c r="C2">
        <f>IF(ISBLANK(IPK!AE45),"",IPK!AE45)</f>
        <v>201</v>
      </c>
      <c r="D2">
        <f>IF(ISBLANK(IPK!AG45),"",IPK!AG45)</f>
        <v>301</v>
      </c>
      <c r="E2">
        <f>IF(ISBLANK(IPK!AI45),"",IPK!AI45)</f>
        <v>401</v>
      </c>
      <c r="F2">
        <f>IF(ISBLANK(IPK!AK45),"",IPK!AK45)</f>
        <v>501</v>
      </c>
      <c r="G2">
        <f>IF(ISBLANK(IPK!AM45),"",IPK!AM45)</f>
        <v>601</v>
      </c>
      <c r="H2">
        <f>IF(ISBLANK(IPK!AO45),"",IPK!AO45)</f>
        <v>701</v>
      </c>
      <c r="I2">
        <f>IF(ISBLANK(IPK!AQ45),"",IPK!AQ45)</f>
        <v>801</v>
      </c>
    </row>
    <row r="3" spans="1:9">
      <c r="A3">
        <v>902</v>
      </c>
      <c r="B3">
        <f>IF(ISBLANK(IPK!AB46),"",IPK!AB46)</f>
        <v>102</v>
      </c>
      <c r="C3">
        <f>IF(ISBLANK(IPK!AE46),"",IPK!AE46)</f>
        <v>202</v>
      </c>
      <c r="D3">
        <f>IF(ISBLANK(IPK!AG46),"",IPK!AG46)</f>
        <v>302</v>
      </c>
      <c r="E3">
        <f>IF(ISBLANK(IPK!AI46),"",IPK!AI46)</f>
        <v>402</v>
      </c>
      <c r="F3">
        <f>IF(ISBLANK(IPK!AK46),"",IPK!AK46)</f>
        <v>502</v>
      </c>
      <c r="G3">
        <f>IF(ISBLANK(IPK!AM46),"",IPK!AM46)</f>
        <v>602</v>
      </c>
      <c r="H3">
        <f>IF(ISBLANK(IPK!AO46),"",IPK!AO46)</f>
        <v>702</v>
      </c>
      <c r="I3">
        <f>IF(ISBLANK(IPK!AQ46),"",IPK!AQ46)</f>
        <v>802</v>
      </c>
    </row>
    <row r="4" spans="1:9">
      <c r="A4">
        <v>903</v>
      </c>
      <c r="B4">
        <f>IF(ISBLANK(IPK!AB47),"",IPK!AB47)</f>
        <v>103</v>
      </c>
      <c r="C4">
        <f>IF(ISBLANK(IPK!AE47),"",IPK!AE47)</f>
        <v>203</v>
      </c>
      <c r="D4">
        <f>IF(ISBLANK(IPK!AG47),"",IPK!AG47)</f>
        <v>303</v>
      </c>
      <c r="E4">
        <f>IF(ISBLANK(IPK!AI47),"",IPK!AI47)</f>
        <v>403</v>
      </c>
      <c r="F4">
        <f>IF(ISBLANK(IPK!AK47),"",IPK!AK47)</f>
        <v>503</v>
      </c>
      <c r="G4">
        <f>IF(ISBLANK(IPK!AM47),"",IPK!AM47)</f>
        <v>603</v>
      </c>
      <c r="H4">
        <f>IF(ISBLANK(IPK!AO47),"",IPK!AO47)</f>
        <v>703</v>
      </c>
      <c r="I4">
        <f>IF(ISBLANK(IPK!AQ47),"",IPK!AQ47)</f>
        <v>803</v>
      </c>
    </row>
    <row r="5" spans="1:9">
      <c r="A5">
        <v>904</v>
      </c>
      <c r="B5">
        <f>IF(ISBLANK(IPK!AB48),"",IPK!AB48)</f>
        <v>104</v>
      </c>
      <c r="C5">
        <f>IF(ISBLANK(IPK!AE48),"",IPK!AE48)</f>
        <v>204</v>
      </c>
      <c r="D5">
        <f>IF(ISBLANK(IPK!AG48),"",IPK!AG48)</f>
        <v>304</v>
      </c>
      <c r="E5">
        <f>IF(ISBLANK(IPK!AI48),"",IPK!AI48)</f>
        <v>404</v>
      </c>
      <c r="F5">
        <f>IF(ISBLANK(IPK!AK48),"",IPK!AK48)</f>
        <v>504</v>
      </c>
      <c r="G5">
        <f>IF(ISBLANK(IPK!AM48),"",IPK!AM48)</f>
        <v>604</v>
      </c>
      <c r="H5">
        <f>IF(ISBLANK(IPK!AO48),"",IPK!AO48)</f>
        <v>704</v>
      </c>
      <c r="I5">
        <f>IF(ISBLANK(IPK!AQ48),"",IPK!AQ48)</f>
        <v>804</v>
      </c>
    </row>
    <row r="6" spans="1:9">
      <c r="A6">
        <v>905</v>
      </c>
      <c r="B6">
        <f>IF(ISBLANK(IPK!AB49),"",IPK!AB49)</f>
        <v>105</v>
      </c>
      <c r="C6">
        <f>IF(ISBLANK(IPK!AE49),"",IPK!AE49)</f>
        <v>205</v>
      </c>
      <c r="D6">
        <f>IF(ISBLANK(IPK!AG49),"",IPK!AG49)</f>
        <v>305</v>
      </c>
      <c r="E6">
        <f>IF(ISBLANK(IPK!AI49),"",IPK!AI49)</f>
        <v>405</v>
      </c>
      <c r="F6">
        <f>IF(ISBLANK(IPK!AK49),"",IPK!AK49)</f>
        <v>505</v>
      </c>
      <c r="G6">
        <f>IF(ISBLANK(IPK!AM49),"",IPK!AM49)</f>
        <v>605</v>
      </c>
      <c r="H6">
        <f>IF(ISBLANK(IPK!AO49),"",IPK!AO49)</f>
        <v>705</v>
      </c>
      <c r="I6">
        <f>IF(ISBLANK(IPK!AQ49),"",IPK!AQ49)</f>
        <v>805</v>
      </c>
    </row>
    <row r="7" spans="1:9">
      <c r="A7">
        <v>906</v>
      </c>
      <c r="B7">
        <f>IF(ISBLANK(IPK!AB50),"",IPK!AB50)</f>
        <v>106</v>
      </c>
      <c r="C7">
        <f>IF(ISBLANK(IPK!AE50),"",IPK!AE50)</f>
        <v>206</v>
      </c>
      <c r="D7">
        <f>IF(ISBLANK(IPK!AG50),"",IPK!AG50)</f>
        <v>306</v>
      </c>
      <c r="E7">
        <f>IF(ISBLANK(IPK!AI50),"",IPK!AI50)</f>
        <v>406</v>
      </c>
      <c r="F7">
        <f>IF(ISBLANK(IPK!AK50),"",IPK!AK50)</f>
        <v>506</v>
      </c>
      <c r="G7">
        <f>IF(ISBLANK(IPK!AM50),"",IPK!AM50)</f>
        <v>606</v>
      </c>
      <c r="H7">
        <f>IF(ISBLANK(IPK!AO50),"",IPK!AO50)</f>
        <v>706</v>
      </c>
      <c r="I7">
        <f>IF(ISBLANK(IPK!AQ50),"",IPK!AQ50)</f>
        <v>806</v>
      </c>
    </row>
    <row r="8" spans="1:9">
      <c r="A8">
        <v>907</v>
      </c>
      <c r="B8">
        <f>IF(ISBLANK(IPK!AB51),"",IPK!AB51)</f>
        <v>107</v>
      </c>
      <c r="C8">
        <f>IF(ISBLANK(IPK!AE51),"",IPK!AE51)</f>
        <v>207</v>
      </c>
      <c r="D8">
        <f>IF(ISBLANK(IPK!AG51),"",IPK!AG51)</f>
        <v>307</v>
      </c>
      <c r="E8">
        <f>IF(ISBLANK(IPK!AI51),"",IPK!AI51)</f>
        <v>407</v>
      </c>
      <c r="F8">
        <f>IF(ISBLANK(IPK!AK51),"",IPK!AK51)</f>
        <v>507</v>
      </c>
      <c r="G8">
        <f>IF(ISBLANK(IPK!AM51),"",IPK!AM51)</f>
        <v>607</v>
      </c>
      <c r="H8">
        <f>IF(ISBLANK(IPK!AO51),"",IPK!AO51)</f>
        <v>707</v>
      </c>
      <c r="I8">
        <f>IF(ISBLANK(IPK!AQ51),"",IPK!AQ51)</f>
        <v>807</v>
      </c>
    </row>
    <row r="9" spans="1:9">
      <c r="A9">
        <v>908</v>
      </c>
      <c r="B9">
        <f>IF(ISBLANK(IPK!AB52),"",IPK!AB52)</f>
        <v>108</v>
      </c>
      <c r="C9">
        <f>IF(ISBLANK(IPK!AE52),"",IPK!AE52)</f>
        <v>208</v>
      </c>
      <c r="D9">
        <f>IF(ISBLANK(IPK!AG52),"",IPK!AG52)</f>
        <v>308</v>
      </c>
      <c r="E9">
        <f>IF(ISBLANK(IPK!AI52),"",IPK!AI52)</f>
        <v>408</v>
      </c>
      <c r="F9">
        <f>IF(ISBLANK(IPK!AK52),"",IPK!AK52)</f>
        <v>508</v>
      </c>
      <c r="G9">
        <f>IF(ISBLANK(IPK!AM52),"",IPK!AM52)</f>
        <v>608</v>
      </c>
      <c r="H9">
        <f>IF(ISBLANK(IPK!AO52),"",IPK!AO52)</f>
        <v>708</v>
      </c>
      <c r="I9">
        <f>IF(ISBLANK(IPK!AQ52),"",IPK!AQ52)</f>
        <v>808</v>
      </c>
    </row>
    <row r="10" spans="1:9">
      <c r="A10">
        <v>909</v>
      </c>
      <c r="B10">
        <f>IF(ISBLANK(IPK!AB53),"",IPK!AB53)</f>
        <v>109</v>
      </c>
      <c r="C10">
        <f>IF(ISBLANK(IPK!AE53),"",IPK!AE53)</f>
        <v>209</v>
      </c>
      <c r="D10">
        <f>IF(ISBLANK(IPK!AG53),"",IPK!AG53)</f>
        <v>309</v>
      </c>
      <c r="E10">
        <f>IF(ISBLANK(IPK!AI53),"",IPK!AI53)</f>
        <v>409</v>
      </c>
      <c r="F10">
        <f>IF(ISBLANK(IPK!AK53),"",IPK!AK53)</f>
        <v>509</v>
      </c>
      <c r="G10">
        <f>IF(ISBLANK(IPK!AM53),"",IPK!AM53)</f>
        <v>609</v>
      </c>
      <c r="H10">
        <f>IF(ISBLANK(IPK!AO53),"",IPK!AO53)</f>
        <v>709</v>
      </c>
      <c r="I10">
        <f>IF(ISBLANK(IPK!AQ53),"",IPK!AQ53)</f>
        <v>809</v>
      </c>
    </row>
    <row r="11" spans="1:9">
      <c r="A11">
        <v>910</v>
      </c>
      <c r="B11">
        <f>IF(ISBLANK(IPK!AB54),"",IPK!AB54)</f>
        <v>110</v>
      </c>
      <c r="C11">
        <f>IF(ISBLANK(IPK!AE54),"",IPK!AE54)</f>
        <v>210</v>
      </c>
      <c r="D11">
        <f>IF(ISBLANK(IPK!AG54),"",IPK!AG54)</f>
        <v>310</v>
      </c>
      <c r="E11">
        <f>IF(ISBLANK(IPK!AI54),"",IPK!AI54)</f>
        <v>410</v>
      </c>
      <c r="F11">
        <f>IF(ISBLANK(IPK!AK54),"",IPK!AK54)</f>
        <v>510</v>
      </c>
      <c r="G11">
        <f>IF(ISBLANK(IPK!AM54),"",IPK!AM54)</f>
        <v>610</v>
      </c>
      <c r="H11">
        <f>IF(ISBLANK(IPK!AO54),"",IPK!AO54)</f>
        <v>710</v>
      </c>
      <c r="I11">
        <f>IF(ISBLANK(IPK!AQ54),"",IPK!AQ54)</f>
        <v>810</v>
      </c>
    </row>
    <row r="12" spans="1:9">
      <c r="A12">
        <v>911</v>
      </c>
      <c r="B12">
        <f>IF(ISBLANK(IPK!AB55),"",IPK!AB55)</f>
        <v>111</v>
      </c>
      <c r="C12">
        <f>IF(ISBLANK(IPK!AE55),"",IPK!AE55)</f>
        <v>211</v>
      </c>
      <c r="D12">
        <f>IF(ISBLANK(IPK!AG55),"",IPK!AG55)</f>
        <v>311</v>
      </c>
      <c r="E12">
        <f>IF(ISBLANK(IPK!AI55),"",IPK!AI55)</f>
        <v>411</v>
      </c>
      <c r="F12">
        <f>IF(ISBLANK(IPK!AK55),"",IPK!AK55)</f>
        <v>511</v>
      </c>
      <c r="G12">
        <f>IF(ISBLANK(IPK!AM55),"",IPK!AM55)</f>
        <v>611</v>
      </c>
      <c r="H12">
        <f>IF(ISBLANK(IPK!AO55),"",IPK!AO55)</f>
        <v>711</v>
      </c>
      <c r="I12">
        <f>IF(ISBLANK(IPK!AQ55),"",IPK!AQ55)</f>
        <v>811</v>
      </c>
    </row>
    <row r="13" spans="1:9">
      <c r="A13">
        <v>912</v>
      </c>
      <c r="B13">
        <f>IF(ISBLANK(IPK!AB56),"",IPK!AB56)</f>
        <v>112</v>
      </c>
      <c r="C13">
        <f>IF(ISBLANK(IPK!AE56),"",IPK!AE56)</f>
        <v>212</v>
      </c>
      <c r="D13">
        <f>IF(ISBLANK(IPK!AG56),"",IPK!AG56)</f>
        <v>312</v>
      </c>
      <c r="E13">
        <f>IF(ISBLANK(IPK!AI56),"",IPK!AI56)</f>
        <v>412</v>
      </c>
      <c r="F13">
        <f>IF(ISBLANK(IPK!AK56),"",IPK!AK56)</f>
        <v>512</v>
      </c>
      <c r="G13">
        <f>IF(ISBLANK(IPK!AM56),"",IPK!AM56)</f>
        <v>612</v>
      </c>
      <c r="H13">
        <f>IF(ISBLANK(IPK!AO56),"",IPK!AO56)</f>
        <v>712</v>
      </c>
      <c r="I13">
        <f>IF(ISBLANK(IPK!AQ56),"",IPK!AQ56)</f>
        <v>812</v>
      </c>
    </row>
    <row r="14" spans="1:9">
      <c r="A14">
        <v>913</v>
      </c>
      <c r="B14">
        <f>IF(ISBLANK(IPK!AB57),"",IPK!AB57)</f>
        <v>113</v>
      </c>
      <c r="C14">
        <f>IF(ISBLANK(IPK!AE57),"",IPK!AE57)</f>
        <v>213</v>
      </c>
      <c r="D14">
        <f>IF(ISBLANK(IPK!AG57),"",IPK!AG57)</f>
        <v>313</v>
      </c>
      <c r="E14">
        <f>IF(ISBLANK(IPK!AI57),"",IPK!AI57)</f>
        <v>413</v>
      </c>
      <c r="F14">
        <f>IF(ISBLANK(IPK!AK57),"",IPK!AK57)</f>
        <v>513</v>
      </c>
      <c r="G14">
        <f>IF(ISBLANK(IPK!AM57),"",IPK!AM57)</f>
        <v>613</v>
      </c>
      <c r="H14">
        <f>IF(ISBLANK(IPK!AO57),"",IPK!AO57)</f>
        <v>713</v>
      </c>
      <c r="I14">
        <f>IF(ISBLANK(IPK!AQ57),"",IPK!AQ57)</f>
        <v>813</v>
      </c>
    </row>
    <row r="15" spans="1:9">
      <c r="A15">
        <v>914</v>
      </c>
      <c r="B15">
        <f>IF(ISBLANK(IPK!AB58),"",IPK!AB58)</f>
        <v>114</v>
      </c>
      <c r="C15">
        <f>IF(ISBLANK(IPK!AE58),"",IPK!AE58)</f>
        <v>214</v>
      </c>
      <c r="D15">
        <f>IF(ISBLANK(IPK!AG58),"",IPK!AG58)</f>
        <v>314</v>
      </c>
      <c r="E15">
        <f>IF(ISBLANK(IPK!AI58),"",IPK!AI58)</f>
        <v>414</v>
      </c>
      <c r="F15">
        <f>IF(ISBLANK(IPK!AK58),"",IPK!AK58)</f>
        <v>514</v>
      </c>
      <c r="G15">
        <f>IF(ISBLANK(IPK!AM58),"",IPK!AM58)</f>
        <v>614</v>
      </c>
      <c r="H15">
        <f>IF(ISBLANK(IPK!AO58),"",IPK!AO58)</f>
        <v>714</v>
      </c>
      <c r="I15">
        <f>IF(ISBLANK(IPK!AQ58),"",IPK!AQ58)</f>
        <v>814</v>
      </c>
    </row>
    <row r="16" spans="1:9">
      <c r="A16">
        <v>915</v>
      </c>
      <c r="B16">
        <f>IF(ISBLANK(IPK!AB59),"",IPK!AB59)</f>
        <v>115</v>
      </c>
      <c r="C16">
        <f>IF(ISBLANK(IPK!AE59),"",IPK!AE59)</f>
        <v>215</v>
      </c>
      <c r="D16">
        <f>IF(ISBLANK(IPK!AG59),"",IPK!AG59)</f>
        <v>315</v>
      </c>
      <c r="E16">
        <f>IF(ISBLANK(IPK!AI59),"",IPK!AI59)</f>
        <v>415</v>
      </c>
      <c r="F16">
        <f>IF(ISBLANK(IPK!AK59),"",IPK!AK59)</f>
        <v>515</v>
      </c>
      <c r="G16">
        <f>IF(ISBLANK(IPK!AM59),"",IPK!AM59)</f>
        <v>615</v>
      </c>
      <c r="H16">
        <f>IF(ISBLANK(IPK!AO59),"",IPK!AO59)</f>
        <v>715</v>
      </c>
      <c r="I16">
        <f>IF(ISBLANK(IPK!AQ59),"",IPK!AQ59)</f>
        <v>815</v>
      </c>
    </row>
    <row r="17" spans="1:9">
      <c r="A17">
        <v>916</v>
      </c>
      <c r="B17">
        <f>IF(ISBLANK(IPK!AB60),"",IPK!AB60)</f>
        <v>116</v>
      </c>
      <c r="C17">
        <f>IF(ISBLANK(IPK!AE60),"",IPK!AE60)</f>
        <v>216</v>
      </c>
      <c r="D17">
        <f>IF(ISBLANK(IPK!AG60),"",IPK!AG60)</f>
        <v>316</v>
      </c>
      <c r="E17">
        <f>IF(ISBLANK(IPK!AI60),"",IPK!AI60)</f>
        <v>416</v>
      </c>
      <c r="F17">
        <f>IF(ISBLANK(IPK!AK60),"",IPK!AK60)</f>
        <v>516</v>
      </c>
      <c r="G17">
        <f>IF(ISBLANK(IPK!AM60),"",IPK!AM60)</f>
        <v>616</v>
      </c>
      <c r="H17">
        <f>IF(ISBLANK(IPK!AO60),"",IPK!AO60)</f>
        <v>716</v>
      </c>
      <c r="I17">
        <f>IF(ISBLANK(IPK!AQ60),"",IPK!AQ60)</f>
        <v>816</v>
      </c>
    </row>
    <row r="18" spans="1:9">
      <c r="A18">
        <v>917</v>
      </c>
      <c r="B18">
        <f>IF(ISBLANK(IPK!AB61),"",IPK!AB61)</f>
        <v>117</v>
      </c>
      <c r="C18">
        <f>IF(ISBLANK(IPK!AE61),"",IPK!AE61)</f>
        <v>217</v>
      </c>
      <c r="D18">
        <f>IF(ISBLANK(IPK!AG61),"",IPK!AG61)</f>
        <v>317</v>
      </c>
      <c r="E18">
        <f>IF(ISBLANK(IPK!AI61),"",IPK!AI61)</f>
        <v>417</v>
      </c>
      <c r="F18">
        <f>IF(ISBLANK(IPK!AK61),"",IPK!AK61)</f>
        <v>517</v>
      </c>
      <c r="G18">
        <f>IF(ISBLANK(IPK!AM61),"",IPK!AM61)</f>
        <v>617</v>
      </c>
      <c r="H18">
        <f>IF(ISBLANK(IPK!AO61),"",IPK!AO61)</f>
        <v>717</v>
      </c>
      <c r="I18">
        <f>IF(ISBLANK(IPK!AQ61),"",IPK!AQ61)</f>
        <v>817</v>
      </c>
    </row>
    <row r="19" spans="1:9">
      <c r="A19">
        <v>918</v>
      </c>
      <c r="B19">
        <f>IF(ISBLANK(IPK!AB62),"",IPK!AB62)</f>
        <v>118</v>
      </c>
      <c r="C19">
        <f>IF(ISBLANK(IPK!AE62),"",IPK!AE62)</f>
        <v>218</v>
      </c>
      <c r="D19">
        <f>IF(ISBLANK(IPK!AG62),"",IPK!AG62)</f>
        <v>318</v>
      </c>
      <c r="E19">
        <f>IF(ISBLANK(IPK!AI62),"",IPK!AI62)</f>
        <v>418</v>
      </c>
      <c r="F19">
        <f>IF(ISBLANK(IPK!AK62),"",IPK!AK62)</f>
        <v>518</v>
      </c>
      <c r="G19">
        <f>IF(ISBLANK(IPK!AM62),"",IPK!AM62)</f>
        <v>618</v>
      </c>
      <c r="H19">
        <f>IF(ISBLANK(IPK!AO62),"",IPK!AO62)</f>
        <v>718</v>
      </c>
      <c r="I19">
        <f>IF(ISBLANK(IPK!AQ62),"",IPK!AQ62)</f>
        <v>818</v>
      </c>
    </row>
    <row r="20" spans="1:9">
      <c r="A20">
        <v>919</v>
      </c>
      <c r="B20">
        <f>IF(ISBLANK(IPK!AB63),"",IPK!AB63)</f>
        <v>119</v>
      </c>
      <c r="C20">
        <f>IF(ISBLANK(IPK!AE63),"",IPK!AE63)</f>
        <v>219</v>
      </c>
      <c r="D20">
        <f>IF(ISBLANK(IPK!AG63),"",IPK!AG63)</f>
        <v>319</v>
      </c>
      <c r="E20">
        <f>IF(ISBLANK(IPK!AI63),"",IPK!AI63)</f>
        <v>419</v>
      </c>
      <c r="F20">
        <f>IF(ISBLANK(IPK!AK63),"",IPK!AK63)</f>
        <v>519</v>
      </c>
      <c r="G20">
        <f>IF(ISBLANK(IPK!AM63),"",IPK!AM63)</f>
        <v>619</v>
      </c>
      <c r="H20">
        <f>IF(ISBLANK(IPK!AO63),"",IPK!AO63)</f>
        <v>719</v>
      </c>
      <c r="I20">
        <f>IF(ISBLANK(IPK!AQ63),"",IPK!AQ63)</f>
        <v>819</v>
      </c>
    </row>
    <row r="21" spans="1:9">
      <c r="A21">
        <v>920</v>
      </c>
      <c r="B21">
        <f>IF(ISBLANK(IPK!AB64),"",IPK!AB64)</f>
        <v>120</v>
      </c>
      <c r="C21">
        <f>IF(ISBLANK(IPK!AE64),"",IPK!AE64)</f>
        <v>220</v>
      </c>
      <c r="D21">
        <f>IF(ISBLANK(IPK!AG64),"",IPK!AG64)</f>
        <v>320</v>
      </c>
      <c r="E21">
        <f>IF(ISBLANK(IPK!AI64),"",IPK!AI64)</f>
        <v>420</v>
      </c>
      <c r="F21">
        <f>IF(ISBLANK(IPK!AK64),"",IPK!AK64)</f>
        <v>520</v>
      </c>
      <c r="G21">
        <f>IF(ISBLANK(IPK!AM64),"",IPK!AM64)</f>
        <v>620</v>
      </c>
      <c r="H21">
        <f>IF(ISBLANK(IPK!AO64),"",IPK!AO64)</f>
        <v>720</v>
      </c>
      <c r="I21">
        <f>IF(ISBLANK(IPK!AQ64),"",IPK!AQ64)</f>
        <v>820</v>
      </c>
    </row>
    <row r="22" spans="1:9">
      <c r="A22">
        <v>921</v>
      </c>
      <c r="B22">
        <f>IF(ISBLANK(IPK!AB65),"",IPK!AB65)</f>
        <v>121</v>
      </c>
      <c r="C22">
        <f>IF(ISBLANK(IPK!AE65),"",IPK!AE65)</f>
        <v>221</v>
      </c>
      <c r="D22">
        <f>IF(ISBLANK(IPK!AG65),"",IPK!AG65)</f>
        <v>321</v>
      </c>
      <c r="E22">
        <f>IF(ISBLANK(IPK!AI65),"",IPK!AI65)</f>
        <v>421</v>
      </c>
      <c r="F22">
        <f>IF(ISBLANK(IPK!AK65),"",IPK!AK65)</f>
        <v>521</v>
      </c>
      <c r="G22">
        <f>IF(ISBLANK(IPK!AM65),"",IPK!AM65)</f>
        <v>621</v>
      </c>
      <c r="H22">
        <f>IF(ISBLANK(IPK!AO65),"",IPK!AO65)</f>
        <v>721</v>
      </c>
      <c r="I22">
        <f>IF(ISBLANK(IPK!AQ65),"",IPK!AQ65)</f>
        <v>821</v>
      </c>
    </row>
    <row r="23" spans="1:9">
      <c r="A23">
        <v>922</v>
      </c>
      <c r="B23">
        <f>IF(ISBLANK(IPK!AB66),"",IPK!AB66)</f>
        <v>122</v>
      </c>
      <c r="C23">
        <f>IF(ISBLANK(IPK!AE66),"",IPK!AE66)</f>
        <v>222</v>
      </c>
      <c r="D23">
        <f>IF(ISBLANK(IPK!AG66),"",IPK!AG66)</f>
        <v>322</v>
      </c>
      <c r="E23">
        <f>IF(ISBLANK(IPK!AI66),"",IPK!AI66)</f>
        <v>422</v>
      </c>
      <c r="F23">
        <f>IF(ISBLANK(IPK!AK66),"",IPK!AK66)</f>
        <v>522</v>
      </c>
      <c r="G23">
        <f>IF(ISBLANK(IPK!AM66),"",IPK!AM66)</f>
        <v>622</v>
      </c>
      <c r="H23">
        <f>IF(ISBLANK(IPK!AO66),"",IPK!AO66)</f>
        <v>722</v>
      </c>
      <c r="I23">
        <f>IF(ISBLANK(IPK!AQ66),"",IPK!AQ66)</f>
        <v>822</v>
      </c>
    </row>
    <row r="24" spans="1:9">
      <c r="A24">
        <v>923</v>
      </c>
      <c r="B24">
        <f>IF(ISBLANK(IPK!AB67),"",IPK!AB67)</f>
        <v>123</v>
      </c>
      <c r="C24">
        <f>IF(ISBLANK(IPK!AE67),"",IPK!AE67)</f>
        <v>223</v>
      </c>
      <c r="D24">
        <f>IF(ISBLANK(IPK!AG67),"",IPK!AG67)</f>
        <v>323</v>
      </c>
      <c r="E24">
        <f>IF(ISBLANK(IPK!AI67),"",IPK!AI67)</f>
        <v>423</v>
      </c>
      <c r="F24">
        <f>IF(ISBLANK(IPK!AK67),"",IPK!AK67)</f>
        <v>523</v>
      </c>
      <c r="G24">
        <f>IF(ISBLANK(IPK!AM67),"",IPK!AM67)</f>
        <v>623</v>
      </c>
      <c r="H24">
        <f>IF(ISBLANK(IPK!AO67),"",IPK!AO67)</f>
        <v>723</v>
      </c>
      <c r="I24">
        <f>IF(ISBLANK(IPK!AQ67),"",IPK!AQ67)</f>
        <v>823</v>
      </c>
    </row>
  </sheetData>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41"/>
  <sheetViews>
    <sheetView showGridLines="0" view="pageLayout" zoomScaleNormal="100" zoomScaleSheetLayoutView="100" workbookViewId="0">
      <selection sqref="A1:XFD1048576"/>
    </sheetView>
  </sheetViews>
  <sheetFormatPr defaultColWidth="9.140625" defaultRowHeight="15"/>
  <cols>
    <col min="1" max="1" width="11.7109375" customWidth="1"/>
    <col min="2" max="2" width="8.7109375" customWidth="1"/>
    <col min="3" max="4" width="13.7109375" customWidth="1"/>
  </cols>
  <sheetData>
    <row r="1" spans="1:4">
      <c r="A1" t="s">
        <v>2824</v>
      </c>
      <c r="B1" t="s">
        <v>2324</v>
      </c>
      <c r="C1" t="s">
        <v>2325</v>
      </c>
      <c r="D1" t="s">
        <v>2326</v>
      </c>
    </row>
    <row r="2" spans="1:4">
      <c r="A2" t="s">
        <v>2910</v>
      </c>
      <c r="B2">
        <v>601</v>
      </c>
      <c r="C2">
        <f>IF(ISBLANK(ANEKS!AK22),"",ANEKS!AK22)</f>
        <v>101</v>
      </c>
      <c r="D2">
        <f>IF(ISBLANK(ANEKS!AQ22),"",ANEKS!AQ22)</f>
        <v>201</v>
      </c>
    </row>
    <row r="3" spans="1:4">
      <c r="A3" t="s">
        <v>2891</v>
      </c>
      <c r="B3">
        <v>602</v>
      </c>
      <c r="C3">
        <f>IF(ISBLANK(ANEKS!AK23),"",ANEKS!AK23)</f>
        <v>102</v>
      </c>
      <c r="D3">
        <f>IF(ISBLANK(ANEKS!AQ23),"",ANEKS!AQ23)</f>
        <v>202</v>
      </c>
    </row>
    <row r="4" spans="1:4">
      <c r="A4" t="s">
        <v>2891</v>
      </c>
      <c r="B4">
        <v>603</v>
      </c>
      <c r="C4">
        <f>IF(ISBLANK(ANEKS!AK24),"",ANEKS!AK24)</f>
        <v>103</v>
      </c>
      <c r="D4">
        <f>IF(ISBLANK(ANEKS!AQ24),"",ANEKS!AQ24)</f>
        <v>203</v>
      </c>
    </row>
    <row r="5" spans="1:4">
      <c r="A5" t="s">
        <v>2911</v>
      </c>
      <c r="B5">
        <v>604</v>
      </c>
      <c r="C5">
        <f>IF(ISBLANK(ANEKS!AK25),"",ANEKS!AK25)</f>
        <v>104</v>
      </c>
      <c r="D5">
        <f>IF(ISBLANK(ANEKS!AQ25),"",ANEKS!AQ25)</f>
        <v>204</v>
      </c>
    </row>
    <row r="6" spans="1:4">
      <c r="A6" t="s">
        <v>2912</v>
      </c>
      <c r="B6">
        <v>605</v>
      </c>
      <c r="C6">
        <f>IF(ISBLANK(ANEKS!AK26),"",ANEKS!AK26)</f>
        <v>105</v>
      </c>
      <c r="D6">
        <f>IF(ISBLANK(ANEKS!AQ26),"",ANEKS!AQ26)</f>
        <v>205</v>
      </c>
    </row>
    <row r="7" spans="1:4">
      <c r="A7" t="s">
        <v>2913</v>
      </c>
      <c r="B7">
        <v>606</v>
      </c>
      <c r="C7">
        <f>IF(ISBLANK(ANEKS!AK27),"",ANEKS!AK27)</f>
        <v>106</v>
      </c>
      <c r="D7">
        <f>IF(ISBLANK(ANEKS!AQ27),"",ANEKS!AQ27)</f>
        <v>206</v>
      </c>
    </row>
    <row r="8" spans="1:4">
      <c r="A8" t="s">
        <v>2914</v>
      </c>
      <c r="B8">
        <v>607</v>
      </c>
      <c r="C8">
        <f>IF(ISBLANK(ANEKS!AK28),"",ANEKS!AK28)</f>
        <v>107</v>
      </c>
      <c r="D8">
        <f>IF(ISBLANK(ANEKS!AQ28),"",ANEKS!AQ28)</f>
        <v>207</v>
      </c>
    </row>
    <row r="9" spans="1:4">
      <c r="A9" t="s">
        <v>2915</v>
      </c>
      <c r="B9">
        <v>608</v>
      </c>
      <c r="C9">
        <f>IF(ISBLANK(ANEKS!AK29),"",ANEKS!AK29)</f>
        <v>108</v>
      </c>
      <c r="D9">
        <f>IF(ISBLANK(ANEKS!AQ29),"",ANEKS!AQ29)</f>
        <v>208</v>
      </c>
    </row>
    <row r="10" spans="1:4">
      <c r="A10" t="s">
        <v>2916</v>
      </c>
      <c r="B10">
        <v>609</v>
      </c>
      <c r="C10">
        <f>IF(ISBLANK(ANEKS!AK30),"",ANEKS!AK30)</f>
        <v>109</v>
      </c>
      <c r="D10">
        <f>IF(ISBLANK(ANEKS!AQ30),"",ANEKS!AQ30)</f>
        <v>209</v>
      </c>
    </row>
    <row r="11" spans="1:4">
      <c r="A11" t="s">
        <v>2894</v>
      </c>
      <c r="B11">
        <v>610</v>
      </c>
      <c r="C11">
        <f>IF(ISBLANK(ANEKS!AK31),"",ANEKS!AK31)</f>
        <v>110</v>
      </c>
      <c r="D11">
        <f>IF(ISBLANK(ANEKS!AQ31),"",ANEKS!AQ31)</f>
        <v>210</v>
      </c>
    </row>
    <row r="12" spans="1:4">
      <c r="A12" t="s">
        <v>2894</v>
      </c>
      <c r="B12">
        <v>611</v>
      </c>
      <c r="C12">
        <f>IF(ISBLANK(ANEKS!AK32),"",ANEKS!AK32)</f>
        <v>111</v>
      </c>
      <c r="D12">
        <f>IF(ISBLANK(ANEKS!AQ32),"",ANEKS!AQ32)</f>
        <v>211</v>
      </c>
    </row>
    <row r="13" spans="1:4">
      <c r="A13" t="s">
        <v>2894</v>
      </c>
      <c r="B13">
        <v>612</v>
      </c>
      <c r="C13">
        <f>IF(ISBLANK(ANEKS!AK33),"",ANEKS!AK33)</f>
        <v>112</v>
      </c>
      <c r="D13">
        <f>IF(ISBLANK(ANEKS!AQ33),"",ANEKS!AQ33)</f>
        <v>212</v>
      </c>
    </row>
    <row r="14" spans="1:4">
      <c r="A14" t="s">
        <v>2894</v>
      </c>
      <c r="B14">
        <v>613</v>
      </c>
      <c r="C14">
        <f>IF(ISBLANK(ANEKS!AK34),"",ANEKS!AK34)</f>
        <v>113</v>
      </c>
      <c r="D14">
        <f>IF(ISBLANK(ANEKS!AQ34),"",ANEKS!AQ34)</f>
        <v>213</v>
      </c>
    </row>
    <row r="15" spans="1:4">
      <c r="A15" t="s">
        <v>2917</v>
      </c>
      <c r="B15">
        <v>614</v>
      </c>
      <c r="C15">
        <f>IF(ISBLANK(ANEKS!AK35),"",ANEKS!AK35)</f>
        <v>114</v>
      </c>
      <c r="D15">
        <f>IF(ISBLANK(ANEKS!AQ35),"",ANEKS!AQ35)</f>
        <v>214</v>
      </c>
    </row>
    <row r="16" spans="1:4">
      <c r="A16" t="s">
        <v>2868</v>
      </c>
      <c r="B16">
        <v>615</v>
      </c>
      <c r="C16">
        <f>IF(ISBLANK(ANEKS!AK36),"",ANEKS!AK36)</f>
        <v>115</v>
      </c>
      <c r="D16">
        <f>IF(ISBLANK(ANEKS!AQ36),"",ANEKS!AQ36)</f>
        <v>215</v>
      </c>
    </row>
    <row r="17" spans="1:4">
      <c r="A17" t="s">
        <v>2918</v>
      </c>
      <c r="B17">
        <v>616</v>
      </c>
      <c r="C17">
        <f>IF(ISBLANK(ANEKS!AK37),"",ANEKS!AK37)</f>
        <v>116</v>
      </c>
      <c r="D17">
        <f>IF(ISBLANK(ANEKS!AQ37),"",ANEKS!AQ37)</f>
        <v>216</v>
      </c>
    </row>
    <row r="18" spans="1:4">
      <c r="A18" t="s">
        <v>2401</v>
      </c>
      <c r="B18">
        <v>617</v>
      </c>
      <c r="C18">
        <f>IF(ISBLANK(ANEKS!AK38),"",ANEKS!AK38)</f>
        <v>117</v>
      </c>
      <c r="D18">
        <f>IF(ISBLANK(ANEKS!AQ38),"",ANEKS!AQ38)</f>
        <v>217</v>
      </c>
    </row>
    <row r="19" spans="1:4">
      <c r="A19" t="s">
        <v>2919</v>
      </c>
      <c r="B19">
        <v>618</v>
      </c>
      <c r="C19">
        <f>IF(ISBLANK(ANEKS!AK39),"",ANEKS!AK39)</f>
        <v>118</v>
      </c>
      <c r="D19">
        <f>IF(ISBLANK(ANEKS!AQ39),"",ANEKS!AQ39)</f>
        <v>218</v>
      </c>
    </row>
    <row r="20" spans="1:4">
      <c r="A20" t="s">
        <v>2920</v>
      </c>
      <c r="B20">
        <v>619</v>
      </c>
      <c r="C20">
        <f>IF(ISBLANK(ANEKS!AK40),"",ANEKS!AK40)</f>
        <v>119</v>
      </c>
      <c r="D20">
        <f>IF(ISBLANK(ANEKS!AQ40),"",ANEKS!AQ40)</f>
        <v>219</v>
      </c>
    </row>
    <row r="21" spans="1:4">
      <c r="A21" t="s">
        <v>2921</v>
      </c>
      <c r="B21">
        <v>620</v>
      </c>
      <c r="C21">
        <f>IF(ISBLANK(ANEKS!AK41),"",ANEKS!AK41)</f>
        <v>120</v>
      </c>
      <c r="D21">
        <f>IF(ISBLANK(ANEKS!AQ41),"",ANEKS!AQ41)</f>
        <v>220</v>
      </c>
    </row>
    <row r="22" spans="1:4">
      <c r="A22" t="s">
        <v>2922</v>
      </c>
      <c r="B22">
        <v>621</v>
      </c>
      <c r="C22">
        <f>IF(ISBLANK(ANEKS!AK42),"",ANEKS!AK42)</f>
        <v>121</v>
      </c>
      <c r="D22">
        <f>IF(ISBLANK(ANEKS!AQ42),"",ANEKS!AQ42)</f>
        <v>221</v>
      </c>
    </row>
    <row r="23" spans="1:4">
      <c r="A23" t="s">
        <v>2923</v>
      </c>
      <c r="B23">
        <v>622</v>
      </c>
      <c r="C23">
        <f>IF(ISBLANK(ANEKS!AK43),"",ANEKS!AK43)</f>
        <v>122</v>
      </c>
      <c r="D23">
        <f>IF(ISBLANK(ANEKS!AQ43),"",ANEKS!AQ43)</f>
        <v>222</v>
      </c>
    </row>
    <row r="24" spans="1:4">
      <c r="A24" t="s">
        <v>2924</v>
      </c>
      <c r="B24">
        <v>623</v>
      </c>
      <c r="C24">
        <f>IF(ISBLANK(ANEKS!AK44),"",ANEKS!AK44)</f>
        <v>123</v>
      </c>
      <c r="D24">
        <f>IF(ISBLANK(ANEKS!AQ44),"",ANEKS!AQ44)</f>
        <v>223</v>
      </c>
    </row>
    <row r="25" spans="1:4">
      <c r="A25" t="s">
        <v>2925</v>
      </c>
      <c r="B25">
        <v>624</v>
      </c>
      <c r="C25">
        <f>IF(ISBLANK(ANEKS!AK45),"",ANEKS!AK45)</f>
        <v>124</v>
      </c>
      <c r="D25">
        <f>IF(ISBLANK(ANEKS!AQ45),"",ANEKS!AQ45)</f>
        <v>224</v>
      </c>
    </row>
    <row r="26" spans="1:4">
      <c r="A26" t="s">
        <v>2926</v>
      </c>
      <c r="B26">
        <v>625</v>
      </c>
      <c r="C26">
        <f>IF(ISBLANK(ANEKS!AK46),"",ANEKS!AK46)</f>
        <v>125</v>
      </c>
      <c r="D26">
        <f>IF(ISBLANK(ANEKS!AQ46),"",ANEKS!AQ46)</f>
        <v>225</v>
      </c>
    </row>
    <row r="27" spans="1:4">
      <c r="A27" t="s">
        <v>2927</v>
      </c>
      <c r="B27">
        <v>626</v>
      </c>
      <c r="C27">
        <f>IF(ISBLANK(ANEKS!AK47),"",ANEKS!AK47)</f>
        <v>126</v>
      </c>
      <c r="D27">
        <f>IF(ISBLANK(ANEKS!AQ47),"",ANEKS!AQ47)</f>
        <v>226</v>
      </c>
    </row>
    <row r="28" spans="1:4">
      <c r="A28" t="s">
        <v>2407</v>
      </c>
      <c r="B28">
        <v>627</v>
      </c>
      <c r="C28">
        <f>IF(ISBLANK(ANEKS!AK48),"",ANEKS!AK48)</f>
        <v>127</v>
      </c>
      <c r="D28">
        <f>IF(ISBLANK(ANEKS!AQ48),"",ANEKS!AQ48)</f>
        <v>227</v>
      </c>
    </row>
    <row r="29" spans="1:4">
      <c r="A29" t="s">
        <v>2928</v>
      </c>
      <c r="B29">
        <v>628</v>
      </c>
      <c r="C29">
        <f>IF(ISBLANK(ANEKS!AK49),"",ANEKS!AK49)</f>
        <v>128</v>
      </c>
      <c r="D29">
        <f>IF(ISBLANK(ANEKS!AQ49),"",ANEKS!AQ49)</f>
        <v>228</v>
      </c>
    </row>
    <row r="30" spans="1:4">
      <c r="A30" t="s">
        <v>2929</v>
      </c>
      <c r="B30">
        <v>629</v>
      </c>
      <c r="C30">
        <f>IF(ISBLANK(ANEKS!AK50),"",ANEKS!AK50)</f>
        <v>129</v>
      </c>
      <c r="D30">
        <f>IF(ISBLANK(ANEKS!AQ50),"",ANEKS!AQ50)</f>
        <v>229</v>
      </c>
    </row>
    <row r="31" spans="1:4">
      <c r="A31" t="s">
        <v>2930</v>
      </c>
      <c r="B31">
        <v>630</v>
      </c>
      <c r="C31">
        <f>IF(ISBLANK(ANEKS!AK51),"",ANEKS!AK51)</f>
        <v>130</v>
      </c>
      <c r="D31">
        <f>IF(ISBLANK(ANEKS!AQ51),"",ANEKS!AQ51)</f>
        <v>230</v>
      </c>
    </row>
    <row r="32" spans="1:4">
      <c r="A32" t="s">
        <v>2931</v>
      </c>
      <c r="B32">
        <v>631</v>
      </c>
      <c r="C32">
        <f>IF(ISBLANK(ANEKS!AK52),"",ANEKS!AK52)</f>
        <v>131</v>
      </c>
      <c r="D32">
        <f>IF(ISBLANK(ANEKS!AQ52),"",ANEKS!AQ52)</f>
        <v>231</v>
      </c>
    </row>
    <row r="33" spans="1:4">
      <c r="A33" t="s">
        <v>2932</v>
      </c>
      <c r="B33">
        <v>632</v>
      </c>
      <c r="C33">
        <f>IF(ISBLANK(ANEKS!AK53),"",ANEKS!AK53)</f>
        <v>132</v>
      </c>
      <c r="D33">
        <f>IF(ISBLANK(ANEKS!AQ53),"",ANEKS!AQ53)</f>
        <v>232</v>
      </c>
    </row>
    <row r="34" spans="1:4">
      <c r="A34" t="s">
        <v>2933</v>
      </c>
      <c r="B34">
        <v>633</v>
      </c>
      <c r="C34">
        <f>IF(ISBLANK(ANEKS!AK54),"",ANEKS!AK54)</f>
        <v>133</v>
      </c>
      <c r="D34">
        <f>IF(ISBLANK(ANEKS!AQ54),"",ANEKS!AQ54)</f>
        <v>233</v>
      </c>
    </row>
    <row r="35" spans="1:4">
      <c r="A35" t="s">
        <v>2934</v>
      </c>
      <c r="B35">
        <v>634</v>
      </c>
      <c r="C35">
        <f>IF(ISBLANK(ANEKS!AK55),"",ANEKS!AK55)</f>
        <v>134</v>
      </c>
      <c r="D35">
        <f>IF(ISBLANK(ANEKS!AQ55),"",ANEKS!AQ55)</f>
        <v>234</v>
      </c>
    </row>
    <row r="36" spans="1:4">
      <c r="A36" t="s">
        <v>2935</v>
      </c>
      <c r="B36">
        <v>635</v>
      </c>
      <c r="C36">
        <f>IF(ISBLANK(ANEKS!AK61),"",ANEKS!AK61)</f>
        <v>135</v>
      </c>
      <c r="D36">
        <f>IF(ISBLANK(ANEKS!AQ61),"",ANEKS!AQ61)</f>
        <v>235</v>
      </c>
    </row>
    <row r="37" spans="1:4">
      <c r="A37" t="s">
        <v>2886</v>
      </c>
      <c r="B37">
        <v>636</v>
      </c>
      <c r="C37">
        <f>IF(ISBLANK(ANEKS!AK62),"",ANEKS!AK62)</f>
        <v>136</v>
      </c>
      <c r="D37">
        <f>IF(ISBLANK(ANEKS!AQ62),"",ANEKS!AQ62)</f>
        <v>236</v>
      </c>
    </row>
    <row r="38" spans="1:4">
      <c r="A38" t="s">
        <v>2887</v>
      </c>
      <c r="B38">
        <v>637</v>
      </c>
      <c r="C38">
        <f>IF(ISBLANK(ANEKS!AK63),"",ANEKS!AK63)</f>
        <v>137</v>
      </c>
      <c r="D38">
        <f>IF(ISBLANK(ANEKS!AQ63),"",ANEKS!AQ63)</f>
        <v>237</v>
      </c>
    </row>
    <row r="39" spans="1:4">
      <c r="A39" t="s">
        <v>2889</v>
      </c>
      <c r="B39">
        <v>638</v>
      </c>
      <c r="C39">
        <f>IF(ISBLANK(ANEKS!AK64),"",ANEKS!AK64)</f>
        <v>138</v>
      </c>
      <c r="D39">
        <f>IF(ISBLANK(ANEKS!AQ64),"",ANEKS!AQ64)</f>
        <v>238</v>
      </c>
    </row>
    <row r="40" spans="1:4">
      <c r="A40" t="s">
        <v>2890</v>
      </c>
      <c r="B40">
        <v>639</v>
      </c>
      <c r="C40">
        <f>IF(ISBLANK(ANEKS!AK65),"",ANEKS!AK65)</f>
        <v>139</v>
      </c>
      <c r="D40">
        <f>IF(ISBLANK(ANEKS!AQ65),"",ANEKS!AQ65)</f>
        <v>239</v>
      </c>
    </row>
    <row r="41" spans="1:4">
      <c r="A41" t="s">
        <v>2936</v>
      </c>
      <c r="B41">
        <v>640</v>
      </c>
      <c r="C41">
        <f>IF(ISBLANK(ANEKS!AK66),"",ANEKS!AK66)</f>
        <v>140</v>
      </c>
      <c r="D41">
        <f>IF(ISBLANK(ANEKS!AQ66),"",ANEKS!AQ66)</f>
        <v>240</v>
      </c>
    </row>
  </sheetData>
  <pageMargins left="0.7" right="0.7" top="0.75" bottom="0.75" header="0.51180555555555496" footer="0.51180555555555496"/>
  <pageSetup paperSize="9"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11A735"/>
  </sheetPr>
  <dimension ref="A1:WWH199"/>
  <sheetViews>
    <sheetView showGridLines="0" tabSelected="1" topLeftCell="F2" zoomScale="110" zoomScaleNormal="110" workbookViewId="0">
      <selection activeCell="F10" sqref="F10:BE10"/>
    </sheetView>
  </sheetViews>
  <sheetFormatPr defaultColWidth="0.85546875" defaultRowHeight="16.5"/>
  <cols>
    <col min="1" max="2" width="7.7109375" style="244" hidden="1" customWidth="1"/>
    <col min="3" max="3" width="16.5703125" style="244" hidden="1" customWidth="1"/>
    <col min="4" max="4" width="16.5703125" style="217" hidden="1" customWidth="1"/>
    <col min="5" max="5" width="7.7109375" style="217" hidden="1" customWidth="1"/>
    <col min="6" max="6" width="3.85546875" style="137" customWidth="1"/>
    <col min="7" max="8" width="0.85546875" style="137"/>
    <col min="9" max="9" width="2.140625" style="137" bestFit="1" customWidth="1"/>
    <col min="10" max="10" width="1.42578125" style="137" customWidth="1"/>
    <col min="11" max="11" width="2.140625" style="137" bestFit="1" customWidth="1"/>
    <col min="12" max="12" width="8" style="137" bestFit="1" customWidth="1"/>
    <col min="13" max="14" width="2.140625" style="137" bestFit="1" customWidth="1"/>
    <col min="15" max="24" width="2.28515625" style="137" bestFit="1" customWidth="1"/>
    <col min="25" max="25" width="11" style="137" bestFit="1" customWidth="1"/>
    <col min="26" max="26" width="2.28515625" style="137" bestFit="1" customWidth="1"/>
    <col min="27" max="27" width="1.7109375" style="137" customWidth="1"/>
    <col min="28" max="28" width="1" style="137" customWidth="1"/>
    <col min="29" max="29" width="0.5703125" style="137" hidden="1" customWidth="1"/>
    <col min="30" max="30" width="0.140625" style="137" hidden="1" customWidth="1"/>
    <col min="31" max="35" width="1.7109375" style="137" customWidth="1"/>
    <col min="36" max="36" width="1.5703125" style="137" customWidth="1"/>
    <col min="37" max="39" width="1.7109375" style="137" customWidth="1"/>
    <col min="40" max="40" width="4.5703125" style="137" customWidth="1"/>
    <col min="41" max="41" width="2.42578125" style="137" customWidth="1"/>
    <col min="42" max="42" width="1.140625" style="137" customWidth="1"/>
    <col min="43" max="43" width="1.5703125" style="137" customWidth="1"/>
    <col min="44" max="44" width="2.42578125" style="137" customWidth="1"/>
    <col min="45" max="56" width="2.28515625" style="137" customWidth="1"/>
    <col min="57" max="57" width="1.85546875" style="137" customWidth="1"/>
    <col min="58" max="58" width="1.28515625" style="137" customWidth="1"/>
    <col min="59" max="59" width="3.28515625" style="137" customWidth="1"/>
    <col min="60" max="60" width="2.5703125" style="137" customWidth="1"/>
    <col min="61" max="261" width="0.85546875" style="137"/>
    <col min="262" max="262" width="1.42578125" style="137" customWidth="1"/>
    <col min="263" max="278" width="0.85546875" style="137"/>
    <col min="279" max="279" width="1.7109375" style="137" customWidth="1"/>
    <col min="280" max="280" width="1" style="137" customWidth="1"/>
    <col min="281" max="282" width="2" style="137" hidden="1" customWidth="1"/>
    <col min="283" max="287" width="1.7109375" style="137" customWidth="1"/>
    <col min="288" max="288" width="1.5703125" style="137" customWidth="1"/>
    <col min="289" max="291" width="1.7109375" style="137" customWidth="1"/>
    <col min="292" max="292" width="1.28515625" style="137" customWidth="1"/>
    <col min="293" max="295" width="0.85546875" style="137"/>
    <col min="296" max="308" width="2.28515625" style="137" customWidth="1"/>
    <col min="309" max="517" width="0.85546875" style="137"/>
    <col min="518" max="518" width="1.42578125" style="137" customWidth="1"/>
    <col min="519" max="534" width="0.85546875" style="137"/>
    <col min="535" max="535" width="1.7109375" style="137" customWidth="1"/>
    <col min="536" max="536" width="1" style="137" customWidth="1"/>
    <col min="537" max="538" width="2" style="137" hidden="1" customWidth="1"/>
    <col min="539" max="543" width="1.7109375" style="137" customWidth="1"/>
    <col min="544" max="544" width="1.5703125" style="137" customWidth="1"/>
    <col min="545" max="547" width="1.7109375" style="137" customWidth="1"/>
    <col min="548" max="548" width="1.28515625" style="137" customWidth="1"/>
    <col min="549" max="551" width="0.85546875" style="137"/>
    <col min="552" max="564" width="2.28515625" style="137" customWidth="1"/>
    <col min="565" max="773" width="0.85546875" style="137"/>
    <col min="774" max="774" width="1.42578125" style="137" customWidth="1"/>
    <col min="775" max="790" width="0.85546875" style="137"/>
    <col min="791" max="791" width="1.7109375" style="137" customWidth="1"/>
    <col min="792" max="792" width="1" style="137" customWidth="1"/>
    <col min="793" max="794" width="2" style="137" hidden="1" customWidth="1"/>
    <col min="795" max="799" width="1.7109375" style="137" customWidth="1"/>
    <col min="800" max="800" width="1.5703125" style="137" customWidth="1"/>
    <col min="801" max="803" width="1.7109375" style="137" customWidth="1"/>
    <col min="804" max="804" width="1.28515625" style="137" customWidth="1"/>
    <col min="805" max="807" width="0.85546875" style="137"/>
    <col min="808" max="820" width="2.28515625" style="137" customWidth="1"/>
    <col min="821" max="1029" width="0.85546875" style="137"/>
    <col min="1030" max="1030" width="1.42578125" style="137" customWidth="1"/>
    <col min="1031" max="1046" width="0.85546875" style="137"/>
    <col min="1047" max="1047" width="1.7109375" style="137" customWidth="1"/>
    <col min="1048" max="1048" width="1" style="137" customWidth="1"/>
    <col min="1049" max="1050" width="2" style="137" hidden="1" customWidth="1"/>
    <col min="1051" max="1055" width="1.7109375" style="137" customWidth="1"/>
    <col min="1056" max="1056" width="1.5703125" style="137" customWidth="1"/>
    <col min="1057" max="1059" width="1.7109375" style="137" customWidth="1"/>
    <col min="1060" max="1060" width="1.28515625" style="137" customWidth="1"/>
    <col min="1061" max="1063" width="0.85546875" style="137"/>
    <col min="1064" max="1076" width="2.28515625" style="137" customWidth="1"/>
    <col min="1077" max="1285" width="0.85546875" style="137"/>
    <col min="1286" max="1286" width="1.42578125" style="137" customWidth="1"/>
    <col min="1287" max="1302" width="0.85546875" style="137"/>
    <col min="1303" max="1303" width="1.7109375" style="137" customWidth="1"/>
    <col min="1304" max="1304" width="1" style="137" customWidth="1"/>
    <col min="1305" max="1306" width="2" style="137" hidden="1" customWidth="1"/>
    <col min="1307" max="1311" width="1.7109375" style="137" customWidth="1"/>
    <col min="1312" max="1312" width="1.5703125" style="137" customWidth="1"/>
    <col min="1313" max="1315" width="1.7109375" style="137" customWidth="1"/>
    <col min="1316" max="1316" width="1.28515625" style="137" customWidth="1"/>
    <col min="1317" max="1319" width="0.85546875" style="137"/>
    <col min="1320" max="1332" width="2.28515625" style="137" customWidth="1"/>
    <col min="1333" max="1541" width="0.85546875" style="137"/>
    <col min="1542" max="1542" width="1.42578125" style="137" customWidth="1"/>
    <col min="1543" max="1558" width="0.85546875" style="137"/>
    <col min="1559" max="1559" width="1.7109375" style="137" customWidth="1"/>
    <col min="1560" max="1560" width="1" style="137" customWidth="1"/>
    <col min="1561" max="1562" width="2" style="137" hidden="1" customWidth="1"/>
    <col min="1563" max="1567" width="1.7109375" style="137" customWidth="1"/>
    <col min="1568" max="1568" width="1.5703125" style="137" customWidth="1"/>
    <col min="1569" max="1571" width="1.7109375" style="137" customWidth="1"/>
    <col min="1572" max="1572" width="1.28515625" style="137" customWidth="1"/>
    <col min="1573" max="1575" width="0.85546875" style="137"/>
    <col min="1576" max="1588" width="2.28515625" style="137" customWidth="1"/>
    <col min="1589" max="1797" width="0.85546875" style="137"/>
    <col min="1798" max="1798" width="1.42578125" style="137" customWidth="1"/>
    <col min="1799" max="1814" width="0.85546875" style="137"/>
    <col min="1815" max="1815" width="1.7109375" style="137" customWidth="1"/>
    <col min="1816" max="1816" width="1" style="137" customWidth="1"/>
    <col min="1817" max="1818" width="2" style="137" hidden="1" customWidth="1"/>
    <col min="1819" max="1823" width="1.7109375" style="137" customWidth="1"/>
    <col min="1824" max="1824" width="1.5703125" style="137" customWidth="1"/>
    <col min="1825" max="1827" width="1.7109375" style="137" customWidth="1"/>
    <col min="1828" max="1828" width="1.28515625" style="137" customWidth="1"/>
    <col min="1829" max="1831" width="0.85546875" style="137"/>
    <col min="1832" max="1844" width="2.28515625" style="137" customWidth="1"/>
    <col min="1845" max="2053" width="0.85546875" style="137"/>
    <col min="2054" max="2054" width="1.42578125" style="137" customWidth="1"/>
    <col min="2055" max="2070" width="0.85546875" style="137"/>
    <col min="2071" max="2071" width="1.7109375" style="137" customWidth="1"/>
    <col min="2072" max="2072" width="1" style="137" customWidth="1"/>
    <col min="2073" max="2074" width="2" style="137" hidden="1" customWidth="1"/>
    <col min="2075" max="2079" width="1.7109375" style="137" customWidth="1"/>
    <col min="2080" max="2080" width="1.5703125" style="137" customWidth="1"/>
    <col min="2081" max="2083" width="1.7109375" style="137" customWidth="1"/>
    <col min="2084" max="2084" width="1.28515625" style="137" customWidth="1"/>
    <col min="2085" max="2087" width="0.85546875" style="137"/>
    <col min="2088" max="2100" width="2.28515625" style="137" customWidth="1"/>
    <col min="2101" max="2309" width="0.85546875" style="137"/>
    <col min="2310" max="2310" width="1.42578125" style="137" customWidth="1"/>
    <col min="2311" max="2326" width="0.85546875" style="137"/>
    <col min="2327" max="2327" width="1.7109375" style="137" customWidth="1"/>
    <col min="2328" max="2328" width="1" style="137" customWidth="1"/>
    <col min="2329" max="2330" width="2" style="137" hidden="1" customWidth="1"/>
    <col min="2331" max="2335" width="1.7109375" style="137" customWidth="1"/>
    <col min="2336" max="2336" width="1.5703125" style="137" customWidth="1"/>
    <col min="2337" max="2339" width="1.7109375" style="137" customWidth="1"/>
    <col min="2340" max="2340" width="1.28515625" style="137" customWidth="1"/>
    <col min="2341" max="2343" width="0.85546875" style="137"/>
    <col min="2344" max="2356" width="2.28515625" style="137" customWidth="1"/>
    <col min="2357" max="2565" width="0.85546875" style="137"/>
    <col min="2566" max="2566" width="1.42578125" style="137" customWidth="1"/>
    <col min="2567" max="2582" width="0.85546875" style="137"/>
    <col min="2583" max="2583" width="1.7109375" style="137" customWidth="1"/>
    <col min="2584" max="2584" width="1" style="137" customWidth="1"/>
    <col min="2585" max="2586" width="2" style="137" hidden="1" customWidth="1"/>
    <col min="2587" max="2591" width="1.7109375" style="137" customWidth="1"/>
    <col min="2592" max="2592" width="1.5703125" style="137" customWidth="1"/>
    <col min="2593" max="2595" width="1.7109375" style="137" customWidth="1"/>
    <col min="2596" max="2596" width="1.28515625" style="137" customWidth="1"/>
    <col min="2597" max="2599" width="0.85546875" style="137"/>
    <col min="2600" max="2612" width="2.28515625" style="137" customWidth="1"/>
    <col min="2613" max="2821" width="0.85546875" style="137"/>
    <col min="2822" max="2822" width="1.42578125" style="137" customWidth="1"/>
    <col min="2823" max="2838" width="0.85546875" style="137"/>
    <col min="2839" max="2839" width="1.7109375" style="137" customWidth="1"/>
    <col min="2840" max="2840" width="1" style="137" customWidth="1"/>
    <col min="2841" max="2842" width="2" style="137" hidden="1" customWidth="1"/>
    <col min="2843" max="2847" width="1.7109375" style="137" customWidth="1"/>
    <col min="2848" max="2848" width="1.5703125" style="137" customWidth="1"/>
    <col min="2849" max="2851" width="1.7109375" style="137" customWidth="1"/>
    <col min="2852" max="2852" width="1.28515625" style="137" customWidth="1"/>
    <col min="2853" max="2855" width="0.85546875" style="137"/>
    <col min="2856" max="2868" width="2.28515625" style="137" customWidth="1"/>
    <col min="2869" max="3077" width="0.85546875" style="137"/>
    <col min="3078" max="3078" width="1.42578125" style="137" customWidth="1"/>
    <col min="3079" max="3094" width="0.85546875" style="137"/>
    <col min="3095" max="3095" width="1.7109375" style="137" customWidth="1"/>
    <col min="3096" max="3096" width="1" style="137" customWidth="1"/>
    <col min="3097" max="3098" width="2" style="137" hidden="1" customWidth="1"/>
    <col min="3099" max="3103" width="1.7109375" style="137" customWidth="1"/>
    <col min="3104" max="3104" width="1.5703125" style="137" customWidth="1"/>
    <col min="3105" max="3107" width="1.7109375" style="137" customWidth="1"/>
    <col min="3108" max="3108" width="1.28515625" style="137" customWidth="1"/>
    <col min="3109" max="3111" width="0.85546875" style="137"/>
    <col min="3112" max="3124" width="2.28515625" style="137" customWidth="1"/>
    <col min="3125" max="3333" width="0.85546875" style="137"/>
    <col min="3334" max="3334" width="1.42578125" style="137" customWidth="1"/>
    <col min="3335" max="3350" width="0.85546875" style="137"/>
    <col min="3351" max="3351" width="1.7109375" style="137" customWidth="1"/>
    <col min="3352" max="3352" width="1" style="137" customWidth="1"/>
    <col min="3353" max="3354" width="2" style="137" hidden="1" customWidth="1"/>
    <col min="3355" max="3359" width="1.7109375" style="137" customWidth="1"/>
    <col min="3360" max="3360" width="1.5703125" style="137" customWidth="1"/>
    <col min="3361" max="3363" width="1.7109375" style="137" customWidth="1"/>
    <col min="3364" max="3364" width="1.28515625" style="137" customWidth="1"/>
    <col min="3365" max="3367" width="0.85546875" style="137"/>
    <col min="3368" max="3380" width="2.28515625" style="137" customWidth="1"/>
    <col min="3381" max="3589" width="0.85546875" style="137"/>
    <col min="3590" max="3590" width="1.42578125" style="137" customWidth="1"/>
    <col min="3591" max="3606" width="0.85546875" style="137"/>
    <col min="3607" max="3607" width="1.7109375" style="137" customWidth="1"/>
    <col min="3608" max="3608" width="1" style="137" customWidth="1"/>
    <col min="3609" max="3610" width="2" style="137" hidden="1" customWidth="1"/>
    <col min="3611" max="3615" width="1.7109375" style="137" customWidth="1"/>
    <col min="3616" max="3616" width="1.5703125" style="137" customWidth="1"/>
    <col min="3617" max="3619" width="1.7109375" style="137" customWidth="1"/>
    <col min="3620" max="3620" width="1.28515625" style="137" customWidth="1"/>
    <col min="3621" max="3623" width="0.85546875" style="137"/>
    <col min="3624" max="3636" width="2.28515625" style="137" customWidth="1"/>
    <col min="3637" max="3845" width="0.85546875" style="137"/>
    <col min="3846" max="3846" width="1.42578125" style="137" customWidth="1"/>
    <col min="3847" max="3862" width="0.85546875" style="137"/>
    <col min="3863" max="3863" width="1.7109375" style="137" customWidth="1"/>
    <col min="3864" max="3864" width="1" style="137" customWidth="1"/>
    <col min="3865" max="3866" width="2" style="137" hidden="1" customWidth="1"/>
    <col min="3867" max="3871" width="1.7109375" style="137" customWidth="1"/>
    <col min="3872" max="3872" width="1.5703125" style="137" customWidth="1"/>
    <col min="3873" max="3875" width="1.7109375" style="137" customWidth="1"/>
    <col min="3876" max="3876" width="1.28515625" style="137" customWidth="1"/>
    <col min="3877" max="3879" width="0.85546875" style="137"/>
    <col min="3880" max="3892" width="2.28515625" style="137" customWidth="1"/>
    <col min="3893" max="4101" width="0.85546875" style="137"/>
    <col min="4102" max="4102" width="1.42578125" style="137" customWidth="1"/>
    <col min="4103" max="4118" width="0.85546875" style="137"/>
    <col min="4119" max="4119" width="1.7109375" style="137" customWidth="1"/>
    <col min="4120" max="4120" width="1" style="137" customWidth="1"/>
    <col min="4121" max="4122" width="2" style="137" hidden="1" customWidth="1"/>
    <col min="4123" max="4127" width="1.7109375" style="137" customWidth="1"/>
    <col min="4128" max="4128" width="1.5703125" style="137" customWidth="1"/>
    <col min="4129" max="4131" width="1.7109375" style="137" customWidth="1"/>
    <col min="4132" max="4132" width="1.28515625" style="137" customWidth="1"/>
    <col min="4133" max="4135" width="0.85546875" style="137"/>
    <col min="4136" max="4148" width="2.28515625" style="137" customWidth="1"/>
    <col min="4149" max="4357" width="0.85546875" style="137"/>
    <col min="4358" max="4358" width="1.42578125" style="137" customWidth="1"/>
    <col min="4359" max="4374" width="0.85546875" style="137"/>
    <col min="4375" max="4375" width="1.7109375" style="137" customWidth="1"/>
    <col min="4376" max="4376" width="1" style="137" customWidth="1"/>
    <col min="4377" max="4378" width="2" style="137" hidden="1" customWidth="1"/>
    <col min="4379" max="4383" width="1.7109375" style="137" customWidth="1"/>
    <col min="4384" max="4384" width="1.5703125" style="137" customWidth="1"/>
    <col min="4385" max="4387" width="1.7109375" style="137" customWidth="1"/>
    <col min="4388" max="4388" width="1.28515625" style="137" customWidth="1"/>
    <col min="4389" max="4391" width="0.85546875" style="137"/>
    <col min="4392" max="4404" width="2.28515625" style="137" customWidth="1"/>
    <col min="4405" max="4613" width="0.85546875" style="137"/>
    <col min="4614" max="4614" width="1.42578125" style="137" customWidth="1"/>
    <col min="4615" max="4630" width="0.85546875" style="137"/>
    <col min="4631" max="4631" width="1.7109375" style="137" customWidth="1"/>
    <col min="4632" max="4632" width="1" style="137" customWidth="1"/>
    <col min="4633" max="4634" width="2" style="137" hidden="1" customWidth="1"/>
    <col min="4635" max="4639" width="1.7109375" style="137" customWidth="1"/>
    <col min="4640" max="4640" width="1.5703125" style="137" customWidth="1"/>
    <col min="4641" max="4643" width="1.7109375" style="137" customWidth="1"/>
    <col min="4644" max="4644" width="1.28515625" style="137" customWidth="1"/>
    <col min="4645" max="4647" width="0.85546875" style="137"/>
    <col min="4648" max="4660" width="2.28515625" style="137" customWidth="1"/>
    <col min="4661" max="4869" width="0.85546875" style="137"/>
    <col min="4870" max="4870" width="1.42578125" style="137" customWidth="1"/>
    <col min="4871" max="4886" width="0.85546875" style="137"/>
    <col min="4887" max="4887" width="1.7109375" style="137" customWidth="1"/>
    <col min="4888" max="4888" width="1" style="137" customWidth="1"/>
    <col min="4889" max="4890" width="2" style="137" hidden="1" customWidth="1"/>
    <col min="4891" max="4895" width="1.7109375" style="137" customWidth="1"/>
    <col min="4896" max="4896" width="1.5703125" style="137" customWidth="1"/>
    <col min="4897" max="4899" width="1.7109375" style="137" customWidth="1"/>
    <col min="4900" max="4900" width="1.28515625" style="137" customWidth="1"/>
    <col min="4901" max="4903" width="0.85546875" style="137"/>
    <col min="4904" max="4916" width="2.28515625" style="137" customWidth="1"/>
    <col min="4917" max="5125" width="0.85546875" style="137"/>
    <col min="5126" max="5126" width="1.42578125" style="137" customWidth="1"/>
    <col min="5127" max="5142" width="0.85546875" style="137"/>
    <col min="5143" max="5143" width="1.7109375" style="137" customWidth="1"/>
    <col min="5144" max="5144" width="1" style="137" customWidth="1"/>
    <col min="5145" max="5146" width="2" style="137" hidden="1" customWidth="1"/>
    <col min="5147" max="5151" width="1.7109375" style="137" customWidth="1"/>
    <col min="5152" max="5152" width="1.5703125" style="137" customWidth="1"/>
    <col min="5153" max="5155" width="1.7109375" style="137" customWidth="1"/>
    <col min="5156" max="5156" width="1.28515625" style="137" customWidth="1"/>
    <col min="5157" max="5159" width="0.85546875" style="137"/>
    <col min="5160" max="5172" width="2.28515625" style="137" customWidth="1"/>
    <col min="5173" max="5381" width="0.85546875" style="137"/>
    <col min="5382" max="5382" width="1.42578125" style="137" customWidth="1"/>
    <col min="5383" max="5398" width="0.85546875" style="137"/>
    <col min="5399" max="5399" width="1.7109375" style="137" customWidth="1"/>
    <col min="5400" max="5400" width="1" style="137" customWidth="1"/>
    <col min="5401" max="5402" width="2" style="137" hidden="1" customWidth="1"/>
    <col min="5403" max="5407" width="1.7109375" style="137" customWidth="1"/>
    <col min="5408" max="5408" width="1.5703125" style="137" customWidth="1"/>
    <col min="5409" max="5411" width="1.7109375" style="137" customWidth="1"/>
    <col min="5412" max="5412" width="1.28515625" style="137" customWidth="1"/>
    <col min="5413" max="5415" width="0.85546875" style="137"/>
    <col min="5416" max="5428" width="2.28515625" style="137" customWidth="1"/>
    <col min="5429" max="5637" width="0.85546875" style="137"/>
    <col min="5638" max="5638" width="1.42578125" style="137" customWidth="1"/>
    <col min="5639" max="5654" width="0.85546875" style="137"/>
    <col min="5655" max="5655" width="1.7109375" style="137" customWidth="1"/>
    <col min="5656" max="5656" width="1" style="137" customWidth="1"/>
    <col min="5657" max="5658" width="2" style="137" hidden="1" customWidth="1"/>
    <col min="5659" max="5663" width="1.7109375" style="137" customWidth="1"/>
    <col min="5664" max="5664" width="1.5703125" style="137" customWidth="1"/>
    <col min="5665" max="5667" width="1.7109375" style="137" customWidth="1"/>
    <col min="5668" max="5668" width="1.28515625" style="137" customWidth="1"/>
    <col min="5669" max="5671" width="0.85546875" style="137"/>
    <col min="5672" max="5684" width="2.28515625" style="137" customWidth="1"/>
    <col min="5685" max="5893" width="0.85546875" style="137"/>
    <col min="5894" max="5894" width="1.42578125" style="137" customWidth="1"/>
    <col min="5895" max="5910" width="0.85546875" style="137"/>
    <col min="5911" max="5911" width="1.7109375" style="137" customWidth="1"/>
    <col min="5912" max="5912" width="1" style="137" customWidth="1"/>
    <col min="5913" max="5914" width="2" style="137" hidden="1" customWidth="1"/>
    <col min="5915" max="5919" width="1.7109375" style="137" customWidth="1"/>
    <col min="5920" max="5920" width="1.5703125" style="137" customWidth="1"/>
    <col min="5921" max="5923" width="1.7109375" style="137" customWidth="1"/>
    <col min="5924" max="5924" width="1.28515625" style="137" customWidth="1"/>
    <col min="5925" max="5927" width="0.85546875" style="137"/>
    <col min="5928" max="5940" width="2.28515625" style="137" customWidth="1"/>
    <col min="5941" max="6149" width="0.85546875" style="137"/>
    <col min="6150" max="6150" width="1.42578125" style="137" customWidth="1"/>
    <col min="6151" max="6166" width="0.85546875" style="137"/>
    <col min="6167" max="6167" width="1.7109375" style="137" customWidth="1"/>
    <col min="6168" max="6168" width="1" style="137" customWidth="1"/>
    <col min="6169" max="6170" width="2" style="137" hidden="1" customWidth="1"/>
    <col min="6171" max="6175" width="1.7109375" style="137" customWidth="1"/>
    <col min="6176" max="6176" width="1.5703125" style="137" customWidth="1"/>
    <col min="6177" max="6179" width="1.7109375" style="137" customWidth="1"/>
    <col min="6180" max="6180" width="1.28515625" style="137" customWidth="1"/>
    <col min="6181" max="6183" width="0.85546875" style="137"/>
    <col min="6184" max="6196" width="2.28515625" style="137" customWidth="1"/>
    <col min="6197" max="6405" width="0.85546875" style="137"/>
    <col min="6406" max="6406" width="1.42578125" style="137" customWidth="1"/>
    <col min="6407" max="6422" width="0.85546875" style="137"/>
    <col min="6423" max="6423" width="1.7109375" style="137" customWidth="1"/>
    <col min="6424" max="6424" width="1" style="137" customWidth="1"/>
    <col min="6425" max="6426" width="2" style="137" hidden="1" customWidth="1"/>
    <col min="6427" max="6431" width="1.7109375" style="137" customWidth="1"/>
    <col min="6432" max="6432" width="1.5703125" style="137" customWidth="1"/>
    <col min="6433" max="6435" width="1.7109375" style="137" customWidth="1"/>
    <col min="6436" max="6436" width="1.28515625" style="137" customWidth="1"/>
    <col min="6437" max="6439" width="0.85546875" style="137"/>
    <col min="6440" max="6452" width="2.28515625" style="137" customWidth="1"/>
    <col min="6453" max="6661" width="0.85546875" style="137"/>
    <col min="6662" max="6662" width="1.42578125" style="137" customWidth="1"/>
    <col min="6663" max="6678" width="0.85546875" style="137"/>
    <col min="6679" max="6679" width="1.7109375" style="137" customWidth="1"/>
    <col min="6680" max="6680" width="1" style="137" customWidth="1"/>
    <col min="6681" max="6682" width="2" style="137" hidden="1" customWidth="1"/>
    <col min="6683" max="6687" width="1.7109375" style="137" customWidth="1"/>
    <col min="6688" max="6688" width="1.5703125" style="137" customWidth="1"/>
    <col min="6689" max="6691" width="1.7109375" style="137" customWidth="1"/>
    <col min="6692" max="6692" width="1.28515625" style="137" customWidth="1"/>
    <col min="6693" max="6695" width="0.85546875" style="137"/>
    <col min="6696" max="6708" width="2.28515625" style="137" customWidth="1"/>
    <col min="6709" max="6917" width="0.85546875" style="137"/>
    <col min="6918" max="6918" width="1.42578125" style="137" customWidth="1"/>
    <col min="6919" max="6934" width="0.85546875" style="137"/>
    <col min="6935" max="6935" width="1.7109375" style="137" customWidth="1"/>
    <col min="6936" max="6936" width="1" style="137" customWidth="1"/>
    <col min="6937" max="6938" width="2" style="137" hidden="1" customWidth="1"/>
    <col min="6939" max="6943" width="1.7109375" style="137" customWidth="1"/>
    <col min="6944" max="6944" width="1.5703125" style="137" customWidth="1"/>
    <col min="6945" max="6947" width="1.7109375" style="137" customWidth="1"/>
    <col min="6948" max="6948" width="1.28515625" style="137" customWidth="1"/>
    <col min="6949" max="6951" width="0.85546875" style="137"/>
    <col min="6952" max="6964" width="2.28515625" style="137" customWidth="1"/>
    <col min="6965" max="7173" width="0.85546875" style="137"/>
    <col min="7174" max="7174" width="1.42578125" style="137" customWidth="1"/>
    <col min="7175" max="7190" width="0.85546875" style="137"/>
    <col min="7191" max="7191" width="1.7109375" style="137" customWidth="1"/>
    <col min="7192" max="7192" width="1" style="137" customWidth="1"/>
    <col min="7193" max="7194" width="2" style="137" hidden="1" customWidth="1"/>
    <col min="7195" max="7199" width="1.7109375" style="137" customWidth="1"/>
    <col min="7200" max="7200" width="1.5703125" style="137" customWidth="1"/>
    <col min="7201" max="7203" width="1.7109375" style="137" customWidth="1"/>
    <col min="7204" max="7204" width="1.28515625" style="137" customWidth="1"/>
    <col min="7205" max="7207" width="0.85546875" style="137"/>
    <col min="7208" max="7220" width="2.28515625" style="137" customWidth="1"/>
    <col min="7221" max="7429" width="0.85546875" style="137"/>
    <col min="7430" max="7430" width="1.42578125" style="137" customWidth="1"/>
    <col min="7431" max="7446" width="0.85546875" style="137"/>
    <col min="7447" max="7447" width="1.7109375" style="137" customWidth="1"/>
    <col min="7448" max="7448" width="1" style="137" customWidth="1"/>
    <col min="7449" max="7450" width="2" style="137" hidden="1" customWidth="1"/>
    <col min="7451" max="7455" width="1.7109375" style="137" customWidth="1"/>
    <col min="7456" max="7456" width="1.5703125" style="137" customWidth="1"/>
    <col min="7457" max="7459" width="1.7109375" style="137" customWidth="1"/>
    <col min="7460" max="7460" width="1.28515625" style="137" customWidth="1"/>
    <col min="7461" max="7463" width="0.85546875" style="137"/>
    <col min="7464" max="7476" width="2.28515625" style="137" customWidth="1"/>
    <col min="7477" max="7685" width="0.85546875" style="137"/>
    <col min="7686" max="7686" width="1.42578125" style="137" customWidth="1"/>
    <col min="7687" max="7702" width="0.85546875" style="137"/>
    <col min="7703" max="7703" width="1.7109375" style="137" customWidth="1"/>
    <col min="7704" max="7704" width="1" style="137" customWidth="1"/>
    <col min="7705" max="7706" width="2" style="137" hidden="1" customWidth="1"/>
    <col min="7707" max="7711" width="1.7109375" style="137" customWidth="1"/>
    <col min="7712" max="7712" width="1.5703125" style="137" customWidth="1"/>
    <col min="7713" max="7715" width="1.7109375" style="137" customWidth="1"/>
    <col min="7716" max="7716" width="1.28515625" style="137" customWidth="1"/>
    <col min="7717" max="7719" width="0.85546875" style="137"/>
    <col min="7720" max="7732" width="2.28515625" style="137" customWidth="1"/>
    <col min="7733" max="7941" width="0.85546875" style="137"/>
    <col min="7942" max="7942" width="1.42578125" style="137" customWidth="1"/>
    <col min="7943" max="7958" width="0.85546875" style="137"/>
    <col min="7959" max="7959" width="1.7109375" style="137" customWidth="1"/>
    <col min="7960" max="7960" width="1" style="137" customWidth="1"/>
    <col min="7961" max="7962" width="2" style="137" hidden="1" customWidth="1"/>
    <col min="7963" max="7967" width="1.7109375" style="137" customWidth="1"/>
    <col min="7968" max="7968" width="1.5703125" style="137" customWidth="1"/>
    <col min="7969" max="7971" width="1.7109375" style="137" customWidth="1"/>
    <col min="7972" max="7972" width="1.28515625" style="137" customWidth="1"/>
    <col min="7973" max="7975" width="0.85546875" style="137"/>
    <col min="7976" max="7988" width="2.28515625" style="137" customWidth="1"/>
    <col min="7989" max="8197" width="0.85546875" style="137"/>
    <col min="8198" max="8198" width="1.42578125" style="137" customWidth="1"/>
    <col min="8199" max="8214" width="0.85546875" style="137"/>
    <col min="8215" max="8215" width="1.7109375" style="137" customWidth="1"/>
    <col min="8216" max="8216" width="1" style="137" customWidth="1"/>
    <col min="8217" max="8218" width="2" style="137" hidden="1" customWidth="1"/>
    <col min="8219" max="8223" width="1.7109375" style="137" customWidth="1"/>
    <col min="8224" max="8224" width="1.5703125" style="137" customWidth="1"/>
    <col min="8225" max="8227" width="1.7109375" style="137" customWidth="1"/>
    <col min="8228" max="8228" width="1.28515625" style="137" customWidth="1"/>
    <col min="8229" max="8231" width="0.85546875" style="137"/>
    <col min="8232" max="8244" width="2.28515625" style="137" customWidth="1"/>
    <col min="8245" max="8453" width="0.85546875" style="137"/>
    <col min="8454" max="8454" width="1.42578125" style="137" customWidth="1"/>
    <col min="8455" max="8470" width="0.85546875" style="137"/>
    <col min="8471" max="8471" width="1.7109375" style="137" customWidth="1"/>
    <col min="8472" max="8472" width="1" style="137" customWidth="1"/>
    <col min="8473" max="8474" width="2" style="137" hidden="1" customWidth="1"/>
    <col min="8475" max="8479" width="1.7109375" style="137" customWidth="1"/>
    <col min="8480" max="8480" width="1.5703125" style="137" customWidth="1"/>
    <col min="8481" max="8483" width="1.7109375" style="137" customWidth="1"/>
    <col min="8484" max="8484" width="1.28515625" style="137" customWidth="1"/>
    <col min="8485" max="8487" width="0.85546875" style="137"/>
    <col min="8488" max="8500" width="2.28515625" style="137" customWidth="1"/>
    <col min="8501" max="8709" width="0.85546875" style="137"/>
    <col min="8710" max="8710" width="1.42578125" style="137" customWidth="1"/>
    <col min="8711" max="8726" width="0.85546875" style="137"/>
    <col min="8727" max="8727" width="1.7109375" style="137" customWidth="1"/>
    <col min="8728" max="8728" width="1" style="137" customWidth="1"/>
    <col min="8729" max="8730" width="2" style="137" hidden="1" customWidth="1"/>
    <col min="8731" max="8735" width="1.7109375" style="137" customWidth="1"/>
    <col min="8736" max="8736" width="1.5703125" style="137" customWidth="1"/>
    <col min="8737" max="8739" width="1.7109375" style="137" customWidth="1"/>
    <col min="8740" max="8740" width="1.28515625" style="137" customWidth="1"/>
    <col min="8741" max="8743" width="0.85546875" style="137"/>
    <col min="8744" max="8756" width="2.28515625" style="137" customWidth="1"/>
    <col min="8757" max="8965" width="0.85546875" style="137"/>
    <col min="8966" max="8966" width="1.42578125" style="137" customWidth="1"/>
    <col min="8967" max="8982" width="0.85546875" style="137"/>
    <col min="8983" max="8983" width="1.7109375" style="137" customWidth="1"/>
    <col min="8984" max="8984" width="1" style="137" customWidth="1"/>
    <col min="8985" max="8986" width="2" style="137" hidden="1" customWidth="1"/>
    <col min="8987" max="8991" width="1.7109375" style="137" customWidth="1"/>
    <col min="8992" max="8992" width="1.5703125" style="137" customWidth="1"/>
    <col min="8993" max="8995" width="1.7109375" style="137" customWidth="1"/>
    <col min="8996" max="8996" width="1.28515625" style="137" customWidth="1"/>
    <col min="8997" max="8999" width="0.85546875" style="137"/>
    <col min="9000" max="9012" width="2.28515625" style="137" customWidth="1"/>
    <col min="9013" max="9221" width="0.85546875" style="137"/>
    <col min="9222" max="9222" width="1.42578125" style="137" customWidth="1"/>
    <col min="9223" max="9238" width="0.85546875" style="137"/>
    <col min="9239" max="9239" width="1.7109375" style="137" customWidth="1"/>
    <col min="9240" max="9240" width="1" style="137" customWidth="1"/>
    <col min="9241" max="9242" width="2" style="137" hidden="1" customWidth="1"/>
    <col min="9243" max="9247" width="1.7109375" style="137" customWidth="1"/>
    <col min="9248" max="9248" width="1.5703125" style="137" customWidth="1"/>
    <col min="9249" max="9251" width="1.7109375" style="137" customWidth="1"/>
    <col min="9252" max="9252" width="1.28515625" style="137" customWidth="1"/>
    <col min="9253" max="9255" width="0.85546875" style="137"/>
    <col min="9256" max="9268" width="2.28515625" style="137" customWidth="1"/>
    <col min="9269" max="9477" width="0.85546875" style="137"/>
    <col min="9478" max="9478" width="1.42578125" style="137" customWidth="1"/>
    <col min="9479" max="9494" width="0.85546875" style="137"/>
    <col min="9495" max="9495" width="1.7109375" style="137" customWidth="1"/>
    <col min="9496" max="9496" width="1" style="137" customWidth="1"/>
    <col min="9497" max="9498" width="2" style="137" hidden="1" customWidth="1"/>
    <col min="9499" max="9503" width="1.7109375" style="137" customWidth="1"/>
    <col min="9504" max="9504" width="1.5703125" style="137" customWidth="1"/>
    <col min="9505" max="9507" width="1.7109375" style="137" customWidth="1"/>
    <col min="9508" max="9508" width="1.28515625" style="137" customWidth="1"/>
    <col min="9509" max="9511" width="0.85546875" style="137"/>
    <col min="9512" max="9524" width="2.28515625" style="137" customWidth="1"/>
    <col min="9525" max="9733" width="0.85546875" style="137"/>
    <col min="9734" max="9734" width="1.42578125" style="137" customWidth="1"/>
    <col min="9735" max="9750" width="0.85546875" style="137"/>
    <col min="9751" max="9751" width="1.7109375" style="137" customWidth="1"/>
    <col min="9752" max="9752" width="1" style="137" customWidth="1"/>
    <col min="9753" max="9754" width="2" style="137" hidden="1" customWidth="1"/>
    <col min="9755" max="9759" width="1.7109375" style="137" customWidth="1"/>
    <col min="9760" max="9760" width="1.5703125" style="137" customWidth="1"/>
    <col min="9761" max="9763" width="1.7109375" style="137" customWidth="1"/>
    <col min="9764" max="9764" width="1.28515625" style="137" customWidth="1"/>
    <col min="9765" max="9767" width="0.85546875" style="137"/>
    <col min="9768" max="9780" width="2.28515625" style="137" customWidth="1"/>
    <col min="9781" max="9989" width="0.85546875" style="137"/>
    <col min="9990" max="9990" width="1.42578125" style="137" customWidth="1"/>
    <col min="9991" max="10006" width="0.85546875" style="137"/>
    <col min="10007" max="10007" width="1.7109375" style="137" customWidth="1"/>
    <col min="10008" max="10008" width="1" style="137" customWidth="1"/>
    <col min="10009" max="10010" width="2" style="137" hidden="1" customWidth="1"/>
    <col min="10011" max="10015" width="1.7109375" style="137" customWidth="1"/>
    <col min="10016" max="10016" width="1.5703125" style="137" customWidth="1"/>
    <col min="10017" max="10019" width="1.7109375" style="137" customWidth="1"/>
    <col min="10020" max="10020" width="1.28515625" style="137" customWidth="1"/>
    <col min="10021" max="10023" width="0.85546875" style="137"/>
    <col min="10024" max="10036" width="2.28515625" style="137" customWidth="1"/>
    <col min="10037" max="10245" width="0.85546875" style="137"/>
    <col min="10246" max="10246" width="1.42578125" style="137" customWidth="1"/>
    <col min="10247" max="10262" width="0.85546875" style="137"/>
    <col min="10263" max="10263" width="1.7109375" style="137" customWidth="1"/>
    <col min="10264" max="10264" width="1" style="137" customWidth="1"/>
    <col min="10265" max="10266" width="2" style="137" hidden="1" customWidth="1"/>
    <col min="10267" max="10271" width="1.7109375" style="137" customWidth="1"/>
    <col min="10272" max="10272" width="1.5703125" style="137" customWidth="1"/>
    <col min="10273" max="10275" width="1.7109375" style="137" customWidth="1"/>
    <col min="10276" max="10276" width="1.28515625" style="137" customWidth="1"/>
    <col min="10277" max="10279" width="0.85546875" style="137"/>
    <col min="10280" max="10292" width="2.28515625" style="137" customWidth="1"/>
    <col min="10293" max="10501" width="0.85546875" style="137"/>
    <col min="10502" max="10502" width="1.42578125" style="137" customWidth="1"/>
    <col min="10503" max="10518" width="0.85546875" style="137"/>
    <col min="10519" max="10519" width="1.7109375" style="137" customWidth="1"/>
    <col min="10520" max="10520" width="1" style="137" customWidth="1"/>
    <col min="10521" max="10522" width="2" style="137" hidden="1" customWidth="1"/>
    <col min="10523" max="10527" width="1.7109375" style="137" customWidth="1"/>
    <col min="10528" max="10528" width="1.5703125" style="137" customWidth="1"/>
    <col min="10529" max="10531" width="1.7109375" style="137" customWidth="1"/>
    <col min="10532" max="10532" width="1.28515625" style="137" customWidth="1"/>
    <col min="10533" max="10535" width="0.85546875" style="137"/>
    <col min="10536" max="10548" width="2.28515625" style="137" customWidth="1"/>
    <col min="10549" max="10757" width="0.85546875" style="137"/>
    <col min="10758" max="10758" width="1.42578125" style="137" customWidth="1"/>
    <col min="10759" max="10774" width="0.85546875" style="137"/>
    <col min="10775" max="10775" width="1.7109375" style="137" customWidth="1"/>
    <col min="10776" max="10776" width="1" style="137" customWidth="1"/>
    <col min="10777" max="10778" width="2" style="137" hidden="1" customWidth="1"/>
    <col min="10779" max="10783" width="1.7109375" style="137" customWidth="1"/>
    <col min="10784" max="10784" width="1.5703125" style="137" customWidth="1"/>
    <col min="10785" max="10787" width="1.7109375" style="137" customWidth="1"/>
    <col min="10788" max="10788" width="1.28515625" style="137" customWidth="1"/>
    <col min="10789" max="10791" width="0.85546875" style="137"/>
    <col min="10792" max="10804" width="2.28515625" style="137" customWidth="1"/>
    <col min="10805" max="11013" width="0.85546875" style="137"/>
    <col min="11014" max="11014" width="1.42578125" style="137" customWidth="1"/>
    <col min="11015" max="11030" width="0.85546875" style="137"/>
    <col min="11031" max="11031" width="1.7109375" style="137" customWidth="1"/>
    <col min="11032" max="11032" width="1" style="137" customWidth="1"/>
    <col min="11033" max="11034" width="2" style="137" hidden="1" customWidth="1"/>
    <col min="11035" max="11039" width="1.7109375" style="137" customWidth="1"/>
    <col min="11040" max="11040" width="1.5703125" style="137" customWidth="1"/>
    <col min="11041" max="11043" width="1.7109375" style="137" customWidth="1"/>
    <col min="11044" max="11044" width="1.28515625" style="137" customWidth="1"/>
    <col min="11045" max="11047" width="0.85546875" style="137"/>
    <col min="11048" max="11060" width="2.28515625" style="137" customWidth="1"/>
    <col min="11061" max="11269" width="0.85546875" style="137"/>
    <col min="11270" max="11270" width="1.42578125" style="137" customWidth="1"/>
    <col min="11271" max="11286" width="0.85546875" style="137"/>
    <col min="11287" max="11287" width="1.7109375" style="137" customWidth="1"/>
    <col min="11288" max="11288" width="1" style="137" customWidth="1"/>
    <col min="11289" max="11290" width="2" style="137" hidden="1" customWidth="1"/>
    <col min="11291" max="11295" width="1.7109375" style="137" customWidth="1"/>
    <col min="11296" max="11296" width="1.5703125" style="137" customWidth="1"/>
    <col min="11297" max="11299" width="1.7109375" style="137" customWidth="1"/>
    <col min="11300" max="11300" width="1.28515625" style="137" customWidth="1"/>
    <col min="11301" max="11303" width="0.85546875" style="137"/>
    <col min="11304" max="11316" width="2.28515625" style="137" customWidth="1"/>
    <col min="11317" max="11525" width="0.85546875" style="137"/>
    <col min="11526" max="11526" width="1.42578125" style="137" customWidth="1"/>
    <col min="11527" max="11542" width="0.85546875" style="137"/>
    <col min="11543" max="11543" width="1.7109375" style="137" customWidth="1"/>
    <col min="11544" max="11544" width="1" style="137" customWidth="1"/>
    <col min="11545" max="11546" width="2" style="137" hidden="1" customWidth="1"/>
    <col min="11547" max="11551" width="1.7109375" style="137" customWidth="1"/>
    <col min="11552" max="11552" width="1.5703125" style="137" customWidth="1"/>
    <col min="11553" max="11555" width="1.7109375" style="137" customWidth="1"/>
    <col min="11556" max="11556" width="1.28515625" style="137" customWidth="1"/>
    <col min="11557" max="11559" width="0.85546875" style="137"/>
    <col min="11560" max="11572" width="2.28515625" style="137" customWidth="1"/>
    <col min="11573" max="11781" width="0.85546875" style="137"/>
    <col min="11782" max="11782" width="1.42578125" style="137" customWidth="1"/>
    <col min="11783" max="11798" width="0.85546875" style="137"/>
    <col min="11799" max="11799" width="1.7109375" style="137" customWidth="1"/>
    <col min="11800" max="11800" width="1" style="137" customWidth="1"/>
    <col min="11801" max="11802" width="2" style="137" hidden="1" customWidth="1"/>
    <col min="11803" max="11807" width="1.7109375" style="137" customWidth="1"/>
    <col min="11808" max="11808" width="1.5703125" style="137" customWidth="1"/>
    <col min="11809" max="11811" width="1.7109375" style="137" customWidth="1"/>
    <col min="11812" max="11812" width="1.28515625" style="137" customWidth="1"/>
    <col min="11813" max="11815" width="0.85546875" style="137"/>
    <col min="11816" max="11828" width="2.28515625" style="137" customWidth="1"/>
    <col min="11829" max="12037" width="0.85546875" style="137"/>
    <col min="12038" max="12038" width="1.42578125" style="137" customWidth="1"/>
    <col min="12039" max="12054" width="0.85546875" style="137"/>
    <col min="12055" max="12055" width="1.7109375" style="137" customWidth="1"/>
    <col min="12056" max="12056" width="1" style="137" customWidth="1"/>
    <col min="12057" max="12058" width="2" style="137" hidden="1" customWidth="1"/>
    <col min="12059" max="12063" width="1.7109375" style="137" customWidth="1"/>
    <col min="12064" max="12064" width="1.5703125" style="137" customWidth="1"/>
    <col min="12065" max="12067" width="1.7109375" style="137" customWidth="1"/>
    <col min="12068" max="12068" width="1.28515625" style="137" customWidth="1"/>
    <col min="12069" max="12071" width="0.85546875" style="137"/>
    <col min="12072" max="12084" width="2.28515625" style="137" customWidth="1"/>
    <col min="12085" max="12293" width="0.85546875" style="137"/>
    <col min="12294" max="12294" width="1.42578125" style="137" customWidth="1"/>
    <col min="12295" max="12310" width="0.85546875" style="137"/>
    <col min="12311" max="12311" width="1.7109375" style="137" customWidth="1"/>
    <col min="12312" max="12312" width="1" style="137" customWidth="1"/>
    <col min="12313" max="12314" width="2" style="137" hidden="1" customWidth="1"/>
    <col min="12315" max="12319" width="1.7109375" style="137" customWidth="1"/>
    <col min="12320" max="12320" width="1.5703125" style="137" customWidth="1"/>
    <col min="12321" max="12323" width="1.7109375" style="137" customWidth="1"/>
    <col min="12324" max="12324" width="1.28515625" style="137" customWidth="1"/>
    <col min="12325" max="12327" width="0.85546875" style="137"/>
    <col min="12328" max="12340" width="2.28515625" style="137" customWidth="1"/>
    <col min="12341" max="12549" width="0.85546875" style="137"/>
    <col min="12550" max="12550" width="1.42578125" style="137" customWidth="1"/>
    <col min="12551" max="12566" width="0.85546875" style="137"/>
    <col min="12567" max="12567" width="1.7109375" style="137" customWidth="1"/>
    <col min="12568" max="12568" width="1" style="137" customWidth="1"/>
    <col min="12569" max="12570" width="2" style="137" hidden="1" customWidth="1"/>
    <col min="12571" max="12575" width="1.7109375" style="137" customWidth="1"/>
    <col min="12576" max="12576" width="1.5703125" style="137" customWidth="1"/>
    <col min="12577" max="12579" width="1.7109375" style="137" customWidth="1"/>
    <col min="12580" max="12580" width="1.28515625" style="137" customWidth="1"/>
    <col min="12581" max="12583" width="0.85546875" style="137"/>
    <col min="12584" max="12596" width="2.28515625" style="137" customWidth="1"/>
    <col min="12597" max="12805" width="0.85546875" style="137"/>
    <col min="12806" max="12806" width="1.42578125" style="137" customWidth="1"/>
    <col min="12807" max="12822" width="0.85546875" style="137"/>
    <col min="12823" max="12823" width="1.7109375" style="137" customWidth="1"/>
    <col min="12824" max="12824" width="1" style="137" customWidth="1"/>
    <col min="12825" max="12826" width="2" style="137" hidden="1" customWidth="1"/>
    <col min="12827" max="12831" width="1.7109375" style="137" customWidth="1"/>
    <col min="12832" max="12832" width="1.5703125" style="137" customWidth="1"/>
    <col min="12833" max="12835" width="1.7109375" style="137" customWidth="1"/>
    <col min="12836" max="12836" width="1.28515625" style="137" customWidth="1"/>
    <col min="12837" max="12839" width="0.85546875" style="137"/>
    <col min="12840" max="12852" width="2.28515625" style="137" customWidth="1"/>
    <col min="12853" max="13061" width="0.85546875" style="137"/>
    <col min="13062" max="13062" width="1.42578125" style="137" customWidth="1"/>
    <col min="13063" max="13078" width="0.85546875" style="137"/>
    <col min="13079" max="13079" width="1.7109375" style="137" customWidth="1"/>
    <col min="13080" max="13080" width="1" style="137" customWidth="1"/>
    <col min="13081" max="13082" width="2" style="137" hidden="1" customWidth="1"/>
    <col min="13083" max="13087" width="1.7109375" style="137" customWidth="1"/>
    <col min="13088" max="13088" width="1.5703125" style="137" customWidth="1"/>
    <col min="13089" max="13091" width="1.7109375" style="137" customWidth="1"/>
    <col min="13092" max="13092" width="1.28515625" style="137" customWidth="1"/>
    <col min="13093" max="13095" width="0.85546875" style="137"/>
    <col min="13096" max="13108" width="2.28515625" style="137" customWidth="1"/>
    <col min="13109" max="13317" width="0.85546875" style="137"/>
    <col min="13318" max="13318" width="1.42578125" style="137" customWidth="1"/>
    <col min="13319" max="13334" width="0.85546875" style="137"/>
    <col min="13335" max="13335" width="1.7109375" style="137" customWidth="1"/>
    <col min="13336" max="13336" width="1" style="137" customWidth="1"/>
    <col min="13337" max="13338" width="2" style="137" hidden="1" customWidth="1"/>
    <col min="13339" max="13343" width="1.7109375" style="137" customWidth="1"/>
    <col min="13344" max="13344" width="1.5703125" style="137" customWidth="1"/>
    <col min="13345" max="13347" width="1.7109375" style="137" customWidth="1"/>
    <col min="13348" max="13348" width="1.28515625" style="137" customWidth="1"/>
    <col min="13349" max="13351" width="0.85546875" style="137"/>
    <col min="13352" max="13364" width="2.28515625" style="137" customWidth="1"/>
    <col min="13365" max="13573" width="0.85546875" style="137"/>
    <col min="13574" max="13574" width="1.42578125" style="137" customWidth="1"/>
    <col min="13575" max="13590" width="0.85546875" style="137"/>
    <col min="13591" max="13591" width="1.7109375" style="137" customWidth="1"/>
    <col min="13592" max="13592" width="1" style="137" customWidth="1"/>
    <col min="13593" max="13594" width="2" style="137" hidden="1" customWidth="1"/>
    <col min="13595" max="13599" width="1.7109375" style="137" customWidth="1"/>
    <col min="13600" max="13600" width="1.5703125" style="137" customWidth="1"/>
    <col min="13601" max="13603" width="1.7109375" style="137" customWidth="1"/>
    <col min="13604" max="13604" width="1.28515625" style="137" customWidth="1"/>
    <col min="13605" max="13607" width="0.85546875" style="137"/>
    <col min="13608" max="13620" width="2.28515625" style="137" customWidth="1"/>
    <col min="13621" max="13829" width="0.85546875" style="137"/>
    <col min="13830" max="13830" width="1.42578125" style="137" customWidth="1"/>
    <col min="13831" max="13846" width="0.85546875" style="137"/>
    <col min="13847" max="13847" width="1.7109375" style="137" customWidth="1"/>
    <col min="13848" max="13848" width="1" style="137" customWidth="1"/>
    <col min="13849" max="13850" width="2" style="137" hidden="1" customWidth="1"/>
    <col min="13851" max="13855" width="1.7109375" style="137" customWidth="1"/>
    <col min="13856" max="13856" width="1.5703125" style="137" customWidth="1"/>
    <col min="13857" max="13859" width="1.7109375" style="137" customWidth="1"/>
    <col min="13860" max="13860" width="1.28515625" style="137" customWidth="1"/>
    <col min="13861" max="13863" width="0.85546875" style="137"/>
    <col min="13864" max="13876" width="2.28515625" style="137" customWidth="1"/>
    <col min="13877" max="14085" width="0.85546875" style="137"/>
    <col min="14086" max="14086" width="1.42578125" style="137" customWidth="1"/>
    <col min="14087" max="14102" width="0.85546875" style="137"/>
    <col min="14103" max="14103" width="1.7109375" style="137" customWidth="1"/>
    <col min="14104" max="14104" width="1" style="137" customWidth="1"/>
    <col min="14105" max="14106" width="2" style="137" hidden="1" customWidth="1"/>
    <col min="14107" max="14111" width="1.7109375" style="137" customWidth="1"/>
    <col min="14112" max="14112" width="1.5703125" style="137" customWidth="1"/>
    <col min="14113" max="14115" width="1.7109375" style="137" customWidth="1"/>
    <col min="14116" max="14116" width="1.28515625" style="137" customWidth="1"/>
    <col min="14117" max="14119" width="0.85546875" style="137"/>
    <col min="14120" max="14132" width="2.28515625" style="137" customWidth="1"/>
    <col min="14133" max="14341" width="0.85546875" style="137"/>
    <col min="14342" max="14342" width="1.42578125" style="137" customWidth="1"/>
    <col min="14343" max="14358" width="0.85546875" style="137"/>
    <col min="14359" max="14359" width="1.7109375" style="137" customWidth="1"/>
    <col min="14360" max="14360" width="1" style="137" customWidth="1"/>
    <col min="14361" max="14362" width="2" style="137" hidden="1" customWidth="1"/>
    <col min="14363" max="14367" width="1.7109375" style="137" customWidth="1"/>
    <col min="14368" max="14368" width="1.5703125" style="137" customWidth="1"/>
    <col min="14369" max="14371" width="1.7109375" style="137" customWidth="1"/>
    <col min="14372" max="14372" width="1.28515625" style="137" customWidth="1"/>
    <col min="14373" max="14375" width="0.85546875" style="137"/>
    <col min="14376" max="14388" width="2.28515625" style="137" customWidth="1"/>
    <col min="14389" max="14597" width="0.85546875" style="137"/>
    <col min="14598" max="14598" width="1.42578125" style="137" customWidth="1"/>
    <col min="14599" max="14614" width="0.85546875" style="137"/>
    <col min="14615" max="14615" width="1.7109375" style="137" customWidth="1"/>
    <col min="14616" max="14616" width="1" style="137" customWidth="1"/>
    <col min="14617" max="14618" width="2" style="137" hidden="1" customWidth="1"/>
    <col min="14619" max="14623" width="1.7109375" style="137" customWidth="1"/>
    <col min="14624" max="14624" width="1.5703125" style="137" customWidth="1"/>
    <col min="14625" max="14627" width="1.7109375" style="137" customWidth="1"/>
    <col min="14628" max="14628" width="1.28515625" style="137" customWidth="1"/>
    <col min="14629" max="14631" width="0.85546875" style="137"/>
    <col min="14632" max="14644" width="2.28515625" style="137" customWidth="1"/>
    <col min="14645" max="14853" width="0.85546875" style="137"/>
    <col min="14854" max="14854" width="1.42578125" style="137" customWidth="1"/>
    <col min="14855" max="14870" width="0.85546875" style="137"/>
    <col min="14871" max="14871" width="1.7109375" style="137" customWidth="1"/>
    <col min="14872" max="14872" width="1" style="137" customWidth="1"/>
    <col min="14873" max="14874" width="2" style="137" hidden="1" customWidth="1"/>
    <col min="14875" max="14879" width="1.7109375" style="137" customWidth="1"/>
    <col min="14880" max="14880" width="1.5703125" style="137" customWidth="1"/>
    <col min="14881" max="14883" width="1.7109375" style="137" customWidth="1"/>
    <col min="14884" max="14884" width="1.28515625" style="137" customWidth="1"/>
    <col min="14885" max="14887" width="0.85546875" style="137"/>
    <col min="14888" max="14900" width="2.28515625" style="137" customWidth="1"/>
    <col min="14901" max="15109" width="0.85546875" style="137"/>
    <col min="15110" max="15110" width="1.42578125" style="137" customWidth="1"/>
    <col min="15111" max="15126" width="0.85546875" style="137"/>
    <col min="15127" max="15127" width="1.7109375" style="137" customWidth="1"/>
    <col min="15128" max="15128" width="1" style="137" customWidth="1"/>
    <col min="15129" max="15130" width="2" style="137" hidden="1" customWidth="1"/>
    <col min="15131" max="15135" width="1.7109375" style="137" customWidth="1"/>
    <col min="15136" max="15136" width="1.5703125" style="137" customWidth="1"/>
    <col min="15137" max="15139" width="1.7109375" style="137" customWidth="1"/>
    <col min="15140" max="15140" width="1.28515625" style="137" customWidth="1"/>
    <col min="15141" max="15143" width="0.85546875" style="137"/>
    <col min="15144" max="15156" width="2.28515625" style="137" customWidth="1"/>
    <col min="15157" max="15365" width="0.85546875" style="137"/>
    <col min="15366" max="15366" width="1.42578125" style="137" customWidth="1"/>
    <col min="15367" max="15382" width="0.85546875" style="137"/>
    <col min="15383" max="15383" width="1.7109375" style="137" customWidth="1"/>
    <col min="15384" max="15384" width="1" style="137" customWidth="1"/>
    <col min="15385" max="15386" width="2" style="137" hidden="1" customWidth="1"/>
    <col min="15387" max="15391" width="1.7109375" style="137" customWidth="1"/>
    <col min="15392" max="15392" width="1.5703125" style="137" customWidth="1"/>
    <col min="15393" max="15395" width="1.7109375" style="137" customWidth="1"/>
    <col min="15396" max="15396" width="1.28515625" style="137" customWidth="1"/>
    <col min="15397" max="15399" width="0.85546875" style="137"/>
    <col min="15400" max="15412" width="2.28515625" style="137" customWidth="1"/>
    <col min="15413" max="15621" width="0.85546875" style="137"/>
    <col min="15622" max="15622" width="1.42578125" style="137" customWidth="1"/>
    <col min="15623" max="15638" width="0.85546875" style="137"/>
    <col min="15639" max="15639" width="1.7109375" style="137" customWidth="1"/>
    <col min="15640" max="15640" width="1" style="137" customWidth="1"/>
    <col min="15641" max="15642" width="2" style="137" hidden="1" customWidth="1"/>
    <col min="15643" max="15647" width="1.7109375" style="137" customWidth="1"/>
    <col min="15648" max="15648" width="1.5703125" style="137" customWidth="1"/>
    <col min="15649" max="15651" width="1.7109375" style="137" customWidth="1"/>
    <col min="15652" max="15652" width="1.28515625" style="137" customWidth="1"/>
    <col min="15653" max="15655" width="0.85546875" style="137"/>
    <col min="15656" max="15668" width="2.28515625" style="137" customWidth="1"/>
    <col min="15669" max="15877" width="0.85546875" style="137"/>
    <col min="15878" max="15878" width="1.42578125" style="137" customWidth="1"/>
    <col min="15879" max="15894" width="0.85546875" style="137"/>
    <col min="15895" max="15895" width="1.7109375" style="137" customWidth="1"/>
    <col min="15896" max="15896" width="1" style="137" customWidth="1"/>
    <col min="15897" max="15898" width="2" style="137" hidden="1" customWidth="1"/>
    <col min="15899" max="15903" width="1.7109375" style="137" customWidth="1"/>
    <col min="15904" max="15904" width="1.5703125" style="137" customWidth="1"/>
    <col min="15905" max="15907" width="1.7109375" style="137" customWidth="1"/>
    <col min="15908" max="15908" width="1.28515625" style="137" customWidth="1"/>
    <col min="15909" max="15911" width="0.85546875" style="137"/>
    <col min="15912" max="15924" width="2.28515625" style="137" customWidth="1"/>
    <col min="15925" max="16133" width="0.85546875" style="137"/>
    <col min="16134" max="16134" width="1.42578125" style="137" customWidth="1"/>
    <col min="16135" max="16150" width="0.85546875" style="137"/>
    <col min="16151" max="16151" width="1.7109375" style="137" customWidth="1"/>
    <col min="16152" max="16152" width="1" style="137" customWidth="1"/>
    <col min="16153" max="16154" width="2" style="137" hidden="1" customWidth="1"/>
    <col min="16155" max="16159" width="1.7109375" style="137" customWidth="1"/>
    <col min="16160" max="16160" width="1.5703125" style="137" customWidth="1"/>
    <col min="16161" max="16163" width="1.7109375" style="137" customWidth="1"/>
    <col min="16164" max="16164" width="1.28515625" style="137" customWidth="1"/>
    <col min="16165" max="16167" width="0.85546875" style="137"/>
    <col min="16168" max="16180" width="2.28515625" style="137" customWidth="1"/>
    <col min="16181" max="16384" width="0.85546875" style="137"/>
  </cols>
  <sheetData>
    <row r="1" spans="1:59" ht="21" hidden="1" customHeight="1">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E1" s="139"/>
    </row>
    <row r="2" spans="1:59" ht="17.25" thickBot="1">
      <c r="F2" s="138"/>
      <c r="G2" s="138"/>
      <c r="H2" s="138"/>
      <c r="I2" s="138"/>
      <c r="J2" s="138"/>
      <c r="K2" s="1882" t="s">
        <v>3077</v>
      </c>
      <c r="L2" s="1882"/>
      <c r="M2" s="1882"/>
      <c r="N2" s="1882"/>
      <c r="O2" s="1882"/>
      <c r="P2" s="1882"/>
      <c r="Q2" s="1882"/>
      <c r="R2" s="1882"/>
      <c r="S2" s="1882"/>
      <c r="T2" s="1882"/>
      <c r="U2" s="1882"/>
      <c r="V2" s="919"/>
      <c r="W2" s="1387"/>
      <c r="X2" s="1387"/>
      <c r="Y2" s="1387"/>
      <c r="Z2" s="1387"/>
      <c r="AA2" s="1387"/>
      <c r="AB2" s="1387"/>
      <c r="AC2" s="1387"/>
      <c r="AD2" s="1387"/>
      <c r="AE2" s="138"/>
      <c r="AF2" s="138"/>
      <c r="AG2" s="138"/>
      <c r="AH2" s="138"/>
      <c r="AI2" s="138"/>
      <c r="AJ2" s="138"/>
      <c r="AK2" s="138"/>
      <c r="AL2" s="138"/>
      <c r="AM2" s="138"/>
      <c r="AN2" s="138"/>
      <c r="AO2" s="138"/>
      <c r="AP2" s="1993" t="s">
        <v>3078</v>
      </c>
      <c r="AQ2" s="1993"/>
      <c r="AR2" s="1993"/>
      <c r="AS2" s="1993"/>
      <c r="AT2" s="1993"/>
      <c r="AU2" s="1993"/>
      <c r="AV2" s="1993"/>
      <c r="AW2" s="1993"/>
      <c r="AX2" s="1993"/>
      <c r="AY2" s="1993"/>
      <c r="AZ2" s="1993"/>
      <c r="BA2" s="1993"/>
      <c r="BB2" s="1993"/>
      <c r="BC2" s="1993"/>
      <c r="BD2" s="1993"/>
      <c r="BE2" s="1993"/>
      <c r="BG2" s="1978" t="str">
        <f>CONCATENATE("*",'#Konverter'!AJ10,C162,D162,"*")</f>
        <v>*1800*</v>
      </c>
    </row>
    <row r="3" spans="1:59" ht="15" customHeight="1">
      <c r="F3" s="138"/>
      <c r="G3" s="138"/>
      <c r="H3" s="138"/>
      <c r="I3" s="138"/>
      <c r="J3" s="138"/>
      <c r="K3" s="1882" t="s">
        <v>3079</v>
      </c>
      <c r="L3" s="1882"/>
      <c r="M3" s="1882"/>
      <c r="N3" s="1882"/>
      <c r="O3" s="1882"/>
      <c r="P3" s="1882"/>
      <c r="Q3" s="1882"/>
      <c r="R3" s="1882"/>
      <c r="S3" s="1882"/>
      <c r="T3" s="1882"/>
      <c r="U3" s="1882"/>
      <c r="V3" s="919"/>
      <c r="W3" s="1387"/>
      <c r="X3" s="1387"/>
      <c r="Y3" s="1387"/>
      <c r="Z3" s="1387"/>
      <c r="AA3" s="1387"/>
      <c r="AB3" s="1387"/>
      <c r="AC3" s="1387"/>
      <c r="AD3" s="1387"/>
      <c r="AE3" s="138"/>
      <c r="AF3" s="138"/>
      <c r="AG3" s="138"/>
      <c r="AH3" s="138"/>
      <c r="AP3" s="1994" t="s">
        <v>3080</v>
      </c>
      <c r="AQ3" s="1995"/>
      <c r="AR3" s="1995"/>
      <c r="AS3" s="1995"/>
      <c r="AT3" s="1995"/>
      <c r="AU3" s="1995"/>
      <c r="AV3" s="1995"/>
      <c r="AW3" s="1995"/>
      <c r="AX3" s="1995"/>
      <c r="AY3" s="1995"/>
      <c r="AZ3" s="1995"/>
      <c r="BA3" s="1995"/>
      <c r="BB3" s="1995"/>
      <c r="BC3" s="1995"/>
      <c r="BD3" s="1995"/>
      <c r="BE3" s="1996"/>
      <c r="BG3" s="1978"/>
    </row>
    <row r="4" spans="1:59" ht="17.25" thickBot="1">
      <c r="F4" s="138"/>
      <c r="G4" s="138"/>
      <c r="H4" s="138"/>
      <c r="I4" s="138"/>
      <c r="J4" s="138"/>
      <c r="K4" s="1882" t="s">
        <v>3081</v>
      </c>
      <c r="L4" s="1882"/>
      <c r="M4" s="1882"/>
      <c r="N4" s="1882"/>
      <c r="O4" s="1882"/>
      <c r="P4" s="1882"/>
      <c r="Q4" s="1882"/>
      <c r="R4" s="1882"/>
      <c r="S4" s="1882"/>
      <c r="T4" s="1882"/>
      <c r="U4" s="1882"/>
      <c r="V4" s="1882"/>
      <c r="W4" s="1387"/>
      <c r="X4" s="1387"/>
      <c r="Y4" s="1387"/>
      <c r="Z4" s="1387"/>
      <c r="AA4" s="1387"/>
      <c r="AB4" s="1387"/>
      <c r="AC4" s="1387"/>
      <c r="AD4" s="1387"/>
      <c r="AE4" s="138"/>
      <c r="AF4" s="138"/>
      <c r="AG4" s="138"/>
      <c r="AH4" s="138"/>
      <c r="AP4" s="1997" t="s">
        <v>3082</v>
      </c>
      <c r="AQ4" s="1998"/>
      <c r="AR4" s="1998"/>
      <c r="AS4" s="1998"/>
      <c r="AT4" s="1998"/>
      <c r="AU4" s="1998"/>
      <c r="AV4" s="1998"/>
      <c r="AW4" s="1998"/>
      <c r="AX4" s="1998"/>
      <c r="AY4" s="1998"/>
      <c r="AZ4" s="1998"/>
      <c r="BA4" s="1998"/>
      <c r="BB4" s="1998"/>
      <c r="BC4" s="1998"/>
      <c r="BD4" s="1998"/>
      <c r="BE4" s="1999"/>
      <c r="BG4" s="1978"/>
    </row>
    <row r="5" spans="1:59">
      <c r="F5" s="138"/>
      <c r="G5" s="138"/>
      <c r="H5" s="138"/>
      <c r="I5" s="138"/>
      <c r="J5" s="138"/>
      <c r="K5" s="1882" t="s">
        <v>3083</v>
      </c>
      <c r="L5" s="1882"/>
      <c r="M5" s="1882"/>
      <c r="N5" s="1882"/>
      <c r="O5" s="1882"/>
      <c r="P5" s="1882"/>
      <c r="Q5" s="1882"/>
      <c r="R5" s="1882"/>
      <c r="S5" s="1882"/>
      <c r="T5" s="1882"/>
      <c r="U5" s="1882"/>
      <c r="V5" s="919"/>
      <c r="W5" s="1387"/>
      <c r="X5" s="1387"/>
      <c r="Y5" s="1387"/>
      <c r="Z5" s="1387"/>
      <c r="AA5" s="1387"/>
      <c r="AB5" s="1387"/>
      <c r="AC5" s="1387"/>
      <c r="AD5" s="1387"/>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G5" s="1978"/>
    </row>
    <row r="6" spans="1:59" ht="19.5" customHeight="1">
      <c r="F6" s="138"/>
      <c r="G6" s="138"/>
      <c r="H6" s="138"/>
      <c r="I6" s="138"/>
      <c r="J6" s="138"/>
      <c r="K6" s="140"/>
      <c r="L6" s="140"/>
      <c r="M6" s="140"/>
      <c r="N6" s="140"/>
      <c r="O6" s="140"/>
      <c r="P6" s="140"/>
      <c r="Q6" s="140"/>
      <c r="R6" s="140"/>
      <c r="S6" s="140"/>
      <c r="T6" s="140"/>
      <c r="U6" s="140"/>
      <c r="V6" s="140"/>
      <c r="W6" s="140"/>
      <c r="X6" s="140"/>
      <c r="Y6" s="140"/>
      <c r="Z6" s="140"/>
      <c r="AA6" s="140"/>
      <c r="AB6" s="140"/>
      <c r="AC6" s="140"/>
      <c r="AD6" s="140"/>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G6" s="1978"/>
    </row>
    <row r="7" spans="1:59" ht="18.75" customHeight="1">
      <c r="F7" s="2000" t="s">
        <v>3782</v>
      </c>
      <c r="G7" s="2000"/>
      <c r="H7" s="2000"/>
      <c r="I7" s="2000"/>
      <c r="J7" s="2000"/>
      <c r="K7" s="2000"/>
      <c r="L7" s="2000"/>
      <c r="M7" s="2000"/>
      <c r="N7" s="2000"/>
      <c r="O7" s="2000"/>
      <c r="P7" s="2000"/>
      <c r="Q7" s="2000"/>
      <c r="R7" s="2000"/>
      <c r="S7" s="2000"/>
      <c r="T7" s="2000"/>
      <c r="U7" s="2000"/>
      <c r="V7" s="2000"/>
      <c r="W7" s="2000"/>
      <c r="X7" s="2000"/>
      <c r="Y7" s="2000"/>
      <c r="Z7" s="2000"/>
      <c r="AA7" s="2000"/>
      <c r="AB7" s="2000"/>
      <c r="AC7" s="2000"/>
      <c r="AD7" s="2000"/>
      <c r="AE7" s="2000"/>
      <c r="AF7" s="2000"/>
      <c r="AG7" s="2000"/>
      <c r="AH7" s="2000"/>
      <c r="AI7" s="2000"/>
      <c r="AJ7" s="2000"/>
      <c r="AK7" s="2000"/>
      <c r="AL7" s="2000"/>
      <c r="AM7" s="2000"/>
      <c r="AN7" s="2000"/>
      <c r="AO7" s="2000"/>
      <c r="AP7" s="2000"/>
      <c r="AQ7" s="2000"/>
      <c r="AR7" s="2000"/>
      <c r="AS7" s="2000"/>
      <c r="AT7" s="2000"/>
      <c r="AU7" s="2000"/>
      <c r="AV7" s="2000"/>
      <c r="AW7" s="2000"/>
      <c r="AX7" s="2000"/>
      <c r="AY7" s="2000"/>
      <c r="AZ7" s="2000"/>
      <c r="BA7" s="2000"/>
      <c r="BB7" s="2000"/>
      <c r="BC7" s="2000"/>
      <c r="BD7" s="2000"/>
      <c r="BE7" s="2000"/>
      <c r="BG7" s="1978"/>
    </row>
    <row r="8" spans="1:59" s="141" customFormat="1">
      <c r="A8" s="246"/>
      <c r="B8" s="246"/>
      <c r="C8" s="246"/>
      <c r="D8" s="247"/>
      <c r="E8" s="216"/>
      <c r="F8" s="2001" t="s">
        <v>3393</v>
      </c>
      <c r="G8" s="2001"/>
      <c r="H8" s="2001"/>
      <c r="I8" s="2001"/>
      <c r="J8" s="2001"/>
      <c r="K8" s="2001"/>
      <c r="L8" s="2001"/>
      <c r="M8" s="2001"/>
      <c r="N8" s="2001"/>
      <c r="O8" s="2001"/>
      <c r="P8" s="2001"/>
      <c r="Q8" s="2001"/>
      <c r="R8" s="2001"/>
      <c r="S8" s="2001"/>
      <c r="T8" s="2001"/>
      <c r="U8" s="2001"/>
      <c r="V8" s="2001"/>
      <c r="W8" s="2001"/>
      <c r="X8" s="2001"/>
      <c r="Y8" s="2001"/>
      <c r="Z8" s="2001"/>
      <c r="AA8" s="2001"/>
      <c r="AB8" s="2001"/>
      <c r="AC8" s="2001"/>
      <c r="AD8" s="2001"/>
      <c r="AE8" s="2001"/>
      <c r="AF8" s="2001"/>
      <c r="AG8" s="2001"/>
      <c r="AH8" s="2001"/>
      <c r="AI8" s="2001"/>
      <c r="AJ8" s="2001"/>
      <c r="AK8" s="2001"/>
      <c r="AL8" s="2001"/>
      <c r="AM8" s="2001"/>
      <c r="AN8" s="2001"/>
      <c r="AO8" s="2001"/>
      <c r="AP8" s="2001"/>
      <c r="AQ8" s="2001"/>
      <c r="AR8" s="2001"/>
      <c r="AS8" s="2001"/>
      <c r="AT8" s="2001"/>
      <c r="AU8" s="2001"/>
      <c r="AV8" s="2001"/>
      <c r="AW8" s="2001"/>
      <c r="AX8" s="2001"/>
      <c r="AY8" s="2001"/>
      <c r="AZ8" s="2001"/>
      <c r="BA8" s="2001"/>
      <c r="BB8" s="2001"/>
      <c r="BC8" s="2001"/>
      <c r="BD8" s="2001"/>
      <c r="BE8" s="2001"/>
      <c r="BG8" s="1978"/>
    </row>
    <row r="9" spans="1:59" s="141" customFormat="1" ht="3.75" customHeight="1">
      <c r="A9" s="246"/>
      <c r="B9" s="246"/>
      <c r="C9" s="246"/>
      <c r="D9" s="247"/>
      <c r="E9" s="216"/>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G9" s="1978"/>
    </row>
    <row r="10" spans="1:59" ht="70.5" customHeight="1">
      <c r="F10" s="2002" t="s">
        <v>3791</v>
      </c>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3"/>
      <c r="AO10" s="2003"/>
      <c r="AP10" s="2003"/>
      <c r="AQ10" s="2003"/>
      <c r="AR10" s="2003"/>
      <c r="AS10" s="2003"/>
      <c r="AT10" s="2003"/>
      <c r="AU10" s="2003"/>
      <c r="AV10" s="2003"/>
      <c r="AW10" s="2003"/>
      <c r="AX10" s="2003"/>
      <c r="AY10" s="2003"/>
      <c r="AZ10" s="2003"/>
      <c r="BA10" s="2003"/>
      <c r="BB10" s="2003"/>
      <c r="BC10" s="2003"/>
      <c r="BD10" s="2003"/>
      <c r="BE10" s="2004"/>
      <c r="BG10" s="1978"/>
    </row>
    <row r="11" spans="1:59" ht="7.5" customHeight="1">
      <c r="F11" s="143"/>
      <c r="G11" s="143"/>
      <c r="H11" s="143"/>
      <c r="I11" s="143"/>
      <c r="J11" s="143"/>
      <c r="K11" s="143"/>
      <c r="L11" s="143"/>
      <c r="M11" s="143"/>
      <c r="N11" s="143"/>
      <c r="O11" s="143"/>
      <c r="P11" s="143"/>
      <c r="Q11" s="143"/>
      <c r="R11" s="143"/>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G11" s="1978"/>
    </row>
    <row r="12" spans="1:59" ht="14.25" customHeight="1">
      <c r="F12" s="137" t="s">
        <v>3084</v>
      </c>
      <c r="I12" s="145"/>
      <c r="J12" s="145"/>
      <c r="K12" s="145"/>
      <c r="L12" s="145"/>
      <c r="M12" s="145"/>
      <c r="O12" s="2005" t="s">
        <v>3784</v>
      </c>
      <c r="P12" s="2005"/>
      <c r="Q12" s="2005"/>
      <c r="R12" s="2005"/>
      <c r="S12" s="2005"/>
      <c r="T12" s="2005"/>
      <c r="U12" s="2005"/>
      <c r="V12" s="2005"/>
      <c r="W12" s="2005"/>
      <c r="X12" s="2005"/>
      <c r="Y12" s="2005"/>
      <c r="Z12" s="2005"/>
      <c r="AA12" s="2005"/>
      <c r="AB12" s="2005"/>
      <c r="AC12" s="2005"/>
      <c r="AD12" s="2005"/>
      <c r="AE12" s="2005"/>
      <c r="AF12" s="2005"/>
      <c r="AG12" s="2005"/>
      <c r="AH12" s="2005"/>
      <c r="AI12" s="2005"/>
      <c r="AJ12" s="2005"/>
      <c r="AK12" s="2005"/>
      <c r="AL12" s="2005"/>
      <c r="AM12" s="2005"/>
      <c r="AN12" s="2005"/>
      <c r="AO12" s="2005"/>
      <c r="AP12" s="2005"/>
      <c r="AQ12" s="2005"/>
      <c r="AR12" s="2005"/>
      <c r="AS12" s="2005"/>
      <c r="AT12" s="2005"/>
      <c r="AU12" s="2005"/>
      <c r="AV12" s="2005"/>
      <c r="AW12" s="2005"/>
      <c r="AX12" s="2005"/>
      <c r="AY12" s="2005"/>
      <c r="AZ12" s="2005"/>
      <c r="BA12" s="2005"/>
      <c r="BB12" s="2005"/>
      <c r="BC12" s="2005"/>
      <c r="BD12" s="2005"/>
      <c r="BE12" s="2005"/>
      <c r="BG12" s="1978"/>
    </row>
    <row r="13" spans="1:59" ht="3.95" customHeight="1">
      <c r="BG13" s="1978"/>
    </row>
    <row r="14" spans="1:59" ht="18" customHeight="1">
      <c r="F14" s="137" t="s">
        <v>3085</v>
      </c>
      <c r="I14" s="145"/>
      <c r="J14" s="145"/>
      <c r="K14" s="145"/>
      <c r="L14" s="145"/>
      <c r="M14" s="145"/>
      <c r="N14" s="145"/>
      <c r="O14" s="145"/>
      <c r="P14" s="145"/>
      <c r="Q14" s="145"/>
      <c r="S14" s="145" t="s">
        <v>3783</v>
      </c>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369"/>
      <c r="AS14" s="1369"/>
      <c r="AT14" s="1370"/>
      <c r="AU14" s="1371"/>
      <c r="AV14" s="1371"/>
      <c r="AW14" s="1371"/>
      <c r="AX14" s="1371"/>
      <c r="AY14" s="1371"/>
      <c r="AZ14" s="1371"/>
      <c r="BA14" s="1371"/>
      <c r="BB14" s="1371"/>
      <c r="BC14" s="1371"/>
      <c r="BD14" s="1371"/>
      <c r="BE14" s="1363"/>
      <c r="BG14" s="1978"/>
    </row>
    <row r="15" spans="1:59" ht="3.95" customHeight="1">
      <c r="BG15" s="1978"/>
    </row>
    <row r="16" spans="1:59">
      <c r="F16" s="137" t="s">
        <v>3086</v>
      </c>
      <c r="I16" s="145"/>
      <c r="L16" s="898" t="s">
        <v>3851</v>
      </c>
      <c r="M16" s="899"/>
      <c r="N16" s="899"/>
      <c r="O16" s="899"/>
      <c r="P16" s="899"/>
      <c r="Q16" s="899"/>
      <c r="R16" s="899"/>
      <c r="S16" s="899"/>
      <c r="T16" s="899"/>
      <c r="U16" s="899"/>
      <c r="V16" s="899"/>
      <c r="W16" s="899"/>
      <c r="X16" s="899"/>
      <c r="Y16" s="137" t="s">
        <v>3852</v>
      </c>
      <c r="AA16" s="137" t="s">
        <v>3853</v>
      </c>
      <c r="AO16" s="145"/>
      <c r="AP16" s="145"/>
      <c r="AQ16" s="145"/>
      <c r="AS16" s="145"/>
      <c r="AT16" s="896"/>
      <c r="AU16" s="896"/>
      <c r="AV16" s="896"/>
      <c r="AW16" s="896"/>
      <c r="AX16" s="896"/>
      <c r="AY16" s="896"/>
      <c r="AZ16" s="896"/>
      <c r="BA16" s="896"/>
      <c r="BB16" s="896"/>
      <c r="BC16" s="896"/>
      <c r="BD16" s="896"/>
      <c r="BE16" s="896"/>
      <c r="BG16" s="1978"/>
    </row>
    <row r="17" spans="1:59" ht="3.95" customHeight="1">
      <c r="L17" s="690"/>
      <c r="M17" s="690"/>
      <c r="N17" s="690"/>
      <c r="O17" s="690"/>
      <c r="P17" s="690"/>
      <c r="Q17" s="690"/>
      <c r="R17" s="690"/>
      <c r="S17" s="690"/>
      <c r="T17" s="690"/>
      <c r="U17" s="690"/>
      <c r="V17" s="690"/>
      <c r="W17" s="690"/>
      <c r="X17" s="690"/>
      <c r="AT17" s="690"/>
      <c r="AU17" s="690"/>
      <c r="AV17" s="690"/>
      <c r="AW17" s="690"/>
      <c r="AX17" s="690"/>
      <c r="AY17" s="690"/>
      <c r="AZ17" s="690"/>
      <c r="BA17" s="690"/>
      <c r="BB17" s="690"/>
      <c r="BC17" s="690"/>
      <c r="BD17" s="690"/>
      <c r="BE17" s="690"/>
      <c r="BG17" s="1978"/>
    </row>
    <row r="18" spans="1:59">
      <c r="F18" s="137" t="s">
        <v>3854</v>
      </c>
      <c r="I18" s="145"/>
      <c r="J18" s="145"/>
      <c r="L18" s="898" t="s">
        <v>3855</v>
      </c>
      <c r="M18" s="900"/>
      <c r="N18" s="900"/>
      <c r="O18" s="900"/>
      <c r="P18" s="900"/>
      <c r="Q18" s="900"/>
      <c r="R18" s="900"/>
      <c r="S18" s="900"/>
      <c r="T18" s="900"/>
      <c r="U18" s="900"/>
      <c r="V18" s="900"/>
      <c r="W18" s="900"/>
      <c r="X18" s="900"/>
      <c r="Y18" s="137" t="s">
        <v>3856</v>
      </c>
      <c r="AA18" s="137" t="s">
        <v>3853</v>
      </c>
      <c r="AO18" s="145"/>
      <c r="AP18" s="145"/>
      <c r="AT18" s="897"/>
      <c r="AU18" s="897"/>
      <c r="AV18" s="897"/>
      <c r="AW18" s="897"/>
      <c r="AX18" s="897"/>
      <c r="AY18" s="897"/>
      <c r="AZ18" s="897"/>
      <c r="BA18" s="897"/>
      <c r="BB18" s="897"/>
      <c r="BC18" s="897"/>
      <c r="BD18" s="897"/>
      <c r="BE18" s="897"/>
      <c r="BG18" s="1978"/>
    </row>
    <row r="19" spans="1:59" ht="3.95" customHeight="1">
      <c r="AT19" s="690"/>
      <c r="AU19" s="690"/>
      <c r="AV19" s="690"/>
      <c r="AW19" s="690"/>
      <c r="AX19" s="690"/>
      <c r="AY19" s="690"/>
      <c r="AZ19" s="690"/>
      <c r="BA19" s="690"/>
      <c r="BB19" s="690"/>
      <c r="BC19" s="690"/>
      <c r="BD19" s="690"/>
      <c r="BE19" s="690"/>
      <c r="BG19" s="1978"/>
    </row>
    <row r="20" spans="1:59">
      <c r="F20" s="137" t="s">
        <v>3330</v>
      </c>
      <c r="I20" s="145"/>
      <c r="J20" s="145"/>
      <c r="K20" s="145"/>
      <c r="L20" s="145"/>
      <c r="M20" s="145"/>
      <c r="N20" s="145"/>
      <c r="O20" s="145"/>
      <c r="P20" s="145"/>
      <c r="Q20" s="145" t="s">
        <v>3857</v>
      </c>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690"/>
      <c r="AU20" s="690"/>
      <c r="AV20" s="690"/>
      <c r="AW20" s="690"/>
      <c r="AX20" s="690"/>
      <c r="AY20" s="690"/>
      <c r="AZ20" s="690"/>
      <c r="BA20" s="1366"/>
      <c r="BB20" s="1367"/>
      <c r="BC20" s="1368"/>
      <c r="BD20" s="1368"/>
      <c r="BE20" s="1362"/>
    </row>
    <row r="21" spans="1:59" ht="3.95" customHeight="1">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row>
    <row r="22" spans="1:59" s="136" customFormat="1" ht="9.75" customHeight="1">
      <c r="A22" s="244"/>
      <c r="B22" s="244"/>
      <c r="C22" s="244"/>
      <c r="D22" s="217"/>
      <c r="E22" s="21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row>
    <row r="23" spans="1:59" s="136" customFormat="1" ht="9.75" customHeight="1">
      <c r="A23" s="244"/>
      <c r="B23" s="244"/>
      <c r="C23" s="244"/>
      <c r="D23" s="217"/>
      <c r="E23" s="21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row>
    <row r="24" spans="1:59" ht="15.75" customHeight="1" thickBot="1">
      <c r="F24" s="148" t="s">
        <v>3088</v>
      </c>
      <c r="G24" s="138"/>
      <c r="H24" s="138"/>
      <c r="I24" s="138"/>
      <c r="J24" s="138"/>
      <c r="K24" s="138"/>
      <c r="L24" s="138"/>
      <c r="M24" s="138"/>
      <c r="N24" s="138"/>
      <c r="O24" s="138"/>
      <c r="P24" s="138"/>
      <c r="Q24" s="138"/>
      <c r="R24" s="138"/>
      <c r="S24" s="138"/>
      <c r="T24" s="138"/>
      <c r="U24" s="138"/>
      <c r="V24" s="138"/>
      <c r="W24" s="143"/>
      <c r="X24" s="143"/>
    </row>
    <row r="25" spans="1:59" ht="15" customHeight="1">
      <c r="F25" s="1965" t="s">
        <v>2858</v>
      </c>
      <c r="G25" s="1966"/>
      <c r="H25" s="1967"/>
      <c r="I25" s="1971" t="s">
        <v>2634</v>
      </c>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2"/>
      <c r="AO25" s="1971" t="s">
        <v>3089</v>
      </c>
      <c r="AP25" s="1971"/>
      <c r="AQ25" s="1971"/>
      <c r="AR25" s="1971"/>
      <c r="AS25" s="1971"/>
      <c r="AT25" s="1972"/>
      <c r="AU25" s="1971" t="s">
        <v>3090</v>
      </c>
      <c r="AV25" s="1971"/>
      <c r="AW25" s="1971"/>
      <c r="AX25" s="1971"/>
      <c r="AY25" s="1971"/>
      <c r="AZ25" s="1971"/>
      <c r="BA25" s="1971"/>
      <c r="BB25" s="1971"/>
      <c r="BC25" s="1971"/>
      <c r="BD25" s="1971"/>
      <c r="BE25" s="1974"/>
    </row>
    <row r="26" spans="1:59" ht="15" customHeight="1">
      <c r="F26" s="1968"/>
      <c r="G26" s="1969"/>
      <c r="H26" s="1970"/>
      <c r="I26" s="1904"/>
      <c r="J26" s="1904"/>
      <c r="K26" s="1904"/>
      <c r="L26" s="1904"/>
      <c r="M26" s="1904"/>
      <c r="N26" s="1904"/>
      <c r="O26" s="1904"/>
      <c r="P26" s="1904"/>
      <c r="Q26" s="1904"/>
      <c r="R26" s="1904"/>
      <c r="S26" s="1904"/>
      <c r="T26" s="1904"/>
      <c r="U26" s="1904"/>
      <c r="V26" s="1904"/>
      <c r="W26" s="1904"/>
      <c r="X26" s="1904"/>
      <c r="Y26" s="1904"/>
      <c r="Z26" s="1904"/>
      <c r="AA26" s="1904"/>
      <c r="AB26" s="1904"/>
      <c r="AC26" s="1904"/>
      <c r="AD26" s="1904"/>
      <c r="AE26" s="1904"/>
      <c r="AF26" s="1904"/>
      <c r="AG26" s="1904"/>
      <c r="AH26" s="1904"/>
      <c r="AI26" s="1904"/>
      <c r="AJ26" s="1904"/>
      <c r="AK26" s="1904"/>
      <c r="AL26" s="1904"/>
      <c r="AM26" s="1904"/>
      <c r="AN26" s="1905"/>
      <c r="AO26" s="1904"/>
      <c r="AP26" s="1904"/>
      <c r="AQ26" s="1904"/>
      <c r="AR26" s="1904"/>
      <c r="AS26" s="1904"/>
      <c r="AT26" s="1905"/>
      <c r="AU26" s="1904"/>
      <c r="AV26" s="1904"/>
      <c r="AW26" s="1904"/>
      <c r="AX26" s="1904"/>
      <c r="AY26" s="1904"/>
      <c r="AZ26" s="1904"/>
      <c r="BA26" s="1904"/>
      <c r="BB26" s="1904"/>
      <c r="BC26" s="1904"/>
      <c r="BD26" s="1904"/>
      <c r="BE26" s="1975"/>
    </row>
    <row r="27" spans="1:59" ht="14.1" customHeight="1" thickBot="1">
      <c r="F27" s="1912">
        <v>1</v>
      </c>
      <c r="G27" s="1873"/>
      <c r="H27" s="1874"/>
      <c r="I27" s="1923">
        <v>2</v>
      </c>
      <c r="J27" s="1873"/>
      <c r="K27" s="1873"/>
      <c r="L27" s="1873"/>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74"/>
      <c r="AO27" s="1923">
        <v>3</v>
      </c>
      <c r="AP27" s="1873"/>
      <c r="AQ27" s="1873"/>
      <c r="AR27" s="1873"/>
      <c r="AS27" s="1873"/>
      <c r="AT27" s="1874"/>
      <c r="AU27" s="1887">
        <v>4</v>
      </c>
      <c r="AV27" s="1887"/>
      <c r="AW27" s="1887"/>
      <c r="AX27" s="1887"/>
      <c r="AY27" s="1887"/>
      <c r="AZ27" s="1887"/>
      <c r="BA27" s="1887"/>
      <c r="BB27" s="1887"/>
      <c r="BC27" s="1887"/>
      <c r="BD27" s="1887"/>
      <c r="BE27" s="1888"/>
    </row>
    <row r="28" spans="1:59" ht="15.75" customHeight="1">
      <c r="A28" s="2013">
        <v>0.01</v>
      </c>
      <c r="B28" s="245"/>
      <c r="C28" s="2013" t="str">
        <f>IF(LEN(AU28)=0,"",1+ABS((AU28*A28)/LEN(AU28))+A28)</f>
        <v/>
      </c>
      <c r="D28" s="221"/>
      <c r="E28" s="221"/>
      <c r="F28" s="1961" t="s">
        <v>2638</v>
      </c>
      <c r="G28" s="1890"/>
      <c r="H28" s="1891"/>
      <c r="I28" s="1070" t="s">
        <v>3808</v>
      </c>
      <c r="J28" s="1070"/>
      <c r="K28" s="1070"/>
      <c r="L28" s="1070"/>
      <c r="M28" s="1070"/>
      <c r="N28" s="1070"/>
      <c r="O28" s="1070"/>
      <c r="P28" s="1070"/>
      <c r="Q28" s="1070"/>
      <c r="R28" s="1070"/>
      <c r="S28" s="1070"/>
      <c r="T28" s="1070"/>
      <c r="U28" s="1070"/>
      <c r="V28" s="1070"/>
      <c r="W28" s="1070"/>
      <c r="X28" s="1070"/>
      <c r="Y28" s="1070"/>
      <c r="Z28" s="1070"/>
      <c r="AA28" s="1399"/>
      <c r="AB28" s="1399"/>
      <c r="AC28" s="1399"/>
      <c r="AD28" s="1399"/>
      <c r="AE28" s="1399"/>
      <c r="AF28" s="1399"/>
      <c r="AG28" s="1399"/>
      <c r="AH28" s="1399"/>
      <c r="AI28" s="1399"/>
      <c r="AJ28" s="1399"/>
      <c r="AK28" s="1399"/>
      <c r="AL28" s="1399"/>
      <c r="AM28" s="1399"/>
      <c r="AN28" s="1427"/>
      <c r="AO28" s="1985" t="s">
        <v>3091</v>
      </c>
      <c r="AP28" s="1985"/>
      <c r="AQ28" s="1985"/>
      <c r="AR28" s="1985"/>
      <c r="AS28" s="1985"/>
      <c r="AT28" s="1986"/>
      <c r="AU28" s="1401"/>
      <c r="AV28" s="1400"/>
      <c r="AW28" s="251"/>
      <c r="AX28" s="251"/>
      <c r="AY28" s="251"/>
      <c r="AZ28" s="251"/>
      <c r="BA28" s="251"/>
      <c r="BB28" s="251"/>
      <c r="BC28" s="251"/>
      <c r="BD28" s="251"/>
      <c r="BE28" s="1402"/>
    </row>
    <row r="29" spans="1:59" ht="15.75" customHeight="1">
      <c r="A29" s="2013"/>
      <c r="C29" s="2013"/>
      <c r="F29" s="1984"/>
      <c r="G29" s="1955"/>
      <c r="H29" s="1956"/>
      <c r="I29" s="1399" t="s">
        <v>3331</v>
      </c>
      <c r="J29" s="1399"/>
      <c r="K29" s="1399"/>
      <c r="L29" s="1399"/>
      <c r="M29" s="1399"/>
      <c r="N29" s="1399"/>
      <c r="O29" s="1399"/>
      <c r="P29" s="1399"/>
      <c r="Q29" s="1399"/>
      <c r="R29" s="1399"/>
      <c r="S29" s="1399"/>
      <c r="T29" s="1399"/>
      <c r="U29" s="1399"/>
      <c r="V29" s="1070"/>
      <c r="W29" s="1070"/>
      <c r="X29" s="1070"/>
      <c r="Y29" s="1070"/>
      <c r="Z29" s="1070"/>
      <c r="AA29" s="1399"/>
      <c r="AB29" s="1399"/>
      <c r="AC29" s="1399"/>
      <c r="AD29" s="1399"/>
      <c r="AE29" s="1399"/>
      <c r="AF29" s="1399"/>
      <c r="AG29" s="1399"/>
      <c r="AH29" s="1399"/>
      <c r="AI29" s="1399"/>
      <c r="AJ29" s="1399"/>
      <c r="AK29" s="1399"/>
      <c r="AL29" s="1399"/>
      <c r="AM29" s="1399"/>
      <c r="AN29" s="1428"/>
      <c r="AO29" s="1987"/>
      <c r="AP29" s="1987"/>
      <c r="AQ29" s="1987"/>
      <c r="AR29" s="1987"/>
      <c r="AS29" s="1987"/>
      <c r="AT29" s="1988"/>
      <c r="AU29" s="1403"/>
      <c r="AV29" s="1400"/>
      <c r="AW29" s="251"/>
      <c r="AX29" s="251"/>
      <c r="AY29" s="251"/>
      <c r="AZ29" s="251"/>
      <c r="BA29" s="251"/>
      <c r="BB29" s="251"/>
      <c r="BC29" s="251"/>
      <c r="BD29" s="251"/>
      <c r="BE29" s="1404"/>
    </row>
    <row r="30" spans="1:59" ht="15.75" customHeight="1">
      <c r="A30" s="248">
        <v>0.02</v>
      </c>
      <c r="B30" s="245"/>
      <c r="C30" s="248" t="str">
        <f t="shared" ref="C30:C40" si="0">IF(LEN(AU30)=0,"",1+ABS((AU30*A30)/LEN(AU30))+A30)</f>
        <v/>
      </c>
      <c r="D30" s="221"/>
      <c r="E30" s="221"/>
      <c r="F30" s="1870" t="s">
        <v>2640</v>
      </c>
      <c r="G30" s="1871">
        <v>2</v>
      </c>
      <c r="H30" s="1872"/>
      <c r="I30" s="1429" t="s">
        <v>3803</v>
      </c>
      <c r="J30" s="1430"/>
      <c r="K30" s="1430"/>
      <c r="L30" s="1430"/>
      <c r="M30" s="1430"/>
      <c r="N30" s="1430"/>
      <c r="O30" s="1429"/>
      <c r="P30" s="1429"/>
      <c r="Q30" s="1429"/>
      <c r="R30" s="1429"/>
      <c r="S30" s="1429"/>
      <c r="T30" s="1429"/>
      <c r="U30" s="1429"/>
      <c r="V30" s="1430"/>
      <c r="W30" s="1430"/>
      <c r="X30" s="1430"/>
      <c r="Y30" s="1430"/>
      <c r="Z30" s="1430"/>
      <c r="AA30" s="1430"/>
      <c r="AB30" s="1430"/>
      <c r="AC30" s="1430"/>
      <c r="AD30" s="1430"/>
      <c r="AE30" s="1430"/>
      <c r="AF30" s="1430"/>
      <c r="AG30" s="1430"/>
      <c r="AH30" s="1430"/>
      <c r="AI30" s="1430"/>
      <c r="AJ30" s="1430"/>
      <c r="AK30" s="1430"/>
      <c r="AL30" s="1430"/>
      <c r="AM30" s="1430"/>
      <c r="AN30" s="1431"/>
      <c r="AO30" s="1959" t="s">
        <v>3092</v>
      </c>
      <c r="AP30" s="1959"/>
      <c r="AQ30" s="1959"/>
      <c r="AR30" s="1959"/>
      <c r="AS30" s="1959"/>
      <c r="AT30" s="1960"/>
      <c r="AU30" s="1405"/>
      <c r="AV30" s="1406"/>
      <c r="AW30" s="1406"/>
      <c r="AX30" s="1406"/>
      <c r="AY30" s="1406"/>
      <c r="AZ30" s="1406"/>
      <c r="BA30" s="1406"/>
      <c r="BB30" s="1406"/>
      <c r="BC30" s="1406"/>
      <c r="BD30" s="1406"/>
      <c r="BE30" s="1407"/>
    </row>
    <row r="31" spans="1:59" ht="15.75" customHeight="1">
      <c r="A31" s="248">
        <v>0.03</v>
      </c>
      <c r="B31" s="245"/>
      <c r="C31" s="248" t="str">
        <f t="shared" si="0"/>
        <v/>
      </c>
      <c r="D31" s="221"/>
      <c r="E31" s="221"/>
      <c r="F31" s="1980" t="s">
        <v>2642</v>
      </c>
      <c r="G31" s="1918">
        <v>3</v>
      </c>
      <c r="H31" s="1919"/>
      <c r="I31" s="1399" t="s">
        <v>3809</v>
      </c>
      <c r="J31" s="1399"/>
      <c r="K31" s="1399"/>
      <c r="L31" s="1399"/>
      <c r="M31" s="1399"/>
      <c r="N31" s="1399"/>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399"/>
      <c r="AN31" s="1428"/>
      <c r="AO31" s="1918">
        <v>600</v>
      </c>
      <c r="AP31" s="1918"/>
      <c r="AQ31" s="1918"/>
      <c r="AR31" s="1918"/>
      <c r="AS31" s="1918"/>
      <c r="AT31" s="1981"/>
      <c r="AU31" s="1405"/>
      <c r="AV31" s="1406"/>
      <c r="AW31" s="1406"/>
      <c r="AX31" s="1406"/>
      <c r="AY31" s="1406"/>
      <c r="AZ31" s="1406"/>
      <c r="BA31" s="1406"/>
      <c r="BB31" s="1406"/>
      <c r="BC31" s="1406"/>
      <c r="BD31" s="1406"/>
      <c r="BE31" s="1407"/>
    </row>
    <row r="32" spans="1:59" ht="15.75" customHeight="1">
      <c r="A32" s="248">
        <v>0.04</v>
      </c>
      <c r="B32" s="245"/>
      <c r="C32" s="248" t="str">
        <f t="shared" si="0"/>
        <v/>
      </c>
      <c r="D32" s="221"/>
      <c r="E32" s="221"/>
      <c r="F32" s="1870" t="s">
        <v>2648</v>
      </c>
      <c r="G32" s="1871">
        <v>4</v>
      </c>
      <c r="H32" s="1872"/>
      <c r="I32" s="1430" t="s">
        <v>3093</v>
      </c>
      <c r="J32" s="1430"/>
      <c r="K32" s="1430"/>
      <c r="L32" s="1430"/>
      <c r="M32" s="1430"/>
      <c r="N32" s="1430"/>
      <c r="O32" s="1430"/>
      <c r="P32" s="1430"/>
      <c r="Q32" s="1430"/>
      <c r="R32" s="1430"/>
      <c r="S32" s="1430"/>
      <c r="T32" s="1430"/>
      <c r="U32" s="1430"/>
      <c r="V32" s="1430"/>
      <c r="W32" s="1430"/>
      <c r="X32" s="1430"/>
      <c r="Y32" s="1430"/>
      <c r="Z32" s="1430"/>
      <c r="AA32" s="1430"/>
      <c r="AB32" s="1430"/>
      <c r="AC32" s="1430"/>
      <c r="AD32" s="1430"/>
      <c r="AE32" s="1430"/>
      <c r="AF32" s="1430"/>
      <c r="AG32" s="1430"/>
      <c r="AH32" s="1430"/>
      <c r="AI32" s="1430"/>
      <c r="AJ32" s="1430"/>
      <c r="AK32" s="1430"/>
      <c r="AL32" s="1430"/>
      <c r="AM32" s="1430"/>
      <c r="AN32" s="1431"/>
      <c r="AO32" s="1871">
        <v>601</v>
      </c>
      <c r="AP32" s="1871"/>
      <c r="AQ32" s="1871"/>
      <c r="AR32" s="1871"/>
      <c r="AS32" s="1871"/>
      <c r="AT32" s="1872"/>
      <c r="AU32" s="1405"/>
      <c r="AV32" s="1406"/>
      <c r="AW32" s="1406"/>
      <c r="AX32" s="1406"/>
      <c r="AY32" s="1406"/>
      <c r="AZ32" s="1406"/>
      <c r="BA32" s="1406"/>
      <c r="BB32" s="1406"/>
      <c r="BC32" s="1406"/>
      <c r="BD32" s="1406"/>
      <c r="BE32" s="1407"/>
    </row>
    <row r="33" spans="1:57" ht="15.75" customHeight="1">
      <c r="A33" s="248">
        <v>0.05</v>
      </c>
      <c r="B33" s="245"/>
      <c r="C33" s="248" t="str">
        <f t="shared" si="0"/>
        <v/>
      </c>
      <c r="D33" s="221"/>
      <c r="E33" s="221"/>
      <c r="F33" s="1980" t="s">
        <v>2650</v>
      </c>
      <c r="G33" s="1918">
        <v>5</v>
      </c>
      <c r="H33" s="1919"/>
      <c r="I33" s="1399" t="s">
        <v>3810</v>
      </c>
      <c r="J33" s="1399"/>
      <c r="K33" s="1399"/>
      <c r="L33" s="1399"/>
      <c r="M33" s="1399"/>
      <c r="N33" s="1399"/>
      <c r="O33" s="1399"/>
      <c r="P33" s="1399"/>
      <c r="Q33" s="1399"/>
      <c r="R33" s="1399"/>
      <c r="S33" s="1399"/>
      <c r="T33" s="1399"/>
      <c r="U33" s="1399"/>
      <c r="V33" s="1399"/>
      <c r="W33" s="1399"/>
      <c r="X33" s="1399"/>
      <c r="Y33" s="1399"/>
      <c r="Z33" s="1399"/>
      <c r="AA33" s="1399"/>
      <c r="AB33" s="1399"/>
      <c r="AC33" s="1399"/>
      <c r="AD33" s="1399"/>
      <c r="AE33" s="1399"/>
      <c r="AF33" s="1399"/>
      <c r="AG33" s="1399"/>
      <c r="AH33" s="1399"/>
      <c r="AI33" s="1399"/>
      <c r="AJ33" s="1399"/>
      <c r="AK33" s="1399"/>
      <c r="AL33" s="1399"/>
      <c r="AM33" s="1399"/>
      <c r="AN33" s="1428"/>
      <c r="AO33" s="1918">
        <v>602</v>
      </c>
      <c r="AP33" s="1918"/>
      <c r="AQ33" s="1918"/>
      <c r="AR33" s="1918"/>
      <c r="AS33" s="1918"/>
      <c r="AT33" s="1981"/>
      <c r="AU33" s="1405"/>
      <c r="AV33" s="1406"/>
      <c r="AW33" s="1406"/>
      <c r="AX33" s="1406"/>
      <c r="AY33" s="1406"/>
      <c r="AZ33" s="1406"/>
      <c r="BA33" s="1406"/>
      <c r="BB33" s="1406"/>
      <c r="BC33" s="1406"/>
      <c r="BD33" s="1406"/>
      <c r="BE33" s="1407"/>
    </row>
    <row r="34" spans="1:57" ht="15.75" customHeight="1">
      <c r="A34" s="248">
        <v>6.0000000000000005E-2</v>
      </c>
      <c r="B34" s="245"/>
      <c r="C34" s="248" t="str">
        <f t="shared" si="0"/>
        <v/>
      </c>
      <c r="D34" s="221"/>
      <c r="E34" s="221"/>
      <c r="F34" s="1870" t="s">
        <v>2661</v>
      </c>
      <c r="G34" s="1871">
        <v>6</v>
      </c>
      <c r="H34" s="1872"/>
      <c r="I34" s="1430" t="s">
        <v>3811</v>
      </c>
      <c r="J34" s="1430"/>
      <c r="K34" s="1430"/>
      <c r="L34" s="1430"/>
      <c r="M34" s="1430"/>
      <c r="N34" s="1430"/>
      <c r="O34" s="1429"/>
      <c r="P34" s="1429"/>
      <c r="Q34" s="1429"/>
      <c r="R34" s="1429"/>
      <c r="S34" s="1429"/>
      <c r="T34" s="1429"/>
      <c r="U34" s="1429"/>
      <c r="V34" s="1429"/>
      <c r="W34" s="1429"/>
      <c r="X34" s="1429"/>
      <c r="Y34" s="1429"/>
      <c r="Z34" s="1430"/>
      <c r="AA34" s="1430"/>
      <c r="AB34" s="1429"/>
      <c r="AC34" s="1429"/>
      <c r="AD34" s="1429"/>
      <c r="AE34" s="1429"/>
      <c r="AF34" s="1429"/>
      <c r="AG34" s="1429"/>
      <c r="AH34" s="1429"/>
      <c r="AI34" s="1429"/>
      <c r="AJ34" s="1429"/>
      <c r="AK34" s="1429"/>
      <c r="AL34" s="1429"/>
      <c r="AM34" s="1429"/>
      <c r="AN34" s="1431"/>
      <c r="AO34" s="1871">
        <v>610</v>
      </c>
      <c r="AP34" s="1871"/>
      <c r="AQ34" s="1871"/>
      <c r="AR34" s="1871"/>
      <c r="AS34" s="1871"/>
      <c r="AT34" s="1872"/>
      <c r="AU34" s="1405"/>
      <c r="AV34" s="1406"/>
      <c r="AW34" s="1406"/>
      <c r="AX34" s="1406"/>
      <c r="AY34" s="1406"/>
      <c r="AZ34" s="1406"/>
      <c r="BA34" s="1406"/>
      <c r="BB34" s="1406"/>
      <c r="BC34" s="1406"/>
      <c r="BD34" s="1406"/>
      <c r="BE34" s="1407"/>
    </row>
    <row r="35" spans="1:57" ht="15.75" customHeight="1">
      <c r="A35" s="248">
        <v>7.0000000000000007E-2</v>
      </c>
      <c r="B35" s="245"/>
      <c r="C35" s="248" t="str">
        <f t="shared" si="0"/>
        <v/>
      </c>
      <c r="D35" s="221"/>
      <c r="E35" s="221"/>
      <c r="F35" s="1980" t="s">
        <v>2738</v>
      </c>
      <c r="G35" s="1918">
        <v>7</v>
      </c>
      <c r="H35" s="1919"/>
      <c r="I35" s="1399" t="s">
        <v>3094</v>
      </c>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1399"/>
      <c r="AG35" s="1399"/>
      <c r="AH35" s="1399"/>
      <c r="AI35" s="1399"/>
      <c r="AJ35" s="1399"/>
      <c r="AK35" s="1399"/>
      <c r="AL35" s="1399"/>
      <c r="AM35" s="1399"/>
      <c r="AN35" s="1428"/>
      <c r="AO35" s="1918">
        <v>611</v>
      </c>
      <c r="AP35" s="1918"/>
      <c r="AQ35" s="1918"/>
      <c r="AR35" s="1918"/>
      <c r="AS35" s="1918"/>
      <c r="AT35" s="1981"/>
      <c r="AU35" s="1405"/>
      <c r="AV35" s="1406"/>
      <c r="AW35" s="1406"/>
      <c r="AX35" s="1406"/>
      <c r="AY35" s="1406"/>
      <c r="AZ35" s="1406"/>
      <c r="BA35" s="1406"/>
      <c r="BB35" s="1406"/>
      <c r="BC35" s="1406"/>
      <c r="BD35" s="1406"/>
      <c r="BE35" s="1407"/>
    </row>
    <row r="36" spans="1:57" ht="15.75" customHeight="1">
      <c r="A36" s="248">
        <v>0.08</v>
      </c>
      <c r="B36" s="245"/>
      <c r="C36" s="248" t="str">
        <f t="shared" si="0"/>
        <v/>
      </c>
      <c r="D36" s="221"/>
      <c r="E36" s="221"/>
      <c r="F36" s="1870" t="s">
        <v>2740</v>
      </c>
      <c r="G36" s="1871">
        <v>8</v>
      </c>
      <c r="H36" s="1872"/>
      <c r="I36" s="1430" t="s">
        <v>3812</v>
      </c>
      <c r="J36" s="1430"/>
      <c r="K36" s="1430"/>
      <c r="L36" s="1430"/>
      <c r="M36" s="1430"/>
      <c r="N36" s="1430"/>
      <c r="O36" s="1432"/>
      <c r="P36" s="1430"/>
      <c r="Q36" s="1430"/>
      <c r="R36" s="1430"/>
      <c r="S36" s="1430"/>
      <c r="T36" s="1430"/>
      <c r="U36" s="1430"/>
      <c r="V36" s="1430"/>
      <c r="W36" s="1430"/>
      <c r="X36" s="1430"/>
      <c r="Y36" s="1430"/>
      <c r="Z36" s="1430"/>
      <c r="AA36" s="1430"/>
      <c r="AB36" s="1430"/>
      <c r="AC36" s="1430"/>
      <c r="AD36" s="1430"/>
      <c r="AE36" s="1430"/>
      <c r="AF36" s="1430"/>
      <c r="AG36" s="1430"/>
      <c r="AH36" s="1430"/>
      <c r="AI36" s="1430"/>
      <c r="AJ36" s="1430"/>
      <c r="AK36" s="1430"/>
      <c r="AL36" s="1430"/>
      <c r="AM36" s="1430"/>
      <c r="AN36" s="1431"/>
      <c r="AO36" s="1871">
        <v>612</v>
      </c>
      <c r="AP36" s="1871"/>
      <c r="AQ36" s="1871"/>
      <c r="AR36" s="1871"/>
      <c r="AS36" s="1871"/>
      <c r="AT36" s="1872"/>
      <c r="AU36" s="1405"/>
      <c r="AV36" s="1406"/>
      <c r="AW36" s="1406"/>
      <c r="AX36" s="1406"/>
      <c r="AY36" s="1406"/>
      <c r="AZ36" s="1406"/>
      <c r="BA36" s="1406"/>
      <c r="BB36" s="1406"/>
      <c r="BC36" s="1406"/>
      <c r="BD36" s="1406"/>
      <c r="BE36" s="1407"/>
    </row>
    <row r="37" spans="1:57" ht="15.75" customHeight="1">
      <c r="A37" s="248">
        <v>0.09</v>
      </c>
      <c r="B37" s="245"/>
      <c r="C37" s="248" t="str">
        <f t="shared" si="0"/>
        <v/>
      </c>
      <c r="D37" s="221"/>
      <c r="E37" s="221"/>
      <c r="F37" s="1980" t="s">
        <v>2742</v>
      </c>
      <c r="G37" s="1918">
        <v>9</v>
      </c>
      <c r="H37" s="1919"/>
      <c r="I37" s="1399" t="s">
        <v>3095</v>
      </c>
      <c r="J37" s="1399"/>
      <c r="K37" s="1399"/>
      <c r="L37" s="1399"/>
      <c r="M37" s="1399"/>
      <c r="N37" s="1399"/>
      <c r="O37" s="1399"/>
      <c r="P37" s="1399"/>
      <c r="Q37" s="1399"/>
      <c r="R37" s="1399"/>
      <c r="S37" s="1399"/>
      <c r="T37" s="1399"/>
      <c r="U37" s="1399"/>
      <c r="V37" s="1399"/>
      <c r="W37" s="1399"/>
      <c r="X37" s="1399"/>
      <c r="Y37" s="1399"/>
      <c r="Z37" s="1399"/>
      <c r="AA37" s="1399"/>
      <c r="AB37" s="1399"/>
      <c r="AC37" s="1399"/>
      <c r="AD37" s="1399"/>
      <c r="AE37" s="1399"/>
      <c r="AF37" s="1399"/>
      <c r="AG37" s="1399"/>
      <c r="AH37" s="1399"/>
      <c r="AI37" s="1399"/>
      <c r="AJ37" s="1399"/>
      <c r="AK37" s="1399"/>
      <c r="AL37" s="1399"/>
      <c r="AM37" s="1399"/>
      <c r="AN37" s="1428"/>
      <c r="AO37" s="1918">
        <v>620</v>
      </c>
      <c r="AP37" s="1918"/>
      <c r="AQ37" s="1918"/>
      <c r="AR37" s="1918"/>
      <c r="AS37" s="1918"/>
      <c r="AT37" s="1981"/>
      <c r="AU37" s="1405"/>
      <c r="AV37" s="1406"/>
      <c r="AW37" s="1406"/>
      <c r="AX37" s="1406"/>
      <c r="AY37" s="1406"/>
      <c r="AZ37" s="1406"/>
      <c r="BA37" s="1406"/>
      <c r="BB37" s="1406"/>
      <c r="BC37" s="1406"/>
      <c r="BD37" s="1406"/>
      <c r="BE37" s="1407"/>
    </row>
    <row r="38" spans="1:57" ht="15.75" customHeight="1">
      <c r="A38" s="248">
        <v>9.9999999999999992E-2</v>
      </c>
      <c r="B38" s="245"/>
      <c r="C38" s="248" t="str">
        <f t="shared" si="0"/>
        <v/>
      </c>
      <c r="D38" s="221"/>
      <c r="E38" s="221"/>
      <c r="F38" s="1870" t="s">
        <v>2743</v>
      </c>
      <c r="G38" s="1871">
        <v>10</v>
      </c>
      <c r="H38" s="1872"/>
      <c r="I38" s="1430" t="s">
        <v>3096</v>
      </c>
      <c r="J38" s="1430"/>
      <c r="K38" s="1430"/>
      <c r="L38" s="1430"/>
      <c r="M38" s="1430"/>
      <c r="N38" s="1430"/>
      <c r="O38" s="1429"/>
      <c r="P38" s="1429"/>
      <c r="Q38" s="1429"/>
      <c r="R38" s="1429"/>
      <c r="S38" s="1429"/>
      <c r="T38" s="1429"/>
      <c r="U38" s="1429"/>
      <c r="V38" s="1429"/>
      <c r="W38" s="1429"/>
      <c r="X38" s="1429"/>
      <c r="Y38" s="1429"/>
      <c r="Z38" s="1429"/>
      <c r="AA38" s="1429"/>
      <c r="AB38" s="1429"/>
      <c r="AC38" s="1429"/>
      <c r="AD38" s="1429"/>
      <c r="AE38" s="1429"/>
      <c r="AF38" s="1429"/>
      <c r="AG38" s="1429"/>
      <c r="AH38" s="1429"/>
      <c r="AI38" s="1429"/>
      <c r="AJ38" s="1429"/>
      <c r="AK38" s="1429"/>
      <c r="AL38" s="1429"/>
      <c r="AM38" s="1429"/>
      <c r="AN38" s="1433"/>
      <c r="AO38" s="1871">
        <v>621</v>
      </c>
      <c r="AP38" s="1871"/>
      <c r="AQ38" s="1871"/>
      <c r="AR38" s="1871"/>
      <c r="AS38" s="1871"/>
      <c r="AT38" s="1872"/>
      <c r="AU38" s="1405"/>
      <c r="AV38" s="1406"/>
      <c r="AW38" s="1406"/>
      <c r="AX38" s="1406"/>
      <c r="AY38" s="1406"/>
      <c r="AZ38" s="1406"/>
      <c r="BA38" s="1406"/>
      <c r="BB38" s="1406"/>
      <c r="BC38" s="1406"/>
      <c r="BD38" s="1406"/>
      <c r="BE38" s="1407"/>
    </row>
    <row r="39" spans="1:57" ht="15.75" customHeight="1">
      <c r="A39" s="248">
        <v>0.10999999999999999</v>
      </c>
      <c r="B39" s="245"/>
      <c r="C39" s="248" t="str">
        <f t="shared" si="0"/>
        <v/>
      </c>
      <c r="D39" s="221"/>
      <c r="E39" s="221"/>
      <c r="F39" s="1980" t="s">
        <v>2744</v>
      </c>
      <c r="G39" s="1918">
        <v>11</v>
      </c>
      <c r="H39" s="1919"/>
      <c r="I39" s="1070" t="s">
        <v>3804</v>
      </c>
      <c r="J39" s="1070"/>
      <c r="K39" s="1070"/>
      <c r="L39" s="1070"/>
      <c r="M39" s="1399"/>
      <c r="N39" s="1399"/>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434"/>
      <c r="AO39" s="1916">
        <v>65</v>
      </c>
      <c r="AP39" s="1916"/>
      <c r="AQ39" s="1916"/>
      <c r="AR39" s="1916"/>
      <c r="AS39" s="1916"/>
      <c r="AT39" s="2006"/>
      <c r="AU39" s="1405"/>
      <c r="AV39" s="1406"/>
      <c r="AW39" s="1406"/>
      <c r="AX39" s="1406"/>
      <c r="AY39" s="1406"/>
      <c r="AZ39" s="1406"/>
      <c r="BA39" s="1406"/>
      <c r="BB39" s="1406"/>
      <c r="BC39" s="1406"/>
      <c r="BD39" s="1406"/>
      <c r="BE39" s="1407"/>
    </row>
    <row r="40" spans="1:57" ht="15.75" customHeight="1">
      <c r="A40" s="2013">
        <v>0.11999999999999998</v>
      </c>
      <c r="B40" s="245"/>
      <c r="C40" s="2013" t="str">
        <f t="shared" si="0"/>
        <v/>
      </c>
      <c r="D40" s="221"/>
      <c r="E40" s="221"/>
      <c r="F40" s="1933" t="s">
        <v>2746</v>
      </c>
      <c r="G40" s="1934"/>
      <c r="H40" s="1935"/>
      <c r="I40" s="1435" t="s">
        <v>3332</v>
      </c>
      <c r="J40" s="1435"/>
      <c r="K40" s="1435"/>
      <c r="L40" s="1435"/>
      <c r="M40" s="1435"/>
      <c r="N40" s="1435"/>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c r="AN40" s="1437"/>
      <c r="AO40" s="1934">
        <v>650</v>
      </c>
      <c r="AP40" s="1934"/>
      <c r="AQ40" s="1934"/>
      <c r="AR40" s="1934"/>
      <c r="AS40" s="1934"/>
      <c r="AT40" s="1935"/>
      <c r="AU40" s="1403"/>
      <c r="AV40" s="1400"/>
      <c r="AW40" s="251"/>
      <c r="AX40" s="251"/>
      <c r="AY40" s="251"/>
      <c r="AZ40" s="251"/>
      <c r="BA40" s="251"/>
      <c r="BB40" s="251"/>
      <c r="BC40" s="251"/>
      <c r="BD40" s="251"/>
      <c r="BE40" s="1404"/>
    </row>
    <row r="41" spans="1:57" ht="15.75" customHeight="1">
      <c r="A41" s="2013"/>
      <c r="B41" s="245"/>
      <c r="C41" s="2013"/>
      <c r="F41" s="1936"/>
      <c r="G41" s="1892"/>
      <c r="H41" s="1893"/>
      <c r="I41" s="1983" t="s">
        <v>3097</v>
      </c>
      <c r="J41" s="1983"/>
      <c r="K41" s="1983"/>
      <c r="L41" s="1983"/>
      <c r="M41" s="1983"/>
      <c r="N41" s="1983"/>
      <c r="O41" s="1438"/>
      <c r="P41" s="1438"/>
      <c r="Q41" s="1438"/>
      <c r="R41" s="1438"/>
      <c r="S41" s="1438"/>
      <c r="T41" s="1438"/>
      <c r="U41" s="1438"/>
      <c r="V41" s="1438"/>
      <c r="W41" s="1438"/>
      <c r="X41" s="1438"/>
      <c r="Y41" s="1438"/>
      <c r="Z41" s="1438"/>
      <c r="AA41" s="1438"/>
      <c r="AB41" s="1438"/>
      <c r="AC41" s="1438"/>
      <c r="AD41" s="1438"/>
      <c r="AE41" s="1438"/>
      <c r="AF41" s="1438"/>
      <c r="AG41" s="1438"/>
      <c r="AH41" s="1438"/>
      <c r="AI41" s="1438"/>
      <c r="AJ41" s="1438"/>
      <c r="AK41" s="1438"/>
      <c r="AL41" s="1438"/>
      <c r="AM41" s="1438"/>
      <c r="AN41" s="1439"/>
      <c r="AO41" s="1892"/>
      <c r="AP41" s="1892"/>
      <c r="AQ41" s="1892"/>
      <c r="AR41" s="1892"/>
      <c r="AS41" s="1892"/>
      <c r="AT41" s="1893"/>
      <c r="AU41" s="1408"/>
      <c r="AV41" s="1400"/>
      <c r="AW41" s="251"/>
      <c r="AX41" s="251"/>
      <c r="AY41" s="251"/>
      <c r="AZ41" s="251"/>
      <c r="BA41" s="251"/>
      <c r="BB41" s="251"/>
      <c r="BC41" s="251"/>
      <c r="BD41" s="251"/>
      <c r="BE41" s="1409"/>
    </row>
    <row r="42" spans="1:57" ht="15.75" customHeight="1">
      <c r="A42" s="248">
        <v>0.12999999999999998</v>
      </c>
      <c r="B42" s="245"/>
      <c r="C42" s="248" t="str">
        <f t="shared" ref="C42:C62" si="1">IF(LEN(AU42)=0,"",1+ABS((AU42*A42)/LEN(AU42))+A42)</f>
        <v/>
      </c>
      <c r="D42" s="221"/>
      <c r="E42" s="221"/>
      <c r="F42" s="1980" t="s">
        <v>2748</v>
      </c>
      <c r="G42" s="1918"/>
      <c r="H42" s="1919"/>
      <c r="I42" s="1399" t="s">
        <v>3805</v>
      </c>
      <c r="J42" s="1399"/>
      <c r="K42" s="1399"/>
      <c r="L42" s="1399"/>
      <c r="M42" s="1399"/>
      <c r="N42" s="1399"/>
      <c r="O42" s="1399"/>
      <c r="P42" s="1399"/>
      <c r="Q42" s="1399"/>
      <c r="R42" s="1399"/>
      <c r="S42" s="1399"/>
      <c r="T42" s="1399"/>
      <c r="U42" s="1399"/>
      <c r="V42" s="1399"/>
      <c r="W42" s="1399"/>
      <c r="X42" s="1399"/>
      <c r="Y42" s="1399"/>
      <c r="Z42" s="1399"/>
      <c r="AA42" s="1399"/>
      <c r="AB42" s="1399"/>
      <c r="AC42" s="1399"/>
      <c r="AD42" s="1399"/>
      <c r="AE42" s="1399"/>
      <c r="AF42" s="1399"/>
      <c r="AG42" s="1399"/>
      <c r="AH42" s="1399"/>
      <c r="AI42" s="1399"/>
      <c r="AJ42" s="1399"/>
      <c r="AK42" s="1399"/>
      <c r="AL42" s="1399"/>
      <c r="AM42" s="1399"/>
      <c r="AN42" s="1428"/>
      <c r="AO42" s="1918" t="s">
        <v>2891</v>
      </c>
      <c r="AP42" s="1918"/>
      <c r="AQ42" s="1918"/>
      <c r="AR42" s="1918"/>
      <c r="AS42" s="1918"/>
      <c r="AT42" s="1981"/>
      <c r="AU42" s="1405"/>
      <c r="AV42" s="1406"/>
      <c r="AW42" s="1406"/>
      <c r="AX42" s="1406"/>
      <c r="AY42" s="1406"/>
      <c r="AZ42" s="1406"/>
      <c r="BA42" s="1406"/>
      <c r="BB42" s="1406"/>
      <c r="BC42" s="1406"/>
      <c r="BD42" s="1406"/>
      <c r="BE42" s="1407"/>
    </row>
    <row r="43" spans="1:57" ht="15.75" customHeight="1">
      <c r="A43" s="248">
        <v>0.13999999999999999</v>
      </c>
      <c r="B43" s="245"/>
      <c r="C43" s="248" t="str">
        <f t="shared" si="1"/>
        <v/>
      </c>
      <c r="D43" s="221"/>
      <c r="E43" s="221"/>
      <c r="F43" s="1870" t="s">
        <v>2750</v>
      </c>
      <c r="G43" s="1871"/>
      <c r="H43" s="1872"/>
      <c r="I43" s="1430" t="s">
        <v>3806</v>
      </c>
      <c r="J43" s="1430"/>
      <c r="K43" s="1430"/>
      <c r="L43" s="1430"/>
      <c r="M43" s="1430"/>
      <c r="N43" s="1430"/>
      <c r="O43" s="1430"/>
      <c r="P43" s="1430"/>
      <c r="Q43" s="1430"/>
      <c r="R43" s="1430"/>
      <c r="S43" s="1430"/>
      <c r="T43" s="1430"/>
      <c r="U43" s="1430"/>
      <c r="V43" s="1430"/>
      <c r="W43" s="1430"/>
      <c r="X43" s="1430"/>
      <c r="Y43" s="1430"/>
      <c r="Z43" s="1430"/>
      <c r="AA43" s="1430"/>
      <c r="AB43" s="1430"/>
      <c r="AC43" s="1430"/>
      <c r="AD43" s="1430"/>
      <c r="AE43" s="1430"/>
      <c r="AF43" s="1430"/>
      <c r="AG43" s="1430"/>
      <c r="AH43" s="1430"/>
      <c r="AI43" s="1430"/>
      <c r="AJ43" s="1430"/>
      <c r="AK43" s="1430"/>
      <c r="AL43" s="1430"/>
      <c r="AM43" s="1430"/>
      <c r="AN43" s="1431"/>
      <c r="AO43" s="1871" t="s">
        <v>2891</v>
      </c>
      <c r="AP43" s="1871"/>
      <c r="AQ43" s="1871"/>
      <c r="AR43" s="1871"/>
      <c r="AS43" s="1871"/>
      <c r="AT43" s="1872"/>
      <c r="AU43" s="1405"/>
      <c r="AV43" s="1406"/>
      <c r="AW43" s="1406"/>
      <c r="AX43" s="1406"/>
      <c r="AY43" s="1406"/>
      <c r="AZ43" s="1406"/>
      <c r="BA43" s="1406"/>
      <c r="BB43" s="1406"/>
      <c r="BC43" s="1406"/>
      <c r="BD43" s="1406"/>
      <c r="BE43" s="1407"/>
    </row>
    <row r="44" spans="1:57" ht="15.75" customHeight="1">
      <c r="A44" s="248">
        <v>0.15</v>
      </c>
      <c r="B44" s="245"/>
      <c r="C44" s="248" t="str">
        <f t="shared" si="1"/>
        <v/>
      </c>
      <c r="D44" s="221"/>
      <c r="E44" s="221"/>
      <c r="F44" s="1980" t="s">
        <v>2752</v>
      </c>
      <c r="G44" s="1918"/>
      <c r="H44" s="1919"/>
      <c r="I44" s="1399" t="s">
        <v>3807</v>
      </c>
      <c r="J44" s="1399"/>
      <c r="K44" s="1399"/>
      <c r="L44" s="1399"/>
      <c r="M44" s="1399"/>
      <c r="N44" s="1399"/>
      <c r="O44" s="1399"/>
      <c r="P44" s="1399"/>
      <c r="Q44" s="1399"/>
      <c r="R44" s="1399"/>
      <c r="S44" s="1399"/>
      <c r="T44" s="1399"/>
      <c r="U44" s="1399"/>
      <c r="V44" s="1399"/>
      <c r="W44" s="1399"/>
      <c r="X44" s="1399"/>
      <c r="Y44" s="1399"/>
      <c r="Z44" s="1399"/>
      <c r="AA44" s="1399"/>
      <c r="AB44" s="1399"/>
      <c r="AC44" s="1399"/>
      <c r="AD44" s="1399"/>
      <c r="AE44" s="1399"/>
      <c r="AF44" s="1399"/>
      <c r="AG44" s="1399"/>
      <c r="AH44" s="1399"/>
      <c r="AI44" s="1399"/>
      <c r="AJ44" s="1399"/>
      <c r="AK44" s="1399"/>
      <c r="AL44" s="1399"/>
      <c r="AM44" s="1399"/>
      <c r="AN44" s="1428"/>
      <c r="AO44" s="1918">
        <v>651</v>
      </c>
      <c r="AP44" s="1918"/>
      <c r="AQ44" s="1918"/>
      <c r="AR44" s="1918"/>
      <c r="AS44" s="1918"/>
      <c r="AT44" s="1981"/>
      <c r="AU44" s="1405"/>
      <c r="AV44" s="1406"/>
      <c r="AW44" s="1406"/>
      <c r="AX44" s="1406"/>
      <c r="AY44" s="1406"/>
      <c r="AZ44" s="1406"/>
      <c r="BA44" s="1406"/>
      <c r="BB44" s="1406"/>
      <c r="BC44" s="1406"/>
      <c r="BD44" s="1406"/>
      <c r="BE44" s="1407"/>
    </row>
    <row r="45" spans="1:57" ht="15.75" customHeight="1">
      <c r="A45" s="248">
        <v>0.16</v>
      </c>
      <c r="B45" s="245"/>
      <c r="C45" s="248" t="str">
        <f t="shared" si="1"/>
        <v/>
      </c>
      <c r="D45" s="221"/>
      <c r="E45" s="221"/>
      <c r="F45" s="1870" t="s">
        <v>2754</v>
      </c>
      <c r="G45" s="1871"/>
      <c r="H45" s="1872"/>
      <c r="I45" s="1430" t="s">
        <v>2861</v>
      </c>
      <c r="J45" s="1430"/>
      <c r="K45" s="1430"/>
      <c r="L45" s="1430"/>
      <c r="M45" s="1430"/>
      <c r="N45" s="1430"/>
      <c r="O45" s="1430"/>
      <c r="P45" s="1430"/>
      <c r="Q45" s="1430"/>
      <c r="R45" s="1430"/>
      <c r="S45" s="1430"/>
      <c r="T45" s="1430"/>
      <c r="U45" s="1430"/>
      <c r="V45" s="1430"/>
      <c r="W45" s="1430"/>
      <c r="X45" s="1430"/>
      <c r="Y45" s="1430"/>
      <c r="Z45" s="1430"/>
      <c r="AA45" s="1430"/>
      <c r="AB45" s="1430"/>
      <c r="AC45" s="1430"/>
      <c r="AD45" s="1430"/>
      <c r="AE45" s="1430"/>
      <c r="AF45" s="1430"/>
      <c r="AG45" s="1430"/>
      <c r="AH45" s="1430"/>
      <c r="AI45" s="1430"/>
      <c r="AJ45" s="1430"/>
      <c r="AK45" s="1430"/>
      <c r="AL45" s="1430"/>
      <c r="AM45" s="1430"/>
      <c r="AN45" s="1431"/>
      <c r="AO45" s="1871">
        <v>652</v>
      </c>
      <c r="AP45" s="1871"/>
      <c r="AQ45" s="1871"/>
      <c r="AR45" s="1871"/>
      <c r="AS45" s="1871"/>
      <c r="AT45" s="1872"/>
      <c r="AU45" s="1405"/>
      <c r="AV45" s="1406"/>
      <c r="AW45" s="1406"/>
      <c r="AX45" s="1406"/>
      <c r="AY45" s="1406"/>
      <c r="AZ45" s="1406"/>
      <c r="BA45" s="1406"/>
      <c r="BB45" s="1406"/>
      <c r="BC45" s="1406"/>
      <c r="BD45" s="1406"/>
      <c r="BE45" s="1407"/>
    </row>
    <row r="46" spans="1:57" ht="15.75" customHeight="1">
      <c r="A46" s="248">
        <v>0.17</v>
      </c>
      <c r="B46" s="245"/>
      <c r="C46" s="248" t="str">
        <f t="shared" si="1"/>
        <v/>
      </c>
      <c r="D46" s="221"/>
      <c r="E46" s="221"/>
      <c r="F46" s="1980" t="s">
        <v>2756</v>
      </c>
      <c r="G46" s="1918"/>
      <c r="H46" s="1919"/>
      <c r="I46" s="1399" t="s">
        <v>2862</v>
      </c>
      <c r="J46" s="1399"/>
      <c r="K46" s="1399"/>
      <c r="L46" s="1399"/>
      <c r="M46" s="1399"/>
      <c r="N46" s="1399"/>
      <c r="O46" s="1399"/>
      <c r="P46" s="1399"/>
      <c r="Q46" s="1399"/>
      <c r="R46" s="1399"/>
      <c r="S46" s="1399"/>
      <c r="T46" s="1399"/>
      <c r="U46" s="1399"/>
      <c r="V46" s="1399"/>
      <c r="W46" s="1399"/>
      <c r="X46" s="1399"/>
      <c r="Y46" s="1399"/>
      <c r="Z46" s="1399"/>
      <c r="AA46" s="1399"/>
      <c r="AB46" s="1399"/>
      <c r="AC46" s="1399"/>
      <c r="AD46" s="1399"/>
      <c r="AE46" s="1399"/>
      <c r="AF46" s="1399"/>
      <c r="AG46" s="1399"/>
      <c r="AH46" s="1399"/>
      <c r="AI46" s="1399"/>
      <c r="AJ46" s="1399"/>
      <c r="AK46" s="1399"/>
      <c r="AL46" s="1399"/>
      <c r="AM46" s="1399"/>
      <c r="AN46" s="1428"/>
      <c r="AO46" s="1918">
        <v>653</v>
      </c>
      <c r="AP46" s="1918"/>
      <c r="AQ46" s="1918"/>
      <c r="AR46" s="1918"/>
      <c r="AS46" s="1918"/>
      <c r="AT46" s="1981"/>
      <c r="AU46" s="1405"/>
      <c r="AV46" s="1406"/>
      <c r="AW46" s="1406"/>
      <c r="AX46" s="1406"/>
      <c r="AY46" s="1406"/>
      <c r="AZ46" s="1406"/>
      <c r="BA46" s="1406"/>
      <c r="BB46" s="1406"/>
      <c r="BC46" s="1406"/>
      <c r="BD46" s="1406"/>
      <c r="BE46" s="1407"/>
    </row>
    <row r="47" spans="1:57" ht="15.75" customHeight="1">
      <c r="A47" s="248">
        <v>0.18000000000000002</v>
      </c>
      <c r="B47" s="245"/>
      <c r="C47" s="248" t="str">
        <f t="shared" si="1"/>
        <v/>
      </c>
      <c r="D47" s="221"/>
      <c r="E47" s="221"/>
      <c r="F47" s="1870" t="s">
        <v>2757</v>
      </c>
      <c r="G47" s="1871"/>
      <c r="H47" s="1872"/>
      <c r="I47" s="1430" t="s">
        <v>2863</v>
      </c>
      <c r="J47" s="1430"/>
      <c r="K47" s="1430"/>
      <c r="L47" s="1430"/>
      <c r="M47" s="1430"/>
      <c r="N47" s="1430"/>
      <c r="O47" s="1430"/>
      <c r="P47" s="1430"/>
      <c r="Q47" s="1430"/>
      <c r="R47" s="1430"/>
      <c r="S47" s="1430"/>
      <c r="T47" s="1430"/>
      <c r="U47" s="1430"/>
      <c r="V47" s="1430"/>
      <c r="W47" s="1430"/>
      <c r="X47" s="1430"/>
      <c r="Y47" s="1430"/>
      <c r="Z47" s="1430"/>
      <c r="AA47" s="1430"/>
      <c r="AB47" s="1430"/>
      <c r="AC47" s="1430"/>
      <c r="AD47" s="1430"/>
      <c r="AE47" s="1430"/>
      <c r="AF47" s="1430"/>
      <c r="AG47" s="1430"/>
      <c r="AH47" s="1430"/>
      <c r="AI47" s="1430"/>
      <c r="AJ47" s="1430"/>
      <c r="AK47" s="1430"/>
      <c r="AL47" s="1430"/>
      <c r="AM47" s="1430"/>
      <c r="AN47" s="1431"/>
      <c r="AO47" s="1871">
        <v>654</v>
      </c>
      <c r="AP47" s="1871"/>
      <c r="AQ47" s="1871"/>
      <c r="AR47" s="1871"/>
      <c r="AS47" s="1871"/>
      <c r="AT47" s="1872"/>
      <c r="AU47" s="1405"/>
      <c r="AV47" s="1406"/>
      <c r="AW47" s="1406"/>
      <c r="AX47" s="1406"/>
      <c r="AY47" s="1406"/>
      <c r="AZ47" s="1406"/>
      <c r="BA47" s="1406"/>
      <c r="BB47" s="1406"/>
      <c r="BC47" s="1406"/>
      <c r="BD47" s="1406"/>
      <c r="BE47" s="1407"/>
    </row>
    <row r="48" spans="1:57" ht="15.75" customHeight="1">
      <c r="A48" s="248">
        <v>0.19000000000000003</v>
      </c>
      <c r="B48" s="245"/>
      <c r="C48" s="248" t="str">
        <f t="shared" si="1"/>
        <v/>
      </c>
      <c r="D48" s="221"/>
      <c r="E48" s="221"/>
      <c r="F48" s="1980" t="s">
        <v>2759</v>
      </c>
      <c r="G48" s="1918"/>
      <c r="H48" s="1919"/>
      <c r="I48" s="1399" t="s">
        <v>3792</v>
      </c>
      <c r="J48" s="1399"/>
      <c r="K48" s="1399"/>
      <c r="L48" s="1399"/>
      <c r="M48" s="1399"/>
      <c r="N48" s="1399"/>
      <c r="O48" s="1399"/>
      <c r="P48" s="1399"/>
      <c r="Q48" s="1399"/>
      <c r="R48" s="1399"/>
      <c r="S48" s="1399"/>
      <c r="T48" s="1399"/>
      <c r="U48" s="1399"/>
      <c r="V48" s="1399"/>
      <c r="W48" s="1399"/>
      <c r="X48" s="1399"/>
      <c r="Y48" s="1399"/>
      <c r="Z48" s="1399"/>
      <c r="AA48" s="1399"/>
      <c r="AB48" s="1399"/>
      <c r="AC48" s="1399"/>
      <c r="AD48" s="1399"/>
      <c r="AE48" s="1399"/>
      <c r="AF48" s="1399"/>
      <c r="AG48" s="1399"/>
      <c r="AH48" s="1399"/>
      <c r="AI48" s="1399"/>
      <c r="AJ48" s="1399"/>
      <c r="AK48" s="1399"/>
      <c r="AL48" s="1399"/>
      <c r="AM48" s="1399"/>
      <c r="AN48" s="1428"/>
      <c r="AO48" s="1918">
        <v>655</v>
      </c>
      <c r="AP48" s="1918"/>
      <c r="AQ48" s="1918"/>
      <c r="AR48" s="1918"/>
      <c r="AS48" s="1918"/>
      <c r="AT48" s="1981"/>
      <c r="AU48" s="1405"/>
      <c r="AV48" s="1406"/>
      <c r="AW48" s="1406"/>
      <c r="AX48" s="1406"/>
      <c r="AY48" s="1406"/>
      <c r="AZ48" s="1406"/>
      <c r="BA48" s="1406"/>
      <c r="BB48" s="1406"/>
      <c r="BC48" s="1406"/>
      <c r="BD48" s="1406"/>
      <c r="BE48" s="1407"/>
    </row>
    <row r="49" spans="1:59" ht="15.75" customHeight="1">
      <c r="A49" s="248">
        <v>0.20000000000000004</v>
      </c>
      <c r="B49" s="245"/>
      <c r="C49" s="248" t="str">
        <f t="shared" si="1"/>
        <v/>
      </c>
      <c r="D49" s="221"/>
      <c r="E49" s="221"/>
      <c r="F49" s="1870" t="s">
        <v>2760</v>
      </c>
      <c r="G49" s="1871"/>
      <c r="H49" s="1872"/>
      <c r="I49" s="1431" t="s">
        <v>2892</v>
      </c>
      <c r="J49" s="1440"/>
      <c r="K49" s="1440"/>
      <c r="L49" s="1440"/>
      <c r="M49" s="1441"/>
      <c r="N49" s="1431"/>
      <c r="O49" s="1430"/>
      <c r="P49" s="1430"/>
      <c r="Q49" s="1430"/>
      <c r="R49" s="1430"/>
      <c r="S49" s="1430"/>
      <c r="T49" s="1430"/>
      <c r="U49" s="1430"/>
      <c r="V49" s="1430"/>
      <c r="W49" s="1430"/>
      <c r="X49" s="1430"/>
      <c r="Y49" s="1430"/>
      <c r="Z49" s="1430"/>
      <c r="AA49" s="1430"/>
      <c r="AB49" s="1430"/>
      <c r="AC49" s="1430"/>
      <c r="AD49" s="1430"/>
      <c r="AE49" s="1430"/>
      <c r="AF49" s="1430"/>
      <c r="AG49" s="1430"/>
      <c r="AH49" s="1430"/>
      <c r="AI49" s="1430"/>
      <c r="AJ49" s="1430"/>
      <c r="AK49" s="1430"/>
      <c r="AL49" s="1430"/>
      <c r="AM49" s="1430"/>
      <c r="AN49" s="1431"/>
      <c r="AO49" s="1871">
        <v>659</v>
      </c>
      <c r="AP49" s="1871"/>
      <c r="AQ49" s="1871"/>
      <c r="AR49" s="1871"/>
      <c r="AS49" s="1871"/>
      <c r="AT49" s="1872"/>
      <c r="AU49" s="1405"/>
      <c r="AV49" s="1406"/>
      <c r="AW49" s="1406"/>
      <c r="AX49" s="1406"/>
      <c r="AY49" s="1406"/>
      <c r="AZ49" s="1406"/>
      <c r="BA49" s="1406"/>
      <c r="BB49" s="1406"/>
      <c r="BC49" s="1406"/>
      <c r="BD49" s="1406"/>
      <c r="BE49" s="1407"/>
      <c r="BG49" s="1979"/>
    </row>
    <row r="50" spans="1:59" ht="15.75" customHeight="1">
      <c r="A50" s="248">
        <v>0.21000000000000005</v>
      </c>
      <c r="B50" s="245"/>
      <c r="C50" s="248" t="str">
        <f t="shared" si="1"/>
        <v/>
      </c>
      <c r="D50" s="221"/>
      <c r="E50" s="221"/>
      <c r="F50" s="1980" t="s">
        <v>2762</v>
      </c>
      <c r="G50" s="1918"/>
      <c r="H50" s="1919"/>
      <c r="I50" s="1070" t="s">
        <v>3813</v>
      </c>
      <c r="J50" s="1070"/>
      <c r="K50" s="1070"/>
      <c r="L50" s="1070"/>
      <c r="M50" s="1070"/>
      <c r="N50" s="1070"/>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399"/>
      <c r="AL50" s="1399"/>
      <c r="AM50" s="1399"/>
      <c r="AN50" s="1428"/>
      <c r="AO50" s="1916" t="s">
        <v>3098</v>
      </c>
      <c r="AP50" s="1916"/>
      <c r="AQ50" s="1916"/>
      <c r="AR50" s="1916"/>
      <c r="AS50" s="1916"/>
      <c r="AT50" s="2006"/>
      <c r="AU50" s="1405"/>
      <c r="AV50" s="1406"/>
      <c r="AW50" s="1406"/>
      <c r="AX50" s="1406"/>
      <c r="AY50" s="1406"/>
      <c r="AZ50" s="1406"/>
      <c r="BA50" s="1406"/>
      <c r="BB50" s="1406"/>
      <c r="BC50" s="1406"/>
      <c r="BD50" s="1406"/>
      <c r="BE50" s="1407"/>
      <c r="BG50" s="1979"/>
    </row>
    <row r="51" spans="1:59" ht="15.75" customHeight="1">
      <c r="A51" s="248">
        <v>0.22000000000000006</v>
      </c>
      <c r="B51" s="245"/>
      <c r="C51" s="248" t="str">
        <f t="shared" si="1"/>
        <v/>
      </c>
      <c r="D51" s="221"/>
      <c r="E51" s="221"/>
      <c r="F51" s="1870" t="s">
        <v>2763</v>
      </c>
      <c r="G51" s="1871"/>
      <c r="H51" s="1872"/>
      <c r="I51" s="1429" t="s">
        <v>3814</v>
      </c>
      <c r="J51" s="1429"/>
      <c r="K51" s="1429"/>
      <c r="L51" s="1429"/>
      <c r="M51" s="1429"/>
      <c r="N51" s="1429"/>
      <c r="O51" s="1430"/>
      <c r="P51" s="1430"/>
      <c r="Q51" s="1430"/>
      <c r="R51" s="1430"/>
      <c r="S51" s="1430"/>
      <c r="T51" s="1430"/>
      <c r="U51" s="1430"/>
      <c r="V51" s="1430"/>
      <c r="W51" s="1430"/>
      <c r="X51" s="1430"/>
      <c r="Y51" s="1430"/>
      <c r="Z51" s="1430"/>
      <c r="AA51" s="1430"/>
      <c r="AB51" s="1430"/>
      <c r="AC51" s="1430"/>
      <c r="AD51" s="1430"/>
      <c r="AE51" s="1430"/>
      <c r="AF51" s="1430"/>
      <c r="AG51" s="1430"/>
      <c r="AH51" s="1430"/>
      <c r="AI51" s="1430"/>
      <c r="AJ51" s="1430"/>
      <c r="AK51" s="1430"/>
      <c r="AL51" s="1430"/>
      <c r="AM51" s="1430"/>
      <c r="AN51" s="1431"/>
      <c r="AO51" s="1959" t="s">
        <v>3099</v>
      </c>
      <c r="AP51" s="1959"/>
      <c r="AQ51" s="1959"/>
      <c r="AR51" s="1959"/>
      <c r="AS51" s="1959"/>
      <c r="AT51" s="1960"/>
      <c r="AU51" s="1405"/>
      <c r="AV51" s="1406"/>
      <c r="AW51" s="1406"/>
      <c r="AX51" s="1406"/>
      <c r="AY51" s="1406"/>
      <c r="AZ51" s="1406"/>
      <c r="BA51" s="1406"/>
      <c r="BB51" s="1406"/>
      <c r="BC51" s="1406"/>
      <c r="BD51" s="1406"/>
      <c r="BE51" s="1407"/>
      <c r="BG51" s="1979"/>
    </row>
    <row r="52" spans="1:59" ht="15.75" customHeight="1">
      <c r="A52" s="2013">
        <v>0.23000000000000007</v>
      </c>
      <c r="B52" s="245"/>
      <c r="C52" s="2013" t="str">
        <f t="shared" si="1"/>
        <v/>
      </c>
      <c r="D52" s="221"/>
      <c r="E52" s="221"/>
      <c r="F52" s="2007" t="s">
        <v>2764</v>
      </c>
      <c r="G52" s="1953"/>
      <c r="H52" s="1954"/>
      <c r="I52" s="1070" t="s">
        <v>3793</v>
      </c>
      <c r="J52" s="1070"/>
      <c r="K52" s="1070"/>
      <c r="L52" s="1399"/>
      <c r="M52" s="1399"/>
      <c r="N52" s="1399"/>
      <c r="O52" s="1399"/>
      <c r="P52" s="1399"/>
      <c r="Q52" s="1399"/>
      <c r="R52" s="1399"/>
      <c r="S52" s="1399"/>
      <c r="T52" s="1399"/>
      <c r="U52" s="1399"/>
      <c r="V52" s="1399"/>
      <c r="W52" s="1399"/>
      <c r="X52" s="1399"/>
      <c r="Y52" s="1399"/>
      <c r="Z52" s="1399"/>
      <c r="AA52" s="1399"/>
      <c r="AB52" s="1399"/>
      <c r="AC52" s="1399"/>
      <c r="AD52" s="1399"/>
      <c r="AE52" s="1399"/>
      <c r="AF52" s="1399"/>
      <c r="AG52" s="1399"/>
      <c r="AH52" s="1399"/>
      <c r="AI52" s="1399"/>
      <c r="AJ52" s="1399"/>
      <c r="AK52" s="1399"/>
      <c r="AL52" s="1399"/>
      <c r="AM52" s="1399"/>
      <c r="AN52" s="1428"/>
      <c r="AO52" s="1938">
        <v>66</v>
      </c>
      <c r="AP52" s="2009"/>
      <c r="AQ52" s="2009"/>
      <c r="AR52" s="2009"/>
      <c r="AS52" s="2009"/>
      <c r="AT52" s="2010"/>
      <c r="AU52" s="1403"/>
      <c r="AV52" s="1400"/>
      <c r="AW52" s="251"/>
      <c r="AX52" s="251"/>
      <c r="AY52" s="251"/>
      <c r="AZ52" s="251"/>
      <c r="BA52" s="251"/>
      <c r="BB52" s="251"/>
      <c r="BC52" s="251"/>
      <c r="BD52" s="251"/>
      <c r="BE52" s="1404"/>
      <c r="BG52" s="1979"/>
    </row>
    <row r="53" spans="1:59" ht="15.75" customHeight="1">
      <c r="A53" s="2013">
        <v>0.24000000000000007</v>
      </c>
      <c r="B53" s="245"/>
      <c r="C53" s="2013" t="str">
        <f t="shared" si="1"/>
        <v/>
      </c>
      <c r="D53" s="221"/>
      <c r="E53" s="221"/>
      <c r="F53" s="1984"/>
      <c r="G53" s="1955"/>
      <c r="H53" s="1956"/>
      <c r="I53" s="1399" t="s">
        <v>3097</v>
      </c>
      <c r="J53" s="1070"/>
      <c r="K53" s="1070"/>
      <c r="L53" s="1399"/>
      <c r="M53" s="1399"/>
      <c r="N53" s="1399"/>
      <c r="O53" s="1399"/>
      <c r="P53" s="1399"/>
      <c r="Q53" s="1399"/>
      <c r="R53" s="1399"/>
      <c r="S53" s="1399"/>
      <c r="T53" s="1399"/>
      <c r="U53" s="1399"/>
      <c r="V53" s="1399"/>
      <c r="W53" s="1399"/>
      <c r="X53" s="1399"/>
      <c r="Y53" s="1399"/>
      <c r="Z53" s="1399"/>
      <c r="AA53" s="1399"/>
      <c r="AB53" s="1399"/>
      <c r="AC53" s="1399"/>
      <c r="AD53" s="1399"/>
      <c r="AE53" s="1399"/>
      <c r="AF53" s="1399"/>
      <c r="AG53" s="1399"/>
      <c r="AH53" s="1399"/>
      <c r="AI53" s="1399"/>
      <c r="AJ53" s="1399"/>
      <c r="AK53" s="1399"/>
      <c r="AL53" s="1399"/>
      <c r="AM53" s="1399"/>
      <c r="AN53" s="1428"/>
      <c r="AO53" s="1940"/>
      <c r="AP53" s="2011"/>
      <c r="AQ53" s="2011"/>
      <c r="AR53" s="2011"/>
      <c r="AS53" s="2011"/>
      <c r="AT53" s="2012"/>
      <c r="AU53" s="1403"/>
      <c r="AV53" s="1400"/>
      <c r="AW53" s="251"/>
      <c r="AX53" s="251"/>
      <c r="AY53" s="251"/>
      <c r="AZ53" s="251"/>
      <c r="BA53" s="251"/>
      <c r="BB53" s="251"/>
      <c r="BC53" s="251"/>
      <c r="BD53" s="251"/>
      <c r="BE53" s="1404"/>
      <c r="BG53" s="1979"/>
    </row>
    <row r="54" spans="1:59" ht="15.75" customHeight="1">
      <c r="A54" s="248">
        <v>0.24</v>
      </c>
      <c r="B54" s="245"/>
      <c r="C54" s="248" t="str">
        <f t="shared" si="1"/>
        <v/>
      </c>
      <c r="D54" s="221"/>
      <c r="E54" s="221"/>
      <c r="F54" s="1870" t="s">
        <v>2765</v>
      </c>
      <c r="G54" s="1871"/>
      <c r="H54" s="1872"/>
      <c r="I54" s="1442" t="s">
        <v>3333</v>
      </c>
      <c r="J54" s="1443"/>
      <c r="K54" s="1429"/>
      <c r="L54" s="1430"/>
      <c r="M54" s="1430"/>
      <c r="N54" s="1430"/>
      <c r="O54" s="1430"/>
      <c r="P54" s="1430"/>
      <c r="Q54" s="1430"/>
      <c r="R54" s="1430"/>
      <c r="S54" s="1430"/>
      <c r="T54" s="1430"/>
      <c r="U54" s="1430"/>
      <c r="V54" s="1430"/>
      <c r="W54" s="1430"/>
      <c r="X54" s="1430"/>
      <c r="Y54" s="1430"/>
      <c r="Z54" s="1430"/>
      <c r="AA54" s="1430"/>
      <c r="AB54" s="1430"/>
      <c r="AC54" s="1430"/>
      <c r="AD54" s="1430"/>
      <c r="AE54" s="1430"/>
      <c r="AF54" s="1430"/>
      <c r="AG54" s="1430"/>
      <c r="AH54" s="1430"/>
      <c r="AI54" s="1430"/>
      <c r="AJ54" s="1430"/>
      <c r="AK54" s="1430"/>
      <c r="AL54" s="1430"/>
      <c r="AM54" s="1430"/>
      <c r="AN54" s="1431"/>
      <c r="AO54" s="1871">
        <v>661</v>
      </c>
      <c r="AP54" s="1871"/>
      <c r="AQ54" s="1871"/>
      <c r="AR54" s="1871"/>
      <c r="AS54" s="1871"/>
      <c r="AT54" s="1872"/>
      <c r="AU54" s="1405"/>
      <c r="AV54" s="1406"/>
      <c r="AW54" s="1406"/>
      <c r="AX54" s="1406"/>
      <c r="AY54" s="1406"/>
      <c r="AZ54" s="1406"/>
      <c r="BA54" s="1406"/>
      <c r="BB54" s="1406"/>
      <c r="BC54" s="1406"/>
      <c r="BD54" s="1406"/>
      <c r="BE54" s="1407"/>
      <c r="BG54" s="1979"/>
    </row>
    <row r="55" spans="1:59" ht="15.75" customHeight="1">
      <c r="A55" s="2013">
        <v>0.25</v>
      </c>
      <c r="B55" s="245"/>
      <c r="C55" s="2013" t="str">
        <f t="shared" si="1"/>
        <v/>
      </c>
      <c r="D55" s="221"/>
      <c r="E55" s="221"/>
      <c r="F55" s="2007" t="s">
        <v>2766</v>
      </c>
      <c r="G55" s="1953"/>
      <c r="H55" s="1954"/>
      <c r="I55" s="1070" t="s">
        <v>3100</v>
      </c>
      <c r="J55" s="1399"/>
      <c r="K55" s="1399"/>
      <c r="L55" s="1399"/>
      <c r="M55" s="1399"/>
      <c r="N55" s="1399"/>
      <c r="O55" s="1399"/>
      <c r="P55" s="1399"/>
      <c r="Q55" s="1399"/>
      <c r="R55" s="1399"/>
      <c r="S55" s="1399"/>
      <c r="T55" s="1399"/>
      <c r="U55" s="1399"/>
      <c r="V55" s="1399"/>
      <c r="W55" s="1399"/>
      <c r="X55" s="1399"/>
      <c r="Y55" s="1399"/>
      <c r="Z55" s="1399"/>
      <c r="AA55" s="1399"/>
      <c r="AB55" s="1399"/>
      <c r="AC55" s="1399"/>
      <c r="AD55" s="1399"/>
      <c r="AE55" s="1399"/>
      <c r="AF55" s="1399"/>
      <c r="AG55" s="1399"/>
      <c r="AH55" s="1399"/>
      <c r="AI55" s="1399"/>
      <c r="AJ55" s="1399"/>
      <c r="AK55" s="1399"/>
      <c r="AL55" s="1399"/>
      <c r="AM55" s="1399"/>
      <c r="AN55" s="1428"/>
      <c r="AO55" s="1937">
        <v>67</v>
      </c>
      <c r="AP55" s="1937"/>
      <c r="AQ55" s="1937"/>
      <c r="AR55" s="1937"/>
      <c r="AS55" s="1937"/>
      <c r="AT55" s="1982"/>
      <c r="AU55" s="1403"/>
      <c r="AV55" s="1400"/>
      <c r="AW55" s="251"/>
      <c r="AX55" s="251"/>
      <c r="AY55" s="251"/>
      <c r="AZ55" s="251"/>
      <c r="BA55" s="251"/>
      <c r="BB55" s="251"/>
      <c r="BC55" s="251"/>
      <c r="BD55" s="251"/>
      <c r="BE55" s="1404"/>
      <c r="BG55" s="1979"/>
    </row>
    <row r="56" spans="1:59" ht="15.75" customHeight="1">
      <c r="A56" s="2013">
        <v>0.27000000000000007</v>
      </c>
      <c r="B56" s="245"/>
      <c r="C56" s="2013" t="str">
        <f t="shared" si="1"/>
        <v/>
      </c>
      <c r="D56" s="221"/>
      <c r="E56" s="221"/>
      <c r="F56" s="1984"/>
      <c r="G56" s="1955"/>
      <c r="H56" s="1956"/>
      <c r="I56" s="1946" t="s">
        <v>3097</v>
      </c>
      <c r="J56" s="1946"/>
      <c r="K56" s="1946"/>
      <c r="L56" s="1946"/>
      <c r="M56" s="1946"/>
      <c r="N56" s="1946"/>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399"/>
      <c r="AL56" s="1399"/>
      <c r="AM56" s="1399"/>
      <c r="AN56" s="1428"/>
      <c r="AO56" s="1939"/>
      <c r="AP56" s="1939"/>
      <c r="AQ56" s="1939"/>
      <c r="AR56" s="1939"/>
      <c r="AS56" s="1939"/>
      <c r="AT56" s="1939"/>
      <c r="AU56" s="1403"/>
      <c r="AV56" s="1400"/>
      <c r="AW56" s="251"/>
      <c r="AX56" s="251"/>
      <c r="AY56" s="251"/>
      <c r="AZ56" s="251"/>
      <c r="BA56" s="251"/>
      <c r="BB56" s="251"/>
      <c r="BC56" s="251"/>
      <c r="BD56" s="251"/>
      <c r="BE56" s="1404"/>
      <c r="BG56" s="1979"/>
    </row>
    <row r="57" spans="1:59" ht="15.75" customHeight="1">
      <c r="A57" s="248">
        <v>0.26</v>
      </c>
      <c r="B57" s="245"/>
      <c r="C57" s="248" t="str">
        <f t="shared" si="1"/>
        <v/>
      </c>
      <c r="D57" s="221"/>
      <c r="E57" s="221"/>
      <c r="F57" s="1870" t="s">
        <v>2767</v>
      </c>
      <c r="G57" s="1871"/>
      <c r="H57" s="1872"/>
      <c r="I57" s="1430" t="s">
        <v>3101</v>
      </c>
      <c r="J57" s="1429"/>
      <c r="K57" s="1430"/>
      <c r="L57" s="1430"/>
      <c r="M57" s="1430"/>
      <c r="N57" s="1430"/>
      <c r="O57" s="1430"/>
      <c r="P57" s="1430"/>
      <c r="Q57" s="1430"/>
      <c r="R57" s="1430"/>
      <c r="S57" s="1430"/>
      <c r="T57" s="1430"/>
      <c r="U57" s="1430"/>
      <c r="V57" s="1430"/>
      <c r="W57" s="1430"/>
      <c r="X57" s="1430"/>
      <c r="Y57" s="1430"/>
      <c r="Z57" s="1430"/>
      <c r="AA57" s="1430"/>
      <c r="AB57" s="1430"/>
      <c r="AC57" s="1430"/>
      <c r="AD57" s="1430"/>
      <c r="AE57" s="1430"/>
      <c r="AF57" s="1430"/>
      <c r="AG57" s="1430"/>
      <c r="AH57" s="1430"/>
      <c r="AI57" s="1430"/>
      <c r="AJ57" s="1430"/>
      <c r="AK57" s="1430"/>
      <c r="AL57" s="1430"/>
      <c r="AM57" s="1430"/>
      <c r="AN57" s="1431"/>
      <c r="AO57" s="1871">
        <v>675</v>
      </c>
      <c r="AP57" s="1871"/>
      <c r="AQ57" s="1871"/>
      <c r="AR57" s="1871"/>
      <c r="AS57" s="1871"/>
      <c r="AT57" s="1872"/>
      <c r="AU57" s="1405"/>
      <c r="AV57" s="1406"/>
      <c r="AW57" s="1406"/>
      <c r="AX57" s="1406"/>
      <c r="AY57" s="1406"/>
      <c r="AZ57" s="1406"/>
      <c r="BA57" s="1406"/>
      <c r="BB57" s="1406"/>
      <c r="BC57" s="1406"/>
      <c r="BD57" s="1406"/>
      <c r="BE57" s="1407"/>
      <c r="BG57" s="1979"/>
    </row>
    <row r="58" spans="1:59" ht="15.75" customHeight="1">
      <c r="A58" s="2013">
        <v>0.27</v>
      </c>
      <c r="B58" s="245"/>
      <c r="C58" s="2013" t="str">
        <f t="shared" si="1"/>
        <v/>
      </c>
      <c r="D58" s="221"/>
      <c r="E58" s="221"/>
      <c r="F58" s="2007" t="s">
        <v>2768</v>
      </c>
      <c r="G58" s="1953"/>
      <c r="H58" s="1954"/>
      <c r="I58" s="1070" t="s">
        <v>3815</v>
      </c>
      <c r="J58" s="1070"/>
      <c r="K58" s="1070"/>
      <c r="L58" s="1070"/>
      <c r="M58" s="1070"/>
      <c r="N58" s="1434"/>
      <c r="O58" s="1399"/>
      <c r="P58" s="1399"/>
      <c r="Q58" s="1399"/>
      <c r="R58" s="1399"/>
      <c r="S58" s="1399"/>
      <c r="T58" s="1399"/>
      <c r="U58" s="1399"/>
      <c r="V58" s="1399"/>
      <c r="W58" s="1399"/>
      <c r="X58" s="1399"/>
      <c r="Y58" s="1399"/>
      <c r="Z58" s="1399"/>
      <c r="AA58" s="1399"/>
      <c r="AB58" s="1399"/>
      <c r="AC58" s="1399"/>
      <c r="AD58" s="1399"/>
      <c r="AE58" s="1399"/>
      <c r="AF58" s="1399"/>
      <c r="AG58" s="1399"/>
      <c r="AH58" s="1399"/>
      <c r="AI58" s="1399"/>
      <c r="AJ58" s="1399"/>
      <c r="AK58" s="1399"/>
      <c r="AL58" s="1399"/>
      <c r="AM58" s="1399"/>
      <c r="AN58" s="1428"/>
      <c r="AO58" s="1937">
        <v>68</v>
      </c>
      <c r="AP58" s="1937"/>
      <c r="AQ58" s="1937"/>
      <c r="AR58" s="1937"/>
      <c r="AS58" s="1937"/>
      <c r="AT58" s="1982"/>
      <c r="AU58" s="1403"/>
      <c r="AV58" s="1400"/>
      <c r="AW58" s="251"/>
      <c r="AX58" s="251"/>
      <c r="AY58" s="251"/>
      <c r="AZ58" s="251"/>
      <c r="BA58" s="251"/>
      <c r="BB58" s="251"/>
      <c r="BC58" s="251"/>
      <c r="BD58" s="251"/>
      <c r="BE58" s="1404"/>
      <c r="BG58" s="1979"/>
    </row>
    <row r="59" spans="1:59" ht="15.75" customHeight="1">
      <c r="A59" s="2013">
        <v>0.3000000000000001</v>
      </c>
      <c r="B59" s="245"/>
      <c r="C59" s="2013" t="str">
        <f t="shared" si="1"/>
        <v/>
      </c>
      <c r="D59" s="221"/>
      <c r="E59" s="221"/>
      <c r="F59" s="1984"/>
      <c r="G59" s="1955"/>
      <c r="H59" s="1956"/>
      <c r="I59" s="1399" t="s">
        <v>3097</v>
      </c>
      <c r="J59" s="1070"/>
      <c r="K59" s="1070"/>
      <c r="L59" s="1070"/>
      <c r="M59" s="1070"/>
      <c r="N59" s="1070"/>
      <c r="O59" s="1399"/>
      <c r="P59" s="1399"/>
      <c r="Q59" s="1399"/>
      <c r="R59" s="1399"/>
      <c r="S59" s="1399"/>
      <c r="T59" s="1399"/>
      <c r="U59" s="1399"/>
      <c r="V59" s="1399"/>
      <c r="W59" s="1399"/>
      <c r="X59" s="1399"/>
      <c r="Y59" s="1399"/>
      <c r="Z59" s="1399"/>
      <c r="AA59" s="1399"/>
      <c r="AB59" s="1399"/>
      <c r="AC59" s="1399"/>
      <c r="AD59" s="1399"/>
      <c r="AE59" s="1399"/>
      <c r="AF59" s="1399"/>
      <c r="AG59" s="1399"/>
      <c r="AH59" s="1399"/>
      <c r="AI59" s="1399"/>
      <c r="AJ59" s="1399"/>
      <c r="AK59" s="1399"/>
      <c r="AL59" s="1399"/>
      <c r="AM59" s="1399"/>
      <c r="AN59" s="1428"/>
      <c r="AO59" s="1939"/>
      <c r="AP59" s="1939"/>
      <c r="AQ59" s="1939"/>
      <c r="AR59" s="1939"/>
      <c r="AS59" s="1939"/>
      <c r="AT59" s="2008"/>
      <c r="AU59" s="1408"/>
      <c r="AV59" s="1400"/>
      <c r="AW59" s="251"/>
      <c r="AX59" s="251"/>
      <c r="AY59" s="251"/>
      <c r="AZ59" s="251"/>
      <c r="BA59" s="251"/>
      <c r="BB59" s="251"/>
      <c r="BC59" s="251"/>
      <c r="BD59" s="251"/>
      <c r="BE59" s="1409"/>
      <c r="BG59" s="1979"/>
    </row>
    <row r="60" spans="1:59" ht="24" customHeight="1">
      <c r="A60" s="248">
        <v>0.28000000000000003</v>
      </c>
      <c r="B60" s="245"/>
      <c r="C60" s="248" t="str">
        <f t="shared" si="1"/>
        <v/>
      </c>
      <c r="D60" s="221"/>
      <c r="E60" s="221"/>
      <c r="F60" s="1870" t="s">
        <v>2769</v>
      </c>
      <c r="G60" s="1871"/>
      <c r="H60" s="1872"/>
      <c r="I60" s="1430" t="s">
        <v>3102</v>
      </c>
      <c r="J60" s="1430"/>
      <c r="K60" s="1430"/>
      <c r="L60" s="1430"/>
      <c r="M60" s="1430"/>
      <c r="N60" s="1430"/>
      <c r="O60" s="1430"/>
      <c r="P60" s="1430"/>
      <c r="Q60" s="1430"/>
      <c r="R60" s="1430"/>
      <c r="S60" s="1430"/>
      <c r="T60" s="1430"/>
      <c r="U60" s="1430"/>
      <c r="V60" s="1430"/>
      <c r="W60" s="1430"/>
      <c r="X60" s="1430"/>
      <c r="Y60" s="1430"/>
      <c r="Z60" s="1430"/>
      <c r="AA60" s="1430"/>
      <c r="AB60" s="1430"/>
      <c r="AC60" s="1430"/>
      <c r="AD60" s="1430"/>
      <c r="AE60" s="1430"/>
      <c r="AF60" s="1430"/>
      <c r="AG60" s="1430"/>
      <c r="AH60" s="1430"/>
      <c r="AI60" s="1430"/>
      <c r="AJ60" s="1430"/>
      <c r="AK60" s="1430"/>
      <c r="AL60" s="1430"/>
      <c r="AM60" s="1430"/>
      <c r="AN60" s="1431"/>
      <c r="AO60" s="1871">
        <v>685</v>
      </c>
      <c r="AP60" s="1871"/>
      <c r="AQ60" s="1871"/>
      <c r="AR60" s="1871"/>
      <c r="AS60" s="1871"/>
      <c r="AT60" s="1872"/>
      <c r="AU60" s="1405"/>
      <c r="AV60" s="1406"/>
      <c r="AW60" s="1406"/>
      <c r="AX60" s="1406"/>
      <c r="AY60" s="1406"/>
      <c r="AZ60" s="1406"/>
      <c r="BA60" s="1406"/>
      <c r="BB60" s="1406"/>
      <c r="BC60" s="1406"/>
      <c r="BD60" s="1406"/>
      <c r="BE60" s="1407"/>
      <c r="BG60" s="1979"/>
    </row>
    <row r="61" spans="1:59" ht="24" customHeight="1">
      <c r="A61" s="248">
        <v>0.28999999999999998</v>
      </c>
      <c r="B61" s="245"/>
      <c r="C61" s="248" t="str">
        <f t="shared" si="1"/>
        <v/>
      </c>
      <c r="D61" s="221"/>
      <c r="E61" s="221"/>
      <c r="F61" s="1870" t="s">
        <v>2770</v>
      </c>
      <c r="G61" s="1871"/>
      <c r="H61" s="1872"/>
      <c r="I61" s="1429" t="s">
        <v>3816</v>
      </c>
      <c r="J61" s="1429"/>
      <c r="K61" s="1429"/>
      <c r="L61" s="1429"/>
      <c r="M61" s="1429"/>
      <c r="N61" s="1433"/>
      <c r="O61" s="1429"/>
      <c r="P61" s="1429"/>
      <c r="Q61" s="1429"/>
      <c r="R61" s="1429"/>
      <c r="S61" s="1429"/>
      <c r="T61" s="1429"/>
      <c r="U61" s="1429"/>
      <c r="V61" s="1429"/>
      <c r="W61" s="1429"/>
      <c r="X61" s="1429"/>
      <c r="Y61" s="1429"/>
      <c r="Z61" s="1429"/>
      <c r="AA61" s="1429"/>
      <c r="AB61" s="1429"/>
      <c r="AC61" s="1429"/>
      <c r="AD61" s="1429"/>
      <c r="AE61" s="1429"/>
      <c r="AF61" s="1429"/>
      <c r="AG61" s="1429"/>
      <c r="AH61" s="1429"/>
      <c r="AI61" s="1429"/>
      <c r="AJ61" s="1429"/>
      <c r="AK61" s="1429"/>
      <c r="AL61" s="1429"/>
      <c r="AM61" s="1429"/>
      <c r="AN61" s="1433"/>
      <c r="AO61" s="1959">
        <v>690</v>
      </c>
      <c r="AP61" s="1959"/>
      <c r="AQ61" s="1959"/>
      <c r="AR61" s="1959"/>
      <c r="AS61" s="1959"/>
      <c r="AT61" s="1960"/>
      <c r="AU61" s="1405"/>
      <c r="AV61" s="1406"/>
      <c r="AW61" s="1406"/>
      <c r="AX61" s="1406"/>
      <c r="AY61" s="1406"/>
      <c r="AZ61" s="1406"/>
      <c r="BA61" s="1406"/>
      <c r="BB61" s="1406"/>
      <c r="BC61" s="1406"/>
      <c r="BD61" s="1406"/>
      <c r="BE61" s="1407"/>
      <c r="BG61" s="1979"/>
    </row>
    <row r="62" spans="1:59" ht="24" customHeight="1" thickBot="1">
      <c r="A62" s="248">
        <v>0.3</v>
      </c>
      <c r="B62" s="245"/>
      <c r="C62" s="248" t="str">
        <f t="shared" si="1"/>
        <v/>
      </c>
      <c r="D62" s="221"/>
      <c r="E62" s="221"/>
      <c r="F62" s="1944" t="s">
        <v>2771</v>
      </c>
      <c r="G62" s="1887"/>
      <c r="H62" s="1929"/>
      <c r="I62" s="1444" t="s">
        <v>3817</v>
      </c>
      <c r="J62" s="1444"/>
      <c r="K62" s="1444"/>
      <c r="L62" s="1444"/>
      <c r="M62" s="1444"/>
      <c r="N62" s="1445"/>
      <c r="O62" s="1444"/>
      <c r="P62" s="1444"/>
      <c r="Q62" s="1444"/>
      <c r="R62" s="1444"/>
      <c r="S62" s="1444"/>
      <c r="T62" s="1444"/>
      <c r="U62" s="1444"/>
      <c r="V62" s="1444"/>
      <c r="W62" s="1444"/>
      <c r="X62" s="1444"/>
      <c r="Y62" s="1444"/>
      <c r="Z62" s="1444"/>
      <c r="AA62" s="1444"/>
      <c r="AB62" s="1444"/>
      <c r="AC62" s="1444"/>
      <c r="AD62" s="1444"/>
      <c r="AE62" s="1444"/>
      <c r="AF62" s="1444"/>
      <c r="AG62" s="1444"/>
      <c r="AH62" s="1444"/>
      <c r="AI62" s="1444"/>
      <c r="AJ62" s="1444"/>
      <c r="AK62" s="1444"/>
      <c r="AL62" s="1444"/>
      <c r="AM62" s="1444"/>
      <c r="AN62" s="1445"/>
      <c r="AO62" s="1976">
        <v>691</v>
      </c>
      <c r="AP62" s="1976"/>
      <c r="AQ62" s="1976"/>
      <c r="AR62" s="1976"/>
      <c r="AS62" s="1976"/>
      <c r="AT62" s="1977"/>
      <c r="AU62" s="1410"/>
      <c r="AV62" s="1411"/>
      <c r="AW62" s="1411"/>
      <c r="AX62" s="1411"/>
      <c r="AY62" s="1411"/>
      <c r="AZ62" s="1411"/>
      <c r="BA62" s="1411"/>
      <c r="BB62" s="1411"/>
      <c r="BC62" s="1411"/>
      <c r="BD62" s="1411"/>
      <c r="BE62" s="1412"/>
      <c r="BG62" s="1979"/>
    </row>
    <row r="63" spans="1:59" s="150" customFormat="1">
      <c r="A63" s="245"/>
      <c r="B63" s="245"/>
      <c r="C63" s="245"/>
      <c r="D63" s="217"/>
      <c r="E63" s="217"/>
      <c r="F63" s="1364" t="s">
        <v>3818</v>
      </c>
      <c r="G63" s="1382"/>
      <c r="H63" s="1382"/>
      <c r="I63" s="1382"/>
      <c r="J63" s="1382"/>
      <c r="K63" s="1364"/>
      <c r="L63" s="1364"/>
      <c r="M63" s="1364"/>
      <c r="N63" s="1364"/>
      <c r="O63" s="1364"/>
      <c r="P63" s="1364"/>
      <c r="Q63" s="1364"/>
      <c r="R63" s="1364"/>
      <c r="S63" s="1364"/>
      <c r="T63" s="1364"/>
      <c r="U63" s="1364"/>
      <c r="V63" s="1364"/>
      <c r="W63" s="1364"/>
      <c r="X63" s="1364"/>
      <c r="Y63" s="1364"/>
      <c r="Z63" s="1364"/>
      <c r="AA63" s="1364"/>
      <c r="AB63" s="1364"/>
      <c r="AC63" s="1364"/>
      <c r="AD63" s="1364"/>
      <c r="AE63" s="1364"/>
      <c r="AF63" s="1364"/>
      <c r="AG63" s="1364"/>
      <c r="AH63" s="1364"/>
      <c r="AI63" s="1364"/>
      <c r="AJ63" s="1364"/>
      <c r="AK63" s="1364"/>
      <c r="AL63" s="1364"/>
      <c r="AM63" s="1364"/>
      <c r="AN63" s="1364"/>
      <c r="AO63" s="1364"/>
      <c r="AP63" s="1364"/>
      <c r="AQ63" s="1364"/>
      <c r="AR63" s="1364"/>
      <c r="AS63" s="1364"/>
      <c r="AT63" s="1364"/>
      <c r="AU63" s="1364"/>
      <c r="AV63" s="1364"/>
      <c r="AW63" s="1364"/>
      <c r="AX63" s="1364"/>
      <c r="AY63" s="1364"/>
      <c r="AZ63" s="1364"/>
      <c r="BA63" s="1364"/>
      <c r="BB63" s="1364"/>
      <c r="BC63" s="1364"/>
      <c r="BD63" s="1364"/>
      <c r="BE63" s="1364"/>
      <c r="BF63" s="1364"/>
      <c r="BG63" s="1979"/>
    </row>
    <row r="64" spans="1:59" s="150" customFormat="1">
      <c r="A64" s="245"/>
      <c r="B64" s="245"/>
      <c r="C64" s="245"/>
      <c r="D64" s="217"/>
      <c r="E64" s="217"/>
      <c r="F64" s="1364" t="s">
        <v>3785</v>
      </c>
      <c r="G64" s="1382"/>
      <c r="H64" s="1382"/>
      <c r="I64" s="1382"/>
      <c r="J64" s="1382"/>
      <c r="K64" s="1388"/>
      <c r="L64" s="1388"/>
      <c r="M64" s="1364"/>
      <c r="N64" s="1364"/>
      <c r="O64" s="1364"/>
      <c r="P64" s="1364"/>
      <c r="Q64" s="1364"/>
      <c r="R64" s="1364"/>
      <c r="S64" s="1388"/>
      <c r="T64" s="1382"/>
      <c r="U64" s="1382"/>
      <c r="V64" s="1382"/>
      <c r="W64" s="1364"/>
      <c r="X64" s="1364"/>
      <c r="Y64" s="1364"/>
      <c r="Z64" s="1364"/>
      <c r="AA64" s="1364"/>
      <c r="AB64" s="1364"/>
      <c r="AC64" s="1364"/>
      <c r="AD64" s="1364"/>
      <c r="AE64" s="1364"/>
      <c r="AF64" s="1388"/>
      <c r="AG64" s="1382"/>
      <c r="AH64" s="1382"/>
      <c r="AI64" s="1382"/>
      <c r="AJ64" s="1364"/>
      <c r="AK64" s="1364"/>
      <c r="AL64" s="1364"/>
      <c r="AM64" s="1364"/>
      <c r="AN64" s="1364"/>
      <c r="AO64" s="1364"/>
      <c r="AP64" s="1364"/>
      <c r="AQ64" s="1364"/>
      <c r="AR64" s="1364"/>
      <c r="AS64" s="1388"/>
      <c r="AT64" s="1382"/>
      <c r="AU64" s="1382"/>
      <c r="AV64" s="1382"/>
      <c r="AW64" s="1364"/>
      <c r="AX64" s="1364"/>
      <c r="AY64" s="1364"/>
      <c r="AZ64" s="1364"/>
      <c r="BA64" s="1364"/>
      <c r="BB64" s="1364"/>
      <c r="BC64" s="1364"/>
      <c r="BD64" s="1364"/>
      <c r="BE64" s="1364"/>
      <c r="BF64" s="1364"/>
      <c r="BG64" s="1979"/>
    </row>
    <row r="65" spans="1:62" ht="34.5" customHeight="1" thickBot="1">
      <c r="A65" s="245"/>
      <c r="B65" s="245"/>
      <c r="C65" s="245"/>
      <c r="F65" s="1390"/>
      <c r="G65" s="1390"/>
      <c r="H65" s="1390"/>
      <c r="I65" s="1390"/>
      <c r="J65" s="1390"/>
      <c r="K65" s="1390"/>
      <c r="L65" s="1390"/>
      <c r="M65" s="1391"/>
      <c r="N65" s="1391"/>
      <c r="O65" s="1391"/>
      <c r="P65" s="1391"/>
      <c r="Q65" s="1391"/>
      <c r="R65" s="1391"/>
      <c r="S65" s="1390"/>
      <c r="T65" s="1392"/>
      <c r="U65" s="1392"/>
      <c r="V65" s="1392"/>
      <c r="W65" s="1391"/>
      <c r="X65" s="1391"/>
      <c r="Y65" s="1391"/>
      <c r="Z65" s="1391"/>
      <c r="AA65" s="1391"/>
      <c r="AB65" s="1391"/>
      <c r="AC65" s="1391"/>
      <c r="AD65" s="1391"/>
      <c r="AE65" s="1391"/>
      <c r="AF65" s="1390"/>
      <c r="AG65" s="1392"/>
      <c r="AH65" s="1392"/>
      <c r="AI65" s="1392"/>
      <c r="AJ65" s="1391"/>
      <c r="AK65" s="1391"/>
      <c r="AL65" s="1391"/>
      <c r="AM65" s="1391"/>
      <c r="AN65" s="1391"/>
      <c r="AO65" s="1391"/>
      <c r="AP65" s="1391"/>
      <c r="AQ65" s="1391"/>
      <c r="AR65" s="1391"/>
      <c r="AS65" s="1390"/>
      <c r="AT65" s="1392"/>
      <c r="AU65" s="1392"/>
      <c r="AV65" s="1392"/>
      <c r="AW65" s="1391"/>
      <c r="AX65" s="1391"/>
      <c r="AY65" s="1391"/>
      <c r="AZ65" s="1391"/>
      <c r="BA65" s="1391"/>
      <c r="BB65" s="1391"/>
      <c r="BC65" s="1391"/>
      <c r="BD65" s="1391"/>
      <c r="BE65" s="1391"/>
      <c r="BF65" s="1383"/>
      <c r="BG65" s="1979"/>
    </row>
    <row r="66" spans="1:62" ht="23.25" customHeight="1">
      <c r="A66" s="245"/>
      <c r="B66" s="245"/>
      <c r="C66" s="245"/>
      <c r="F66" s="1964" t="s">
        <v>3103</v>
      </c>
      <c r="G66" s="1964"/>
      <c r="H66" s="1964"/>
      <c r="I66" s="1964"/>
      <c r="J66" s="1964"/>
      <c r="K66" s="1964"/>
      <c r="L66" s="1964"/>
      <c r="M66" s="1964"/>
      <c r="N66" s="1964"/>
      <c r="O66" s="1964"/>
      <c r="P66" s="1964"/>
      <c r="Q66" s="1964"/>
      <c r="R66" s="1964"/>
      <c r="S66" s="1964"/>
      <c r="T66" s="1964"/>
      <c r="U66" s="1964"/>
      <c r="V66" s="1964"/>
      <c r="W66" s="1964"/>
      <c r="X66" s="1964"/>
      <c r="Y66" s="1964"/>
      <c r="Z66" s="1964"/>
      <c r="AA66" s="1964"/>
      <c r="AB66" s="1964"/>
      <c r="AC66" s="1964"/>
      <c r="AD66" s="1964"/>
      <c r="AE66" s="1964"/>
      <c r="AF66" s="1964"/>
      <c r="AG66" s="1964"/>
      <c r="AH66" s="1964"/>
      <c r="AI66" s="1964"/>
      <c r="AJ66" s="1964"/>
      <c r="AK66" s="1964"/>
      <c r="AL66" s="1964"/>
      <c r="AM66" s="1964"/>
      <c r="AN66" s="1964"/>
      <c r="AO66" s="1964"/>
      <c r="AP66" s="1964"/>
      <c r="AQ66" s="1964"/>
      <c r="AR66" s="1964"/>
      <c r="AS66" s="1964"/>
      <c r="AT66" s="1964"/>
      <c r="AU66" s="1964"/>
      <c r="AV66" s="1964"/>
      <c r="AW66" s="1964"/>
      <c r="AX66" s="1964"/>
      <c r="AY66" s="1964"/>
      <c r="AZ66" s="1964"/>
      <c r="BA66" s="1964"/>
      <c r="BB66" s="1964"/>
      <c r="BC66" s="1964"/>
      <c r="BD66" s="1964"/>
      <c r="BE66" s="1964"/>
    </row>
    <row r="67" spans="1:62" s="658" customFormat="1" ht="29.25" customHeight="1">
      <c r="A67" s="653"/>
      <c r="B67" s="653"/>
      <c r="C67" s="653"/>
      <c r="D67" s="654"/>
      <c r="E67" s="654"/>
      <c r="F67" s="655" t="str">
        <f>CONCATENATE("Kontrolni broj: ",MID(BG2,2,LEN(BG2)-2))</f>
        <v>Kontrolni broj: 1800</v>
      </c>
      <c r="G67" s="688"/>
      <c r="H67" s="689"/>
      <c r="I67" s="689"/>
      <c r="J67" s="689"/>
      <c r="K67" s="689"/>
      <c r="L67" s="689"/>
      <c r="M67" s="689"/>
      <c r="N67" s="689"/>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56"/>
      <c r="AZ67" s="656"/>
      <c r="BA67" s="656"/>
      <c r="BB67" s="656"/>
      <c r="BC67" s="656"/>
      <c r="BD67" s="656"/>
      <c r="BE67" s="656"/>
      <c r="BF67" s="657"/>
      <c r="BI67" s="657"/>
      <c r="BJ67" s="657"/>
    </row>
    <row r="68" spans="1:62" ht="30.75" customHeight="1" thickBot="1">
      <c r="A68" s="245"/>
      <c r="B68" s="245"/>
      <c r="C68" s="245"/>
      <c r="F68" s="152" t="s">
        <v>3104</v>
      </c>
      <c r="G68" s="949"/>
      <c r="H68" s="949"/>
      <c r="I68" s="949"/>
      <c r="J68" s="949"/>
    </row>
    <row r="69" spans="1:62" ht="15" customHeight="1">
      <c r="A69" s="245"/>
      <c r="B69" s="245"/>
      <c r="C69" s="245"/>
      <c r="F69" s="1965" t="s">
        <v>2858</v>
      </c>
      <c r="G69" s="1966"/>
      <c r="H69" s="1967"/>
      <c r="I69" s="1971" t="s">
        <v>2634</v>
      </c>
      <c r="J69" s="1971"/>
      <c r="K69" s="1971"/>
      <c r="L69" s="1971"/>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2"/>
      <c r="AO69" s="1973" t="s">
        <v>3089</v>
      </c>
      <c r="AP69" s="1971"/>
      <c r="AQ69" s="1971"/>
      <c r="AR69" s="1971"/>
      <c r="AS69" s="1971"/>
      <c r="AT69" s="1972"/>
      <c r="AU69" s="1973" t="s">
        <v>3090</v>
      </c>
      <c r="AV69" s="1971"/>
      <c r="AW69" s="1971"/>
      <c r="AX69" s="1971"/>
      <c r="AY69" s="1971"/>
      <c r="AZ69" s="1971"/>
      <c r="BA69" s="1971"/>
      <c r="BB69" s="1971"/>
      <c r="BC69" s="1971"/>
      <c r="BD69" s="1971"/>
      <c r="BE69" s="1974"/>
    </row>
    <row r="70" spans="1:62" ht="15" customHeight="1">
      <c r="A70" s="245"/>
      <c r="B70" s="245"/>
      <c r="C70" s="245"/>
      <c r="F70" s="1968"/>
      <c r="G70" s="1969"/>
      <c r="H70" s="1970"/>
      <c r="I70" s="1904"/>
      <c r="J70" s="1904"/>
      <c r="K70" s="1904"/>
      <c r="L70" s="1904"/>
      <c r="M70" s="1904"/>
      <c r="N70" s="1904"/>
      <c r="O70" s="1904"/>
      <c r="P70" s="1904"/>
      <c r="Q70" s="1904"/>
      <c r="R70" s="1904"/>
      <c r="S70" s="1904"/>
      <c r="T70" s="1904"/>
      <c r="U70" s="1904"/>
      <c r="V70" s="1904"/>
      <c r="W70" s="1904"/>
      <c r="X70" s="1904"/>
      <c r="Y70" s="1904"/>
      <c r="Z70" s="1904"/>
      <c r="AA70" s="1904"/>
      <c r="AB70" s="1904"/>
      <c r="AC70" s="1904"/>
      <c r="AD70" s="1904"/>
      <c r="AE70" s="1904"/>
      <c r="AF70" s="1904"/>
      <c r="AG70" s="1904"/>
      <c r="AH70" s="1904"/>
      <c r="AI70" s="1904"/>
      <c r="AJ70" s="1904"/>
      <c r="AK70" s="1904"/>
      <c r="AL70" s="1904"/>
      <c r="AM70" s="1904"/>
      <c r="AN70" s="1905"/>
      <c r="AO70" s="1931"/>
      <c r="AP70" s="1904"/>
      <c r="AQ70" s="1904"/>
      <c r="AR70" s="1904"/>
      <c r="AS70" s="1904"/>
      <c r="AT70" s="1905"/>
      <c r="AU70" s="1931"/>
      <c r="AV70" s="1904"/>
      <c r="AW70" s="1904"/>
      <c r="AX70" s="1904"/>
      <c r="AY70" s="1904"/>
      <c r="AZ70" s="1904"/>
      <c r="BA70" s="1904"/>
      <c r="BB70" s="1904"/>
      <c r="BC70" s="1904"/>
      <c r="BD70" s="1904"/>
      <c r="BE70" s="1975"/>
    </row>
    <row r="71" spans="1:62" ht="15" customHeight="1" thickBot="1">
      <c r="A71" s="245"/>
      <c r="B71" s="245"/>
      <c r="C71" s="245"/>
      <c r="F71" s="1912">
        <v>1</v>
      </c>
      <c r="G71" s="1873"/>
      <c r="H71" s="1874"/>
      <c r="I71" s="1887">
        <v>2</v>
      </c>
      <c r="J71" s="1887"/>
      <c r="K71" s="1887"/>
      <c r="L71" s="1887"/>
      <c r="M71" s="1887"/>
      <c r="N71" s="1887"/>
      <c r="O71" s="1887"/>
      <c r="P71" s="1887"/>
      <c r="Q71" s="1887"/>
      <c r="R71" s="1887"/>
      <c r="S71" s="1887"/>
      <c r="T71" s="1887"/>
      <c r="U71" s="1887"/>
      <c r="V71" s="1887"/>
      <c r="W71" s="1887"/>
      <c r="X71" s="1887"/>
      <c r="Y71" s="1887"/>
      <c r="Z71" s="1887"/>
      <c r="AA71" s="1887"/>
      <c r="AB71" s="1887"/>
      <c r="AC71" s="1887"/>
      <c r="AD71" s="1887"/>
      <c r="AE71" s="1887"/>
      <c r="AF71" s="1887"/>
      <c r="AG71" s="1887"/>
      <c r="AH71" s="1887"/>
      <c r="AI71" s="1887"/>
      <c r="AJ71" s="1887"/>
      <c r="AK71" s="1887"/>
      <c r="AL71" s="1887"/>
      <c r="AM71" s="1887"/>
      <c r="AN71" s="1929"/>
      <c r="AO71" s="1928">
        <v>3</v>
      </c>
      <c r="AP71" s="1887"/>
      <c r="AQ71" s="1887"/>
      <c r="AR71" s="1887"/>
      <c r="AS71" s="1887"/>
      <c r="AT71" s="1929"/>
      <c r="AU71" s="1887">
        <v>4</v>
      </c>
      <c r="AV71" s="1887"/>
      <c r="AW71" s="1887"/>
      <c r="AX71" s="1887"/>
      <c r="AY71" s="1887"/>
      <c r="AZ71" s="1887"/>
      <c r="BA71" s="1887"/>
      <c r="BB71" s="1887"/>
      <c r="BC71" s="1887"/>
      <c r="BD71" s="1887"/>
      <c r="BE71" s="1888"/>
    </row>
    <row r="72" spans="1:62" ht="15.75" customHeight="1">
      <c r="A72" s="1921">
        <v>0.31</v>
      </c>
      <c r="B72" s="245"/>
      <c r="C72" s="1921" t="str">
        <f>IF(LEN(AU72)=0,"",1+ABS((AU72*A72)/LEN(AU72))+A72)</f>
        <v/>
      </c>
      <c r="D72" s="221"/>
      <c r="E72" s="221" t="str">
        <f>IF(LEN(AV72)=0,"",1+ABS((AV72*C72)/LEN(AV72))+C72)</f>
        <v/>
      </c>
      <c r="F72" s="1961" t="s">
        <v>2772</v>
      </c>
      <c r="G72" s="1890"/>
      <c r="H72" s="1891"/>
      <c r="I72" s="1070" t="s">
        <v>3825</v>
      </c>
      <c r="J72" s="1399"/>
      <c r="K72" s="1399"/>
      <c r="L72" s="1399"/>
      <c r="M72" s="1399"/>
      <c r="N72" s="1399"/>
      <c r="O72" s="1070"/>
      <c r="P72" s="1070"/>
      <c r="Q72" s="1070"/>
      <c r="R72" s="1070"/>
      <c r="S72" s="1070"/>
      <c r="T72" s="1070"/>
      <c r="U72" s="1070"/>
      <c r="V72" s="1070"/>
      <c r="W72" s="1070"/>
      <c r="X72" s="1070"/>
      <c r="Y72" s="1070"/>
      <c r="Z72" s="1070"/>
      <c r="AA72" s="1070"/>
      <c r="AB72" s="1070"/>
      <c r="AC72" s="1070"/>
      <c r="AD72" s="1070"/>
      <c r="AE72" s="1070"/>
      <c r="AF72" s="1070"/>
      <c r="AG72" s="1070"/>
      <c r="AH72" s="1070"/>
      <c r="AI72" s="1070"/>
      <c r="AJ72" s="1070"/>
      <c r="AK72" s="1070"/>
      <c r="AL72" s="1070"/>
      <c r="AM72" s="1070"/>
      <c r="AN72" s="1446"/>
      <c r="AO72" s="1953"/>
      <c r="AP72" s="1953"/>
      <c r="AQ72" s="1953"/>
      <c r="AR72" s="1953"/>
      <c r="AS72" s="1953"/>
      <c r="AT72" s="1962"/>
      <c r="AU72" s="1401"/>
      <c r="AV72" s="1400"/>
      <c r="AW72" s="251"/>
      <c r="AX72" s="251"/>
      <c r="AY72" s="251"/>
      <c r="AZ72" s="251"/>
      <c r="BA72" s="251"/>
      <c r="BB72" s="251"/>
      <c r="BC72" s="251"/>
      <c r="BD72" s="251"/>
      <c r="BE72" s="1402"/>
    </row>
    <row r="73" spans="1:62" ht="15.75" customHeight="1">
      <c r="A73" s="1921"/>
      <c r="B73" s="245"/>
      <c r="C73" s="1921"/>
      <c r="D73" s="221"/>
      <c r="E73" s="221"/>
      <c r="F73" s="1936"/>
      <c r="G73" s="1892"/>
      <c r="H73" s="1893"/>
      <c r="I73" s="1399" t="s">
        <v>3334</v>
      </c>
      <c r="J73" s="1399"/>
      <c r="K73" s="1399"/>
      <c r="L73" s="1399"/>
      <c r="M73" s="1399"/>
      <c r="N73" s="1399"/>
      <c r="O73" s="1070"/>
      <c r="P73" s="1070"/>
      <c r="Q73" s="1070"/>
      <c r="R73" s="1070"/>
      <c r="S73" s="1070"/>
      <c r="T73" s="1070"/>
      <c r="U73" s="1070"/>
      <c r="V73" s="1399"/>
      <c r="W73" s="1399"/>
      <c r="X73" s="1399"/>
      <c r="Y73" s="1399"/>
      <c r="Z73" s="1399"/>
      <c r="AA73" s="1399"/>
      <c r="AB73" s="1399"/>
      <c r="AC73" s="1399"/>
      <c r="AD73" s="1399"/>
      <c r="AE73" s="1399"/>
      <c r="AF73" s="1399"/>
      <c r="AG73" s="1399"/>
      <c r="AH73" s="1399"/>
      <c r="AI73" s="1399"/>
      <c r="AJ73" s="1399"/>
      <c r="AK73" s="1399"/>
      <c r="AL73" s="1399"/>
      <c r="AM73" s="1399"/>
      <c r="AN73" s="1428"/>
      <c r="AO73" s="1955"/>
      <c r="AP73" s="1955"/>
      <c r="AQ73" s="1955"/>
      <c r="AR73" s="1955"/>
      <c r="AS73" s="1955"/>
      <c r="AT73" s="1963"/>
      <c r="AU73" s="1408"/>
      <c r="AV73" s="1400"/>
      <c r="AW73" s="251"/>
      <c r="AX73" s="251"/>
      <c r="AY73" s="251"/>
      <c r="AZ73" s="251"/>
      <c r="BA73" s="251"/>
      <c r="BB73" s="251"/>
      <c r="BC73" s="251"/>
      <c r="BD73" s="251"/>
      <c r="BE73" s="1409"/>
    </row>
    <row r="74" spans="1:62" ht="15.75" customHeight="1">
      <c r="A74" s="249">
        <v>0.32</v>
      </c>
      <c r="B74" s="245"/>
      <c r="C74" s="245" t="str">
        <f>IF(LEN(AU74)=0,"",1+ABS((AU74*A74)/LEN(AU74))+A74)</f>
        <v/>
      </c>
      <c r="D74" s="221"/>
      <c r="E74" s="221" t="str">
        <f t="shared" ref="E74:E108" si="2">IF(LEN(AV74)=0,"",1+ABS((AV74*C74)/LEN(AV74))+C74)</f>
        <v/>
      </c>
      <c r="F74" s="1870" t="s">
        <v>2773</v>
      </c>
      <c r="G74" s="1871"/>
      <c r="H74" s="1872"/>
      <c r="I74" s="1447" t="s">
        <v>3819</v>
      </c>
      <c r="J74" s="1430"/>
      <c r="K74" s="1430"/>
      <c r="L74" s="1430"/>
      <c r="M74" s="1430"/>
      <c r="N74" s="1430"/>
      <c r="O74" s="1429"/>
      <c r="P74" s="1429"/>
      <c r="Q74" s="1429"/>
      <c r="R74" s="1429"/>
      <c r="S74" s="1429"/>
      <c r="T74" s="1429"/>
      <c r="U74" s="1429"/>
      <c r="V74" s="1430"/>
      <c r="W74" s="1430"/>
      <c r="X74" s="1430"/>
      <c r="Y74" s="1430"/>
      <c r="Z74" s="1430"/>
      <c r="AA74" s="1430"/>
      <c r="AB74" s="1430"/>
      <c r="AC74" s="1430"/>
      <c r="AD74" s="1430"/>
      <c r="AE74" s="1430"/>
      <c r="AF74" s="1430"/>
      <c r="AG74" s="1430"/>
      <c r="AH74" s="1430"/>
      <c r="AI74" s="1430"/>
      <c r="AJ74" s="1430"/>
      <c r="AK74" s="1430"/>
      <c r="AL74" s="1430"/>
      <c r="AM74" s="1430"/>
      <c r="AN74" s="1431"/>
      <c r="AO74" s="1871"/>
      <c r="AP74" s="1871"/>
      <c r="AQ74" s="1871"/>
      <c r="AR74" s="1871"/>
      <c r="AS74" s="1871"/>
      <c r="AT74" s="1872"/>
      <c r="AU74" s="1405"/>
      <c r="AV74" s="1406"/>
      <c r="AW74" s="1406"/>
      <c r="AX74" s="1406"/>
      <c r="AY74" s="1406"/>
      <c r="AZ74" s="1406"/>
      <c r="BA74" s="1406"/>
      <c r="BB74" s="1406"/>
      <c r="BC74" s="1406"/>
      <c r="BD74" s="1406"/>
      <c r="BE74" s="1407"/>
    </row>
    <row r="75" spans="1:62" ht="15.75" customHeight="1">
      <c r="A75" s="249">
        <v>0.33</v>
      </c>
      <c r="B75" s="245"/>
      <c r="C75" s="245" t="str">
        <f t="shared" ref="C75:C81" si="3">IF(LEN(AU75)=0,"",1+ABS((AU75*A75)/LEN(AU75))+A75)</f>
        <v/>
      </c>
      <c r="D75" s="221"/>
      <c r="E75" s="221" t="str">
        <f t="shared" si="2"/>
        <v/>
      </c>
      <c r="F75" s="1870" t="s">
        <v>2775</v>
      </c>
      <c r="G75" s="1871">
        <v>3</v>
      </c>
      <c r="H75" s="1872"/>
      <c r="I75" s="1448" t="s">
        <v>3105</v>
      </c>
      <c r="J75" s="1399"/>
      <c r="K75" s="1399"/>
      <c r="L75" s="1399"/>
      <c r="M75" s="1399"/>
      <c r="N75" s="1399"/>
      <c r="O75" s="1070"/>
      <c r="P75" s="1070"/>
      <c r="Q75" s="1070"/>
      <c r="R75" s="1070"/>
      <c r="S75" s="1070"/>
      <c r="T75" s="1070"/>
      <c r="U75" s="1070"/>
      <c r="V75" s="1070"/>
      <c r="W75" s="1070"/>
      <c r="X75" s="1070"/>
      <c r="Y75" s="1070"/>
      <c r="Z75" s="1070"/>
      <c r="AA75" s="1070"/>
      <c r="AB75" s="1070"/>
      <c r="AC75" s="1070"/>
      <c r="AD75" s="1070"/>
      <c r="AE75" s="1070"/>
      <c r="AF75" s="1070"/>
      <c r="AG75" s="1070"/>
      <c r="AH75" s="1070"/>
      <c r="AI75" s="1070"/>
      <c r="AJ75" s="1070"/>
      <c r="AK75" s="1070"/>
      <c r="AL75" s="1070"/>
      <c r="AM75" s="1070"/>
      <c r="AN75" s="1434"/>
      <c r="AO75" s="1916">
        <v>50</v>
      </c>
      <c r="AP75" s="1916"/>
      <c r="AQ75" s="1916"/>
      <c r="AR75" s="1916"/>
      <c r="AS75" s="1916"/>
      <c r="AT75" s="1917"/>
      <c r="AU75" s="1405"/>
      <c r="AV75" s="1406"/>
      <c r="AW75" s="1406"/>
      <c r="AX75" s="1406"/>
      <c r="AY75" s="1406"/>
      <c r="AZ75" s="1406"/>
      <c r="BA75" s="1406"/>
      <c r="BB75" s="1406"/>
      <c r="BC75" s="1406"/>
      <c r="BD75" s="1406"/>
      <c r="BE75" s="1407"/>
    </row>
    <row r="76" spans="1:62" ht="15.75" customHeight="1">
      <c r="A76" s="249">
        <v>0.34</v>
      </c>
      <c r="B76" s="245"/>
      <c r="C76" s="245" t="str">
        <f t="shared" si="3"/>
        <v/>
      </c>
      <c r="D76" s="221"/>
      <c r="E76" s="221" t="str">
        <f t="shared" si="2"/>
        <v/>
      </c>
      <c r="F76" s="1870" t="s">
        <v>2776</v>
      </c>
      <c r="G76" s="1871">
        <v>4</v>
      </c>
      <c r="H76" s="1872"/>
      <c r="I76" s="1447" t="s">
        <v>3106</v>
      </c>
      <c r="J76" s="1430"/>
      <c r="K76" s="1430"/>
      <c r="L76" s="1430"/>
      <c r="M76" s="1430"/>
      <c r="N76" s="1430"/>
      <c r="O76" s="1430"/>
      <c r="P76" s="1430"/>
      <c r="Q76" s="1430"/>
      <c r="R76" s="1430"/>
      <c r="S76" s="1430"/>
      <c r="T76" s="1430"/>
      <c r="U76" s="1430"/>
      <c r="V76" s="1430"/>
      <c r="W76" s="1430"/>
      <c r="X76" s="1430"/>
      <c r="Y76" s="1430"/>
      <c r="Z76" s="1430"/>
      <c r="AA76" s="1430"/>
      <c r="AB76" s="1430"/>
      <c r="AC76" s="1430"/>
      <c r="AD76" s="1430"/>
      <c r="AE76" s="1430"/>
      <c r="AF76" s="1430"/>
      <c r="AG76" s="1430"/>
      <c r="AH76" s="1430"/>
      <c r="AI76" s="1430"/>
      <c r="AJ76" s="1430"/>
      <c r="AK76" s="1430"/>
      <c r="AL76" s="1430"/>
      <c r="AM76" s="1430"/>
      <c r="AN76" s="1431"/>
      <c r="AO76" s="1959">
        <v>51</v>
      </c>
      <c r="AP76" s="1959"/>
      <c r="AQ76" s="1959"/>
      <c r="AR76" s="1959"/>
      <c r="AS76" s="1959"/>
      <c r="AT76" s="1960"/>
      <c r="AU76" s="1405"/>
      <c r="AV76" s="1406"/>
      <c r="AW76" s="1406"/>
      <c r="AX76" s="1406"/>
      <c r="AY76" s="1406"/>
      <c r="AZ76" s="1406"/>
      <c r="BA76" s="1406"/>
      <c r="BB76" s="1406"/>
      <c r="BC76" s="1406"/>
      <c r="BD76" s="1406"/>
      <c r="BE76" s="1407"/>
    </row>
    <row r="77" spans="1:62" ht="15.75" customHeight="1">
      <c r="A77" s="249">
        <v>0.35</v>
      </c>
      <c r="B77" s="245"/>
      <c r="C77" s="245" t="str">
        <f t="shared" si="3"/>
        <v/>
      </c>
      <c r="D77" s="221"/>
      <c r="E77" s="221" t="str">
        <f t="shared" si="2"/>
        <v/>
      </c>
      <c r="F77" s="1870" t="s">
        <v>2777</v>
      </c>
      <c r="G77" s="1871">
        <v>5</v>
      </c>
      <c r="H77" s="1872"/>
      <c r="I77" s="1448" t="s">
        <v>3826</v>
      </c>
      <c r="J77" s="1399"/>
      <c r="K77" s="1399"/>
      <c r="L77" s="1399"/>
      <c r="M77" s="1399"/>
      <c r="N77" s="1399"/>
      <c r="O77" s="1399"/>
      <c r="P77" s="1399"/>
      <c r="Q77" s="1399"/>
      <c r="R77" s="1399"/>
      <c r="S77" s="1399"/>
      <c r="T77" s="1399"/>
      <c r="U77" s="1399"/>
      <c r="V77" s="1399"/>
      <c r="W77" s="1399"/>
      <c r="X77" s="1399"/>
      <c r="Y77" s="1399"/>
      <c r="Z77" s="1399"/>
      <c r="AA77" s="1399"/>
      <c r="AB77" s="1399"/>
      <c r="AC77" s="1399"/>
      <c r="AD77" s="1399"/>
      <c r="AE77" s="1399"/>
      <c r="AF77" s="1399"/>
      <c r="AG77" s="1399"/>
      <c r="AH77" s="1399"/>
      <c r="AI77" s="1399"/>
      <c r="AJ77" s="1399"/>
      <c r="AK77" s="1399"/>
      <c r="AL77" s="1399"/>
      <c r="AM77" s="1399"/>
      <c r="AN77" s="1428"/>
      <c r="AO77" s="1916">
        <v>52</v>
      </c>
      <c r="AP77" s="1916"/>
      <c r="AQ77" s="1916"/>
      <c r="AR77" s="1916"/>
      <c r="AS77" s="1916"/>
      <c r="AT77" s="1917"/>
      <c r="AU77" s="1405"/>
      <c r="AV77" s="1406"/>
      <c r="AW77" s="1406"/>
      <c r="AX77" s="1406"/>
      <c r="AY77" s="1406"/>
      <c r="AZ77" s="1406"/>
      <c r="BA77" s="1406"/>
      <c r="BB77" s="1406"/>
      <c r="BC77" s="1406"/>
      <c r="BD77" s="1406"/>
      <c r="BE77" s="1407"/>
    </row>
    <row r="78" spans="1:62" ht="15.75" customHeight="1">
      <c r="A78" s="249">
        <v>0.36</v>
      </c>
      <c r="B78" s="245"/>
      <c r="C78" s="245" t="str">
        <f t="shared" si="3"/>
        <v/>
      </c>
      <c r="D78" s="221"/>
      <c r="E78" s="221" t="str">
        <f t="shared" si="2"/>
        <v/>
      </c>
      <c r="F78" s="1870" t="s">
        <v>2778</v>
      </c>
      <c r="G78" s="1871">
        <v>6</v>
      </c>
      <c r="H78" s="1872"/>
      <c r="I78" s="1441" t="s">
        <v>3827</v>
      </c>
      <c r="J78" s="1430"/>
      <c r="K78" s="1430"/>
      <c r="L78" s="1430"/>
      <c r="M78" s="1430"/>
      <c r="N78" s="1430"/>
      <c r="O78" s="1429"/>
      <c r="P78" s="1429"/>
      <c r="Q78" s="1429"/>
      <c r="R78" s="1429"/>
      <c r="S78" s="1429"/>
      <c r="T78" s="1429"/>
      <c r="U78" s="1429"/>
      <c r="V78" s="1429"/>
      <c r="W78" s="1429"/>
      <c r="X78" s="1429"/>
      <c r="Y78" s="1429"/>
      <c r="Z78" s="1430"/>
      <c r="AA78" s="1430"/>
      <c r="AB78" s="1430"/>
      <c r="AC78" s="1430"/>
      <c r="AD78" s="1430"/>
      <c r="AE78" s="1430"/>
      <c r="AF78" s="1430"/>
      <c r="AG78" s="1430"/>
      <c r="AH78" s="1430"/>
      <c r="AI78" s="1430"/>
      <c r="AJ78" s="1430"/>
      <c r="AK78" s="1430"/>
      <c r="AL78" s="1430"/>
      <c r="AM78" s="1430"/>
      <c r="AN78" s="1431"/>
      <c r="AO78" s="1871" t="s">
        <v>2894</v>
      </c>
      <c r="AP78" s="1871"/>
      <c r="AQ78" s="1871"/>
      <c r="AR78" s="1871"/>
      <c r="AS78" s="1871"/>
      <c r="AT78" s="1872"/>
      <c r="AU78" s="1405"/>
      <c r="AV78" s="1406"/>
      <c r="AW78" s="1406"/>
      <c r="AX78" s="1406"/>
      <c r="AY78" s="1406"/>
      <c r="AZ78" s="1406"/>
      <c r="BA78" s="1406"/>
      <c r="BB78" s="1406"/>
      <c r="BC78" s="1406"/>
      <c r="BD78" s="1406"/>
      <c r="BE78" s="1407"/>
    </row>
    <row r="79" spans="1:62" ht="15.75" customHeight="1">
      <c r="A79" s="249">
        <v>0.37</v>
      </c>
      <c r="B79" s="245"/>
      <c r="C79" s="245" t="str">
        <f t="shared" si="3"/>
        <v/>
      </c>
      <c r="D79" s="221"/>
      <c r="E79" s="221" t="str">
        <f t="shared" si="2"/>
        <v/>
      </c>
      <c r="F79" s="1870" t="s">
        <v>2779</v>
      </c>
      <c r="G79" s="1871">
        <v>7</v>
      </c>
      <c r="H79" s="1872"/>
      <c r="I79" s="1449" t="s">
        <v>2865</v>
      </c>
      <c r="J79" s="1399"/>
      <c r="K79" s="1399"/>
      <c r="L79" s="1399"/>
      <c r="M79" s="1399"/>
      <c r="N79" s="1399"/>
      <c r="O79" s="1399"/>
      <c r="P79" s="1399"/>
      <c r="Q79" s="1399"/>
      <c r="R79" s="1399"/>
      <c r="S79" s="1399"/>
      <c r="T79" s="1399"/>
      <c r="U79" s="1399"/>
      <c r="V79" s="1399"/>
      <c r="W79" s="1399"/>
      <c r="X79" s="1399"/>
      <c r="Y79" s="1399"/>
      <c r="Z79" s="1399"/>
      <c r="AA79" s="1399"/>
      <c r="AB79" s="1399"/>
      <c r="AC79" s="1399"/>
      <c r="AD79" s="1399"/>
      <c r="AE79" s="1399"/>
      <c r="AF79" s="1399"/>
      <c r="AG79" s="1399"/>
      <c r="AH79" s="1399"/>
      <c r="AI79" s="1399"/>
      <c r="AJ79" s="1399"/>
      <c r="AK79" s="1399"/>
      <c r="AL79" s="1399"/>
      <c r="AM79" s="1399"/>
      <c r="AN79" s="1428"/>
      <c r="AO79" s="1918" t="s">
        <v>2894</v>
      </c>
      <c r="AP79" s="1918"/>
      <c r="AQ79" s="1918"/>
      <c r="AR79" s="1918"/>
      <c r="AS79" s="1918"/>
      <c r="AT79" s="1919"/>
      <c r="AU79" s="1405"/>
      <c r="AV79" s="1406"/>
      <c r="AW79" s="1406"/>
      <c r="AX79" s="1406"/>
      <c r="AY79" s="1406"/>
      <c r="AZ79" s="1406"/>
      <c r="BA79" s="1406"/>
      <c r="BB79" s="1406"/>
      <c r="BC79" s="1406"/>
      <c r="BD79" s="1406"/>
      <c r="BE79" s="1407"/>
    </row>
    <row r="80" spans="1:62" ht="15.75" customHeight="1">
      <c r="A80" s="249">
        <v>0.38</v>
      </c>
      <c r="B80" s="245"/>
      <c r="C80" s="245" t="str">
        <f t="shared" si="3"/>
        <v/>
      </c>
      <c r="D80" s="221"/>
      <c r="E80" s="221" t="str">
        <f t="shared" si="2"/>
        <v/>
      </c>
      <c r="F80" s="1870" t="s">
        <v>2780</v>
      </c>
      <c r="G80" s="1871">
        <v>8</v>
      </c>
      <c r="H80" s="1872"/>
      <c r="I80" s="1441" t="s">
        <v>2866</v>
      </c>
      <c r="J80" s="1430"/>
      <c r="K80" s="1430"/>
      <c r="L80" s="1430"/>
      <c r="M80" s="1430"/>
      <c r="N80" s="1430"/>
      <c r="O80" s="1432"/>
      <c r="P80" s="1430"/>
      <c r="Q80" s="1430"/>
      <c r="R80" s="1430"/>
      <c r="S80" s="1430"/>
      <c r="T80" s="1430"/>
      <c r="U80" s="1430"/>
      <c r="V80" s="1430"/>
      <c r="W80" s="1430"/>
      <c r="X80" s="1430"/>
      <c r="Y80" s="1430"/>
      <c r="Z80" s="1430"/>
      <c r="AA80" s="1430"/>
      <c r="AB80" s="1430"/>
      <c r="AC80" s="1430"/>
      <c r="AD80" s="1430"/>
      <c r="AE80" s="1430"/>
      <c r="AF80" s="1430"/>
      <c r="AG80" s="1430"/>
      <c r="AH80" s="1430"/>
      <c r="AI80" s="1430"/>
      <c r="AJ80" s="1430"/>
      <c r="AK80" s="1430"/>
      <c r="AL80" s="1430"/>
      <c r="AM80" s="1430"/>
      <c r="AN80" s="1431"/>
      <c r="AO80" s="1871" t="s">
        <v>2894</v>
      </c>
      <c r="AP80" s="1871"/>
      <c r="AQ80" s="1871"/>
      <c r="AR80" s="1871"/>
      <c r="AS80" s="1871"/>
      <c r="AT80" s="1872"/>
      <c r="AU80" s="1405"/>
      <c r="AV80" s="1406"/>
      <c r="AW80" s="1406"/>
      <c r="AX80" s="1406"/>
      <c r="AY80" s="1406"/>
      <c r="AZ80" s="1406"/>
      <c r="BA80" s="1406"/>
      <c r="BB80" s="1406"/>
      <c r="BC80" s="1406"/>
      <c r="BD80" s="1406"/>
      <c r="BE80" s="1407"/>
    </row>
    <row r="81" spans="1:57" ht="15.75" customHeight="1">
      <c r="A81" s="249">
        <v>0.39</v>
      </c>
      <c r="B81" s="245"/>
      <c r="C81" s="245" t="str">
        <f t="shared" si="3"/>
        <v/>
      </c>
      <c r="D81" s="221"/>
      <c r="E81" s="221" t="str">
        <f t="shared" si="2"/>
        <v/>
      </c>
      <c r="F81" s="1870" t="s">
        <v>2782</v>
      </c>
      <c r="G81" s="1871">
        <v>9</v>
      </c>
      <c r="H81" s="1872"/>
      <c r="I81" s="1449" t="s">
        <v>2867</v>
      </c>
      <c r="J81" s="1399"/>
      <c r="K81" s="1399"/>
      <c r="L81" s="1399"/>
      <c r="M81" s="1399"/>
      <c r="N81" s="1399"/>
      <c r="O81" s="1399"/>
      <c r="P81" s="1399"/>
      <c r="Q81" s="1399"/>
      <c r="R81" s="1399"/>
      <c r="S81" s="1399"/>
      <c r="T81" s="1399"/>
      <c r="U81" s="1399"/>
      <c r="V81" s="1399"/>
      <c r="W81" s="1399"/>
      <c r="X81" s="1399"/>
      <c r="Y81" s="1399"/>
      <c r="Z81" s="1399"/>
      <c r="AA81" s="1399"/>
      <c r="AB81" s="1399"/>
      <c r="AC81" s="1399"/>
      <c r="AD81" s="1399"/>
      <c r="AE81" s="1399"/>
      <c r="AF81" s="1399"/>
      <c r="AG81" s="1399"/>
      <c r="AH81" s="1399"/>
      <c r="AI81" s="1399"/>
      <c r="AJ81" s="1399"/>
      <c r="AK81" s="1399"/>
      <c r="AL81" s="1399"/>
      <c r="AM81" s="1399"/>
      <c r="AN81" s="1428"/>
      <c r="AO81" s="1918" t="s">
        <v>2894</v>
      </c>
      <c r="AP81" s="1918"/>
      <c r="AQ81" s="1918"/>
      <c r="AR81" s="1918"/>
      <c r="AS81" s="1918"/>
      <c r="AT81" s="1919"/>
      <c r="AU81" s="1405"/>
      <c r="AV81" s="1406"/>
      <c r="AW81" s="1406"/>
      <c r="AX81" s="1406"/>
      <c r="AY81" s="1406"/>
      <c r="AZ81" s="1406"/>
      <c r="BA81" s="1406"/>
      <c r="BB81" s="1406"/>
      <c r="BC81" s="1406"/>
      <c r="BD81" s="1406"/>
      <c r="BE81" s="1407"/>
    </row>
    <row r="82" spans="1:57" ht="15.75" customHeight="1">
      <c r="A82" s="1921">
        <v>0.4</v>
      </c>
      <c r="B82" s="245"/>
      <c r="C82" s="1921" t="str">
        <f>IF(LEN(AU82)=0,"",1+ABS((AU82*A82)/LEN(AU82))+A82)</f>
        <v/>
      </c>
      <c r="D82" s="221"/>
      <c r="E82" s="221" t="str">
        <f t="shared" si="2"/>
        <v/>
      </c>
      <c r="F82" s="1933" t="s">
        <v>2783</v>
      </c>
      <c r="G82" s="1934"/>
      <c r="H82" s="1935"/>
      <c r="I82" s="1450" t="s">
        <v>3828</v>
      </c>
      <c r="J82" s="1435"/>
      <c r="K82" s="1435"/>
      <c r="L82" s="1435"/>
      <c r="M82" s="1435"/>
      <c r="N82" s="1451"/>
      <c r="O82" s="1436"/>
      <c r="P82" s="1436"/>
      <c r="Q82" s="1436"/>
      <c r="R82" s="1436"/>
      <c r="S82" s="1436"/>
      <c r="T82" s="1436"/>
      <c r="U82" s="1436"/>
      <c r="V82" s="1436"/>
      <c r="W82" s="1436"/>
      <c r="X82" s="1436"/>
      <c r="Y82" s="1436"/>
      <c r="Z82" s="1436"/>
      <c r="AA82" s="1436"/>
      <c r="AB82" s="1436"/>
      <c r="AC82" s="1436"/>
      <c r="AD82" s="1436"/>
      <c r="AE82" s="1436"/>
      <c r="AF82" s="1436"/>
      <c r="AG82" s="1436"/>
      <c r="AH82" s="1436"/>
      <c r="AI82" s="1436"/>
      <c r="AJ82" s="1436"/>
      <c r="AK82" s="1436"/>
      <c r="AL82" s="1436"/>
      <c r="AM82" s="1436"/>
      <c r="AN82" s="1437"/>
      <c r="AO82" s="1934">
        <v>523</v>
      </c>
      <c r="AP82" s="1934"/>
      <c r="AQ82" s="1934"/>
      <c r="AR82" s="1934"/>
      <c r="AS82" s="1934"/>
      <c r="AT82" s="1935"/>
      <c r="AU82" s="1403"/>
      <c r="AV82" s="1400"/>
      <c r="AW82" s="251"/>
      <c r="AX82" s="251"/>
      <c r="AY82" s="251"/>
      <c r="AZ82" s="251"/>
      <c r="BA82" s="251"/>
      <c r="BB82" s="251"/>
      <c r="BC82" s="251"/>
      <c r="BD82" s="251"/>
      <c r="BE82" s="1404"/>
    </row>
    <row r="83" spans="1:57" ht="15.75" customHeight="1">
      <c r="A83" s="1921">
        <v>0.42000000000000021</v>
      </c>
      <c r="B83" s="245"/>
      <c r="C83" s="1921"/>
      <c r="D83" s="221"/>
      <c r="E83" s="221" t="str">
        <f t="shared" si="2"/>
        <v/>
      </c>
      <c r="F83" s="1936"/>
      <c r="G83" s="1892"/>
      <c r="H83" s="1893"/>
      <c r="I83" s="1452" t="s">
        <v>3097</v>
      </c>
      <c r="J83" s="1453"/>
      <c r="K83" s="1453"/>
      <c r="L83" s="1453"/>
      <c r="M83" s="1453"/>
      <c r="N83" s="1453"/>
      <c r="O83" s="1438"/>
      <c r="P83" s="1438"/>
      <c r="Q83" s="1438"/>
      <c r="R83" s="1438"/>
      <c r="S83" s="1438"/>
      <c r="T83" s="1438"/>
      <c r="U83" s="1438"/>
      <c r="V83" s="1438"/>
      <c r="W83" s="1438"/>
      <c r="X83" s="1438"/>
      <c r="Y83" s="1438"/>
      <c r="Z83" s="1438"/>
      <c r="AA83" s="1438"/>
      <c r="AB83" s="1438"/>
      <c r="AC83" s="1438"/>
      <c r="AD83" s="1438"/>
      <c r="AE83" s="1438"/>
      <c r="AF83" s="1438"/>
      <c r="AG83" s="1438"/>
      <c r="AH83" s="1438"/>
      <c r="AI83" s="1438"/>
      <c r="AJ83" s="1438"/>
      <c r="AK83" s="1438"/>
      <c r="AL83" s="1438"/>
      <c r="AM83" s="1438"/>
      <c r="AN83" s="1439"/>
      <c r="AO83" s="1892"/>
      <c r="AP83" s="1892"/>
      <c r="AQ83" s="1892"/>
      <c r="AR83" s="1892"/>
      <c r="AS83" s="1892"/>
      <c r="AT83" s="1893"/>
      <c r="AU83" s="1408"/>
      <c r="AV83" s="1400"/>
      <c r="AW83" s="251"/>
      <c r="AX83" s="251"/>
      <c r="AY83" s="251"/>
      <c r="AZ83" s="251"/>
      <c r="BA83" s="251"/>
      <c r="BB83" s="251"/>
      <c r="BC83" s="251"/>
      <c r="BD83" s="251"/>
      <c r="BE83" s="1409"/>
    </row>
    <row r="84" spans="1:57" ht="15.75" customHeight="1">
      <c r="A84" s="249">
        <v>0.41</v>
      </c>
      <c r="B84" s="245"/>
      <c r="C84" s="245" t="str">
        <f>IF(LEN(AU84)=0,"",1+ABS((AU84*A84)/LEN(AU84))+A84)</f>
        <v/>
      </c>
      <c r="D84" s="221"/>
      <c r="E84" s="221" t="str">
        <f t="shared" si="2"/>
        <v/>
      </c>
      <c r="F84" s="1870" t="s">
        <v>2784</v>
      </c>
      <c r="G84" s="1871"/>
      <c r="H84" s="1872"/>
      <c r="I84" s="1449" t="s">
        <v>3794</v>
      </c>
      <c r="J84" s="1399"/>
      <c r="K84" s="1399"/>
      <c r="L84" s="1399"/>
      <c r="M84" s="1399"/>
      <c r="N84" s="1399"/>
      <c r="O84" s="1070"/>
      <c r="P84" s="1070"/>
      <c r="Q84" s="1070"/>
      <c r="R84" s="1070"/>
      <c r="S84" s="1070"/>
      <c r="T84" s="1070"/>
      <c r="U84" s="1070"/>
      <c r="V84" s="1070"/>
      <c r="W84" s="1070"/>
      <c r="X84" s="1070"/>
      <c r="Y84" s="1070"/>
      <c r="Z84" s="1070"/>
      <c r="AA84" s="1070"/>
      <c r="AB84" s="1070"/>
      <c r="AC84" s="1070"/>
      <c r="AD84" s="1070"/>
      <c r="AE84" s="1070"/>
      <c r="AF84" s="1070"/>
      <c r="AG84" s="1070"/>
      <c r="AH84" s="1070"/>
      <c r="AI84" s="1070"/>
      <c r="AJ84" s="1070"/>
      <c r="AK84" s="1070"/>
      <c r="AL84" s="1070"/>
      <c r="AM84" s="1070"/>
      <c r="AN84" s="1434"/>
      <c r="AO84" s="1918" t="s">
        <v>2868</v>
      </c>
      <c r="AP84" s="1918"/>
      <c r="AQ84" s="1918"/>
      <c r="AR84" s="1918"/>
      <c r="AS84" s="1918"/>
      <c r="AT84" s="1919"/>
      <c r="AU84" s="1405"/>
      <c r="AV84" s="1406"/>
      <c r="AW84" s="1406"/>
      <c r="AX84" s="1406"/>
      <c r="AY84" s="1406"/>
      <c r="AZ84" s="1406"/>
      <c r="BA84" s="1406"/>
      <c r="BB84" s="1406"/>
      <c r="BC84" s="1406"/>
      <c r="BD84" s="1406"/>
      <c r="BE84" s="1407"/>
    </row>
    <row r="85" spans="1:57" ht="15.75" customHeight="1">
      <c r="A85" s="249">
        <v>0.42</v>
      </c>
      <c r="B85" s="245"/>
      <c r="C85" s="245" t="str">
        <f t="shared" ref="C85:C98" si="4">IF(LEN(AU85)=0,"",1+ABS((AU85*A85)/LEN(AU85))+A85)</f>
        <v/>
      </c>
      <c r="D85" s="221"/>
      <c r="E85" s="221" t="str">
        <f t="shared" si="2"/>
        <v/>
      </c>
      <c r="F85" s="1870" t="s">
        <v>2785</v>
      </c>
      <c r="G85" s="1871"/>
      <c r="H85" s="1872"/>
      <c r="I85" s="1441" t="s">
        <v>3829</v>
      </c>
      <c r="J85" s="1430"/>
      <c r="K85" s="1430"/>
      <c r="L85" s="1430"/>
      <c r="M85" s="1430"/>
      <c r="N85" s="1430"/>
      <c r="O85" s="1429"/>
      <c r="P85" s="1429"/>
      <c r="Q85" s="1429"/>
      <c r="R85" s="1429"/>
      <c r="S85" s="1429"/>
      <c r="T85" s="1429"/>
      <c r="U85" s="1429"/>
      <c r="V85" s="1429"/>
      <c r="W85" s="1429"/>
      <c r="X85" s="1429"/>
      <c r="Y85" s="1429"/>
      <c r="Z85" s="1429"/>
      <c r="AA85" s="1429"/>
      <c r="AB85" s="1429"/>
      <c r="AC85" s="1429"/>
      <c r="AD85" s="1429"/>
      <c r="AE85" s="1429"/>
      <c r="AF85" s="1429"/>
      <c r="AG85" s="1429"/>
      <c r="AH85" s="1429"/>
      <c r="AI85" s="1429"/>
      <c r="AJ85" s="1429"/>
      <c r="AK85" s="1429"/>
      <c r="AL85" s="1429"/>
      <c r="AM85" s="1429"/>
      <c r="AN85" s="1433"/>
      <c r="AO85" s="1871">
        <v>524</v>
      </c>
      <c r="AP85" s="1871"/>
      <c r="AQ85" s="1871"/>
      <c r="AR85" s="1871"/>
      <c r="AS85" s="1871"/>
      <c r="AT85" s="1872"/>
      <c r="AU85" s="1405"/>
      <c r="AV85" s="1406"/>
      <c r="AW85" s="1406"/>
      <c r="AX85" s="1406"/>
      <c r="AY85" s="1406"/>
      <c r="AZ85" s="1406"/>
      <c r="BA85" s="1406"/>
      <c r="BB85" s="1406"/>
      <c r="BC85" s="1406"/>
      <c r="BD85" s="1406"/>
      <c r="BE85" s="1407"/>
    </row>
    <row r="86" spans="1:57" ht="15.75" customHeight="1">
      <c r="A86" s="249">
        <v>0.43</v>
      </c>
      <c r="B86" s="245"/>
      <c r="C86" s="245" t="str">
        <f t="shared" si="4"/>
        <v/>
      </c>
      <c r="D86" s="221"/>
      <c r="E86" s="221" t="str">
        <f t="shared" si="2"/>
        <v/>
      </c>
      <c r="F86" s="1870" t="s">
        <v>2786</v>
      </c>
      <c r="G86" s="1871"/>
      <c r="H86" s="1872"/>
      <c r="I86" s="1449" t="s">
        <v>3107</v>
      </c>
      <c r="J86" s="1399"/>
      <c r="K86" s="1399"/>
      <c r="L86" s="1399"/>
      <c r="M86" s="1399"/>
      <c r="N86" s="1399"/>
      <c r="O86" s="1399"/>
      <c r="P86" s="1399"/>
      <c r="Q86" s="1399"/>
      <c r="R86" s="1399"/>
      <c r="S86" s="1399"/>
      <c r="T86" s="1399"/>
      <c r="U86" s="1399"/>
      <c r="V86" s="1399"/>
      <c r="W86" s="1399"/>
      <c r="X86" s="1399"/>
      <c r="Y86" s="1399"/>
      <c r="Z86" s="1399"/>
      <c r="AA86" s="1399"/>
      <c r="AB86" s="1399"/>
      <c r="AC86" s="1399"/>
      <c r="AD86" s="1399"/>
      <c r="AE86" s="1399"/>
      <c r="AF86" s="1399"/>
      <c r="AG86" s="1399"/>
      <c r="AH86" s="1399"/>
      <c r="AI86" s="1399"/>
      <c r="AJ86" s="1399"/>
      <c r="AK86" s="1399"/>
      <c r="AL86" s="1399"/>
      <c r="AM86" s="1399"/>
      <c r="AN86" s="1428"/>
      <c r="AO86" s="1918">
        <v>527</v>
      </c>
      <c r="AP86" s="1918"/>
      <c r="AQ86" s="1918"/>
      <c r="AR86" s="1918"/>
      <c r="AS86" s="1918"/>
      <c r="AT86" s="1919"/>
      <c r="AU86" s="1405"/>
      <c r="AV86" s="1406"/>
      <c r="AW86" s="1406"/>
      <c r="AX86" s="1406"/>
      <c r="AY86" s="1406"/>
      <c r="AZ86" s="1406"/>
      <c r="BA86" s="1406"/>
      <c r="BB86" s="1406"/>
      <c r="BC86" s="1406"/>
      <c r="BD86" s="1406"/>
      <c r="BE86" s="1407"/>
    </row>
    <row r="87" spans="1:57" ht="15.75" customHeight="1">
      <c r="A87" s="249">
        <v>0.44</v>
      </c>
      <c r="B87" s="245"/>
      <c r="C87" s="245" t="str">
        <f t="shared" si="4"/>
        <v/>
      </c>
      <c r="D87" s="221"/>
      <c r="E87" s="221" t="str">
        <f t="shared" si="2"/>
        <v/>
      </c>
      <c r="F87" s="1870" t="s">
        <v>2787</v>
      </c>
      <c r="G87" s="1871"/>
      <c r="H87" s="1872"/>
      <c r="I87" s="1441" t="s">
        <v>3795</v>
      </c>
      <c r="J87" s="1430"/>
      <c r="K87" s="1430"/>
      <c r="L87" s="1430"/>
      <c r="M87" s="1430"/>
      <c r="N87" s="1430"/>
      <c r="O87" s="1430"/>
      <c r="P87" s="1430"/>
      <c r="Q87" s="1430"/>
      <c r="R87" s="1430"/>
      <c r="S87" s="1430"/>
      <c r="T87" s="1430"/>
      <c r="U87" s="1430"/>
      <c r="V87" s="1430"/>
      <c r="W87" s="1430"/>
      <c r="X87" s="1430"/>
      <c r="Y87" s="1430"/>
      <c r="Z87" s="1430"/>
      <c r="AA87" s="1430"/>
      <c r="AB87" s="1430"/>
      <c r="AC87" s="1430"/>
      <c r="AD87" s="1430"/>
      <c r="AE87" s="1430"/>
      <c r="AF87" s="1430"/>
      <c r="AG87" s="1430"/>
      <c r="AH87" s="1430"/>
      <c r="AI87" s="1430"/>
      <c r="AJ87" s="1430"/>
      <c r="AK87" s="1430"/>
      <c r="AL87" s="1430"/>
      <c r="AM87" s="1430"/>
      <c r="AN87" s="1431"/>
      <c r="AO87" s="1871">
        <v>529</v>
      </c>
      <c r="AP87" s="1871"/>
      <c r="AQ87" s="1871"/>
      <c r="AR87" s="1871"/>
      <c r="AS87" s="1871"/>
      <c r="AT87" s="1872"/>
      <c r="AU87" s="1405"/>
      <c r="AV87" s="1406"/>
      <c r="AW87" s="1406"/>
      <c r="AX87" s="1406"/>
      <c r="AY87" s="1406"/>
      <c r="AZ87" s="1406"/>
      <c r="BA87" s="1406"/>
      <c r="BB87" s="1406"/>
      <c r="BC87" s="1406"/>
      <c r="BD87" s="1406"/>
      <c r="BE87" s="1407"/>
    </row>
    <row r="88" spans="1:57" ht="15.75" customHeight="1">
      <c r="A88" s="249">
        <v>0.45</v>
      </c>
      <c r="B88" s="245"/>
      <c r="C88" s="245" t="str">
        <f t="shared" si="4"/>
        <v/>
      </c>
      <c r="D88" s="221"/>
      <c r="E88" s="221" t="str">
        <f t="shared" si="2"/>
        <v/>
      </c>
      <c r="F88" s="1870" t="s">
        <v>2788</v>
      </c>
      <c r="G88" s="1871"/>
      <c r="H88" s="1872"/>
      <c r="I88" s="1448" t="s">
        <v>3820</v>
      </c>
      <c r="J88" s="1399"/>
      <c r="K88" s="1399"/>
      <c r="L88" s="1399"/>
      <c r="M88" s="1399"/>
      <c r="N88" s="1399"/>
      <c r="O88" s="1399"/>
      <c r="P88" s="1399"/>
      <c r="Q88" s="1399"/>
      <c r="R88" s="1399"/>
      <c r="S88" s="1399"/>
      <c r="T88" s="1399"/>
      <c r="U88" s="1399"/>
      <c r="V88" s="1399"/>
      <c r="W88" s="1399"/>
      <c r="X88" s="1399"/>
      <c r="Y88" s="1399"/>
      <c r="Z88" s="1399"/>
      <c r="AA88" s="1399"/>
      <c r="AB88" s="1399"/>
      <c r="AC88" s="1399"/>
      <c r="AD88" s="1399"/>
      <c r="AE88" s="1399"/>
      <c r="AF88" s="1399"/>
      <c r="AG88" s="1399"/>
      <c r="AH88" s="1399"/>
      <c r="AI88" s="1399"/>
      <c r="AJ88" s="1399"/>
      <c r="AK88" s="1399"/>
      <c r="AL88" s="1399"/>
      <c r="AM88" s="1399"/>
      <c r="AN88" s="1428"/>
      <c r="AO88" s="1916">
        <v>53</v>
      </c>
      <c r="AP88" s="1916"/>
      <c r="AQ88" s="1916"/>
      <c r="AR88" s="1916"/>
      <c r="AS88" s="1916"/>
      <c r="AT88" s="1917"/>
      <c r="AU88" s="1405"/>
      <c r="AV88" s="1406"/>
      <c r="AW88" s="1406"/>
      <c r="AX88" s="1406"/>
      <c r="AY88" s="1406"/>
      <c r="AZ88" s="1406"/>
      <c r="BA88" s="1406"/>
      <c r="BB88" s="1406"/>
      <c r="BC88" s="1406"/>
      <c r="BD88" s="1406"/>
      <c r="BE88" s="1407"/>
    </row>
    <row r="89" spans="1:57" ht="15.75" customHeight="1">
      <c r="A89" s="249">
        <v>0.46</v>
      </c>
      <c r="B89" s="245"/>
      <c r="C89" s="245" t="str">
        <f t="shared" si="4"/>
        <v/>
      </c>
      <c r="D89" s="221"/>
      <c r="E89" s="221" t="str">
        <f t="shared" si="2"/>
        <v/>
      </c>
      <c r="F89" s="1870" t="s">
        <v>2790</v>
      </c>
      <c r="G89" s="1871"/>
      <c r="H89" s="1872"/>
      <c r="I89" s="1441" t="s">
        <v>2870</v>
      </c>
      <c r="J89" s="1430"/>
      <c r="K89" s="1430"/>
      <c r="L89" s="1430"/>
      <c r="M89" s="1430"/>
      <c r="N89" s="1430"/>
      <c r="O89" s="1430"/>
      <c r="P89" s="1430"/>
      <c r="Q89" s="1430"/>
      <c r="R89" s="1430"/>
      <c r="S89" s="1430"/>
      <c r="T89" s="1430"/>
      <c r="U89" s="1430"/>
      <c r="V89" s="1430"/>
      <c r="W89" s="1430"/>
      <c r="X89" s="1430"/>
      <c r="Y89" s="1430"/>
      <c r="Z89" s="1430"/>
      <c r="AA89" s="1430"/>
      <c r="AB89" s="1430"/>
      <c r="AC89" s="1430"/>
      <c r="AD89" s="1430"/>
      <c r="AE89" s="1430"/>
      <c r="AF89" s="1430"/>
      <c r="AG89" s="1430"/>
      <c r="AH89" s="1430"/>
      <c r="AI89" s="1430"/>
      <c r="AJ89" s="1430"/>
      <c r="AK89" s="1430"/>
      <c r="AL89" s="1430"/>
      <c r="AM89" s="1430"/>
      <c r="AN89" s="1431"/>
      <c r="AO89" s="1871">
        <v>530</v>
      </c>
      <c r="AP89" s="1871"/>
      <c r="AQ89" s="1871"/>
      <c r="AR89" s="1871"/>
      <c r="AS89" s="1871"/>
      <c r="AT89" s="1872"/>
      <c r="AU89" s="1405"/>
      <c r="AV89" s="1406"/>
      <c r="AW89" s="1406"/>
      <c r="AX89" s="1406"/>
      <c r="AY89" s="1406"/>
      <c r="AZ89" s="1406"/>
      <c r="BA89" s="1406"/>
      <c r="BB89" s="1406"/>
      <c r="BC89" s="1406"/>
      <c r="BD89" s="1406"/>
      <c r="BE89" s="1407"/>
    </row>
    <row r="90" spans="1:57" ht="15.75" customHeight="1">
      <c r="A90" s="249">
        <v>0.47</v>
      </c>
      <c r="B90" s="245"/>
      <c r="C90" s="245" t="str">
        <f t="shared" si="4"/>
        <v/>
      </c>
      <c r="D90" s="221"/>
      <c r="E90" s="221" t="str">
        <f t="shared" si="2"/>
        <v/>
      </c>
      <c r="F90" s="1870" t="s">
        <v>2792</v>
      </c>
      <c r="G90" s="1871"/>
      <c r="H90" s="1872"/>
      <c r="I90" s="1449" t="s">
        <v>2871</v>
      </c>
      <c r="J90" s="1399"/>
      <c r="K90" s="1399"/>
      <c r="L90" s="1399"/>
      <c r="M90" s="1399"/>
      <c r="N90" s="1399"/>
      <c r="O90" s="1399"/>
      <c r="P90" s="1399"/>
      <c r="Q90" s="1399"/>
      <c r="R90" s="1399"/>
      <c r="S90" s="1399"/>
      <c r="T90" s="1399"/>
      <c r="U90" s="1399"/>
      <c r="V90" s="1399"/>
      <c r="W90" s="1399"/>
      <c r="X90" s="1399"/>
      <c r="Y90" s="1399"/>
      <c r="Z90" s="1399"/>
      <c r="AA90" s="1399"/>
      <c r="AB90" s="1399"/>
      <c r="AC90" s="1399"/>
      <c r="AD90" s="1399"/>
      <c r="AE90" s="1399"/>
      <c r="AF90" s="1399"/>
      <c r="AG90" s="1399"/>
      <c r="AH90" s="1399"/>
      <c r="AI90" s="1399"/>
      <c r="AJ90" s="1399"/>
      <c r="AK90" s="1399"/>
      <c r="AL90" s="1399"/>
      <c r="AM90" s="1399"/>
      <c r="AN90" s="1428"/>
      <c r="AO90" s="1918">
        <v>531</v>
      </c>
      <c r="AP90" s="1918"/>
      <c r="AQ90" s="1918"/>
      <c r="AR90" s="1918"/>
      <c r="AS90" s="1918"/>
      <c r="AT90" s="1919"/>
      <c r="AU90" s="1405"/>
      <c r="AV90" s="1406"/>
      <c r="AW90" s="1406"/>
      <c r="AX90" s="1406"/>
      <c r="AY90" s="1406"/>
      <c r="AZ90" s="1406"/>
      <c r="BA90" s="1406"/>
      <c r="BB90" s="1406"/>
      <c r="BC90" s="1406"/>
      <c r="BD90" s="1406"/>
      <c r="BE90" s="1407"/>
    </row>
    <row r="91" spans="1:57" ht="15.75" customHeight="1">
      <c r="A91" s="249">
        <v>0.48</v>
      </c>
      <c r="B91" s="245"/>
      <c r="C91" s="245" t="str">
        <f t="shared" si="4"/>
        <v/>
      </c>
      <c r="D91" s="221"/>
      <c r="E91" s="221" t="str">
        <f t="shared" si="2"/>
        <v/>
      </c>
      <c r="F91" s="1870" t="s">
        <v>2794</v>
      </c>
      <c r="G91" s="1871"/>
      <c r="H91" s="1872"/>
      <c r="I91" s="1441" t="s">
        <v>2872</v>
      </c>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c r="AI91" s="1430"/>
      <c r="AJ91" s="1430"/>
      <c r="AK91" s="1430"/>
      <c r="AL91" s="1430"/>
      <c r="AM91" s="1430"/>
      <c r="AN91" s="1431"/>
      <c r="AO91" s="1871">
        <v>532</v>
      </c>
      <c r="AP91" s="1871"/>
      <c r="AQ91" s="1871"/>
      <c r="AR91" s="1871"/>
      <c r="AS91" s="1871"/>
      <c r="AT91" s="1872"/>
      <c r="AU91" s="1405"/>
      <c r="AV91" s="1406"/>
      <c r="AW91" s="1406"/>
      <c r="AX91" s="1406"/>
      <c r="AY91" s="1406"/>
      <c r="AZ91" s="1406"/>
      <c r="BA91" s="1406"/>
      <c r="BB91" s="1406"/>
      <c r="BC91" s="1406"/>
      <c r="BD91" s="1406"/>
      <c r="BE91" s="1407"/>
    </row>
    <row r="92" spans="1:57" ht="15.75" customHeight="1">
      <c r="A92" s="249">
        <v>0.49</v>
      </c>
      <c r="B92" s="245"/>
      <c r="C92" s="245" t="str">
        <f t="shared" si="4"/>
        <v/>
      </c>
      <c r="D92" s="221"/>
      <c r="E92" s="221" t="str">
        <f t="shared" si="2"/>
        <v/>
      </c>
      <c r="F92" s="1870" t="s">
        <v>2796</v>
      </c>
      <c r="G92" s="1871"/>
      <c r="H92" s="1872"/>
      <c r="I92" s="1449" t="s">
        <v>2873</v>
      </c>
      <c r="J92" s="1399"/>
      <c r="K92" s="1399"/>
      <c r="L92" s="1399"/>
      <c r="M92" s="1399"/>
      <c r="N92" s="1399"/>
      <c r="O92" s="1399"/>
      <c r="P92" s="1399"/>
      <c r="Q92" s="1399"/>
      <c r="R92" s="1399"/>
      <c r="S92" s="1399"/>
      <c r="T92" s="1399"/>
      <c r="U92" s="1399"/>
      <c r="V92" s="1399"/>
      <c r="W92" s="1399"/>
      <c r="X92" s="1399"/>
      <c r="Y92" s="1399"/>
      <c r="Z92" s="1399"/>
      <c r="AA92" s="1399"/>
      <c r="AB92" s="1399"/>
      <c r="AC92" s="1399"/>
      <c r="AD92" s="1399"/>
      <c r="AE92" s="1399"/>
      <c r="AF92" s="1399"/>
      <c r="AG92" s="1399"/>
      <c r="AH92" s="1399"/>
      <c r="AI92" s="1399"/>
      <c r="AJ92" s="1399"/>
      <c r="AK92" s="1399"/>
      <c r="AL92" s="1399"/>
      <c r="AM92" s="1399"/>
      <c r="AN92" s="1428"/>
      <c r="AO92" s="1918">
        <v>533</v>
      </c>
      <c r="AP92" s="1918"/>
      <c r="AQ92" s="1918"/>
      <c r="AR92" s="1918"/>
      <c r="AS92" s="1918"/>
      <c r="AT92" s="1919"/>
      <c r="AU92" s="1405"/>
      <c r="AV92" s="1406"/>
      <c r="AW92" s="1406"/>
      <c r="AX92" s="1406"/>
      <c r="AY92" s="1406"/>
      <c r="AZ92" s="1406"/>
      <c r="BA92" s="1406"/>
      <c r="BB92" s="1406"/>
      <c r="BC92" s="1406"/>
      <c r="BD92" s="1406"/>
      <c r="BE92" s="1407"/>
    </row>
    <row r="93" spans="1:57" ht="15.75" customHeight="1">
      <c r="A93" s="249">
        <v>0.5</v>
      </c>
      <c r="B93" s="245"/>
      <c r="C93" s="245" t="str">
        <f t="shared" si="4"/>
        <v/>
      </c>
      <c r="D93" s="221"/>
      <c r="E93" s="221" t="str">
        <f t="shared" si="2"/>
        <v/>
      </c>
      <c r="F93" s="1870" t="s">
        <v>2798</v>
      </c>
      <c r="G93" s="1871"/>
      <c r="H93" s="1872"/>
      <c r="I93" s="1441" t="s">
        <v>2874</v>
      </c>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c r="AI93" s="1430"/>
      <c r="AJ93" s="1430"/>
      <c r="AK93" s="1430"/>
      <c r="AL93" s="1430"/>
      <c r="AM93" s="1430"/>
      <c r="AN93" s="1431"/>
      <c r="AO93" s="1871">
        <v>534</v>
      </c>
      <c r="AP93" s="1871"/>
      <c r="AQ93" s="1871"/>
      <c r="AR93" s="1871"/>
      <c r="AS93" s="1871"/>
      <c r="AT93" s="1872"/>
      <c r="AU93" s="1405"/>
      <c r="AV93" s="1406"/>
      <c r="AW93" s="1406"/>
      <c r="AX93" s="1406"/>
      <c r="AY93" s="1406"/>
      <c r="AZ93" s="1406"/>
      <c r="BA93" s="1406"/>
      <c r="BB93" s="1406"/>
      <c r="BC93" s="1406"/>
      <c r="BD93" s="1406"/>
      <c r="BE93" s="1407"/>
    </row>
    <row r="94" spans="1:57" ht="15.75" customHeight="1">
      <c r="A94" s="249">
        <v>0.51</v>
      </c>
      <c r="B94" s="245"/>
      <c r="C94" s="245" t="str">
        <f t="shared" si="4"/>
        <v/>
      </c>
      <c r="D94" s="221"/>
      <c r="E94" s="221" t="str">
        <f t="shared" si="2"/>
        <v/>
      </c>
      <c r="F94" s="1870" t="s">
        <v>2800</v>
      </c>
      <c r="G94" s="1871"/>
      <c r="H94" s="1872"/>
      <c r="I94" s="1449" t="s">
        <v>2895</v>
      </c>
      <c r="J94" s="1399"/>
      <c r="K94" s="1399"/>
      <c r="L94" s="1399"/>
      <c r="M94" s="1399"/>
      <c r="N94" s="1399"/>
      <c r="O94" s="1399"/>
      <c r="P94" s="1399"/>
      <c r="Q94" s="1399"/>
      <c r="R94" s="1399"/>
      <c r="S94" s="1399"/>
      <c r="T94" s="1399"/>
      <c r="U94" s="1399"/>
      <c r="V94" s="1399"/>
      <c r="W94" s="1399"/>
      <c r="X94" s="1399"/>
      <c r="Y94" s="1399"/>
      <c r="Z94" s="1399"/>
      <c r="AA94" s="1399"/>
      <c r="AB94" s="1399"/>
      <c r="AC94" s="1399"/>
      <c r="AD94" s="1399"/>
      <c r="AE94" s="1399"/>
      <c r="AF94" s="1399"/>
      <c r="AG94" s="1399"/>
      <c r="AH94" s="1399"/>
      <c r="AI94" s="1399"/>
      <c r="AJ94" s="1399"/>
      <c r="AK94" s="1399"/>
      <c r="AL94" s="1399"/>
      <c r="AM94" s="1399"/>
      <c r="AN94" s="1428"/>
      <c r="AO94" s="1918">
        <v>535</v>
      </c>
      <c r="AP94" s="1918"/>
      <c r="AQ94" s="1918"/>
      <c r="AR94" s="1918"/>
      <c r="AS94" s="1918"/>
      <c r="AT94" s="1919"/>
      <c r="AU94" s="1405"/>
      <c r="AV94" s="1406"/>
      <c r="AW94" s="1406"/>
      <c r="AX94" s="1406"/>
      <c r="AY94" s="1406"/>
      <c r="AZ94" s="1406"/>
      <c r="BA94" s="1406"/>
      <c r="BB94" s="1406"/>
      <c r="BC94" s="1406"/>
      <c r="BD94" s="1406"/>
      <c r="BE94" s="1407"/>
    </row>
    <row r="95" spans="1:57" ht="15.75" customHeight="1">
      <c r="A95" s="249">
        <v>0.52</v>
      </c>
      <c r="B95" s="245"/>
      <c r="C95" s="245" t="str">
        <f t="shared" si="4"/>
        <v/>
      </c>
      <c r="D95" s="221"/>
      <c r="E95" s="221" t="str">
        <f t="shared" si="2"/>
        <v/>
      </c>
      <c r="F95" s="1870" t="s">
        <v>2802</v>
      </c>
      <c r="G95" s="1871"/>
      <c r="H95" s="1872"/>
      <c r="I95" s="1441" t="s">
        <v>2875</v>
      </c>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430"/>
      <c r="AJ95" s="1430"/>
      <c r="AK95" s="1430"/>
      <c r="AL95" s="1430"/>
      <c r="AM95" s="1430"/>
      <c r="AN95" s="1431"/>
      <c r="AO95" s="1871">
        <v>536</v>
      </c>
      <c r="AP95" s="1871"/>
      <c r="AQ95" s="1871"/>
      <c r="AR95" s="1871"/>
      <c r="AS95" s="1871"/>
      <c r="AT95" s="1872"/>
      <c r="AU95" s="1405"/>
      <c r="AV95" s="1406"/>
      <c r="AW95" s="1406"/>
      <c r="AX95" s="1406"/>
      <c r="AY95" s="1406"/>
      <c r="AZ95" s="1406"/>
      <c r="BA95" s="1406"/>
      <c r="BB95" s="1406"/>
      <c r="BC95" s="1406"/>
      <c r="BD95" s="1406"/>
      <c r="BE95" s="1407"/>
    </row>
    <row r="96" spans="1:57" ht="15.75" customHeight="1">
      <c r="A96" s="249">
        <v>0.53</v>
      </c>
      <c r="B96" s="245"/>
      <c r="C96" s="245" t="str">
        <f t="shared" si="4"/>
        <v/>
      </c>
      <c r="D96" s="221"/>
      <c r="E96" s="221" t="str">
        <f t="shared" si="2"/>
        <v/>
      </c>
      <c r="F96" s="1870" t="s">
        <v>2804</v>
      </c>
      <c r="G96" s="1871"/>
      <c r="H96" s="1872"/>
      <c r="I96" s="1449" t="s">
        <v>3830</v>
      </c>
      <c r="J96" s="1399"/>
      <c r="K96" s="1399"/>
      <c r="L96" s="1399"/>
      <c r="M96" s="1399"/>
      <c r="N96" s="1399"/>
      <c r="O96" s="1399"/>
      <c r="P96" s="1399"/>
      <c r="Q96" s="1399"/>
      <c r="R96" s="1399"/>
      <c r="S96" s="1399"/>
      <c r="T96" s="1399"/>
      <c r="U96" s="1399"/>
      <c r="V96" s="1399"/>
      <c r="W96" s="1399"/>
      <c r="X96" s="1399"/>
      <c r="Y96" s="1399"/>
      <c r="Z96" s="1399"/>
      <c r="AA96" s="1399"/>
      <c r="AB96" s="1399"/>
      <c r="AC96" s="1399"/>
      <c r="AD96" s="1399"/>
      <c r="AE96" s="1399"/>
      <c r="AF96" s="1399"/>
      <c r="AG96" s="1399"/>
      <c r="AH96" s="1399"/>
      <c r="AI96" s="1399"/>
      <c r="AJ96" s="1399"/>
      <c r="AK96" s="1399"/>
      <c r="AL96" s="1399"/>
      <c r="AM96" s="1399"/>
      <c r="AN96" s="1428"/>
      <c r="AO96" s="1918">
        <v>537</v>
      </c>
      <c r="AP96" s="1918"/>
      <c r="AQ96" s="1918"/>
      <c r="AR96" s="1918"/>
      <c r="AS96" s="1918"/>
      <c r="AT96" s="1919"/>
      <c r="AU96" s="1405"/>
      <c r="AV96" s="1406"/>
      <c r="AW96" s="1406"/>
      <c r="AX96" s="1406"/>
      <c r="AY96" s="1406"/>
      <c r="AZ96" s="1406"/>
      <c r="BA96" s="1406"/>
      <c r="BB96" s="1406"/>
      <c r="BC96" s="1406"/>
      <c r="BD96" s="1406"/>
      <c r="BE96" s="1407"/>
    </row>
    <row r="97" spans="1:59" ht="15.75" customHeight="1">
      <c r="A97" s="249">
        <v>0.54</v>
      </c>
      <c r="B97" s="245"/>
      <c r="C97" s="245" t="str">
        <f t="shared" si="4"/>
        <v/>
      </c>
      <c r="D97" s="221"/>
      <c r="E97" s="221" t="str">
        <f t="shared" si="2"/>
        <v/>
      </c>
      <c r="F97" s="1870" t="s">
        <v>2806</v>
      </c>
      <c r="G97" s="1871"/>
      <c r="H97" s="1872"/>
      <c r="I97" s="1441" t="s">
        <v>2877</v>
      </c>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430"/>
      <c r="AJ97" s="1430"/>
      <c r="AK97" s="1430"/>
      <c r="AL97" s="1430"/>
      <c r="AM97" s="1430"/>
      <c r="AN97" s="1431"/>
      <c r="AO97" s="1871">
        <v>539</v>
      </c>
      <c r="AP97" s="1871"/>
      <c r="AQ97" s="1871"/>
      <c r="AR97" s="1871"/>
      <c r="AS97" s="1871"/>
      <c r="AT97" s="1872"/>
      <c r="AU97" s="1405"/>
      <c r="AV97" s="1406"/>
      <c r="AW97" s="1406"/>
      <c r="AX97" s="1406"/>
      <c r="AY97" s="1406"/>
      <c r="AZ97" s="1406"/>
      <c r="BA97" s="1406"/>
      <c r="BB97" s="1406"/>
      <c r="BC97" s="1406"/>
      <c r="BD97" s="1406"/>
      <c r="BE97" s="1407"/>
    </row>
    <row r="98" spans="1:59" ht="15.75" customHeight="1">
      <c r="A98" s="249">
        <v>0.55000000000000004</v>
      </c>
      <c r="B98" s="245"/>
      <c r="C98" s="245" t="str">
        <f t="shared" si="4"/>
        <v/>
      </c>
      <c r="D98" s="221"/>
      <c r="E98" s="221" t="str">
        <f t="shared" si="2"/>
        <v/>
      </c>
      <c r="F98" s="1870" t="s">
        <v>3108</v>
      </c>
      <c r="G98" s="1871"/>
      <c r="H98" s="1872"/>
      <c r="I98" s="1448" t="s">
        <v>3821</v>
      </c>
      <c r="J98" s="1399"/>
      <c r="K98" s="1399"/>
      <c r="L98" s="1399"/>
      <c r="M98" s="1399"/>
      <c r="N98" s="1428"/>
      <c r="O98" s="1399"/>
      <c r="P98" s="1399"/>
      <c r="Q98" s="1399"/>
      <c r="R98" s="1399"/>
      <c r="S98" s="1399"/>
      <c r="T98" s="1399"/>
      <c r="U98" s="1399"/>
      <c r="V98" s="1399"/>
      <c r="W98" s="1399"/>
      <c r="X98" s="1399"/>
      <c r="Y98" s="1399"/>
      <c r="Z98" s="1399"/>
      <c r="AA98" s="1399"/>
      <c r="AB98" s="1399"/>
      <c r="AC98" s="1399"/>
      <c r="AD98" s="1399"/>
      <c r="AE98" s="1399"/>
      <c r="AF98" s="1399"/>
      <c r="AG98" s="1399"/>
      <c r="AH98" s="1399"/>
      <c r="AI98" s="1399"/>
      <c r="AJ98" s="1399"/>
      <c r="AK98" s="1399"/>
      <c r="AL98" s="1399"/>
      <c r="AM98" s="1399"/>
      <c r="AN98" s="1428"/>
      <c r="AO98" s="1916">
        <v>54</v>
      </c>
      <c r="AP98" s="1916"/>
      <c r="AQ98" s="1916"/>
      <c r="AR98" s="1916"/>
      <c r="AS98" s="1916"/>
      <c r="AT98" s="1917"/>
      <c r="AU98" s="1405"/>
      <c r="AV98" s="1406"/>
      <c r="AW98" s="1406"/>
      <c r="AX98" s="1406"/>
      <c r="AY98" s="1406"/>
      <c r="AZ98" s="1406"/>
      <c r="BA98" s="1406"/>
      <c r="BB98" s="1406"/>
      <c r="BC98" s="1406"/>
      <c r="BD98" s="1406"/>
      <c r="BE98" s="1407"/>
    </row>
    <row r="99" spans="1:59" ht="15.75" customHeight="1">
      <c r="A99" s="1921">
        <v>0.56000000000000005</v>
      </c>
      <c r="B99" s="245"/>
      <c r="C99" s="1921" t="str">
        <f>IF(LEN(AU99)=0,"",1+ABS((AU99*A99)/LEN(AU99))+A99)</f>
        <v/>
      </c>
      <c r="D99" s="221"/>
      <c r="E99" s="221" t="str">
        <f t="shared" si="2"/>
        <v/>
      </c>
      <c r="F99" s="1933" t="s">
        <v>3111</v>
      </c>
      <c r="G99" s="1934"/>
      <c r="H99" s="1935"/>
      <c r="I99" s="1450" t="s">
        <v>3109</v>
      </c>
      <c r="J99" s="1435"/>
      <c r="K99" s="1435"/>
      <c r="L99" s="1435"/>
      <c r="M99" s="1435"/>
      <c r="N99" s="1435"/>
      <c r="O99" s="1435"/>
      <c r="P99" s="1435"/>
      <c r="Q99" s="1435"/>
      <c r="R99" s="1435"/>
      <c r="S99" s="1435"/>
      <c r="T99" s="1435"/>
      <c r="U99" s="1435"/>
      <c r="V99" s="1435"/>
      <c r="W99" s="1435"/>
      <c r="X99" s="1435"/>
      <c r="Y99" s="1435"/>
      <c r="Z99" s="1435"/>
      <c r="AA99" s="1435"/>
      <c r="AB99" s="1435"/>
      <c r="AC99" s="1435"/>
      <c r="AD99" s="1435"/>
      <c r="AE99" s="1435"/>
      <c r="AF99" s="1435"/>
      <c r="AG99" s="1435"/>
      <c r="AH99" s="1435"/>
      <c r="AI99" s="1435"/>
      <c r="AJ99" s="1435"/>
      <c r="AK99" s="1435"/>
      <c r="AL99" s="1435"/>
      <c r="AM99" s="1435"/>
      <c r="AN99" s="1451"/>
      <c r="AO99" s="1934" t="s">
        <v>3110</v>
      </c>
      <c r="AP99" s="1934"/>
      <c r="AQ99" s="1934"/>
      <c r="AR99" s="1934"/>
      <c r="AS99" s="1934"/>
      <c r="AT99" s="1935"/>
      <c r="AU99" s="1403"/>
      <c r="AV99" s="1400"/>
      <c r="AW99" s="251"/>
      <c r="AX99" s="251"/>
      <c r="AY99" s="251"/>
      <c r="AZ99" s="251"/>
      <c r="BA99" s="251"/>
      <c r="BB99" s="251"/>
      <c r="BC99" s="251"/>
      <c r="BD99" s="251"/>
      <c r="BE99" s="1404"/>
    </row>
    <row r="100" spans="1:59" ht="15.75" customHeight="1">
      <c r="A100" s="1921">
        <v>0.5900000000000003</v>
      </c>
      <c r="B100" s="245"/>
      <c r="C100" s="1921" t="str">
        <f t="shared" ref="C100" si="5">IF(LEN(AU100)=0,"",1+ABS((AU100*A100)/LEN(AU100))+A100)</f>
        <v/>
      </c>
      <c r="D100" s="221"/>
      <c r="E100" s="221" t="str">
        <f t="shared" si="2"/>
        <v/>
      </c>
      <c r="F100" s="1936"/>
      <c r="G100" s="1892"/>
      <c r="H100" s="1893"/>
      <c r="I100" s="1452" t="s">
        <v>3097</v>
      </c>
      <c r="J100" s="1453"/>
      <c r="K100" s="1453"/>
      <c r="L100" s="1453"/>
      <c r="M100" s="1453"/>
      <c r="N100" s="1453"/>
      <c r="O100" s="1453"/>
      <c r="P100" s="1453"/>
      <c r="Q100" s="1453"/>
      <c r="R100" s="1453"/>
      <c r="S100" s="1453"/>
      <c r="T100" s="1453"/>
      <c r="U100" s="1453"/>
      <c r="V100" s="1453"/>
      <c r="W100" s="1453"/>
      <c r="X100" s="1453"/>
      <c r="Y100" s="1453"/>
      <c r="Z100" s="1453"/>
      <c r="AA100" s="1453"/>
      <c r="AB100" s="1453"/>
      <c r="AC100" s="1453"/>
      <c r="AD100" s="1453"/>
      <c r="AE100" s="1453"/>
      <c r="AF100" s="1453"/>
      <c r="AG100" s="1453"/>
      <c r="AH100" s="1453"/>
      <c r="AI100" s="1453"/>
      <c r="AJ100" s="1453"/>
      <c r="AK100" s="1453"/>
      <c r="AL100" s="1453"/>
      <c r="AM100" s="1453"/>
      <c r="AN100" s="1454"/>
      <c r="AO100" s="1892"/>
      <c r="AP100" s="1892"/>
      <c r="AQ100" s="1892"/>
      <c r="AR100" s="1892"/>
      <c r="AS100" s="1892"/>
      <c r="AT100" s="1893"/>
      <c r="AU100" s="1408"/>
      <c r="AV100" s="1400"/>
      <c r="AW100" s="251"/>
      <c r="AX100" s="251"/>
      <c r="AY100" s="251"/>
      <c r="AZ100" s="251"/>
      <c r="BA100" s="251"/>
      <c r="BB100" s="251"/>
      <c r="BC100" s="251"/>
      <c r="BD100" s="251"/>
      <c r="BE100" s="1409"/>
    </row>
    <row r="101" spans="1:59" ht="15.75" customHeight="1">
      <c r="A101" s="250">
        <v>0.56999999999999995</v>
      </c>
      <c r="B101" s="245"/>
      <c r="C101" s="245" t="str">
        <f>IF(LEN(AU101)=0,"",1+ABS((AU101*A101)/LEN(AU101))+A101)</f>
        <v/>
      </c>
      <c r="D101" s="221"/>
      <c r="E101" s="221" t="str">
        <f t="shared" si="2"/>
        <v/>
      </c>
      <c r="F101" s="1870" t="s">
        <v>3114</v>
      </c>
      <c r="G101" s="1871"/>
      <c r="H101" s="1872"/>
      <c r="I101" s="1945" t="s">
        <v>3822</v>
      </c>
      <c r="J101" s="1946"/>
      <c r="K101" s="1946"/>
      <c r="L101" s="1946"/>
      <c r="M101" s="1946"/>
      <c r="N101" s="1946"/>
      <c r="O101" s="1946"/>
      <c r="P101" s="1946"/>
      <c r="Q101" s="1946"/>
      <c r="R101" s="1946"/>
      <c r="S101" s="1946"/>
      <c r="T101" s="1946"/>
      <c r="U101" s="1946"/>
      <c r="V101" s="1946"/>
      <c r="W101" s="1946"/>
      <c r="X101" s="1946"/>
      <c r="Y101" s="1946"/>
      <c r="Z101" s="1946"/>
      <c r="AA101" s="1946"/>
      <c r="AB101" s="1946"/>
      <c r="AC101" s="1946"/>
      <c r="AD101" s="1946"/>
      <c r="AE101" s="1946"/>
      <c r="AF101" s="1946"/>
      <c r="AG101" s="1946"/>
      <c r="AH101" s="1946"/>
      <c r="AI101" s="1946"/>
      <c r="AJ101" s="1946"/>
      <c r="AK101" s="1946"/>
      <c r="AL101" s="1946"/>
      <c r="AM101" s="1946"/>
      <c r="AN101" s="1947"/>
      <c r="AO101" s="1957" t="s">
        <v>3335</v>
      </c>
      <c r="AP101" s="1957"/>
      <c r="AQ101" s="1957"/>
      <c r="AR101" s="1957"/>
      <c r="AS101" s="1957"/>
      <c r="AT101" s="1958"/>
      <c r="AU101" s="1405"/>
      <c r="AV101" s="1406"/>
      <c r="AW101" s="1406"/>
      <c r="AX101" s="1406"/>
      <c r="AY101" s="1406"/>
      <c r="AZ101" s="1406"/>
      <c r="BA101" s="1406"/>
      <c r="BB101" s="1406"/>
      <c r="BC101" s="1406"/>
      <c r="BD101" s="1406"/>
      <c r="BE101" s="1407"/>
    </row>
    <row r="102" spans="1:59" ht="15.75" customHeight="1">
      <c r="A102" s="249">
        <v>0.57999999999999996</v>
      </c>
      <c r="B102" s="245"/>
      <c r="C102" s="245" t="str">
        <f t="shared" ref="C102:C109" si="6">IF(LEN(AU102)=0,"",1+ABS((AU102*A102)/LEN(AU102))+A102)</f>
        <v/>
      </c>
      <c r="D102" s="221"/>
      <c r="E102" s="221" t="str">
        <f t="shared" si="2"/>
        <v/>
      </c>
      <c r="F102" s="1870" t="s">
        <v>3115</v>
      </c>
      <c r="G102" s="1871"/>
      <c r="H102" s="1872"/>
      <c r="I102" s="1441" t="s">
        <v>3112</v>
      </c>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1430"/>
      <c r="AJ102" s="1430"/>
      <c r="AK102" s="1430"/>
      <c r="AL102" s="1430"/>
      <c r="AM102" s="1430"/>
      <c r="AN102" s="1431"/>
      <c r="AO102" s="1871" t="s">
        <v>3113</v>
      </c>
      <c r="AP102" s="1871"/>
      <c r="AQ102" s="1871"/>
      <c r="AR102" s="1871"/>
      <c r="AS102" s="1871"/>
      <c r="AT102" s="1872"/>
      <c r="AU102" s="1405"/>
      <c r="AV102" s="1406"/>
      <c r="AW102" s="1406"/>
      <c r="AX102" s="1406"/>
      <c r="AY102" s="1406"/>
      <c r="AZ102" s="1406"/>
      <c r="BA102" s="1406"/>
      <c r="BB102" s="1406"/>
      <c r="BC102" s="1406"/>
      <c r="BD102" s="1406"/>
      <c r="BE102" s="1407"/>
    </row>
    <row r="103" spans="1:59" ht="15.75" customHeight="1">
      <c r="A103" s="250">
        <v>0.59</v>
      </c>
      <c r="B103" s="245"/>
      <c r="C103" s="245" t="str">
        <f t="shared" si="6"/>
        <v/>
      </c>
      <c r="D103" s="221"/>
      <c r="E103" s="221" t="str">
        <f t="shared" si="2"/>
        <v/>
      </c>
      <c r="F103" s="1870" t="s">
        <v>3116</v>
      </c>
      <c r="G103" s="1871"/>
      <c r="H103" s="1872"/>
      <c r="I103" s="1448" t="s">
        <v>3823</v>
      </c>
      <c r="J103" s="1399"/>
      <c r="K103" s="1399"/>
      <c r="L103" s="1399"/>
      <c r="M103" s="1399"/>
      <c r="N103" s="1399"/>
      <c r="O103" s="1399"/>
      <c r="P103" s="1399"/>
      <c r="Q103" s="1399"/>
      <c r="R103" s="1399"/>
      <c r="S103" s="1399"/>
      <c r="T103" s="1399"/>
      <c r="U103" s="1399"/>
      <c r="V103" s="1399"/>
      <c r="W103" s="1399"/>
      <c r="X103" s="1399"/>
      <c r="Y103" s="1399"/>
      <c r="Z103" s="1399"/>
      <c r="AA103" s="1399"/>
      <c r="AB103" s="1399"/>
      <c r="AC103" s="1399"/>
      <c r="AD103" s="1399"/>
      <c r="AE103" s="1399"/>
      <c r="AF103" s="1399"/>
      <c r="AG103" s="1399"/>
      <c r="AH103" s="1399"/>
      <c r="AI103" s="1399"/>
      <c r="AJ103" s="1399"/>
      <c r="AK103" s="1399"/>
      <c r="AL103" s="1399"/>
      <c r="AM103" s="1399"/>
      <c r="AN103" s="1428"/>
      <c r="AO103" s="1916">
        <v>55</v>
      </c>
      <c r="AP103" s="1916"/>
      <c r="AQ103" s="1916"/>
      <c r="AR103" s="1916"/>
      <c r="AS103" s="1916"/>
      <c r="AT103" s="1917"/>
      <c r="AU103" s="1405"/>
      <c r="AV103" s="1406"/>
      <c r="AW103" s="1406"/>
      <c r="AX103" s="1406"/>
      <c r="AY103" s="1406"/>
      <c r="AZ103" s="1406"/>
      <c r="BA103" s="1406"/>
      <c r="BB103" s="1406"/>
      <c r="BC103" s="1406"/>
      <c r="BD103" s="1406"/>
      <c r="BE103" s="1407"/>
    </row>
    <row r="104" spans="1:59" ht="15.75" customHeight="1">
      <c r="A104" s="249">
        <v>0.6</v>
      </c>
      <c r="B104" s="245"/>
      <c r="C104" s="245" t="str">
        <f t="shared" si="6"/>
        <v/>
      </c>
      <c r="D104" s="221"/>
      <c r="E104" s="221" t="str">
        <f t="shared" si="2"/>
        <v/>
      </c>
      <c r="F104" s="1870" t="s">
        <v>3117</v>
      </c>
      <c r="G104" s="1871"/>
      <c r="H104" s="1872"/>
      <c r="I104" s="1441" t="s">
        <v>2878</v>
      </c>
      <c r="J104" s="1430"/>
      <c r="K104" s="1430"/>
      <c r="L104" s="1430"/>
      <c r="M104" s="1430"/>
      <c r="N104" s="1431"/>
      <c r="O104" s="1430"/>
      <c r="P104" s="1430"/>
      <c r="Q104" s="1430"/>
      <c r="R104" s="1430"/>
      <c r="S104" s="1430"/>
      <c r="T104" s="1430"/>
      <c r="U104" s="1430"/>
      <c r="V104" s="1430"/>
      <c r="W104" s="1430"/>
      <c r="X104" s="1430"/>
      <c r="Y104" s="1430"/>
      <c r="Z104" s="1430"/>
      <c r="AA104" s="1430"/>
      <c r="AB104" s="1430"/>
      <c r="AC104" s="1430"/>
      <c r="AD104" s="1430"/>
      <c r="AE104" s="1430"/>
      <c r="AF104" s="1430"/>
      <c r="AG104" s="1430"/>
      <c r="AH104" s="1430"/>
      <c r="AI104" s="1430"/>
      <c r="AJ104" s="1430"/>
      <c r="AK104" s="1430"/>
      <c r="AL104" s="1430"/>
      <c r="AM104" s="1430"/>
      <c r="AN104" s="1431"/>
      <c r="AO104" s="1871">
        <v>550</v>
      </c>
      <c r="AP104" s="1871"/>
      <c r="AQ104" s="1871"/>
      <c r="AR104" s="1871"/>
      <c r="AS104" s="1871"/>
      <c r="AT104" s="1872"/>
      <c r="AU104" s="1405"/>
      <c r="AV104" s="1406"/>
      <c r="AW104" s="1406"/>
      <c r="AX104" s="1406"/>
      <c r="AY104" s="1406"/>
      <c r="AZ104" s="1406"/>
      <c r="BA104" s="1406"/>
      <c r="BB104" s="1406"/>
      <c r="BC104" s="1406"/>
      <c r="BD104" s="1406"/>
      <c r="BE104" s="1407"/>
    </row>
    <row r="105" spans="1:59" ht="15.75" customHeight="1">
      <c r="A105" s="250">
        <v>0.61</v>
      </c>
      <c r="B105" s="245"/>
      <c r="C105" s="245" t="str">
        <f t="shared" si="6"/>
        <v/>
      </c>
      <c r="D105" s="221"/>
      <c r="E105" s="221" t="str">
        <f t="shared" si="2"/>
        <v/>
      </c>
      <c r="F105" s="1870" t="s">
        <v>3118</v>
      </c>
      <c r="G105" s="1871"/>
      <c r="H105" s="1872"/>
      <c r="I105" s="1449" t="s">
        <v>2879</v>
      </c>
      <c r="J105" s="1399"/>
      <c r="K105" s="1399"/>
      <c r="L105" s="1399"/>
      <c r="M105" s="1399"/>
      <c r="N105" s="1399"/>
      <c r="O105" s="1399"/>
      <c r="P105" s="1399"/>
      <c r="Q105" s="1399"/>
      <c r="R105" s="1399"/>
      <c r="S105" s="1399"/>
      <c r="T105" s="1399"/>
      <c r="U105" s="1399"/>
      <c r="V105" s="1399"/>
      <c r="W105" s="1399"/>
      <c r="X105" s="1399"/>
      <c r="Y105" s="1399"/>
      <c r="Z105" s="1399"/>
      <c r="AA105" s="1399"/>
      <c r="AB105" s="1399"/>
      <c r="AC105" s="1399"/>
      <c r="AD105" s="1399"/>
      <c r="AE105" s="1399"/>
      <c r="AF105" s="1399"/>
      <c r="AG105" s="1399"/>
      <c r="AH105" s="1399"/>
      <c r="AI105" s="1399"/>
      <c r="AJ105" s="1399"/>
      <c r="AK105" s="1399"/>
      <c r="AL105" s="1399"/>
      <c r="AM105" s="1399"/>
      <c r="AN105" s="1428"/>
      <c r="AO105" s="1918">
        <v>551</v>
      </c>
      <c r="AP105" s="1918"/>
      <c r="AQ105" s="1918"/>
      <c r="AR105" s="1918"/>
      <c r="AS105" s="1918"/>
      <c r="AT105" s="1919"/>
      <c r="AU105" s="1405"/>
      <c r="AV105" s="1406"/>
      <c r="AW105" s="1406"/>
      <c r="AX105" s="1406"/>
      <c r="AY105" s="1406"/>
      <c r="AZ105" s="1406"/>
      <c r="BA105" s="1406"/>
      <c r="BB105" s="1406"/>
      <c r="BC105" s="1406"/>
      <c r="BD105" s="1406"/>
      <c r="BE105" s="1407"/>
      <c r="BG105" s="1413"/>
    </row>
    <row r="106" spans="1:59" ht="15.75" customHeight="1">
      <c r="A106" s="249">
        <v>0.62</v>
      </c>
      <c r="B106" s="245"/>
      <c r="C106" s="245" t="str">
        <f t="shared" si="6"/>
        <v/>
      </c>
      <c r="D106" s="221"/>
      <c r="E106" s="221" t="str">
        <f t="shared" si="2"/>
        <v/>
      </c>
      <c r="F106" s="1870" t="s">
        <v>3119</v>
      </c>
      <c r="G106" s="1871"/>
      <c r="H106" s="1872"/>
      <c r="I106" s="1441" t="s">
        <v>2880</v>
      </c>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c r="AI106" s="1430"/>
      <c r="AJ106" s="1430"/>
      <c r="AK106" s="1430"/>
      <c r="AL106" s="1430"/>
      <c r="AM106" s="1430"/>
      <c r="AN106" s="1431"/>
      <c r="AO106" s="1871">
        <v>552</v>
      </c>
      <c r="AP106" s="1871"/>
      <c r="AQ106" s="1871"/>
      <c r="AR106" s="1871"/>
      <c r="AS106" s="1871"/>
      <c r="AT106" s="1872"/>
      <c r="AU106" s="1405"/>
      <c r="AV106" s="1406"/>
      <c r="AW106" s="1406"/>
      <c r="AX106" s="1406"/>
      <c r="AY106" s="1406"/>
      <c r="AZ106" s="1406"/>
      <c r="BA106" s="1406"/>
      <c r="BB106" s="1406"/>
      <c r="BC106" s="1406"/>
      <c r="BD106" s="1406"/>
      <c r="BE106" s="1407"/>
      <c r="BG106" s="1414"/>
    </row>
    <row r="107" spans="1:59" ht="15.75" customHeight="1">
      <c r="A107" s="250">
        <v>0.63</v>
      </c>
      <c r="B107" s="245"/>
      <c r="C107" s="245" t="str">
        <f t="shared" si="6"/>
        <v/>
      </c>
      <c r="D107" s="221"/>
      <c r="E107" s="221" t="str">
        <f t="shared" si="2"/>
        <v/>
      </c>
      <c r="F107" s="1870" t="s">
        <v>3120</v>
      </c>
      <c r="G107" s="1871"/>
      <c r="H107" s="1872"/>
      <c r="I107" s="1449" t="s">
        <v>2881</v>
      </c>
      <c r="J107" s="1399"/>
      <c r="K107" s="1399"/>
      <c r="L107" s="1399"/>
      <c r="M107" s="1399"/>
      <c r="N107" s="1399"/>
      <c r="O107" s="1453"/>
      <c r="P107" s="1399"/>
      <c r="Q107" s="1399"/>
      <c r="R107" s="1399"/>
      <c r="S107" s="1399"/>
      <c r="T107" s="1399"/>
      <c r="U107" s="1399"/>
      <c r="V107" s="1399"/>
      <c r="W107" s="1399"/>
      <c r="X107" s="1399"/>
      <c r="Y107" s="1399"/>
      <c r="Z107" s="1399"/>
      <c r="AA107" s="1399"/>
      <c r="AB107" s="1399"/>
      <c r="AC107" s="1399"/>
      <c r="AD107" s="1399"/>
      <c r="AE107" s="1399"/>
      <c r="AF107" s="1399"/>
      <c r="AG107" s="1399"/>
      <c r="AH107" s="1399"/>
      <c r="AI107" s="1399"/>
      <c r="AJ107" s="1399"/>
      <c r="AK107" s="1399"/>
      <c r="AL107" s="1399"/>
      <c r="AM107" s="1399"/>
      <c r="AN107" s="1428"/>
      <c r="AO107" s="1918">
        <v>553</v>
      </c>
      <c r="AP107" s="1918"/>
      <c r="AQ107" s="1918"/>
      <c r="AR107" s="1918"/>
      <c r="AS107" s="1918"/>
      <c r="AT107" s="1919"/>
      <c r="AU107" s="1405"/>
      <c r="AV107" s="1406"/>
      <c r="AW107" s="1406"/>
      <c r="AX107" s="1406"/>
      <c r="AY107" s="1406"/>
      <c r="AZ107" s="1406"/>
      <c r="BA107" s="1406"/>
      <c r="BB107" s="1406"/>
      <c r="BC107" s="1406"/>
      <c r="BD107" s="1406"/>
      <c r="BE107" s="1407"/>
      <c r="BG107" s="1413"/>
    </row>
    <row r="108" spans="1:59" ht="15.75" customHeight="1">
      <c r="A108" s="249">
        <v>0.64</v>
      </c>
      <c r="B108" s="245"/>
      <c r="C108" s="245" t="str">
        <f t="shared" si="6"/>
        <v/>
      </c>
      <c r="D108" s="221"/>
      <c r="E108" s="221" t="str">
        <f t="shared" si="2"/>
        <v/>
      </c>
      <c r="F108" s="1870" t="s">
        <v>3121</v>
      </c>
      <c r="G108" s="1871"/>
      <c r="H108" s="1872"/>
      <c r="I108" s="1441" t="s">
        <v>3831</v>
      </c>
      <c r="J108" s="1430"/>
      <c r="K108" s="1430"/>
      <c r="L108" s="1430"/>
      <c r="M108" s="1430"/>
      <c r="N108" s="1431"/>
      <c r="O108" s="1453"/>
      <c r="P108" s="1430"/>
      <c r="Q108" s="1430"/>
      <c r="R108" s="1430"/>
      <c r="S108" s="1430"/>
      <c r="T108" s="1430"/>
      <c r="U108" s="1430"/>
      <c r="V108" s="1430"/>
      <c r="W108" s="1430"/>
      <c r="X108" s="1430"/>
      <c r="Y108" s="1430"/>
      <c r="Z108" s="1430"/>
      <c r="AA108" s="1430"/>
      <c r="AB108" s="1430"/>
      <c r="AC108" s="1430"/>
      <c r="AD108" s="1430"/>
      <c r="AE108" s="1430"/>
      <c r="AF108" s="1430"/>
      <c r="AG108" s="1430"/>
      <c r="AH108" s="1430"/>
      <c r="AI108" s="1430"/>
      <c r="AJ108" s="1430"/>
      <c r="AK108" s="1430"/>
      <c r="AL108" s="1430"/>
      <c r="AM108" s="1430"/>
      <c r="AN108" s="1431"/>
      <c r="AO108" s="1871">
        <v>554</v>
      </c>
      <c r="AP108" s="1871"/>
      <c r="AQ108" s="1871"/>
      <c r="AR108" s="1871"/>
      <c r="AS108" s="1871"/>
      <c r="AT108" s="1872"/>
      <c r="AU108" s="1405"/>
      <c r="AV108" s="1406"/>
      <c r="AW108" s="1406"/>
      <c r="AX108" s="1406"/>
      <c r="AY108" s="1406"/>
      <c r="AZ108" s="1406"/>
      <c r="BA108" s="1406"/>
      <c r="BB108" s="1406"/>
      <c r="BC108" s="1406"/>
      <c r="BD108" s="1406"/>
      <c r="BE108" s="1407"/>
      <c r="BG108" s="1413"/>
    </row>
    <row r="109" spans="1:59" ht="15.75" customHeight="1">
      <c r="A109" s="250">
        <v>0.65</v>
      </c>
      <c r="B109" s="245"/>
      <c r="C109" s="245" t="str">
        <f t="shared" si="6"/>
        <v/>
      </c>
      <c r="F109" s="1870" t="s">
        <v>3122</v>
      </c>
      <c r="G109" s="1871"/>
      <c r="H109" s="1872"/>
      <c r="I109" s="1449" t="s">
        <v>3832</v>
      </c>
      <c r="J109" s="1399"/>
      <c r="K109" s="1399"/>
      <c r="L109" s="1399"/>
      <c r="M109" s="1399"/>
      <c r="N109" s="1428"/>
      <c r="O109" s="1399"/>
      <c r="P109" s="1399"/>
      <c r="Q109" s="1399"/>
      <c r="R109" s="1399"/>
      <c r="S109" s="1399"/>
      <c r="T109" s="1399"/>
      <c r="U109" s="1399"/>
      <c r="V109" s="1399"/>
      <c r="W109" s="1399"/>
      <c r="X109" s="1399"/>
      <c r="Y109" s="1399"/>
      <c r="Z109" s="1399"/>
      <c r="AA109" s="1399"/>
      <c r="AB109" s="1399"/>
      <c r="AC109" s="1399"/>
      <c r="AD109" s="1399"/>
      <c r="AE109" s="1399"/>
      <c r="AF109" s="1399"/>
      <c r="AG109" s="1399"/>
      <c r="AH109" s="1399"/>
      <c r="AI109" s="1399"/>
      <c r="AJ109" s="1399"/>
      <c r="AK109" s="1399"/>
      <c r="AL109" s="1399"/>
      <c r="AM109" s="1399"/>
      <c r="AN109" s="1428"/>
      <c r="AO109" s="1918">
        <v>555</v>
      </c>
      <c r="AP109" s="1918"/>
      <c r="AQ109" s="1918"/>
      <c r="AR109" s="1918"/>
      <c r="AS109" s="1918"/>
      <c r="AT109" s="1919"/>
      <c r="AU109" s="1405"/>
      <c r="AV109" s="1406"/>
      <c r="AW109" s="1406"/>
      <c r="AX109" s="1406"/>
      <c r="AY109" s="1406"/>
      <c r="AZ109" s="1406"/>
      <c r="BA109" s="1406"/>
      <c r="BB109" s="1406"/>
      <c r="BC109" s="1406"/>
      <c r="BD109" s="1406"/>
      <c r="BE109" s="1407"/>
      <c r="BG109" s="1413"/>
    </row>
    <row r="110" spans="1:59" ht="15.75" customHeight="1">
      <c r="A110" s="249">
        <v>0.66</v>
      </c>
      <c r="B110" s="245"/>
      <c r="C110" s="245" t="str">
        <f>IF(LEN(AU110)=0,"",1+ABS((AU110*A110)/LEN(AU110))+A110)</f>
        <v/>
      </c>
      <c r="D110" s="221"/>
      <c r="E110" s="221" t="str">
        <f t="shared" ref="E110:E121" si="7">IF(LEN(AV110)=0,"",1+ABS((AV110*C110)/LEN(AV110))+C110)</f>
        <v/>
      </c>
      <c r="F110" s="1870" t="s">
        <v>3124</v>
      </c>
      <c r="G110" s="1871"/>
      <c r="H110" s="1872"/>
      <c r="I110" s="1441" t="s">
        <v>3336</v>
      </c>
      <c r="J110" s="1430"/>
      <c r="K110" s="1430"/>
      <c r="L110" s="1430"/>
      <c r="M110" s="1430"/>
      <c r="N110" s="1431"/>
      <c r="O110" s="1435"/>
      <c r="P110" s="1430"/>
      <c r="Q110" s="1430"/>
      <c r="R110" s="1430"/>
      <c r="S110" s="1430"/>
      <c r="T110" s="1430"/>
      <c r="U110" s="1430"/>
      <c r="V110" s="1430"/>
      <c r="W110" s="1430"/>
      <c r="X110" s="1430"/>
      <c r="Y110" s="1430"/>
      <c r="Z110" s="1430"/>
      <c r="AA110" s="1430"/>
      <c r="AB110" s="1430"/>
      <c r="AC110" s="1430"/>
      <c r="AD110" s="1430"/>
      <c r="AE110" s="1430"/>
      <c r="AF110" s="1430"/>
      <c r="AG110" s="1430"/>
      <c r="AH110" s="1430"/>
      <c r="AI110" s="1430"/>
      <c r="AJ110" s="1430"/>
      <c r="AK110" s="1430"/>
      <c r="AL110" s="1430"/>
      <c r="AM110" s="1430"/>
      <c r="AN110" s="1431"/>
      <c r="AO110" s="1871">
        <v>556</v>
      </c>
      <c r="AP110" s="1871"/>
      <c r="AQ110" s="1871"/>
      <c r="AR110" s="1871"/>
      <c r="AS110" s="1871"/>
      <c r="AT110" s="1872"/>
      <c r="AU110" s="1405"/>
      <c r="AV110" s="1406"/>
      <c r="AW110" s="1406"/>
      <c r="AX110" s="1406"/>
      <c r="AY110" s="1406"/>
      <c r="AZ110" s="1406"/>
      <c r="BA110" s="1406"/>
      <c r="BB110" s="1406"/>
      <c r="BC110" s="1406"/>
      <c r="BD110" s="1406"/>
      <c r="BE110" s="1407"/>
      <c r="BG110" s="1413"/>
    </row>
    <row r="111" spans="1:59" ht="15.75" customHeight="1">
      <c r="A111" s="1921">
        <v>0.67</v>
      </c>
      <c r="B111" s="245"/>
      <c r="C111" s="1921" t="str">
        <f>IF(LEN(AU111)=0,"",1+ABS((AU111*A111)/LEN(AU111))+A111)</f>
        <v/>
      </c>
      <c r="D111" s="221"/>
      <c r="E111" s="221" t="str">
        <f t="shared" si="7"/>
        <v/>
      </c>
      <c r="F111" s="1933" t="s">
        <v>3125</v>
      </c>
      <c r="G111" s="1934"/>
      <c r="H111" s="1935"/>
      <c r="I111" s="1449" t="s">
        <v>3123</v>
      </c>
      <c r="J111" s="1399"/>
      <c r="K111" s="1399"/>
      <c r="L111" s="1399"/>
      <c r="M111" s="1399"/>
      <c r="N111" s="1399"/>
      <c r="O111" s="1435"/>
      <c r="P111" s="1399"/>
      <c r="Q111" s="1399"/>
      <c r="R111" s="1399"/>
      <c r="S111" s="1399"/>
      <c r="T111" s="1399"/>
      <c r="U111" s="1399"/>
      <c r="V111" s="1399"/>
      <c r="W111" s="1399"/>
      <c r="X111" s="1399"/>
      <c r="Y111" s="1399"/>
      <c r="Z111" s="1399"/>
      <c r="AA111" s="1399"/>
      <c r="AB111" s="1399"/>
      <c r="AC111" s="1399"/>
      <c r="AD111" s="1399"/>
      <c r="AE111" s="1399"/>
      <c r="AF111" s="1399"/>
      <c r="AG111" s="1399"/>
      <c r="AH111" s="1399"/>
      <c r="AI111" s="1399"/>
      <c r="AJ111" s="1399"/>
      <c r="AK111" s="1399"/>
      <c r="AL111" s="1399"/>
      <c r="AM111" s="1399"/>
      <c r="AN111" s="1428"/>
      <c r="AO111" s="1953">
        <v>559</v>
      </c>
      <c r="AP111" s="1953"/>
      <c r="AQ111" s="1953"/>
      <c r="AR111" s="1953"/>
      <c r="AS111" s="1953"/>
      <c r="AT111" s="1954"/>
      <c r="AU111" s="1403"/>
      <c r="AV111" s="1400"/>
      <c r="AW111" s="251"/>
      <c r="AX111" s="251"/>
      <c r="AY111" s="251"/>
      <c r="AZ111" s="251"/>
      <c r="BA111" s="251"/>
      <c r="BB111" s="251"/>
      <c r="BC111" s="251"/>
      <c r="BD111" s="251"/>
      <c r="BE111" s="1404"/>
      <c r="BG111" s="1413"/>
    </row>
    <row r="112" spans="1:59" ht="15.75" customHeight="1">
      <c r="A112" s="1921">
        <v>0.71000000000000041</v>
      </c>
      <c r="B112" s="245"/>
      <c r="C112" s="1921" t="str">
        <f t="shared" ref="C112" si="8">IF(LEN(AU112)=0,"",1+ABS((AU112*A112)/LEN(AU112))+A112)</f>
        <v/>
      </c>
      <c r="D112" s="221"/>
      <c r="E112" s="221" t="str">
        <f t="shared" si="7"/>
        <v/>
      </c>
      <c r="F112" s="1936"/>
      <c r="G112" s="1892"/>
      <c r="H112" s="1893"/>
      <c r="I112" s="1449" t="s">
        <v>3097</v>
      </c>
      <c r="J112" s="1399"/>
      <c r="K112" s="1399"/>
      <c r="L112" s="1399"/>
      <c r="M112" s="1399"/>
      <c r="N112" s="1399"/>
      <c r="O112" s="1399"/>
      <c r="P112" s="1399"/>
      <c r="Q112" s="1399"/>
      <c r="R112" s="1399"/>
      <c r="S112" s="1399"/>
      <c r="T112" s="1399"/>
      <c r="U112" s="1399"/>
      <c r="V112" s="1399"/>
      <c r="W112" s="1399"/>
      <c r="X112" s="1399"/>
      <c r="Y112" s="1399"/>
      <c r="Z112" s="1399"/>
      <c r="AA112" s="1399"/>
      <c r="AB112" s="1399"/>
      <c r="AC112" s="1399"/>
      <c r="AD112" s="1399"/>
      <c r="AE112" s="1399"/>
      <c r="AF112" s="1399"/>
      <c r="AG112" s="1399"/>
      <c r="AH112" s="1399"/>
      <c r="AI112" s="1399"/>
      <c r="AJ112" s="1399"/>
      <c r="AK112" s="1399"/>
      <c r="AL112" s="1399"/>
      <c r="AM112" s="1399"/>
      <c r="AN112" s="1428"/>
      <c r="AO112" s="1955"/>
      <c r="AP112" s="1955"/>
      <c r="AQ112" s="1955"/>
      <c r="AR112" s="1955"/>
      <c r="AS112" s="1955"/>
      <c r="AT112" s="1956"/>
      <c r="AU112" s="1403"/>
      <c r="AV112" s="1400"/>
      <c r="AW112" s="251"/>
      <c r="AX112" s="251"/>
      <c r="AY112" s="251"/>
      <c r="AZ112" s="251"/>
      <c r="BA112" s="251"/>
      <c r="BB112" s="251"/>
      <c r="BC112" s="251"/>
      <c r="BD112" s="251"/>
      <c r="BE112" s="1404"/>
      <c r="BG112" s="1413"/>
    </row>
    <row r="113" spans="1:59" ht="15.75" customHeight="1">
      <c r="A113" s="249">
        <v>0.68</v>
      </c>
      <c r="B113" s="245"/>
      <c r="C113" s="245" t="str">
        <f t="shared" ref="C113:C128" si="9">IF(LEN(AU113)=0,"",1+ABS((AU113*A113)/LEN(AU113))+A113)</f>
        <v/>
      </c>
      <c r="D113" s="221"/>
      <c r="E113" s="221" t="str">
        <f t="shared" si="7"/>
        <v/>
      </c>
      <c r="F113" s="1870" t="s">
        <v>3126</v>
      </c>
      <c r="G113" s="1871"/>
      <c r="H113" s="1872"/>
      <c r="I113" s="1441" t="s">
        <v>3337</v>
      </c>
      <c r="J113" s="1430"/>
      <c r="K113" s="1430"/>
      <c r="L113" s="1430"/>
      <c r="M113" s="1430"/>
      <c r="N113" s="1430"/>
      <c r="O113" s="1430"/>
      <c r="P113" s="1430"/>
      <c r="Q113" s="1430"/>
      <c r="R113" s="1430"/>
      <c r="S113" s="1430"/>
      <c r="T113" s="1430"/>
      <c r="U113" s="1430"/>
      <c r="V113" s="1430"/>
      <c r="W113" s="1430"/>
      <c r="X113" s="1430"/>
      <c r="Y113" s="1430"/>
      <c r="Z113" s="1430"/>
      <c r="AA113" s="1430"/>
      <c r="AB113" s="1430"/>
      <c r="AC113" s="1430"/>
      <c r="AD113" s="1430"/>
      <c r="AE113" s="1430"/>
      <c r="AF113" s="1430"/>
      <c r="AG113" s="1430"/>
      <c r="AH113" s="1430"/>
      <c r="AI113" s="1430"/>
      <c r="AJ113" s="1430"/>
      <c r="AK113" s="1430"/>
      <c r="AL113" s="1430"/>
      <c r="AM113" s="1430"/>
      <c r="AN113" s="1431"/>
      <c r="AO113" s="1871" t="s">
        <v>2886</v>
      </c>
      <c r="AP113" s="1871"/>
      <c r="AQ113" s="1871"/>
      <c r="AR113" s="1871"/>
      <c r="AS113" s="1871"/>
      <c r="AT113" s="1872"/>
      <c r="AU113" s="1405"/>
      <c r="AV113" s="1406"/>
      <c r="AW113" s="1406"/>
      <c r="AX113" s="1406"/>
      <c r="AY113" s="1406"/>
      <c r="AZ113" s="1406"/>
      <c r="BA113" s="1406"/>
      <c r="BB113" s="1406"/>
      <c r="BC113" s="1406"/>
      <c r="BD113" s="1406"/>
      <c r="BE113" s="1407"/>
      <c r="BG113" s="1413"/>
    </row>
    <row r="114" spans="1:59" ht="15.75" customHeight="1">
      <c r="A114" s="1921">
        <v>0.69</v>
      </c>
      <c r="B114" s="245"/>
      <c r="C114" s="1921" t="str">
        <f>IF(LEN(AU114)=0,"",1+ABS((AU114*A114)/LEN(AU114))+A114)</f>
        <v/>
      </c>
      <c r="D114" s="221"/>
      <c r="E114" s="221" t="str">
        <f t="shared" si="7"/>
        <v/>
      </c>
      <c r="F114" s="1933" t="s">
        <v>3128</v>
      </c>
      <c r="G114" s="1934"/>
      <c r="H114" s="1935"/>
      <c r="I114" s="1448" t="s">
        <v>3796</v>
      </c>
      <c r="J114" s="1399"/>
      <c r="K114" s="1399"/>
      <c r="L114" s="1399"/>
      <c r="M114" s="1399"/>
      <c r="N114" s="1399"/>
      <c r="O114" s="1399"/>
      <c r="P114" s="1399"/>
      <c r="Q114" s="1399"/>
      <c r="R114" s="1399"/>
      <c r="S114" s="1399"/>
      <c r="T114" s="1399"/>
      <c r="U114" s="1399"/>
      <c r="V114" s="1399"/>
      <c r="W114" s="1399"/>
      <c r="X114" s="1399"/>
      <c r="Y114" s="1399"/>
      <c r="Z114" s="1399"/>
      <c r="AA114" s="1399"/>
      <c r="AB114" s="1399"/>
      <c r="AC114" s="1399"/>
      <c r="AD114" s="1399"/>
      <c r="AE114" s="1399"/>
      <c r="AF114" s="1399"/>
      <c r="AG114" s="1399"/>
      <c r="AH114" s="1399"/>
      <c r="AI114" s="1399"/>
      <c r="AJ114" s="1399"/>
      <c r="AK114" s="1399"/>
      <c r="AL114" s="1399"/>
      <c r="AM114" s="1399"/>
      <c r="AN114" s="1428"/>
      <c r="AO114" s="1937">
        <v>56</v>
      </c>
      <c r="AP114" s="1937"/>
      <c r="AQ114" s="1937"/>
      <c r="AR114" s="1937"/>
      <c r="AS114" s="1937"/>
      <c r="AT114" s="1938"/>
      <c r="AU114" s="1403"/>
      <c r="AV114" s="1400"/>
      <c r="AW114" s="251"/>
      <c r="AX114" s="251"/>
      <c r="AY114" s="251"/>
      <c r="AZ114" s="251"/>
      <c r="BA114" s="251"/>
      <c r="BB114" s="251"/>
      <c r="BC114" s="251"/>
      <c r="BD114" s="251"/>
      <c r="BE114" s="1404"/>
      <c r="BG114" s="1413"/>
    </row>
    <row r="115" spans="1:59" ht="15.75" customHeight="1">
      <c r="A115" s="1921">
        <v>0.73000000000000043</v>
      </c>
      <c r="B115" s="245"/>
      <c r="C115" s="1921" t="str">
        <f t="shared" ref="C115" si="10">IF(LEN(AU115)=0,"",1+ABS((AU115*A115)/LEN(AU115))+A115)</f>
        <v/>
      </c>
      <c r="D115" s="221"/>
      <c r="E115" s="221" t="str">
        <f t="shared" si="7"/>
        <v/>
      </c>
      <c r="F115" s="1936"/>
      <c r="G115" s="1892"/>
      <c r="H115" s="1893"/>
      <c r="I115" s="1449" t="s">
        <v>3097</v>
      </c>
      <c r="J115" s="1399"/>
      <c r="K115" s="1399"/>
      <c r="L115" s="1399"/>
      <c r="M115" s="1399"/>
      <c r="N115" s="1399"/>
      <c r="O115" s="1399"/>
      <c r="P115" s="1399"/>
      <c r="Q115" s="1399"/>
      <c r="R115" s="1399"/>
      <c r="S115" s="1399"/>
      <c r="T115" s="1399"/>
      <c r="U115" s="1399"/>
      <c r="V115" s="1399"/>
      <c r="W115" s="1399"/>
      <c r="X115" s="1399"/>
      <c r="Y115" s="1399"/>
      <c r="Z115" s="1399"/>
      <c r="AA115" s="1399"/>
      <c r="AB115" s="1399"/>
      <c r="AC115" s="1399"/>
      <c r="AD115" s="1399"/>
      <c r="AE115" s="1399"/>
      <c r="AF115" s="1399"/>
      <c r="AG115" s="1399"/>
      <c r="AH115" s="1399"/>
      <c r="AI115" s="1399"/>
      <c r="AJ115" s="1399"/>
      <c r="AK115" s="1399"/>
      <c r="AL115" s="1399"/>
      <c r="AM115" s="1399"/>
      <c r="AN115" s="1428"/>
      <c r="AO115" s="1939"/>
      <c r="AP115" s="1939"/>
      <c r="AQ115" s="1939"/>
      <c r="AR115" s="1939"/>
      <c r="AS115" s="1939"/>
      <c r="AT115" s="1940"/>
      <c r="AU115" s="1408"/>
      <c r="AV115" s="1400"/>
      <c r="AW115" s="251"/>
      <c r="AX115" s="251"/>
      <c r="AY115" s="251"/>
      <c r="AZ115" s="251"/>
      <c r="BA115" s="251"/>
      <c r="BB115" s="251"/>
      <c r="BC115" s="251"/>
      <c r="BD115" s="251"/>
      <c r="BE115" s="1409"/>
      <c r="BG115" s="1413"/>
    </row>
    <row r="116" spans="1:59" ht="15.75" customHeight="1">
      <c r="A116" s="251">
        <v>0.7</v>
      </c>
      <c r="B116" s="245"/>
      <c r="C116" s="245" t="str">
        <f t="shared" si="9"/>
        <v/>
      </c>
      <c r="D116" s="243"/>
      <c r="E116" s="243" t="str">
        <f t="shared" si="7"/>
        <v/>
      </c>
      <c r="F116" s="1870" t="s">
        <v>3130</v>
      </c>
      <c r="G116" s="1871"/>
      <c r="H116" s="1872"/>
      <c r="I116" s="1441" t="s">
        <v>3338</v>
      </c>
      <c r="J116" s="1430"/>
      <c r="K116" s="1430"/>
      <c r="L116" s="1430"/>
      <c r="M116" s="1430"/>
      <c r="N116" s="1430"/>
      <c r="O116" s="1430"/>
      <c r="P116" s="1430"/>
      <c r="Q116" s="1430"/>
      <c r="R116" s="1430"/>
      <c r="S116" s="1430"/>
      <c r="T116" s="1430"/>
      <c r="U116" s="1430"/>
      <c r="V116" s="1430"/>
      <c r="W116" s="1430"/>
      <c r="X116" s="1430"/>
      <c r="Y116" s="1430"/>
      <c r="Z116" s="1430"/>
      <c r="AA116" s="1430"/>
      <c r="AB116" s="1430"/>
      <c r="AC116" s="1430"/>
      <c r="AD116" s="1430"/>
      <c r="AE116" s="1430"/>
      <c r="AF116" s="1430"/>
      <c r="AG116" s="1430"/>
      <c r="AH116" s="1430"/>
      <c r="AI116" s="1430"/>
      <c r="AJ116" s="1430"/>
      <c r="AK116" s="1430"/>
      <c r="AL116" s="1430"/>
      <c r="AM116" s="1430"/>
      <c r="AN116" s="1431"/>
      <c r="AO116" s="1871">
        <v>561</v>
      </c>
      <c r="AP116" s="1871"/>
      <c r="AQ116" s="1871"/>
      <c r="AR116" s="1871"/>
      <c r="AS116" s="1871"/>
      <c r="AT116" s="1872"/>
      <c r="AU116" s="1405"/>
      <c r="AV116" s="1406"/>
      <c r="AW116" s="1406"/>
      <c r="AX116" s="1406"/>
      <c r="AY116" s="1406"/>
      <c r="AZ116" s="1406"/>
      <c r="BA116" s="1406"/>
      <c r="BB116" s="1406"/>
      <c r="BC116" s="1406"/>
      <c r="BD116" s="1406"/>
      <c r="BE116" s="1407"/>
      <c r="BG116" s="1413"/>
    </row>
    <row r="117" spans="1:59" ht="15.75" customHeight="1">
      <c r="A117" s="252">
        <v>0.71</v>
      </c>
      <c r="B117" s="245"/>
      <c r="C117" s="245" t="str">
        <f t="shared" si="9"/>
        <v/>
      </c>
      <c r="D117" s="243"/>
      <c r="E117" s="243" t="str">
        <f t="shared" si="7"/>
        <v/>
      </c>
      <c r="F117" s="1870" t="s">
        <v>3132</v>
      </c>
      <c r="G117" s="1871"/>
      <c r="H117" s="1872"/>
      <c r="I117" s="1449" t="s">
        <v>3824</v>
      </c>
      <c r="J117" s="1455"/>
      <c r="K117" s="1455"/>
      <c r="L117" s="1455"/>
      <c r="M117" s="1455"/>
      <c r="N117" s="1455"/>
      <c r="O117" s="1455"/>
      <c r="P117" s="1455"/>
      <c r="Q117" s="1455"/>
      <c r="R117" s="1455"/>
      <c r="S117" s="1455"/>
      <c r="T117" s="1455"/>
      <c r="U117" s="1455"/>
      <c r="V117" s="1455"/>
      <c r="W117" s="1455"/>
      <c r="X117" s="1455"/>
      <c r="Y117" s="1455"/>
      <c r="Z117" s="1455"/>
      <c r="AA117" s="1455"/>
      <c r="AB117" s="1455"/>
      <c r="AC117" s="1455"/>
      <c r="AD117" s="1455"/>
      <c r="AE117" s="1455"/>
      <c r="AF117" s="1455"/>
      <c r="AG117" s="1455"/>
      <c r="AH117" s="1455"/>
      <c r="AI117" s="1455"/>
      <c r="AJ117" s="1455"/>
      <c r="AK117" s="1455"/>
      <c r="AL117" s="1455"/>
      <c r="AM117" s="1455"/>
      <c r="AN117" s="1456"/>
      <c r="AO117" s="1918" t="s">
        <v>3339</v>
      </c>
      <c r="AP117" s="1918"/>
      <c r="AQ117" s="1918"/>
      <c r="AR117" s="1918"/>
      <c r="AS117" s="1918"/>
      <c r="AT117" s="1919"/>
      <c r="AU117" s="1405"/>
      <c r="AV117" s="1406"/>
      <c r="AW117" s="1406"/>
      <c r="AX117" s="1406"/>
      <c r="AY117" s="1406"/>
      <c r="AZ117" s="1406"/>
      <c r="BA117" s="1406"/>
      <c r="BB117" s="1406"/>
      <c r="BC117" s="1406"/>
      <c r="BD117" s="1406"/>
      <c r="BE117" s="1407"/>
      <c r="BG117" s="1413"/>
    </row>
    <row r="118" spans="1:59" ht="15.75" customHeight="1">
      <c r="A118" s="1921">
        <v>0.72</v>
      </c>
      <c r="B118" s="245"/>
      <c r="C118" s="1921" t="str">
        <f>IF(LEN(AU118)=0,"",1+ABS((AU118*A118)/LEN(AU118))+A118)</f>
        <v/>
      </c>
      <c r="D118" s="221"/>
      <c r="E118" s="221" t="str">
        <f t="shared" si="7"/>
        <v/>
      </c>
      <c r="F118" s="1933" t="s">
        <v>3133</v>
      </c>
      <c r="G118" s="1934"/>
      <c r="H118" s="1935"/>
      <c r="I118" s="1457" t="s">
        <v>3127</v>
      </c>
      <c r="J118" s="1435"/>
      <c r="K118" s="1435"/>
      <c r="L118" s="1435"/>
      <c r="M118" s="1435"/>
      <c r="N118" s="1451"/>
      <c r="O118" s="1435"/>
      <c r="P118" s="1435"/>
      <c r="Q118" s="1435"/>
      <c r="R118" s="1435"/>
      <c r="S118" s="1435"/>
      <c r="T118" s="1435"/>
      <c r="U118" s="1435"/>
      <c r="V118" s="1435"/>
      <c r="W118" s="1435"/>
      <c r="X118" s="1435"/>
      <c r="Y118" s="1435"/>
      <c r="Z118" s="1435"/>
      <c r="AA118" s="1435"/>
      <c r="AB118" s="1435"/>
      <c r="AC118" s="1435"/>
      <c r="AD118" s="1435"/>
      <c r="AE118" s="1435"/>
      <c r="AF118" s="1435"/>
      <c r="AG118" s="1435"/>
      <c r="AH118" s="1435"/>
      <c r="AI118" s="1435"/>
      <c r="AJ118" s="1435"/>
      <c r="AK118" s="1435"/>
      <c r="AL118" s="1435"/>
      <c r="AM118" s="1435"/>
      <c r="AN118" s="1451"/>
      <c r="AO118" s="1948">
        <v>57</v>
      </c>
      <c r="AP118" s="1948"/>
      <c r="AQ118" s="1948"/>
      <c r="AR118" s="1948"/>
      <c r="AS118" s="1948"/>
      <c r="AT118" s="1949"/>
      <c r="AU118" s="1403"/>
      <c r="AV118" s="1400"/>
      <c r="AW118" s="251"/>
      <c r="AX118" s="251"/>
      <c r="AY118" s="251"/>
      <c r="AZ118" s="251"/>
      <c r="BA118" s="251"/>
      <c r="BB118" s="251"/>
      <c r="BC118" s="251"/>
      <c r="BD118" s="251"/>
      <c r="BE118" s="1404"/>
      <c r="BG118" s="1398"/>
    </row>
    <row r="119" spans="1:59" ht="15.75" customHeight="1">
      <c r="A119" s="1921">
        <v>0.77000000000000046</v>
      </c>
      <c r="B119" s="245"/>
      <c r="C119" s="1921" t="str">
        <f t="shared" ref="C119" si="11">IF(LEN(AU119)=0,"",1+ABS((AU119*A119)/LEN(AU119))+A119)</f>
        <v/>
      </c>
      <c r="D119" s="221"/>
      <c r="E119" s="221" t="str">
        <f t="shared" si="7"/>
        <v/>
      </c>
      <c r="F119" s="1936"/>
      <c r="G119" s="1892"/>
      <c r="H119" s="1893"/>
      <c r="I119" s="1452" t="s">
        <v>3097</v>
      </c>
      <c r="J119" s="1453"/>
      <c r="K119" s="1453"/>
      <c r="L119" s="1453"/>
      <c r="M119" s="1453"/>
      <c r="N119" s="1453"/>
      <c r="O119" s="1453"/>
      <c r="P119" s="1453"/>
      <c r="Q119" s="1453"/>
      <c r="R119" s="1453"/>
      <c r="S119" s="1453"/>
      <c r="T119" s="1453"/>
      <c r="U119" s="1453"/>
      <c r="V119" s="1453"/>
      <c r="W119" s="1453"/>
      <c r="X119" s="1453"/>
      <c r="Y119" s="1453"/>
      <c r="Z119" s="1453"/>
      <c r="AA119" s="1453"/>
      <c r="AB119" s="1453"/>
      <c r="AC119" s="1453"/>
      <c r="AD119" s="1453"/>
      <c r="AE119" s="1453"/>
      <c r="AF119" s="1453"/>
      <c r="AG119" s="1453"/>
      <c r="AH119" s="1453"/>
      <c r="AI119" s="1453"/>
      <c r="AJ119" s="1453"/>
      <c r="AK119" s="1453"/>
      <c r="AL119" s="1453"/>
      <c r="AM119" s="1453"/>
      <c r="AN119" s="1454"/>
      <c r="AO119" s="1950"/>
      <c r="AP119" s="1950"/>
      <c r="AQ119" s="1950"/>
      <c r="AR119" s="1950"/>
      <c r="AS119" s="1950"/>
      <c r="AT119" s="1951"/>
      <c r="AU119" s="1408"/>
      <c r="AV119" s="1400"/>
      <c r="AW119" s="251"/>
      <c r="AX119" s="251"/>
      <c r="AY119" s="251"/>
      <c r="AZ119" s="251"/>
      <c r="BA119" s="251"/>
      <c r="BB119" s="251"/>
      <c r="BC119" s="251"/>
      <c r="BD119" s="251"/>
      <c r="BE119" s="1409"/>
      <c r="BG119" s="1398"/>
    </row>
    <row r="120" spans="1:59" ht="15.75" customHeight="1">
      <c r="A120" s="249">
        <v>0.73</v>
      </c>
      <c r="B120" s="245"/>
      <c r="C120" s="245" t="str">
        <f t="shared" si="9"/>
        <v/>
      </c>
      <c r="D120" s="221"/>
      <c r="E120" s="221" t="str">
        <f t="shared" si="7"/>
        <v/>
      </c>
      <c r="F120" s="1870" t="s">
        <v>3135</v>
      </c>
      <c r="G120" s="1871"/>
      <c r="H120" s="1872"/>
      <c r="I120" s="1441" t="s">
        <v>3129</v>
      </c>
      <c r="J120" s="1399"/>
      <c r="K120" s="1399"/>
      <c r="L120" s="1399"/>
      <c r="M120" s="1399"/>
      <c r="N120" s="1428"/>
      <c r="O120" s="1399"/>
      <c r="P120" s="1399"/>
      <c r="Q120" s="1399"/>
      <c r="R120" s="1399"/>
      <c r="S120" s="1399"/>
      <c r="T120" s="1399"/>
      <c r="U120" s="1399"/>
      <c r="V120" s="1399"/>
      <c r="W120" s="1399"/>
      <c r="X120" s="1399"/>
      <c r="Y120" s="1399"/>
      <c r="Z120" s="1399"/>
      <c r="AA120" s="1399"/>
      <c r="AB120" s="1399"/>
      <c r="AC120" s="1399"/>
      <c r="AD120" s="1399"/>
      <c r="AE120" s="1399"/>
      <c r="AF120" s="1399"/>
      <c r="AG120" s="1399"/>
      <c r="AH120" s="1399"/>
      <c r="AI120" s="1399"/>
      <c r="AJ120" s="1399"/>
      <c r="AK120" s="1399"/>
      <c r="AL120" s="1399"/>
      <c r="AM120" s="1399"/>
      <c r="AN120" s="1428"/>
      <c r="AO120" s="1918">
        <v>575</v>
      </c>
      <c r="AP120" s="1918"/>
      <c r="AQ120" s="1918"/>
      <c r="AR120" s="1918"/>
      <c r="AS120" s="1918"/>
      <c r="AT120" s="1919"/>
      <c r="AU120" s="1405"/>
      <c r="AV120" s="1406"/>
      <c r="AW120" s="1406"/>
      <c r="AX120" s="1406"/>
      <c r="AY120" s="1406"/>
      <c r="AZ120" s="1406"/>
      <c r="BA120" s="1406"/>
      <c r="BB120" s="1406"/>
      <c r="BC120" s="1406"/>
      <c r="BD120" s="1406"/>
      <c r="BE120" s="1407"/>
      <c r="BG120" s="1398"/>
    </row>
    <row r="121" spans="1:59" ht="15.75" customHeight="1">
      <c r="A121" s="249">
        <v>0.74</v>
      </c>
      <c r="B121" s="245"/>
      <c r="C121" s="245" t="str">
        <f t="shared" si="9"/>
        <v/>
      </c>
      <c r="D121" s="221"/>
      <c r="E121" s="221" t="str">
        <f t="shared" si="7"/>
        <v/>
      </c>
      <c r="F121" s="1870" t="s">
        <v>3136</v>
      </c>
      <c r="G121" s="1871"/>
      <c r="H121" s="1872"/>
      <c r="I121" s="1441" t="s">
        <v>3131</v>
      </c>
      <c r="J121" s="1430"/>
      <c r="K121" s="1430"/>
      <c r="L121" s="1430"/>
      <c r="M121" s="1430"/>
      <c r="N121" s="1431"/>
      <c r="O121" s="1430"/>
      <c r="P121" s="1430"/>
      <c r="Q121" s="1430"/>
      <c r="R121" s="1430"/>
      <c r="S121" s="1430"/>
      <c r="T121" s="1430"/>
      <c r="U121" s="1430"/>
      <c r="V121" s="1430"/>
      <c r="W121" s="1430"/>
      <c r="X121" s="1430"/>
      <c r="Y121" s="1430"/>
      <c r="Z121" s="1430"/>
      <c r="AA121" s="1430"/>
      <c r="AB121" s="1430"/>
      <c r="AC121" s="1430"/>
      <c r="AD121" s="1430"/>
      <c r="AE121" s="1430"/>
      <c r="AF121" s="1430"/>
      <c r="AG121" s="1430"/>
      <c r="AH121" s="1430"/>
      <c r="AI121" s="1430"/>
      <c r="AJ121" s="1430"/>
      <c r="AK121" s="1430"/>
      <c r="AL121" s="1430"/>
      <c r="AM121" s="1430"/>
      <c r="AN121" s="1431"/>
      <c r="AO121" s="1871" t="s">
        <v>2887</v>
      </c>
      <c r="AP121" s="1871"/>
      <c r="AQ121" s="1871"/>
      <c r="AR121" s="1871"/>
      <c r="AS121" s="1871"/>
      <c r="AT121" s="1872"/>
      <c r="AU121" s="1405"/>
      <c r="AV121" s="1406"/>
      <c r="AW121" s="1406"/>
      <c r="AX121" s="1406"/>
      <c r="AY121" s="1406"/>
      <c r="AZ121" s="1406"/>
      <c r="BA121" s="1406"/>
      <c r="BB121" s="1406"/>
      <c r="BC121" s="1406"/>
      <c r="BD121" s="1406"/>
      <c r="BE121" s="1407"/>
      <c r="BG121" s="1398"/>
    </row>
    <row r="122" spans="1:59" ht="15.75" customHeight="1">
      <c r="A122" s="1921">
        <v>0.75</v>
      </c>
      <c r="B122" s="245"/>
      <c r="C122" s="1921" t="str">
        <f>IF(LEN(AU122)=0,"",1+ABS((AU122*A122)/LEN(AU122))+A122)</f>
        <v/>
      </c>
      <c r="D122" s="221"/>
      <c r="E122" s="221"/>
      <c r="F122" s="1933" t="s">
        <v>3137</v>
      </c>
      <c r="G122" s="1934"/>
      <c r="H122" s="1935"/>
      <c r="I122" s="1448" t="s">
        <v>3833</v>
      </c>
      <c r="J122" s="1399"/>
      <c r="K122" s="1399"/>
      <c r="L122" s="1399"/>
      <c r="M122" s="1399"/>
      <c r="N122" s="1428"/>
      <c r="O122" s="1399"/>
      <c r="P122" s="1399"/>
      <c r="Q122" s="1399"/>
      <c r="R122" s="1399"/>
      <c r="S122" s="1399"/>
      <c r="T122" s="1399"/>
      <c r="U122" s="1399"/>
      <c r="V122" s="1399"/>
      <c r="W122" s="1399"/>
      <c r="X122" s="1399"/>
      <c r="Y122" s="1399"/>
      <c r="Z122" s="1399"/>
      <c r="AA122" s="1399"/>
      <c r="AB122" s="1399"/>
      <c r="AC122" s="1399"/>
      <c r="AD122" s="1399"/>
      <c r="AE122" s="1399"/>
      <c r="AF122" s="1399"/>
      <c r="AG122" s="1399"/>
      <c r="AH122" s="1399"/>
      <c r="AI122" s="1399"/>
      <c r="AJ122" s="1399"/>
      <c r="AK122" s="1399"/>
      <c r="AL122" s="1399"/>
      <c r="AM122" s="1399"/>
      <c r="AN122" s="1428"/>
      <c r="AO122" s="1937">
        <v>58</v>
      </c>
      <c r="AP122" s="1937"/>
      <c r="AQ122" s="1937"/>
      <c r="AR122" s="1937"/>
      <c r="AS122" s="1937"/>
      <c r="AT122" s="1938"/>
      <c r="AU122" s="1403"/>
      <c r="AV122" s="1400"/>
      <c r="AW122" s="251"/>
      <c r="AX122" s="251"/>
      <c r="AY122" s="251"/>
      <c r="AZ122" s="251"/>
      <c r="BA122" s="251"/>
      <c r="BB122" s="251"/>
      <c r="BC122" s="251"/>
      <c r="BD122" s="251"/>
      <c r="BE122" s="1404"/>
      <c r="BG122" s="1398"/>
    </row>
    <row r="123" spans="1:59" ht="15.75" customHeight="1">
      <c r="A123" s="1921"/>
      <c r="B123" s="245"/>
      <c r="C123" s="1921" t="str">
        <f t="shared" ref="C123" si="12">IF(LEN(AU123)=0,"",1+ABS((AU123*A123)/LEN(AU123))+A123)</f>
        <v/>
      </c>
      <c r="D123" s="221"/>
      <c r="E123" s="221"/>
      <c r="F123" s="1936"/>
      <c r="G123" s="1892"/>
      <c r="H123" s="1893"/>
      <c r="I123" s="1449" t="s">
        <v>3097</v>
      </c>
      <c r="J123" s="1399"/>
      <c r="K123" s="1399"/>
      <c r="L123" s="1399"/>
      <c r="M123" s="1399"/>
      <c r="N123" s="1399"/>
      <c r="O123" s="1399"/>
      <c r="P123" s="1399"/>
      <c r="Q123" s="1399"/>
      <c r="R123" s="1399"/>
      <c r="S123" s="1399"/>
      <c r="T123" s="1399"/>
      <c r="U123" s="1399"/>
      <c r="V123" s="1399"/>
      <c r="W123" s="1399"/>
      <c r="X123" s="1399"/>
      <c r="Y123" s="1399"/>
      <c r="Z123" s="1399"/>
      <c r="AA123" s="1399"/>
      <c r="AB123" s="1399"/>
      <c r="AC123" s="1399"/>
      <c r="AD123" s="1399"/>
      <c r="AE123" s="1399"/>
      <c r="AF123" s="1399"/>
      <c r="AG123" s="1399"/>
      <c r="AH123" s="1399"/>
      <c r="AI123" s="1399"/>
      <c r="AJ123" s="1399"/>
      <c r="AK123" s="1399"/>
      <c r="AL123" s="1399"/>
      <c r="AM123" s="1399"/>
      <c r="AN123" s="1428"/>
      <c r="AO123" s="1939"/>
      <c r="AP123" s="1939"/>
      <c r="AQ123" s="1939"/>
      <c r="AR123" s="1939"/>
      <c r="AS123" s="1939"/>
      <c r="AT123" s="1940"/>
      <c r="AU123" s="1408"/>
      <c r="AV123" s="1400"/>
      <c r="AW123" s="251"/>
      <c r="AX123" s="251"/>
      <c r="AY123" s="251"/>
      <c r="AZ123" s="251"/>
      <c r="BA123" s="251"/>
      <c r="BB123" s="251"/>
      <c r="BC123" s="251"/>
      <c r="BD123" s="251"/>
      <c r="BE123" s="1409"/>
      <c r="BG123" s="1398"/>
    </row>
    <row r="124" spans="1:59" ht="15.75" customHeight="1">
      <c r="A124" s="249">
        <v>0.76</v>
      </c>
      <c r="B124" s="245"/>
      <c r="C124" s="245" t="str">
        <f t="shared" si="9"/>
        <v/>
      </c>
      <c r="D124" s="221"/>
      <c r="E124" s="221"/>
      <c r="F124" s="1870" t="s">
        <v>3138</v>
      </c>
      <c r="G124" s="1871"/>
      <c r="H124" s="1872"/>
      <c r="I124" s="1441" t="s">
        <v>3134</v>
      </c>
      <c r="J124" s="1430"/>
      <c r="K124" s="1430"/>
      <c r="L124" s="1430"/>
      <c r="M124" s="1430"/>
      <c r="N124" s="1431"/>
      <c r="O124" s="1430"/>
      <c r="P124" s="1430"/>
      <c r="Q124" s="1430"/>
      <c r="R124" s="1430"/>
      <c r="S124" s="1430"/>
      <c r="T124" s="1430"/>
      <c r="U124" s="1430"/>
      <c r="V124" s="1430"/>
      <c r="W124" s="1430"/>
      <c r="X124" s="1430"/>
      <c r="Y124" s="1430"/>
      <c r="Z124" s="1430"/>
      <c r="AA124" s="1430"/>
      <c r="AB124" s="1430"/>
      <c r="AC124" s="1430"/>
      <c r="AD124" s="1430"/>
      <c r="AE124" s="1430"/>
      <c r="AF124" s="1430"/>
      <c r="AG124" s="1430"/>
      <c r="AH124" s="1430"/>
      <c r="AI124" s="1430"/>
      <c r="AJ124" s="1430"/>
      <c r="AK124" s="1430"/>
      <c r="AL124" s="1430"/>
      <c r="AM124" s="1430"/>
      <c r="AN124" s="1431"/>
      <c r="AO124" s="1871">
        <v>585</v>
      </c>
      <c r="AP124" s="1871"/>
      <c r="AQ124" s="1871"/>
      <c r="AR124" s="1871"/>
      <c r="AS124" s="1871"/>
      <c r="AT124" s="1872"/>
      <c r="AU124" s="1405"/>
      <c r="AV124" s="1406"/>
      <c r="AW124" s="1406"/>
      <c r="AX124" s="1406"/>
      <c r="AY124" s="1406"/>
      <c r="AZ124" s="1406"/>
      <c r="BA124" s="1406"/>
      <c r="BB124" s="1406"/>
      <c r="BC124" s="1406"/>
      <c r="BD124" s="1406"/>
      <c r="BE124" s="1407"/>
      <c r="BG124" s="1398"/>
    </row>
    <row r="125" spans="1:59" ht="15.75" customHeight="1">
      <c r="A125" s="249">
        <v>0.77</v>
      </c>
      <c r="B125" s="245"/>
      <c r="C125" s="245" t="str">
        <f t="shared" si="9"/>
        <v/>
      </c>
      <c r="D125" s="221"/>
      <c r="E125" s="221"/>
      <c r="F125" s="1870" t="s">
        <v>3340</v>
      </c>
      <c r="G125" s="1871"/>
      <c r="H125" s="1872"/>
      <c r="I125" s="1458" t="s">
        <v>3834</v>
      </c>
      <c r="J125" s="1438"/>
      <c r="K125" s="1438"/>
      <c r="L125" s="1438"/>
      <c r="M125" s="1438"/>
      <c r="N125" s="1439"/>
      <c r="O125" s="1438"/>
      <c r="P125" s="1438"/>
      <c r="Q125" s="1438"/>
      <c r="R125" s="1438"/>
      <c r="S125" s="1438"/>
      <c r="T125" s="1438"/>
      <c r="U125" s="1438"/>
      <c r="V125" s="1438"/>
      <c r="W125" s="1438"/>
      <c r="X125" s="1438"/>
      <c r="Y125" s="1438"/>
      <c r="Z125" s="1438"/>
      <c r="AA125" s="1438"/>
      <c r="AB125" s="1438"/>
      <c r="AC125" s="1438"/>
      <c r="AD125" s="1438"/>
      <c r="AE125" s="1438"/>
      <c r="AF125" s="1438"/>
      <c r="AG125" s="1438"/>
      <c r="AH125" s="1438"/>
      <c r="AI125" s="1438"/>
      <c r="AJ125" s="1438"/>
      <c r="AK125" s="1438"/>
      <c r="AL125" s="1438"/>
      <c r="AM125" s="1438"/>
      <c r="AN125" s="1439"/>
      <c r="AO125" s="1931">
        <v>590</v>
      </c>
      <c r="AP125" s="1904"/>
      <c r="AQ125" s="1904"/>
      <c r="AR125" s="1904"/>
      <c r="AS125" s="1904"/>
      <c r="AT125" s="1905"/>
      <c r="AU125" s="1405"/>
      <c r="AV125" s="1406"/>
      <c r="AW125" s="1406"/>
      <c r="AX125" s="1406"/>
      <c r="AY125" s="1406"/>
      <c r="AZ125" s="1406"/>
      <c r="BA125" s="1406"/>
      <c r="BB125" s="1406"/>
      <c r="BC125" s="1406"/>
      <c r="BD125" s="1406"/>
      <c r="BE125" s="1407"/>
      <c r="BG125" s="1398"/>
    </row>
    <row r="126" spans="1:59" ht="15.75" customHeight="1">
      <c r="A126" s="249">
        <v>0.78</v>
      </c>
      <c r="B126" s="245"/>
      <c r="C126" s="245" t="str">
        <f t="shared" si="9"/>
        <v/>
      </c>
      <c r="D126" s="221"/>
      <c r="E126" s="221"/>
      <c r="F126" s="1870" t="s">
        <v>3341</v>
      </c>
      <c r="G126" s="1871"/>
      <c r="H126" s="1872"/>
      <c r="I126" s="1458" t="s">
        <v>3835</v>
      </c>
      <c r="J126" s="1438"/>
      <c r="K126" s="1438"/>
      <c r="L126" s="1438"/>
      <c r="M126" s="1438"/>
      <c r="N126" s="1439"/>
      <c r="O126" s="1438"/>
      <c r="P126" s="1438"/>
      <c r="Q126" s="1438"/>
      <c r="R126" s="1438"/>
      <c r="S126" s="1438"/>
      <c r="T126" s="1438"/>
      <c r="U126" s="1438"/>
      <c r="V126" s="1438"/>
      <c r="W126" s="1438"/>
      <c r="X126" s="1438"/>
      <c r="Y126" s="1438"/>
      <c r="Z126" s="1438"/>
      <c r="AA126" s="1438"/>
      <c r="AB126" s="1438"/>
      <c r="AC126" s="1438"/>
      <c r="AD126" s="1438"/>
      <c r="AE126" s="1438"/>
      <c r="AF126" s="1438"/>
      <c r="AG126" s="1438"/>
      <c r="AH126" s="1438"/>
      <c r="AI126" s="1438"/>
      <c r="AJ126" s="1438"/>
      <c r="AK126" s="1438"/>
      <c r="AL126" s="1438"/>
      <c r="AM126" s="1438"/>
      <c r="AN126" s="1439"/>
      <c r="AO126" s="1904">
        <v>591</v>
      </c>
      <c r="AP126" s="1904"/>
      <c r="AQ126" s="1904"/>
      <c r="AR126" s="1904"/>
      <c r="AS126" s="1904"/>
      <c r="AT126" s="1905"/>
      <c r="AU126" s="1405"/>
      <c r="AV126" s="1406"/>
      <c r="AW126" s="1406"/>
      <c r="AX126" s="1406"/>
      <c r="AY126" s="1406"/>
      <c r="AZ126" s="1406"/>
      <c r="BA126" s="1406"/>
      <c r="BB126" s="1406"/>
      <c r="BC126" s="1406"/>
      <c r="BD126" s="1406"/>
      <c r="BE126" s="1407"/>
      <c r="BG126" s="1398"/>
    </row>
    <row r="127" spans="1:59" ht="15.75" customHeight="1">
      <c r="A127" s="249">
        <v>0.79</v>
      </c>
      <c r="B127" s="245"/>
      <c r="C127" s="245" t="str">
        <f t="shared" si="9"/>
        <v/>
      </c>
      <c r="D127" s="221"/>
      <c r="E127" s="221"/>
      <c r="F127" s="1932" t="s">
        <v>3342</v>
      </c>
      <c r="G127" s="1904"/>
      <c r="H127" s="1905"/>
      <c r="I127" s="1452" t="s">
        <v>2409</v>
      </c>
      <c r="J127" s="1453"/>
      <c r="K127" s="1453"/>
      <c r="L127" s="1453"/>
      <c r="M127" s="1453"/>
      <c r="N127" s="1454"/>
      <c r="O127" s="1453"/>
      <c r="P127" s="1453"/>
      <c r="Q127" s="1453"/>
      <c r="R127" s="1453"/>
      <c r="S127" s="1453"/>
      <c r="T127" s="1453"/>
      <c r="U127" s="1453"/>
      <c r="V127" s="1453"/>
      <c r="W127" s="1453"/>
      <c r="X127" s="1453"/>
      <c r="Y127" s="1453"/>
      <c r="Z127" s="1453"/>
      <c r="AA127" s="1453"/>
      <c r="AB127" s="1453"/>
      <c r="AC127" s="1453"/>
      <c r="AD127" s="1453"/>
      <c r="AE127" s="1453"/>
      <c r="AF127" s="1453"/>
      <c r="AG127" s="1453"/>
      <c r="AH127" s="1453"/>
      <c r="AI127" s="1453"/>
      <c r="AJ127" s="1453"/>
      <c r="AK127" s="1453"/>
      <c r="AL127" s="1453"/>
      <c r="AM127" s="1453"/>
      <c r="AN127" s="1454"/>
      <c r="AO127" s="1904">
        <v>595</v>
      </c>
      <c r="AP127" s="1904"/>
      <c r="AQ127" s="1904"/>
      <c r="AR127" s="1904"/>
      <c r="AS127" s="1904"/>
      <c r="AT127" s="1905"/>
      <c r="AU127" s="1405"/>
      <c r="AV127" s="1406"/>
      <c r="AW127" s="1406"/>
      <c r="AX127" s="1406"/>
      <c r="AY127" s="1406"/>
      <c r="AZ127" s="1406"/>
      <c r="BA127" s="1406"/>
      <c r="BB127" s="1406"/>
      <c r="BC127" s="1406"/>
      <c r="BD127" s="1406"/>
      <c r="BE127" s="1407"/>
      <c r="BG127" s="1398"/>
    </row>
    <row r="128" spans="1:59" ht="15.75" customHeight="1" thickBot="1">
      <c r="A128" s="249">
        <v>0.8</v>
      </c>
      <c r="B128" s="245"/>
      <c r="C128" s="245" t="str">
        <f t="shared" si="9"/>
        <v/>
      </c>
      <c r="D128" s="221"/>
      <c r="E128" s="221"/>
      <c r="F128" s="1944" t="s">
        <v>3343</v>
      </c>
      <c r="G128" s="1887"/>
      <c r="H128" s="1929"/>
      <c r="I128" s="1420" t="s">
        <v>2410</v>
      </c>
      <c r="J128" s="1420"/>
      <c r="K128" s="1420"/>
      <c r="L128" s="1420"/>
      <c r="M128" s="1420"/>
      <c r="N128" s="1459"/>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c r="AK128" s="1420"/>
      <c r="AL128" s="1420"/>
      <c r="AM128" s="1420"/>
      <c r="AN128" s="1460"/>
      <c r="AO128" s="1887">
        <v>596</v>
      </c>
      <c r="AP128" s="1887"/>
      <c r="AQ128" s="1887"/>
      <c r="AR128" s="1887"/>
      <c r="AS128" s="1887"/>
      <c r="AT128" s="1952"/>
      <c r="AU128" s="1410"/>
      <c r="AV128" s="1411"/>
      <c r="AW128" s="1411"/>
      <c r="AX128" s="1411"/>
      <c r="AY128" s="1411"/>
      <c r="AZ128" s="1411"/>
      <c r="BA128" s="1411"/>
      <c r="BB128" s="1411"/>
      <c r="BC128" s="1411"/>
      <c r="BD128" s="1411"/>
      <c r="BE128" s="1412"/>
      <c r="BG128" s="1398"/>
    </row>
    <row r="129" spans="1:59" s="146" customFormat="1" ht="12" customHeight="1">
      <c r="A129" s="1372"/>
      <c r="B129" s="1372"/>
      <c r="C129" s="1372"/>
      <c r="D129" s="219"/>
      <c r="E129" s="219"/>
      <c r="F129" s="920" t="s">
        <v>3836</v>
      </c>
      <c r="G129" s="156"/>
      <c r="H129" s="157"/>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1374"/>
      <c r="AU129" s="1375"/>
      <c r="AV129" s="1375"/>
      <c r="AW129" s="1375"/>
      <c r="AX129" s="1374"/>
      <c r="AY129" s="1374"/>
      <c r="AZ129" s="1376"/>
      <c r="BA129" s="1376"/>
      <c r="BB129" s="1376"/>
      <c r="BC129" s="1376"/>
      <c r="BD129" s="1376"/>
      <c r="BE129" s="1376"/>
      <c r="BG129" s="564"/>
    </row>
    <row r="130" spans="1:59" s="146" customFormat="1" ht="12" customHeight="1">
      <c r="A130" s="1372"/>
      <c r="B130" s="1372"/>
      <c r="C130" s="1372"/>
      <c r="D130" s="219"/>
      <c r="E130" s="219"/>
      <c r="F130" s="138" t="s">
        <v>3788</v>
      </c>
      <c r="G130" s="156"/>
      <c r="H130" s="156"/>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373"/>
      <c r="AU130" s="1373"/>
      <c r="AV130" s="1373"/>
      <c r="AW130" s="1373"/>
      <c r="AX130" s="1373"/>
      <c r="AY130" s="1373"/>
      <c r="AZ130" s="145"/>
      <c r="BA130" s="145"/>
      <c r="BB130" s="145"/>
      <c r="BC130" s="145"/>
      <c r="BD130" s="145"/>
      <c r="BE130" s="145"/>
      <c r="BG130" s="564"/>
    </row>
    <row r="131" spans="1:59" s="146" customFormat="1" ht="12" customHeight="1">
      <c r="A131" s="1372"/>
      <c r="B131" s="1372"/>
      <c r="C131" s="1372"/>
      <c r="D131" s="219"/>
      <c r="E131" s="219"/>
      <c r="F131" s="920"/>
      <c r="G131" s="138" t="s">
        <v>3837</v>
      </c>
      <c r="H131" s="156"/>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373"/>
      <c r="AU131" s="1373"/>
      <c r="AV131" s="1373"/>
      <c r="AW131" s="1373"/>
      <c r="AX131" s="1373"/>
      <c r="AY131" s="1373"/>
      <c r="AZ131" s="145"/>
      <c r="BA131" s="145"/>
      <c r="BB131" s="145"/>
      <c r="BC131" s="145"/>
      <c r="BD131" s="145"/>
      <c r="BE131" s="145"/>
      <c r="BG131" s="564"/>
    </row>
    <row r="132" spans="1:59" s="146" customFormat="1" ht="12" customHeight="1">
      <c r="A132" s="1372"/>
      <c r="B132" s="1372"/>
      <c r="C132" s="1372"/>
      <c r="D132" s="219"/>
      <c r="E132" s="219"/>
      <c r="F132" s="138" t="s">
        <v>3789</v>
      </c>
      <c r="G132" s="156"/>
      <c r="H132" s="156"/>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373"/>
      <c r="AU132" s="1373"/>
      <c r="AV132" s="1373"/>
      <c r="AW132" s="1373"/>
      <c r="AX132" s="1373"/>
      <c r="AY132" s="1373"/>
      <c r="AZ132" s="145"/>
      <c r="BA132" s="145"/>
      <c r="BB132" s="145"/>
      <c r="BC132" s="145"/>
      <c r="BD132" s="145"/>
      <c r="BE132" s="145"/>
      <c r="BG132" s="564"/>
    </row>
    <row r="133" spans="1:59" s="146" customFormat="1" ht="12" customHeight="1">
      <c r="A133" s="1372"/>
      <c r="B133" s="1372"/>
      <c r="C133" s="1372"/>
      <c r="D133" s="219"/>
      <c r="E133" s="219"/>
      <c r="F133" s="921"/>
      <c r="G133" s="138" t="s">
        <v>3838</v>
      </c>
      <c r="H133" s="156"/>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1377"/>
      <c r="AU133" s="1377"/>
      <c r="AV133" s="1377"/>
      <c r="AW133" s="1377"/>
      <c r="AX133" s="1377"/>
      <c r="AY133" s="1373"/>
      <c r="AZ133" s="143"/>
      <c r="BA133" s="143"/>
      <c r="BB133" s="143"/>
      <c r="BC133" s="143"/>
      <c r="BD133" s="143"/>
      <c r="BE133" s="145"/>
      <c r="BG133" s="564"/>
    </row>
    <row r="134" spans="1:59" ht="17.25" customHeight="1" thickBot="1">
      <c r="A134" s="1372"/>
      <c r="B134" s="1372"/>
      <c r="C134" s="1372"/>
      <c r="D134" s="219"/>
      <c r="E134" s="219"/>
      <c r="F134" s="1381"/>
      <c r="G134" s="1381"/>
      <c r="H134" s="1381"/>
      <c r="I134" s="1381"/>
      <c r="J134" s="1381"/>
      <c r="K134" s="1381"/>
      <c r="L134" s="1381"/>
      <c r="M134" s="1381"/>
      <c r="N134" s="1381"/>
      <c r="O134" s="1381"/>
      <c r="P134" s="1381"/>
      <c r="Q134" s="1381"/>
      <c r="R134" s="1381"/>
      <c r="S134" s="1381"/>
      <c r="T134" s="1381"/>
      <c r="U134" s="1381"/>
      <c r="V134" s="1381"/>
      <c r="W134" s="1381"/>
      <c r="X134" s="1381"/>
      <c r="Y134" s="1381"/>
      <c r="Z134" s="1381"/>
      <c r="AA134" s="1381"/>
      <c r="AB134" s="1381"/>
      <c r="AC134" s="1381"/>
      <c r="AD134" s="1381"/>
      <c r="AE134" s="1381"/>
      <c r="AF134" s="1381"/>
      <c r="AG134" s="1381"/>
      <c r="AH134" s="1381"/>
      <c r="AI134" s="1381"/>
      <c r="AJ134" s="1381"/>
      <c r="AK134" s="1381"/>
      <c r="AL134" s="1381"/>
      <c r="AM134" s="1381"/>
      <c r="AN134" s="1381"/>
      <c r="AO134" s="1381"/>
      <c r="AP134" s="1381"/>
      <c r="AQ134" s="1381"/>
      <c r="AR134" s="1381"/>
      <c r="AS134" s="1381"/>
      <c r="AT134" s="1378"/>
      <c r="AU134" s="1378"/>
      <c r="AV134" s="1378"/>
      <c r="AW134" s="1378"/>
      <c r="AX134" s="1378"/>
      <c r="AY134" s="1378"/>
      <c r="AZ134" s="1379"/>
      <c r="BA134" s="1379"/>
      <c r="BB134" s="1379"/>
      <c r="BC134" s="1379"/>
      <c r="BD134" s="1379"/>
      <c r="BE134" s="145"/>
      <c r="BF134" s="146"/>
      <c r="BG134" s="564"/>
    </row>
    <row r="135" spans="1:59" ht="15" customHeight="1">
      <c r="A135" s="1920" t="s">
        <v>3103</v>
      </c>
      <c r="B135" s="1920"/>
      <c r="C135" s="1920"/>
      <c r="D135" s="1920"/>
      <c r="E135" s="1920"/>
      <c r="F135" s="1920"/>
      <c r="G135" s="1920"/>
      <c r="H135" s="1920"/>
      <c r="I135" s="1920"/>
      <c r="J135" s="1920"/>
      <c r="K135" s="1920"/>
      <c r="L135" s="1920"/>
      <c r="M135" s="1920"/>
      <c r="N135" s="1920"/>
      <c r="O135" s="1920"/>
      <c r="P135" s="1920"/>
      <c r="Q135" s="1920"/>
      <c r="R135" s="1920"/>
      <c r="S135" s="1920"/>
      <c r="T135" s="1920"/>
      <c r="U135" s="1920"/>
      <c r="V135" s="1920"/>
      <c r="W135" s="1920"/>
      <c r="X135" s="1920"/>
      <c r="Y135" s="1920"/>
      <c r="Z135" s="1920"/>
      <c r="AA135" s="1920"/>
      <c r="AB135" s="1920"/>
      <c r="AC135" s="1920"/>
      <c r="AD135" s="1920"/>
      <c r="AE135" s="1920"/>
      <c r="AF135" s="1920"/>
      <c r="AG135" s="1920"/>
      <c r="AH135" s="1920"/>
      <c r="AI135" s="1920"/>
      <c r="AJ135" s="1920"/>
      <c r="AK135" s="1920"/>
      <c r="AL135" s="1920"/>
      <c r="AM135" s="1920"/>
      <c r="AN135" s="1920"/>
      <c r="AO135" s="1920"/>
      <c r="AP135" s="1920"/>
      <c r="AQ135" s="1920"/>
      <c r="AR135" s="1920"/>
      <c r="AS135" s="1920"/>
      <c r="AT135" s="1920"/>
      <c r="AU135" s="1920"/>
      <c r="AV135" s="1920"/>
      <c r="AW135" s="1920"/>
      <c r="AX135" s="1920"/>
      <c r="AY135" s="1920"/>
      <c r="AZ135" s="1920"/>
      <c r="BA135" s="1920"/>
      <c r="BB135" s="1920"/>
      <c r="BC135" s="1920"/>
      <c r="BD135" s="1920"/>
      <c r="BE135" s="1920"/>
      <c r="BF135" s="146"/>
      <c r="BG135" s="146"/>
    </row>
    <row r="136" spans="1:59" s="681" customFormat="1" ht="19.5" customHeight="1">
      <c r="A136" s="686"/>
      <c r="B136" s="686"/>
      <c r="C136" s="686"/>
      <c r="D136" s="687"/>
      <c r="E136" s="687"/>
      <c r="F136" s="680" t="str">
        <f>F67</f>
        <v>Kontrolni broj: 1800</v>
      </c>
    </row>
    <row r="137" spans="1:59" ht="14.25" customHeight="1">
      <c r="A137" s="245"/>
      <c r="B137" s="245"/>
      <c r="C137" s="245"/>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row>
    <row r="138" spans="1:59" ht="19.149999999999999" customHeight="1" thickBot="1">
      <c r="A138" s="1380"/>
      <c r="B138" s="1380"/>
      <c r="C138" s="1380"/>
      <c r="D138" s="241"/>
      <c r="E138" s="241"/>
      <c r="F138" s="152" t="s">
        <v>3140</v>
      </c>
      <c r="G138" s="949"/>
      <c r="H138" s="949"/>
      <c r="I138" s="949"/>
      <c r="J138" s="949"/>
    </row>
    <row r="139" spans="1:59" ht="18.75" customHeight="1">
      <c r="A139" s="245"/>
      <c r="B139" s="245"/>
      <c r="C139" s="245"/>
      <c r="F139" s="1875" t="s">
        <v>2858</v>
      </c>
      <c r="G139" s="1876"/>
      <c r="H139" s="1877"/>
      <c r="I139" s="1890" t="s">
        <v>2634</v>
      </c>
      <c r="J139" s="1890"/>
      <c r="K139" s="1890"/>
      <c r="L139" s="1890"/>
      <c r="M139" s="1890"/>
      <c r="N139" s="1890"/>
      <c r="O139" s="1890"/>
      <c r="P139" s="1890"/>
      <c r="Q139" s="1890"/>
      <c r="R139" s="1890"/>
      <c r="S139" s="1890"/>
      <c r="T139" s="1890"/>
      <c r="U139" s="1890"/>
      <c r="V139" s="1890"/>
      <c r="W139" s="1890"/>
      <c r="X139" s="1890"/>
      <c r="Y139" s="1890"/>
      <c r="Z139" s="1890"/>
      <c r="AA139" s="1890"/>
      <c r="AB139" s="1890"/>
      <c r="AC139" s="1890"/>
      <c r="AD139" s="1890"/>
      <c r="AE139" s="1890"/>
      <c r="AF139" s="1890"/>
      <c r="AG139" s="1890"/>
      <c r="AH139" s="1890"/>
      <c r="AI139" s="1890"/>
      <c r="AJ139" s="1890"/>
      <c r="AK139" s="1890"/>
      <c r="AL139" s="1890"/>
      <c r="AM139" s="1890"/>
      <c r="AN139" s="1891"/>
      <c r="AO139" s="1890" t="s">
        <v>3089</v>
      </c>
      <c r="AP139" s="1890"/>
      <c r="AQ139" s="1890"/>
      <c r="AR139" s="1890"/>
      <c r="AS139" s="1890"/>
      <c r="AT139" s="1891"/>
      <c r="AU139" s="1894" t="s">
        <v>3141</v>
      </c>
      <c r="AV139" s="1894"/>
      <c r="AW139" s="1894"/>
      <c r="AX139" s="1894"/>
      <c r="AY139" s="1894"/>
      <c r="AZ139" s="1894"/>
      <c r="BA139" s="1894"/>
      <c r="BB139" s="1894"/>
      <c r="BC139" s="1894"/>
      <c r="BD139" s="1894"/>
      <c r="BE139" s="1895"/>
    </row>
    <row r="140" spans="1:59" ht="17.25" customHeight="1">
      <c r="A140" s="245"/>
      <c r="B140" s="245"/>
      <c r="C140" s="245"/>
      <c r="F140" s="1878"/>
      <c r="G140" s="1879"/>
      <c r="H140" s="1880"/>
      <c r="I140" s="1892"/>
      <c r="J140" s="1892"/>
      <c r="K140" s="1892"/>
      <c r="L140" s="1892"/>
      <c r="M140" s="1892"/>
      <c r="N140" s="1892"/>
      <c r="O140" s="1892"/>
      <c r="P140" s="1892"/>
      <c r="Q140" s="1892"/>
      <c r="R140" s="1892"/>
      <c r="S140" s="1892"/>
      <c r="T140" s="1892"/>
      <c r="U140" s="1892"/>
      <c r="V140" s="1892"/>
      <c r="W140" s="1892"/>
      <c r="X140" s="1892"/>
      <c r="Y140" s="1892"/>
      <c r="Z140" s="1892"/>
      <c r="AA140" s="1892"/>
      <c r="AB140" s="1892"/>
      <c r="AC140" s="1892"/>
      <c r="AD140" s="1892"/>
      <c r="AE140" s="1892"/>
      <c r="AF140" s="1892"/>
      <c r="AG140" s="1892"/>
      <c r="AH140" s="1892"/>
      <c r="AI140" s="1892"/>
      <c r="AJ140" s="1892"/>
      <c r="AK140" s="1892"/>
      <c r="AL140" s="1892"/>
      <c r="AM140" s="1892"/>
      <c r="AN140" s="1893"/>
      <c r="AO140" s="1892"/>
      <c r="AP140" s="1892"/>
      <c r="AQ140" s="1892"/>
      <c r="AR140" s="1892"/>
      <c r="AS140" s="1892"/>
      <c r="AT140" s="1893"/>
      <c r="AU140" s="1896" t="s">
        <v>3779</v>
      </c>
      <c r="AV140" s="1896"/>
      <c r="AW140" s="1896"/>
      <c r="AX140" s="1896"/>
      <c r="AY140" s="1896"/>
      <c r="AZ140" s="1897"/>
      <c r="BA140" s="1896" t="s">
        <v>3778</v>
      </c>
      <c r="BB140" s="1896"/>
      <c r="BC140" s="1896"/>
      <c r="BD140" s="1896"/>
      <c r="BE140" s="1898"/>
    </row>
    <row r="141" spans="1:59" ht="13.7" customHeight="1" thickBot="1">
      <c r="A141" s="245"/>
      <c r="B141" s="245"/>
      <c r="C141" s="245"/>
      <c r="F141" s="1912">
        <v>1</v>
      </c>
      <c r="G141" s="1873"/>
      <c r="H141" s="1874"/>
      <c r="I141" s="1873">
        <v>2</v>
      </c>
      <c r="J141" s="1873"/>
      <c r="K141" s="1873"/>
      <c r="L141" s="1873"/>
      <c r="M141" s="1873"/>
      <c r="N141" s="1873"/>
      <c r="O141" s="1873"/>
      <c r="P141" s="1873"/>
      <c r="Q141" s="1873"/>
      <c r="R141" s="1873"/>
      <c r="S141" s="1873"/>
      <c r="T141" s="1873"/>
      <c r="U141" s="1873"/>
      <c r="V141" s="1873"/>
      <c r="W141" s="1873"/>
      <c r="X141" s="1873"/>
      <c r="Y141" s="1873"/>
      <c r="Z141" s="1873"/>
      <c r="AA141" s="1873"/>
      <c r="AB141" s="1873"/>
      <c r="AC141" s="1873"/>
      <c r="AD141" s="1873"/>
      <c r="AE141" s="1873"/>
      <c r="AF141" s="1873"/>
      <c r="AG141" s="1873"/>
      <c r="AH141" s="1873"/>
      <c r="AI141" s="1873"/>
      <c r="AJ141" s="1873"/>
      <c r="AK141" s="1873"/>
      <c r="AL141" s="1873"/>
      <c r="AM141" s="1873"/>
      <c r="AN141" s="1874"/>
      <c r="AO141" s="1923">
        <v>3</v>
      </c>
      <c r="AP141" s="1873"/>
      <c r="AQ141" s="1873"/>
      <c r="AR141" s="1873"/>
      <c r="AS141" s="1873"/>
      <c r="AT141" s="1874"/>
      <c r="AU141" s="1883">
        <v>4</v>
      </c>
      <c r="AV141" s="1883"/>
      <c r="AW141" s="1883"/>
      <c r="AX141" s="1883"/>
      <c r="AY141" s="1883"/>
      <c r="AZ141" s="1884"/>
      <c r="BA141" s="1885">
        <v>5</v>
      </c>
      <c r="BB141" s="1885"/>
      <c r="BC141" s="1885"/>
      <c r="BD141" s="1885"/>
      <c r="BE141" s="1886"/>
    </row>
    <row r="142" spans="1:59" ht="16.5" customHeight="1">
      <c r="A142" s="245">
        <v>0.81</v>
      </c>
      <c r="B142" s="245">
        <v>0.86</v>
      </c>
      <c r="C142" s="245" t="str">
        <f>IF(LEN(AU142)=0,"",1+ABS((AU142*A142)/LEN(AU142))+A142)</f>
        <v/>
      </c>
      <c r="D142" s="220" t="str">
        <f>IF(LEN(BA142)=0,"",1+ABS((BA142*B142)/LEN(BA142))+B142)</f>
        <v/>
      </c>
      <c r="E142" s="221" t="str">
        <f>IF(LEN(AV142)=0,"",1+ABS((AV142*C142)/LEN(AV142))+C142)</f>
        <v/>
      </c>
      <c r="F142" s="1913" t="s">
        <v>2638</v>
      </c>
      <c r="G142" s="1894"/>
      <c r="H142" s="1914"/>
      <c r="I142" s="1461" t="s">
        <v>3142</v>
      </c>
      <c r="J142" s="1461"/>
      <c r="K142" s="1461"/>
      <c r="L142" s="1461"/>
      <c r="M142" s="1461"/>
      <c r="N142" s="1461"/>
      <c r="O142" s="1461"/>
      <c r="P142" s="1461"/>
      <c r="Q142" s="1461"/>
      <c r="R142" s="1461"/>
      <c r="S142" s="1461"/>
      <c r="T142" s="1461"/>
      <c r="U142" s="1461"/>
      <c r="V142" s="1461"/>
      <c r="W142" s="1461"/>
      <c r="X142" s="1461"/>
      <c r="Y142" s="1461"/>
      <c r="Z142" s="1461"/>
      <c r="AA142" s="1461"/>
      <c r="AB142" s="1461"/>
      <c r="AC142" s="1461"/>
      <c r="AD142" s="1461"/>
      <c r="AE142" s="1461"/>
      <c r="AF142" s="1461"/>
      <c r="AG142" s="1461"/>
      <c r="AH142" s="1461"/>
      <c r="AI142" s="1461"/>
      <c r="AJ142" s="1461"/>
      <c r="AK142" s="1461"/>
      <c r="AL142" s="1461"/>
      <c r="AM142" s="1461"/>
      <c r="AN142" s="1462"/>
      <c r="AO142" s="1915">
        <v>10</v>
      </c>
      <c r="AP142" s="1894"/>
      <c r="AQ142" s="1894"/>
      <c r="AR142" s="1894"/>
      <c r="AS142" s="1894"/>
      <c r="AT142" s="1914"/>
      <c r="AU142" s="1989"/>
      <c r="AV142" s="1990"/>
      <c r="AW142" s="1990"/>
      <c r="AX142" s="1990"/>
      <c r="AY142" s="1990"/>
      <c r="AZ142" s="1991"/>
      <c r="BA142" s="1990"/>
      <c r="BB142" s="1990"/>
      <c r="BC142" s="1990"/>
      <c r="BD142" s="1990"/>
      <c r="BE142" s="1992"/>
    </row>
    <row r="143" spans="1:59" ht="16.5" customHeight="1">
      <c r="A143" s="245">
        <v>0.82</v>
      </c>
      <c r="B143" s="245">
        <v>0.87</v>
      </c>
      <c r="C143" s="245" t="str">
        <f t="shared" ref="C143:C146" si="13">IF(LEN(AU143)=0,"",1+ABS((AU143*A143)/LEN(AU143))+A143)</f>
        <v/>
      </c>
      <c r="D143" s="220" t="str">
        <f t="shared" ref="D143:D146" si="14">IF(LEN(BA143)=0,"",1+ABS((BA143*B143)/LEN(BA143))+B143)</f>
        <v/>
      </c>
      <c r="E143" s="221" t="str">
        <f>IF(LEN(AV143)=0,"",1+ABS((AV143*C143)/LEN(AV143))+C143)</f>
        <v/>
      </c>
      <c r="F143" s="1870" t="s">
        <v>2640</v>
      </c>
      <c r="G143" s="1871"/>
      <c r="H143" s="1872"/>
      <c r="I143" s="1430" t="s">
        <v>3143</v>
      </c>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c r="AJ143" s="1430"/>
      <c r="AK143" s="1430"/>
      <c r="AL143" s="1430"/>
      <c r="AM143" s="1430"/>
      <c r="AN143" s="1431"/>
      <c r="AO143" s="1910">
        <v>11</v>
      </c>
      <c r="AP143" s="1871"/>
      <c r="AQ143" s="1871"/>
      <c r="AR143" s="1871"/>
      <c r="AS143" s="1871"/>
      <c r="AT143" s="1872"/>
      <c r="AU143" s="1906"/>
      <c r="AV143" s="1907"/>
      <c r="AW143" s="1907"/>
      <c r="AX143" s="1907"/>
      <c r="AY143" s="1907"/>
      <c r="AZ143" s="1908"/>
      <c r="BA143" s="1907"/>
      <c r="BB143" s="1907"/>
      <c r="BC143" s="1907"/>
      <c r="BD143" s="1907"/>
      <c r="BE143" s="1909"/>
    </row>
    <row r="144" spans="1:59" ht="16.5" customHeight="1">
      <c r="A144" s="245">
        <v>0.83</v>
      </c>
      <c r="B144" s="245">
        <v>0.88</v>
      </c>
      <c r="C144" s="245" t="str">
        <f t="shared" si="13"/>
        <v/>
      </c>
      <c r="D144" s="220" t="str">
        <f t="shared" si="14"/>
        <v/>
      </c>
      <c r="E144" s="221" t="str">
        <f>IF(LEN(AV144)=0,"",1+ABS((AV144*C144)/LEN(AV144))+C144)</f>
        <v/>
      </c>
      <c r="F144" s="1870" t="s">
        <v>2642</v>
      </c>
      <c r="G144" s="1871"/>
      <c r="H144" s="1872"/>
      <c r="I144" s="1430" t="s">
        <v>3144</v>
      </c>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c r="AJ144" s="1430"/>
      <c r="AK144" s="1430"/>
      <c r="AL144" s="1430"/>
      <c r="AM144" s="1430"/>
      <c r="AN144" s="1431"/>
      <c r="AO144" s="1910">
        <v>12</v>
      </c>
      <c r="AP144" s="1871"/>
      <c r="AQ144" s="1871"/>
      <c r="AR144" s="1871"/>
      <c r="AS144" s="1871"/>
      <c r="AT144" s="1872"/>
      <c r="AU144" s="1906"/>
      <c r="AV144" s="1907"/>
      <c r="AW144" s="1907"/>
      <c r="AX144" s="1907"/>
      <c r="AY144" s="1907"/>
      <c r="AZ144" s="1908"/>
      <c r="BA144" s="1907"/>
      <c r="BB144" s="1907"/>
      <c r="BC144" s="1907"/>
      <c r="BD144" s="1907"/>
      <c r="BE144" s="1909"/>
    </row>
    <row r="145" spans="1:58" ht="16.5" customHeight="1">
      <c r="A145" s="245">
        <v>0.84</v>
      </c>
      <c r="B145" s="245">
        <v>0.89</v>
      </c>
      <c r="C145" s="245" t="str">
        <f t="shared" si="13"/>
        <v/>
      </c>
      <c r="D145" s="220" t="str">
        <f t="shared" si="14"/>
        <v/>
      </c>
      <c r="E145" s="221" t="str">
        <f>IF(LEN(AV145)=0,"",1+ABS((AV145*C145)/LEN(AV145))+C145)</f>
        <v/>
      </c>
      <c r="F145" s="1870" t="s">
        <v>2648</v>
      </c>
      <c r="G145" s="1871"/>
      <c r="H145" s="1872"/>
      <c r="I145" s="1430" t="s">
        <v>3145</v>
      </c>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c r="AJ145" s="1430"/>
      <c r="AK145" s="1430"/>
      <c r="AL145" s="1430"/>
      <c r="AM145" s="1430"/>
      <c r="AN145" s="1431"/>
      <c r="AO145" s="1910">
        <v>13</v>
      </c>
      <c r="AP145" s="1871"/>
      <c r="AQ145" s="1871"/>
      <c r="AR145" s="1871"/>
      <c r="AS145" s="1871"/>
      <c r="AT145" s="1872"/>
      <c r="AU145" s="1906"/>
      <c r="AV145" s="1907"/>
      <c r="AW145" s="1907"/>
      <c r="AX145" s="1907"/>
      <c r="AY145" s="1907"/>
      <c r="AZ145" s="1908"/>
      <c r="BA145" s="1907"/>
      <c r="BB145" s="1907"/>
      <c r="BC145" s="1907"/>
      <c r="BD145" s="1907"/>
      <c r="BE145" s="1909"/>
    </row>
    <row r="146" spans="1:58" ht="16.5" customHeight="1" thickBot="1">
      <c r="A146" s="245">
        <v>0.85</v>
      </c>
      <c r="B146" s="245">
        <v>0.9</v>
      </c>
      <c r="C146" s="245" t="str">
        <f t="shared" si="13"/>
        <v/>
      </c>
      <c r="D146" s="220" t="str">
        <f t="shared" si="14"/>
        <v/>
      </c>
      <c r="E146" s="221" t="str">
        <f>IF(LEN(AV146)=0,"",1+ABS((AV146*C146)/LEN(AV146))+C146)</f>
        <v/>
      </c>
      <c r="F146" s="1912" t="s">
        <v>2650</v>
      </c>
      <c r="G146" s="1873"/>
      <c r="H146" s="1874"/>
      <c r="I146" s="1420" t="s">
        <v>3146</v>
      </c>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c r="AK146" s="1420"/>
      <c r="AL146" s="1420"/>
      <c r="AM146" s="1420"/>
      <c r="AN146" s="1460"/>
      <c r="AO146" s="1923">
        <v>14</v>
      </c>
      <c r="AP146" s="1873"/>
      <c r="AQ146" s="1873"/>
      <c r="AR146" s="1873"/>
      <c r="AS146" s="1873"/>
      <c r="AT146" s="1874"/>
      <c r="AU146" s="1899"/>
      <c r="AV146" s="1900"/>
      <c r="AW146" s="1900"/>
      <c r="AX146" s="1900"/>
      <c r="AY146" s="1900"/>
      <c r="AZ146" s="1901"/>
      <c r="BA146" s="1902"/>
      <c r="BB146" s="1902"/>
      <c r="BC146" s="1902"/>
      <c r="BD146" s="1902"/>
      <c r="BE146" s="1903"/>
    </row>
    <row r="147" spans="1:58">
      <c r="A147" s="245"/>
      <c r="B147" s="245"/>
      <c r="C147" s="245"/>
    </row>
    <row r="148" spans="1:58" ht="17.25" thickBot="1">
      <c r="A148" s="245"/>
      <c r="B148" s="245"/>
      <c r="C148" s="245"/>
      <c r="F148" s="152" t="s">
        <v>3839</v>
      </c>
      <c r="G148" s="949"/>
      <c r="H148" s="949"/>
      <c r="I148" s="949"/>
      <c r="J148" s="949"/>
      <c r="K148" s="949"/>
      <c r="L148" s="949"/>
      <c r="M148" s="949"/>
      <c r="N148" s="949"/>
      <c r="O148" s="949"/>
      <c r="P148" s="949"/>
      <c r="Q148" s="949"/>
      <c r="R148" s="949"/>
      <c r="S148" s="949"/>
      <c r="T148" s="949"/>
      <c r="U148" s="949"/>
      <c r="V148" s="949"/>
    </row>
    <row r="149" spans="1:58" ht="13.7" customHeight="1">
      <c r="A149" s="245"/>
      <c r="B149" s="245"/>
      <c r="C149" s="245"/>
      <c r="F149" s="1875" t="s">
        <v>2858</v>
      </c>
      <c r="G149" s="1876"/>
      <c r="H149" s="1877"/>
      <c r="I149" s="1890" t="s">
        <v>2634</v>
      </c>
      <c r="J149" s="1890"/>
      <c r="K149" s="1890"/>
      <c r="L149" s="1890"/>
      <c r="M149" s="1890"/>
      <c r="N149" s="1890"/>
      <c r="O149" s="1890"/>
      <c r="P149" s="1890"/>
      <c r="Q149" s="1890"/>
      <c r="R149" s="1890"/>
      <c r="S149" s="1890"/>
      <c r="T149" s="1890"/>
      <c r="U149" s="1890"/>
      <c r="V149" s="1890"/>
      <c r="W149" s="1890"/>
      <c r="X149" s="1890"/>
      <c r="Y149" s="1890"/>
      <c r="Z149" s="1890"/>
      <c r="AA149" s="1890"/>
      <c r="AB149" s="1890"/>
      <c r="AC149" s="1890"/>
      <c r="AD149" s="1890"/>
      <c r="AE149" s="1890"/>
      <c r="AF149" s="1890"/>
      <c r="AG149" s="1890"/>
      <c r="AH149" s="1890"/>
      <c r="AI149" s="1890"/>
      <c r="AJ149" s="1890"/>
      <c r="AK149" s="1890"/>
      <c r="AL149" s="1890"/>
      <c r="AM149" s="1890"/>
      <c r="AN149" s="1891"/>
      <c r="AO149" s="1890" t="s">
        <v>3089</v>
      </c>
      <c r="AP149" s="1890"/>
      <c r="AQ149" s="1890"/>
      <c r="AR149" s="1890"/>
      <c r="AS149" s="1890"/>
      <c r="AT149" s="1891"/>
      <c r="AU149" s="1890" t="s">
        <v>3090</v>
      </c>
      <c r="AV149" s="1890"/>
      <c r="AW149" s="1890"/>
      <c r="AX149" s="1890"/>
      <c r="AY149" s="1890"/>
      <c r="AZ149" s="1890"/>
      <c r="BA149" s="1890"/>
      <c r="BB149" s="1890"/>
      <c r="BC149" s="1890"/>
      <c r="BD149" s="1890"/>
      <c r="BE149" s="1926"/>
    </row>
    <row r="150" spans="1:58">
      <c r="A150" s="245"/>
      <c r="B150" s="245"/>
      <c r="C150" s="245"/>
      <c r="F150" s="1878"/>
      <c r="G150" s="1879"/>
      <c r="H150" s="1880"/>
      <c r="I150" s="1892"/>
      <c r="J150" s="1892"/>
      <c r="K150" s="1892"/>
      <c r="L150" s="1892"/>
      <c r="M150" s="1892"/>
      <c r="N150" s="1892"/>
      <c r="O150" s="1892"/>
      <c r="P150" s="1892"/>
      <c r="Q150" s="1892"/>
      <c r="R150" s="1892"/>
      <c r="S150" s="1892"/>
      <c r="T150" s="1892"/>
      <c r="U150" s="1892"/>
      <c r="V150" s="1892"/>
      <c r="W150" s="1892"/>
      <c r="X150" s="1892"/>
      <c r="Y150" s="1892"/>
      <c r="Z150" s="1892"/>
      <c r="AA150" s="1892"/>
      <c r="AB150" s="1892"/>
      <c r="AC150" s="1892"/>
      <c r="AD150" s="1892"/>
      <c r="AE150" s="1892"/>
      <c r="AF150" s="1892"/>
      <c r="AG150" s="1892"/>
      <c r="AH150" s="1892"/>
      <c r="AI150" s="1892"/>
      <c r="AJ150" s="1892"/>
      <c r="AK150" s="1892"/>
      <c r="AL150" s="1892"/>
      <c r="AM150" s="1892"/>
      <c r="AN150" s="1893"/>
      <c r="AO150" s="1892"/>
      <c r="AP150" s="1892"/>
      <c r="AQ150" s="1892"/>
      <c r="AR150" s="1892"/>
      <c r="AS150" s="1892"/>
      <c r="AT150" s="1893"/>
      <c r="AU150" s="1892"/>
      <c r="AV150" s="1892"/>
      <c r="AW150" s="1892"/>
      <c r="AX150" s="1892"/>
      <c r="AY150" s="1892"/>
      <c r="AZ150" s="1892"/>
      <c r="BA150" s="1892"/>
      <c r="BB150" s="1892"/>
      <c r="BC150" s="1892"/>
      <c r="BD150" s="1892"/>
      <c r="BE150" s="1927"/>
    </row>
    <row r="151" spans="1:58" ht="13.7" customHeight="1" thickBot="1">
      <c r="A151" s="245"/>
      <c r="B151" s="245"/>
      <c r="C151" s="245"/>
      <c r="F151" s="1912">
        <v>1</v>
      </c>
      <c r="G151" s="1873"/>
      <c r="H151" s="1874"/>
      <c r="I151" s="1873">
        <v>2</v>
      </c>
      <c r="J151" s="1873"/>
      <c r="K151" s="1873"/>
      <c r="L151" s="1873"/>
      <c r="M151" s="1873"/>
      <c r="N151" s="1873"/>
      <c r="O151" s="1873"/>
      <c r="P151" s="1873"/>
      <c r="Q151" s="1873"/>
      <c r="R151" s="1873"/>
      <c r="S151" s="1873"/>
      <c r="T151" s="1873"/>
      <c r="U151" s="1873"/>
      <c r="V151" s="1873"/>
      <c r="W151" s="1873"/>
      <c r="X151" s="1873"/>
      <c r="Y151" s="1873"/>
      <c r="Z151" s="1873"/>
      <c r="AA151" s="1873"/>
      <c r="AB151" s="1873"/>
      <c r="AC151" s="1873"/>
      <c r="AD151" s="1873"/>
      <c r="AE151" s="1873"/>
      <c r="AF151" s="1873"/>
      <c r="AG151" s="1873"/>
      <c r="AH151" s="1873"/>
      <c r="AI151" s="1873"/>
      <c r="AJ151" s="1873"/>
      <c r="AK151" s="1873"/>
      <c r="AL151" s="1873"/>
      <c r="AM151" s="1873"/>
      <c r="AN151" s="1874"/>
      <c r="AO151" s="1873">
        <v>3</v>
      </c>
      <c r="AP151" s="1873"/>
      <c r="AQ151" s="1873"/>
      <c r="AR151" s="1873"/>
      <c r="AS151" s="1873"/>
      <c r="AT151" s="1874"/>
      <c r="AU151" s="1887">
        <v>4</v>
      </c>
      <c r="AV151" s="1887"/>
      <c r="AW151" s="1887"/>
      <c r="AX151" s="1887"/>
      <c r="AY151" s="1887"/>
      <c r="AZ151" s="1887"/>
      <c r="BA151" s="1887"/>
      <c r="BB151" s="1887"/>
      <c r="BC151" s="1887"/>
      <c r="BD151" s="1887"/>
      <c r="BE151" s="1888"/>
    </row>
    <row r="152" spans="1:58" ht="16.5" customHeight="1">
      <c r="A152" s="245">
        <v>0.91</v>
      </c>
      <c r="B152" s="245"/>
      <c r="C152" s="245" t="str">
        <f>IF(LEN(AU152)=0,"",1+ABS((AU152*A152)/LEN(AU152))+A152)</f>
        <v/>
      </c>
      <c r="D152" s="221"/>
      <c r="E152" s="221" t="str">
        <f>IF(LEN(AV152)=0,"",1+ABS((AV152*C152)/LEN(AV152))+C152)</f>
        <v/>
      </c>
      <c r="F152" s="1913" t="s">
        <v>2638</v>
      </c>
      <c r="G152" s="1894"/>
      <c r="H152" s="1914"/>
      <c r="I152" s="1461" t="s">
        <v>3840</v>
      </c>
      <c r="J152" s="1461"/>
      <c r="K152" s="1461"/>
      <c r="L152" s="1461"/>
      <c r="M152" s="1461"/>
      <c r="N152" s="1461"/>
      <c r="O152" s="1461"/>
      <c r="P152" s="1461"/>
      <c r="Q152" s="1461"/>
      <c r="R152" s="1461"/>
      <c r="S152" s="1461"/>
      <c r="T152" s="1461"/>
      <c r="U152" s="1461"/>
      <c r="V152" s="1461"/>
      <c r="W152" s="1461"/>
      <c r="X152" s="1461"/>
      <c r="Y152" s="1461"/>
      <c r="Z152" s="1461"/>
      <c r="AA152" s="1461"/>
      <c r="AB152" s="1461"/>
      <c r="AC152" s="1461"/>
      <c r="AD152" s="1461"/>
      <c r="AE152" s="1461"/>
      <c r="AF152" s="1461"/>
      <c r="AG152" s="1461"/>
      <c r="AH152" s="1461"/>
      <c r="AI152" s="1461"/>
      <c r="AJ152" s="1461"/>
      <c r="AK152" s="1461"/>
      <c r="AL152" s="1461"/>
      <c r="AM152" s="1461"/>
      <c r="AN152" s="1462"/>
      <c r="AO152" s="1915" t="s">
        <v>2889</v>
      </c>
      <c r="AP152" s="1894"/>
      <c r="AQ152" s="1894"/>
      <c r="AR152" s="1894"/>
      <c r="AS152" s="1894"/>
      <c r="AT152" s="1914"/>
      <c r="AU152" s="1405"/>
      <c r="AV152" s="1406"/>
      <c r="AW152" s="1406"/>
      <c r="AX152" s="1406"/>
      <c r="AY152" s="1406"/>
      <c r="AZ152" s="1406"/>
      <c r="BA152" s="1406"/>
      <c r="BB152" s="1406"/>
      <c r="BC152" s="1406"/>
      <c r="BD152" s="1406"/>
      <c r="BE152" s="1407"/>
    </row>
    <row r="153" spans="1:58" ht="16.5" customHeight="1">
      <c r="A153" s="245">
        <v>0.92</v>
      </c>
      <c r="B153" s="245"/>
      <c r="C153" s="245" t="str">
        <f t="shared" ref="C153:C156" si="15">IF(LEN(AU153)=0,"",1+ABS((AU153*A153)/LEN(AU153))+A153)</f>
        <v/>
      </c>
      <c r="D153" s="221"/>
      <c r="E153" s="221" t="str">
        <f>IF(LEN(AV153)=0,"",1+ABS((AV153*C153)/LEN(AV153))+C153)</f>
        <v/>
      </c>
      <c r="F153" s="1870" t="s">
        <v>2640</v>
      </c>
      <c r="G153" s="1871"/>
      <c r="H153" s="1872"/>
      <c r="I153" s="1430" t="s">
        <v>3843</v>
      </c>
      <c r="J153" s="1430"/>
      <c r="K153" s="1430"/>
      <c r="L153" s="1430"/>
      <c r="M153" s="1430"/>
      <c r="N153" s="1430"/>
      <c r="O153" s="1430"/>
      <c r="P153" s="1430"/>
      <c r="Q153" s="1430"/>
      <c r="R153" s="1430"/>
      <c r="S153" s="1430"/>
      <c r="T153" s="1430"/>
      <c r="U153" s="1430"/>
      <c r="V153" s="1430"/>
      <c r="W153" s="1430"/>
      <c r="X153" s="1430"/>
      <c r="Y153" s="1430"/>
      <c r="Z153" s="1430"/>
      <c r="AA153" s="1430"/>
      <c r="AB153" s="1430"/>
      <c r="AC153" s="1430"/>
      <c r="AD153" s="1430"/>
      <c r="AE153" s="1430"/>
      <c r="AF153" s="1430"/>
      <c r="AG153" s="1430"/>
      <c r="AH153" s="1430"/>
      <c r="AI153" s="1430"/>
      <c r="AJ153" s="1430"/>
      <c r="AK153" s="1430"/>
      <c r="AL153" s="1430"/>
      <c r="AM153" s="1430"/>
      <c r="AN153" s="1431"/>
      <c r="AO153" s="1910" t="s">
        <v>2890</v>
      </c>
      <c r="AP153" s="1871"/>
      <c r="AQ153" s="1871"/>
      <c r="AR153" s="1871"/>
      <c r="AS153" s="1871"/>
      <c r="AT153" s="1872"/>
      <c r="AU153" s="1405"/>
      <c r="AV153" s="1406"/>
      <c r="AW153" s="1406"/>
      <c r="AX153" s="1406"/>
      <c r="AY153" s="1406"/>
      <c r="AZ153" s="1406"/>
      <c r="BA153" s="1406"/>
      <c r="BB153" s="1406"/>
      <c r="BC153" s="1406"/>
      <c r="BD153" s="1406"/>
      <c r="BE153" s="1407"/>
    </row>
    <row r="154" spans="1:58" ht="16.5" customHeight="1">
      <c r="A154" s="245">
        <v>0.93</v>
      </c>
      <c r="B154" s="245"/>
      <c r="C154" s="245" t="str">
        <f t="shared" si="15"/>
        <v/>
      </c>
      <c r="D154" s="221"/>
      <c r="E154" s="221" t="str">
        <f>IF(LEN(AV154)=0,"",1+ABS((AV154*C154)/LEN(AV154))+C154)</f>
        <v/>
      </c>
      <c r="F154" s="1870" t="s">
        <v>2642</v>
      </c>
      <c r="G154" s="1871"/>
      <c r="H154" s="1872"/>
      <c r="I154" s="1430" t="s">
        <v>3797</v>
      </c>
      <c r="J154" s="1430"/>
      <c r="K154" s="1430"/>
      <c r="L154" s="1430"/>
      <c r="M154" s="1430"/>
      <c r="N154" s="1430"/>
      <c r="O154" s="1430"/>
      <c r="P154" s="1430"/>
      <c r="Q154" s="1430"/>
      <c r="R154" s="1430"/>
      <c r="S154" s="1430"/>
      <c r="T154" s="1430"/>
      <c r="U154" s="1430"/>
      <c r="V154" s="1430"/>
      <c r="W154" s="1430"/>
      <c r="X154" s="1430"/>
      <c r="Y154" s="1430"/>
      <c r="Z154" s="1430"/>
      <c r="AA154" s="1430"/>
      <c r="AB154" s="1430"/>
      <c r="AC154" s="1430"/>
      <c r="AD154" s="1430"/>
      <c r="AE154" s="1430"/>
      <c r="AF154" s="1430"/>
      <c r="AG154" s="1430"/>
      <c r="AH154" s="1430"/>
      <c r="AI154" s="1430"/>
      <c r="AJ154" s="1430"/>
      <c r="AK154" s="1430"/>
      <c r="AL154" s="1430"/>
      <c r="AM154" s="1430"/>
      <c r="AN154" s="1431"/>
      <c r="AO154" s="1910">
        <v>480</v>
      </c>
      <c r="AP154" s="1871"/>
      <c r="AQ154" s="1871"/>
      <c r="AR154" s="1871"/>
      <c r="AS154" s="1871"/>
      <c r="AT154" s="1872"/>
      <c r="AU154" s="1405"/>
      <c r="AV154" s="1406"/>
      <c r="AW154" s="1406"/>
      <c r="AX154" s="1406"/>
      <c r="AY154" s="1406"/>
      <c r="AZ154" s="1406"/>
      <c r="BA154" s="1406"/>
      <c r="BB154" s="1406"/>
      <c r="BC154" s="1406"/>
      <c r="BD154" s="1406"/>
      <c r="BE154" s="1407"/>
    </row>
    <row r="155" spans="1:58" ht="16.5" customHeight="1">
      <c r="A155" s="245">
        <v>0.94</v>
      </c>
      <c r="B155" s="245"/>
      <c r="C155" s="245" t="str">
        <f t="shared" si="15"/>
        <v/>
      </c>
      <c r="D155" s="221"/>
      <c r="E155" s="221" t="str">
        <f>IF(LEN(AV155)=0,"",1+ABS((AV155*C155)/LEN(AV155))+C155)</f>
        <v/>
      </c>
      <c r="F155" s="1870" t="s">
        <v>2648</v>
      </c>
      <c r="G155" s="1871"/>
      <c r="H155" s="1872"/>
      <c r="I155" s="1430" t="s">
        <v>3147</v>
      </c>
      <c r="J155" s="1430"/>
      <c r="K155" s="1430"/>
      <c r="L155" s="1430"/>
      <c r="M155" s="1430"/>
      <c r="N155" s="1430"/>
      <c r="O155" s="1430"/>
      <c r="P155" s="1430"/>
      <c r="Q155" s="1430"/>
      <c r="R155" s="1430"/>
      <c r="S155" s="1430"/>
      <c r="T155" s="1430"/>
      <c r="U155" s="1430"/>
      <c r="V155" s="1430"/>
      <c r="W155" s="1430"/>
      <c r="X155" s="1430"/>
      <c r="Y155" s="1430"/>
      <c r="Z155" s="1430"/>
      <c r="AA155" s="1430"/>
      <c r="AB155" s="1430"/>
      <c r="AC155" s="1430"/>
      <c r="AD155" s="1430"/>
      <c r="AE155" s="1430"/>
      <c r="AF155" s="1430"/>
      <c r="AG155" s="1430"/>
      <c r="AH155" s="1430"/>
      <c r="AI155" s="1430"/>
      <c r="AJ155" s="1430"/>
      <c r="AK155" s="1430"/>
      <c r="AL155" s="1430"/>
      <c r="AM155" s="1430"/>
      <c r="AN155" s="1431"/>
      <c r="AO155" s="1910" t="s">
        <v>3148</v>
      </c>
      <c r="AP155" s="1871"/>
      <c r="AQ155" s="1871"/>
      <c r="AR155" s="1871"/>
      <c r="AS155" s="1871"/>
      <c r="AT155" s="1872"/>
      <c r="AU155" s="1405"/>
      <c r="AV155" s="1406"/>
      <c r="AW155" s="1406"/>
      <c r="AX155" s="1406"/>
      <c r="AY155" s="1406"/>
      <c r="AZ155" s="1406"/>
      <c r="BA155" s="1406"/>
      <c r="BB155" s="1406"/>
      <c r="BC155" s="1406"/>
      <c r="BD155" s="1406"/>
      <c r="BE155" s="1407"/>
    </row>
    <row r="156" spans="1:58" ht="16.5" customHeight="1" thickBot="1">
      <c r="A156" s="245">
        <v>0.95</v>
      </c>
      <c r="B156" s="245"/>
      <c r="C156" s="245" t="str">
        <f t="shared" si="15"/>
        <v/>
      </c>
      <c r="D156" s="221"/>
      <c r="E156" s="221" t="str">
        <f>IF(LEN(AV156)=0,"",1+ABS((AV156*C156)/LEN(AV156))+C156)</f>
        <v/>
      </c>
      <c r="F156" s="1912" t="s">
        <v>2650</v>
      </c>
      <c r="G156" s="1873"/>
      <c r="H156" s="1874"/>
      <c r="I156" s="1420" t="s">
        <v>3149</v>
      </c>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c r="AK156" s="1420"/>
      <c r="AL156" s="1420"/>
      <c r="AM156" s="1420"/>
      <c r="AN156" s="1459"/>
      <c r="AO156" s="1928" t="s">
        <v>3150</v>
      </c>
      <c r="AP156" s="1887"/>
      <c r="AQ156" s="1887"/>
      <c r="AR156" s="1887"/>
      <c r="AS156" s="1887"/>
      <c r="AT156" s="1929"/>
      <c r="AU156" s="1410"/>
      <c r="AV156" s="1411"/>
      <c r="AW156" s="1411"/>
      <c r="AX156" s="1411"/>
      <c r="AY156" s="1411"/>
      <c r="AZ156" s="1411"/>
      <c r="BA156" s="1411"/>
      <c r="BB156" s="1411"/>
      <c r="BC156" s="1411"/>
      <c r="BD156" s="1411"/>
      <c r="BE156" s="1412"/>
    </row>
    <row r="157" spans="1:58" ht="17.25" thickBot="1">
      <c r="A157" s="245"/>
      <c r="B157" s="245"/>
      <c r="C157" s="245"/>
      <c r="F157" s="690"/>
      <c r="G157" s="690"/>
      <c r="H157" s="690"/>
      <c r="I157" s="690"/>
      <c r="J157" s="690"/>
      <c r="K157" s="690"/>
      <c r="L157" s="690"/>
      <c r="M157" s="690"/>
      <c r="N157" s="690"/>
      <c r="O157" s="690"/>
      <c r="P157" s="690"/>
      <c r="Q157" s="690"/>
      <c r="R157" s="690"/>
      <c r="S157" s="690"/>
      <c r="T157" s="690"/>
      <c r="U157" s="690"/>
      <c r="V157" s="690"/>
      <c r="W157" s="690"/>
      <c r="X157" s="690"/>
      <c r="Y157" s="690"/>
      <c r="Z157" s="690"/>
      <c r="AA157" s="690"/>
      <c r="AB157" s="690"/>
      <c r="AC157" s="690"/>
      <c r="AD157" s="690"/>
      <c r="AE157" s="690"/>
      <c r="AF157" s="690"/>
      <c r="AG157" s="690"/>
      <c r="AH157" s="690"/>
      <c r="AI157" s="690"/>
      <c r="AJ157" s="690"/>
      <c r="AK157" s="690"/>
      <c r="AL157" s="690"/>
      <c r="AM157" s="690"/>
      <c r="AN157" s="690"/>
      <c r="AO157" s="690"/>
      <c r="AP157" s="690"/>
      <c r="AQ157" s="690"/>
      <c r="AR157" s="690"/>
      <c r="AS157" s="690"/>
      <c r="AT157" s="690"/>
      <c r="AU157" s="690"/>
      <c r="AV157" s="690"/>
      <c r="AW157" s="690"/>
      <c r="AX157" s="690"/>
      <c r="AY157" s="690"/>
      <c r="AZ157" s="690"/>
      <c r="BA157" s="690"/>
      <c r="BB157" s="690"/>
      <c r="BC157" s="690"/>
      <c r="BD157" s="690"/>
      <c r="BE157" s="690"/>
      <c r="BF157" s="690"/>
    </row>
    <row r="158" spans="1:58" ht="16.5" customHeight="1" thickBot="1">
      <c r="A158" s="245">
        <v>0.96</v>
      </c>
      <c r="B158" s="245"/>
      <c r="C158" s="245" t="e">
        <f>IF(LEN(#REF!)=0,"",1+ABS((#REF!*A158)/LEN(#REF!))+A158)</f>
        <v>#REF!</v>
      </c>
      <c r="D158" s="221"/>
      <c r="E158" s="221"/>
      <c r="F158" s="1941" t="s">
        <v>2661</v>
      </c>
      <c r="G158" s="1942"/>
      <c r="H158" s="1943"/>
      <c r="I158" s="1416" t="s">
        <v>3841</v>
      </c>
      <c r="J158" s="1416"/>
      <c r="K158" s="1416"/>
      <c r="L158" s="1416"/>
      <c r="M158" s="1416"/>
      <c r="N158" s="1416"/>
      <c r="O158" s="1463"/>
      <c r="P158" s="1416"/>
      <c r="Q158" s="1416"/>
      <c r="R158" s="1416"/>
      <c r="S158" s="1416"/>
      <c r="T158" s="1416"/>
      <c r="U158" s="1416"/>
      <c r="V158" s="1416"/>
      <c r="W158" s="1416"/>
      <c r="X158" s="1416"/>
      <c r="Y158" s="1416"/>
      <c r="Z158" s="1416"/>
      <c r="AA158" s="1416"/>
      <c r="AB158" s="1416"/>
      <c r="AC158" s="1416"/>
      <c r="AD158" s="1416"/>
      <c r="AE158" s="1416"/>
      <c r="AF158" s="1416"/>
      <c r="AG158" s="1416"/>
      <c r="AH158" s="1416"/>
      <c r="AI158" s="1416"/>
      <c r="AJ158" s="1416"/>
      <c r="AK158" s="1416"/>
      <c r="AL158" s="1416"/>
      <c r="AM158" s="1416"/>
      <c r="AN158" s="1416"/>
      <c r="AO158" s="1418"/>
      <c r="AP158" s="1417"/>
      <c r="AQ158" s="1417"/>
      <c r="AR158" s="1417"/>
      <c r="AS158" s="1417"/>
      <c r="AT158" s="1419"/>
    </row>
    <row r="159" spans="1:58" ht="16.5" customHeight="1" thickBot="1">
      <c r="A159" s="245">
        <v>0.97</v>
      </c>
      <c r="B159" s="245"/>
      <c r="C159" s="245" t="e">
        <f>IF(LEN(#REF!)=0,"",1+ABS((#REF!*A159)/LEN(#REF!))+A159)</f>
        <v>#REF!</v>
      </c>
      <c r="D159" s="221"/>
      <c r="E159" s="221"/>
      <c r="F159" s="1944" t="s">
        <v>2738</v>
      </c>
      <c r="G159" s="1887"/>
      <c r="H159" s="1929"/>
      <c r="I159" s="1420" t="s">
        <v>3842</v>
      </c>
      <c r="J159" s="1420"/>
      <c r="K159" s="1420"/>
      <c r="L159" s="1420"/>
      <c r="M159" s="1420"/>
      <c r="N159" s="1420"/>
      <c r="O159" s="1464"/>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c r="AK159" s="1420"/>
      <c r="AL159" s="1420"/>
      <c r="AM159" s="1420"/>
      <c r="AN159" s="1420"/>
      <c r="AO159" s="1421"/>
      <c r="AP159" s="1415"/>
      <c r="AQ159" s="1415"/>
      <c r="AR159" s="1415"/>
      <c r="AS159" s="1415"/>
      <c r="AT159" s="1419"/>
      <c r="AU159" s="1422"/>
      <c r="AV159" s="1422"/>
      <c r="AW159" s="1422"/>
      <c r="AX159" s="1422"/>
      <c r="AY159" s="1422"/>
      <c r="AZ159" s="1422"/>
      <c r="BA159" s="1422"/>
      <c r="BB159" s="986"/>
      <c r="BC159" s="949"/>
      <c r="BD159" s="949"/>
      <c r="BE159" s="949"/>
    </row>
    <row r="160" spans="1:58" ht="7.5" customHeight="1">
      <c r="A160" s="245"/>
      <c r="B160" s="245"/>
      <c r="AU160" s="1383"/>
      <c r="AV160" s="1383"/>
      <c r="AW160" s="1383"/>
      <c r="AX160" s="1383"/>
      <c r="AY160" s="1383"/>
      <c r="AZ160" s="1383"/>
      <c r="BA160" s="1383"/>
      <c r="BB160" s="1383"/>
      <c r="BC160" s="690"/>
    </row>
    <row r="161" spans="1:57" s="150" customFormat="1" ht="15.75" customHeight="1">
      <c r="A161" s="244"/>
      <c r="B161" s="244"/>
      <c r="C161" s="222" t="str">
        <f>IF(ISERROR(ABS(LOG(ABS(SUM(C28:C159)),EXP(3)))),"",ABS(LOG(ABS(SUM(C28:C159)),EXP(3))))</f>
        <v/>
      </c>
      <c r="D161" s="222" t="str">
        <f>IF(ISERROR(ABS(LOG(ABS(SUM(D142:D146)),EXP(3)))),"",ABS(LOG(ABS(SUM(D142:D146)),EXP(3))))</f>
        <v/>
      </c>
      <c r="E161" s="223"/>
      <c r="F161" s="1365" t="s">
        <v>3798</v>
      </c>
      <c r="G161" s="1382"/>
      <c r="H161" s="1382"/>
      <c r="I161" s="138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3"/>
      <c r="AV161" s="1383"/>
      <c r="AW161" s="1383"/>
      <c r="AX161" s="1383"/>
      <c r="AY161" s="1383"/>
      <c r="AZ161" s="1383"/>
      <c r="BA161" s="1383"/>
      <c r="BB161" s="1383"/>
      <c r="BC161" s="137"/>
      <c r="BD161" s="137"/>
      <c r="BE161" s="137"/>
    </row>
    <row r="162" spans="1:57" ht="12.75" customHeight="1">
      <c r="C162" s="253">
        <f>IF(ISERROR(IF(ISERROR(MID(C161,FIND(".",C161,1)+8,13)),MID(C161,FIND(",",C161,1)+8,13),MID(C161,FIND(".",C161,1)+8,13))),0,IF(ISERROR(MID(C161,FIND(".",C161,1)+8,13)),MID(C161,FIND(",",C161,1)+8,13),MID(C161,FIND(".",C161,1)+8,13)))</f>
        <v>0</v>
      </c>
      <c r="D162" s="254">
        <f>IF(ISERROR(IF(ISERROR(MID(D161,FIND(".",D161,1)+8,13)),MID(D161,FIND(",",D161,1)+8,13),MID(D161,FIND(".",D161,1)+8,13))),0,IF(ISERROR(MID(D161,FIND(".",D161,1)+8,13)),MID(D161,FIND(",",D161,1)+8,13),MID(D161,FIND(".",D161,1)+8,13)))</f>
        <v>0</v>
      </c>
      <c r="E162" s="218"/>
      <c r="F162" s="1365" t="s">
        <v>3799</v>
      </c>
      <c r="G162" s="1382"/>
      <c r="H162" s="1382"/>
      <c r="I162" s="1382"/>
      <c r="J162" s="1382"/>
      <c r="K162" s="1364"/>
      <c r="L162" s="1364"/>
      <c r="M162" s="1364"/>
      <c r="N162" s="1364"/>
      <c r="O162" s="1364"/>
      <c r="P162" s="1364"/>
      <c r="Q162" s="1364"/>
      <c r="R162" s="1364"/>
      <c r="S162" s="1364"/>
      <c r="T162" s="1364"/>
      <c r="U162" s="1364"/>
      <c r="V162" s="1364"/>
      <c r="W162" s="1364"/>
      <c r="X162" s="1364"/>
      <c r="Y162" s="1364"/>
      <c r="Z162" s="1364"/>
      <c r="AA162" s="1364"/>
      <c r="AB162" s="1364"/>
      <c r="AC162" s="1364"/>
      <c r="AD162" s="1383"/>
      <c r="AE162" s="1383"/>
      <c r="AF162" s="1383"/>
      <c r="AG162" s="1383"/>
      <c r="AH162" s="1383"/>
      <c r="AI162" s="1383"/>
      <c r="AJ162" s="1383"/>
      <c r="AK162" s="1383"/>
      <c r="AL162" s="1383"/>
      <c r="AM162" s="1383"/>
      <c r="AN162" s="1383"/>
      <c r="AO162" s="1383"/>
      <c r="AP162" s="1383"/>
      <c r="AQ162" s="1383"/>
      <c r="AR162" s="1383"/>
      <c r="AS162" s="1383"/>
      <c r="AT162" s="1383"/>
      <c r="AU162" s="1383"/>
      <c r="AV162" s="1383"/>
      <c r="AW162" s="1383"/>
      <c r="AX162" s="1383"/>
      <c r="AY162" s="1383"/>
      <c r="AZ162" s="1383"/>
      <c r="BA162" s="1383"/>
      <c r="BB162" s="1383"/>
    </row>
    <row r="163" spans="1:57" ht="13.5" customHeight="1">
      <c r="F163" s="1365" t="s">
        <v>3786</v>
      </c>
      <c r="G163" s="1364" t="s">
        <v>3844</v>
      </c>
      <c r="H163" s="1382"/>
      <c r="I163" s="1382"/>
      <c r="J163" s="1382"/>
      <c r="K163" s="1364"/>
      <c r="L163" s="1364"/>
      <c r="M163" s="1364"/>
      <c r="N163" s="1364"/>
      <c r="O163" s="1364"/>
      <c r="P163" s="1364"/>
      <c r="Q163" s="1364"/>
      <c r="R163" s="1364"/>
      <c r="S163" s="1364"/>
      <c r="T163" s="1364"/>
      <c r="U163" s="1364"/>
      <c r="V163" s="1364"/>
      <c r="W163" s="1364"/>
      <c r="X163" s="1364"/>
      <c r="Y163" s="1364"/>
      <c r="Z163" s="1364"/>
      <c r="AA163" s="1364"/>
      <c r="AB163" s="1364"/>
      <c r="AC163" s="1364"/>
      <c r="AD163" s="1383"/>
      <c r="AE163" s="1383"/>
      <c r="AF163" s="1383"/>
      <c r="AG163" s="1383"/>
      <c r="AH163" s="1383"/>
      <c r="AI163" s="1383"/>
      <c r="AJ163" s="1383"/>
      <c r="AK163" s="1383"/>
      <c r="AL163" s="1383"/>
      <c r="AM163" s="1383"/>
      <c r="AN163" s="1383"/>
      <c r="AO163" s="1383"/>
      <c r="AP163" s="1383"/>
      <c r="AQ163" s="1383"/>
      <c r="AR163" s="1383"/>
      <c r="AS163" s="1383"/>
      <c r="AT163" s="1383"/>
      <c r="AU163" s="1383"/>
      <c r="AV163" s="1383"/>
      <c r="AW163" s="1383"/>
      <c r="AX163" s="1383"/>
      <c r="AY163" s="1383"/>
      <c r="AZ163" s="1383"/>
      <c r="BA163" s="1383"/>
      <c r="BB163" s="1383"/>
    </row>
    <row r="164" spans="1:57" ht="13.5" customHeight="1">
      <c r="F164" s="1364"/>
      <c r="G164" s="1364" t="s">
        <v>3800</v>
      </c>
      <c r="H164" s="1382"/>
      <c r="I164" s="1382"/>
      <c r="J164" s="1382"/>
      <c r="K164" s="1364"/>
      <c r="L164" s="1364"/>
      <c r="M164" s="1364"/>
      <c r="N164" s="1364"/>
      <c r="O164" s="1364"/>
      <c r="P164" s="1364"/>
      <c r="Q164" s="1364"/>
      <c r="R164" s="1364"/>
      <c r="S164" s="1364"/>
      <c r="T164" s="1364"/>
      <c r="U164" s="1364"/>
      <c r="V164" s="1364"/>
      <c r="W164" s="1364"/>
      <c r="X164" s="1364"/>
      <c r="Y164" s="1364"/>
      <c r="Z164" s="1364"/>
      <c r="AA164" s="1364"/>
      <c r="AB164" s="1364"/>
      <c r="AC164" s="1364"/>
      <c r="AD164" s="1383"/>
      <c r="AE164" s="1383"/>
      <c r="AF164" s="1383"/>
      <c r="AG164" s="1383"/>
      <c r="AH164" s="1383"/>
      <c r="AI164" s="1383"/>
      <c r="AJ164" s="1383"/>
      <c r="AK164" s="1383"/>
      <c r="AL164" s="1383"/>
      <c r="AM164" s="1383"/>
      <c r="AN164" s="1383"/>
      <c r="AO164" s="1383"/>
      <c r="AP164" s="1383"/>
      <c r="AQ164" s="1383"/>
      <c r="AR164" s="1383"/>
      <c r="AS164" s="1383"/>
      <c r="AT164" s="1383"/>
      <c r="AU164" s="1383"/>
      <c r="AV164" s="1383"/>
      <c r="AW164" s="1383"/>
      <c r="AX164" s="1383"/>
      <c r="AY164" s="1383"/>
      <c r="AZ164" s="1383"/>
      <c r="BA164" s="1383"/>
      <c r="BB164" s="1383"/>
    </row>
    <row r="165" spans="1:57" ht="13.5" customHeight="1">
      <c r="F165" s="1365" t="s">
        <v>3787</v>
      </c>
      <c r="G165" s="1364" t="s">
        <v>3801</v>
      </c>
      <c r="H165" s="1382"/>
      <c r="I165" s="1382"/>
      <c r="J165" s="1382"/>
      <c r="K165" s="1364"/>
      <c r="L165" s="1364"/>
      <c r="M165" s="1364"/>
      <c r="N165" s="1364"/>
      <c r="O165" s="1364"/>
      <c r="P165" s="1364"/>
      <c r="Q165" s="1364"/>
      <c r="R165" s="1364"/>
      <c r="S165" s="1364"/>
      <c r="T165" s="1364"/>
      <c r="U165" s="1364"/>
      <c r="V165" s="1364"/>
      <c r="W165" s="1364"/>
      <c r="X165" s="1364"/>
      <c r="Y165" s="1364"/>
      <c r="Z165" s="1364"/>
      <c r="AA165" s="1364"/>
      <c r="AB165" s="1364"/>
      <c r="AC165" s="1364"/>
      <c r="AD165" s="1383"/>
      <c r="AE165" s="1383"/>
      <c r="AF165" s="1383"/>
      <c r="AG165" s="1383"/>
      <c r="AH165" s="1383"/>
      <c r="AI165" s="1383"/>
      <c r="AJ165" s="1383"/>
      <c r="AK165" s="1383"/>
      <c r="AL165" s="1383"/>
      <c r="AM165" s="1383"/>
      <c r="AN165" s="1383"/>
      <c r="AO165" s="1383"/>
      <c r="AP165" s="1383"/>
      <c r="AQ165" s="1383"/>
      <c r="AR165" s="1383"/>
      <c r="AS165" s="1383"/>
      <c r="AT165" s="1383"/>
    </row>
    <row r="166" spans="1:57" ht="13.5" customHeight="1">
      <c r="F166" s="1364" t="s">
        <v>3151</v>
      </c>
      <c r="G166" s="1364" t="s">
        <v>3845</v>
      </c>
      <c r="H166" s="1382"/>
      <c r="I166" s="1382"/>
      <c r="J166" s="1382"/>
      <c r="K166" s="1364"/>
      <c r="L166" s="1364"/>
      <c r="M166" s="1364"/>
      <c r="N166" s="1364"/>
      <c r="O166" s="1364"/>
      <c r="P166" s="1364"/>
      <c r="Q166" s="1364"/>
      <c r="R166" s="1364"/>
      <c r="S166" s="1364"/>
      <c r="T166" s="1364"/>
      <c r="U166" s="1364"/>
      <c r="V166" s="1364"/>
      <c r="W166" s="1364"/>
      <c r="X166" s="1364"/>
      <c r="Y166" s="1364"/>
      <c r="Z166" s="1364"/>
      <c r="AA166" s="1364"/>
      <c r="AB166" s="1364"/>
      <c r="AC166" s="1364"/>
      <c r="AD166" s="1383"/>
      <c r="AE166" s="1383"/>
      <c r="AF166" s="1383"/>
      <c r="AG166" s="1383"/>
      <c r="AH166" s="1383"/>
      <c r="AI166" s="1383"/>
      <c r="AJ166" s="1383"/>
      <c r="AK166" s="1383"/>
      <c r="AL166" s="1383"/>
      <c r="AM166" s="1383"/>
      <c r="AN166" s="1383"/>
      <c r="AO166" s="1383"/>
      <c r="AP166" s="1383"/>
      <c r="AQ166" s="1383"/>
      <c r="AR166" s="1383"/>
      <c r="AS166" s="1383"/>
      <c r="AT166" s="1383"/>
    </row>
    <row r="167" spans="1:57">
      <c r="AU167" s="1394"/>
      <c r="AV167" s="1394"/>
      <c r="AW167" s="1394"/>
      <c r="AX167" s="1394"/>
      <c r="AY167" s="1394"/>
      <c r="AZ167" s="1394"/>
      <c r="BA167" s="1394"/>
      <c r="BB167" s="1394"/>
      <c r="BC167" s="1394"/>
      <c r="BD167" s="1394"/>
      <c r="BE167" s="1394"/>
    </row>
    <row r="168" spans="1:57">
      <c r="F168" s="153" t="s">
        <v>3152</v>
      </c>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U168" s="1394"/>
      <c r="AV168" s="1394"/>
      <c r="AW168" s="1394"/>
      <c r="AX168" s="1394"/>
      <c r="AY168" s="1394"/>
      <c r="AZ168" s="1394"/>
      <c r="BA168" s="1394"/>
      <c r="BB168" s="1394"/>
      <c r="BC168" s="1394"/>
      <c r="BD168" s="1394"/>
      <c r="BE168" s="1394"/>
    </row>
    <row r="169" spans="1:57" ht="15.6" customHeight="1">
      <c r="F169" s="1925" t="s">
        <v>3846</v>
      </c>
      <c r="G169" s="1925"/>
      <c r="H169" s="1925"/>
      <c r="I169" s="1925"/>
      <c r="J169" s="1925"/>
      <c r="K169" s="1925"/>
      <c r="L169" s="1925"/>
      <c r="M169" s="1925"/>
      <c r="N169" s="1925"/>
      <c r="O169" s="1925"/>
      <c r="P169" s="1925"/>
      <c r="Q169" s="1925"/>
      <c r="R169" s="1925"/>
      <c r="S169" s="1925"/>
      <c r="T169" s="1925"/>
      <c r="U169" s="1925"/>
      <c r="V169" s="1925"/>
      <c r="W169" s="1925"/>
      <c r="X169" s="1925"/>
      <c r="Y169" s="1925"/>
      <c r="Z169" s="1925"/>
      <c r="AA169" s="1925"/>
      <c r="AB169" s="1925"/>
      <c r="AC169" s="1925"/>
      <c r="AD169" s="1925"/>
      <c r="AE169" s="1925"/>
      <c r="AF169" s="1925"/>
      <c r="AG169" s="1925"/>
      <c r="AH169" s="1925"/>
      <c r="AI169" s="1925"/>
      <c r="AJ169" s="1925"/>
      <c r="AK169" s="1925"/>
      <c r="AL169" s="1925"/>
      <c r="AM169" s="1925"/>
      <c r="AN169" s="1925"/>
      <c r="AO169" s="1925"/>
      <c r="AP169" s="1925"/>
      <c r="AQ169" s="1925"/>
      <c r="AR169" s="1925"/>
      <c r="AS169" s="1925"/>
      <c r="AT169" s="1925"/>
      <c r="AU169" s="1925"/>
      <c r="AV169" s="1925"/>
      <c r="AW169" s="1925"/>
      <c r="AX169" s="1925"/>
      <c r="AY169" s="1925"/>
      <c r="AZ169" s="1925"/>
      <c r="BA169" s="1925"/>
      <c r="BB169" s="1925"/>
      <c r="BC169" s="1925"/>
      <c r="BD169" s="1925"/>
      <c r="BE169" s="1925"/>
    </row>
    <row r="170" spans="1:57" ht="15.6" customHeight="1">
      <c r="F170" s="1925"/>
      <c r="G170" s="1925"/>
      <c r="H170" s="1925"/>
      <c r="I170" s="1925"/>
      <c r="J170" s="1925"/>
      <c r="K170" s="1925"/>
      <c r="L170" s="1925"/>
      <c r="M170" s="1925"/>
      <c r="N170" s="1925"/>
      <c r="O170" s="1925"/>
      <c r="P170" s="1925"/>
      <c r="Q170" s="1925"/>
      <c r="R170" s="1925"/>
      <c r="S170" s="1925"/>
      <c r="T170" s="1925"/>
      <c r="U170" s="1925"/>
      <c r="V170" s="1925"/>
      <c r="W170" s="1925"/>
      <c r="X170" s="1925"/>
      <c r="Y170" s="1925"/>
      <c r="Z170" s="1925"/>
      <c r="AA170" s="1925"/>
      <c r="AB170" s="1925"/>
      <c r="AC170" s="1925"/>
      <c r="AD170" s="1925"/>
      <c r="AE170" s="1925"/>
      <c r="AF170" s="1925"/>
      <c r="AG170" s="1925"/>
      <c r="AH170" s="1925"/>
      <c r="AI170" s="1925"/>
      <c r="AJ170" s="1925"/>
      <c r="AK170" s="1925"/>
      <c r="AL170" s="1925"/>
      <c r="AM170" s="1925"/>
      <c r="AN170" s="1925"/>
      <c r="AO170" s="1925"/>
      <c r="AP170" s="1925"/>
      <c r="AQ170" s="1925"/>
      <c r="AR170" s="1925"/>
      <c r="AS170" s="1925"/>
      <c r="AT170" s="1925"/>
      <c r="AU170" s="1925"/>
      <c r="AV170" s="1925"/>
      <c r="AW170" s="1925"/>
      <c r="AX170" s="1925"/>
      <c r="AY170" s="1925"/>
      <c r="AZ170" s="1925"/>
      <c r="BA170" s="1925"/>
      <c r="BB170" s="1925"/>
      <c r="BC170" s="1925"/>
      <c r="BD170" s="1925"/>
      <c r="BE170" s="1925"/>
    </row>
    <row r="171" spans="1:57" ht="15.6" customHeight="1">
      <c r="F171" s="1925"/>
      <c r="G171" s="1925"/>
      <c r="H171" s="1925"/>
      <c r="I171" s="1925"/>
      <c r="J171" s="1925"/>
      <c r="K171" s="1925"/>
      <c r="L171" s="1925"/>
      <c r="M171" s="1925"/>
      <c r="N171" s="1925"/>
      <c r="O171" s="1925"/>
      <c r="P171" s="1925"/>
      <c r="Q171" s="1925"/>
      <c r="R171" s="1925"/>
      <c r="S171" s="1925"/>
      <c r="T171" s="1925"/>
      <c r="U171" s="1925"/>
      <c r="V171" s="1925"/>
      <c r="W171" s="1925"/>
      <c r="X171" s="1925"/>
      <c r="Y171" s="1925"/>
      <c r="Z171" s="1925"/>
      <c r="AA171" s="1925"/>
      <c r="AB171" s="1925"/>
      <c r="AC171" s="1925"/>
      <c r="AD171" s="1925"/>
      <c r="AE171" s="1925"/>
      <c r="AF171" s="1925"/>
      <c r="AG171" s="1925"/>
      <c r="AH171" s="1925"/>
      <c r="AI171" s="1925"/>
      <c r="AJ171" s="1925"/>
      <c r="AK171" s="1925"/>
      <c r="AL171" s="1925"/>
      <c r="AM171" s="1925"/>
      <c r="AN171" s="1925"/>
      <c r="AO171" s="1925"/>
      <c r="AP171" s="1925"/>
      <c r="AQ171" s="1925"/>
      <c r="AR171" s="1925"/>
      <c r="AS171" s="1925"/>
      <c r="AT171" s="1925"/>
      <c r="AU171" s="1925"/>
      <c r="AV171" s="1925"/>
      <c r="AW171" s="1925"/>
      <c r="AX171" s="1925"/>
      <c r="AY171" s="1925"/>
      <c r="AZ171" s="1925"/>
      <c r="BA171" s="1925"/>
      <c r="BB171" s="1925"/>
      <c r="BC171" s="1925"/>
      <c r="BD171" s="1925"/>
      <c r="BE171" s="1925"/>
    </row>
    <row r="172" spans="1:57" ht="15.6" customHeight="1">
      <c r="F172" s="1925"/>
      <c r="G172" s="1925"/>
      <c r="H172" s="1925"/>
      <c r="I172" s="1925"/>
      <c r="J172" s="1925"/>
      <c r="K172" s="1925"/>
      <c r="L172" s="1925"/>
      <c r="M172" s="1925"/>
      <c r="N172" s="1925"/>
      <c r="O172" s="1925"/>
      <c r="P172" s="1925"/>
      <c r="Q172" s="1925"/>
      <c r="R172" s="1925"/>
      <c r="S172" s="1925"/>
      <c r="T172" s="1925"/>
      <c r="U172" s="1925"/>
      <c r="V172" s="1925"/>
      <c r="W172" s="1925"/>
      <c r="X172" s="1925"/>
      <c r="Y172" s="1925"/>
      <c r="Z172" s="1925"/>
      <c r="AA172" s="1925"/>
      <c r="AB172" s="1925"/>
      <c r="AC172" s="1925"/>
      <c r="AD172" s="1925"/>
      <c r="AE172" s="1925"/>
      <c r="AF172" s="1925"/>
      <c r="AG172" s="1925"/>
      <c r="AH172" s="1925"/>
      <c r="AI172" s="1925"/>
      <c r="AJ172" s="1925"/>
      <c r="AK172" s="1925"/>
      <c r="AL172" s="1925"/>
      <c r="AM172" s="1925"/>
      <c r="AN172" s="1925"/>
      <c r="AO172" s="1925"/>
      <c r="AP172" s="1925"/>
      <c r="AQ172" s="1925"/>
      <c r="AR172" s="1925"/>
      <c r="AS172" s="1925"/>
      <c r="AT172" s="1925"/>
      <c r="AU172" s="1925"/>
      <c r="AV172" s="1925"/>
      <c r="AW172" s="1925"/>
      <c r="AX172" s="1925"/>
      <c r="AY172" s="1925"/>
      <c r="AZ172" s="1925"/>
      <c r="BA172" s="1925"/>
      <c r="BB172" s="1925"/>
      <c r="BC172" s="1925"/>
      <c r="BD172" s="1925"/>
      <c r="BE172" s="1925"/>
    </row>
    <row r="173" spans="1:57" ht="15.6" customHeight="1">
      <c r="F173" s="1925"/>
      <c r="G173" s="1925"/>
      <c r="H173" s="1925"/>
      <c r="I173" s="1925"/>
      <c r="J173" s="1925"/>
      <c r="K173" s="1925"/>
      <c r="L173" s="1925"/>
      <c r="M173" s="1925"/>
      <c r="N173" s="1925"/>
      <c r="O173" s="1925"/>
      <c r="P173" s="1925"/>
      <c r="Q173" s="1925"/>
      <c r="R173" s="1925"/>
      <c r="S173" s="1925"/>
      <c r="T173" s="1925"/>
      <c r="U173" s="1925"/>
      <c r="V173" s="1925"/>
      <c r="W173" s="1925"/>
      <c r="X173" s="1925"/>
      <c r="Y173" s="1925"/>
      <c r="Z173" s="1925"/>
      <c r="AA173" s="1925"/>
      <c r="AB173" s="1925"/>
      <c r="AC173" s="1925"/>
      <c r="AD173" s="1925"/>
      <c r="AE173" s="1925"/>
      <c r="AF173" s="1925"/>
      <c r="AG173" s="1925"/>
      <c r="AH173" s="1925"/>
      <c r="AI173" s="1925"/>
      <c r="AJ173" s="1925"/>
      <c r="AK173" s="1925"/>
      <c r="AL173" s="1925"/>
      <c r="AM173" s="1925"/>
      <c r="AN173" s="1925"/>
      <c r="AO173" s="1925"/>
      <c r="AP173" s="1925"/>
      <c r="AQ173" s="1925"/>
      <c r="AR173" s="1925"/>
      <c r="AS173" s="1925"/>
      <c r="AT173" s="1925"/>
      <c r="AU173" s="1925"/>
      <c r="AV173" s="1925"/>
      <c r="AW173" s="1925"/>
      <c r="AX173" s="1925"/>
      <c r="AY173" s="1925"/>
      <c r="AZ173" s="1925"/>
      <c r="BA173" s="1925"/>
      <c r="BB173" s="1925"/>
      <c r="BC173" s="1925"/>
      <c r="BD173" s="1925"/>
      <c r="BE173" s="1925"/>
    </row>
    <row r="174" spans="1:57" ht="15.6" customHeight="1">
      <c r="F174" s="1925"/>
      <c r="G174" s="1925"/>
      <c r="H174" s="1925"/>
      <c r="I174" s="1925"/>
      <c r="J174" s="1925"/>
      <c r="K174" s="1925"/>
      <c r="L174" s="1925"/>
      <c r="M174" s="1925"/>
      <c r="N174" s="1925"/>
      <c r="O174" s="1925"/>
      <c r="P174" s="1925"/>
      <c r="Q174" s="1925"/>
      <c r="R174" s="1925"/>
      <c r="S174" s="1925"/>
      <c r="T174" s="1925"/>
      <c r="U174" s="1925"/>
      <c r="V174" s="1925"/>
      <c r="W174" s="1925"/>
      <c r="X174" s="1925"/>
      <c r="Y174" s="1925"/>
      <c r="Z174" s="1925"/>
      <c r="AA174" s="1925"/>
      <c r="AB174" s="1925"/>
      <c r="AC174" s="1925"/>
      <c r="AD174" s="1925"/>
      <c r="AE174" s="1925"/>
      <c r="AF174" s="1925"/>
      <c r="AG174" s="1925"/>
      <c r="AH174" s="1925"/>
      <c r="AI174" s="1925"/>
      <c r="AJ174" s="1925"/>
      <c r="AK174" s="1925"/>
      <c r="AL174" s="1925"/>
      <c r="AM174" s="1925"/>
      <c r="AN174" s="1925"/>
      <c r="AO174" s="1925"/>
      <c r="AP174" s="1925"/>
      <c r="AQ174" s="1925"/>
      <c r="AR174" s="1925"/>
      <c r="AS174" s="1925"/>
      <c r="AT174" s="1925"/>
      <c r="AU174" s="1925"/>
      <c r="AV174" s="1925"/>
      <c r="AW174" s="1925"/>
      <c r="AX174" s="1925"/>
      <c r="AY174" s="1925"/>
      <c r="AZ174" s="1925"/>
      <c r="BA174" s="1925"/>
      <c r="BB174" s="1925"/>
      <c r="BC174" s="1925"/>
      <c r="BD174" s="1925"/>
      <c r="BE174" s="1925"/>
    </row>
    <row r="175" spans="1:57" ht="9.75" customHeight="1">
      <c r="F175" s="1925"/>
      <c r="G175" s="1925"/>
      <c r="H175" s="1925"/>
      <c r="I175" s="1925"/>
      <c r="J175" s="1925"/>
      <c r="K175" s="1925"/>
      <c r="L175" s="1925"/>
      <c r="M175" s="1925"/>
      <c r="N175" s="1925"/>
      <c r="O175" s="1925"/>
      <c r="P175" s="1925"/>
      <c r="Q175" s="1925"/>
      <c r="R175" s="1925"/>
      <c r="S175" s="1925"/>
      <c r="T175" s="1925"/>
      <c r="U175" s="1925"/>
      <c r="V175" s="1925"/>
      <c r="W175" s="1925"/>
      <c r="X175" s="1925"/>
      <c r="Y175" s="1925"/>
      <c r="Z175" s="1925"/>
      <c r="AA175" s="1925"/>
      <c r="AB175" s="1925"/>
      <c r="AC175" s="1925"/>
      <c r="AD175" s="1925"/>
      <c r="AE175" s="1925"/>
      <c r="AF175" s="1925"/>
      <c r="AG175" s="1925"/>
      <c r="AH175" s="1925"/>
      <c r="AI175" s="1925"/>
      <c r="AJ175" s="1925"/>
      <c r="AK175" s="1925"/>
      <c r="AL175" s="1925"/>
      <c r="AM175" s="1925"/>
      <c r="AN175" s="1925"/>
      <c r="AO175" s="1925"/>
      <c r="AP175" s="1925"/>
      <c r="AQ175" s="1925"/>
      <c r="AR175" s="1925"/>
      <c r="AS175" s="1925"/>
      <c r="AT175" s="1925"/>
      <c r="AU175" s="1925"/>
      <c r="AV175" s="1925"/>
      <c r="AW175" s="1925"/>
      <c r="AX175" s="1925"/>
      <c r="AY175" s="1925"/>
      <c r="AZ175" s="1925"/>
      <c r="BA175" s="1925"/>
      <c r="BB175" s="1925"/>
      <c r="BC175" s="1925"/>
      <c r="BD175" s="1925"/>
      <c r="BE175" s="1925"/>
    </row>
    <row r="176" spans="1:57">
      <c r="F176" s="152" t="s">
        <v>3802</v>
      </c>
      <c r="G176" s="150"/>
      <c r="H176" s="150"/>
      <c r="I176" s="150"/>
      <c r="J176" s="150"/>
      <c r="K176" s="150"/>
      <c r="L176" s="150"/>
      <c r="M176" s="150"/>
      <c r="N176" s="150"/>
      <c r="O176" s="150"/>
      <c r="P176" s="150"/>
      <c r="Q176" s="150"/>
      <c r="R176" s="150"/>
      <c r="S176" s="150"/>
      <c r="T176" s="150"/>
      <c r="U176" s="150"/>
      <c r="V176" s="150"/>
      <c r="W176" s="150"/>
      <c r="AU176" s="1394"/>
      <c r="AV176" s="1394"/>
      <c r="AW176" s="1394"/>
      <c r="AX176" s="1394"/>
      <c r="AY176" s="1394"/>
      <c r="AZ176" s="1394"/>
      <c r="BA176" s="1394"/>
      <c r="BB176" s="1394"/>
      <c r="BC176" s="1394"/>
      <c r="BD176" s="1394"/>
      <c r="BE176" s="1394"/>
    </row>
    <row r="177" spans="1:60" ht="15" customHeight="1">
      <c r="F177" s="1925" t="s">
        <v>3847</v>
      </c>
      <c r="G177" s="1925"/>
      <c r="H177" s="1925"/>
      <c r="I177" s="1925"/>
      <c r="J177" s="1925"/>
      <c r="K177" s="1925"/>
      <c r="L177" s="1925"/>
      <c r="M177" s="1925"/>
      <c r="N177" s="1925"/>
      <c r="O177" s="1925"/>
      <c r="P177" s="1925"/>
      <c r="Q177" s="1925"/>
      <c r="R177" s="1925"/>
      <c r="S177" s="1925"/>
      <c r="T177" s="1925"/>
      <c r="U177" s="1925"/>
      <c r="V177" s="1925"/>
      <c r="W177" s="1925"/>
      <c r="X177" s="1925"/>
      <c r="Y177" s="1925"/>
      <c r="Z177" s="1925"/>
      <c r="AA177" s="1925"/>
      <c r="AB177" s="1925"/>
      <c r="AC177" s="1925"/>
      <c r="AD177" s="1925"/>
      <c r="AE177" s="1925"/>
      <c r="AF177" s="1925"/>
      <c r="AG177" s="1925"/>
      <c r="AH177" s="1925"/>
      <c r="AI177" s="1925"/>
      <c r="AJ177" s="1925"/>
      <c r="AK177" s="1925"/>
      <c r="AL177" s="1925"/>
      <c r="AM177" s="1925"/>
      <c r="AN177" s="1925"/>
      <c r="AO177" s="1925"/>
      <c r="AP177" s="1925"/>
      <c r="AQ177" s="1925"/>
      <c r="AR177" s="1925"/>
      <c r="AS177" s="1925"/>
      <c r="AT177" s="1925"/>
      <c r="AU177" s="1925"/>
      <c r="AV177" s="1925"/>
      <c r="AW177" s="1925"/>
      <c r="AX177" s="1925"/>
      <c r="AY177" s="1925"/>
      <c r="AZ177" s="1925"/>
      <c r="BA177" s="1925"/>
      <c r="BB177" s="1925"/>
      <c r="BC177" s="1925"/>
      <c r="BD177" s="1925"/>
      <c r="BE177" s="1925"/>
      <c r="BF177" s="1925"/>
    </row>
    <row r="178" spans="1:60" ht="15" customHeight="1">
      <c r="F178" s="1925"/>
      <c r="G178" s="1925"/>
      <c r="H178" s="1925"/>
      <c r="I178" s="1925"/>
      <c r="J178" s="1925"/>
      <c r="K178" s="1925"/>
      <c r="L178" s="1925"/>
      <c r="M178" s="1925"/>
      <c r="N178" s="1925"/>
      <c r="O178" s="1925"/>
      <c r="P178" s="1925"/>
      <c r="Q178" s="1925"/>
      <c r="R178" s="1925"/>
      <c r="S178" s="1925"/>
      <c r="T178" s="1925"/>
      <c r="U178" s="1925"/>
      <c r="V178" s="1925"/>
      <c r="W178" s="1925"/>
      <c r="X178" s="1925"/>
      <c r="Y178" s="1925"/>
      <c r="Z178" s="1925"/>
      <c r="AA178" s="1925"/>
      <c r="AB178" s="1925"/>
      <c r="AC178" s="1925"/>
      <c r="AD178" s="1925"/>
      <c r="AE178" s="1925"/>
      <c r="AF178" s="1925"/>
      <c r="AG178" s="1925"/>
      <c r="AH178" s="1925"/>
      <c r="AI178" s="1925"/>
      <c r="AJ178" s="1925"/>
      <c r="AK178" s="1925"/>
      <c r="AL178" s="1925"/>
      <c r="AM178" s="1925"/>
      <c r="AN178" s="1925"/>
      <c r="AO178" s="1925"/>
      <c r="AP178" s="1925"/>
      <c r="AQ178" s="1925"/>
      <c r="AR178" s="1925"/>
      <c r="AS178" s="1925"/>
      <c r="AT178" s="1925"/>
      <c r="AU178" s="1925"/>
      <c r="AV178" s="1925"/>
      <c r="AW178" s="1925"/>
      <c r="AX178" s="1925"/>
      <c r="AY178" s="1925"/>
      <c r="AZ178" s="1925"/>
      <c r="BA178" s="1925"/>
      <c r="BB178" s="1925"/>
      <c r="BC178" s="1925"/>
      <c r="BD178" s="1925"/>
      <c r="BE178" s="1925"/>
      <c r="BF178" s="1925"/>
    </row>
    <row r="179" spans="1:60" ht="15" customHeight="1">
      <c r="F179" s="1925"/>
      <c r="G179" s="1925"/>
      <c r="H179" s="1925"/>
      <c r="I179" s="1925"/>
      <c r="J179" s="1925"/>
      <c r="K179" s="1925"/>
      <c r="L179" s="1925"/>
      <c r="M179" s="1925"/>
      <c r="N179" s="1925"/>
      <c r="O179" s="1925"/>
      <c r="P179" s="1925"/>
      <c r="Q179" s="1925"/>
      <c r="R179" s="1925"/>
      <c r="S179" s="1925"/>
      <c r="T179" s="1925"/>
      <c r="U179" s="1925"/>
      <c r="V179" s="1925"/>
      <c r="W179" s="1925"/>
      <c r="X179" s="1925"/>
      <c r="Y179" s="1925"/>
      <c r="Z179" s="1925"/>
      <c r="AA179" s="1925"/>
      <c r="AB179" s="1925"/>
      <c r="AC179" s="1925"/>
      <c r="AD179" s="1925"/>
      <c r="AE179" s="1925"/>
      <c r="AF179" s="1925"/>
      <c r="AG179" s="1925"/>
      <c r="AH179" s="1925"/>
      <c r="AI179" s="1925"/>
      <c r="AJ179" s="1925"/>
      <c r="AK179" s="1925"/>
      <c r="AL179" s="1925"/>
      <c r="AM179" s="1925"/>
      <c r="AN179" s="1925"/>
      <c r="AO179" s="1925"/>
      <c r="AP179" s="1925"/>
      <c r="AQ179" s="1925"/>
      <c r="AR179" s="1925"/>
      <c r="AS179" s="1925"/>
      <c r="AT179" s="1925"/>
      <c r="AU179" s="1925"/>
      <c r="AV179" s="1925"/>
      <c r="AW179" s="1925"/>
      <c r="AX179" s="1925"/>
      <c r="AY179" s="1925"/>
      <c r="AZ179" s="1925"/>
      <c r="BA179" s="1925"/>
      <c r="BB179" s="1925"/>
      <c r="BC179" s="1925"/>
      <c r="BD179" s="1925"/>
      <c r="BE179" s="1925"/>
      <c r="BF179" s="1925"/>
    </row>
    <row r="180" spans="1:60" ht="15" customHeight="1">
      <c r="F180" s="1925"/>
      <c r="G180" s="1925"/>
      <c r="H180" s="1925"/>
      <c r="I180" s="1925"/>
      <c r="J180" s="1925"/>
      <c r="K180" s="1925"/>
      <c r="L180" s="1925"/>
      <c r="M180" s="1925"/>
      <c r="N180" s="1925"/>
      <c r="O180" s="1925"/>
      <c r="P180" s="1925"/>
      <c r="Q180" s="1925"/>
      <c r="R180" s="1925"/>
      <c r="S180" s="1925"/>
      <c r="T180" s="1925"/>
      <c r="U180" s="1925"/>
      <c r="V180" s="1925"/>
      <c r="W180" s="1925"/>
      <c r="X180" s="1925"/>
      <c r="Y180" s="1925"/>
      <c r="Z180" s="1925"/>
      <c r="AA180" s="1925"/>
      <c r="AB180" s="1925"/>
      <c r="AC180" s="1925"/>
      <c r="AD180" s="1925"/>
      <c r="AE180" s="1925"/>
      <c r="AF180" s="1925"/>
      <c r="AG180" s="1925"/>
      <c r="AH180" s="1925"/>
      <c r="AI180" s="1925"/>
      <c r="AJ180" s="1925"/>
      <c r="AK180" s="1925"/>
      <c r="AL180" s="1925"/>
      <c r="AM180" s="1925"/>
      <c r="AN180" s="1925"/>
      <c r="AO180" s="1925"/>
      <c r="AP180" s="1925"/>
      <c r="AQ180" s="1925"/>
      <c r="AR180" s="1925"/>
      <c r="AS180" s="1925"/>
      <c r="AT180" s="1925"/>
      <c r="AU180" s="1925"/>
      <c r="AV180" s="1925"/>
      <c r="AW180" s="1925"/>
      <c r="AX180" s="1925"/>
      <c r="AY180" s="1925"/>
      <c r="AZ180" s="1925"/>
      <c r="BA180" s="1925"/>
      <c r="BB180" s="1925"/>
      <c r="BC180" s="1925"/>
      <c r="BD180" s="1925"/>
      <c r="BE180" s="1925"/>
      <c r="BF180" s="1925"/>
      <c r="BG180" s="1395"/>
    </row>
    <row r="181" spans="1:60" ht="15" customHeight="1">
      <c r="F181" s="1925"/>
      <c r="G181" s="1925"/>
      <c r="H181" s="1925"/>
      <c r="I181" s="1925"/>
      <c r="J181" s="1925"/>
      <c r="K181" s="1925"/>
      <c r="L181" s="1925"/>
      <c r="M181" s="1925"/>
      <c r="N181" s="1925"/>
      <c r="O181" s="1925"/>
      <c r="P181" s="1925"/>
      <c r="Q181" s="1925"/>
      <c r="R181" s="1925"/>
      <c r="S181" s="1925"/>
      <c r="T181" s="1925"/>
      <c r="U181" s="1925"/>
      <c r="V181" s="1925"/>
      <c r="W181" s="1925"/>
      <c r="X181" s="1925"/>
      <c r="Y181" s="1925"/>
      <c r="Z181" s="1925"/>
      <c r="AA181" s="1925"/>
      <c r="AB181" s="1925"/>
      <c r="AC181" s="1925"/>
      <c r="AD181" s="1925"/>
      <c r="AE181" s="1925"/>
      <c r="AF181" s="1925"/>
      <c r="AG181" s="1925"/>
      <c r="AH181" s="1925"/>
      <c r="AI181" s="1925"/>
      <c r="AJ181" s="1925"/>
      <c r="AK181" s="1925"/>
      <c r="AL181" s="1925"/>
      <c r="AM181" s="1925"/>
      <c r="AN181" s="1925"/>
      <c r="AO181" s="1925"/>
      <c r="AP181" s="1925"/>
      <c r="AQ181" s="1925"/>
      <c r="AR181" s="1925"/>
      <c r="AS181" s="1925"/>
      <c r="AT181" s="1925"/>
      <c r="AU181" s="1925"/>
      <c r="AV181" s="1925"/>
      <c r="AW181" s="1925"/>
      <c r="AX181" s="1925"/>
      <c r="AY181" s="1925"/>
      <c r="AZ181" s="1925"/>
      <c r="BA181" s="1925"/>
      <c r="BB181" s="1925"/>
      <c r="BC181" s="1925"/>
      <c r="BD181" s="1925"/>
      <c r="BE181" s="1925"/>
      <c r="BF181" s="1925"/>
      <c r="BG181" s="1395"/>
    </row>
    <row r="182" spans="1:60" ht="15" customHeight="1">
      <c r="F182" s="1397"/>
      <c r="G182" s="1397"/>
      <c r="H182" s="1397"/>
      <c r="I182" s="1397"/>
      <c r="J182" s="1397"/>
      <c r="K182" s="1397"/>
      <c r="L182" s="1397"/>
      <c r="M182" s="1397"/>
      <c r="N182" s="1397"/>
      <c r="O182" s="1397"/>
      <c r="P182" s="1397"/>
      <c r="Q182" s="1397"/>
      <c r="R182" s="1397"/>
      <c r="S182" s="1397"/>
      <c r="T182" s="1397"/>
      <c r="U182" s="1397"/>
      <c r="V182" s="1397"/>
      <c r="W182" s="1397"/>
      <c r="X182" s="1397"/>
      <c r="Y182" s="1397"/>
      <c r="Z182" s="1397"/>
      <c r="AA182" s="1397"/>
      <c r="AB182" s="1397"/>
      <c r="AC182" s="1397"/>
      <c r="AD182" s="1397"/>
      <c r="AE182" s="1397"/>
      <c r="AF182" s="1397"/>
      <c r="AG182" s="1397"/>
      <c r="AH182" s="1397"/>
      <c r="AI182" s="1397"/>
      <c r="AJ182" s="1397"/>
      <c r="AK182" s="1397"/>
      <c r="AL182" s="1397"/>
      <c r="AM182" s="1397"/>
      <c r="AN182" s="1397"/>
      <c r="AO182" s="1397"/>
      <c r="AP182" s="1397"/>
      <c r="AQ182" s="1397"/>
      <c r="AR182" s="1397"/>
      <c r="AS182" s="1397"/>
      <c r="AT182" s="1397"/>
      <c r="AU182" s="1397"/>
      <c r="AV182" s="1397"/>
      <c r="AW182" s="1397"/>
      <c r="AX182" s="1397"/>
      <c r="AY182" s="1397"/>
      <c r="AZ182" s="1397"/>
      <c r="BA182" s="1397"/>
      <c r="BB182" s="1397"/>
      <c r="BG182" s="1395"/>
    </row>
    <row r="183" spans="1:60">
      <c r="F183" s="1396" t="s">
        <v>3153</v>
      </c>
      <c r="G183" s="1396"/>
      <c r="H183" s="1396"/>
      <c r="I183" s="1396"/>
      <c r="J183" s="1396"/>
      <c r="K183" s="1396"/>
      <c r="L183" s="1396"/>
      <c r="M183" s="1396"/>
      <c r="N183" s="1396"/>
      <c r="O183" s="1396"/>
      <c r="P183" s="1396"/>
      <c r="Q183" s="1396"/>
      <c r="R183" s="1396"/>
      <c r="S183" s="1396"/>
      <c r="T183" s="1396"/>
      <c r="U183" s="1396"/>
      <c r="V183" s="1396"/>
      <c r="W183" s="1396"/>
      <c r="X183" s="1396"/>
      <c r="Y183" s="1396"/>
      <c r="Z183" s="1396"/>
      <c r="AA183" s="1396"/>
      <c r="AB183" s="1396"/>
      <c r="AC183" s="1396"/>
      <c r="AD183" s="1396"/>
      <c r="AE183" s="1396"/>
      <c r="AF183" s="1396"/>
      <c r="AG183" s="1396"/>
      <c r="AH183" s="1396"/>
      <c r="AI183" s="150"/>
      <c r="AJ183" s="150"/>
      <c r="AK183" s="150"/>
      <c r="AL183" s="150"/>
      <c r="AM183" s="150"/>
      <c r="AN183" s="150"/>
      <c r="AO183" s="150"/>
      <c r="AP183" s="150"/>
      <c r="AQ183" s="150"/>
      <c r="AR183" s="150"/>
      <c r="AS183" s="150"/>
      <c r="BG183" s="564"/>
    </row>
    <row r="184" spans="1:60">
      <c r="F184" s="149"/>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BG184" s="564"/>
    </row>
    <row r="185" spans="1:60">
      <c r="F185" s="149"/>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BG185" s="564"/>
    </row>
    <row r="186" spans="1:60">
      <c r="F186" s="149"/>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BG186" s="564"/>
    </row>
    <row r="187" spans="1:60">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BG187" s="564"/>
    </row>
    <row r="188" spans="1:60">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G188" s="564"/>
    </row>
    <row r="189" spans="1:60" ht="19.5" customHeight="1">
      <c r="A189" s="1385"/>
      <c r="B189" s="1385"/>
      <c r="C189" s="1385"/>
      <c r="D189" s="1386"/>
      <c r="E189" s="1386"/>
      <c r="F189" s="1924" t="s">
        <v>3848</v>
      </c>
      <c r="G189" s="1924"/>
      <c r="H189" s="1924"/>
      <c r="I189" s="1924"/>
      <c r="J189" s="1924"/>
      <c r="K189" s="1924"/>
      <c r="L189" s="1924"/>
      <c r="M189" s="1924"/>
      <c r="N189" s="1924"/>
      <c r="O189" s="1423"/>
      <c r="P189" s="1423"/>
      <c r="Q189" s="1423"/>
      <c r="R189" s="1423"/>
      <c r="S189" s="146"/>
      <c r="T189" s="146"/>
      <c r="U189" s="138" t="s">
        <v>3154</v>
      </c>
      <c r="V189" s="138"/>
      <c r="W189" s="138"/>
      <c r="X189" s="138"/>
      <c r="Y189" s="1424" t="s">
        <v>3850</v>
      </c>
      <c r="Z189" s="1393"/>
      <c r="AA189" s="1393"/>
      <c r="AB189" s="1393"/>
      <c r="AC189" s="1393"/>
      <c r="AD189" s="1393"/>
      <c r="AE189" s="1393"/>
      <c r="AF189" s="1393"/>
      <c r="AG189" s="1393"/>
      <c r="AH189" s="1393"/>
      <c r="AI189" s="1393"/>
      <c r="AJ189" s="1393"/>
      <c r="AK189" s="1393"/>
      <c r="AL189" s="1393"/>
      <c r="AM189" s="1393"/>
      <c r="AN189" s="146"/>
      <c r="AO189" s="146"/>
      <c r="AP189" s="146"/>
      <c r="AQ189" s="146"/>
      <c r="AR189" s="146"/>
      <c r="AS189" s="146"/>
      <c r="AT189" s="146"/>
      <c r="AU189" s="146"/>
      <c r="AV189" s="146"/>
      <c r="AW189" s="1911" t="s">
        <v>3790</v>
      </c>
      <c r="AX189" s="1911"/>
      <c r="AY189" s="1911"/>
      <c r="AZ189" s="1911"/>
      <c r="BA189" s="1911"/>
      <c r="BB189" s="1911"/>
      <c r="BC189" s="1911"/>
      <c r="BD189" s="1911"/>
      <c r="BE189" s="1425"/>
      <c r="BF189" s="145"/>
      <c r="BG189" s="1384"/>
      <c r="BH189" s="145"/>
    </row>
    <row r="190" spans="1:60" ht="19.5" customHeight="1">
      <c r="F190" s="1922" t="s">
        <v>3780</v>
      </c>
      <c r="G190" s="1922"/>
      <c r="H190" s="1922"/>
      <c r="I190" s="1922"/>
      <c r="J190" s="1922"/>
      <c r="K190" s="1922"/>
      <c r="L190" s="1922"/>
      <c r="M190" s="1922"/>
      <c r="N190" s="1922"/>
      <c r="O190" s="1922"/>
      <c r="P190" s="1922"/>
      <c r="Q190" s="1922"/>
      <c r="R190" s="1922"/>
      <c r="S190" s="146"/>
      <c r="T190" s="146"/>
      <c r="U190" s="138" t="s">
        <v>2217</v>
      </c>
      <c r="V190" s="138"/>
      <c r="W190" s="138"/>
      <c r="X190" s="138"/>
      <c r="Y190" s="1426" t="s">
        <v>3850</v>
      </c>
      <c r="Z190" s="1393"/>
      <c r="AA190" s="1393"/>
      <c r="AB190" s="1393"/>
      <c r="AC190" s="1393"/>
      <c r="AD190" s="1393"/>
      <c r="AE190" s="1393"/>
      <c r="AF190" s="1393"/>
      <c r="AG190" s="1393"/>
      <c r="AH190" s="1393"/>
      <c r="AI190" s="1393"/>
      <c r="AJ190" s="1393"/>
      <c r="AK190" s="1393"/>
      <c r="AL190" s="1393"/>
      <c r="AM190" s="1393"/>
      <c r="AN190" s="919" t="s">
        <v>3781</v>
      </c>
      <c r="AO190" s="146"/>
      <c r="AP190" s="146"/>
      <c r="AQ190" s="146"/>
      <c r="AR190" s="146"/>
      <c r="AS190" s="146"/>
      <c r="AT190" s="146"/>
      <c r="AU190" s="138"/>
      <c r="AV190" s="138"/>
      <c r="AW190" s="138"/>
      <c r="AX190" s="138"/>
      <c r="AY190" s="138"/>
      <c r="AZ190" s="138"/>
      <c r="BA190" s="138"/>
      <c r="BB190" s="138"/>
      <c r="BC190" s="138"/>
      <c r="BD190" s="138"/>
      <c r="BE190" s="138"/>
      <c r="BF190" s="145"/>
      <c r="BG190" s="1384"/>
      <c r="BH190" s="145"/>
    </row>
    <row r="191" spans="1:60" ht="19.5" customHeight="1">
      <c r="F191" s="1922"/>
      <c r="G191" s="1922"/>
      <c r="H191" s="1922"/>
      <c r="I191" s="1922"/>
      <c r="J191" s="1922"/>
      <c r="K191" s="1922"/>
      <c r="L191" s="1922"/>
      <c r="M191" s="1922"/>
      <c r="N191" s="1922"/>
      <c r="O191" s="1922"/>
      <c r="P191" s="1922"/>
      <c r="Q191" s="1922"/>
      <c r="R191" s="1922"/>
      <c r="S191" s="146"/>
      <c r="T191" s="146"/>
      <c r="U191" s="138" t="s">
        <v>2321</v>
      </c>
      <c r="V191" s="138"/>
      <c r="W191" s="138"/>
      <c r="X191" s="138"/>
      <c r="Y191" s="1889" t="s">
        <v>3850</v>
      </c>
      <c r="Z191" s="1889"/>
      <c r="AA191" s="1889"/>
      <c r="AB191" s="1889"/>
      <c r="AC191" s="1889"/>
      <c r="AD191" s="1889"/>
      <c r="AE191" s="1889"/>
      <c r="AF191" s="1889"/>
      <c r="AG191" s="1889"/>
      <c r="AH191" s="1889"/>
      <c r="AI191" s="1889"/>
      <c r="AJ191" s="1889"/>
      <c r="AK191" s="1889"/>
      <c r="AL191" s="1889"/>
      <c r="AM191" s="1393"/>
      <c r="AN191" s="146"/>
      <c r="AO191" s="146"/>
      <c r="AP191" s="146"/>
      <c r="AQ191" s="146"/>
      <c r="AR191" s="146"/>
      <c r="AS191" s="146"/>
      <c r="AT191" s="146"/>
      <c r="AU191" s="138"/>
      <c r="AV191" s="138" t="s">
        <v>3849</v>
      </c>
      <c r="AW191" s="138"/>
      <c r="AX191" s="138"/>
      <c r="AY191" s="138"/>
      <c r="AZ191" s="138"/>
      <c r="BA191" s="138"/>
      <c r="BB191" s="138"/>
      <c r="BC191" s="138"/>
      <c r="BD191" s="138"/>
      <c r="BE191" s="138"/>
      <c r="BF191" s="145"/>
      <c r="BG191" s="1384"/>
      <c r="BH191" s="145"/>
    </row>
    <row r="192" spans="1:60" s="150" customFormat="1" ht="19.5" customHeight="1">
      <c r="A192" s="244"/>
      <c r="B192" s="244"/>
      <c r="C192" s="244"/>
      <c r="D192" s="217"/>
      <c r="E192" s="217"/>
      <c r="F192" s="1930" t="s">
        <v>3156</v>
      </c>
      <c r="G192" s="1930"/>
      <c r="H192" s="1930"/>
      <c r="I192" s="1930"/>
      <c r="J192" s="1930"/>
      <c r="K192" s="1930"/>
      <c r="L192" s="1930"/>
      <c r="M192" s="1930"/>
      <c r="N192" s="1930"/>
      <c r="O192" s="264"/>
      <c r="P192" s="264"/>
      <c r="Q192" s="264"/>
      <c r="R192" s="264"/>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T192" s="138"/>
      <c r="AU192" s="138"/>
      <c r="AV192" s="138"/>
      <c r="AW192" s="138"/>
      <c r="AX192" s="138"/>
      <c r="AY192" s="138"/>
      <c r="AZ192" s="138"/>
      <c r="BA192" s="138"/>
      <c r="BB192" s="138"/>
      <c r="BC192" s="138"/>
      <c r="BD192" s="138"/>
      <c r="BE192" s="138"/>
      <c r="BF192" s="143"/>
      <c r="BG192" s="1384"/>
      <c r="BH192" s="143"/>
    </row>
    <row r="193" spans="1:62" s="143" customFormat="1">
      <c r="A193" s="244"/>
      <c r="B193" s="244"/>
      <c r="C193" s="244"/>
      <c r="D193" s="217"/>
      <c r="E193" s="219"/>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G193" s="564"/>
    </row>
    <row r="194" spans="1:62" s="143" customFormat="1">
      <c r="A194" s="244"/>
      <c r="B194" s="244"/>
      <c r="C194" s="244"/>
      <c r="D194" s="217"/>
      <c r="E194" s="219"/>
      <c r="F194" s="154"/>
      <c r="G194" s="154"/>
      <c r="H194" s="154"/>
      <c r="I194" s="154"/>
      <c r="J194" s="154"/>
      <c r="K194" s="154"/>
      <c r="L194" s="154"/>
      <c r="M194" s="154"/>
      <c r="N194" s="154"/>
      <c r="O194" s="154"/>
      <c r="P194" s="154"/>
      <c r="Q194" s="154"/>
      <c r="R194" s="154"/>
      <c r="BG194" s="564"/>
    </row>
    <row r="195" spans="1:62" s="143" customFormat="1">
      <c r="A195" s="244"/>
      <c r="B195" s="244"/>
      <c r="C195" s="244"/>
      <c r="D195" s="217"/>
      <c r="E195" s="219"/>
      <c r="F195" s="154"/>
      <c r="G195" s="154"/>
      <c r="H195" s="154"/>
      <c r="I195" s="154"/>
      <c r="J195" s="154"/>
      <c r="K195" s="154"/>
      <c r="L195" s="154"/>
      <c r="M195" s="154"/>
      <c r="N195" s="154"/>
      <c r="O195" s="154"/>
      <c r="P195" s="154"/>
      <c r="Q195" s="154"/>
      <c r="R195" s="154"/>
      <c r="BG195" s="564"/>
    </row>
    <row r="196" spans="1:62" s="143" customFormat="1" ht="65.25" customHeight="1">
      <c r="A196" s="244"/>
      <c r="B196" s="244"/>
      <c r="C196" s="244"/>
      <c r="D196" s="217"/>
      <c r="E196" s="219"/>
      <c r="F196" s="154"/>
      <c r="G196" s="154"/>
      <c r="H196" s="154"/>
      <c r="I196" s="154"/>
      <c r="J196" s="154"/>
      <c r="K196" s="154"/>
      <c r="L196" s="154"/>
      <c r="M196" s="154"/>
      <c r="N196" s="154"/>
      <c r="O196" s="154"/>
      <c r="P196" s="154"/>
      <c r="Q196" s="154"/>
      <c r="R196" s="154"/>
      <c r="BG196" s="564"/>
    </row>
    <row r="197" spans="1:62" ht="18.75" customHeight="1" thickBot="1">
      <c r="F197" s="1389"/>
      <c r="G197" s="1389"/>
      <c r="H197" s="1389"/>
      <c r="I197" s="1389"/>
      <c r="J197" s="1389"/>
      <c r="K197" s="1389"/>
      <c r="L197" s="1389"/>
      <c r="M197" s="1389"/>
      <c r="N197" s="1389"/>
      <c r="O197" s="1389"/>
      <c r="P197" s="1389"/>
      <c r="Q197" s="1389"/>
      <c r="R197" s="1389"/>
      <c r="S197" s="1389"/>
      <c r="T197" s="1389"/>
      <c r="U197" s="1389"/>
      <c r="V197" s="1389"/>
      <c r="W197" s="1389"/>
      <c r="X197" s="1389"/>
      <c r="Y197" s="1389"/>
      <c r="Z197" s="1389"/>
      <c r="AA197" s="1389"/>
      <c r="AB197" s="1389"/>
      <c r="AC197" s="1389"/>
      <c r="AD197" s="1389"/>
      <c r="AE197" s="1389"/>
      <c r="AF197" s="1389"/>
      <c r="AG197" s="1389"/>
      <c r="AH197" s="1389"/>
      <c r="AI197" s="1389"/>
      <c r="AJ197" s="1389"/>
      <c r="AK197" s="1389"/>
      <c r="AL197" s="1389"/>
      <c r="AM197" s="1389"/>
      <c r="AN197" s="1389"/>
      <c r="AO197" s="1389"/>
      <c r="AP197" s="1389"/>
      <c r="AQ197" s="1389"/>
      <c r="AR197" s="1389"/>
      <c r="AS197" s="1389"/>
      <c r="AT197" s="1389"/>
      <c r="AU197" s="1389"/>
      <c r="AV197" s="1389"/>
      <c r="AW197" s="1389"/>
      <c r="AX197" s="1389"/>
      <c r="AY197" s="1389"/>
      <c r="AZ197" s="1389"/>
      <c r="BA197" s="1389"/>
      <c r="BB197" s="1389"/>
      <c r="BC197" s="1389"/>
      <c r="BD197" s="1389"/>
      <c r="BE197" s="1389"/>
      <c r="BG197" s="564"/>
    </row>
    <row r="198" spans="1:62" ht="30.75" customHeight="1">
      <c r="F198" s="1881" t="s">
        <v>3103</v>
      </c>
      <c r="G198" s="1881"/>
      <c r="H198" s="1881"/>
      <c r="I198" s="1881"/>
      <c r="J198" s="1881"/>
      <c r="K198" s="1881"/>
      <c r="L198" s="1881"/>
      <c r="M198" s="1881"/>
      <c r="N198" s="1881"/>
      <c r="O198" s="1881"/>
      <c r="P198" s="1881"/>
      <c r="Q198" s="1881"/>
      <c r="R198" s="1881"/>
      <c r="S198" s="1881"/>
      <c r="T198" s="1881"/>
      <c r="U198" s="1881"/>
      <c r="V198" s="1881"/>
      <c r="W198" s="1881"/>
      <c r="X198" s="1881"/>
      <c r="Y198" s="1881"/>
      <c r="Z198" s="1881"/>
      <c r="AA198" s="1881"/>
      <c r="AB198" s="1881"/>
      <c r="AC198" s="1881"/>
      <c r="AD198" s="1881"/>
      <c r="AE198" s="1881"/>
      <c r="AF198" s="1881"/>
      <c r="AG198" s="1881"/>
      <c r="AH198" s="1881"/>
      <c r="AI198" s="1881"/>
      <c r="AJ198" s="1881"/>
      <c r="AK198" s="1881"/>
      <c r="AL198" s="1881"/>
      <c r="AM198" s="1881"/>
      <c r="AN198" s="1881"/>
      <c r="AO198" s="1881"/>
      <c r="AP198" s="1881"/>
      <c r="AQ198" s="1881"/>
      <c r="AR198" s="1881"/>
      <c r="AS198" s="1881"/>
      <c r="AT198" s="1881"/>
      <c r="AU198" s="1881"/>
      <c r="AV198" s="1881"/>
      <c r="AW198" s="1881"/>
      <c r="AX198" s="1881"/>
      <c r="AY198" s="1881"/>
      <c r="AZ198" s="1881"/>
      <c r="BA198" s="1881"/>
      <c r="BB198" s="1881"/>
      <c r="BC198" s="1881"/>
      <c r="BD198" s="1881"/>
      <c r="BG198" s="565"/>
    </row>
    <row r="199" spans="1:62" s="685" customFormat="1" ht="23.25" customHeight="1">
      <c r="A199" s="683"/>
      <c r="B199" s="683"/>
      <c r="C199" s="683"/>
      <c r="D199" s="683"/>
      <c r="E199" s="683"/>
      <c r="F199" s="684" t="str">
        <f>F136</f>
        <v>Kontrolni broj: 1800</v>
      </c>
      <c r="G199" s="683"/>
      <c r="H199" s="683"/>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137"/>
      <c r="AV199" s="137"/>
      <c r="AW199" s="137"/>
      <c r="AX199" s="137"/>
      <c r="AY199" s="137"/>
      <c r="AZ199" s="137"/>
      <c r="BA199" s="137"/>
      <c r="BB199" s="137"/>
      <c r="BC199" s="137"/>
      <c r="BD199" s="137"/>
      <c r="BE199" s="137"/>
      <c r="BF199" s="683"/>
      <c r="BG199" s="564"/>
      <c r="BJ199" s="683"/>
    </row>
  </sheetData>
  <mergeCells count="278">
    <mergeCell ref="A28:A29"/>
    <mergeCell ref="A40:A41"/>
    <mergeCell ref="A52:A53"/>
    <mergeCell ref="A55:A56"/>
    <mergeCell ref="A58:A59"/>
    <mergeCell ref="C28:C29"/>
    <mergeCell ref="C40:C41"/>
    <mergeCell ref="C52:C53"/>
    <mergeCell ref="C55:C56"/>
    <mergeCell ref="C58:C59"/>
    <mergeCell ref="A72:A73"/>
    <mergeCell ref="A82:A83"/>
    <mergeCell ref="A99:A100"/>
    <mergeCell ref="A111:A112"/>
    <mergeCell ref="C72:C73"/>
    <mergeCell ref="C82:C83"/>
    <mergeCell ref="C99:C100"/>
    <mergeCell ref="C111:C112"/>
    <mergeCell ref="AO39:AT39"/>
    <mergeCell ref="AO47:AT47"/>
    <mergeCell ref="F58:H59"/>
    <mergeCell ref="AO58:AT59"/>
    <mergeCell ref="F50:H50"/>
    <mergeCell ref="AO50:AT50"/>
    <mergeCell ref="F71:H71"/>
    <mergeCell ref="I71:AN71"/>
    <mergeCell ref="AO71:AT71"/>
    <mergeCell ref="F52:H53"/>
    <mergeCell ref="F54:H54"/>
    <mergeCell ref="AO52:AT53"/>
    <mergeCell ref="AO54:AT54"/>
    <mergeCell ref="F55:H56"/>
    <mergeCell ref="I56:N56"/>
    <mergeCell ref="AO51:AT51"/>
    <mergeCell ref="AU142:AZ142"/>
    <mergeCell ref="BA142:BE142"/>
    <mergeCell ref="F145:H145"/>
    <mergeCell ref="AO145:AT145"/>
    <mergeCell ref="AP2:BE2"/>
    <mergeCell ref="AP3:BE3"/>
    <mergeCell ref="AP4:BE4"/>
    <mergeCell ref="F25:H26"/>
    <mergeCell ref="I25:AN26"/>
    <mergeCell ref="AO25:AT26"/>
    <mergeCell ref="AU25:BE26"/>
    <mergeCell ref="F7:BE7"/>
    <mergeCell ref="F8:BE8"/>
    <mergeCell ref="F10:BE10"/>
    <mergeCell ref="O12:BE12"/>
    <mergeCell ref="F35:H35"/>
    <mergeCell ref="AO35:AT35"/>
    <mergeCell ref="F36:H36"/>
    <mergeCell ref="AO36:AT36"/>
    <mergeCell ref="F37:H37"/>
    <mergeCell ref="AO37:AT37"/>
    <mergeCell ref="F38:H38"/>
    <mergeCell ref="AO38:AT38"/>
    <mergeCell ref="AO43:AT43"/>
    <mergeCell ref="AU27:BE27"/>
    <mergeCell ref="F28:H29"/>
    <mergeCell ref="AO28:AT29"/>
    <mergeCell ref="F34:H34"/>
    <mergeCell ref="AO34:AT34"/>
    <mergeCell ref="F32:H32"/>
    <mergeCell ref="AO32:AT32"/>
    <mergeCell ref="F33:H33"/>
    <mergeCell ref="AO33:AT33"/>
    <mergeCell ref="F27:H27"/>
    <mergeCell ref="I27:AN27"/>
    <mergeCell ref="AO27:AT27"/>
    <mergeCell ref="F30:H30"/>
    <mergeCell ref="AO30:AT30"/>
    <mergeCell ref="F31:H31"/>
    <mergeCell ref="AO31:AT31"/>
    <mergeCell ref="BG2:BG19"/>
    <mergeCell ref="BG49:BG65"/>
    <mergeCell ref="F44:H44"/>
    <mergeCell ref="AO44:AT44"/>
    <mergeCell ref="F45:H45"/>
    <mergeCell ref="AO45:AT45"/>
    <mergeCell ref="F48:H48"/>
    <mergeCell ref="AO48:AT48"/>
    <mergeCell ref="F49:H49"/>
    <mergeCell ref="AO49:AT49"/>
    <mergeCell ref="F46:H46"/>
    <mergeCell ref="AO46:AT46"/>
    <mergeCell ref="F47:H47"/>
    <mergeCell ref="F57:H57"/>
    <mergeCell ref="AO55:AT56"/>
    <mergeCell ref="AO57:AT57"/>
    <mergeCell ref="F51:H51"/>
    <mergeCell ref="F39:H39"/>
    <mergeCell ref="F40:H41"/>
    <mergeCell ref="AO40:AT41"/>
    <mergeCell ref="I41:N41"/>
    <mergeCell ref="F42:H42"/>
    <mergeCell ref="AO42:AT42"/>
    <mergeCell ref="F43:H43"/>
    <mergeCell ref="F60:H60"/>
    <mergeCell ref="F66:BE66"/>
    <mergeCell ref="F69:H70"/>
    <mergeCell ref="I69:AN70"/>
    <mergeCell ref="AO69:AT70"/>
    <mergeCell ref="AU69:BE70"/>
    <mergeCell ref="AO60:AT60"/>
    <mergeCell ref="F61:H61"/>
    <mergeCell ref="AO61:AT61"/>
    <mergeCell ref="F62:H62"/>
    <mergeCell ref="AO62:AT62"/>
    <mergeCell ref="F76:H76"/>
    <mergeCell ref="F77:H77"/>
    <mergeCell ref="F74:H74"/>
    <mergeCell ref="F75:H75"/>
    <mergeCell ref="AO74:AT74"/>
    <mergeCell ref="AO75:AT75"/>
    <mergeCell ref="AO76:AT76"/>
    <mergeCell ref="AO77:AT77"/>
    <mergeCell ref="AU71:BE71"/>
    <mergeCell ref="F72:H73"/>
    <mergeCell ref="AO72:AT73"/>
    <mergeCell ref="F82:H83"/>
    <mergeCell ref="F84:H84"/>
    <mergeCell ref="AO82:AT83"/>
    <mergeCell ref="AO84:AT84"/>
    <mergeCell ref="AO85:AT85"/>
    <mergeCell ref="AO86:AT86"/>
    <mergeCell ref="F80:H80"/>
    <mergeCell ref="F81:H81"/>
    <mergeCell ref="F78:H78"/>
    <mergeCell ref="F79:H79"/>
    <mergeCell ref="AO78:AT78"/>
    <mergeCell ref="AO79:AT79"/>
    <mergeCell ref="AO80:AT80"/>
    <mergeCell ref="AO81:AT81"/>
    <mergeCell ref="F89:H89"/>
    <mergeCell ref="F90:H90"/>
    <mergeCell ref="F87:H87"/>
    <mergeCell ref="F88:H88"/>
    <mergeCell ref="AO87:AT87"/>
    <mergeCell ref="AO88:AT88"/>
    <mergeCell ref="AO89:AT89"/>
    <mergeCell ref="AO90:AT90"/>
    <mergeCell ref="F85:H85"/>
    <mergeCell ref="F86:H86"/>
    <mergeCell ref="F93:H93"/>
    <mergeCell ref="F94:H94"/>
    <mergeCell ref="AO98:AT98"/>
    <mergeCell ref="AO101:AT101"/>
    <mergeCell ref="F101:H101"/>
    <mergeCell ref="F91:H91"/>
    <mergeCell ref="F92:H92"/>
    <mergeCell ref="AO91:AT91"/>
    <mergeCell ref="AO92:AT92"/>
    <mergeCell ref="AO93:AT93"/>
    <mergeCell ref="AO94:AT94"/>
    <mergeCell ref="AO95:AT95"/>
    <mergeCell ref="AO96:AT96"/>
    <mergeCell ref="I139:AN140"/>
    <mergeCell ref="F97:H97"/>
    <mergeCell ref="F98:H98"/>
    <mergeCell ref="F95:H95"/>
    <mergeCell ref="F96:H96"/>
    <mergeCell ref="F99:H100"/>
    <mergeCell ref="AO99:AT100"/>
    <mergeCell ref="I101:AN101"/>
    <mergeCell ref="F118:H119"/>
    <mergeCell ref="AO118:AT119"/>
    <mergeCell ref="AO120:AT120"/>
    <mergeCell ref="AO121:AT121"/>
    <mergeCell ref="F128:H128"/>
    <mergeCell ref="AO128:AT128"/>
    <mergeCell ref="F121:H121"/>
    <mergeCell ref="F120:H120"/>
    <mergeCell ref="F122:H123"/>
    <mergeCell ref="AO97:AT97"/>
    <mergeCell ref="AO110:AT110"/>
    <mergeCell ref="F111:H112"/>
    <mergeCell ref="AO111:AT112"/>
    <mergeCell ref="AO122:AT123"/>
    <mergeCell ref="F126:H126"/>
    <mergeCell ref="AO117:AT117"/>
    <mergeCell ref="F192:N192"/>
    <mergeCell ref="F142:H142"/>
    <mergeCell ref="AO142:AT142"/>
    <mergeCell ref="BA144:BE144"/>
    <mergeCell ref="AU145:AZ145"/>
    <mergeCell ref="BA145:BE145"/>
    <mergeCell ref="AO106:AT106"/>
    <mergeCell ref="AO107:AT107"/>
    <mergeCell ref="F108:H108"/>
    <mergeCell ref="AO108:AT108"/>
    <mergeCell ref="F124:H124"/>
    <mergeCell ref="AO124:AT124"/>
    <mergeCell ref="F125:H125"/>
    <mergeCell ref="AO125:AT125"/>
    <mergeCell ref="F143:H143"/>
    <mergeCell ref="AO143:AT143"/>
    <mergeCell ref="AO141:AT141"/>
    <mergeCell ref="F127:H127"/>
    <mergeCell ref="AO127:AT127"/>
    <mergeCell ref="F114:H115"/>
    <mergeCell ref="AO114:AT115"/>
    <mergeCell ref="F116:H116"/>
    <mergeCell ref="F158:H158"/>
    <mergeCell ref="F159:H159"/>
    <mergeCell ref="F190:R191"/>
    <mergeCell ref="F146:H146"/>
    <mergeCell ref="AO146:AT146"/>
    <mergeCell ref="F154:H154"/>
    <mergeCell ref="AO154:AT154"/>
    <mergeCell ref="F155:H155"/>
    <mergeCell ref="F189:N189"/>
    <mergeCell ref="F169:BE175"/>
    <mergeCell ref="F177:BF181"/>
    <mergeCell ref="AU149:BE150"/>
    <mergeCell ref="F151:H151"/>
    <mergeCell ref="I151:AN151"/>
    <mergeCell ref="AO151:AT151"/>
    <mergeCell ref="F156:H156"/>
    <mergeCell ref="AO156:AT156"/>
    <mergeCell ref="AO155:AT155"/>
    <mergeCell ref="F117:H117"/>
    <mergeCell ref="A135:BE135"/>
    <mergeCell ref="A114:A115"/>
    <mergeCell ref="A118:A119"/>
    <mergeCell ref="A122:A123"/>
    <mergeCell ref="C114:C115"/>
    <mergeCell ref="C118:C119"/>
    <mergeCell ref="C122:C123"/>
    <mergeCell ref="AO116:AT116"/>
    <mergeCell ref="F113:H113"/>
    <mergeCell ref="F110:H110"/>
    <mergeCell ref="F141:H141"/>
    <mergeCell ref="K3:U3"/>
    <mergeCell ref="K4:V4"/>
    <mergeCell ref="F144:H144"/>
    <mergeCell ref="F152:H152"/>
    <mergeCell ref="AO152:AT152"/>
    <mergeCell ref="F153:H153"/>
    <mergeCell ref="AO153:AT153"/>
    <mergeCell ref="F149:H150"/>
    <mergeCell ref="I149:AN150"/>
    <mergeCell ref="AO149:AT150"/>
    <mergeCell ref="F102:H102"/>
    <mergeCell ref="F103:H103"/>
    <mergeCell ref="AO102:AT102"/>
    <mergeCell ref="AO103:AT103"/>
    <mergeCell ref="F109:H109"/>
    <mergeCell ref="AO109:AT109"/>
    <mergeCell ref="F104:H104"/>
    <mergeCell ref="F105:H105"/>
    <mergeCell ref="AO104:AT104"/>
    <mergeCell ref="AO105:AT105"/>
    <mergeCell ref="F106:H106"/>
    <mergeCell ref="F107:H107"/>
    <mergeCell ref="I141:AN141"/>
    <mergeCell ref="F139:H140"/>
    <mergeCell ref="F198:BD198"/>
    <mergeCell ref="K2:U2"/>
    <mergeCell ref="K5:U5"/>
    <mergeCell ref="AU141:AZ141"/>
    <mergeCell ref="BA141:BE141"/>
    <mergeCell ref="AO113:AT113"/>
    <mergeCell ref="AU151:BE151"/>
    <mergeCell ref="Y191:AH191"/>
    <mergeCell ref="AI191:AL191"/>
    <mergeCell ref="AO139:AT140"/>
    <mergeCell ref="AU139:BE139"/>
    <mergeCell ref="AU140:AZ140"/>
    <mergeCell ref="BA140:BE140"/>
    <mergeCell ref="AU146:AZ146"/>
    <mergeCell ref="BA146:BE146"/>
    <mergeCell ref="AO126:AT126"/>
    <mergeCell ref="AU143:AZ143"/>
    <mergeCell ref="BA143:BE143"/>
    <mergeCell ref="AO144:AT144"/>
    <mergeCell ref="AU144:AZ144"/>
    <mergeCell ref="AW189:BD189"/>
  </mergeCells>
  <phoneticPr fontId="82" type="noConversion"/>
  <conditionalFormatting sqref="C161:D161">
    <cfRule type="expression" dxfId="8" priority="154">
      <formula>OR(#REF!="Malo",#REF!="Srednje",#REF!="Veliko")</formula>
    </cfRule>
  </conditionalFormatting>
  <pageMargins left="0.59055118110236227" right="0.11811023622047245" top="0.39370078740157483" bottom="0.27559055118110237" header="0.23622047244094491" footer="0.15748031496062992"/>
  <pageSetup paperSize="9" scale="75"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1A735"/>
  </sheetPr>
  <dimension ref="A1:WWI64"/>
  <sheetViews>
    <sheetView showGridLines="0" view="pageLayout" topLeftCell="C1" zoomScaleNormal="100" workbookViewId="0">
      <selection activeCell="C1" sqref="C1"/>
    </sheetView>
  </sheetViews>
  <sheetFormatPr defaultColWidth="2" defaultRowHeight="16.5"/>
  <cols>
    <col min="1" max="1" width="11.140625" hidden="1" customWidth="1"/>
    <col min="2" max="2" width="17" hidden="1" customWidth="1"/>
    <col min="3" max="3" width="5.5703125" style="137" bestFit="1" customWidth="1"/>
    <col min="4" max="6" width="2.140625" style="137" bestFit="1" customWidth="1"/>
    <col min="7" max="7" width="1.42578125" style="137" customWidth="1"/>
    <col min="8" max="8" width="2.140625" style="137" bestFit="1" customWidth="1"/>
    <col min="9" max="9" width="5.28515625" style="137" bestFit="1" customWidth="1"/>
    <col min="10" max="11" width="2.140625" style="137" bestFit="1" customWidth="1"/>
    <col min="12" max="20" width="2.28515625" style="137" bestFit="1" customWidth="1"/>
    <col min="21" max="21" width="1.28515625" style="137" customWidth="1"/>
    <col min="22" max="23" width="2.28515625" style="137" bestFit="1" customWidth="1"/>
    <col min="24" max="24" width="1.7109375" style="137" customWidth="1"/>
    <col min="25" max="25" width="1" style="137" customWidth="1"/>
    <col min="26" max="26" width="0.5703125" style="137" hidden="1" customWidth="1"/>
    <col min="27" max="27" width="0.140625" style="137" hidden="1" customWidth="1"/>
    <col min="28" max="32" width="1.7109375" style="137" customWidth="1"/>
    <col min="33" max="33" width="1.5703125" style="137" customWidth="1"/>
    <col min="34" max="38" width="1.7109375" style="137" customWidth="1"/>
    <col min="39" max="39" width="1.28515625" style="137" customWidth="1"/>
    <col min="40" max="42" width="2.28515625" style="137" bestFit="1" customWidth="1"/>
    <col min="43" max="45" width="2.28515625" style="137" customWidth="1"/>
    <col min="46" max="46" width="0.85546875" style="137" customWidth="1"/>
    <col min="47" max="47" width="1.140625" style="137" customWidth="1"/>
    <col min="48" max="48" width="1" style="137" customWidth="1"/>
    <col min="49" max="55" width="2.28515625" style="137" customWidth="1"/>
    <col min="56" max="56" width="1.42578125" style="137" customWidth="1"/>
    <col min="57" max="57" width="3.5703125" style="137" customWidth="1"/>
    <col min="58" max="262" width="2" style="137"/>
    <col min="263" max="263" width="1.42578125" style="137" customWidth="1"/>
    <col min="264" max="279" width="2" style="137"/>
    <col min="280" max="280" width="1.7109375" style="137" customWidth="1"/>
    <col min="281" max="281" width="1" style="137" customWidth="1"/>
    <col min="282" max="283" width="2" style="137" hidden="1" customWidth="1"/>
    <col min="284" max="288" width="1.7109375" style="137" customWidth="1"/>
    <col min="289" max="289" width="1.5703125" style="137" customWidth="1"/>
    <col min="290" max="292" width="1.7109375" style="137" customWidth="1"/>
    <col min="293" max="293" width="1.28515625" style="137" customWidth="1"/>
    <col min="294" max="296" width="2" style="137"/>
    <col min="297" max="309" width="2.28515625" style="137" customWidth="1"/>
    <col min="310" max="518" width="2" style="137"/>
    <col min="519" max="519" width="1.42578125" style="137" customWidth="1"/>
    <col min="520" max="535" width="2" style="137"/>
    <col min="536" max="536" width="1.7109375" style="137" customWidth="1"/>
    <col min="537" max="537" width="1" style="137" customWidth="1"/>
    <col min="538" max="539" width="2" style="137" hidden="1" customWidth="1"/>
    <col min="540" max="544" width="1.7109375" style="137" customWidth="1"/>
    <col min="545" max="545" width="1.5703125" style="137" customWidth="1"/>
    <col min="546" max="548" width="1.7109375" style="137" customWidth="1"/>
    <col min="549" max="549" width="1.28515625" style="137" customWidth="1"/>
    <col min="550" max="552" width="2" style="137"/>
    <col min="553" max="565" width="2.28515625" style="137" customWidth="1"/>
    <col min="566" max="774" width="2" style="137"/>
    <col min="775" max="775" width="1.42578125" style="137" customWidth="1"/>
    <col min="776" max="791" width="2" style="137"/>
    <col min="792" max="792" width="1.7109375" style="137" customWidth="1"/>
    <col min="793" max="793" width="1" style="137" customWidth="1"/>
    <col min="794" max="795" width="2" style="137" hidden="1" customWidth="1"/>
    <col min="796" max="800" width="1.7109375" style="137" customWidth="1"/>
    <col min="801" max="801" width="1.5703125" style="137" customWidth="1"/>
    <col min="802" max="804" width="1.7109375" style="137" customWidth="1"/>
    <col min="805" max="805" width="1.28515625" style="137" customWidth="1"/>
    <col min="806" max="808" width="2" style="137"/>
    <col min="809" max="821" width="2.28515625" style="137" customWidth="1"/>
    <col min="822" max="1030" width="2" style="137"/>
    <col min="1031" max="1031" width="1.42578125" style="137" customWidth="1"/>
    <col min="1032" max="1047" width="2" style="137"/>
    <col min="1048" max="1048" width="1.7109375" style="137" customWidth="1"/>
    <col min="1049" max="1049" width="1" style="137" customWidth="1"/>
    <col min="1050" max="1051" width="2" style="137" hidden="1" customWidth="1"/>
    <col min="1052" max="1056" width="1.7109375" style="137" customWidth="1"/>
    <col min="1057" max="1057" width="1.5703125" style="137" customWidth="1"/>
    <col min="1058" max="1060" width="1.7109375" style="137" customWidth="1"/>
    <col min="1061" max="1061" width="1.28515625" style="137" customWidth="1"/>
    <col min="1062" max="1064" width="2" style="137"/>
    <col min="1065" max="1077" width="2.28515625" style="137" customWidth="1"/>
    <col min="1078" max="1286" width="2" style="137"/>
    <col min="1287" max="1287" width="1.42578125" style="137" customWidth="1"/>
    <col min="1288" max="1303" width="2" style="137"/>
    <col min="1304" max="1304" width="1.7109375" style="137" customWidth="1"/>
    <col min="1305" max="1305" width="1" style="137" customWidth="1"/>
    <col min="1306" max="1307" width="2" style="137" hidden="1" customWidth="1"/>
    <col min="1308" max="1312" width="1.7109375" style="137" customWidth="1"/>
    <col min="1313" max="1313" width="1.5703125" style="137" customWidth="1"/>
    <col min="1314" max="1316" width="1.7109375" style="137" customWidth="1"/>
    <col min="1317" max="1317" width="1.28515625" style="137" customWidth="1"/>
    <col min="1318" max="1320" width="2" style="137"/>
    <col min="1321" max="1333" width="2.28515625" style="137" customWidth="1"/>
    <col min="1334" max="1542" width="2" style="137"/>
    <col min="1543" max="1543" width="1.42578125" style="137" customWidth="1"/>
    <col min="1544" max="1559" width="2" style="137"/>
    <col min="1560" max="1560" width="1.7109375" style="137" customWidth="1"/>
    <col min="1561" max="1561" width="1" style="137" customWidth="1"/>
    <col min="1562" max="1563" width="2" style="137" hidden="1" customWidth="1"/>
    <col min="1564" max="1568" width="1.7109375" style="137" customWidth="1"/>
    <col min="1569" max="1569" width="1.5703125" style="137" customWidth="1"/>
    <col min="1570" max="1572" width="1.7109375" style="137" customWidth="1"/>
    <col min="1573" max="1573" width="1.28515625" style="137" customWidth="1"/>
    <col min="1574" max="1576" width="2" style="137"/>
    <col min="1577" max="1589" width="2.28515625" style="137" customWidth="1"/>
    <col min="1590" max="1798" width="2" style="137"/>
    <col min="1799" max="1799" width="1.42578125" style="137" customWidth="1"/>
    <col min="1800" max="1815" width="2" style="137"/>
    <col min="1816" max="1816" width="1.7109375" style="137" customWidth="1"/>
    <col min="1817" max="1817" width="1" style="137" customWidth="1"/>
    <col min="1818" max="1819" width="2" style="137" hidden="1" customWidth="1"/>
    <col min="1820" max="1824" width="1.7109375" style="137" customWidth="1"/>
    <col min="1825" max="1825" width="1.5703125" style="137" customWidth="1"/>
    <col min="1826" max="1828" width="1.7109375" style="137" customWidth="1"/>
    <col min="1829" max="1829" width="1.28515625" style="137" customWidth="1"/>
    <col min="1830" max="1832" width="2" style="137"/>
    <col min="1833" max="1845" width="2.28515625" style="137" customWidth="1"/>
    <col min="1846" max="2054" width="2" style="137"/>
    <col min="2055" max="2055" width="1.42578125" style="137" customWidth="1"/>
    <col min="2056" max="2071" width="2" style="137"/>
    <col min="2072" max="2072" width="1.7109375" style="137" customWidth="1"/>
    <col min="2073" max="2073" width="1" style="137" customWidth="1"/>
    <col min="2074" max="2075" width="2" style="137" hidden="1" customWidth="1"/>
    <col min="2076" max="2080" width="1.7109375" style="137" customWidth="1"/>
    <col min="2081" max="2081" width="1.5703125" style="137" customWidth="1"/>
    <col min="2082" max="2084" width="1.7109375" style="137" customWidth="1"/>
    <col min="2085" max="2085" width="1.28515625" style="137" customWidth="1"/>
    <col min="2086" max="2088" width="2" style="137"/>
    <col min="2089" max="2101" width="2.28515625" style="137" customWidth="1"/>
    <col min="2102" max="2310" width="2" style="137"/>
    <col min="2311" max="2311" width="1.42578125" style="137" customWidth="1"/>
    <col min="2312" max="2327" width="2" style="137"/>
    <col min="2328" max="2328" width="1.7109375" style="137" customWidth="1"/>
    <col min="2329" max="2329" width="1" style="137" customWidth="1"/>
    <col min="2330" max="2331" width="2" style="137" hidden="1" customWidth="1"/>
    <col min="2332" max="2336" width="1.7109375" style="137" customWidth="1"/>
    <col min="2337" max="2337" width="1.5703125" style="137" customWidth="1"/>
    <col min="2338" max="2340" width="1.7109375" style="137" customWidth="1"/>
    <col min="2341" max="2341" width="1.28515625" style="137" customWidth="1"/>
    <col min="2342" max="2344" width="2" style="137"/>
    <col min="2345" max="2357" width="2.28515625" style="137" customWidth="1"/>
    <col min="2358" max="2566" width="2" style="137"/>
    <col min="2567" max="2567" width="1.42578125" style="137" customWidth="1"/>
    <col min="2568" max="2583" width="2" style="137"/>
    <col min="2584" max="2584" width="1.7109375" style="137" customWidth="1"/>
    <col min="2585" max="2585" width="1" style="137" customWidth="1"/>
    <col min="2586" max="2587" width="2" style="137" hidden="1" customWidth="1"/>
    <col min="2588" max="2592" width="1.7109375" style="137" customWidth="1"/>
    <col min="2593" max="2593" width="1.5703125" style="137" customWidth="1"/>
    <col min="2594" max="2596" width="1.7109375" style="137" customWidth="1"/>
    <col min="2597" max="2597" width="1.28515625" style="137" customWidth="1"/>
    <col min="2598" max="2600" width="2" style="137"/>
    <col min="2601" max="2613" width="2.28515625" style="137" customWidth="1"/>
    <col min="2614" max="2822" width="2" style="137"/>
    <col min="2823" max="2823" width="1.42578125" style="137" customWidth="1"/>
    <col min="2824" max="2839" width="2" style="137"/>
    <col min="2840" max="2840" width="1.7109375" style="137" customWidth="1"/>
    <col min="2841" max="2841" width="1" style="137" customWidth="1"/>
    <col min="2842" max="2843" width="2" style="137" hidden="1" customWidth="1"/>
    <col min="2844" max="2848" width="1.7109375" style="137" customWidth="1"/>
    <col min="2849" max="2849" width="1.5703125" style="137" customWidth="1"/>
    <col min="2850" max="2852" width="1.7109375" style="137" customWidth="1"/>
    <col min="2853" max="2853" width="1.28515625" style="137" customWidth="1"/>
    <col min="2854" max="2856" width="2" style="137"/>
    <col min="2857" max="2869" width="2.28515625" style="137" customWidth="1"/>
    <col min="2870" max="3078" width="2" style="137"/>
    <col min="3079" max="3079" width="1.42578125" style="137" customWidth="1"/>
    <col min="3080" max="3095" width="2" style="137"/>
    <col min="3096" max="3096" width="1.7109375" style="137" customWidth="1"/>
    <col min="3097" max="3097" width="1" style="137" customWidth="1"/>
    <col min="3098" max="3099" width="2" style="137" hidden="1" customWidth="1"/>
    <col min="3100" max="3104" width="1.7109375" style="137" customWidth="1"/>
    <col min="3105" max="3105" width="1.5703125" style="137" customWidth="1"/>
    <col min="3106" max="3108" width="1.7109375" style="137" customWidth="1"/>
    <col min="3109" max="3109" width="1.28515625" style="137" customWidth="1"/>
    <col min="3110" max="3112" width="2" style="137"/>
    <col min="3113" max="3125" width="2.28515625" style="137" customWidth="1"/>
    <col min="3126" max="3334" width="2" style="137"/>
    <col min="3335" max="3335" width="1.42578125" style="137" customWidth="1"/>
    <col min="3336" max="3351" width="2" style="137"/>
    <col min="3352" max="3352" width="1.7109375" style="137" customWidth="1"/>
    <col min="3353" max="3353" width="1" style="137" customWidth="1"/>
    <col min="3354" max="3355" width="2" style="137" hidden="1" customWidth="1"/>
    <col min="3356" max="3360" width="1.7109375" style="137" customWidth="1"/>
    <col min="3361" max="3361" width="1.5703125" style="137" customWidth="1"/>
    <col min="3362" max="3364" width="1.7109375" style="137" customWidth="1"/>
    <col min="3365" max="3365" width="1.28515625" style="137" customWidth="1"/>
    <col min="3366" max="3368" width="2" style="137"/>
    <col min="3369" max="3381" width="2.28515625" style="137" customWidth="1"/>
    <col min="3382" max="3590" width="2" style="137"/>
    <col min="3591" max="3591" width="1.42578125" style="137" customWidth="1"/>
    <col min="3592" max="3607" width="2" style="137"/>
    <col min="3608" max="3608" width="1.7109375" style="137" customWidth="1"/>
    <col min="3609" max="3609" width="1" style="137" customWidth="1"/>
    <col min="3610" max="3611" width="2" style="137" hidden="1" customWidth="1"/>
    <col min="3612" max="3616" width="1.7109375" style="137" customWidth="1"/>
    <col min="3617" max="3617" width="1.5703125" style="137" customWidth="1"/>
    <col min="3618" max="3620" width="1.7109375" style="137" customWidth="1"/>
    <col min="3621" max="3621" width="1.28515625" style="137" customWidth="1"/>
    <col min="3622" max="3624" width="2" style="137"/>
    <col min="3625" max="3637" width="2.28515625" style="137" customWidth="1"/>
    <col min="3638" max="3846" width="2" style="137"/>
    <col min="3847" max="3847" width="1.42578125" style="137" customWidth="1"/>
    <col min="3848" max="3863" width="2" style="137"/>
    <col min="3864" max="3864" width="1.7109375" style="137" customWidth="1"/>
    <col min="3865" max="3865" width="1" style="137" customWidth="1"/>
    <col min="3866" max="3867" width="2" style="137" hidden="1" customWidth="1"/>
    <col min="3868" max="3872" width="1.7109375" style="137" customWidth="1"/>
    <col min="3873" max="3873" width="1.5703125" style="137" customWidth="1"/>
    <col min="3874" max="3876" width="1.7109375" style="137" customWidth="1"/>
    <col min="3877" max="3877" width="1.28515625" style="137" customWidth="1"/>
    <col min="3878" max="3880" width="2" style="137"/>
    <col min="3881" max="3893" width="2.28515625" style="137" customWidth="1"/>
    <col min="3894" max="4102" width="2" style="137"/>
    <col min="4103" max="4103" width="1.42578125" style="137" customWidth="1"/>
    <col min="4104" max="4119" width="2" style="137"/>
    <col min="4120" max="4120" width="1.7109375" style="137" customWidth="1"/>
    <col min="4121" max="4121" width="1" style="137" customWidth="1"/>
    <col min="4122" max="4123" width="2" style="137" hidden="1" customWidth="1"/>
    <col min="4124" max="4128" width="1.7109375" style="137" customWidth="1"/>
    <col min="4129" max="4129" width="1.5703125" style="137" customWidth="1"/>
    <col min="4130" max="4132" width="1.7109375" style="137" customWidth="1"/>
    <col min="4133" max="4133" width="1.28515625" style="137" customWidth="1"/>
    <col min="4134" max="4136" width="2" style="137"/>
    <col min="4137" max="4149" width="2.28515625" style="137" customWidth="1"/>
    <col min="4150" max="4358" width="2" style="137"/>
    <col min="4359" max="4359" width="1.42578125" style="137" customWidth="1"/>
    <col min="4360" max="4375" width="2" style="137"/>
    <col min="4376" max="4376" width="1.7109375" style="137" customWidth="1"/>
    <col min="4377" max="4377" width="1" style="137" customWidth="1"/>
    <col min="4378" max="4379" width="2" style="137" hidden="1" customWidth="1"/>
    <col min="4380" max="4384" width="1.7109375" style="137" customWidth="1"/>
    <col min="4385" max="4385" width="1.5703125" style="137" customWidth="1"/>
    <col min="4386" max="4388" width="1.7109375" style="137" customWidth="1"/>
    <col min="4389" max="4389" width="1.28515625" style="137" customWidth="1"/>
    <col min="4390" max="4392" width="2" style="137"/>
    <col min="4393" max="4405" width="2.28515625" style="137" customWidth="1"/>
    <col min="4406" max="4614" width="2" style="137"/>
    <col min="4615" max="4615" width="1.42578125" style="137" customWidth="1"/>
    <col min="4616" max="4631" width="2" style="137"/>
    <col min="4632" max="4632" width="1.7109375" style="137" customWidth="1"/>
    <col min="4633" max="4633" width="1" style="137" customWidth="1"/>
    <col min="4634" max="4635" width="2" style="137" hidden="1" customWidth="1"/>
    <col min="4636" max="4640" width="1.7109375" style="137" customWidth="1"/>
    <col min="4641" max="4641" width="1.5703125" style="137" customWidth="1"/>
    <col min="4642" max="4644" width="1.7109375" style="137" customWidth="1"/>
    <col min="4645" max="4645" width="1.28515625" style="137" customWidth="1"/>
    <col min="4646" max="4648" width="2" style="137"/>
    <col min="4649" max="4661" width="2.28515625" style="137" customWidth="1"/>
    <col min="4662" max="4870" width="2" style="137"/>
    <col min="4871" max="4871" width="1.42578125" style="137" customWidth="1"/>
    <col min="4872" max="4887" width="2" style="137"/>
    <col min="4888" max="4888" width="1.7109375" style="137" customWidth="1"/>
    <col min="4889" max="4889" width="1" style="137" customWidth="1"/>
    <col min="4890" max="4891" width="2" style="137" hidden="1" customWidth="1"/>
    <col min="4892" max="4896" width="1.7109375" style="137" customWidth="1"/>
    <col min="4897" max="4897" width="1.5703125" style="137" customWidth="1"/>
    <col min="4898" max="4900" width="1.7109375" style="137" customWidth="1"/>
    <col min="4901" max="4901" width="1.28515625" style="137" customWidth="1"/>
    <col min="4902" max="4904" width="2" style="137"/>
    <col min="4905" max="4917" width="2.28515625" style="137" customWidth="1"/>
    <col min="4918" max="5126" width="2" style="137"/>
    <col min="5127" max="5127" width="1.42578125" style="137" customWidth="1"/>
    <col min="5128" max="5143" width="2" style="137"/>
    <col min="5144" max="5144" width="1.7109375" style="137" customWidth="1"/>
    <col min="5145" max="5145" width="1" style="137" customWidth="1"/>
    <col min="5146" max="5147" width="2" style="137" hidden="1" customWidth="1"/>
    <col min="5148" max="5152" width="1.7109375" style="137" customWidth="1"/>
    <col min="5153" max="5153" width="1.5703125" style="137" customWidth="1"/>
    <col min="5154" max="5156" width="1.7109375" style="137" customWidth="1"/>
    <col min="5157" max="5157" width="1.28515625" style="137" customWidth="1"/>
    <col min="5158" max="5160" width="2" style="137"/>
    <col min="5161" max="5173" width="2.28515625" style="137" customWidth="1"/>
    <col min="5174" max="5382" width="2" style="137"/>
    <col min="5383" max="5383" width="1.42578125" style="137" customWidth="1"/>
    <col min="5384" max="5399" width="2" style="137"/>
    <col min="5400" max="5400" width="1.7109375" style="137" customWidth="1"/>
    <col min="5401" max="5401" width="1" style="137" customWidth="1"/>
    <col min="5402" max="5403" width="2" style="137" hidden="1" customWidth="1"/>
    <col min="5404" max="5408" width="1.7109375" style="137" customWidth="1"/>
    <col min="5409" max="5409" width="1.5703125" style="137" customWidth="1"/>
    <col min="5410" max="5412" width="1.7109375" style="137" customWidth="1"/>
    <col min="5413" max="5413" width="1.28515625" style="137" customWidth="1"/>
    <col min="5414" max="5416" width="2" style="137"/>
    <col min="5417" max="5429" width="2.28515625" style="137" customWidth="1"/>
    <col min="5430" max="5638" width="2" style="137"/>
    <col min="5639" max="5639" width="1.42578125" style="137" customWidth="1"/>
    <col min="5640" max="5655" width="2" style="137"/>
    <col min="5656" max="5656" width="1.7109375" style="137" customWidth="1"/>
    <col min="5657" max="5657" width="1" style="137" customWidth="1"/>
    <col min="5658" max="5659" width="2" style="137" hidden="1" customWidth="1"/>
    <col min="5660" max="5664" width="1.7109375" style="137" customWidth="1"/>
    <col min="5665" max="5665" width="1.5703125" style="137" customWidth="1"/>
    <col min="5666" max="5668" width="1.7109375" style="137" customWidth="1"/>
    <col min="5669" max="5669" width="1.28515625" style="137" customWidth="1"/>
    <col min="5670" max="5672" width="2" style="137"/>
    <col min="5673" max="5685" width="2.28515625" style="137" customWidth="1"/>
    <col min="5686" max="5894" width="2" style="137"/>
    <col min="5895" max="5895" width="1.42578125" style="137" customWidth="1"/>
    <col min="5896" max="5911" width="2" style="137"/>
    <col min="5912" max="5912" width="1.7109375" style="137" customWidth="1"/>
    <col min="5913" max="5913" width="1" style="137" customWidth="1"/>
    <col min="5914" max="5915" width="2" style="137" hidden="1" customWidth="1"/>
    <col min="5916" max="5920" width="1.7109375" style="137" customWidth="1"/>
    <col min="5921" max="5921" width="1.5703125" style="137" customWidth="1"/>
    <col min="5922" max="5924" width="1.7109375" style="137" customWidth="1"/>
    <col min="5925" max="5925" width="1.28515625" style="137" customWidth="1"/>
    <col min="5926" max="5928" width="2" style="137"/>
    <col min="5929" max="5941" width="2.28515625" style="137" customWidth="1"/>
    <col min="5942" max="6150" width="2" style="137"/>
    <col min="6151" max="6151" width="1.42578125" style="137" customWidth="1"/>
    <col min="6152" max="6167" width="2" style="137"/>
    <col min="6168" max="6168" width="1.7109375" style="137" customWidth="1"/>
    <col min="6169" max="6169" width="1" style="137" customWidth="1"/>
    <col min="6170" max="6171" width="2" style="137" hidden="1" customWidth="1"/>
    <col min="6172" max="6176" width="1.7109375" style="137" customWidth="1"/>
    <col min="6177" max="6177" width="1.5703125" style="137" customWidth="1"/>
    <col min="6178" max="6180" width="1.7109375" style="137" customWidth="1"/>
    <col min="6181" max="6181" width="1.28515625" style="137" customWidth="1"/>
    <col min="6182" max="6184" width="2" style="137"/>
    <col min="6185" max="6197" width="2.28515625" style="137" customWidth="1"/>
    <col min="6198" max="6406" width="2" style="137"/>
    <col min="6407" max="6407" width="1.42578125" style="137" customWidth="1"/>
    <col min="6408" max="6423" width="2" style="137"/>
    <col min="6424" max="6424" width="1.7109375" style="137" customWidth="1"/>
    <col min="6425" max="6425" width="1" style="137" customWidth="1"/>
    <col min="6426" max="6427" width="2" style="137" hidden="1" customWidth="1"/>
    <col min="6428" max="6432" width="1.7109375" style="137" customWidth="1"/>
    <col min="6433" max="6433" width="1.5703125" style="137" customWidth="1"/>
    <col min="6434" max="6436" width="1.7109375" style="137" customWidth="1"/>
    <col min="6437" max="6437" width="1.28515625" style="137" customWidth="1"/>
    <col min="6438" max="6440" width="2" style="137"/>
    <col min="6441" max="6453" width="2.28515625" style="137" customWidth="1"/>
    <col min="6454" max="6662" width="2" style="137"/>
    <col min="6663" max="6663" width="1.42578125" style="137" customWidth="1"/>
    <col min="6664" max="6679" width="2" style="137"/>
    <col min="6680" max="6680" width="1.7109375" style="137" customWidth="1"/>
    <col min="6681" max="6681" width="1" style="137" customWidth="1"/>
    <col min="6682" max="6683" width="2" style="137" hidden="1" customWidth="1"/>
    <col min="6684" max="6688" width="1.7109375" style="137" customWidth="1"/>
    <col min="6689" max="6689" width="1.5703125" style="137" customWidth="1"/>
    <col min="6690" max="6692" width="1.7109375" style="137" customWidth="1"/>
    <col min="6693" max="6693" width="1.28515625" style="137" customWidth="1"/>
    <col min="6694" max="6696" width="2" style="137"/>
    <col min="6697" max="6709" width="2.28515625" style="137" customWidth="1"/>
    <col min="6710" max="6918" width="2" style="137"/>
    <col min="6919" max="6919" width="1.42578125" style="137" customWidth="1"/>
    <col min="6920" max="6935" width="2" style="137"/>
    <col min="6936" max="6936" width="1.7109375" style="137" customWidth="1"/>
    <col min="6937" max="6937" width="1" style="137" customWidth="1"/>
    <col min="6938" max="6939" width="2" style="137" hidden="1" customWidth="1"/>
    <col min="6940" max="6944" width="1.7109375" style="137" customWidth="1"/>
    <col min="6945" max="6945" width="1.5703125" style="137" customWidth="1"/>
    <col min="6946" max="6948" width="1.7109375" style="137" customWidth="1"/>
    <col min="6949" max="6949" width="1.28515625" style="137" customWidth="1"/>
    <col min="6950" max="6952" width="2" style="137"/>
    <col min="6953" max="6965" width="2.28515625" style="137" customWidth="1"/>
    <col min="6966" max="7174" width="2" style="137"/>
    <col min="7175" max="7175" width="1.42578125" style="137" customWidth="1"/>
    <col min="7176" max="7191" width="2" style="137"/>
    <col min="7192" max="7192" width="1.7109375" style="137" customWidth="1"/>
    <col min="7193" max="7193" width="1" style="137" customWidth="1"/>
    <col min="7194" max="7195" width="2" style="137" hidden="1" customWidth="1"/>
    <col min="7196" max="7200" width="1.7109375" style="137" customWidth="1"/>
    <col min="7201" max="7201" width="1.5703125" style="137" customWidth="1"/>
    <col min="7202" max="7204" width="1.7109375" style="137" customWidth="1"/>
    <col min="7205" max="7205" width="1.28515625" style="137" customWidth="1"/>
    <col min="7206" max="7208" width="2" style="137"/>
    <col min="7209" max="7221" width="2.28515625" style="137" customWidth="1"/>
    <col min="7222" max="7430" width="2" style="137"/>
    <col min="7431" max="7431" width="1.42578125" style="137" customWidth="1"/>
    <col min="7432" max="7447" width="2" style="137"/>
    <col min="7448" max="7448" width="1.7109375" style="137" customWidth="1"/>
    <col min="7449" max="7449" width="1" style="137" customWidth="1"/>
    <col min="7450" max="7451" width="2" style="137" hidden="1" customWidth="1"/>
    <col min="7452" max="7456" width="1.7109375" style="137" customWidth="1"/>
    <col min="7457" max="7457" width="1.5703125" style="137" customWidth="1"/>
    <col min="7458" max="7460" width="1.7109375" style="137" customWidth="1"/>
    <col min="7461" max="7461" width="1.28515625" style="137" customWidth="1"/>
    <col min="7462" max="7464" width="2" style="137"/>
    <col min="7465" max="7477" width="2.28515625" style="137" customWidth="1"/>
    <col min="7478" max="7686" width="2" style="137"/>
    <col min="7687" max="7687" width="1.42578125" style="137" customWidth="1"/>
    <col min="7688" max="7703" width="2" style="137"/>
    <col min="7704" max="7704" width="1.7109375" style="137" customWidth="1"/>
    <col min="7705" max="7705" width="1" style="137" customWidth="1"/>
    <col min="7706" max="7707" width="2" style="137" hidden="1" customWidth="1"/>
    <col min="7708" max="7712" width="1.7109375" style="137" customWidth="1"/>
    <col min="7713" max="7713" width="1.5703125" style="137" customWidth="1"/>
    <col min="7714" max="7716" width="1.7109375" style="137" customWidth="1"/>
    <col min="7717" max="7717" width="1.28515625" style="137" customWidth="1"/>
    <col min="7718" max="7720" width="2" style="137"/>
    <col min="7721" max="7733" width="2.28515625" style="137" customWidth="1"/>
    <col min="7734" max="7942" width="2" style="137"/>
    <col min="7943" max="7943" width="1.42578125" style="137" customWidth="1"/>
    <col min="7944" max="7959" width="2" style="137"/>
    <col min="7960" max="7960" width="1.7109375" style="137" customWidth="1"/>
    <col min="7961" max="7961" width="1" style="137" customWidth="1"/>
    <col min="7962" max="7963" width="2" style="137" hidden="1" customWidth="1"/>
    <col min="7964" max="7968" width="1.7109375" style="137" customWidth="1"/>
    <col min="7969" max="7969" width="1.5703125" style="137" customWidth="1"/>
    <col min="7970" max="7972" width="1.7109375" style="137" customWidth="1"/>
    <col min="7973" max="7973" width="1.28515625" style="137" customWidth="1"/>
    <col min="7974" max="7976" width="2" style="137"/>
    <col min="7977" max="7989" width="2.28515625" style="137" customWidth="1"/>
    <col min="7990" max="8198" width="2" style="137"/>
    <col min="8199" max="8199" width="1.42578125" style="137" customWidth="1"/>
    <col min="8200" max="8215" width="2" style="137"/>
    <col min="8216" max="8216" width="1.7109375" style="137" customWidth="1"/>
    <col min="8217" max="8217" width="1" style="137" customWidth="1"/>
    <col min="8218" max="8219" width="2" style="137" hidden="1" customWidth="1"/>
    <col min="8220" max="8224" width="1.7109375" style="137" customWidth="1"/>
    <col min="8225" max="8225" width="1.5703125" style="137" customWidth="1"/>
    <col min="8226" max="8228" width="1.7109375" style="137" customWidth="1"/>
    <col min="8229" max="8229" width="1.28515625" style="137" customWidth="1"/>
    <col min="8230" max="8232" width="2" style="137"/>
    <col min="8233" max="8245" width="2.28515625" style="137" customWidth="1"/>
    <col min="8246" max="8454" width="2" style="137"/>
    <col min="8455" max="8455" width="1.42578125" style="137" customWidth="1"/>
    <col min="8456" max="8471" width="2" style="137"/>
    <col min="8472" max="8472" width="1.7109375" style="137" customWidth="1"/>
    <col min="8473" max="8473" width="1" style="137" customWidth="1"/>
    <col min="8474" max="8475" width="2" style="137" hidden="1" customWidth="1"/>
    <col min="8476" max="8480" width="1.7109375" style="137" customWidth="1"/>
    <col min="8481" max="8481" width="1.5703125" style="137" customWidth="1"/>
    <col min="8482" max="8484" width="1.7109375" style="137" customWidth="1"/>
    <col min="8485" max="8485" width="1.28515625" style="137" customWidth="1"/>
    <col min="8486" max="8488" width="2" style="137"/>
    <col min="8489" max="8501" width="2.28515625" style="137" customWidth="1"/>
    <col min="8502" max="8710" width="2" style="137"/>
    <col min="8711" max="8711" width="1.42578125" style="137" customWidth="1"/>
    <col min="8712" max="8727" width="2" style="137"/>
    <col min="8728" max="8728" width="1.7109375" style="137" customWidth="1"/>
    <col min="8729" max="8729" width="1" style="137" customWidth="1"/>
    <col min="8730" max="8731" width="2" style="137" hidden="1" customWidth="1"/>
    <col min="8732" max="8736" width="1.7109375" style="137" customWidth="1"/>
    <col min="8737" max="8737" width="1.5703125" style="137" customWidth="1"/>
    <col min="8738" max="8740" width="1.7109375" style="137" customWidth="1"/>
    <col min="8741" max="8741" width="1.28515625" style="137" customWidth="1"/>
    <col min="8742" max="8744" width="2" style="137"/>
    <col min="8745" max="8757" width="2.28515625" style="137" customWidth="1"/>
    <col min="8758" max="8966" width="2" style="137"/>
    <col min="8967" max="8967" width="1.42578125" style="137" customWidth="1"/>
    <col min="8968" max="8983" width="2" style="137"/>
    <col min="8984" max="8984" width="1.7109375" style="137" customWidth="1"/>
    <col min="8985" max="8985" width="1" style="137" customWidth="1"/>
    <col min="8986" max="8987" width="2" style="137" hidden="1" customWidth="1"/>
    <col min="8988" max="8992" width="1.7109375" style="137" customWidth="1"/>
    <col min="8993" max="8993" width="1.5703125" style="137" customWidth="1"/>
    <col min="8994" max="8996" width="1.7109375" style="137" customWidth="1"/>
    <col min="8997" max="8997" width="1.28515625" style="137" customWidth="1"/>
    <col min="8998" max="9000" width="2" style="137"/>
    <col min="9001" max="9013" width="2.28515625" style="137" customWidth="1"/>
    <col min="9014" max="9222" width="2" style="137"/>
    <col min="9223" max="9223" width="1.42578125" style="137" customWidth="1"/>
    <col min="9224" max="9239" width="2" style="137"/>
    <col min="9240" max="9240" width="1.7109375" style="137" customWidth="1"/>
    <col min="9241" max="9241" width="1" style="137" customWidth="1"/>
    <col min="9242" max="9243" width="2" style="137" hidden="1" customWidth="1"/>
    <col min="9244" max="9248" width="1.7109375" style="137" customWidth="1"/>
    <col min="9249" max="9249" width="1.5703125" style="137" customWidth="1"/>
    <col min="9250" max="9252" width="1.7109375" style="137" customWidth="1"/>
    <col min="9253" max="9253" width="1.28515625" style="137" customWidth="1"/>
    <col min="9254" max="9256" width="2" style="137"/>
    <col min="9257" max="9269" width="2.28515625" style="137" customWidth="1"/>
    <col min="9270" max="9478" width="2" style="137"/>
    <col min="9479" max="9479" width="1.42578125" style="137" customWidth="1"/>
    <col min="9480" max="9495" width="2" style="137"/>
    <col min="9496" max="9496" width="1.7109375" style="137" customWidth="1"/>
    <col min="9497" max="9497" width="1" style="137" customWidth="1"/>
    <col min="9498" max="9499" width="2" style="137" hidden="1" customWidth="1"/>
    <col min="9500" max="9504" width="1.7109375" style="137" customWidth="1"/>
    <col min="9505" max="9505" width="1.5703125" style="137" customWidth="1"/>
    <col min="9506" max="9508" width="1.7109375" style="137" customWidth="1"/>
    <col min="9509" max="9509" width="1.28515625" style="137" customWidth="1"/>
    <col min="9510" max="9512" width="2" style="137"/>
    <col min="9513" max="9525" width="2.28515625" style="137" customWidth="1"/>
    <col min="9526" max="9734" width="2" style="137"/>
    <col min="9735" max="9735" width="1.42578125" style="137" customWidth="1"/>
    <col min="9736" max="9751" width="2" style="137"/>
    <col min="9752" max="9752" width="1.7109375" style="137" customWidth="1"/>
    <col min="9753" max="9753" width="1" style="137" customWidth="1"/>
    <col min="9754" max="9755" width="2" style="137" hidden="1" customWidth="1"/>
    <col min="9756" max="9760" width="1.7109375" style="137" customWidth="1"/>
    <col min="9761" max="9761" width="1.5703125" style="137" customWidth="1"/>
    <col min="9762" max="9764" width="1.7109375" style="137" customWidth="1"/>
    <col min="9765" max="9765" width="1.28515625" style="137" customWidth="1"/>
    <col min="9766" max="9768" width="2" style="137"/>
    <col min="9769" max="9781" width="2.28515625" style="137" customWidth="1"/>
    <col min="9782" max="9990" width="2" style="137"/>
    <col min="9991" max="9991" width="1.42578125" style="137" customWidth="1"/>
    <col min="9992" max="10007" width="2" style="137"/>
    <col min="10008" max="10008" width="1.7109375" style="137" customWidth="1"/>
    <col min="10009" max="10009" width="1" style="137" customWidth="1"/>
    <col min="10010" max="10011" width="2" style="137" hidden="1" customWidth="1"/>
    <col min="10012" max="10016" width="1.7109375" style="137" customWidth="1"/>
    <col min="10017" max="10017" width="1.5703125" style="137" customWidth="1"/>
    <col min="10018" max="10020" width="1.7109375" style="137" customWidth="1"/>
    <col min="10021" max="10021" width="1.28515625" style="137" customWidth="1"/>
    <col min="10022" max="10024" width="2" style="137"/>
    <col min="10025" max="10037" width="2.28515625" style="137" customWidth="1"/>
    <col min="10038" max="10246" width="2" style="137"/>
    <col min="10247" max="10247" width="1.42578125" style="137" customWidth="1"/>
    <col min="10248" max="10263" width="2" style="137"/>
    <col min="10264" max="10264" width="1.7109375" style="137" customWidth="1"/>
    <col min="10265" max="10265" width="1" style="137" customWidth="1"/>
    <col min="10266" max="10267" width="2" style="137" hidden="1" customWidth="1"/>
    <col min="10268" max="10272" width="1.7109375" style="137" customWidth="1"/>
    <col min="10273" max="10273" width="1.5703125" style="137" customWidth="1"/>
    <col min="10274" max="10276" width="1.7109375" style="137" customWidth="1"/>
    <col min="10277" max="10277" width="1.28515625" style="137" customWidth="1"/>
    <col min="10278" max="10280" width="2" style="137"/>
    <col min="10281" max="10293" width="2.28515625" style="137" customWidth="1"/>
    <col min="10294" max="10502" width="2" style="137"/>
    <col min="10503" max="10503" width="1.42578125" style="137" customWidth="1"/>
    <col min="10504" max="10519" width="2" style="137"/>
    <col min="10520" max="10520" width="1.7109375" style="137" customWidth="1"/>
    <col min="10521" max="10521" width="1" style="137" customWidth="1"/>
    <col min="10522" max="10523" width="2" style="137" hidden="1" customWidth="1"/>
    <col min="10524" max="10528" width="1.7109375" style="137" customWidth="1"/>
    <col min="10529" max="10529" width="1.5703125" style="137" customWidth="1"/>
    <col min="10530" max="10532" width="1.7109375" style="137" customWidth="1"/>
    <col min="10533" max="10533" width="1.28515625" style="137" customWidth="1"/>
    <col min="10534" max="10536" width="2" style="137"/>
    <col min="10537" max="10549" width="2.28515625" style="137" customWidth="1"/>
    <col min="10550" max="10758" width="2" style="137"/>
    <col min="10759" max="10759" width="1.42578125" style="137" customWidth="1"/>
    <col min="10760" max="10775" width="2" style="137"/>
    <col min="10776" max="10776" width="1.7109375" style="137" customWidth="1"/>
    <col min="10777" max="10777" width="1" style="137" customWidth="1"/>
    <col min="10778" max="10779" width="2" style="137" hidden="1" customWidth="1"/>
    <col min="10780" max="10784" width="1.7109375" style="137" customWidth="1"/>
    <col min="10785" max="10785" width="1.5703125" style="137" customWidth="1"/>
    <col min="10786" max="10788" width="1.7109375" style="137" customWidth="1"/>
    <col min="10789" max="10789" width="1.28515625" style="137" customWidth="1"/>
    <col min="10790" max="10792" width="2" style="137"/>
    <col min="10793" max="10805" width="2.28515625" style="137" customWidth="1"/>
    <col min="10806" max="11014" width="2" style="137"/>
    <col min="11015" max="11015" width="1.42578125" style="137" customWidth="1"/>
    <col min="11016" max="11031" width="2" style="137"/>
    <col min="11032" max="11032" width="1.7109375" style="137" customWidth="1"/>
    <col min="11033" max="11033" width="1" style="137" customWidth="1"/>
    <col min="11034" max="11035" width="2" style="137" hidden="1" customWidth="1"/>
    <col min="11036" max="11040" width="1.7109375" style="137" customWidth="1"/>
    <col min="11041" max="11041" width="1.5703125" style="137" customWidth="1"/>
    <col min="11042" max="11044" width="1.7109375" style="137" customWidth="1"/>
    <col min="11045" max="11045" width="1.28515625" style="137" customWidth="1"/>
    <col min="11046" max="11048" width="2" style="137"/>
    <col min="11049" max="11061" width="2.28515625" style="137" customWidth="1"/>
    <col min="11062" max="11270" width="2" style="137"/>
    <col min="11271" max="11271" width="1.42578125" style="137" customWidth="1"/>
    <col min="11272" max="11287" width="2" style="137"/>
    <col min="11288" max="11288" width="1.7109375" style="137" customWidth="1"/>
    <col min="11289" max="11289" width="1" style="137" customWidth="1"/>
    <col min="11290" max="11291" width="2" style="137" hidden="1" customWidth="1"/>
    <col min="11292" max="11296" width="1.7109375" style="137" customWidth="1"/>
    <col min="11297" max="11297" width="1.5703125" style="137" customWidth="1"/>
    <col min="11298" max="11300" width="1.7109375" style="137" customWidth="1"/>
    <col min="11301" max="11301" width="1.28515625" style="137" customWidth="1"/>
    <col min="11302" max="11304" width="2" style="137"/>
    <col min="11305" max="11317" width="2.28515625" style="137" customWidth="1"/>
    <col min="11318" max="11526" width="2" style="137"/>
    <col min="11527" max="11527" width="1.42578125" style="137" customWidth="1"/>
    <col min="11528" max="11543" width="2" style="137"/>
    <col min="11544" max="11544" width="1.7109375" style="137" customWidth="1"/>
    <col min="11545" max="11545" width="1" style="137" customWidth="1"/>
    <col min="11546" max="11547" width="2" style="137" hidden="1" customWidth="1"/>
    <col min="11548" max="11552" width="1.7109375" style="137" customWidth="1"/>
    <col min="11553" max="11553" width="1.5703125" style="137" customWidth="1"/>
    <col min="11554" max="11556" width="1.7109375" style="137" customWidth="1"/>
    <col min="11557" max="11557" width="1.28515625" style="137" customWidth="1"/>
    <col min="11558" max="11560" width="2" style="137"/>
    <col min="11561" max="11573" width="2.28515625" style="137" customWidth="1"/>
    <col min="11574" max="11782" width="2" style="137"/>
    <col min="11783" max="11783" width="1.42578125" style="137" customWidth="1"/>
    <col min="11784" max="11799" width="2" style="137"/>
    <col min="11800" max="11800" width="1.7109375" style="137" customWidth="1"/>
    <col min="11801" max="11801" width="1" style="137" customWidth="1"/>
    <col min="11802" max="11803" width="2" style="137" hidden="1" customWidth="1"/>
    <col min="11804" max="11808" width="1.7109375" style="137" customWidth="1"/>
    <col min="11809" max="11809" width="1.5703125" style="137" customWidth="1"/>
    <col min="11810" max="11812" width="1.7109375" style="137" customWidth="1"/>
    <col min="11813" max="11813" width="1.28515625" style="137" customWidth="1"/>
    <col min="11814" max="11816" width="2" style="137"/>
    <col min="11817" max="11829" width="2.28515625" style="137" customWidth="1"/>
    <col min="11830" max="12038" width="2" style="137"/>
    <col min="12039" max="12039" width="1.42578125" style="137" customWidth="1"/>
    <col min="12040" max="12055" width="2" style="137"/>
    <col min="12056" max="12056" width="1.7109375" style="137" customWidth="1"/>
    <col min="12057" max="12057" width="1" style="137" customWidth="1"/>
    <col min="12058" max="12059" width="2" style="137" hidden="1" customWidth="1"/>
    <col min="12060" max="12064" width="1.7109375" style="137" customWidth="1"/>
    <col min="12065" max="12065" width="1.5703125" style="137" customWidth="1"/>
    <col min="12066" max="12068" width="1.7109375" style="137" customWidth="1"/>
    <col min="12069" max="12069" width="1.28515625" style="137" customWidth="1"/>
    <col min="12070" max="12072" width="2" style="137"/>
    <col min="12073" max="12085" width="2.28515625" style="137" customWidth="1"/>
    <col min="12086" max="12294" width="2" style="137"/>
    <col min="12295" max="12295" width="1.42578125" style="137" customWidth="1"/>
    <col min="12296" max="12311" width="2" style="137"/>
    <col min="12312" max="12312" width="1.7109375" style="137" customWidth="1"/>
    <col min="12313" max="12313" width="1" style="137" customWidth="1"/>
    <col min="12314" max="12315" width="2" style="137" hidden="1" customWidth="1"/>
    <col min="12316" max="12320" width="1.7109375" style="137" customWidth="1"/>
    <col min="12321" max="12321" width="1.5703125" style="137" customWidth="1"/>
    <col min="12322" max="12324" width="1.7109375" style="137" customWidth="1"/>
    <col min="12325" max="12325" width="1.28515625" style="137" customWidth="1"/>
    <col min="12326" max="12328" width="2" style="137"/>
    <col min="12329" max="12341" width="2.28515625" style="137" customWidth="1"/>
    <col min="12342" max="12550" width="2" style="137"/>
    <col min="12551" max="12551" width="1.42578125" style="137" customWidth="1"/>
    <col min="12552" max="12567" width="2" style="137"/>
    <col min="12568" max="12568" width="1.7109375" style="137" customWidth="1"/>
    <col min="12569" max="12569" width="1" style="137" customWidth="1"/>
    <col min="12570" max="12571" width="2" style="137" hidden="1" customWidth="1"/>
    <col min="12572" max="12576" width="1.7109375" style="137" customWidth="1"/>
    <col min="12577" max="12577" width="1.5703125" style="137" customWidth="1"/>
    <col min="12578" max="12580" width="1.7109375" style="137" customWidth="1"/>
    <col min="12581" max="12581" width="1.28515625" style="137" customWidth="1"/>
    <col min="12582" max="12584" width="2" style="137"/>
    <col min="12585" max="12597" width="2.28515625" style="137" customWidth="1"/>
    <col min="12598" max="12806" width="2" style="137"/>
    <col min="12807" max="12807" width="1.42578125" style="137" customWidth="1"/>
    <col min="12808" max="12823" width="2" style="137"/>
    <col min="12824" max="12824" width="1.7109375" style="137" customWidth="1"/>
    <col min="12825" max="12825" width="1" style="137" customWidth="1"/>
    <col min="12826" max="12827" width="2" style="137" hidden="1" customWidth="1"/>
    <col min="12828" max="12832" width="1.7109375" style="137" customWidth="1"/>
    <col min="12833" max="12833" width="1.5703125" style="137" customWidth="1"/>
    <col min="12834" max="12836" width="1.7109375" style="137" customWidth="1"/>
    <col min="12837" max="12837" width="1.28515625" style="137" customWidth="1"/>
    <col min="12838" max="12840" width="2" style="137"/>
    <col min="12841" max="12853" width="2.28515625" style="137" customWidth="1"/>
    <col min="12854" max="13062" width="2" style="137"/>
    <col min="13063" max="13063" width="1.42578125" style="137" customWidth="1"/>
    <col min="13064" max="13079" width="2" style="137"/>
    <col min="13080" max="13080" width="1.7109375" style="137" customWidth="1"/>
    <col min="13081" max="13081" width="1" style="137" customWidth="1"/>
    <col min="13082" max="13083" width="2" style="137" hidden="1" customWidth="1"/>
    <col min="13084" max="13088" width="1.7109375" style="137" customWidth="1"/>
    <col min="13089" max="13089" width="1.5703125" style="137" customWidth="1"/>
    <col min="13090" max="13092" width="1.7109375" style="137" customWidth="1"/>
    <col min="13093" max="13093" width="1.28515625" style="137" customWidth="1"/>
    <col min="13094" max="13096" width="2" style="137"/>
    <col min="13097" max="13109" width="2.28515625" style="137" customWidth="1"/>
    <col min="13110" max="13318" width="2" style="137"/>
    <col min="13319" max="13319" width="1.42578125" style="137" customWidth="1"/>
    <col min="13320" max="13335" width="2" style="137"/>
    <col min="13336" max="13336" width="1.7109375" style="137" customWidth="1"/>
    <col min="13337" max="13337" width="1" style="137" customWidth="1"/>
    <col min="13338" max="13339" width="2" style="137" hidden="1" customWidth="1"/>
    <col min="13340" max="13344" width="1.7109375" style="137" customWidth="1"/>
    <col min="13345" max="13345" width="1.5703125" style="137" customWidth="1"/>
    <col min="13346" max="13348" width="1.7109375" style="137" customWidth="1"/>
    <col min="13349" max="13349" width="1.28515625" style="137" customWidth="1"/>
    <col min="13350" max="13352" width="2" style="137"/>
    <col min="13353" max="13365" width="2.28515625" style="137" customWidth="1"/>
    <col min="13366" max="13574" width="2" style="137"/>
    <col min="13575" max="13575" width="1.42578125" style="137" customWidth="1"/>
    <col min="13576" max="13591" width="2" style="137"/>
    <col min="13592" max="13592" width="1.7109375" style="137" customWidth="1"/>
    <col min="13593" max="13593" width="1" style="137" customWidth="1"/>
    <col min="13594" max="13595" width="2" style="137" hidden="1" customWidth="1"/>
    <col min="13596" max="13600" width="1.7109375" style="137" customWidth="1"/>
    <col min="13601" max="13601" width="1.5703125" style="137" customWidth="1"/>
    <col min="13602" max="13604" width="1.7109375" style="137" customWidth="1"/>
    <col min="13605" max="13605" width="1.28515625" style="137" customWidth="1"/>
    <col min="13606" max="13608" width="2" style="137"/>
    <col min="13609" max="13621" width="2.28515625" style="137" customWidth="1"/>
    <col min="13622" max="13830" width="2" style="137"/>
    <col min="13831" max="13831" width="1.42578125" style="137" customWidth="1"/>
    <col min="13832" max="13847" width="2" style="137"/>
    <col min="13848" max="13848" width="1.7109375" style="137" customWidth="1"/>
    <col min="13849" max="13849" width="1" style="137" customWidth="1"/>
    <col min="13850" max="13851" width="2" style="137" hidden="1" customWidth="1"/>
    <col min="13852" max="13856" width="1.7109375" style="137" customWidth="1"/>
    <col min="13857" max="13857" width="1.5703125" style="137" customWidth="1"/>
    <col min="13858" max="13860" width="1.7109375" style="137" customWidth="1"/>
    <col min="13861" max="13861" width="1.28515625" style="137" customWidth="1"/>
    <col min="13862" max="13864" width="2" style="137"/>
    <col min="13865" max="13877" width="2.28515625" style="137" customWidth="1"/>
    <col min="13878" max="14086" width="2" style="137"/>
    <col min="14087" max="14087" width="1.42578125" style="137" customWidth="1"/>
    <col min="14088" max="14103" width="2" style="137"/>
    <col min="14104" max="14104" width="1.7109375" style="137" customWidth="1"/>
    <col min="14105" max="14105" width="1" style="137" customWidth="1"/>
    <col min="14106" max="14107" width="2" style="137" hidden="1" customWidth="1"/>
    <col min="14108" max="14112" width="1.7109375" style="137" customWidth="1"/>
    <col min="14113" max="14113" width="1.5703125" style="137" customWidth="1"/>
    <col min="14114" max="14116" width="1.7109375" style="137" customWidth="1"/>
    <col min="14117" max="14117" width="1.28515625" style="137" customWidth="1"/>
    <col min="14118" max="14120" width="2" style="137"/>
    <col min="14121" max="14133" width="2.28515625" style="137" customWidth="1"/>
    <col min="14134" max="14342" width="2" style="137"/>
    <col min="14343" max="14343" width="1.42578125" style="137" customWidth="1"/>
    <col min="14344" max="14359" width="2" style="137"/>
    <col min="14360" max="14360" width="1.7109375" style="137" customWidth="1"/>
    <col min="14361" max="14361" width="1" style="137" customWidth="1"/>
    <col min="14362" max="14363" width="2" style="137" hidden="1" customWidth="1"/>
    <col min="14364" max="14368" width="1.7109375" style="137" customWidth="1"/>
    <col min="14369" max="14369" width="1.5703125" style="137" customWidth="1"/>
    <col min="14370" max="14372" width="1.7109375" style="137" customWidth="1"/>
    <col min="14373" max="14373" width="1.28515625" style="137" customWidth="1"/>
    <col min="14374" max="14376" width="2" style="137"/>
    <col min="14377" max="14389" width="2.28515625" style="137" customWidth="1"/>
    <col min="14390" max="14598" width="2" style="137"/>
    <col min="14599" max="14599" width="1.42578125" style="137" customWidth="1"/>
    <col min="14600" max="14615" width="2" style="137"/>
    <col min="14616" max="14616" width="1.7109375" style="137" customWidth="1"/>
    <col min="14617" max="14617" width="1" style="137" customWidth="1"/>
    <col min="14618" max="14619" width="2" style="137" hidden="1" customWidth="1"/>
    <col min="14620" max="14624" width="1.7109375" style="137" customWidth="1"/>
    <col min="14625" max="14625" width="1.5703125" style="137" customWidth="1"/>
    <col min="14626" max="14628" width="1.7109375" style="137" customWidth="1"/>
    <col min="14629" max="14629" width="1.28515625" style="137" customWidth="1"/>
    <col min="14630" max="14632" width="2" style="137"/>
    <col min="14633" max="14645" width="2.28515625" style="137" customWidth="1"/>
    <col min="14646" max="14854" width="2" style="137"/>
    <col min="14855" max="14855" width="1.42578125" style="137" customWidth="1"/>
    <col min="14856" max="14871" width="2" style="137"/>
    <col min="14872" max="14872" width="1.7109375" style="137" customWidth="1"/>
    <col min="14873" max="14873" width="1" style="137" customWidth="1"/>
    <col min="14874" max="14875" width="2" style="137" hidden="1" customWidth="1"/>
    <col min="14876" max="14880" width="1.7109375" style="137" customWidth="1"/>
    <col min="14881" max="14881" width="1.5703125" style="137" customWidth="1"/>
    <col min="14882" max="14884" width="1.7109375" style="137" customWidth="1"/>
    <col min="14885" max="14885" width="1.28515625" style="137" customWidth="1"/>
    <col min="14886" max="14888" width="2" style="137"/>
    <col min="14889" max="14901" width="2.28515625" style="137" customWidth="1"/>
    <col min="14902" max="15110" width="2" style="137"/>
    <col min="15111" max="15111" width="1.42578125" style="137" customWidth="1"/>
    <col min="15112" max="15127" width="2" style="137"/>
    <col min="15128" max="15128" width="1.7109375" style="137" customWidth="1"/>
    <col min="15129" max="15129" width="1" style="137" customWidth="1"/>
    <col min="15130" max="15131" width="2" style="137" hidden="1" customWidth="1"/>
    <col min="15132" max="15136" width="1.7109375" style="137" customWidth="1"/>
    <col min="15137" max="15137" width="1.5703125" style="137" customWidth="1"/>
    <col min="15138" max="15140" width="1.7109375" style="137" customWidth="1"/>
    <col min="15141" max="15141" width="1.28515625" style="137" customWidth="1"/>
    <col min="15142" max="15144" width="2" style="137"/>
    <col min="15145" max="15157" width="2.28515625" style="137" customWidth="1"/>
    <col min="15158" max="15366" width="2" style="137"/>
    <col min="15367" max="15367" width="1.42578125" style="137" customWidth="1"/>
    <col min="15368" max="15383" width="2" style="137"/>
    <col min="15384" max="15384" width="1.7109375" style="137" customWidth="1"/>
    <col min="15385" max="15385" width="1" style="137" customWidth="1"/>
    <col min="15386" max="15387" width="2" style="137" hidden="1" customWidth="1"/>
    <col min="15388" max="15392" width="1.7109375" style="137" customWidth="1"/>
    <col min="15393" max="15393" width="1.5703125" style="137" customWidth="1"/>
    <col min="15394" max="15396" width="1.7109375" style="137" customWidth="1"/>
    <col min="15397" max="15397" width="1.28515625" style="137" customWidth="1"/>
    <col min="15398" max="15400" width="2" style="137"/>
    <col min="15401" max="15413" width="2.28515625" style="137" customWidth="1"/>
    <col min="15414" max="15622" width="2" style="137"/>
    <col min="15623" max="15623" width="1.42578125" style="137" customWidth="1"/>
    <col min="15624" max="15639" width="2" style="137"/>
    <col min="15640" max="15640" width="1.7109375" style="137" customWidth="1"/>
    <col min="15641" max="15641" width="1" style="137" customWidth="1"/>
    <col min="15642" max="15643" width="2" style="137" hidden="1" customWidth="1"/>
    <col min="15644" max="15648" width="1.7109375" style="137" customWidth="1"/>
    <col min="15649" max="15649" width="1.5703125" style="137" customWidth="1"/>
    <col min="15650" max="15652" width="1.7109375" style="137" customWidth="1"/>
    <col min="15653" max="15653" width="1.28515625" style="137" customWidth="1"/>
    <col min="15654" max="15656" width="2" style="137"/>
    <col min="15657" max="15669" width="2.28515625" style="137" customWidth="1"/>
    <col min="15670" max="15878" width="2" style="137"/>
    <col min="15879" max="15879" width="1.42578125" style="137" customWidth="1"/>
    <col min="15880" max="15895" width="2" style="137"/>
    <col min="15896" max="15896" width="1.7109375" style="137" customWidth="1"/>
    <col min="15897" max="15897" width="1" style="137" customWidth="1"/>
    <col min="15898" max="15899" width="2" style="137" hidden="1" customWidth="1"/>
    <col min="15900" max="15904" width="1.7109375" style="137" customWidth="1"/>
    <col min="15905" max="15905" width="1.5703125" style="137" customWidth="1"/>
    <col min="15906" max="15908" width="1.7109375" style="137" customWidth="1"/>
    <col min="15909" max="15909" width="1.28515625" style="137" customWidth="1"/>
    <col min="15910" max="15912" width="2" style="137"/>
    <col min="15913" max="15925" width="2.28515625" style="137" customWidth="1"/>
    <col min="15926" max="16134" width="2" style="137"/>
    <col min="16135" max="16135" width="1.42578125" style="137" customWidth="1"/>
    <col min="16136" max="16151" width="2" style="137"/>
    <col min="16152" max="16152" width="1.7109375" style="137" customWidth="1"/>
    <col min="16153" max="16153" width="1" style="137" customWidth="1"/>
    <col min="16154" max="16155" width="2" style="137" hidden="1" customWidth="1"/>
    <col min="16156" max="16160" width="1.7109375" style="137" customWidth="1"/>
    <col min="16161" max="16161" width="1.5703125" style="137" customWidth="1"/>
    <col min="16162" max="16164" width="1.7109375" style="137" customWidth="1"/>
    <col min="16165" max="16165" width="1.28515625" style="137" customWidth="1"/>
    <col min="16166" max="16168" width="2" style="137"/>
    <col min="16169" max="16181" width="2.28515625" style="137" customWidth="1"/>
    <col min="16182" max="16384" width="2" style="137"/>
  </cols>
  <sheetData>
    <row r="1" spans="3:57" ht="16.5" customHeight="1">
      <c r="C1" s="138"/>
      <c r="D1" s="138"/>
      <c r="E1" s="138"/>
      <c r="F1" s="138"/>
      <c r="G1" s="2000" t="s">
        <v>3077</v>
      </c>
      <c r="H1" s="2000"/>
      <c r="I1" s="2000"/>
      <c r="J1" s="2000"/>
      <c r="K1" s="2000"/>
      <c r="L1" s="2000"/>
      <c r="M1" s="2000"/>
      <c r="N1" s="2000"/>
      <c r="O1" s="2000"/>
      <c r="P1" s="2000"/>
      <c r="Q1" s="2000"/>
      <c r="R1" s="2000"/>
      <c r="S1" s="2000"/>
      <c r="T1" s="2000"/>
      <c r="U1" s="2000"/>
      <c r="V1" s="2000"/>
      <c r="W1" s="2000"/>
      <c r="X1" s="2000"/>
      <c r="Y1" s="2000"/>
      <c r="Z1" s="2000"/>
      <c r="AA1" s="140"/>
      <c r="AB1" s="138"/>
      <c r="AC1" s="138"/>
      <c r="AD1" s="138"/>
      <c r="AE1" s="138"/>
      <c r="AF1" s="138"/>
      <c r="AG1" s="138"/>
      <c r="AH1" s="138"/>
      <c r="AI1" s="138"/>
      <c r="AJ1" s="138"/>
      <c r="AK1" s="138"/>
      <c r="AL1" s="138"/>
      <c r="AN1" s="917"/>
      <c r="AO1" s="917"/>
      <c r="AP1" s="917"/>
      <c r="AQ1" s="917"/>
      <c r="AR1" s="917"/>
      <c r="AS1" s="917"/>
      <c r="AT1" s="917"/>
      <c r="AU1" s="917"/>
      <c r="AV1" s="917"/>
      <c r="AW1" s="917"/>
      <c r="AX1" s="917"/>
      <c r="AY1" s="917"/>
      <c r="AZ1" s="917"/>
      <c r="BA1" s="917"/>
      <c r="BB1" s="917"/>
      <c r="BC1" s="917" t="s">
        <v>3415</v>
      </c>
      <c r="BE1" s="2058" t="str">
        <f>CONCATENATE("*",'#Konverter'!AJ9,'INV01-1'!B61,'INV01-2'!E83,'INV01-2'!F83,'INV01-2'!G83,'INV01-2'!H83,"*")</f>
        <v>*17367524469513132*</v>
      </c>
    </row>
    <row r="2" spans="3:57" ht="15" customHeight="1">
      <c r="C2" s="138"/>
      <c r="D2" s="138"/>
      <c r="E2" s="138"/>
      <c r="F2" s="138"/>
      <c r="G2" s="2000" t="s">
        <v>3079</v>
      </c>
      <c r="H2" s="2000"/>
      <c r="I2" s="2000"/>
      <c r="J2" s="2000"/>
      <c r="K2" s="2000"/>
      <c r="L2" s="2000"/>
      <c r="M2" s="2000"/>
      <c r="N2" s="2000"/>
      <c r="O2" s="2000"/>
      <c r="P2" s="2000"/>
      <c r="Q2" s="2000"/>
      <c r="R2" s="2000"/>
      <c r="S2" s="2000"/>
      <c r="T2" s="2000"/>
      <c r="U2" s="2000"/>
      <c r="V2" s="2000"/>
      <c r="W2" s="2000"/>
      <c r="X2" s="2000"/>
      <c r="Y2" s="2000"/>
      <c r="Z2" s="2000"/>
      <c r="AA2" s="140"/>
      <c r="AB2" s="138"/>
      <c r="AC2" s="138"/>
      <c r="AD2" s="138"/>
      <c r="AE2" s="138"/>
      <c r="AN2" s="917"/>
      <c r="AO2" s="917"/>
      <c r="AP2" s="917"/>
      <c r="AQ2" s="1107" t="s">
        <v>3080</v>
      </c>
      <c r="AR2" s="1108"/>
      <c r="AS2" s="1108"/>
      <c r="AT2" s="1108"/>
      <c r="AU2" s="1108"/>
      <c r="AV2" s="1108"/>
      <c r="AW2" s="1108"/>
      <c r="AX2" s="1108"/>
      <c r="AY2" s="1108"/>
      <c r="AZ2" s="1108"/>
      <c r="BA2" s="1108"/>
      <c r="BB2" s="1108"/>
      <c r="BC2" s="1109"/>
      <c r="BE2" s="2058"/>
    </row>
    <row r="3" spans="3:57">
      <c r="C3" s="138"/>
      <c r="D3" s="138"/>
      <c r="E3" s="138"/>
      <c r="F3" s="138"/>
      <c r="G3" s="2000" t="s">
        <v>3081</v>
      </c>
      <c r="H3" s="2000"/>
      <c r="I3" s="2000"/>
      <c r="J3" s="2000"/>
      <c r="K3" s="2000"/>
      <c r="L3" s="2000"/>
      <c r="M3" s="2000"/>
      <c r="N3" s="2000"/>
      <c r="O3" s="2000"/>
      <c r="P3" s="2000"/>
      <c r="Q3" s="2000"/>
      <c r="R3" s="2000"/>
      <c r="S3" s="2000"/>
      <c r="T3" s="2000"/>
      <c r="U3" s="2000"/>
      <c r="V3" s="2000"/>
      <c r="W3" s="2000"/>
      <c r="X3" s="2000"/>
      <c r="Y3" s="2000"/>
      <c r="Z3" s="2000"/>
      <c r="AA3" s="140"/>
      <c r="AB3" s="138"/>
      <c r="AC3" s="138"/>
      <c r="AD3" s="138"/>
      <c r="AE3" s="138"/>
      <c r="AN3" s="917"/>
      <c r="AO3" s="917"/>
      <c r="AP3" s="917"/>
      <c r="AQ3" s="2059" t="s">
        <v>3082</v>
      </c>
      <c r="AR3" s="2060"/>
      <c r="AS3" s="2060"/>
      <c r="AT3" s="2060"/>
      <c r="AU3" s="2060"/>
      <c r="AV3" s="2060"/>
      <c r="AW3" s="2060"/>
      <c r="AX3" s="2060"/>
      <c r="AY3" s="2060"/>
      <c r="AZ3" s="2060"/>
      <c r="BA3" s="2060"/>
      <c r="BB3" s="2060"/>
      <c r="BC3" s="2061"/>
      <c r="BE3" s="2058"/>
    </row>
    <row r="4" spans="3:57">
      <c r="C4" s="138"/>
      <c r="D4" s="138"/>
      <c r="E4" s="138"/>
      <c r="F4" s="138"/>
      <c r="G4" s="2000" t="s">
        <v>3083</v>
      </c>
      <c r="H4" s="2000"/>
      <c r="I4" s="2000"/>
      <c r="J4" s="2000"/>
      <c r="K4" s="2000"/>
      <c r="L4" s="2000"/>
      <c r="M4" s="2000"/>
      <c r="N4" s="2000"/>
      <c r="O4" s="2000"/>
      <c r="P4" s="2000"/>
      <c r="Q4" s="2000"/>
      <c r="R4" s="2000"/>
      <c r="S4" s="2000"/>
      <c r="T4" s="2000"/>
      <c r="U4" s="2000"/>
      <c r="V4" s="2000"/>
      <c r="W4" s="2000"/>
      <c r="X4" s="2000"/>
      <c r="Y4" s="2000"/>
      <c r="Z4" s="2000"/>
      <c r="AA4" s="140"/>
      <c r="AB4" s="138"/>
      <c r="AC4" s="138"/>
      <c r="AD4" s="138"/>
      <c r="AE4" s="138"/>
      <c r="AF4" s="138"/>
      <c r="AG4" s="138"/>
      <c r="AH4" s="138"/>
      <c r="AI4" s="138"/>
      <c r="AJ4" s="138"/>
      <c r="AK4" s="138"/>
      <c r="AL4" s="138"/>
      <c r="AM4" s="138"/>
      <c r="AN4" s="917"/>
      <c r="AO4" s="917"/>
      <c r="AP4" s="917"/>
      <c r="AQ4" s="917"/>
      <c r="AR4" s="138"/>
      <c r="AS4" s="138"/>
      <c r="AT4" s="138"/>
      <c r="AU4" s="138"/>
      <c r="AV4" s="138"/>
      <c r="AW4" s="138"/>
      <c r="AX4" s="138"/>
      <c r="AY4" s="138"/>
      <c r="AZ4" s="138"/>
      <c r="BA4" s="138"/>
      <c r="BB4" s="138"/>
      <c r="BE4" s="2058"/>
    </row>
    <row r="5" spans="3:57" ht="13.5" customHeight="1">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BE5" s="2058"/>
    </row>
    <row r="6" spans="3:57" ht="23.25" customHeight="1">
      <c r="C6" s="2014" t="e">
        <f>CONCATENATE("GODIŠNJI IZVJEŠTAJ O INVESTICIJAMA ZA ",#REF!,". GODINU")</f>
        <v>#REF!</v>
      </c>
      <c r="D6" s="2014"/>
      <c r="E6" s="2014"/>
      <c r="F6" s="2014"/>
      <c r="G6" s="2014"/>
      <c r="H6" s="2014"/>
      <c r="I6" s="2014"/>
      <c r="J6" s="2014"/>
      <c r="K6" s="2014"/>
      <c r="L6" s="2014"/>
      <c r="M6" s="2014"/>
      <c r="N6" s="2014"/>
      <c r="O6" s="2014"/>
      <c r="P6" s="2014"/>
      <c r="Q6" s="2014"/>
      <c r="R6" s="2014"/>
      <c r="S6" s="2014"/>
      <c r="T6" s="2014"/>
      <c r="U6" s="2014"/>
      <c r="V6" s="2014"/>
      <c r="W6" s="2014"/>
      <c r="X6" s="2014"/>
      <c r="Y6" s="2014"/>
      <c r="Z6" s="2014"/>
      <c r="AA6" s="2014"/>
      <c r="AB6" s="2014"/>
      <c r="AC6" s="2014"/>
      <c r="AD6" s="2014"/>
      <c r="AE6" s="2014"/>
      <c r="AF6" s="2014"/>
      <c r="AG6" s="2014"/>
      <c r="AH6" s="2014"/>
      <c r="AI6" s="2014"/>
      <c r="AJ6" s="2014"/>
      <c r="AK6" s="2014"/>
      <c r="AL6" s="2014"/>
      <c r="AM6" s="2014"/>
      <c r="AN6" s="2014"/>
      <c r="AO6" s="2014"/>
      <c r="AP6" s="2014"/>
      <c r="AQ6" s="2014"/>
      <c r="AR6" s="2014"/>
      <c r="AS6" s="2014"/>
      <c r="AT6" s="2014"/>
      <c r="AU6" s="2014"/>
      <c r="AV6" s="2014"/>
      <c r="AW6" s="2014"/>
      <c r="AX6" s="2014"/>
      <c r="AY6" s="2014"/>
      <c r="AZ6" s="2014"/>
      <c r="BA6" s="2014"/>
      <c r="BB6" s="2014"/>
      <c r="BC6" s="2014"/>
      <c r="BE6" s="2058"/>
    </row>
    <row r="7" spans="3:57" ht="54" customHeight="1">
      <c r="C7" s="2015" t="s">
        <v>3447</v>
      </c>
      <c r="D7" s="2016"/>
      <c r="E7" s="2016"/>
      <c r="F7" s="2016"/>
      <c r="G7" s="2016"/>
      <c r="H7" s="2016"/>
      <c r="I7" s="2016"/>
      <c r="J7" s="2016"/>
      <c r="K7" s="2016"/>
      <c r="L7" s="2016"/>
      <c r="M7" s="2016"/>
      <c r="N7" s="2016"/>
      <c r="O7" s="2016"/>
      <c r="P7" s="2016"/>
      <c r="Q7" s="2016"/>
      <c r="R7" s="2016"/>
      <c r="S7" s="2016"/>
      <c r="T7" s="2016"/>
      <c r="U7" s="2016"/>
      <c r="V7" s="2016"/>
      <c r="W7" s="2016"/>
      <c r="X7" s="2016"/>
      <c r="Y7" s="2016"/>
      <c r="Z7" s="2016"/>
      <c r="AA7" s="2016"/>
      <c r="AB7" s="2016"/>
      <c r="AC7" s="2016"/>
      <c r="AD7" s="2016"/>
      <c r="AE7" s="2016"/>
      <c r="AF7" s="2016"/>
      <c r="AG7" s="2016"/>
      <c r="AH7" s="2016"/>
      <c r="AI7" s="2016"/>
      <c r="AJ7" s="2016"/>
      <c r="AK7" s="2016"/>
      <c r="AL7" s="2016"/>
      <c r="AM7" s="2016"/>
      <c r="AN7" s="2016"/>
      <c r="AO7" s="2016"/>
      <c r="AP7" s="2016"/>
      <c r="AQ7" s="2016"/>
      <c r="AR7" s="2016"/>
      <c r="AS7" s="2016"/>
      <c r="AT7" s="2016"/>
      <c r="AU7" s="2016"/>
      <c r="AV7" s="2016"/>
      <c r="AW7" s="2016"/>
      <c r="AX7" s="2016"/>
      <c r="AY7" s="2016"/>
      <c r="AZ7" s="2016"/>
      <c r="BA7" s="2016"/>
      <c r="BB7" s="2016"/>
      <c r="BC7" s="2017"/>
      <c r="BE7" s="2058"/>
    </row>
    <row r="8" spans="3:57">
      <c r="C8" s="143"/>
      <c r="D8" s="143"/>
      <c r="E8" s="143"/>
      <c r="F8" s="143"/>
      <c r="G8" s="143"/>
      <c r="H8" s="143"/>
      <c r="I8" s="143"/>
      <c r="J8" s="143"/>
      <c r="K8" s="143"/>
      <c r="L8" s="143"/>
      <c r="M8" s="143"/>
      <c r="N8" s="143"/>
      <c r="O8" s="143"/>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E8" s="2058"/>
    </row>
    <row r="9" spans="3:57">
      <c r="C9" s="146" t="s">
        <v>3084</v>
      </c>
      <c r="D9" s="146"/>
      <c r="E9" s="146"/>
      <c r="F9" s="146"/>
      <c r="G9" s="145"/>
      <c r="H9" s="145"/>
      <c r="I9" s="145"/>
      <c r="J9" s="145"/>
      <c r="L9" s="927" t="e">
        <f>IF(#REF!="","",#REF!)</f>
        <v>#REF!</v>
      </c>
      <c r="M9" s="928"/>
      <c r="N9" s="928"/>
      <c r="O9" s="928"/>
      <c r="P9" s="929"/>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E9" s="2058"/>
    </row>
    <row r="10" spans="3:57" ht="3.95" customHeight="1">
      <c r="C10" s="146"/>
      <c r="D10" s="146"/>
      <c r="E10" s="146"/>
      <c r="F10" s="146"/>
      <c r="BE10" s="2058"/>
    </row>
    <row r="11" spans="3:57" ht="18" customHeight="1">
      <c r="C11" s="146" t="s">
        <v>3085</v>
      </c>
      <c r="D11" s="146"/>
      <c r="E11" s="146"/>
      <c r="F11" s="146"/>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930"/>
      <c r="AX11" s="930"/>
      <c r="AY11" s="930"/>
      <c r="AZ11" s="930"/>
      <c r="BA11" s="930"/>
      <c r="BB11" s="930"/>
      <c r="BC11" s="931" t="e">
        <f>IF(#REF!="","",#REF!)</f>
        <v>#REF!</v>
      </c>
      <c r="BE11" s="2058"/>
    </row>
    <row r="12" spans="3:57" ht="3.95" customHeight="1">
      <c r="C12" s="146"/>
      <c r="D12" s="146"/>
      <c r="E12" s="146"/>
      <c r="F12" s="146"/>
      <c r="BE12" s="2058"/>
    </row>
    <row r="13" spans="3:57">
      <c r="C13" s="146" t="s">
        <v>3086</v>
      </c>
      <c r="D13" s="146"/>
      <c r="E13" s="146"/>
      <c r="F13" s="146"/>
      <c r="I13" s="927" t="e">
        <f>IF(#REF!="","",VLOOKUP(#REF!,'#Konverter'!E2:J80,6,FALSE))</f>
        <v>#REF!</v>
      </c>
      <c r="J13" s="927"/>
      <c r="K13" s="927"/>
      <c r="L13" s="927"/>
      <c r="M13" s="927"/>
      <c r="N13" s="927"/>
      <c r="O13" s="927"/>
      <c r="P13" s="927"/>
      <c r="Q13" s="927"/>
      <c r="R13" s="927"/>
      <c r="S13" s="927"/>
      <c r="T13" s="927"/>
      <c r="U13" s="927"/>
      <c r="V13" s="145"/>
      <c r="X13" s="145"/>
      <c r="Y13" s="145"/>
      <c r="Z13" s="145"/>
      <c r="AA13" s="145"/>
      <c r="AB13" s="932" t="s">
        <v>0</v>
      </c>
      <c r="AC13" s="145"/>
      <c r="AD13" s="927" t="e">
        <f>IF(#REF!="","",#REF!)</f>
        <v>#REF!</v>
      </c>
      <c r="AE13" s="927"/>
      <c r="AF13" s="927"/>
      <c r="AG13" s="927"/>
      <c r="AH13" s="927"/>
      <c r="AI13" s="927"/>
      <c r="AJ13" s="927"/>
      <c r="AK13" s="927"/>
      <c r="AL13" s="927"/>
      <c r="AM13" s="927"/>
      <c r="AN13" s="927"/>
      <c r="AO13" s="927"/>
      <c r="AP13" s="927"/>
      <c r="BE13" s="2058"/>
    </row>
    <row r="14" spans="3:57" ht="3.95" customHeight="1">
      <c r="C14" s="146"/>
      <c r="D14" s="146"/>
      <c r="E14" s="146"/>
      <c r="F14" s="146"/>
      <c r="BE14" s="2058"/>
    </row>
    <row r="15" spans="3:57">
      <c r="C15" s="146" t="s">
        <v>3087</v>
      </c>
      <c r="D15" s="146"/>
      <c r="E15" s="146"/>
      <c r="F15" s="146"/>
      <c r="G15" s="145"/>
      <c r="I15" s="927" t="e">
        <f>CONCATENATE(#REF!," ",#REF!)</f>
        <v>#REF!</v>
      </c>
      <c r="J15" s="927"/>
      <c r="K15" s="927"/>
      <c r="L15" s="927"/>
      <c r="M15" s="927"/>
      <c r="N15" s="927"/>
      <c r="O15" s="927"/>
      <c r="P15" s="927"/>
      <c r="Q15" s="927"/>
      <c r="R15" s="927"/>
      <c r="S15" s="927"/>
      <c r="T15" s="927"/>
      <c r="U15" s="927"/>
      <c r="V15" s="145"/>
      <c r="X15" s="145"/>
      <c r="Y15" s="145"/>
      <c r="Z15" s="145"/>
      <c r="AB15" s="932" t="s">
        <v>3070</v>
      </c>
      <c r="AD15" s="2063" t="e">
        <f>IF(LEN(#REF!)=8,TEXT(#REF!,"\000\/000-000"),IF(LEN(#REF!)=9,TEXT(#REF!,"\0??\/000-0000"),"-"))</f>
        <v>#REF!</v>
      </c>
      <c r="AE15" s="2063"/>
      <c r="AF15" s="2063"/>
      <c r="AG15" s="2063"/>
      <c r="AH15" s="2063"/>
      <c r="AI15" s="2063"/>
      <c r="AJ15" s="2063"/>
      <c r="AK15" s="2063"/>
      <c r="AL15" s="2063"/>
      <c r="AM15" s="2063"/>
      <c r="AN15" s="2063"/>
      <c r="AO15" s="2063"/>
      <c r="AP15" s="2063"/>
      <c r="BE15" s="2058"/>
    </row>
    <row r="16" spans="3:57" ht="3.95" customHeight="1">
      <c r="BE16" s="2058"/>
    </row>
    <row r="17" spans="1:57">
      <c r="C17" s="146" t="s">
        <v>3330</v>
      </c>
      <c r="D17" s="146"/>
      <c r="E17" s="146"/>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BA17" s="930"/>
      <c r="BB17" s="930"/>
      <c r="BC17" s="930" t="e">
        <f>IF(#REF!="","",#REF!)</f>
        <v>#REF!</v>
      </c>
      <c r="BE17" s="2058"/>
    </row>
    <row r="18" spans="1:57" ht="3.95" customHeight="1">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BE18" s="2058"/>
    </row>
    <row r="19" spans="1:57" s="136" customFormat="1" ht="13.5" customHeight="1">
      <c r="A19"/>
      <c r="B19"/>
      <c r="C19" s="918" t="e">
        <f>CONCATENATE("TABELA 1. IZVRŠENE ISPLATE ZA INVESTICIJE U STALNA SREDSTVA PO IZVORIMA FINANSIRANJA U ",#REF!,".GODINI")</f>
        <v>#REF!</v>
      </c>
      <c r="D19" s="147"/>
      <c r="E19" s="147"/>
      <c r="F19" s="147"/>
      <c r="G19" s="147"/>
      <c r="H19" s="147"/>
      <c r="I19" s="147"/>
      <c r="J19" s="147"/>
      <c r="K19" s="147"/>
      <c r="L19" s="147"/>
      <c r="M19" s="147"/>
      <c r="N19" s="147"/>
      <c r="O19" s="147"/>
      <c r="P19" s="147"/>
      <c r="Q19" s="147"/>
      <c r="R19" s="147"/>
      <c r="S19" s="919"/>
      <c r="T19" s="919"/>
      <c r="U19" s="919"/>
      <c r="V19" s="919"/>
      <c r="W19" s="919"/>
      <c r="X19" s="919"/>
      <c r="Y19" s="919"/>
      <c r="Z19" s="919"/>
      <c r="AA19" s="919"/>
      <c r="AB19" s="919"/>
      <c r="AC19" s="919"/>
      <c r="AD19" s="919"/>
      <c r="AE19" s="919"/>
      <c r="AF19" s="919"/>
      <c r="AG19" s="919"/>
      <c r="AH19" s="919"/>
      <c r="AI19" s="919"/>
      <c r="AJ19" s="919"/>
      <c r="AK19" s="919"/>
      <c r="AL19" s="919"/>
      <c r="AM19" s="919"/>
      <c r="AN19" s="919"/>
      <c r="AO19" s="919"/>
      <c r="AP19" s="919"/>
      <c r="AQ19" s="919"/>
      <c r="AR19" s="919"/>
      <c r="AS19" s="919"/>
      <c r="AT19" s="920" t="s">
        <v>3416</v>
      </c>
      <c r="AV19" s="920" t="s">
        <v>3417</v>
      </c>
      <c r="AW19" s="921"/>
      <c r="AX19" s="921"/>
      <c r="AY19" s="147"/>
      <c r="AZ19" s="147"/>
      <c r="BA19" s="147"/>
      <c r="BB19" s="921"/>
      <c r="BC19" s="921"/>
      <c r="BE19" s="2058"/>
    </row>
    <row r="20" spans="1:57" s="136" customFormat="1" ht="13.5" customHeight="1" thickBot="1">
      <c r="A20"/>
      <c r="B20"/>
      <c r="C20" s="918"/>
      <c r="D20" s="147"/>
      <c r="E20" s="147"/>
      <c r="F20" s="147"/>
      <c r="G20" s="138" t="s">
        <v>3448</v>
      </c>
      <c r="H20" s="147"/>
      <c r="I20" s="147"/>
      <c r="J20" s="147"/>
      <c r="K20" s="147"/>
      <c r="L20" s="147"/>
      <c r="M20" s="147"/>
      <c r="N20" s="147"/>
      <c r="O20" s="147"/>
      <c r="P20" s="147"/>
      <c r="Q20" s="147"/>
      <c r="R20" s="147"/>
      <c r="S20" s="919"/>
      <c r="T20" s="919"/>
      <c r="U20" s="919"/>
      <c r="V20" s="919"/>
      <c r="W20" s="919"/>
      <c r="X20" s="919"/>
      <c r="Y20" s="919"/>
      <c r="Z20" s="919"/>
      <c r="AA20" s="919"/>
      <c r="AB20" s="919"/>
      <c r="AC20" s="919"/>
      <c r="AD20" s="919"/>
      <c r="AE20" s="919"/>
      <c r="AF20" s="919"/>
      <c r="AG20" s="919"/>
      <c r="AH20" s="919"/>
      <c r="AI20" s="919"/>
      <c r="AJ20" s="919"/>
      <c r="AK20" s="919"/>
      <c r="AL20" s="919"/>
      <c r="AM20" s="919"/>
      <c r="AN20" s="919"/>
      <c r="AO20" s="919"/>
      <c r="AP20" s="919"/>
      <c r="AQ20" s="919"/>
      <c r="AR20" s="919"/>
      <c r="AS20" s="919"/>
      <c r="AT20" s="920"/>
      <c r="AU20" s="920"/>
      <c r="AV20" s="921"/>
      <c r="AW20" s="921"/>
      <c r="AX20" s="921"/>
      <c r="AY20" s="147"/>
      <c r="AZ20" s="147"/>
      <c r="BA20" s="147"/>
      <c r="BB20" s="921"/>
      <c r="BC20" s="921"/>
      <c r="BE20" s="2058"/>
    </row>
    <row r="21" spans="1:57" ht="15" customHeight="1">
      <c r="C21" s="2018" t="s">
        <v>2858</v>
      </c>
      <c r="D21" s="2019"/>
      <c r="E21" s="2019"/>
      <c r="F21" s="1057"/>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9"/>
      <c r="AW21" s="2022" t="s">
        <v>3090</v>
      </c>
      <c r="AX21" s="2023"/>
      <c r="AY21" s="2023"/>
      <c r="AZ21" s="2023"/>
      <c r="BA21" s="2023"/>
      <c r="BB21" s="2023"/>
      <c r="BC21" s="2024"/>
      <c r="BE21" s="2058"/>
    </row>
    <row r="22" spans="1:57" ht="15" customHeight="1">
      <c r="C22" s="2020"/>
      <c r="D22" s="2021"/>
      <c r="E22" s="2021"/>
      <c r="F22" s="1060"/>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1061"/>
      <c r="AW22" s="2025"/>
      <c r="AX22" s="2026"/>
      <c r="AY22" s="2026"/>
      <c r="AZ22" s="2026"/>
      <c r="BA22" s="2026"/>
      <c r="BB22" s="2026"/>
      <c r="BC22" s="2027"/>
      <c r="BE22" s="2058"/>
    </row>
    <row r="23" spans="1:57" ht="15" customHeight="1">
      <c r="A23">
        <v>0.01</v>
      </c>
      <c r="B23">
        <f>IF(LEN(AW23)=0,"",1+ABS((AW23*A23)/LEN(AW23))+A23)</f>
        <v>1.3466666666666667</v>
      </c>
      <c r="C23" s="2031" t="s">
        <v>2638</v>
      </c>
      <c r="D23" s="2032"/>
      <c r="E23" s="2032"/>
      <c r="F23" s="1062" t="e">
        <f>CONCATENATE("Isplaćeno za investicije po izvorima u ",#REF!,". godini")</f>
        <v>#REF!</v>
      </c>
      <c r="G23" s="1063"/>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c r="AT23" s="1063"/>
      <c r="AU23" s="1063"/>
      <c r="AV23" s="1064"/>
      <c r="AW23" s="2028">
        <v>101</v>
      </c>
      <c r="AX23" s="2029"/>
      <c r="AY23" s="2029"/>
      <c r="AZ23" s="2029"/>
      <c r="BA23" s="2029"/>
      <c r="BB23" s="2029"/>
      <c r="BC23" s="2030"/>
      <c r="BE23" s="2058"/>
    </row>
    <row r="24" spans="1:57" ht="15" customHeight="1">
      <c r="C24" s="2031"/>
      <c r="D24" s="2032"/>
      <c r="E24" s="2032"/>
      <c r="F24" s="1065" t="s">
        <v>3449</v>
      </c>
      <c r="G24" s="1066"/>
      <c r="H24" s="1066"/>
      <c r="I24" s="1066"/>
      <c r="J24" s="1066"/>
      <c r="K24" s="1066"/>
      <c r="L24" s="1066"/>
      <c r="M24" s="1066"/>
      <c r="N24" s="1066"/>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7"/>
      <c r="AW24" s="2028"/>
      <c r="AX24" s="2029"/>
      <c r="AY24" s="2029"/>
      <c r="AZ24" s="2029"/>
      <c r="BA24" s="2029"/>
      <c r="BB24" s="2029"/>
      <c r="BC24" s="2030"/>
      <c r="BE24" s="2058"/>
    </row>
    <row r="25" spans="1:57" ht="15" customHeight="1">
      <c r="A25">
        <v>0.02</v>
      </c>
      <c r="B25">
        <f>IF(LEN(AW25)=0,"",1+ABS((AW25*A25)/LEN(AW25))+A25)</f>
        <v>1.7000000000000002</v>
      </c>
      <c r="C25" s="1049" t="s">
        <v>3450</v>
      </c>
      <c r="D25" s="1046"/>
      <c r="E25" s="1046"/>
      <c r="F25" s="1054" t="s">
        <v>3418</v>
      </c>
      <c r="G25" s="1046"/>
      <c r="H25" s="1045"/>
      <c r="I25" s="1045"/>
      <c r="J25" s="1045"/>
      <c r="K25" s="1045"/>
      <c r="L25" s="1045"/>
      <c r="M25" s="1045"/>
      <c r="N25" s="1047"/>
      <c r="O25" s="1047"/>
      <c r="P25" s="1048" t="s">
        <v>3419</v>
      </c>
      <c r="Q25" s="1045"/>
      <c r="R25" s="1045"/>
      <c r="S25" s="1045"/>
      <c r="T25" s="1045"/>
      <c r="U25" s="1045"/>
      <c r="V25" s="1047"/>
      <c r="W25" s="1045"/>
      <c r="X25" s="1045"/>
      <c r="Y25" s="1045"/>
      <c r="Z25" s="1045"/>
      <c r="AA25" s="1045"/>
      <c r="AB25" s="1045"/>
      <c r="AC25" s="1045"/>
      <c r="AD25" s="1045"/>
      <c r="AE25" s="1045"/>
      <c r="AF25" s="1045"/>
      <c r="AG25" s="1045"/>
      <c r="AH25" s="1045"/>
      <c r="AI25" s="1045"/>
      <c r="AJ25" s="1045"/>
      <c r="AK25" s="1045"/>
      <c r="AL25" s="1045"/>
      <c r="AM25" s="1045"/>
      <c r="AN25" s="1045"/>
      <c r="AO25" s="1045"/>
      <c r="AP25" s="1045"/>
      <c r="AQ25" s="1045"/>
      <c r="AR25" s="1045"/>
      <c r="AS25" s="1045"/>
      <c r="AT25" s="1045"/>
      <c r="AU25" s="1045"/>
      <c r="AV25" s="1045"/>
      <c r="AW25" s="2028">
        <v>102</v>
      </c>
      <c r="AX25" s="2029"/>
      <c r="AY25" s="2029"/>
      <c r="AZ25" s="2029"/>
      <c r="BA25" s="2029"/>
      <c r="BB25" s="2029"/>
      <c r="BC25" s="2030"/>
      <c r="BE25" s="2058"/>
    </row>
    <row r="26" spans="1:57" ht="15" customHeight="1">
      <c r="A26">
        <v>0.03</v>
      </c>
      <c r="B26">
        <f>IF(LEN(AW26)=0,"",1+ABS((AW26*A26)/LEN(AW26))+A26)</f>
        <v>2.06</v>
      </c>
      <c r="C26" s="1049" t="s">
        <v>3451</v>
      </c>
      <c r="D26" s="1046"/>
      <c r="E26" s="1046"/>
      <c r="F26" s="1054" t="s">
        <v>3420</v>
      </c>
      <c r="G26" s="1046"/>
      <c r="H26" s="1045"/>
      <c r="I26" s="1045"/>
      <c r="J26" s="1045"/>
      <c r="K26" s="1045"/>
      <c r="L26" s="1045"/>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t="s">
        <v>3421</v>
      </c>
      <c r="AM26" s="1045"/>
      <c r="AN26" s="1045"/>
      <c r="AO26" s="1045"/>
      <c r="AP26" s="1045"/>
      <c r="AQ26" s="1045"/>
      <c r="AR26" s="1045"/>
      <c r="AS26" s="1045"/>
      <c r="AT26" s="1045"/>
      <c r="AU26" s="1045"/>
      <c r="AV26" s="1045"/>
      <c r="AW26" s="2028">
        <v>103</v>
      </c>
      <c r="AX26" s="2029"/>
      <c r="AY26" s="2029"/>
      <c r="AZ26" s="2029"/>
      <c r="BA26" s="2029"/>
      <c r="BB26" s="2029"/>
      <c r="BC26" s="2030"/>
      <c r="BE26" s="2058"/>
    </row>
    <row r="27" spans="1:57" ht="15" customHeight="1">
      <c r="A27">
        <v>0.04</v>
      </c>
      <c r="B27">
        <f t="shared" ref="B27:B37" si="0">IF(LEN(AW27)=0,"",1+ABS((AW27*A27)/LEN(AW27))+A27)</f>
        <v>2.4266666666666667</v>
      </c>
      <c r="C27" s="1050" t="s">
        <v>3452</v>
      </c>
      <c r="D27" s="1045"/>
      <c r="E27" s="1045"/>
      <c r="F27" s="1055" t="s">
        <v>3422</v>
      </c>
      <c r="G27" s="1045"/>
      <c r="H27" s="1045"/>
      <c r="I27" s="1045"/>
      <c r="J27" s="1045"/>
      <c r="K27" s="1045"/>
      <c r="L27" s="1045"/>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1045"/>
      <c r="AO27" s="1045"/>
      <c r="AP27" s="1045"/>
      <c r="AQ27" s="1045"/>
      <c r="AR27" s="1045"/>
      <c r="AS27" s="1045"/>
      <c r="AT27" s="1045"/>
      <c r="AU27" s="1045"/>
      <c r="AV27" s="1045"/>
      <c r="AW27" s="2033">
        <v>104</v>
      </c>
      <c r="AX27" s="2034"/>
      <c r="AY27" s="2034"/>
      <c r="AZ27" s="2034"/>
      <c r="BA27" s="2034"/>
      <c r="BB27" s="2034"/>
      <c r="BC27" s="2035"/>
      <c r="BE27" s="2058"/>
    </row>
    <row r="28" spans="1:57" ht="15" customHeight="1">
      <c r="A28">
        <v>0.05</v>
      </c>
      <c r="B28">
        <f t="shared" si="0"/>
        <v>2.8</v>
      </c>
      <c r="C28" s="1050" t="s">
        <v>3453</v>
      </c>
      <c r="D28" s="1045"/>
      <c r="E28" s="1045"/>
      <c r="F28" s="1055" t="s">
        <v>3423</v>
      </c>
      <c r="G28" s="1045"/>
      <c r="H28" s="1045"/>
      <c r="I28" s="1045"/>
      <c r="J28" s="1045"/>
      <c r="K28" s="1045"/>
      <c r="L28" s="1045"/>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1045"/>
      <c r="AO28" s="1045"/>
      <c r="AP28" s="1045"/>
      <c r="AQ28" s="1045"/>
      <c r="AR28" s="1045"/>
      <c r="AS28" s="1045"/>
      <c r="AT28" s="1045"/>
      <c r="AU28" s="1045"/>
      <c r="AV28" s="1045"/>
      <c r="AW28" s="2033">
        <v>105</v>
      </c>
      <c r="AX28" s="2034"/>
      <c r="AY28" s="2034"/>
      <c r="AZ28" s="2034"/>
      <c r="BA28" s="2034"/>
      <c r="BB28" s="2034"/>
      <c r="BC28" s="2035"/>
      <c r="BE28" s="2058"/>
    </row>
    <row r="29" spans="1:57" ht="15" customHeight="1">
      <c r="A29">
        <v>6.0000000000000005E-2</v>
      </c>
      <c r="B29">
        <f t="shared" si="0"/>
        <v>3.18</v>
      </c>
      <c r="C29" s="1049" t="s">
        <v>3454</v>
      </c>
      <c r="D29" s="1046"/>
      <c r="E29" s="1046"/>
      <c r="F29" s="1054" t="s">
        <v>3424</v>
      </c>
      <c r="G29" s="1045"/>
      <c r="H29" s="1045"/>
      <c r="I29" s="1045"/>
      <c r="J29" s="1045"/>
      <c r="K29" s="1045"/>
      <c r="L29" s="1045"/>
      <c r="M29" s="1045"/>
      <c r="N29" s="1045"/>
      <c r="O29" s="1045"/>
      <c r="P29" s="1047"/>
      <c r="Q29" s="1048" t="s">
        <v>3425</v>
      </c>
      <c r="R29" s="1047"/>
      <c r="S29" s="1045"/>
      <c r="T29" s="1045"/>
      <c r="U29" s="1045"/>
      <c r="V29" s="1045"/>
      <c r="W29" s="1045"/>
      <c r="X29" s="1045"/>
      <c r="Y29" s="1045"/>
      <c r="Z29" s="1045"/>
      <c r="AA29" s="1045"/>
      <c r="AB29" s="1045"/>
      <c r="AC29" s="1045"/>
      <c r="AD29" s="1045"/>
      <c r="AE29" s="1045"/>
      <c r="AF29" s="1045"/>
      <c r="AG29" s="1045"/>
      <c r="AH29" s="1045"/>
      <c r="AI29" s="1045"/>
      <c r="AJ29" s="1045"/>
      <c r="AK29" s="1045"/>
      <c r="AL29" s="1045" t="s">
        <v>3462</v>
      </c>
      <c r="AM29" s="1045"/>
      <c r="AN29" s="1045"/>
      <c r="AO29" s="1045"/>
      <c r="AP29" s="1045"/>
      <c r="AQ29" s="1045"/>
      <c r="AR29" s="1045"/>
      <c r="AS29" s="1045"/>
      <c r="AT29" s="1045"/>
      <c r="AU29" s="1045"/>
      <c r="AV29" s="1045"/>
      <c r="AW29" s="2028">
        <v>106</v>
      </c>
      <c r="AX29" s="2029"/>
      <c r="AY29" s="2029"/>
      <c r="AZ29" s="2029"/>
      <c r="BA29" s="2029"/>
      <c r="BB29" s="2029"/>
      <c r="BC29" s="2030"/>
      <c r="BE29" s="2058"/>
    </row>
    <row r="30" spans="1:57" ht="15" customHeight="1">
      <c r="A30">
        <v>7.0000000000000007E-2</v>
      </c>
      <c r="B30">
        <f t="shared" si="0"/>
        <v>3.5666666666666669</v>
      </c>
      <c r="C30" s="1050" t="s">
        <v>3455</v>
      </c>
      <c r="D30" s="1045"/>
      <c r="E30" s="1045"/>
      <c r="F30" s="1055" t="s">
        <v>3426</v>
      </c>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1045"/>
      <c r="AO30" s="1045"/>
      <c r="AP30" s="1045"/>
      <c r="AQ30" s="1045"/>
      <c r="AR30" s="1045"/>
      <c r="AS30" s="1045"/>
      <c r="AT30" s="1045"/>
      <c r="AU30" s="1045"/>
      <c r="AV30" s="1045"/>
      <c r="AW30" s="2033">
        <v>107</v>
      </c>
      <c r="AX30" s="2034"/>
      <c r="AY30" s="2034"/>
      <c r="AZ30" s="2034"/>
      <c r="BA30" s="2034"/>
      <c r="BB30" s="2034"/>
      <c r="BC30" s="2035"/>
      <c r="BE30" s="2058"/>
    </row>
    <row r="31" spans="1:57" ht="15" customHeight="1">
      <c r="A31">
        <v>0.08</v>
      </c>
      <c r="B31">
        <f t="shared" si="0"/>
        <v>3.9600000000000004</v>
      </c>
      <c r="C31" s="1050" t="s">
        <v>3456</v>
      </c>
      <c r="D31" s="1045"/>
      <c r="E31" s="1045"/>
      <c r="F31" s="1055" t="s">
        <v>3427</v>
      </c>
      <c r="G31" s="1045"/>
      <c r="H31" s="1045"/>
      <c r="I31" s="1045"/>
      <c r="J31" s="1045"/>
      <c r="K31" s="1045"/>
      <c r="L31" s="1045"/>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1045"/>
      <c r="AO31" s="1045"/>
      <c r="AP31" s="1045"/>
      <c r="AQ31" s="1045"/>
      <c r="AR31" s="1045"/>
      <c r="AS31" s="1045"/>
      <c r="AT31" s="1045"/>
      <c r="AU31" s="1045"/>
      <c r="AV31" s="1045"/>
      <c r="AW31" s="2033">
        <v>108</v>
      </c>
      <c r="AX31" s="2034"/>
      <c r="AY31" s="2034"/>
      <c r="AZ31" s="2034"/>
      <c r="BA31" s="2034"/>
      <c r="BB31" s="2034"/>
      <c r="BC31" s="2035"/>
      <c r="BE31" s="2058"/>
    </row>
    <row r="32" spans="1:57" ht="15" customHeight="1">
      <c r="A32">
        <v>0.09</v>
      </c>
      <c r="B32">
        <f t="shared" si="0"/>
        <v>4.3599999999999994</v>
      </c>
      <c r="C32" s="1050" t="s">
        <v>3457</v>
      </c>
      <c r="D32" s="1045"/>
      <c r="E32" s="1045"/>
      <c r="F32" s="1055" t="s">
        <v>3428</v>
      </c>
      <c r="G32" s="1045"/>
      <c r="H32" s="1045"/>
      <c r="I32" s="1045"/>
      <c r="J32" s="1045"/>
      <c r="K32" s="1045"/>
      <c r="L32" s="1045"/>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1045"/>
      <c r="AO32" s="1045"/>
      <c r="AP32" s="1045"/>
      <c r="AQ32" s="1045"/>
      <c r="AR32" s="1045"/>
      <c r="AS32" s="1045"/>
      <c r="AT32" s="1045"/>
      <c r="AU32" s="1045"/>
      <c r="AV32" s="1045"/>
      <c r="AW32" s="2033">
        <v>109</v>
      </c>
      <c r="AX32" s="2034"/>
      <c r="AY32" s="2034"/>
      <c r="AZ32" s="2034"/>
      <c r="BA32" s="2034"/>
      <c r="BB32" s="2034"/>
      <c r="BC32" s="2035"/>
    </row>
    <row r="33" spans="1:55" ht="15.6" customHeight="1">
      <c r="A33">
        <v>9.9999999999999992E-2</v>
      </c>
      <c r="B33">
        <f t="shared" si="0"/>
        <v>4.7666666666666657</v>
      </c>
      <c r="C33" s="1049" t="s">
        <v>3458</v>
      </c>
      <c r="D33" s="1046"/>
      <c r="E33" s="1046"/>
      <c r="F33" s="1054" t="s">
        <v>3429</v>
      </c>
      <c r="G33" s="1045"/>
      <c r="H33" s="1045"/>
      <c r="I33" s="1045"/>
      <c r="J33" s="1045"/>
      <c r="K33" s="1045"/>
      <c r="L33" s="1045"/>
      <c r="M33" s="1045"/>
      <c r="N33" s="1045"/>
      <c r="O33" s="1047"/>
      <c r="P33" s="1048" t="s">
        <v>3430</v>
      </c>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1045"/>
      <c r="AO33" s="1045"/>
      <c r="AP33" s="1045"/>
      <c r="AQ33" s="1045"/>
      <c r="AR33" s="1045"/>
      <c r="AS33" s="1045"/>
      <c r="AT33" s="1045"/>
      <c r="AU33" s="1045"/>
      <c r="AV33" s="1045"/>
      <c r="AW33" s="2028">
        <v>110</v>
      </c>
      <c r="AX33" s="2029"/>
      <c r="AY33" s="2029"/>
      <c r="AZ33" s="2029"/>
      <c r="BA33" s="2029"/>
      <c r="BB33" s="2029"/>
      <c r="BC33" s="2030"/>
    </row>
    <row r="34" spans="1:55" ht="15.6" customHeight="1">
      <c r="A34">
        <v>0.10999999999999999</v>
      </c>
      <c r="B34">
        <f t="shared" si="0"/>
        <v>5.18</v>
      </c>
      <c r="C34" s="1049" t="s">
        <v>3459</v>
      </c>
      <c r="D34" s="1046"/>
      <c r="E34" s="1046"/>
      <c r="F34" s="1054" t="s">
        <v>3431</v>
      </c>
      <c r="G34" s="1045"/>
      <c r="H34" s="1045"/>
      <c r="I34" s="1045"/>
      <c r="J34" s="1045"/>
      <c r="K34" s="1045"/>
      <c r="L34" s="1045"/>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c r="AN34" s="1045"/>
      <c r="AO34" s="1045"/>
      <c r="AP34" s="1045"/>
      <c r="AQ34" s="1045"/>
      <c r="AR34" s="1045"/>
      <c r="AS34" s="1045"/>
      <c r="AT34" s="1045"/>
      <c r="AU34" s="1045"/>
      <c r="AV34" s="1045"/>
      <c r="AW34" s="2028">
        <v>111</v>
      </c>
      <c r="AX34" s="2029"/>
      <c r="AY34" s="2029"/>
      <c r="AZ34" s="2029"/>
      <c r="BA34" s="2029"/>
      <c r="BB34" s="2029"/>
      <c r="BC34" s="2030"/>
    </row>
    <row r="35" spans="1:55" ht="15.6" customHeight="1">
      <c r="A35">
        <v>0.11999999999999998</v>
      </c>
      <c r="B35">
        <f t="shared" si="0"/>
        <v>5.6</v>
      </c>
      <c r="C35" s="2076" t="s">
        <v>3460</v>
      </c>
      <c r="D35" s="2032"/>
      <c r="E35" s="2032"/>
      <c r="F35" s="1068" t="s">
        <v>3432</v>
      </c>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1063"/>
      <c r="AP35" s="1063"/>
      <c r="AQ35" s="1063"/>
      <c r="AR35" s="1063"/>
      <c r="AS35" s="1063"/>
      <c r="AT35" s="1063"/>
      <c r="AU35" s="1063"/>
      <c r="AV35" s="1064"/>
      <c r="AW35" s="2028">
        <v>112</v>
      </c>
      <c r="AX35" s="2029"/>
      <c r="AY35" s="2029"/>
      <c r="AZ35" s="2029"/>
      <c r="BA35" s="2029"/>
      <c r="BB35" s="2029"/>
      <c r="BC35" s="2030"/>
    </row>
    <row r="36" spans="1:55" ht="15.6" customHeight="1">
      <c r="C36" s="2031"/>
      <c r="D36" s="2032"/>
      <c r="E36" s="2032"/>
      <c r="F36" s="1069" t="s">
        <v>3433</v>
      </c>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7"/>
      <c r="AW36" s="2028"/>
      <c r="AX36" s="2029"/>
      <c r="AY36" s="2029"/>
      <c r="AZ36" s="2029"/>
      <c r="BA36" s="2029"/>
      <c r="BB36" s="2029"/>
      <c r="BC36" s="2030"/>
    </row>
    <row r="37" spans="1:55" ht="15.6" customHeight="1" thickBot="1">
      <c r="A37">
        <v>0.12999999999999998</v>
      </c>
      <c r="B37">
        <f t="shared" si="0"/>
        <v>6.0266666666666655</v>
      </c>
      <c r="C37" s="1051" t="s">
        <v>3461</v>
      </c>
      <c r="D37" s="1052"/>
      <c r="E37" s="1052"/>
      <c r="F37" s="1056" t="s">
        <v>3434</v>
      </c>
      <c r="G37" s="1053"/>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2"/>
      <c r="AT37" s="1052"/>
      <c r="AU37" s="1052"/>
      <c r="AV37" s="1052"/>
      <c r="AW37" s="2036">
        <v>113</v>
      </c>
      <c r="AX37" s="2037"/>
      <c r="AY37" s="2037"/>
      <c r="AZ37" s="2037"/>
      <c r="BA37" s="2037"/>
      <c r="BB37" s="2037"/>
      <c r="BC37" s="2038"/>
    </row>
    <row r="38" spans="1:55" s="150" customFormat="1" ht="15" customHeight="1">
      <c r="A38"/>
      <c r="B38"/>
      <c r="C38" s="959" t="s">
        <v>3463</v>
      </c>
      <c r="D38" s="157"/>
      <c r="E38" s="155"/>
      <c r="F38" s="155"/>
      <c r="G38" s="155"/>
      <c r="H38" s="155"/>
      <c r="I38" s="155"/>
      <c r="J38" s="155"/>
      <c r="K38" s="155"/>
      <c r="L38" s="155"/>
    </row>
    <row r="39" spans="1:55" s="150" customFormat="1" ht="15" customHeight="1">
      <c r="A39"/>
      <c r="B39"/>
      <c r="C39" s="959" t="s">
        <v>3435</v>
      </c>
      <c r="D39" s="157"/>
      <c r="E39" s="155"/>
      <c r="F39" s="155"/>
      <c r="G39" s="155"/>
      <c r="H39" s="155"/>
      <c r="I39" s="155"/>
      <c r="J39" s="155"/>
      <c r="K39" s="155"/>
      <c r="L39" s="155"/>
    </row>
    <row r="40" spans="1:55" s="150" customFormat="1" ht="15" customHeight="1">
      <c r="A40"/>
      <c r="B40"/>
      <c r="C40" s="959" t="s">
        <v>3436</v>
      </c>
      <c r="D40" s="157"/>
      <c r="E40" s="155"/>
      <c r="F40" s="155"/>
      <c r="G40" s="155"/>
      <c r="H40" s="155"/>
      <c r="I40" s="155"/>
      <c r="J40" s="155"/>
      <c r="K40" s="155"/>
      <c r="L40" s="155"/>
    </row>
    <row r="41" spans="1:55" s="150" customFormat="1" ht="15" customHeight="1">
      <c r="A41"/>
      <c r="B41"/>
      <c r="C41" s="959" t="s">
        <v>3437</v>
      </c>
      <c r="D41" s="157"/>
      <c r="E41" s="155"/>
      <c r="F41" s="155"/>
      <c r="G41" s="155"/>
      <c r="H41" s="155"/>
      <c r="I41" s="155"/>
      <c r="J41" s="155"/>
      <c r="K41" s="155"/>
      <c r="L41" s="155"/>
    </row>
    <row r="42" spans="1:55" s="150" customFormat="1" ht="15" customHeight="1">
      <c r="A42"/>
      <c r="B42"/>
      <c r="C42" s="959" t="s">
        <v>3438</v>
      </c>
      <c r="D42" s="157"/>
      <c r="E42" s="155"/>
      <c r="F42" s="155"/>
      <c r="G42" s="155"/>
      <c r="H42" s="155"/>
      <c r="I42" s="155"/>
      <c r="J42" s="155"/>
      <c r="K42" s="155"/>
      <c r="L42" s="155"/>
    </row>
    <row r="43" spans="1:55" s="150" customFormat="1" ht="15" customHeight="1">
      <c r="A43"/>
      <c r="B43"/>
      <c r="C43" s="959" t="s">
        <v>3439</v>
      </c>
      <c r="D43" s="157"/>
      <c r="E43" s="155"/>
      <c r="F43" s="155"/>
      <c r="G43" s="155"/>
      <c r="H43" s="155"/>
      <c r="I43" s="155"/>
      <c r="J43" s="155"/>
      <c r="K43" s="155"/>
      <c r="L43" s="155"/>
    </row>
    <row r="44" spans="1:55" s="150" customFormat="1" ht="13.5" customHeight="1">
      <c r="A44"/>
      <c r="B44"/>
      <c r="C44" s="922"/>
      <c r="D44" s="138"/>
    </row>
    <row r="45" spans="1:55" s="150" customFormat="1" ht="16.899999999999999" customHeight="1" thickBot="1">
      <c r="A45"/>
      <c r="B45"/>
      <c r="C45" s="918" t="e">
        <f>CONCATENATE("TABELA 2. VREMENSKA RAZGRANIČENJA IZMEĐU ISPLATA ZA INVESTICIJE I OSTVARENIH INVESTICIJA SA STANJEM 31.12.",#REF!,". GODINE")</f>
        <v>#REF!</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row>
    <row r="46" spans="1:55" s="152" customFormat="1" ht="16.899999999999999" customHeight="1">
      <c r="A46"/>
      <c r="B46"/>
      <c r="C46" s="2039" t="s">
        <v>2858</v>
      </c>
      <c r="D46" s="2040"/>
      <c r="E46" s="2040"/>
      <c r="F46" s="1080"/>
      <c r="G46" s="1081"/>
      <c r="H46" s="1081"/>
      <c r="I46" s="1081"/>
      <c r="J46" s="1081"/>
      <c r="K46" s="1081"/>
      <c r="L46" s="1081"/>
      <c r="M46" s="1081"/>
      <c r="N46" s="1081"/>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2043" t="s">
        <v>3090</v>
      </c>
      <c r="AX46" s="2044"/>
      <c r="AY46" s="2044"/>
      <c r="AZ46" s="2044"/>
      <c r="BA46" s="2044"/>
      <c r="BB46" s="2044"/>
      <c r="BC46" s="2045"/>
    </row>
    <row r="47" spans="1:55" s="152" customFormat="1" ht="16.899999999999999" customHeight="1">
      <c r="A47"/>
      <c r="B47"/>
      <c r="C47" s="2041"/>
      <c r="D47" s="2042"/>
      <c r="E47" s="2042"/>
      <c r="F47" s="1074"/>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1"/>
      <c r="AE47" s="1071"/>
      <c r="AF47" s="1071"/>
      <c r="AG47" s="1071"/>
      <c r="AH47" s="1071"/>
      <c r="AI47" s="1071"/>
      <c r="AJ47" s="1071"/>
      <c r="AK47" s="1071"/>
      <c r="AL47" s="1071"/>
      <c r="AM47" s="1071"/>
      <c r="AN47" s="1071"/>
      <c r="AO47" s="1071"/>
      <c r="AP47" s="1071"/>
      <c r="AQ47" s="1071"/>
      <c r="AR47" s="1071"/>
      <c r="AS47" s="1071"/>
      <c r="AT47" s="1071"/>
      <c r="AU47" s="1071"/>
      <c r="AV47" s="1071"/>
      <c r="AW47" s="2046"/>
      <c r="AX47" s="1937"/>
      <c r="AY47" s="1937"/>
      <c r="AZ47" s="1937"/>
      <c r="BA47" s="1937"/>
      <c r="BB47" s="1937"/>
      <c r="BC47" s="2047"/>
    </row>
    <row r="48" spans="1:55" s="150" customFormat="1" ht="16.899999999999999" customHeight="1">
      <c r="A48">
        <v>0.13999999999999999</v>
      </c>
      <c r="B48">
        <f t="shared" ref="B48:B51" si="1">IF(LEN(AW48)=0,"",1+ABS((AW48*A48)/LEN(AW48))+A48)</f>
        <v>6.4599999999999991</v>
      </c>
      <c r="C48" s="2048" t="s">
        <v>3440</v>
      </c>
      <c r="D48" s="2049"/>
      <c r="E48" s="2049"/>
      <c r="F48" s="1075" t="e">
        <f>CONCATENATE("Isplaćeno za investicije u toku ",#REF!,". godine")</f>
        <v>#REF!</v>
      </c>
      <c r="G48" s="1070"/>
      <c r="H48" s="1070"/>
      <c r="I48" s="1070"/>
      <c r="J48" s="1070"/>
      <c r="K48" s="1070"/>
      <c r="L48" s="1070"/>
      <c r="M48" s="1070"/>
      <c r="N48" s="1070"/>
      <c r="O48" s="1070"/>
      <c r="P48" s="1070"/>
      <c r="Q48" s="1070"/>
      <c r="R48" s="1070"/>
      <c r="S48" s="935"/>
      <c r="T48" s="935"/>
      <c r="U48" s="935"/>
      <c r="V48" s="935"/>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2052">
        <v>114</v>
      </c>
      <c r="AX48" s="2053"/>
      <c r="AY48" s="2053"/>
      <c r="AZ48" s="2053"/>
      <c r="BA48" s="2053"/>
      <c r="BB48" s="2053"/>
      <c r="BC48" s="2054"/>
    </row>
    <row r="49" spans="1:55" s="150" customFormat="1" ht="16.899999999999999" customHeight="1">
      <c r="A49"/>
      <c r="B49"/>
      <c r="C49" s="2050"/>
      <c r="D49" s="2051"/>
      <c r="E49" s="2051"/>
      <c r="F49" s="1076" t="s">
        <v>3464</v>
      </c>
      <c r="G49" s="1072"/>
      <c r="H49" s="1072"/>
      <c r="I49" s="1072"/>
      <c r="J49" s="1072"/>
      <c r="K49" s="1072"/>
      <c r="L49" s="1072"/>
      <c r="M49" s="1072"/>
      <c r="N49" s="1072"/>
      <c r="O49" s="1072"/>
      <c r="P49" s="1072"/>
      <c r="Q49" s="1072"/>
      <c r="R49" s="1072"/>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2055"/>
      <c r="AX49" s="2056"/>
      <c r="AY49" s="2056"/>
      <c r="AZ49" s="2056"/>
      <c r="BA49" s="2056"/>
      <c r="BB49" s="2056"/>
      <c r="BC49" s="2057"/>
    </row>
    <row r="50" spans="1:55" s="150" customFormat="1" ht="16.899999999999999" customHeight="1">
      <c r="A50">
        <v>0.15</v>
      </c>
      <c r="B50">
        <f t="shared" si="1"/>
        <v>6.9</v>
      </c>
      <c r="C50" s="1082" t="s">
        <v>3441</v>
      </c>
      <c r="D50" s="1066"/>
      <c r="E50" s="1066"/>
      <c r="F50" s="1077" t="e">
        <f>CONCATENATE("za izvršene radove i nabavke u toku ",#REF!,". godine")</f>
        <v>#REF!</v>
      </c>
      <c r="G50" s="938"/>
      <c r="H50" s="1073"/>
      <c r="I50" s="1073"/>
      <c r="J50" s="1073"/>
      <c r="K50" s="1073"/>
      <c r="L50" s="1073"/>
      <c r="M50" s="1073"/>
      <c r="N50" s="1073"/>
      <c r="O50" s="1073"/>
      <c r="P50" s="1073"/>
      <c r="Q50" s="1073"/>
      <c r="R50" s="1073"/>
      <c r="S50" s="1073"/>
      <c r="T50" s="1073"/>
      <c r="U50" s="1073"/>
      <c r="V50" s="1073"/>
      <c r="W50" s="1088" t="s">
        <v>3442</v>
      </c>
      <c r="X50" s="1073"/>
      <c r="Y50" s="1073"/>
      <c r="Z50" s="1073"/>
      <c r="AA50" s="1073"/>
      <c r="AB50" s="1073"/>
      <c r="AC50" s="1073"/>
      <c r="AD50" s="1073"/>
      <c r="AE50" s="1073"/>
      <c r="AF50" s="1073"/>
      <c r="AG50" s="1073"/>
      <c r="AH50" s="1073"/>
      <c r="AI50" s="1073"/>
      <c r="AJ50" s="1073"/>
      <c r="AK50" s="1073"/>
      <c r="AL50" s="1073"/>
      <c r="AM50" s="1073"/>
      <c r="AN50" s="1073"/>
      <c r="AO50" s="1073"/>
      <c r="AP50" s="1073"/>
      <c r="AQ50" s="1073"/>
      <c r="AR50" s="1073"/>
      <c r="AS50" s="1073"/>
      <c r="AT50" s="1073"/>
      <c r="AU50" s="1073"/>
      <c r="AV50" s="1073"/>
      <c r="AW50" s="2064">
        <v>115</v>
      </c>
      <c r="AX50" s="2065"/>
      <c r="AY50" s="2065"/>
      <c r="AZ50" s="2065"/>
      <c r="BA50" s="2065"/>
      <c r="BB50" s="2065"/>
      <c r="BC50" s="2066"/>
    </row>
    <row r="51" spans="1:55" s="150" customFormat="1" ht="16.899999999999999" customHeight="1">
      <c r="A51">
        <v>0.16</v>
      </c>
      <c r="B51">
        <f t="shared" si="1"/>
        <v>7.3466666666666667</v>
      </c>
      <c r="C51" s="2067" t="s">
        <v>3443</v>
      </c>
      <c r="D51" s="1946"/>
      <c r="E51" s="1946"/>
      <c r="F51" s="1078" t="e">
        <f>CONCATENATE("za izmirenje obaveza iz ",#REF!-1,". godine i ranije prema izvođačima radova i isporučiocima opreme i drugima;")</f>
        <v>#REF!</v>
      </c>
      <c r="G51" s="692"/>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c r="AL51" s="935"/>
      <c r="AM51" s="935"/>
      <c r="AN51" s="935"/>
      <c r="AO51" s="935"/>
      <c r="AP51" s="935"/>
      <c r="AQ51" s="935"/>
      <c r="AR51" s="935"/>
      <c r="AS51" s="935"/>
      <c r="AT51" s="935"/>
      <c r="AU51" s="935"/>
      <c r="AV51" s="935"/>
      <c r="AW51" s="2070">
        <v>116</v>
      </c>
      <c r="AX51" s="2071"/>
      <c r="AY51" s="2071"/>
      <c r="AZ51" s="2071"/>
      <c r="BA51" s="2071"/>
      <c r="BB51" s="2071"/>
      <c r="BC51" s="2072"/>
    </row>
    <row r="52" spans="1:55" s="150" customFormat="1" ht="16.899999999999999" customHeight="1">
      <c r="A52"/>
      <c r="B52"/>
      <c r="C52" s="2067"/>
      <c r="D52" s="1946"/>
      <c r="E52" s="1946"/>
      <c r="F52" s="1078" t="e">
        <f>CONCATENATE("za otplatu iskorištenih komercijalnih kredita za investicije u ",#REF!-1,". godini i ranije kod preduzeća u zemlji i")</f>
        <v>#REF!</v>
      </c>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s="935"/>
      <c r="AM52" s="935"/>
      <c r="AN52" s="935"/>
      <c r="AO52" s="935"/>
      <c r="AP52" s="935"/>
      <c r="AQ52" s="935"/>
      <c r="AR52" s="935"/>
      <c r="AS52" s="935"/>
      <c r="AT52" s="935"/>
      <c r="AU52" s="935"/>
      <c r="AV52" s="935"/>
      <c r="AW52" s="2070"/>
      <c r="AX52" s="2071"/>
      <c r="AY52" s="2071"/>
      <c r="AZ52" s="2071"/>
      <c r="BA52" s="2071"/>
      <c r="BB52" s="2071"/>
      <c r="BC52" s="2072"/>
    </row>
    <row r="53" spans="1:55" s="150" customFormat="1" ht="16.899999999999999" customHeight="1">
      <c r="A53"/>
      <c r="B53"/>
      <c r="C53" s="2068"/>
      <c r="D53" s="2069"/>
      <c r="E53" s="2069"/>
      <c r="F53" s="1077" t="e">
        <f>CONCATENATE("inostranih preduzeća; za avanse date u ",#REF!,". godini po odbitku obračunatog dijela pod 2.11.")</f>
        <v>#REF!</v>
      </c>
      <c r="G53" s="1073"/>
      <c r="H53" s="1073"/>
      <c r="I53" s="1073"/>
      <c r="J53" s="1073"/>
      <c r="K53" s="1073"/>
      <c r="L53" s="1073"/>
      <c r="M53" s="1073"/>
      <c r="N53" s="1073"/>
      <c r="O53" s="1073"/>
      <c r="P53" s="1073"/>
      <c r="Q53" s="1073"/>
      <c r="R53" s="1073"/>
      <c r="S53" s="1073"/>
      <c r="T53" s="1073"/>
      <c r="U53" s="1073"/>
      <c r="V53" s="1073"/>
      <c r="W53" s="1073"/>
      <c r="X53" s="1073"/>
      <c r="Y53" s="1073"/>
      <c r="Z53" s="1073"/>
      <c r="AA53" s="1073"/>
      <c r="AB53" s="1073"/>
      <c r="AC53" s="1073"/>
      <c r="AD53" s="1073"/>
      <c r="AE53" s="1073"/>
      <c r="AF53" s="1073"/>
      <c r="AG53" s="1073"/>
      <c r="AH53" s="1073"/>
      <c r="AI53" s="1073"/>
      <c r="AJ53" s="1073"/>
      <c r="AK53" s="1073"/>
      <c r="AL53" s="1073"/>
      <c r="AM53" s="1073"/>
      <c r="AN53" s="1073"/>
      <c r="AO53" s="1073"/>
      <c r="AP53" s="1073"/>
      <c r="AQ53" s="1073"/>
      <c r="AR53" s="1073"/>
      <c r="AS53" s="1073"/>
      <c r="AT53" s="1073"/>
      <c r="AU53" s="1073"/>
      <c r="AV53" s="1073"/>
      <c r="AW53" s="2064"/>
      <c r="AX53" s="2065"/>
      <c r="AY53" s="2065"/>
      <c r="AZ53" s="2065"/>
      <c r="BA53" s="2065"/>
      <c r="BB53" s="2065"/>
      <c r="BC53" s="2066"/>
    </row>
    <row r="54" spans="1:55" s="150" customFormat="1" ht="16.899999999999999" customHeight="1">
      <c r="A54">
        <v>0.17</v>
      </c>
      <c r="B54">
        <f t="shared" ref="B54" si="2">IF(LEN(AW54)=0,"",1+ABS((AW54*A54)/LEN(AW54))+A54)</f>
        <v>7.8</v>
      </c>
      <c r="C54" s="2048" t="s">
        <v>3444</v>
      </c>
      <c r="D54" s="2049"/>
      <c r="E54" s="2049"/>
      <c r="F54" s="1075" t="e">
        <f>CONCATENATE("Izvršeni a neplaćeni radovi i nabavke u toku ",#REF!,". godine")</f>
        <v>#REF!</v>
      </c>
      <c r="G54" s="935"/>
      <c r="H54" s="935"/>
      <c r="I54" s="935"/>
      <c r="J54" s="935"/>
      <c r="K54" s="935"/>
      <c r="L54" s="935"/>
      <c r="M54" s="935"/>
      <c r="N54" s="935"/>
      <c r="O54" s="935"/>
      <c r="P54" s="935"/>
      <c r="Q54" s="935"/>
      <c r="R54" s="935"/>
      <c r="S54" s="935"/>
      <c r="T54" s="935"/>
      <c r="U54" s="935"/>
      <c r="V54" s="935"/>
      <c r="W54" s="935"/>
      <c r="X54" s="935"/>
      <c r="Y54" s="935"/>
      <c r="Z54" s="935"/>
      <c r="AA54" s="935"/>
      <c r="AB54" s="935"/>
      <c r="AC54" s="935"/>
      <c r="AD54" s="935"/>
      <c r="AE54" s="935"/>
      <c r="AF54" s="935"/>
      <c r="AG54" s="935"/>
      <c r="AH54" s="935"/>
      <c r="AI54" s="935"/>
      <c r="AJ54" s="935"/>
      <c r="AK54" s="935"/>
      <c r="AL54" s="935"/>
      <c r="AM54" s="935"/>
      <c r="AN54" s="935"/>
      <c r="AO54" s="935"/>
      <c r="AP54" s="935"/>
      <c r="AQ54" s="935"/>
      <c r="AR54" s="935"/>
      <c r="AS54" s="935"/>
      <c r="AT54" s="935"/>
      <c r="AU54" s="935"/>
      <c r="AV54" s="935"/>
      <c r="AW54" s="2052">
        <v>117</v>
      </c>
      <c r="AX54" s="2053"/>
      <c r="AY54" s="2053"/>
      <c r="AZ54" s="2053"/>
      <c r="BA54" s="2053"/>
      <c r="BB54" s="2053"/>
      <c r="BC54" s="2054"/>
    </row>
    <row r="55" spans="1:55" s="150" customFormat="1" ht="16.899999999999999" customHeight="1">
      <c r="A55"/>
      <c r="B55"/>
      <c r="C55" s="2048"/>
      <c r="D55" s="2049"/>
      <c r="E55" s="2049"/>
      <c r="F55" s="1079" t="e">
        <f>CONCATENATE("- neizmirene obaveze iz ostvarenih investicija u toku ",#REF!,". godine prema izvođačima radova, isporučiocima")</f>
        <v>#REF!</v>
      </c>
      <c r="G55" s="692"/>
      <c r="H55" s="935"/>
      <c r="I55" s="935"/>
      <c r="J55" s="935"/>
      <c r="K55" s="935"/>
      <c r="L55" s="935"/>
      <c r="M55" s="935"/>
      <c r="N55" s="935"/>
      <c r="O55" s="935"/>
      <c r="P55" s="935"/>
      <c r="Q55" s="935"/>
      <c r="R55" s="935"/>
      <c r="S55" s="935"/>
      <c r="T55" s="935"/>
      <c r="U55" s="935"/>
      <c r="V55" s="935"/>
      <c r="W55" s="935"/>
      <c r="X55" s="935"/>
      <c r="Y55" s="935"/>
      <c r="Z55" s="935"/>
      <c r="AA55" s="935"/>
      <c r="AB55" s="935"/>
      <c r="AC55" s="935"/>
      <c r="AD55" s="935"/>
      <c r="AE55" s="935"/>
      <c r="AF55" s="935"/>
      <c r="AG55" s="935"/>
      <c r="AH55" s="935"/>
      <c r="AI55" s="935"/>
      <c r="AJ55" s="935"/>
      <c r="AK55" s="935"/>
      <c r="AL55" s="935"/>
      <c r="AM55" s="935"/>
      <c r="AN55" s="935"/>
      <c r="AO55" s="935"/>
      <c r="AP55" s="935"/>
      <c r="AQ55" s="935"/>
      <c r="AR55" s="935"/>
      <c r="AS55" s="935"/>
      <c r="AT55" s="935"/>
      <c r="AU55" s="935"/>
      <c r="AV55" s="935"/>
      <c r="AW55" s="2052"/>
      <c r="AX55" s="2053"/>
      <c r="AY55" s="2053"/>
      <c r="AZ55" s="2053"/>
      <c r="BA55" s="2053"/>
      <c r="BB55" s="2053"/>
      <c r="BC55" s="2054"/>
    </row>
    <row r="56" spans="1:55" s="150" customFormat="1" ht="16.899999999999999" customHeight="1">
      <c r="A56"/>
      <c r="B56"/>
      <c r="C56" s="2048"/>
      <c r="D56" s="2049"/>
      <c r="E56" s="2049"/>
      <c r="F56" s="1078" t="e">
        <f>CONCATENATE("opreme i drugima; iskorišteni komercijalni krediti za investicije ostvarene u toku ",#REF!,". godine kod preduzeća")</f>
        <v>#REF!</v>
      </c>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5"/>
      <c r="AL56" s="935"/>
      <c r="AM56" s="935"/>
      <c r="AN56" s="935"/>
      <c r="AO56" s="935"/>
      <c r="AP56" s="935"/>
      <c r="AQ56" s="935"/>
      <c r="AR56" s="935"/>
      <c r="AS56" s="935"/>
      <c r="AT56" s="935"/>
      <c r="AU56" s="935"/>
      <c r="AV56" s="935"/>
      <c r="AW56" s="2052"/>
      <c r="AX56" s="2053"/>
      <c r="AY56" s="2053"/>
      <c r="AZ56" s="2053"/>
      <c r="BA56" s="2053"/>
      <c r="BB56" s="2053"/>
      <c r="BC56" s="2054"/>
    </row>
    <row r="57" spans="1:55" s="150" customFormat="1" ht="16.899999999999999" customHeight="1">
      <c r="A57"/>
      <c r="B57"/>
      <c r="C57" s="2048"/>
      <c r="D57" s="2049"/>
      <c r="E57" s="2049"/>
      <c r="F57" s="1078" t="e">
        <f>CONCATENATE("u zemlji i inostranih preduzeća; plaćeni avansi u ranijim godinama, a obračunati u toku ",#REF!,". godine za ")</f>
        <v>#REF!</v>
      </c>
      <c r="G57" s="935"/>
      <c r="H57" s="935"/>
      <c r="I57" s="935"/>
      <c r="J57" s="935"/>
      <c r="K57" s="935"/>
      <c r="L57" s="935"/>
      <c r="M57" s="935"/>
      <c r="N57" s="935"/>
      <c r="O57" s="935"/>
      <c r="P57" s="935"/>
      <c r="Q57" s="935"/>
      <c r="R57" s="935"/>
      <c r="S57" s="935"/>
      <c r="T57" s="935"/>
      <c r="U57" s="935"/>
      <c r="V57" s="935"/>
      <c r="W57" s="935"/>
      <c r="X57" s="935"/>
      <c r="Y57" s="935"/>
      <c r="Z57" s="935"/>
      <c r="AA57" s="935"/>
      <c r="AB57" s="935"/>
      <c r="AC57" s="935"/>
      <c r="AD57" s="935"/>
      <c r="AE57" s="935"/>
      <c r="AF57" s="935"/>
      <c r="AG57" s="935"/>
      <c r="AH57" s="935"/>
      <c r="AI57" s="935"/>
      <c r="AJ57" s="935"/>
      <c r="AK57" s="935"/>
      <c r="AL57" s="935"/>
      <c r="AM57" s="935"/>
      <c r="AN57" s="935"/>
      <c r="AO57" s="935"/>
      <c r="AP57" s="935"/>
      <c r="AQ57" s="935"/>
      <c r="AR57" s="935"/>
      <c r="AS57" s="935"/>
      <c r="AT57" s="935"/>
      <c r="AU57" s="935"/>
      <c r="AV57" s="935"/>
      <c r="AW57" s="2052"/>
      <c r="AX57" s="2053"/>
      <c r="AY57" s="2053"/>
      <c r="AZ57" s="2053"/>
      <c r="BA57" s="2053"/>
      <c r="BB57" s="2053"/>
      <c r="BC57" s="2054"/>
    </row>
    <row r="58" spans="1:55" s="150" customFormat="1" ht="16.899999999999999" customHeight="1">
      <c r="A58"/>
      <c r="B58"/>
      <c r="C58" s="2050"/>
      <c r="D58" s="2051"/>
      <c r="E58" s="2051"/>
      <c r="F58" s="1077" t="e">
        <f>CONCATENATE("izvršene radove i isporučenu opremu u ",#REF!,". godini.")</f>
        <v>#REF!</v>
      </c>
      <c r="G58" s="1073"/>
      <c r="H58" s="1073"/>
      <c r="I58" s="1073"/>
      <c r="J58" s="1073"/>
      <c r="K58" s="1073"/>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1073"/>
      <c r="AT58" s="1073"/>
      <c r="AU58" s="1073"/>
      <c r="AV58" s="1073"/>
      <c r="AW58" s="2055"/>
      <c r="AX58" s="2056"/>
      <c r="AY58" s="2056"/>
      <c r="AZ58" s="2056"/>
      <c r="BA58" s="2056"/>
      <c r="BB58" s="2056"/>
      <c r="BC58" s="2057"/>
    </row>
    <row r="59" spans="1:55" s="150" customFormat="1" ht="16.899999999999999" customHeight="1" thickBot="1">
      <c r="A59">
        <v>0.18000000000000002</v>
      </c>
      <c r="B59">
        <f t="shared" ref="B59" si="3">IF(LEN(AW59)=0,"",1+ABS((AW59*A59)/LEN(AW59))+A59)</f>
        <v>8.2600000000000016</v>
      </c>
      <c r="C59" s="1083" t="s">
        <v>3445</v>
      </c>
      <c r="D59" s="1084"/>
      <c r="E59" s="1084"/>
      <c r="F59" s="1085" t="e">
        <f>CONCATENATE("Vrijednost ostvarenih investicija u toku ",#REF!,". godine (2.11+2.2)=Tab., Red.br.3., Kol.3.")</f>
        <v>#REF!</v>
      </c>
      <c r="G59" s="1086"/>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2073">
        <v>118</v>
      </c>
      <c r="AX59" s="2074"/>
      <c r="AY59" s="2074"/>
      <c r="AZ59" s="2074"/>
      <c r="BA59" s="2074"/>
      <c r="BB59" s="2074"/>
      <c r="BC59" s="2075"/>
    </row>
    <row r="60" spans="1:55" s="150" customFormat="1" ht="16.899999999999999" customHeight="1">
      <c r="A60"/>
      <c r="B60" s="916">
        <f>IF(ISERROR(ABS(LOG(ABS(SUM(B23:B59)),EXP(3)))),"",ABS(LOG(ABS(SUM(B23:B59)),EXP(3))))</f>
        <v>1.4759055868636659</v>
      </c>
      <c r="C60" s="959" t="s">
        <v>3446</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923"/>
      <c r="AD60" s="923"/>
      <c r="AE60" s="923"/>
      <c r="AF60" s="923"/>
      <c r="AG60" s="923"/>
      <c r="AH60" s="923"/>
    </row>
    <row r="61" spans="1:55" s="150" customFormat="1">
      <c r="A61"/>
      <c r="B61" t="str">
        <f>IF(ISERROR(IF(ISERROR(MID(B60,FIND(".",B60,1)+12,13)),MID(B60,FIND(",",B60,1)+12,13),MID(B60,FIND(".",B60,1)+12,13))),0,IF(ISERROR(MID(B60,FIND(".",B60,1)+12,13)),MID(B60,FIND(",",B60,1)+12,13),MID(B60,FIND(".",B60,1)+12,13)))</f>
        <v>367</v>
      </c>
      <c r="C61" s="922"/>
      <c r="D61" s="138"/>
    </row>
    <row r="62" spans="1:55" s="150" customFormat="1" ht="21.75" customHeight="1">
      <c r="A62"/>
      <c r="B62"/>
      <c r="C62" s="2062" t="s">
        <v>3103</v>
      </c>
      <c r="D62" s="2062"/>
      <c r="E62" s="2062"/>
      <c r="F62" s="2062"/>
      <c r="G62" s="2062"/>
      <c r="H62" s="2062"/>
      <c r="I62" s="2062"/>
      <c r="J62" s="2062"/>
      <c r="K62" s="2062"/>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c r="AS62" s="2062"/>
      <c r="AT62" s="2062"/>
      <c r="AU62" s="2062"/>
      <c r="AV62" s="2062"/>
      <c r="AW62" s="2062"/>
      <c r="AX62" s="2062"/>
      <c r="AY62" s="2062"/>
      <c r="AZ62" s="2062"/>
      <c r="BA62" s="2062"/>
      <c r="BB62" s="2062"/>
      <c r="BC62" s="2062"/>
    </row>
    <row r="63" spans="1:55" s="150" customFormat="1" ht="19.5" customHeight="1">
      <c r="A63" s="1089"/>
      <c r="B63" s="1089"/>
      <c r="C63" s="1090" t="str">
        <f>CONCATENATE("Kontrolni broj: ",MID('INV01-1'!BE1,2,LEN('INV01-1'!BE1)-2))</f>
        <v>Kontrolni broj: 17367524469513132</v>
      </c>
      <c r="D63" s="958"/>
      <c r="E63" s="924"/>
      <c r="F63" s="170"/>
      <c r="G63" s="170"/>
      <c r="H63" s="170"/>
      <c r="BC63" s="1104" t="s">
        <v>3611</v>
      </c>
    </row>
    <row r="64" spans="1:55" s="150" customFormat="1" ht="16.899999999999999" customHeight="1">
      <c r="A64"/>
      <c r="B64"/>
      <c r="C64" s="958"/>
      <c r="D64" s="958"/>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25"/>
      <c r="AP64" s="925"/>
      <c r="AQ64" s="925"/>
      <c r="AR64" s="925"/>
      <c r="AS64" s="925"/>
      <c r="AT64" s="925"/>
      <c r="AU64" s="925"/>
      <c r="AV64" s="925"/>
      <c r="BC64" s="926"/>
    </row>
  </sheetData>
  <mergeCells count="37">
    <mergeCell ref="BE1:BE31"/>
    <mergeCell ref="AQ3:BC3"/>
    <mergeCell ref="C62:BC62"/>
    <mergeCell ref="G1:Z1"/>
    <mergeCell ref="G2:Z2"/>
    <mergeCell ref="G3:Z3"/>
    <mergeCell ref="G4:Z4"/>
    <mergeCell ref="AD15:AP15"/>
    <mergeCell ref="AW50:BC50"/>
    <mergeCell ref="C51:E53"/>
    <mergeCell ref="AW51:BC53"/>
    <mergeCell ref="C54:E58"/>
    <mergeCell ref="AW54:BC58"/>
    <mergeCell ref="AW59:BC59"/>
    <mergeCell ref="C35:E36"/>
    <mergeCell ref="AW35:BC36"/>
    <mergeCell ref="AW37:BC37"/>
    <mergeCell ref="C46:E47"/>
    <mergeCell ref="AW46:BC47"/>
    <mergeCell ref="C48:E49"/>
    <mergeCell ref="AW48:BC49"/>
    <mergeCell ref="C6:BC6"/>
    <mergeCell ref="C7:BC7"/>
    <mergeCell ref="C21:E22"/>
    <mergeCell ref="AW21:BC22"/>
    <mergeCell ref="AW34:BC34"/>
    <mergeCell ref="C23:E24"/>
    <mergeCell ref="AW23:BC24"/>
    <mergeCell ref="AW25:BC25"/>
    <mergeCell ref="AW26:BC26"/>
    <mergeCell ref="AW27:BC27"/>
    <mergeCell ref="AW28:BC28"/>
    <mergeCell ref="AW29:BC29"/>
    <mergeCell ref="AW30:BC30"/>
    <mergeCell ref="AW31:BC31"/>
    <mergeCell ref="AW32:BC32"/>
    <mergeCell ref="AW33:BC33"/>
  </mergeCells>
  <pageMargins left="0.82677165354330706" right="0.19685039370078741" top="0.31496062992125984" bottom="0.27559055118110237" header="0.51181102362204722" footer="0.51181102362204722"/>
  <pageSetup paperSize="9" scale="8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11A735"/>
    <pageSetUpPr fitToPage="1"/>
  </sheetPr>
  <dimension ref="A1:CQ94"/>
  <sheetViews>
    <sheetView showGridLines="0" view="pageLayout" topLeftCell="J1" zoomScale="85" zoomScaleNormal="100" zoomScalePageLayoutView="85" workbookViewId="0">
      <selection activeCell="C1" sqref="C1"/>
    </sheetView>
  </sheetViews>
  <sheetFormatPr defaultColWidth="9.140625" defaultRowHeight="16.5"/>
  <cols>
    <col min="1" max="4" width="9.140625" hidden="1" customWidth="1"/>
    <col min="5" max="8" width="17" hidden="1" customWidth="1"/>
    <col min="9" max="9" width="9.140625" hidden="1" customWidth="1"/>
    <col min="10" max="10" width="6.5703125" style="942" customWidth="1"/>
    <col min="11" max="39" width="2.28515625" style="150" customWidth="1"/>
    <col min="40" max="71" width="2.5703125" style="150" customWidth="1"/>
    <col min="72" max="95" width="2.5703125" style="138" customWidth="1"/>
    <col min="96" max="128" width="2.42578125" style="138" customWidth="1"/>
    <col min="129" max="16384" width="9.140625" style="138"/>
  </cols>
  <sheetData>
    <row r="1" spans="1:95" ht="21" customHeight="1" thickBot="1">
      <c r="J1" s="148" t="e">
        <f>CONCATENATE("TABELA 3. TEHNIČKA STRUKTURA OSTVARENIH INVESTICIJA U STALNA SREDSTVA U ",#REF!,". GODINI")</f>
        <v>#REF!</v>
      </c>
      <c r="CL1" s="264"/>
      <c r="CM1" s="264"/>
      <c r="CN1" s="264"/>
      <c r="CO1" s="264"/>
      <c r="CP1" s="264"/>
      <c r="CQ1" s="993" t="s">
        <v>3465</v>
      </c>
    </row>
    <row r="2" spans="1:95" ht="15" customHeight="1">
      <c r="J2" s="2192" t="s">
        <v>2858</v>
      </c>
      <c r="K2" s="2194"/>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5"/>
      <c r="BC2" s="2195"/>
      <c r="BD2" s="2195"/>
      <c r="BE2" s="2195"/>
      <c r="BF2" s="2195"/>
      <c r="BG2" s="2195"/>
      <c r="BH2" s="2195"/>
      <c r="BI2" s="2195"/>
      <c r="BJ2" s="2195"/>
      <c r="BK2" s="2195"/>
      <c r="BL2" s="2195"/>
      <c r="BM2" s="2195"/>
      <c r="BN2" s="2195"/>
      <c r="BO2" s="2195"/>
      <c r="BP2" s="2195"/>
      <c r="BQ2" s="2195"/>
      <c r="BR2" s="2195"/>
      <c r="BS2" s="2196"/>
      <c r="BT2" s="2197" t="s">
        <v>3466</v>
      </c>
      <c r="BU2" s="2198"/>
      <c r="BV2" s="2198"/>
      <c r="BW2" s="2198"/>
      <c r="BX2" s="2198"/>
      <c r="BY2" s="2198"/>
      <c r="BZ2" s="2201" t="s">
        <v>3580</v>
      </c>
      <c r="CA2" s="2198"/>
      <c r="CB2" s="2198"/>
      <c r="CC2" s="2198"/>
      <c r="CD2" s="2198"/>
      <c r="CE2" s="2198"/>
      <c r="CF2" s="2201" t="s">
        <v>3581</v>
      </c>
      <c r="CG2" s="2198"/>
      <c r="CH2" s="2198"/>
      <c r="CI2" s="2198"/>
      <c r="CJ2" s="2198"/>
      <c r="CK2" s="2203"/>
      <c r="CL2" s="2198" t="s">
        <v>3582</v>
      </c>
      <c r="CM2" s="2198"/>
      <c r="CN2" s="2198"/>
      <c r="CO2" s="2198"/>
      <c r="CP2" s="2198"/>
      <c r="CQ2" s="2205"/>
    </row>
    <row r="3" spans="1:95" ht="18.75" customHeight="1">
      <c r="J3" s="2193"/>
      <c r="K3" s="2089"/>
      <c r="L3" s="2090"/>
      <c r="M3" s="2090"/>
      <c r="N3" s="2090"/>
      <c r="O3" s="2090"/>
      <c r="P3" s="2090"/>
      <c r="Q3" s="2090"/>
      <c r="R3" s="2090"/>
      <c r="S3" s="2090"/>
      <c r="T3" s="2090"/>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c r="AT3" s="2090"/>
      <c r="AU3" s="2090"/>
      <c r="AV3" s="2090"/>
      <c r="AW3" s="2090"/>
      <c r="AX3" s="2090"/>
      <c r="AY3" s="2090"/>
      <c r="AZ3" s="2090"/>
      <c r="BA3" s="2090"/>
      <c r="BB3" s="2090"/>
      <c r="BC3" s="2090"/>
      <c r="BD3" s="2090"/>
      <c r="BE3" s="2090"/>
      <c r="BF3" s="2090"/>
      <c r="BG3" s="2090"/>
      <c r="BH3" s="2090"/>
      <c r="BI3" s="2090"/>
      <c r="BJ3" s="2090"/>
      <c r="BK3" s="2090"/>
      <c r="BL3" s="2090"/>
      <c r="BM3" s="2090"/>
      <c r="BN3" s="2090"/>
      <c r="BO3" s="2090"/>
      <c r="BP3" s="2090"/>
      <c r="BQ3" s="2090"/>
      <c r="BR3" s="2090"/>
      <c r="BS3" s="2207"/>
      <c r="BT3" s="2199"/>
      <c r="BU3" s="2200"/>
      <c r="BV3" s="2200"/>
      <c r="BW3" s="2200"/>
      <c r="BX3" s="2200"/>
      <c r="BY3" s="2200"/>
      <c r="BZ3" s="2202"/>
      <c r="CA3" s="2200"/>
      <c r="CB3" s="2200"/>
      <c r="CC3" s="2200"/>
      <c r="CD3" s="2200"/>
      <c r="CE3" s="2200"/>
      <c r="CF3" s="2202"/>
      <c r="CG3" s="2200"/>
      <c r="CH3" s="2200"/>
      <c r="CI3" s="2200"/>
      <c r="CJ3" s="2200"/>
      <c r="CK3" s="2204"/>
      <c r="CL3" s="2200"/>
      <c r="CM3" s="2200"/>
      <c r="CN3" s="2200"/>
      <c r="CO3" s="2200"/>
      <c r="CP3" s="2200"/>
      <c r="CQ3" s="2206"/>
    </row>
    <row r="4" spans="1:95" s="152" customFormat="1" ht="15" customHeight="1" thickBot="1">
      <c r="A4"/>
      <c r="B4"/>
      <c r="C4"/>
      <c r="D4"/>
      <c r="E4"/>
      <c r="F4"/>
      <c r="G4"/>
      <c r="H4"/>
      <c r="I4"/>
      <c r="J4" s="1000" t="s">
        <v>3467</v>
      </c>
      <c r="K4" s="2208">
        <v>2</v>
      </c>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09"/>
      <c r="BQ4" s="2209"/>
      <c r="BR4" s="2209"/>
      <c r="BS4" s="2210"/>
      <c r="BT4" s="2209">
        <v>3</v>
      </c>
      <c r="BU4" s="2209"/>
      <c r="BV4" s="2209"/>
      <c r="BW4" s="2209"/>
      <c r="BX4" s="2209"/>
      <c r="BY4" s="2209"/>
      <c r="BZ4" s="2211">
        <v>4</v>
      </c>
      <c r="CA4" s="2209"/>
      <c r="CB4" s="2209"/>
      <c r="CC4" s="2209"/>
      <c r="CD4" s="2209"/>
      <c r="CE4" s="2209"/>
      <c r="CF4" s="2211">
        <v>5</v>
      </c>
      <c r="CG4" s="2209"/>
      <c r="CH4" s="2209"/>
      <c r="CI4" s="2209"/>
      <c r="CJ4" s="2209"/>
      <c r="CK4" s="2212"/>
      <c r="CL4" s="2209">
        <v>6</v>
      </c>
      <c r="CM4" s="2209"/>
      <c r="CN4" s="2209"/>
      <c r="CO4" s="2209"/>
      <c r="CP4" s="2209"/>
      <c r="CQ4" s="2213"/>
    </row>
    <row r="5" spans="1:95" ht="18.75">
      <c r="A5">
        <v>0.01</v>
      </c>
      <c r="B5">
        <v>0.4100000000000002</v>
      </c>
      <c r="C5">
        <v>0.8100000000000005</v>
      </c>
      <c r="D5">
        <v>1.2200000000000002</v>
      </c>
      <c r="E5">
        <f>IF(LEN(BT5)=0,"",1+ABS((BT5*A5)/LEN(BT5))+A5)</f>
        <v>2.0133333333333332</v>
      </c>
      <c r="F5">
        <f>IF(LEN(BZ5)=0,"",1+ABS((BZ5*B5)/LEN(BZ5))+B5)</f>
        <v>56.213333333333367</v>
      </c>
      <c r="G5">
        <f>IF(LEN(CF5)=0,"",1+ABS((CF5*C5)/LEN(CF5))+C5)</f>
        <v>137.08000000000007</v>
      </c>
      <c r="H5">
        <f>IF(LEN(CL5)=0,"",1+ABS((CL5*D5)/LEN(CL5))+D5)</f>
        <v>246.62666666666672</v>
      </c>
      <c r="J5" s="1001" t="s">
        <v>2642</v>
      </c>
      <c r="K5" s="1006" t="s">
        <v>3577</v>
      </c>
      <c r="L5" s="995"/>
      <c r="M5" s="995"/>
      <c r="N5" s="995"/>
      <c r="O5" s="995"/>
      <c r="P5" s="995"/>
      <c r="Q5" s="995"/>
      <c r="R5" s="995"/>
      <c r="S5" s="265"/>
      <c r="T5" s="995"/>
      <c r="U5" s="995"/>
      <c r="V5" s="265"/>
      <c r="W5" s="265"/>
      <c r="X5" s="265"/>
      <c r="Y5" s="994"/>
      <c r="Z5" s="995"/>
      <c r="AA5" s="995"/>
      <c r="AB5" s="995"/>
      <c r="AC5" s="995"/>
      <c r="AD5" s="994" t="e">
        <f>CONCATENATE("u ",#REF!,". godini = Tabela 2., Red. broj 2.3 = (zbir 3.1 + 3.3 + 3.5 + 3.6 + 3.7)")</f>
        <v>#REF!</v>
      </c>
      <c r="AE5" s="995"/>
      <c r="AF5" s="995"/>
      <c r="AG5" s="995"/>
      <c r="AH5" s="995"/>
      <c r="AI5" s="995"/>
      <c r="AJ5" s="995"/>
      <c r="AK5" s="995"/>
      <c r="AL5" s="995"/>
      <c r="AM5" s="995"/>
      <c r="AN5" s="995"/>
      <c r="AO5" s="995"/>
      <c r="AP5" s="995"/>
      <c r="AQ5" s="995"/>
      <c r="AR5" s="995"/>
      <c r="AS5" s="995"/>
      <c r="AT5" s="995"/>
      <c r="AU5" s="995"/>
      <c r="AV5" s="995"/>
      <c r="AW5" s="995"/>
      <c r="AX5" s="995"/>
      <c r="AY5" s="995"/>
      <c r="AZ5" s="995"/>
      <c r="BA5" s="995"/>
      <c r="BB5" s="995"/>
      <c r="BC5" s="995"/>
      <c r="BD5" s="995"/>
      <c r="BE5" s="995"/>
      <c r="BF5" s="995"/>
      <c r="BG5" s="995"/>
      <c r="BH5" s="995"/>
      <c r="BI5" s="995"/>
      <c r="BJ5" s="995"/>
      <c r="BK5" s="995"/>
      <c r="BL5" s="995"/>
      <c r="BM5" s="995"/>
      <c r="BN5" s="995"/>
      <c r="BO5" s="995"/>
      <c r="BP5" s="995"/>
      <c r="BQ5" s="995"/>
      <c r="BR5" s="995"/>
      <c r="BS5" s="996"/>
      <c r="BT5" s="2152">
        <v>301</v>
      </c>
      <c r="BU5" s="2152"/>
      <c r="BV5" s="2152"/>
      <c r="BW5" s="2152"/>
      <c r="BX5" s="2152"/>
      <c r="BY5" s="2152"/>
      <c r="BZ5" s="2154">
        <v>401</v>
      </c>
      <c r="CA5" s="2152"/>
      <c r="CB5" s="2152"/>
      <c r="CC5" s="2152"/>
      <c r="CD5" s="2152"/>
      <c r="CE5" s="2152"/>
      <c r="CF5" s="2154">
        <v>501</v>
      </c>
      <c r="CG5" s="2152"/>
      <c r="CH5" s="2152"/>
      <c r="CI5" s="2152"/>
      <c r="CJ5" s="2152"/>
      <c r="CK5" s="2153"/>
      <c r="CL5" s="2154">
        <v>601</v>
      </c>
      <c r="CM5" s="2152"/>
      <c r="CN5" s="2152"/>
      <c r="CO5" s="2152"/>
      <c r="CP5" s="2152"/>
      <c r="CQ5" s="2155"/>
    </row>
    <row r="6" spans="1:95" ht="15.75">
      <c r="A6">
        <v>0.02</v>
      </c>
      <c r="B6">
        <v>0.42000000000000021</v>
      </c>
      <c r="C6">
        <v>0.82000000000000051</v>
      </c>
      <c r="D6">
        <v>1.2300000000000002</v>
      </c>
      <c r="E6">
        <f t="shared" ref="E6:E10" si="0">IF(LEN(BT6)=0,"",1+ABS((BT6*A6)/LEN(BT6))+A6)</f>
        <v>3.0333333333333332</v>
      </c>
      <c r="F6">
        <f t="shared" ref="F6:F10" si="1">IF(LEN(BZ6)=0,"",1+ABS((BZ6*B6)/LEN(BZ6))+B6)</f>
        <v>57.700000000000031</v>
      </c>
      <c r="G6">
        <f t="shared" ref="G6:G10" si="2">IF(LEN(CF6)=0,"",1+ABS((CF6*C6)/LEN(CF6))+C6)</f>
        <v>139.03333333333342</v>
      </c>
      <c r="H6">
        <f t="shared" ref="H6:H10" si="3">IF(LEN(CL6)=0,"",1+ABS((CL6*D6)/LEN(CL6))+D6)</f>
        <v>249.05000000000004</v>
      </c>
      <c r="J6" s="1002" t="s">
        <v>3468</v>
      </c>
      <c r="K6" s="2179" t="s">
        <v>3469</v>
      </c>
      <c r="L6" s="2180"/>
      <c r="M6" s="2180"/>
      <c r="N6" s="2180"/>
      <c r="O6" s="2180"/>
      <c r="P6" s="2180"/>
      <c r="Q6" s="2180"/>
      <c r="R6" s="2180"/>
      <c r="S6" s="2180"/>
      <c r="T6" s="2180"/>
      <c r="U6" s="2180"/>
      <c r="V6" s="2180"/>
      <c r="W6" s="2180"/>
      <c r="X6" s="2180"/>
      <c r="Y6" s="2180"/>
      <c r="Z6" s="2180"/>
      <c r="AA6" s="2180"/>
      <c r="AB6" s="2180"/>
      <c r="AC6" s="2180"/>
      <c r="AD6" s="2180"/>
      <c r="AE6" s="2180"/>
      <c r="AF6" s="2180"/>
      <c r="AG6" s="2180"/>
      <c r="AH6" s="2180"/>
      <c r="AI6" s="2180"/>
      <c r="AJ6" s="2180"/>
      <c r="AK6" s="2180"/>
      <c r="AL6" s="2180"/>
      <c r="AM6" s="2180"/>
      <c r="AN6" s="2180"/>
      <c r="AO6" s="2180"/>
      <c r="AP6" s="2180"/>
      <c r="AQ6" s="2180"/>
      <c r="AR6" s="2180"/>
      <c r="AS6" s="2180"/>
      <c r="AT6" s="2180"/>
      <c r="AU6" s="2180"/>
      <c r="AV6" s="2180"/>
      <c r="AW6" s="2180"/>
      <c r="AX6" s="2180"/>
      <c r="AY6" s="2180"/>
      <c r="AZ6" s="2180"/>
      <c r="BA6" s="2180"/>
      <c r="BB6" s="2180"/>
      <c r="BC6" s="2180"/>
      <c r="BD6" s="2180"/>
      <c r="BE6" s="2180"/>
      <c r="BF6" s="2180"/>
      <c r="BG6" s="2180"/>
      <c r="BH6" s="2180"/>
      <c r="BI6" s="2180"/>
      <c r="BJ6" s="2180"/>
      <c r="BK6" s="2180"/>
      <c r="BL6" s="2180"/>
      <c r="BM6" s="2180"/>
      <c r="BN6" s="2180"/>
      <c r="BO6" s="2180"/>
      <c r="BP6" s="2180"/>
      <c r="BQ6" s="2180"/>
      <c r="BR6" s="2180"/>
      <c r="BS6" s="2181"/>
      <c r="BT6" s="2160">
        <v>302</v>
      </c>
      <c r="BU6" s="2160"/>
      <c r="BV6" s="2160"/>
      <c r="BW6" s="2160"/>
      <c r="BX6" s="2160"/>
      <c r="BY6" s="2160"/>
      <c r="BZ6" s="2162">
        <v>402</v>
      </c>
      <c r="CA6" s="2160"/>
      <c r="CB6" s="2160"/>
      <c r="CC6" s="2160"/>
      <c r="CD6" s="2160"/>
      <c r="CE6" s="2160"/>
      <c r="CF6" s="2162">
        <v>502</v>
      </c>
      <c r="CG6" s="2160"/>
      <c r="CH6" s="2160"/>
      <c r="CI6" s="2160"/>
      <c r="CJ6" s="2160"/>
      <c r="CK6" s="2161"/>
      <c r="CL6" s="2162">
        <v>602</v>
      </c>
      <c r="CM6" s="2160"/>
      <c r="CN6" s="2160"/>
      <c r="CO6" s="2160"/>
      <c r="CP6" s="2160"/>
      <c r="CQ6" s="2163"/>
    </row>
    <row r="7" spans="1:95" ht="15.75">
      <c r="A7">
        <v>0.03</v>
      </c>
      <c r="B7">
        <v>0.43000000000000022</v>
      </c>
      <c r="C7">
        <v>0.83000000000000052</v>
      </c>
      <c r="D7">
        <v>1.2400000000000002</v>
      </c>
      <c r="E7">
        <f t="shared" si="0"/>
        <v>4.0599999999999996</v>
      </c>
      <c r="F7">
        <f t="shared" si="1"/>
        <v>59.193333333333356</v>
      </c>
      <c r="G7">
        <f t="shared" si="2"/>
        <v>140.99333333333342</v>
      </c>
      <c r="H7">
        <f t="shared" si="3"/>
        <v>251.48000000000005</v>
      </c>
      <c r="J7" s="1003" t="s">
        <v>3470</v>
      </c>
      <c r="K7" s="934"/>
      <c r="L7" s="2186" t="s">
        <v>3471</v>
      </c>
      <c r="M7" s="2186"/>
      <c r="N7" s="2186"/>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7"/>
      <c r="BT7" s="2167">
        <v>303</v>
      </c>
      <c r="BU7" s="2167"/>
      <c r="BV7" s="2167"/>
      <c r="BW7" s="2167"/>
      <c r="BX7" s="2167"/>
      <c r="BY7" s="2167"/>
      <c r="BZ7" s="2169">
        <v>403</v>
      </c>
      <c r="CA7" s="2167"/>
      <c r="CB7" s="2167"/>
      <c r="CC7" s="2167"/>
      <c r="CD7" s="2167"/>
      <c r="CE7" s="2168"/>
      <c r="CF7" s="2169">
        <v>503</v>
      </c>
      <c r="CG7" s="2167"/>
      <c r="CH7" s="2167"/>
      <c r="CI7" s="2167"/>
      <c r="CJ7" s="2167"/>
      <c r="CK7" s="2168"/>
      <c r="CL7" s="2169">
        <v>603</v>
      </c>
      <c r="CM7" s="2167"/>
      <c r="CN7" s="2167"/>
      <c r="CO7" s="2167"/>
      <c r="CP7" s="2167"/>
      <c r="CQ7" s="2170"/>
    </row>
    <row r="8" spans="1:95" ht="15.75">
      <c r="A8">
        <v>0.04</v>
      </c>
      <c r="B8">
        <v>0.44000000000000022</v>
      </c>
      <c r="C8">
        <v>0.84000000000000052</v>
      </c>
      <c r="D8">
        <v>1.2500000000000002</v>
      </c>
      <c r="E8">
        <f t="shared" si="0"/>
        <v>5.0933333333333337</v>
      </c>
      <c r="F8">
        <f t="shared" si="1"/>
        <v>60.693333333333364</v>
      </c>
      <c r="G8">
        <f t="shared" si="2"/>
        <v>142.96000000000009</v>
      </c>
      <c r="H8">
        <f t="shared" si="3"/>
        <v>253.91666666666671</v>
      </c>
      <c r="J8" s="1002" t="s">
        <v>3472</v>
      </c>
      <c r="K8" s="2179" t="s">
        <v>3473</v>
      </c>
      <c r="L8" s="2180"/>
      <c r="M8" s="2180"/>
      <c r="N8" s="2180"/>
      <c r="O8" s="2180"/>
      <c r="P8" s="2180"/>
      <c r="Q8" s="2180"/>
      <c r="R8" s="2180"/>
      <c r="S8" s="2180"/>
      <c r="T8" s="2180"/>
      <c r="U8" s="2180"/>
      <c r="V8" s="2180"/>
      <c r="W8" s="2180"/>
      <c r="X8" s="2180"/>
      <c r="Y8" s="2180"/>
      <c r="Z8" s="2180"/>
      <c r="AA8" s="2180"/>
      <c r="AB8" s="2180"/>
      <c r="AC8" s="2180"/>
      <c r="AD8" s="2180"/>
      <c r="AE8" s="2180"/>
      <c r="AF8" s="2180"/>
      <c r="AG8" s="2180"/>
      <c r="AH8" s="2180"/>
      <c r="AI8" s="2180"/>
      <c r="AJ8" s="2180"/>
      <c r="AK8" s="2180"/>
      <c r="AL8" s="2180"/>
      <c r="AM8" s="2180"/>
      <c r="AN8" s="2180"/>
      <c r="AO8" s="2180"/>
      <c r="AP8" s="2180"/>
      <c r="AQ8" s="2180"/>
      <c r="AR8" s="2180"/>
      <c r="AS8" s="2180"/>
      <c r="AT8" s="2180"/>
      <c r="AU8" s="2180"/>
      <c r="AV8" s="2180"/>
      <c r="AW8" s="2180"/>
      <c r="AX8" s="2180"/>
      <c r="AY8" s="2180"/>
      <c r="AZ8" s="2180"/>
      <c r="BA8" s="2180"/>
      <c r="BB8" s="2180"/>
      <c r="BC8" s="2180"/>
      <c r="BD8" s="2180"/>
      <c r="BE8" s="2180"/>
      <c r="BF8" s="2180"/>
      <c r="BG8" s="2180"/>
      <c r="BH8" s="2180"/>
      <c r="BI8" s="2180"/>
      <c r="BJ8" s="2180"/>
      <c r="BK8" s="2180"/>
      <c r="BL8" s="2180"/>
      <c r="BM8" s="2180"/>
      <c r="BN8" s="2180"/>
      <c r="BO8" s="2180"/>
      <c r="BP8" s="2180"/>
      <c r="BQ8" s="2180"/>
      <c r="BR8" s="2180"/>
      <c r="BS8" s="2181"/>
      <c r="BT8" s="2160">
        <v>304</v>
      </c>
      <c r="BU8" s="2160"/>
      <c r="BV8" s="2160"/>
      <c r="BW8" s="2160"/>
      <c r="BX8" s="2160"/>
      <c r="BY8" s="2160"/>
      <c r="BZ8" s="2162">
        <v>404</v>
      </c>
      <c r="CA8" s="2160"/>
      <c r="CB8" s="2160"/>
      <c r="CC8" s="2160"/>
      <c r="CD8" s="2160"/>
      <c r="CE8" s="2161"/>
      <c r="CF8" s="2162">
        <v>504</v>
      </c>
      <c r="CG8" s="2160"/>
      <c r="CH8" s="2160"/>
      <c r="CI8" s="2160"/>
      <c r="CJ8" s="2160"/>
      <c r="CK8" s="2161"/>
      <c r="CL8" s="2162">
        <v>604</v>
      </c>
      <c r="CM8" s="2160"/>
      <c r="CN8" s="2160"/>
      <c r="CO8" s="2160"/>
      <c r="CP8" s="2160"/>
      <c r="CQ8" s="2163"/>
    </row>
    <row r="9" spans="1:95" ht="32.25" customHeight="1">
      <c r="A9">
        <v>0.05</v>
      </c>
      <c r="B9">
        <v>0.45000000000000023</v>
      </c>
      <c r="C9">
        <v>0.85000000000000053</v>
      </c>
      <c r="D9">
        <v>1.2600000000000002</v>
      </c>
      <c r="E9">
        <f t="shared" si="0"/>
        <v>6.1333333333333329</v>
      </c>
      <c r="F9">
        <f t="shared" si="1"/>
        <v>62.200000000000031</v>
      </c>
      <c r="G9">
        <f t="shared" si="2"/>
        <v>144.93333333333342</v>
      </c>
      <c r="H9">
        <f t="shared" si="3"/>
        <v>256.36000000000007</v>
      </c>
      <c r="J9" s="1003" t="s">
        <v>3474</v>
      </c>
      <c r="K9" s="1007"/>
      <c r="L9" s="2164" t="s">
        <v>3475</v>
      </c>
      <c r="M9" s="2164"/>
      <c r="N9" s="2164"/>
      <c r="O9" s="2164"/>
      <c r="P9" s="2164"/>
      <c r="Q9" s="2164"/>
      <c r="R9" s="2164"/>
      <c r="S9" s="2164"/>
      <c r="T9" s="2164"/>
      <c r="U9" s="2164"/>
      <c r="V9" s="2164"/>
      <c r="W9" s="2164"/>
      <c r="X9" s="2164"/>
      <c r="Y9" s="2164"/>
      <c r="Z9" s="2164"/>
      <c r="AA9" s="2164"/>
      <c r="AB9" s="2164"/>
      <c r="AC9" s="2164"/>
      <c r="AD9" s="2164"/>
      <c r="AE9" s="2164"/>
      <c r="AF9" s="2164"/>
      <c r="AG9" s="2164"/>
      <c r="AH9" s="2164"/>
      <c r="AI9" s="2164"/>
      <c r="AJ9" s="2164"/>
      <c r="AK9" s="2164"/>
      <c r="AL9" s="2164"/>
      <c r="AM9" s="2164"/>
      <c r="AN9" s="2164"/>
      <c r="AO9" s="2164"/>
      <c r="AP9" s="2164"/>
      <c r="AQ9" s="2164"/>
      <c r="AR9" s="2164"/>
      <c r="AS9" s="2164"/>
      <c r="AT9" s="2164"/>
      <c r="AU9" s="2164"/>
      <c r="AV9" s="2164"/>
      <c r="AW9" s="2164"/>
      <c r="AX9" s="2164"/>
      <c r="AY9" s="2164"/>
      <c r="AZ9" s="2164"/>
      <c r="BA9" s="2164"/>
      <c r="BB9" s="2164"/>
      <c r="BC9" s="2164"/>
      <c r="BD9" s="2164"/>
      <c r="BE9" s="2164"/>
      <c r="BF9" s="2164"/>
      <c r="BG9" s="2164"/>
      <c r="BH9" s="2164"/>
      <c r="BI9" s="2164"/>
      <c r="BJ9" s="2164"/>
      <c r="BK9" s="2164"/>
      <c r="BL9" s="2164"/>
      <c r="BM9" s="2164"/>
      <c r="BN9" s="2164"/>
      <c r="BO9" s="2164"/>
      <c r="BP9" s="2164"/>
      <c r="BQ9" s="2164"/>
      <c r="BR9" s="2164"/>
      <c r="BS9" s="2165"/>
      <c r="BT9" s="2167">
        <v>305</v>
      </c>
      <c r="BU9" s="2167"/>
      <c r="BV9" s="2167"/>
      <c r="BW9" s="2167"/>
      <c r="BX9" s="2167"/>
      <c r="BY9" s="2167"/>
      <c r="BZ9" s="2169">
        <v>405</v>
      </c>
      <c r="CA9" s="2167"/>
      <c r="CB9" s="2167"/>
      <c r="CC9" s="2167"/>
      <c r="CD9" s="2167"/>
      <c r="CE9" s="2168"/>
      <c r="CF9" s="2169">
        <v>505</v>
      </c>
      <c r="CG9" s="2167"/>
      <c r="CH9" s="2167"/>
      <c r="CI9" s="2167"/>
      <c r="CJ9" s="2167"/>
      <c r="CK9" s="2168"/>
      <c r="CL9" s="2169">
        <v>605</v>
      </c>
      <c r="CM9" s="2167"/>
      <c r="CN9" s="2167"/>
      <c r="CO9" s="2167"/>
      <c r="CP9" s="2167"/>
      <c r="CQ9" s="2170"/>
    </row>
    <row r="10" spans="1:95" ht="32.25" customHeight="1">
      <c r="A10">
        <v>6.0000000000000005E-2</v>
      </c>
      <c r="B10">
        <v>0.46000000000000024</v>
      </c>
      <c r="C10">
        <v>0.86000000000000054</v>
      </c>
      <c r="D10">
        <v>1.2700000000000002</v>
      </c>
      <c r="E10">
        <f t="shared" si="0"/>
        <v>7.1800000000000006</v>
      </c>
      <c r="F10">
        <f t="shared" si="1"/>
        <v>63.713333333333367</v>
      </c>
      <c r="G10">
        <f t="shared" si="2"/>
        <v>146.91333333333344</v>
      </c>
      <c r="H10">
        <f t="shared" si="3"/>
        <v>258.81</v>
      </c>
      <c r="J10" s="1003" t="s">
        <v>3476</v>
      </c>
      <c r="K10" s="1007"/>
      <c r="L10" s="2164" t="s">
        <v>3477</v>
      </c>
      <c r="M10" s="2164"/>
      <c r="N10" s="2164"/>
      <c r="O10" s="2164"/>
      <c r="P10" s="2164"/>
      <c r="Q10" s="2164"/>
      <c r="R10" s="2164"/>
      <c r="S10" s="2164"/>
      <c r="T10" s="2164"/>
      <c r="U10" s="2164"/>
      <c r="V10" s="2164"/>
      <c r="W10" s="2164"/>
      <c r="X10" s="2164"/>
      <c r="Y10" s="2164"/>
      <c r="Z10" s="2164"/>
      <c r="AA10" s="2164"/>
      <c r="AB10" s="2164"/>
      <c r="AC10" s="2164"/>
      <c r="AD10" s="2164"/>
      <c r="AE10" s="2164"/>
      <c r="AF10" s="2164"/>
      <c r="AG10" s="2164"/>
      <c r="AH10" s="2164"/>
      <c r="AI10" s="2164"/>
      <c r="AJ10" s="2164"/>
      <c r="AK10" s="2164"/>
      <c r="AL10" s="2164"/>
      <c r="AM10" s="2164"/>
      <c r="AN10" s="2164"/>
      <c r="AO10" s="2164"/>
      <c r="AP10" s="2164"/>
      <c r="AQ10" s="2164"/>
      <c r="AR10" s="2164"/>
      <c r="AS10" s="2164"/>
      <c r="AT10" s="2164"/>
      <c r="AU10" s="2164"/>
      <c r="AV10" s="2164"/>
      <c r="AW10" s="2164"/>
      <c r="AX10" s="2164"/>
      <c r="AY10" s="2164"/>
      <c r="AZ10" s="2164"/>
      <c r="BA10" s="2164"/>
      <c r="BB10" s="2164"/>
      <c r="BC10" s="2164"/>
      <c r="BD10" s="2164"/>
      <c r="BE10" s="2164"/>
      <c r="BF10" s="2164"/>
      <c r="BG10" s="2164"/>
      <c r="BH10" s="2164"/>
      <c r="BI10" s="2164"/>
      <c r="BJ10" s="2164"/>
      <c r="BK10" s="2164"/>
      <c r="BL10" s="2164"/>
      <c r="BM10" s="2164"/>
      <c r="BN10" s="2164"/>
      <c r="BO10" s="2164"/>
      <c r="BP10" s="2164"/>
      <c r="BQ10" s="2164"/>
      <c r="BR10" s="2164"/>
      <c r="BS10" s="2165"/>
      <c r="BT10" s="2167">
        <v>306</v>
      </c>
      <c r="BU10" s="2167"/>
      <c r="BV10" s="2167"/>
      <c r="BW10" s="2167"/>
      <c r="BX10" s="2167"/>
      <c r="BY10" s="2167"/>
      <c r="BZ10" s="2169">
        <v>406</v>
      </c>
      <c r="CA10" s="2167"/>
      <c r="CB10" s="2167"/>
      <c r="CC10" s="2167"/>
      <c r="CD10" s="2167"/>
      <c r="CE10" s="2168"/>
      <c r="CF10" s="2169">
        <v>506</v>
      </c>
      <c r="CG10" s="2167"/>
      <c r="CH10" s="2167"/>
      <c r="CI10" s="2167"/>
      <c r="CJ10" s="2167"/>
      <c r="CK10" s="2168"/>
      <c r="CL10" s="2169">
        <v>606</v>
      </c>
      <c r="CM10" s="2167"/>
      <c r="CN10" s="2167"/>
      <c r="CO10" s="2167"/>
      <c r="CP10" s="2167"/>
      <c r="CQ10" s="2170"/>
    </row>
    <row r="11" spans="1:95" ht="15.75">
      <c r="A11">
        <v>7.0000000000000007E-2</v>
      </c>
      <c r="B11">
        <v>0.47000000000000025</v>
      </c>
      <c r="C11">
        <v>0.87000000000000055</v>
      </c>
      <c r="D11">
        <v>1.2800000000000002</v>
      </c>
      <c r="E11">
        <f>IF(LEN(BT11)=0,"",1+ABS((BT11*A11)/LEN(BT11))+A11)</f>
        <v>8.2333333333333343</v>
      </c>
      <c r="F11">
        <f t="shared" ref="F11:F44" si="4">IF(LEN(BZ11)=0,"",1+ABS((BZ11*B11)/LEN(BZ11))+B11)</f>
        <v>65.233333333333377</v>
      </c>
      <c r="J11" s="1003" t="s">
        <v>3478</v>
      </c>
      <c r="K11" s="1007"/>
      <c r="L11" s="2164" t="s">
        <v>3479</v>
      </c>
      <c r="M11" s="2164"/>
      <c r="N11" s="2164"/>
      <c r="O11" s="2164"/>
      <c r="P11" s="2164"/>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4"/>
      <c r="AP11" s="2164"/>
      <c r="AQ11" s="2164"/>
      <c r="AR11" s="2164"/>
      <c r="AS11" s="2164"/>
      <c r="AT11" s="2164"/>
      <c r="AU11" s="2164"/>
      <c r="AV11" s="2164"/>
      <c r="AW11" s="2164"/>
      <c r="AX11" s="2164"/>
      <c r="AY11" s="2164"/>
      <c r="AZ11" s="2164"/>
      <c r="BA11" s="2164"/>
      <c r="BB11" s="2164"/>
      <c r="BC11" s="2164"/>
      <c r="BD11" s="2164"/>
      <c r="BE11" s="2164"/>
      <c r="BF11" s="2164"/>
      <c r="BG11" s="2164"/>
      <c r="BH11" s="2164"/>
      <c r="BI11" s="2164"/>
      <c r="BJ11" s="2164"/>
      <c r="BK11" s="2164"/>
      <c r="BL11" s="2164"/>
      <c r="BM11" s="2164"/>
      <c r="BN11" s="2164"/>
      <c r="BO11" s="2164"/>
      <c r="BP11" s="2164"/>
      <c r="BQ11" s="2164"/>
      <c r="BR11" s="2164"/>
      <c r="BS11" s="2165"/>
      <c r="BT11" s="2167">
        <v>307</v>
      </c>
      <c r="BU11" s="2167"/>
      <c r="BV11" s="2167"/>
      <c r="BW11" s="2167"/>
      <c r="BX11" s="2167"/>
      <c r="BY11" s="2167"/>
      <c r="BZ11" s="2169">
        <v>407</v>
      </c>
      <c r="CA11" s="2167"/>
      <c r="CB11" s="2167"/>
      <c r="CC11" s="2167"/>
      <c r="CD11" s="2167"/>
      <c r="CE11" s="2168"/>
      <c r="CF11" s="2182" t="s">
        <v>3600</v>
      </c>
      <c r="CG11" s="2183"/>
      <c r="CH11" s="2183"/>
      <c r="CI11" s="2183"/>
      <c r="CJ11" s="2183"/>
      <c r="CK11" s="2184"/>
      <c r="CL11" s="2182" t="s">
        <v>3600</v>
      </c>
      <c r="CM11" s="2183"/>
      <c r="CN11" s="2183"/>
      <c r="CO11" s="2183"/>
      <c r="CP11" s="2183"/>
      <c r="CQ11" s="2185"/>
    </row>
    <row r="12" spans="1:95" ht="15.75">
      <c r="A12">
        <v>0.08</v>
      </c>
      <c r="B12">
        <v>0.48000000000000026</v>
      </c>
      <c r="C12">
        <v>0.88000000000000056</v>
      </c>
      <c r="D12">
        <v>1.2900000000000003</v>
      </c>
      <c r="E12">
        <f>IF(LEN(BT12)=0,"",1+ABS((BT12*A12)/LEN(BT12))+A12)</f>
        <v>9.293333333333333</v>
      </c>
      <c r="F12">
        <f t="shared" si="4"/>
        <v>66.760000000000048</v>
      </c>
      <c r="G12">
        <f t="shared" ref="G12:G45" si="5">IF(LEN(CF12)=0,"",1+ABS((CF12*C12)/LEN(CF12))+C12)</f>
        <v>150.89333333333343</v>
      </c>
      <c r="H12">
        <f t="shared" ref="H12:H45" si="6">IF(LEN(CL12)=0,"",1+ABS((CL12*D12)/LEN(CL12))+D12)</f>
        <v>263.73000000000008</v>
      </c>
      <c r="J12" s="1002" t="s">
        <v>3480</v>
      </c>
      <c r="K12" s="2156" t="s">
        <v>3481</v>
      </c>
      <c r="L12" s="2157"/>
      <c r="M12" s="2157"/>
      <c r="N12" s="2157"/>
      <c r="O12" s="2157"/>
      <c r="P12" s="2157"/>
      <c r="Q12" s="2157"/>
      <c r="R12" s="2157"/>
      <c r="S12" s="2157"/>
      <c r="T12" s="2157"/>
      <c r="U12" s="2157"/>
      <c r="V12" s="2157"/>
      <c r="W12" s="2157"/>
      <c r="X12" s="2157"/>
      <c r="Y12" s="2157"/>
      <c r="Z12" s="2157"/>
      <c r="AA12" s="2157"/>
      <c r="AB12" s="2157"/>
      <c r="AC12" s="2157"/>
      <c r="AD12" s="2157"/>
      <c r="AE12" s="2157"/>
      <c r="AF12" s="2157"/>
      <c r="AG12" s="2157"/>
      <c r="AH12" s="2157"/>
      <c r="AI12" s="2157"/>
      <c r="AJ12" s="2157"/>
      <c r="AK12" s="2157"/>
      <c r="AL12" s="2157"/>
      <c r="AM12" s="2157"/>
      <c r="AN12" s="2157"/>
      <c r="AO12" s="2157"/>
      <c r="AP12" s="2157"/>
      <c r="AQ12" s="2157"/>
      <c r="AR12" s="2157"/>
      <c r="AS12" s="2157"/>
      <c r="AT12" s="2157"/>
      <c r="AU12" s="2157"/>
      <c r="AV12" s="2157"/>
      <c r="AW12" s="2157"/>
      <c r="AX12" s="2157"/>
      <c r="AY12" s="2157"/>
      <c r="AZ12" s="2157"/>
      <c r="BA12" s="2157"/>
      <c r="BB12" s="2157"/>
      <c r="BC12" s="2157"/>
      <c r="BD12" s="2157"/>
      <c r="BE12" s="2157"/>
      <c r="BF12" s="2157"/>
      <c r="BG12" s="2157"/>
      <c r="BH12" s="2157"/>
      <c r="BI12" s="2157"/>
      <c r="BJ12" s="2157"/>
      <c r="BK12" s="2157"/>
      <c r="BL12" s="2157"/>
      <c r="BM12" s="2157"/>
      <c r="BN12" s="2157"/>
      <c r="BO12" s="2157"/>
      <c r="BP12" s="2157"/>
      <c r="BQ12" s="2157"/>
      <c r="BR12" s="2157"/>
      <c r="BS12" s="2158"/>
      <c r="BT12" s="2160">
        <v>308</v>
      </c>
      <c r="BU12" s="2160"/>
      <c r="BV12" s="2160"/>
      <c r="BW12" s="2160"/>
      <c r="BX12" s="2160"/>
      <c r="BY12" s="2160"/>
      <c r="BZ12" s="2162">
        <v>408</v>
      </c>
      <c r="CA12" s="2160"/>
      <c r="CB12" s="2160"/>
      <c r="CC12" s="2160"/>
      <c r="CD12" s="2160"/>
      <c r="CE12" s="2161"/>
      <c r="CF12" s="2162">
        <v>508</v>
      </c>
      <c r="CG12" s="2160"/>
      <c r="CH12" s="2160"/>
      <c r="CI12" s="2160"/>
      <c r="CJ12" s="2160"/>
      <c r="CK12" s="2161"/>
      <c r="CL12" s="2162">
        <v>608</v>
      </c>
      <c r="CM12" s="2160"/>
      <c r="CN12" s="2160"/>
      <c r="CO12" s="2160"/>
      <c r="CP12" s="2160"/>
      <c r="CQ12" s="2163"/>
    </row>
    <row r="13" spans="1:95" ht="15.75">
      <c r="A13">
        <v>0.09</v>
      </c>
      <c r="B13">
        <v>0.49000000000000027</v>
      </c>
      <c r="C13">
        <v>0.89000000000000057</v>
      </c>
      <c r="D13">
        <v>1.3000000000000003</v>
      </c>
      <c r="E13">
        <f t="shared" ref="E13:E45" si="7">IF(LEN(BT13)=0,"",1+ABS((BT13*A13)/LEN(BT13))+A13)</f>
        <v>10.36</v>
      </c>
      <c r="F13">
        <f t="shared" si="4"/>
        <v>68.293333333333365</v>
      </c>
      <c r="G13">
        <f t="shared" si="5"/>
        <v>152.89333333333343</v>
      </c>
      <c r="H13">
        <f t="shared" si="6"/>
        <v>266.20000000000005</v>
      </c>
      <c r="J13" s="1002" t="s">
        <v>3482</v>
      </c>
      <c r="K13" s="2179" t="s">
        <v>3483</v>
      </c>
      <c r="L13" s="2180"/>
      <c r="M13" s="2180"/>
      <c r="N13" s="2180"/>
      <c r="O13" s="2180"/>
      <c r="P13" s="2180"/>
      <c r="Q13" s="2180"/>
      <c r="R13" s="2180"/>
      <c r="S13" s="2180"/>
      <c r="T13" s="2180"/>
      <c r="U13" s="2180"/>
      <c r="V13" s="2180"/>
      <c r="W13" s="2180"/>
      <c r="X13" s="2180"/>
      <c r="Y13" s="2180"/>
      <c r="Z13" s="2180"/>
      <c r="AA13" s="2180"/>
      <c r="AB13" s="2180"/>
      <c r="AC13" s="2180"/>
      <c r="AD13" s="2180"/>
      <c r="AE13" s="2180"/>
      <c r="AF13" s="2180"/>
      <c r="AG13" s="2180"/>
      <c r="AH13" s="2180"/>
      <c r="AI13" s="2180"/>
      <c r="AJ13" s="2180"/>
      <c r="AK13" s="2180"/>
      <c r="AL13" s="2180"/>
      <c r="AM13" s="2180"/>
      <c r="AN13" s="2180"/>
      <c r="AO13" s="2180"/>
      <c r="AP13" s="2180"/>
      <c r="AQ13" s="2180"/>
      <c r="AR13" s="2180"/>
      <c r="AS13" s="2180"/>
      <c r="AT13" s="2180"/>
      <c r="AU13" s="2180"/>
      <c r="AV13" s="2180"/>
      <c r="AW13" s="2180"/>
      <c r="AX13" s="2180"/>
      <c r="AY13" s="2180"/>
      <c r="AZ13" s="2180"/>
      <c r="BA13" s="2180"/>
      <c r="BB13" s="2180"/>
      <c r="BC13" s="2180"/>
      <c r="BD13" s="2180"/>
      <c r="BE13" s="2180"/>
      <c r="BF13" s="2180"/>
      <c r="BG13" s="2180"/>
      <c r="BH13" s="2180"/>
      <c r="BI13" s="2180"/>
      <c r="BJ13" s="2180"/>
      <c r="BK13" s="2180"/>
      <c r="BL13" s="2180"/>
      <c r="BM13" s="2180"/>
      <c r="BN13" s="2180"/>
      <c r="BO13" s="2180"/>
      <c r="BP13" s="2180"/>
      <c r="BQ13" s="2180"/>
      <c r="BR13" s="2180"/>
      <c r="BS13" s="2181"/>
      <c r="BT13" s="2159">
        <v>309</v>
      </c>
      <c r="BU13" s="2160"/>
      <c r="BV13" s="2160"/>
      <c r="BW13" s="2160"/>
      <c r="BX13" s="2160"/>
      <c r="BY13" s="2161"/>
      <c r="BZ13" s="2162">
        <v>409</v>
      </c>
      <c r="CA13" s="2160"/>
      <c r="CB13" s="2160"/>
      <c r="CC13" s="2160"/>
      <c r="CD13" s="2160"/>
      <c r="CE13" s="2161"/>
      <c r="CF13" s="2162">
        <v>509</v>
      </c>
      <c r="CG13" s="2160"/>
      <c r="CH13" s="2160"/>
      <c r="CI13" s="2160"/>
      <c r="CJ13" s="2160"/>
      <c r="CK13" s="2161"/>
      <c r="CL13" s="2162">
        <v>609</v>
      </c>
      <c r="CM13" s="2160"/>
      <c r="CN13" s="2160"/>
      <c r="CO13" s="2160"/>
      <c r="CP13" s="2160"/>
      <c r="CQ13" s="2163"/>
    </row>
    <row r="14" spans="1:95" ht="15.75">
      <c r="A14">
        <v>9.9999999999999992E-2</v>
      </c>
      <c r="B14">
        <v>0.50000000000000022</v>
      </c>
      <c r="C14">
        <v>0.90000000000000058</v>
      </c>
      <c r="D14">
        <v>1.3100000000000003</v>
      </c>
      <c r="E14">
        <f t="shared" si="7"/>
        <v>11.433333333333332</v>
      </c>
      <c r="F14">
        <f t="shared" si="4"/>
        <v>69.833333333333357</v>
      </c>
      <c r="G14">
        <f t="shared" si="5"/>
        <v>154.90000000000009</v>
      </c>
      <c r="H14">
        <f t="shared" si="6"/>
        <v>268.67666666666673</v>
      </c>
      <c r="J14" s="1003" t="s">
        <v>3484</v>
      </c>
      <c r="K14" s="934"/>
      <c r="L14" s="2164" t="s">
        <v>3485</v>
      </c>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c r="AH14" s="2164"/>
      <c r="AI14" s="2164"/>
      <c r="AJ14" s="2164"/>
      <c r="AK14" s="2164"/>
      <c r="AL14" s="2164"/>
      <c r="AM14" s="2164"/>
      <c r="AN14" s="2164"/>
      <c r="AO14" s="2164"/>
      <c r="AP14" s="2164"/>
      <c r="AQ14" s="2164"/>
      <c r="AR14" s="2164"/>
      <c r="AS14" s="2164"/>
      <c r="AT14" s="2164"/>
      <c r="AU14" s="2164"/>
      <c r="AV14" s="2164"/>
      <c r="AW14" s="2164"/>
      <c r="AX14" s="2164"/>
      <c r="AY14" s="2164"/>
      <c r="AZ14" s="2164"/>
      <c r="BA14" s="2164"/>
      <c r="BB14" s="2164"/>
      <c r="BC14" s="2164"/>
      <c r="BD14" s="2164"/>
      <c r="BE14" s="2164"/>
      <c r="BF14" s="2164"/>
      <c r="BG14" s="2164"/>
      <c r="BH14" s="2164"/>
      <c r="BI14" s="2164"/>
      <c r="BJ14" s="2164"/>
      <c r="BK14" s="2164"/>
      <c r="BL14" s="2164"/>
      <c r="BM14" s="2164"/>
      <c r="BN14" s="2164"/>
      <c r="BO14" s="2164"/>
      <c r="BP14" s="2164"/>
      <c r="BQ14" s="2164"/>
      <c r="BR14" s="2164"/>
      <c r="BS14" s="2165"/>
      <c r="BT14" s="2166">
        <v>310</v>
      </c>
      <c r="BU14" s="2167"/>
      <c r="BV14" s="2167"/>
      <c r="BW14" s="2167"/>
      <c r="BX14" s="2167"/>
      <c r="BY14" s="2168"/>
      <c r="BZ14" s="2169">
        <v>410</v>
      </c>
      <c r="CA14" s="2167"/>
      <c r="CB14" s="2167"/>
      <c r="CC14" s="2167"/>
      <c r="CD14" s="2167"/>
      <c r="CE14" s="2168"/>
      <c r="CF14" s="2169">
        <v>510</v>
      </c>
      <c r="CG14" s="2167"/>
      <c r="CH14" s="2167"/>
      <c r="CI14" s="2167"/>
      <c r="CJ14" s="2167"/>
      <c r="CK14" s="2168"/>
      <c r="CL14" s="2169">
        <v>610</v>
      </c>
      <c r="CM14" s="2167"/>
      <c r="CN14" s="2167"/>
      <c r="CO14" s="2167"/>
      <c r="CP14" s="2167"/>
      <c r="CQ14" s="2170"/>
    </row>
    <row r="15" spans="1:95" ht="15.75">
      <c r="A15">
        <v>0.10999999999999999</v>
      </c>
      <c r="B15">
        <v>0.51000000000000023</v>
      </c>
      <c r="C15">
        <v>0.91000000000000059</v>
      </c>
      <c r="D15">
        <v>1.3200000000000003</v>
      </c>
      <c r="E15">
        <f t="shared" si="7"/>
        <v>12.51333333333333</v>
      </c>
      <c r="F15">
        <f t="shared" si="4"/>
        <v>71.380000000000038</v>
      </c>
      <c r="G15">
        <f t="shared" si="5"/>
        <v>156.91333333333341</v>
      </c>
      <c r="H15">
        <f t="shared" si="6"/>
        <v>271.16000000000008</v>
      </c>
      <c r="J15" s="1003" t="s">
        <v>3486</v>
      </c>
      <c r="K15" s="934"/>
      <c r="L15" s="2164" t="s">
        <v>3487</v>
      </c>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c r="AL15" s="2164"/>
      <c r="AM15" s="2164"/>
      <c r="AN15" s="2164"/>
      <c r="AO15" s="2164"/>
      <c r="AP15" s="2164"/>
      <c r="AQ15" s="2164"/>
      <c r="AR15" s="2164"/>
      <c r="AS15" s="2164"/>
      <c r="AT15" s="2164"/>
      <c r="AU15" s="2164"/>
      <c r="AV15" s="2164"/>
      <c r="AW15" s="2164"/>
      <c r="AX15" s="2164"/>
      <c r="AY15" s="2164"/>
      <c r="AZ15" s="2164"/>
      <c r="BA15" s="2164"/>
      <c r="BB15" s="2164"/>
      <c r="BC15" s="2164"/>
      <c r="BD15" s="2164"/>
      <c r="BE15" s="2164"/>
      <c r="BF15" s="2164"/>
      <c r="BG15" s="2164"/>
      <c r="BH15" s="2164"/>
      <c r="BI15" s="2164"/>
      <c r="BJ15" s="2164"/>
      <c r="BK15" s="2164"/>
      <c r="BL15" s="2164"/>
      <c r="BM15" s="2164"/>
      <c r="BN15" s="2164"/>
      <c r="BO15" s="2164"/>
      <c r="BP15" s="2164"/>
      <c r="BQ15" s="2164"/>
      <c r="BR15" s="2164"/>
      <c r="BS15" s="2165"/>
      <c r="BT15" s="2166">
        <v>311</v>
      </c>
      <c r="BU15" s="2167"/>
      <c r="BV15" s="2167"/>
      <c r="BW15" s="2167"/>
      <c r="BX15" s="2167"/>
      <c r="BY15" s="2168"/>
      <c r="BZ15" s="2169">
        <v>411</v>
      </c>
      <c r="CA15" s="2167"/>
      <c r="CB15" s="2167"/>
      <c r="CC15" s="2167"/>
      <c r="CD15" s="2167"/>
      <c r="CE15" s="2168"/>
      <c r="CF15" s="2169">
        <v>511</v>
      </c>
      <c r="CG15" s="2167"/>
      <c r="CH15" s="2167"/>
      <c r="CI15" s="2167"/>
      <c r="CJ15" s="2167"/>
      <c r="CK15" s="2168"/>
      <c r="CL15" s="2169">
        <v>611</v>
      </c>
      <c r="CM15" s="2167"/>
      <c r="CN15" s="2167"/>
      <c r="CO15" s="2167"/>
      <c r="CP15" s="2167"/>
      <c r="CQ15" s="2170"/>
    </row>
    <row r="16" spans="1:95" ht="31.5" customHeight="1">
      <c r="A16">
        <v>0.11999999999999998</v>
      </c>
      <c r="B16">
        <v>0.52000000000000024</v>
      </c>
      <c r="C16">
        <v>0.9200000000000006</v>
      </c>
      <c r="D16">
        <v>1.3300000000000003</v>
      </c>
      <c r="E16">
        <f t="shared" si="7"/>
        <v>13.599999999999998</v>
      </c>
      <c r="F16">
        <f t="shared" si="4"/>
        <v>72.933333333333366</v>
      </c>
      <c r="G16">
        <f t="shared" si="5"/>
        <v>158.93333333333342</v>
      </c>
      <c r="H16">
        <f t="shared" si="6"/>
        <v>273.65000000000003</v>
      </c>
      <c r="J16" s="1003" t="s">
        <v>3488</v>
      </c>
      <c r="K16" s="934"/>
      <c r="L16" s="2164" t="s">
        <v>3489</v>
      </c>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164"/>
      <c r="AJ16" s="2164"/>
      <c r="AK16" s="2164"/>
      <c r="AL16" s="2164"/>
      <c r="AM16" s="2164"/>
      <c r="AN16" s="2164"/>
      <c r="AO16" s="2164"/>
      <c r="AP16" s="2164"/>
      <c r="AQ16" s="2164"/>
      <c r="AR16" s="2164"/>
      <c r="AS16" s="2164"/>
      <c r="AT16" s="2164"/>
      <c r="AU16" s="2164"/>
      <c r="AV16" s="2164"/>
      <c r="AW16" s="2164"/>
      <c r="AX16" s="2164"/>
      <c r="AY16" s="2164"/>
      <c r="AZ16" s="2164"/>
      <c r="BA16" s="2164"/>
      <c r="BB16" s="2164"/>
      <c r="BC16" s="2164"/>
      <c r="BD16" s="2164"/>
      <c r="BE16" s="2164"/>
      <c r="BF16" s="2164"/>
      <c r="BG16" s="2164"/>
      <c r="BH16" s="2164"/>
      <c r="BI16" s="2164"/>
      <c r="BJ16" s="2164"/>
      <c r="BK16" s="2164"/>
      <c r="BL16" s="2164"/>
      <c r="BM16" s="2164"/>
      <c r="BN16" s="2164"/>
      <c r="BO16" s="2164"/>
      <c r="BP16" s="2164"/>
      <c r="BQ16" s="2164"/>
      <c r="BR16" s="2164"/>
      <c r="BS16" s="2165"/>
      <c r="BT16" s="2166">
        <v>312</v>
      </c>
      <c r="BU16" s="2167"/>
      <c r="BV16" s="2167"/>
      <c r="BW16" s="2167"/>
      <c r="BX16" s="2167"/>
      <c r="BY16" s="2168"/>
      <c r="BZ16" s="2169">
        <v>412</v>
      </c>
      <c r="CA16" s="2167"/>
      <c r="CB16" s="2167"/>
      <c r="CC16" s="2167"/>
      <c r="CD16" s="2167"/>
      <c r="CE16" s="2168"/>
      <c r="CF16" s="2169">
        <v>512</v>
      </c>
      <c r="CG16" s="2167"/>
      <c r="CH16" s="2167"/>
      <c r="CI16" s="2167"/>
      <c r="CJ16" s="2167"/>
      <c r="CK16" s="2168"/>
      <c r="CL16" s="2169">
        <v>612</v>
      </c>
      <c r="CM16" s="2167"/>
      <c r="CN16" s="2167"/>
      <c r="CO16" s="2167"/>
      <c r="CP16" s="2167"/>
      <c r="CQ16" s="2170"/>
    </row>
    <row r="17" spans="1:95" ht="15.75">
      <c r="A17">
        <v>0.12999999999999998</v>
      </c>
      <c r="B17">
        <v>0.53000000000000025</v>
      </c>
      <c r="C17">
        <v>0.9300000000000006</v>
      </c>
      <c r="D17">
        <v>1.3400000000000003</v>
      </c>
      <c r="E17">
        <f t="shared" si="7"/>
        <v>14.693333333333332</v>
      </c>
      <c r="F17">
        <f t="shared" si="4"/>
        <v>74.493333333333368</v>
      </c>
      <c r="G17">
        <f t="shared" si="5"/>
        <v>160.96000000000012</v>
      </c>
      <c r="H17">
        <f t="shared" si="6"/>
        <v>276.1466666666667</v>
      </c>
      <c r="J17" s="1003" t="s">
        <v>3490</v>
      </c>
      <c r="K17" s="934"/>
      <c r="L17" s="2164" t="s">
        <v>3491</v>
      </c>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64"/>
      <c r="AS17" s="2164"/>
      <c r="AT17" s="2164"/>
      <c r="AU17" s="2164"/>
      <c r="AV17" s="2164"/>
      <c r="AW17" s="2164"/>
      <c r="AX17" s="2164"/>
      <c r="AY17" s="2164"/>
      <c r="AZ17" s="2164"/>
      <c r="BA17" s="2164"/>
      <c r="BB17" s="2164"/>
      <c r="BC17" s="2164"/>
      <c r="BD17" s="2164"/>
      <c r="BE17" s="2164"/>
      <c r="BF17" s="2164"/>
      <c r="BG17" s="2164"/>
      <c r="BH17" s="2164"/>
      <c r="BI17" s="2164"/>
      <c r="BJ17" s="2164"/>
      <c r="BK17" s="2164"/>
      <c r="BL17" s="2164"/>
      <c r="BM17" s="2164"/>
      <c r="BN17" s="2164"/>
      <c r="BO17" s="2164"/>
      <c r="BP17" s="2164"/>
      <c r="BQ17" s="2164"/>
      <c r="BR17" s="2164"/>
      <c r="BS17" s="2165"/>
      <c r="BT17" s="2166">
        <v>313</v>
      </c>
      <c r="BU17" s="2167"/>
      <c r="BV17" s="2167"/>
      <c r="BW17" s="2167"/>
      <c r="BX17" s="2167"/>
      <c r="BY17" s="2168"/>
      <c r="BZ17" s="2169">
        <v>413</v>
      </c>
      <c r="CA17" s="2167"/>
      <c r="CB17" s="2167"/>
      <c r="CC17" s="2167"/>
      <c r="CD17" s="2167"/>
      <c r="CE17" s="2168"/>
      <c r="CF17" s="2169">
        <v>513</v>
      </c>
      <c r="CG17" s="2167"/>
      <c r="CH17" s="2167"/>
      <c r="CI17" s="2167"/>
      <c r="CJ17" s="2167"/>
      <c r="CK17" s="2168"/>
      <c r="CL17" s="2169">
        <v>613</v>
      </c>
      <c r="CM17" s="2167"/>
      <c r="CN17" s="2167"/>
      <c r="CO17" s="2167"/>
      <c r="CP17" s="2167"/>
      <c r="CQ17" s="2170"/>
    </row>
    <row r="18" spans="1:95" ht="32.25" customHeight="1">
      <c r="A18">
        <v>0.13999999999999999</v>
      </c>
      <c r="B18">
        <v>0.54000000000000026</v>
      </c>
      <c r="C18">
        <v>0.94000000000000061</v>
      </c>
      <c r="D18">
        <v>1.3500000000000003</v>
      </c>
      <c r="E18">
        <f t="shared" si="7"/>
        <v>15.793333333333331</v>
      </c>
      <c r="F18">
        <f t="shared" si="4"/>
        <v>76.060000000000045</v>
      </c>
      <c r="G18">
        <f t="shared" si="5"/>
        <v>162.99333333333342</v>
      </c>
      <c r="H18">
        <f t="shared" si="6"/>
        <v>278.65000000000009</v>
      </c>
      <c r="J18" s="1004" t="s">
        <v>3492</v>
      </c>
      <c r="K18" s="934"/>
      <c r="L18" s="2164" t="s">
        <v>3493</v>
      </c>
      <c r="M18" s="2164"/>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c r="AL18" s="2164"/>
      <c r="AM18" s="2164"/>
      <c r="AN18" s="2164"/>
      <c r="AO18" s="2164"/>
      <c r="AP18" s="2164"/>
      <c r="AQ18" s="2164"/>
      <c r="AR18" s="2164"/>
      <c r="AS18" s="2164"/>
      <c r="AT18" s="2164"/>
      <c r="AU18" s="2164"/>
      <c r="AV18" s="2164"/>
      <c r="AW18" s="2164"/>
      <c r="AX18" s="2164"/>
      <c r="AY18" s="2164"/>
      <c r="AZ18" s="2164"/>
      <c r="BA18" s="2164"/>
      <c r="BB18" s="2164"/>
      <c r="BC18" s="2164"/>
      <c r="BD18" s="2164"/>
      <c r="BE18" s="2164"/>
      <c r="BF18" s="2164"/>
      <c r="BG18" s="2164"/>
      <c r="BH18" s="2164"/>
      <c r="BI18" s="2164"/>
      <c r="BJ18" s="2164"/>
      <c r="BK18" s="2164"/>
      <c r="BL18" s="2164"/>
      <c r="BM18" s="2164"/>
      <c r="BN18" s="2164"/>
      <c r="BO18" s="2164"/>
      <c r="BP18" s="2164"/>
      <c r="BQ18" s="2164"/>
      <c r="BR18" s="2164"/>
      <c r="BS18" s="2165"/>
      <c r="BT18" s="2166">
        <v>314</v>
      </c>
      <c r="BU18" s="2167"/>
      <c r="BV18" s="2167"/>
      <c r="BW18" s="2167"/>
      <c r="BX18" s="2167"/>
      <c r="BY18" s="2168"/>
      <c r="BZ18" s="2169">
        <v>414</v>
      </c>
      <c r="CA18" s="2167"/>
      <c r="CB18" s="2167"/>
      <c r="CC18" s="2167"/>
      <c r="CD18" s="2167"/>
      <c r="CE18" s="2168"/>
      <c r="CF18" s="2169">
        <v>514</v>
      </c>
      <c r="CG18" s="2167"/>
      <c r="CH18" s="2167"/>
      <c r="CI18" s="2167"/>
      <c r="CJ18" s="2167"/>
      <c r="CK18" s="2168"/>
      <c r="CL18" s="2169">
        <v>614</v>
      </c>
      <c r="CM18" s="2167"/>
      <c r="CN18" s="2167"/>
      <c r="CO18" s="2167"/>
      <c r="CP18" s="2167"/>
      <c r="CQ18" s="2170"/>
    </row>
    <row r="19" spans="1:95" ht="15.75">
      <c r="A19">
        <v>0.15</v>
      </c>
      <c r="B19">
        <v>0.55000000000000027</v>
      </c>
      <c r="C19">
        <v>0.95000000000000062</v>
      </c>
      <c r="D19">
        <v>1.3600000000000003</v>
      </c>
      <c r="E19">
        <f t="shared" si="7"/>
        <v>16.899999999999999</v>
      </c>
      <c r="F19">
        <f t="shared" si="4"/>
        <v>77.633333333333368</v>
      </c>
      <c r="G19">
        <f t="shared" si="5"/>
        <v>165.03333333333345</v>
      </c>
      <c r="H19">
        <f t="shared" si="6"/>
        <v>281.16000000000008</v>
      </c>
      <c r="J19" s="1003" t="s">
        <v>3494</v>
      </c>
      <c r="K19" s="934"/>
      <c r="L19" s="2164" t="s">
        <v>3583</v>
      </c>
      <c r="M19" s="2164"/>
      <c r="N19" s="2164"/>
      <c r="O19" s="2164"/>
      <c r="P19" s="2164"/>
      <c r="Q19" s="2164"/>
      <c r="R19" s="2164"/>
      <c r="S19" s="2164"/>
      <c r="T19" s="2164"/>
      <c r="U19" s="2164"/>
      <c r="V19" s="2164"/>
      <c r="W19" s="2164"/>
      <c r="X19" s="2164"/>
      <c r="Y19" s="2164"/>
      <c r="Z19" s="2164"/>
      <c r="AA19" s="2164"/>
      <c r="AB19" s="2164"/>
      <c r="AC19" s="2164"/>
      <c r="AD19" s="2164"/>
      <c r="AE19" s="2164"/>
      <c r="AF19" s="2164"/>
      <c r="AG19" s="2164"/>
      <c r="AH19" s="2164"/>
      <c r="AI19" s="2164"/>
      <c r="AJ19" s="2164"/>
      <c r="AK19" s="2164"/>
      <c r="AL19" s="2164"/>
      <c r="AM19" s="2164"/>
      <c r="AN19" s="2164"/>
      <c r="AO19" s="2164"/>
      <c r="AP19" s="2164"/>
      <c r="AQ19" s="2164"/>
      <c r="AR19" s="2164"/>
      <c r="AS19" s="2164"/>
      <c r="AT19" s="2164"/>
      <c r="AU19" s="2164"/>
      <c r="AV19" s="2164"/>
      <c r="AW19" s="2164"/>
      <c r="AX19" s="2164"/>
      <c r="AY19" s="2164"/>
      <c r="AZ19" s="2164"/>
      <c r="BA19" s="2164"/>
      <c r="BB19" s="2164"/>
      <c r="BC19" s="2164"/>
      <c r="BD19" s="2164"/>
      <c r="BE19" s="2164"/>
      <c r="BF19" s="2164"/>
      <c r="BG19" s="2164"/>
      <c r="BH19" s="2164"/>
      <c r="BI19" s="2164"/>
      <c r="BJ19" s="2164"/>
      <c r="BK19" s="2164"/>
      <c r="BL19" s="2164"/>
      <c r="BM19" s="2164"/>
      <c r="BN19" s="2164"/>
      <c r="BO19" s="2164"/>
      <c r="BP19" s="2164"/>
      <c r="BQ19" s="2164"/>
      <c r="BR19" s="2164"/>
      <c r="BS19" s="2165"/>
      <c r="BT19" s="2166">
        <v>315</v>
      </c>
      <c r="BU19" s="2167"/>
      <c r="BV19" s="2167"/>
      <c r="BW19" s="2167"/>
      <c r="BX19" s="2167"/>
      <c r="BY19" s="2168"/>
      <c r="BZ19" s="2169">
        <v>415</v>
      </c>
      <c r="CA19" s="2167"/>
      <c r="CB19" s="2167"/>
      <c r="CC19" s="2167"/>
      <c r="CD19" s="2167"/>
      <c r="CE19" s="2168"/>
      <c r="CF19" s="2169">
        <v>515</v>
      </c>
      <c r="CG19" s="2167"/>
      <c r="CH19" s="2167"/>
      <c r="CI19" s="2167"/>
      <c r="CJ19" s="2167"/>
      <c r="CK19" s="2168"/>
      <c r="CL19" s="2169">
        <v>615</v>
      </c>
      <c r="CM19" s="2167"/>
      <c r="CN19" s="2167"/>
      <c r="CO19" s="2167"/>
      <c r="CP19" s="2167"/>
      <c r="CQ19" s="2170"/>
    </row>
    <row r="20" spans="1:95" ht="15.75">
      <c r="A20">
        <v>0.16</v>
      </c>
      <c r="B20">
        <v>0.56000000000000028</v>
      </c>
      <c r="C20">
        <v>0.96000000000000063</v>
      </c>
      <c r="D20">
        <v>1.3700000000000003</v>
      </c>
      <c r="E20">
        <f t="shared" si="7"/>
        <v>18.013333333333335</v>
      </c>
      <c r="F20">
        <f t="shared" si="4"/>
        <v>79.213333333333381</v>
      </c>
      <c r="G20">
        <f t="shared" si="5"/>
        <v>167.0800000000001</v>
      </c>
      <c r="H20">
        <f t="shared" si="6"/>
        <v>283.67666666666673</v>
      </c>
      <c r="J20" s="1003" t="s">
        <v>3495</v>
      </c>
      <c r="K20" s="934"/>
      <c r="L20" s="2164" t="s">
        <v>3496</v>
      </c>
      <c r="M20" s="2164"/>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c r="AL20" s="2164"/>
      <c r="AM20" s="2164"/>
      <c r="AN20" s="2164"/>
      <c r="AO20" s="2164"/>
      <c r="AP20" s="2164"/>
      <c r="AQ20" s="2164"/>
      <c r="AR20" s="2164"/>
      <c r="AS20" s="2164"/>
      <c r="AT20" s="2164"/>
      <c r="AU20" s="2164"/>
      <c r="AV20" s="2164"/>
      <c r="AW20" s="2164"/>
      <c r="AX20" s="2164"/>
      <c r="AY20" s="2164"/>
      <c r="AZ20" s="2164"/>
      <c r="BA20" s="2164"/>
      <c r="BB20" s="2164"/>
      <c r="BC20" s="2164"/>
      <c r="BD20" s="2164"/>
      <c r="BE20" s="2164"/>
      <c r="BF20" s="2164"/>
      <c r="BG20" s="2164"/>
      <c r="BH20" s="2164"/>
      <c r="BI20" s="2164"/>
      <c r="BJ20" s="2164"/>
      <c r="BK20" s="2164"/>
      <c r="BL20" s="2164"/>
      <c r="BM20" s="2164"/>
      <c r="BN20" s="2164"/>
      <c r="BO20" s="2164"/>
      <c r="BP20" s="2164"/>
      <c r="BQ20" s="2164"/>
      <c r="BR20" s="2164"/>
      <c r="BS20" s="2165"/>
      <c r="BT20" s="2166">
        <v>316</v>
      </c>
      <c r="BU20" s="2167"/>
      <c r="BV20" s="2167"/>
      <c r="BW20" s="2167"/>
      <c r="BX20" s="2167"/>
      <c r="BY20" s="2168"/>
      <c r="BZ20" s="2169">
        <v>416</v>
      </c>
      <c r="CA20" s="2167"/>
      <c r="CB20" s="2167"/>
      <c r="CC20" s="2167"/>
      <c r="CD20" s="2167"/>
      <c r="CE20" s="2168"/>
      <c r="CF20" s="2169">
        <v>516</v>
      </c>
      <c r="CG20" s="2167"/>
      <c r="CH20" s="2167"/>
      <c r="CI20" s="2167"/>
      <c r="CJ20" s="2167"/>
      <c r="CK20" s="2168"/>
      <c r="CL20" s="2169">
        <v>616</v>
      </c>
      <c r="CM20" s="2167"/>
      <c r="CN20" s="2167"/>
      <c r="CO20" s="2167"/>
      <c r="CP20" s="2167"/>
      <c r="CQ20" s="2170"/>
    </row>
    <row r="21" spans="1:95" ht="15.75">
      <c r="A21">
        <v>0.17</v>
      </c>
      <c r="B21">
        <v>0.57000000000000028</v>
      </c>
      <c r="C21">
        <v>0.97000000000000064</v>
      </c>
      <c r="D21">
        <v>1.3800000000000003</v>
      </c>
      <c r="E21">
        <f t="shared" si="7"/>
        <v>19.133333333333336</v>
      </c>
      <c r="F21">
        <f t="shared" si="4"/>
        <v>80.80000000000004</v>
      </c>
      <c r="G21">
        <f t="shared" si="5"/>
        <v>169.13333333333344</v>
      </c>
      <c r="H21">
        <f t="shared" si="6"/>
        <v>286.2000000000001</v>
      </c>
      <c r="J21" s="1003" t="s">
        <v>3497</v>
      </c>
      <c r="K21" s="934"/>
      <c r="L21" s="2164" t="s">
        <v>3498</v>
      </c>
      <c r="M21" s="2164"/>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c r="AL21" s="2164"/>
      <c r="AM21" s="2164"/>
      <c r="AN21" s="2164"/>
      <c r="AO21" s="2164"/>
      <c r="AP21" s="2164"/>
      <c r="AQ21" s="2164"/>
      <c r="AR21" s="2164"/>
      <c r="AS21" s="2164"/>
      <c r="AT21" s="2164"/>
      <c r="AU21" s="2164"/>
      <c r="AV21" s="2164"/>
      <c r="AW21" s="2164"/>
      <c r="AX21" s="2164"/>
      <c r="AY21" s="2164"/>
      <c r="AZ21" s="2164"/>
      <c r="BA21" s="2164"/>
      <c r="BB21" s="2164"/>
      <c r="BC21" s="2164"/>
      <c r="BD21" s="2164"/>
      <c r="BE21" s="2164"/>
      <c r="BF21" s="2164"/>
      <c r="BG21" s="2164"/>
      <c r="BH21" s="2164"/>
      <c r="BI21" s="2164"/>
      <c r="BJ21" s="2164"/>
      <c r="BK21" s="2164"/>
      <c r="BL21" s="2164"/>
      <c r="BM21" s="2164"/>
      <c r="BN21" s="2164"/>
      <c r="BO21" s="2164"/>
      <c r="BP21" s="2164"/>
      <c r="BQ21" s="2164"/>
      <c r="BR21" s="2164"/>
      <c r="BS21" s="2165"/>
      <c r="BT21" s="2166">
        <v>317</v>
      </c>
      <c r="BU21" s="2167"/>
      <c r="BV21" s="2167"/>
      <c r="BW21" s="2167"/>
      <c r="BX21" s="2167"/>
      <c r="BY21" s="2168"/>
      <c r="BZ21" s="2169">
        <v>417</v>
      </c>
      <c r="CA21" s="2167"/>
      <c r="CB21" s="2167"/>
      <c r="CC21" s="2167"/>
      <c r="CD21" s="2167"/>
      <c r="CE21" s="2168"/>
      <c r="CF21" s="2169">
        <v>517</v>
      </c>
      <c r="CG21" s="2167"/>
      <c r="CH21" s="2167"/>
      <c r="CI21" s="2167"/>
      <c r="CJ21" s="2167"/>
      <c r="CK21" s="2168"/>
      <c r="CL21" s="2169">
        <v>617</v>
      </c>
      <c r="CM21" s="2167"/>
      <c r="CN21" s="2167"/>
      <c r="CO21" s="2167"/>
      <c r="CP21" s="2167"/>
      <c r="CQ21" s="2170"/>
    </row>
    <row r="22" spans="1:95" ht="15.75">
      <c r="A22">
        <v>0.18000000000000002</v>
      </c>
      <c r="B22">
        <v>0.58000000000000029</v>
      </c>
      <c r="C22">
        <v>0.98000000000000065</v>
      </c>
      <c r="D22">
        <v>1.3900000000000003</v>
      </c>
      <c r="E22">
        <f t="shared" si="7"/>
        <v>20.260000000000002</v>
      </c>
      <c r="F22">
        <f t="shared" si="4"/>
        <v>82.393333333333374</v>
      </c>
      <c r="G22">
        <f t="shared" si="5"/>
        <v>171.19333333333344</v>
      </c>
      <c r="H22">
        <f t="shared" si="6"/>
        <v>288.73000000000008</v>
      </c>
      <c r="J22" s="1003" t="s">
        <v>3499</v>
      </c>
      <c r="K22" s="934"/>
      <c r="L22" s="2164" t="s">
        <v>3500</v>
      </c>
      <c r="M22" s="2164"/>
      <c r="N22" s="2164"/>
      <c r="O22" s="2164"/>
      <c r="P22" s="2164"/>
      <c r="Q22" s="2164"/>
      <c r="R22" s="2164"/>
      <c r="S22" s="2164"/>
      <c r="T22" s="2164"/>
      <c r="U22" s="2164"/>
      <c r="V22" s="2164"/>
      <c r="W22" s="2164"/>
      <c r="X22" s="2164"/>
      <c r="Y22" s="2164"/>
      <c r="Z22" s="2164"/>
      <c r="AA22" s="2164"/>
      <c r="AB22" s="2164"/>
      <c r="AC22" s="2164"/>
      <c r="AD22" s="2164"/>
      <c r="AE22" s="2164"/>
      <c r="AF22" s="2164"/>
      <c r="AG22" s="2164"/>
      <c r="AH22" s="2164"/>
      <c r="AI22" s="2164"/>
      <c r="AJ22" s="2164"/>
      <c r="AK22" s="2164"/>
      <c r="AL22" s="2164"/>
      <c r="AM22" s="2164"/>
      <c r="AN22" s="2164"/>
      <c r="AO22" s="2164"/>
      <c r="AP22" s="2164"/>
      <c r="AQ22" s="2164"/>
      <c r="AR22" s="2164"/>
      <c r="AS22" s="2164"/>
      <c r="AT22" s="2164"/>
      <c r="AU22" s="2164"/>
      <c r="AV22" s="2164"/>
      <c r="AW22" s="2164"/>
      <c r="AX22" s="2164"/>
      <c r="AY22" s="2164"/>
      <c r="AZ22" s="2164"/>
      <c r="BA22" s="2164"/>
      <c r="BB22" s="2164"/>
      <c r="BC22" s="2164"/>
      <c r="BD22" s="2164"/>
      <c r="BE22" s="2164"/>
      <c r="BF22" s="2164"/>
      <c r="BG22" s="2164"/>
      <c r="BH22" s="2164"/>
      <c r="BI22" s="2164"/>
      <c r="BJ22" s="2164"/>
      <c r="BK22" s="2164"/>
      <c r="BL22" s="2164"/>
      <c r="BM22" s="2164"/>
      <c r="BN22" s="2164"/>
      <c r="BO22" s="2164"/>
      <c r="BP22" s="2164"/>
      <c r="BQ22" s="2164"/>
      <c r="BR22" s="2164"/>
      <c r="BS22" s="2165"/>
      <c r="BT22" s="2166">
        <v>318</v>
      </c>
      <c r="BU22" s="2167"/>
      <c r="BV22" s="2167"/>
      <c r="BW22" s="2167"/>
      <c r="BX22" s="2167"/>
      <c r="BY22" s="2168"/>
      <c r="BZ22" s="2169">
        <v>418</v>
      </c>
      <c r="CA22" s="2167"/>
      <c r="CB22" s="2167"/>
      <c r="CC22" s="2167"/>
      <c r="CD22" s="2167"/>
      <c r="CE22" s="2168"/>
      <c r="CF22" s="2169">
        <v>518</v>
      </c>
      <c r="CG22" s="2167"/>
      <c r="CH22" s="2167"/>
      <c r="CI22" s="2167"/>
      <c r="CJ22" s="2167"/>
      <c r="CK22" s="2168"/>
      <c r="CL22" s="2169">
        <v>618</v>
      </c>
      <c r="CM22" s="2167"/>
      <c r="CN22" s="2167"/>
      <c r="CO22" s="2167"/>
      <c r="CP22" s="2167"/>
      <c r="CQ22" s="2170"/>
    </row>
    <row r="23" spans="1:95" ht="15.75">
      <c r="A23">
        <v>0.19000000000000003</v>
      </c>
      <c r="B23">
        <v>0.5900000000000003</v>
      </c>
      <c r="C23">
        <v>0.99000000000000066</v>
      </c>
      <c r="D23">
        <v>1.4000000000000004</v>
      </c>
      <c r="E23">
        <f t="shared" si="7"/>
        <v>21.393333333333338</v>
      </c>
      <c r="F23">
        <f t="shared" si="4"/>
        <v>83.993333333333382</v>
      </c>
      <c r="G23">
        <f t="shared" si="5"/>
        <v>173.2600000000001</v>
      </c>
      <c r="H23">
        <f t="shared" si="6"/>
        <v>291.26666666666671</v>
      </c>
      <c r="J23" s="1002" t="s">
        <v>3501</v>
      </c>
      <c r="K23" s="2179" t="s">
        <v>3502</v>
      </c>
      <c r="L23" s="2180"/>
      <c r="M23" s="2180"/>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c r="AL23" s="2180"/>
      <c r="AM23" s="2180"/>
      <c r="AN23" s="2180"/>
      <c r="AO23" s="2180"/>
      <c r="AP23" s="2180"/>
      <c r="AQ23" s="2180"/>
      <c r="AR23" s="2180"/>
      <c r="AS23" s="2180"/>
      <c r="AT23" s="2180"/>
      <c r="AU23" s="2180"/>
      <c r="AV23" s="2180"/>
      <c r="AW23" s="2180"/>
      <c r="AX23" s="2180"/>
      <c r="AY23" s="2180"/>
      <c r="AZ23" s="2180"/>
      <c r="BA23" s="2180"/>
      <c r="BB23" s="2180"/>
      <c r="BC23" s="2180"/>
      <c r="BD23" s="2180"/>
      <c r="BE23" s="2180"/>
      <c r="BF23" s="2180"/>
      <c r="BG23" s="2180"/>
      <c r="BH23" s="2180"/>
      <c r="BI23" s="2180"/>
      <c r="BJ23" s="2180"/>
      <c r="BK23" s="2180"/>
      <c r="BL23" s="2180"/>
      <c r="BM23" s="2180"/>
      <c r="BN23" s="2180"/>
      <c r="BO23" s="2180"/>
      <c r="BP23" s="2180"/>
      <c r="BQ23" s="2180"/>
      <c r="BR23" s="2180"/>
      <c r="BS23" s="2181"/>
      <c r="BT23" s="2159">
        <v>319</v>
      </c>
      <c r="BU23" s="2160"/>
      <c r="BV23" s="2160"/>
      <c r="BW23" s="2160"/>
      <c r="BX23" s="2160"/>
      <c r="BY23" s="2161"/>
      <c r="BZ23" s="2162">
        <v>419</v>
      </c>
      <c r="CA23" s="2160"/>
      <c r="CB23" s="2160"/>
      <c r="CC23" s="2160"/>
      <c r="CD23" s="2160"/>
      <c r="CE23" s="2161"/>
      <c r="CF23" s="2162">
        <v>519</v>
      </c>
      <c r="CG23" s="2160"/>
      <c r="CH23" s="2160"/>
      <c r="CI23" s="2160"/>
      <c r="CJ23" s="2160"/>
      <c r="CK23" s="2161"/>
      <c r="CL23" s="2162">
        <v>619</v>
      </c>
      <c r="CM23" s="2160"/>
      <c r="CN23" s="2160"/>
      <c r="CO23" s="2160"/>
      <c r="CP23" s="2160"/>
      <c r="CQ23" s="2163"/>
    </row>
    <row r="24" spans="1:95" ht="15.75">
      <c r="A24">
        <v>0.20000000000000004</v>
      </c>
      <c r="B24">
        <v>0.60000000000000031</v>
      </c>
      <c r="C24">
        <v>1.01</v>
      </c>
      <c r="D24">
        <v>1.4100000000000004</v>
      </c>
      <c r="E24">
        <f t="shared" si="7"/>
        <v>22.533333333333339</v>
      </c>
      <c r="F24">
        <f t="shared" si="4"/>
        <v>85.600000000000037</v>
      </c>
      <c r="G24">
        <f t="shared" si="5"/>
        <v>177.07666666666668</v>
      </c>
      <c r="H24">
        <f t="shared" si="6"/>
        <v>293.81000000000012</v>
      </c>
      <c r="J24" s="1003" t="s">
        <v>3503</v>
      </c>
      <c r="K24" s="934"/>
      <c r="L24" s="2164" t="s">
        <v>3584</v>
      </c>
      <c r="M24" s="2164"/>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2164"/>
      <c r="AR24" s="2164"/>
      <c r="AS24" s="2164"/>
      <c r="AT24" s="2164"/>
      <c r="AU24" s="2164"/>
      <c r="AV24" s="2164"/>
      <c r="AW24" s="2164"/>
      <c r="AX24" s="2164"/>
      <c r="AY24" s="2164"/>
      <c r="AZ24" s="2164"/>
      <c r="BA24" s="2164"/>
      <c r="BB24" s="2164"/>
      <c r="BC24" s="2164"/>
      <c r="BD24" s="2164"/>
      <c r="BE24" s="2164"/>
      <c r="BF24" s="2164"/>
      <c r="BG24" s="2164"/>
      <c r="BH24" s="2164"/>
      <c r="BI24" s="2164"/>
      <c r="BJ24" s="2164"/>
      <c r="BK24" s="2164"/>
      <c r="BL24" s="2164"/>
      <c r="BM24" s="2164"/>
      <c r="BN24" s="2164"/>
      <c r="BO24" s="2164"/>
      <c r="BP24" s="2164"/>
      <c r="BQ24" s="2164"/>
      <c r="BR24" s="2164"/>
      <c r="BS24" s="2165"/>
      <c r="BT24" s="2166">
        <v>320</v>
      </c>
      <c r="BU24" s="2167"/>
      <c r="BV24" s="2167"/>
      <c r="BW24" s="2167"/>
      <c r="BX24" s="2167"/>
      <c r="BY24" s="2168"/>
      <c r="BZ24" s="2169">
        <v>420</v>
      </c>
      <c r="CA24" s="2167"/>
      <c r="CB24" s="2167"/>
      <c r="CC24" s="2167"/>
      <c r="CD24" s="2167"/>
      <c r="CE24" s="2168"/>
      <c r="CF24" s="2169">
        <v>520</v>
      </c>
      <c r="CG24" s="2167"/>
      <c r="CH24" s="2167"/>
      <c r="CI24" s="2167"/>
      <c r="CJ24" s="2167"/>
      <c r="CK24" s="2168"/>
      <c r="CL24" s="2169">
        <v>620</v>
      </c>
      <c r="CM24" s="2167"/>
      <c r="CN24" s="2167"/>
      <c r="CO24" s="2167"/>
      <c r="CP24" s="2167"/>
      <c r="CQ24" s="2170"/>
    </row>
    <row r="25" spans="1:95" ht="15.75">
      <c r="A25">
        <v>0.21000000000000005</v>
      </c>
      <c r="B25">
        <v>0.61000000000000032</v>
      </c>
      <c r="C25">
        <v>1.02</v>
      </c>
      <c r="D25">
        <v>1.4200000000000004</v>
      </c>
      <c r="E25">
        <f t="shared" si="7"/>
        <v>23.680000000000003</v>
      </c>
      <c r="F25">
        <f t="shared" si="4"/>
        <v>87.213333333333367</v>
      </c>
      <c r="G25">
        <f t="shared" si="5"/>
        <v>179.16</v>
      </c>
      <c r="H25">
        <f t="shared" si="6"/>
        <v>296.36000000000013</v>
      </c>
      <c r="J25" s="1003" t="s">
        <v>3504</v>
      </c>
      <c r="K25" s="934"/>
      <c r="L25" s="2164" t="s">
        <v>3505</v>
      </c>
      <c r="M25" s="2164"/>
      <c r="N25" s="2164"/>
      <c r="O25" s="2164"/>
      <c r="P25" s="2164"/>
      <c r="Q25" s="2164"/>
      <c r="R25" s="2164"/>
      <c r="S25" s="2164"/>
      <c r="T25" s="2164"/>
      <c r="U25" s="2164"/>
      <c r="V25" s="2164"/>
      <c r="W25" s="2164"/>
      <c r="X25" s="2164"/>
      <c r="Y25" s="2164"/>
      <c r="Z25" s="2164"/>
      <c r="AA25" s="2164"/>
      <c r="AB25" s="2164"/>
      <c r="AC25" s="2164"/>
      <c r="AD25" s="2164"/>
      <c r="AE25" s="2164"/>
      <c r="AF25" s="2164"/>
      <c r="AG25" s="2164"/>
      <c r="AH25" s="2164"/>
      <c r="AI25" s="2164"/>
      <c r="AJ25" s="2164"/>
      <c r="AK25" s="2164"/>
      <c r="AL25" s="2164"/>
      <c r="AM25" s="2164"/>
      <c r="AN25" s="2164"/>
      <c r="AO25" s="2164"/>
      <c r="AP25" s="2164"/>
      <c r="AQ25" s="2164"/>
      <c r="AR25" s="2164"/>
      <c r="AS25" s="2164"/>
      <c r="AT25" s="2164"/>
      <c r="AU25" s="2164"/>
      <c r="AV25" s="2164"/>
      <c r="AW25" s="2164"/>
      <c r="AX25" s="2164"/>
      <c r="AY25" s="2164"/>
      <c r="AZ25" s="2164"/>
      <c r="BA25" s="2164"/>
      <c r="BB25" s="2164"/>
      <c r="BC25" s="2164"/>
      <c r="BD25" s="2164"/>
      <c r="BE25" s="2164"/>
      <c r="BF25" s="2164"/>
      <c r="BG25" s="2164"/>
      <c r="BH25" s="2164"/>
      <c r="BI25" s="2164"/>
      <c r="BJ25" s="2164"/>
      <c r="BK25" s="2164"/>
      <c r="BL25" s="2164"/>
      <c r="BM25" s="2164"/>
      <c r="BN25" s="2164"/>
      <c r="BO25" s="2164"/>
      <c r="BP25" s="2164"/>
      <c r="BQ25" s="2164"/>
      <c r="BR25" s="2164"/>
      <c r="BS25" s="2165"/>
      <c r="BT25" s="2166">
        <v>321</v>
      </c>
      <c r="BU25" s="2167"/>
      <c r="BV25" s="2167"/>
      <c r="BW25" s="2167"/>
      <c r="BX25" s="2167"/>
      <c r="BY25" s="2168"/>
      <c r="BZ25" s="2169">
        <v>421</v>
      </c>
      <c r="CA25" s="2167"/>
      <c r="CB25" s="2167"/>
      <c r="CC25" s="2167"/>
      <c r="CD25" s="2167"/>
      <c r="CE25" s="2168"/>
      <c r="CF25" s="2169">
        <v>521</v>
      </c>
      <c r="CG25" s="2167"/>
      <c r="CH25" s="2167"/>
      <c r="CI25" s="2167"/>
      <c r="CJ25" s="2167"/>
      <c r="CK25" s="2168"/>
      <c r="CL25" s="2169">
        <v>621</v>
      </c>
      <c r="CM25" s="2167"/>
      <c r="CN25" s="2167"/>
      <c r="CO25" s="2167"/>
      <c r="CP25" s="2167"/>
      <c r="CQ25" s="2170"/>
    </row>
    <row r="26" spans="1:95" ht="15.75">
      <c r="A26">
        <v>0.22000000000000006</v>
      </c>
      <c r="B26">
        <v>0.62000000000000033</v>
      </c>
      <c r="C26">
        <v>1.03</v>
      </c>
      <c r="D26">
        <v>1.4300000000000004</v>
      </c>
      <c r="E26">
        <f t="shared" si="7"/>
        <v>24.833333333333339</v>
      </c>
      <c r="F26">
        <f t="shared" si="4"/>
        <v>88.833333333333385</v>
      </c>
      <c r="G26">
        <f t="shared" si="5"/>
        <v>181.25</v>
      </c>
      <c r="H26">
        <f t="shared" si="6"/>
        <v>298.91666666666674</v>
      </c>
      <c r="J26" s="1003" t="s">
        <v>3506</v>
      </c>
      <c r="K26" s="934"/>
      <c r="L26" s="2164" t="s">
        <v>3507</v>
      </c>
      <c r="M26" s="2164"/>
      <c r="N26" s="2164"/>
      <c r="O26" s="2164"/>
      <c r="P26" s="2164"/>
      <c r="Q26" s="2164"/>
      <c r="R26" s="2164"/>
      <c r="S26" s="2164"/>
      <c r="T26" s="2164"/>
      <c r="U26" s="2164"/>
      <c r="V26" s="2164"/>
      <c r="W26" s="2164"/>
      <c r="X26" s="2164"/>
      <c r="Y26" s="2164"/>
      <c r="Z26" s="2164"/>
      <c r="AA26" s="2164"/>
      <c r="AB26" s="2164"/>
      <c r="AC26" s="2164"/>
      <c r="AD26" s="2164"/>
      <c r="AE26" s="2164"/>
      <c r="AF26" s="2164"/>
      <c r="AG26" s="2164"/>
      <c r="AH26" s="2164"/>
      <c r="AI26" s="2164"/>
      <c r="AJ26" s="2164"/>
      <c r="AK26" s="2164"/>
      <c r="AL26" s="2164"/>
      <c r="AM26" s="2164"/>
      <c r="AN26" s="2164"/>
      <c r="AO26" s="2164"/>
      <c r="AP26" s="2164"/>
      <c r="AQ26" s="2164"/>
      <c r="AR26" s="2164"/>
      <c r="AS26" s="2164"/>
      <c r="AT26" s="2164"/>
      <c r="AU26" s="2164"/>
      <c r="AV26" s="2164"/>
      <c r="AW26" s="2164"/>
      <c r="AX26" s="2164"/>
      <c r="AY26" s="2164"/>
      <c r="AZ26" s="2164"/>
      <c r="BA26" s="2164"/>
      <c r="BB26" s="2164"/>
      <c r="BC26" s="2164"/>
      <c r="BD26" s="2164"/>
      <c r="BE26" s="2164"/>
      <c r="BF26" s="2164"/>
      <c r="BG26" s="2164"/>
      <c r="BH26" s="2164"/>
      <c r="BI26" s="2164"/>
      <c r="BJ26" s="2164"/>
      <c r="BK26" s="2164"/>
      <c r="BL26" s="2164"/>
      <c r="BM26" s="2164"/>
      <c r="BN26" s="2164"/>
      <c r="BO26" s="2164"/>
      <c r="BP26" s="2164"/>
      <c r="BQ26" s="2164"/>
      <c r="BR26" s="2164"/>
      <c r="BS26" s="2165"/>
      <c r="BT26" s="2166">
        <v>322</v>
      </c>
      <c r="BU26" s="2167"/>
      <c r="BV26" s="2167"/>
      <c r="BW26" s="2167"/>
      <c r="BX26" s="2167"/>
      <c r="BY26" s="2168"/>
      <c r="BZ26" s="2169">
        <v>422</v>
      </c>
      <c r="CA26" s="2167"/>
      <c r="CB26" s="2167"/>
      <c r="CC26" s="2167"/>
      <c r="CD26" s="2167"/>
      <c r="CE26" s="2168"/>
      <c r="CF26" s="2169">
        <v>522</v>
      </c>
      <c r="CG26" s="2167"/>
      <c r="CH26" s="2167"/>
      <c r="CI26" s="2167"/>
      <c r="CJ26" s="2167"/>
      <c r="CK26" s="2168"/>
      <c r="CL26" s="2169">
        <v>622</v>
      </c>
      <c r="CM26" s="2167"/>
      <c r="CN26" s="2167"/>
      <c r="CO26" s="2167"/>
      <c r="CP26" s="2167"/>
      <c r="CQ26" s="2170"/>
    </row>
    <row r="27" spans="1:95" ht="15.75">
      <c r="A27">
        <v>0.23000000000000007</v>
      </c>
      <c r="B27">
        <v>0.63000000000000034</v>
      </c>
      <c r="C27">
        <v>1.04</v>
      </c>
      <c r="D27">
        <v>1.4400000000000004</v>
      </c>
      <c r="E27">
        <f t="shared" si="7"/>
        <v>25.993333333333339</v>
      </c>
      <c r="F27">
        <f t="shared" si="4"/>
        <v>90.460000000000036</v>
      </c>
      <c r="J27" s="1002" t="s">
        <v>3508</v>
      </c>
      <c r="K27" s="2156" t="s">
        <v>3509</v>
      </c>
      <c r="L27" s="2157"/>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7"/>
      <c r="AL27" s="2157"/>
      <c r="AM27" s="2157"/>
      <c r="AN27" s="2157"/>
      <c r="AO27" s="2157"/>
      <c r="AP27" s="2157"/>
      <c r="AQ27" s="2157"/>
      <c r="AR27" s="2157"/>
      <c r="AS27" s="2157"/>
      <c r="AT27" s="2157"/>
      <c r="AU27" s="2157"/>
      <c r="AV27" s="2157"/>
      <c r="AW27" s="2157"/>
      <c r="AX27" s="2157"/>
      <c r="AY27" s="2157"/>
      <c r="AZ27" s="2157"/>
      <c r="BA27" s="2157"/>
      <c r="BB27" s="2157"/>
      <c r="BC27" s="2157"/>
      <c r="BD27" s="2157"/>
      <c r="BE27" s="2157"/>
      <c r="BF27" s="2157"/>
      <c r="BG27" s="2157"/>
      <c r="BH27" s="2157"/>
      <c r="BI27" s="2157"/>
      <c r="BJ27" s="2157"/>
      <c r="BK27" s="2157"/>
      <c r="BL27" s="2157"/>
      <c r="BM27" s="2157"/>
      <c r="BN27" s="2157"/>
      <c r="BO27" s="2157"/>
      <c r="BP27" s="2157"/>
      <c r="BQ27" s="2157"/>
      <c r="BR27" s="2157"/>
      <c r="BS27" s="2158"/>
      <c r="BT27" s="2159">
        <v>323</v>
      </c>
      <c r="BU27" s="2160"/>
      <c r="BV27" s="2160"/>
      <c r="BW27" s="2160"/>
      <c r="BX27" s="2160"/>
      <c r="BY27" s="2161"/>
      <c r="BZ27" s="2162">
        <v>423</v>
      </c>
      <c r="CA27" s="2160"/>
      <c r="CB27" s="2160"/>
      <c r="CC27" s="2160"/>
      <c r="CD27" s="2160"/>
      <c r="CE27" s="2161"/>
      <c r="CF27" s="2175" t="s">
        <v>3599</v>
      </c>
      <c r="CG27" s="2176"/>
      <c r="CH27" s="2176"/>
      <c r="CI27" s="2176"/>
      <c r="CJ27" s="2176"/>
      <c r="CK27" s="2177"/>
      <c r="CL27" s="2175" t="s">
        <v>3601</v>
      </c>
      <c r="CM27" s="2176"/>
      <c r="CN27" s="2176"/>
      <c r="CO27" s="2176"/>
      <c r="CP27" s="2176"/>
      <c r="CQ27" s="2178"/>
    </row>
    <row r="28" spans="1:95" ht="15.75">
      <c r="A28">
        <v>0.24000000000000007</v>
      </c>
      <c r="B28">
        <v>0.64000000000000035</v>
      </c>
      <c r="C28">
        <v>1.05</v>
      </c>
      <c r="D28">
        <v>1.4500000000000004</v>
      </c>
      <c r="E28">
        <f t="shared" si="7"/>
        <v>27.160000000000004</v>
      </c>
      <c r="F28">
        <f t="shared" si="4"/>
        <v>92.093333333333376</v>
      </c>
      <c r="G28">
        <f t="shared" si="5"/>
        <v>185.45000000000002</v>
      </c>
      <c r="H28">
        <f t="shared" si="6"/>
        <v>304.05000000000007</v>
      </c>
      <c r="J28" s="1002" t="s">
        <v>3510</v>
      </c>
      <c r="K28" s="2156" t="s">
        <v>3511</v>
      </c>
      <c r="L28" s="2157"/>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c r="AS28" s="2157"/>
      <c r="AT28" s="2157"/>
      <c r="AU28" s="2157"/>
      <c r="AV28" s="2157"/>
      <c r="AW28" s="2157"/>
      <c r="AX28" s="2157"/>
      <c r="AY28" s="2157"/>
      <c r="AZ28" s="2157"/>
      <c r="BA28" s="2157"/>
      <c r="BB28" s="2157"/>
      <c r="BC28" s="2157"/>
      <c r="BD28" s="2157"/>
      <c r="BE28" s="2157"/>
      <c r="BF28" s="2157"/>
      <c r="BG28" s="2157"/>
      <c r="BH28" s="2157"/>
      <c r="BI28" s="2157"/>
      <c r="BJ28" s="2157"/>
      <c r="BK28" s="2157"/>
      <c r="BL28" s="2157"/>
      <c r="BM28" s="2157"/>
      <c r="BN28" s="2157"/>
      <c r="BO28" s="2157"/>
      <c r="BP28" s="2157"/>
      <c r="BQ28" s="2157"/>
      <c r="BR28" s="2157"/>
      <c r="BS28" s="2158"/>
      <c r="BT28" s="2159">
        <v>324</v>
      </c>
      <c r="BU28" s="2160"/>
      <c r="BV28" s="2160"/>
      <c r="BW28" s="2160"/>
      <c r="BX28" s="2160"/>
      <c r="BY28" s="2161"/>
      <c r="BZ28" s="2162">
        <v>424</v>
      </c>
      <c r="CA28" s="2160"/>
      <c r="CB28" s="2160"/>
      <c r="CC28" s="2160"/>
      <c r="CD28" s="2160"/>
      <c r="CE28" s="2161"/>
      <c r="CF28" s="2162">
        <v>524</v>
      </c>
      <c r="CG28" s="2160"/>
      <c r="CH28" s="2160"/>
      <c r="CI28" s="2160"/>
      <c r="CJ28" s="2160"/>
      <c r="CK28" s="2161"/>
      <c r="CL28" s="2162">
        <v>624</v>
      </c>
      <c r="CM28" s="2160"/>
      <c r="CN28" s="2160"/>
      <c r="CO28" s="2160"/>
      <c r="CP28" s="2160"/>
      <c r="CQ28" s="2163"/>
    </row>
    <row r="29" spans="1:95" ht="15.75">
      <c r="A29">
        <v>0.25000000000000006</v>
      </c>
      <c r="B29">
        <v>0.65000000000000036</v>
      </c>
      <c r="C29">
        <v>1.06</v>
      </c>
      <c r="D29">
        <v>1.4600000000000004</v>
      </c>
      <c r="E29">
        <f t="shared" si="7"/>
        <v>28.333333333333339</v>
      </c>
      <c r="F29">
        <f t="shared" si="4"/>
        <v>93.733333333333391</v>
      </c>
      <c r="G29">
        <f t="shared" si="5"/>
        <v>187.56</v>
      </c>
      <c r="H29">
        <f t="shared" si="6"/>
        <v>306.62666666666672</v>
      </c>
      <c r="J29" s="1003" t="s">
        <v>3512</v>
      </c>
      <c r="K29" s="934"/>
      <c r="L29" s="2164" t="s">
        <v>3513</v>
      </c>
      <c r="M29" s="2164"/>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2164"/>
      <c r="BB29" s="2164"/>
      <c r="BC29" s="2164"/>
      <c r="BD29" s="2164"/>
      <c r="BE29" s="2164"/>
      <c r="BF29" s="2164"/>
      <c r="BG29" s="2164"/>
      <c r="BH29" s="2164"/>
      <c r="BI29" s="2164"/>
      <c r="BJ29" s="2164"/>
      <c r="BK29" s="2164"/>
      <c r="BL29" s="2164"/>
      <c r="BM29" s="2164"/>
      <c r="BN29" s="2164"/>
      <c r="BO29" s="2164"/>
      <c r="BP29" s="2164"/>
      <c r="BQ29" s="2164"/>
      <c r="BR29" s="2164"/>
      <c r="BS29" s="2165"/>
      <c r="BT29" s="2166">
        <v>325</v>
      </c>
      <c r="BU29" s="2167"/>
      <c r="BV29" s="2167"/>
      <c r="BW29" s="2167"/>
      <c r="BX29" s="2167"/>
      <c r="BY29" s="2168"/>
      <c r="BZ29" s="2169">
        <v>425</v>
      </c>
      <c r="CA29" s="2167"/>
      <c r="CB29" s="2167"/>
      <c r="CC29" s="2167"/>
      <c r="CD29" s="2167"/>
      <c r="CE29" s="2168"/>
      <c r="CF29" s="2169">
        <v>525</v>
      </c>
      <c r="CG29" s="2167"/>
      <c r="CH29" s="2167"/>
      <c r="CI29" s="2167"/>
      <c r="CJ29" s="2167"/>
      <c r="CK29" s="2168"/>
      <c r="CL29" s="2169">
        <v>625</v>
      </c>
      <c r="CM29" s="2167"/>
      <c r="CN29" s="2167"/>
      <c r="CO29" s="2167"/>
      <c r="CP29" s="2167"/>
      <c r="CQ29" s="2170"/>
    </row>
    <row r="30" spans="1:95" ht="15.75">
      <c r="A30">
        <v>0.26000000000000006</v>
      </c>
      <c r="B30">
        <v>0.66000000000000036</v>
      </c>
      <c r="C30">
        <v>1.07</v>
      </c>
      <c r="D30">
        <v>1.4700000000000004</v>
      </c>
      <c r="E30">
        <f t="shared" si="7"/>
        <v>29.513333333333343</v>
      </c>
      <c r="F30">
        <f t="shared" si="4"/>
        <v>95.380000000000038</v>
      </c>
      <c r="G30">
        <f t="shared" si="5"/>
        <v>189.67666666666668</v>
      </c>
      <c r="H30">
        <f t="shared" si="6"/>
        <v>309.21000000000009</v>
      </c>
      <c r="J30" s="1003" t="s">
        <v>3514</v>
      </c>
      <c r="K30" s="934"/>
      <c r="L30" s="2164" t="s">
        <v>3515</v>
      </c>
      <c r="M30" s="2164"/>
      <c r="N30" s="2164"/>
      <c r="O30" s="2164"/>
      <c r="P30" s="2164"/>
      <c r="Q30" s="2164"/>
      <c r="R30" s="2164"/>
      <c r="S30" s="2164"/>
      <c r="T30" s="2164"/>
      <c r="U30" s="2164"/>
      <c r="V30" s="2164"/>
      <c r="W30" s="2164"/>
      <c r="X30" s="2164"/>
      <c r="Y30" s="2164"/>
      <c r="Z30" s="2164"/>
      <c r="AA30" s="2164"/>
      <c r="AB30" s="2164"/>
      <c r="AC30" s="2164"/>
      <c r="AD30" s="2164"/>
      <c r="AE30" s="2164"/>
      <c r="AF30" s="2164"/>
      <c r="AG30" s="2164"/>
      <c r="AH30" s="2164"/>
      <c r="AI30" s="2164"/>
      <c r="AJ30" s="2164"/>
      <c r="AK30" s="2164"/>
      <c r="AL30" s="2164"/>
      <c r="AM30" s="2164"/>
      <c r="AN30" s="2164"/>
      <c r="AO30" s="2164"/>
      <c r="AP30" s="2164"/>
      <c r="AQ30" s="2164"/>
      <c r="AR30" s="2164"/>
      <c r="AS30" s="2164"/>
      <c r="AT30" s="2164"/>
      <c r="AU30" s="2164"/>
      <c r="AV30" s="2164"/>
      <c r="AW30" s="2164"/>
      <c r="AX30" s="2164"/>
      <c r="AY30" s="2164"/>
      <c r="AZ30" s="2164"/>
      <c r="BA30" s="2164"/>
      <c r="BB30" s="2164"/>
      <c r="BC30" s="2164"/>
      <c r="BD30" s="2164"/>
      <c r="BE30" s="2164"/>
      <c r="BF30" s="2164"/>
      <c r="BG30" s="2164"/>
      <c r="BH30" s="2164"/>
      <c r="BI30" s="2164"/>
      <c r="BJ30" s="2164"/>
      <c r="BK30" s="2164"/>
      <c r="BL30" s="2164"/>
      <c r="BM30" s="2164"/>
      <c r="BN30" s="2164"/>
      <c r="BO30" s="2164"/>
      <c r="BP30" s="2164"/>
      <c r="BQ30" s="2164"/>
      <c r="BR30" s="2164"/>
      <c r="BS30" s="2165"/>
      <c r="BT30" s="2166">
        <v>326</v>
      </c>
      <c r="BU30" s="2167"/>
      <c r="BV30" s="2167"/>
      <c r="BW30" s="2167"/>
      <c r="BX30" s="2167"/>
      <c r="BY30" s="2168"/>
      <c r="BZ30" s="2169">
        <v>426</v>
      </c>
      <c r="CA30" s="2167"/>
      <c r="CB30" s="2167"/>
      <c r="CC30" s="2167"/>
      <c r="CD30" s="2167"/>
      <c r="CE30" s="2168"/>
      <c r="CF30" s="2169">
        <v>526</v>
      </c>
      <c r="CG30" s="2167"/>
      <c r="CH30" s="2167"/>
      <c r="CI30" s="2167"/>
      <c r="CJ30" s="2167"/>
      <c r="CK30" s="2168"/>
      <c r="CL30" s="2169">
        <v>626</v>
      </c>
      <c r="CM30" s="2167"/>
      <c r="CN30" s="2167"/>
      <c r="CO30" s="2167"/>
      <c r="CP30" s="2167"/>
      <c r="CQ30" s="2170"/>
    </row>
    <row r="31" spans="1:95" ht="15.75">
      <c r="A31">
        <v>0.27000000000000007</v>
      </c>
      <c r="B31">
        <v>0.67000000000000037</v>
      </c>
      <c r="C31">
        <v>1.08</v>
      </c>
      <c r="D31">
        <v>1.4800000000000004</v>
      </c>
      <c r="E31">
        <f t="shared" si="7"/>
        <v>30.700000000000006</v>
      </c>
      <c r="F31">
        <f t="shared" si="4"/>
        <v>97.033333333333388</v>
      </c>
      <c r="G31">
        <f t="shared" si="5"/>
        <v>191.80000000000004</v>
      </c>
      <c r="H31">
        <f t="shared" si="6"/>
        <v>311.80000000000013</v>
      </c>
      <c r="J31" s="1002" t="s">
        <v>3516</v>
      </c>
      <c r="K31" s="2156" t="s">
        <v>3517</v>
      </c>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c r="AS31" s="2157"/>
      <c r="AT31" s="2157"/>
      <c r="AU31" s="2157"/>
      <c r="AV31" s="2157"/>
      <c r="AW31" s="2157"/>
      <c r="AX31" s="2157"/>
      <c r="AY31" s="2157"/>
      <c r="AZ31" s="2157"/>
      <c r="BA31" s="2157"/>
      <c r="BB31" s="2157"/>
      <c r="BC31" s="2157"/>
      <c r="BD31" s="2157"/>
      <c r="BE31" s="2157"/>
      <c r="BF31" s="2157"/>
      <c r="BG31" s="2157"/>
      <c r="BH31" s="2157"/>
      <c r="BI31" s="2157"/>
      <c r="BJ31" s="2157"/>
      <c r="BK31" s="2157"/>
      <c r="BL31" s="2157"/>
      <c r="BM31" s="2157"/>
      <c r="BN31" s="2157"/>
      <c r="BO31" s="2157"/>
      <c r="BP31" s="2157"/>
      <c r="BQ31" s="2157"/>
      <c r="BR31" s="2157"/>
      <c r="BS31" s="2158"/>
      <c r="BT31" s="2159">
        <v>327</v>
      </c>
      <c r="BU31" s="2160"/>
      <c r="BV31" s="2160"/>
      <c r="BW31" s="2160"/>
      <c r="BX31" s="2160"/>
      <c r="BY31" s="2161"/>
      <c r="BZ31" s="2162">
        <v>427</v>
      </c>
      <c r="CA31" s="2160"/>
      <c r="CB31" s="2160"/>
      <c r="CC31" s="2160"/>
      <c r="CD31" s="2160"/>
      <c r="CE31" s="2161"/>
      <c r="CF31" s="2162">
        <v>527</v>
      </c>
      <c r="CG31" s="2160"/>
      <c r="CH31" s="2160"/>
      <c r="CI31" s="2160"/>
      <c r="CJ31" s="2160"/>
      <c r="CK31" s="2161"/>
      <c r="CL31" s="2162">
        <v>627</v>
      </c>
      <c r="CM31" s="2160"/>
      <c r="CN31" s="2160"/>
      <c r="CO31" s="2160"/>
      <c r="CP31" s="2160"/>
      <c r="CQ31" s="2163"/>
    </row>
    <row r="32" spans="1:95" ht="15.75">
      <c r="A32">
        <v>0.28000000000000008</v>
      </c>
      <c r="B32">
        <v>0.68000000000000038</v>
      </c>
      <c r="C32">
        <v>1.0900000000000001</v>
      </c>
      <c r="D32">
        <v>1.4900000000000004</v>
      </c>
      <c r="E32">
        <f t="shared" si="7"/>
        <v>31.893333333333345</v>
      </c>
      <c r="F32">
        <f t="shared" si="4"/>
        <v>98.693333333333399</v>
      </c>
      <c r="G32">
        <f t="shared" si="5"/>
        <v>193.93000000000004</v>
      </c>
      <c r="H32">
        <f t="shared" si="6"/>
        <v>314.39666666666676</v>
      </c>
      <c r="J32" s="1003" t="s">
        <v>3518</v>
      </c>
      <c r="K32" s="934"/>
      <c r="L32" s="2164" t="s">
        <v>3519</v>
      </c>
      <c r="M32" s="2164"/>
      <c r="N32" s="2164"/>
      <c r="O32" s="2164"/>
      <c r="P32" s="2164"/>
      <c r="Q32" s="2164"/>
      <c r="R32" s="2164"/>
      <c r="S32" s="2164"/>
      <c r="T32" s="2164"/>
      <c r="U32" s="2164"/>
      <c r="V32" s="2164"/>
      <c r="W32" s="2164"/>
      <c r="X32" s="2164"/>
      <c r="Y32" s="2164"/>
      <c r="Z32" s="2164"/>
      <c r="AA32" s="2164"/>
      <c r="AB32" s="2164"/>
      <c r="AC32" s="2164"/>
      <c r="AD32" s="2164"/>
      <c r="AE32" s="2164"/>
      <c r="AF32" s="2164"/>
      <c r="AG32" s="2164"/>
      <c r="AH32" s="2164"/>
      <c r="AI32" s="2164"/>
      <c r="AJ32" s="2164"/>
      <c r="AK32" s="2164"/>
      <c r="AL32" s="2164"/>
      <c r="AM32" s="2164"/>
      <c r="AN32" s="2164"/>
      <c r="AO32" s="2164"/>
      <c r="AP32" s="2164"/>
      <c r="AQ32" s="2164"/>
      <c r="AR32" s="2164"/>
      <c r="AS32" s="2164"/>
      <c r="AT32" s="2164"/>
      <c r="AU32" s="2164"/>
      <c r="AV32" s="2164"/>
      <c r="AW32" s="2164"/>
      <c r="AX32" s="2164"/>
      <c r="AY32" s="2164"/>
      <c r="AZ32" s="2164"/>
      <c r="BA32" s="2164"/>
      <c r="BB32" s="2164"/>
      <c r="BC32" s="2164"/>
      <c r="BD32" s="2164"/>
      <c r="BE32" s="2164"/>
      <c r="BF32" s="2164"/>
      <c r="BG32" s="2164"/>
      <c r="BH32" s="2164"/>
      <c r="BI32" s="2164"/>
      <c r="BJ32" s="2164"/>
      <c r="BK32" s="2164"/>
      <c r="BL32" s="2164"/>
      <c r="BM32" s="2164"/>
      <c r="BN32" s="2164"/>
      <c r="BO32" s="2164"/>
      <c r="BP32" s="2164"/>
      <c r="BQ32" s="2164"/>
      <c r="BR32" s="2164"/>
      <c r="BS32" s="2165"/>
      <c r="BT32" s="2166">
        <v>328</v>
      </c>
      <c r="BU32" s="2167"/>
      <c r="BV32" s="2167"/>
      <c r="BW32" s="2167"/>
      <c r="BX32" s="2167"/>
      <c r="BY32" s="2168"/>
      <c r="BZ32" s="2169">
        <v>428</v>
      </c>
      <c r="CA32" s="2167"/>
      <c r="CB32" s="2167"/>
      <c r="CC32" s="2167"/>
      <c r="CD32" s="2167"/>
      <c r="CE32" s="2168"/>
      <c r="CF32" s="2169">
        <v>528</v>
      </c>
      <c r="CG32" s="2167"/>
      <c r="CH32" s="2167"/>
      <c r="CI32" s="2167"/>
      <c r="CJ32" s="2167"/>
      <c r="CK32" s="2168"/>
      <c r="CL32" s="2169">
        <v>628</v>
      </c>
      <c r="CM32" s="2167"/>
      <c r="CN32" s="2167"/>
      <c r="CO32" s="2167"/>
      <c r="CP32" s="2167"/>
      <c r="CQ32" s="2170"/>
    </row>
    <row r="33" spans="1:95" ht="15.75">
      <c r="A33">
        <v>0.29000000000000009</v>
      </c>
      <c r="B33">
        <v>0.69000000000000039</v>
      </c>
      <c r="C33">
        <v>1.1000000000000001</v>
      </c>
      <c r="D33">
        <v>1.5000000000000004</v>
      </c>
      <c r="E33">
        <f t="shared" si="7"/>
        <v>33.093333333333341</v>
      </c>
      <c r="F33">
        <f t="shared" si="4"/>
        <v>100.36000000000006</v>
      </c>
      <c r="G33">
        <f t="shared" si="5"/>
        <v>196.06666666666669</v>
      </c>
      <c r="H33">
        <f t="shared" si="6"/>
        <v>317.00000000000006</v>
      </c>
      <c r="J33" s="1003" t="s">
        <v>3520</v>
      </c>
      <c r="K33" s="934"/>
      <c r="L33" s="2164" t="s">
        <v>3521</v>
      </c>
      <c r="M33" s="2164"/>
      <c r="N33" s="2164"/>
      <c r="O33" s="2164"/>
      <c r="P33" s="2164"/>
      <c r="Q33" s="2164"/>
      <c r="R33" s="2164"/>
      <c r="S33" s="2164"/>
      <c r="T33" s="2164"/>
      <c r="U33" s="2164"/>
      <c r="V33" s="2164"/>
      <c r="W33" s="2164"/>
      <c r="X33" s="2164"/>
      <c r="Y33" s="2164"/>
      <c r="Z33" s="2164"/>
      <c r="AA33" s="2164"/>
      <c r="AB33" s="2164"/>
      <c r="AC33" s="2164"/>
      <c r="AD33" s="2164"/>
      <c r="AE33" s="2164"/>
      <c r="AF33" s="2164"/>
      <c r="AG33" s="2164"/>
      <c r="AH33" s="2164"/>
      <c r="AI33" s="2164"/>
      <c r="AJ33" s="2164"/>
      <c r="AK33" s="2164"/>
      <c r="AL33" s="2164"/>
      <c r="AM33" s="2164"/>
      <c r="AN33" s="2164"/>
      <c r="AO33" s="2164"/>
      <c r="AP33" s="2164"/>
      <c r="AQ33" s="2164"/>
      <c r="AR33" s="2164"/>
      <c r="AS33" s="2164"/>
      <c r="AT33" s="2164"/>
      <c r="AU33" s="2164"/>
      <c r="AV33" s="2164"/>
      <c r="AW33" s="2164"/>
      <c r="AX33" s="2164"/>
      <c r="AY33" s="2164"/>
      <c r="AZ33" s="2164"/>
      <c r="BA33" s="2164"/>
      <c r="BB33" s="2164"/>
      <c r="BC33" s="2164"/>
      <c r="BD33" s="2164"/>
      <c r="BE33" s="2164"/>
      <c r="BF33" s="2164"/>
      <c r="BG33" s="2164"/>
      <c r="BH33" s="2164"/>
      <c r="BI33" s="2164"/>
      <c r="BJ33" s="2164"/>
      <c r="BK33" s="2164"/>
      <c r="BL33" s="2164"/>
      <c r="BM33" s="2164"/>
      <c r="BN33" s="2164"/>
      <c r="BO33" s="2164"/>
      <c r="BP33" s="2164"/>
      <c r="BQ33" s="2164"/>
      <c r="BR33" s="2164"/>
      <c r="BS33" s="2165"/>
      <c r="BT33" s="2166">
        <v>329</v>
      </c>
      <c r="BU33" s="2167"/>
      <c r="BV33" s="2167"/>
      <c r="BW33" s="2167"/>
      <c r="BX33" s="2167"/>
      <c r="BY33" s="2168"/>
      <c r="BZ33" s="2169">
        <v>429</v>
      </c>
      <c r="CA33" s="2167"/>
      <c r="CB33" s="2167"/>
      <c r="CC33" s="2167"/>
      <c r="CD33" s="2167"/>
      <c r="CE33" s="2168"/>
      <c r="CF33" s="2169">
        <v>529</v>
      </c>
      <c r="CG33" s="2167"/>
      <c r="CH33" s="2167"/>
      <c r="CI33" s="2167"/>
      <c r="CJ33" s="2167"/>
      <c r="CK33" s="2168"/>
      <c r="CL33" s="2169">
        <v>629</v>
      </c>
      <c r="CM33" s="2167"/>
      <c r="CN33" s="2167"/>
      <c r="CO33" s="2167"/>
      <c r="CP33" s="2167"/>
      <c r="CQ33" s="2170"/>
    </row>
    <row r="34" spans="1:95" ht="15.75">
      <c r="A34">
        <v>0.3000000000000001</v>
      </c>
      <c r="B34">
        <v>0.7000000000000004</v>
      </c>
      <c r="C34">
        <v>1.1100000000000001</v>
      </c>
      <c r="D34">
        <v>1.5100000000000005</v>
      </c>
      <c r="E34">
        <f t="shared" si="7"/>
        <v>34.300000000000004</v>
      </c>
      <c r="F34">
        <f t="shared" si="4"/>
        <v>102.03333333333339</v>
      </c>
      <c r="G34">
        <f t="shared" si="5"/>
        <v>198.21000000000004</v>
      </c>
      <c r="H34">
        <f t="shared" si="6"/>
        <v>319.61000000000007</v>
      </c>
      <c r="J34" s="1003" t="s">
        <v>3522</v>
      </c>
      <c r="K34" s="934"/>
      <c r="L34" s="2164" t="s">
        <v>3523</v>
      </c>
      <c r="M34" s="2164"/>
      <c r="N34" s="2164"/>
      <c r="O34" s="2164"/>
      <c r="P34" s="2164"/>
      <c r="Q34" s="2164"/>
      <c r="R34" s="2164"/>
      <c r="S34" s="2164"/>
      <c r="T34" s="2164"/>
      <c r="U34" s="2164"/>
      <c r="V34" s="2164"/>
      <c r="W34" s="2164"/>
      <c r="X34" s="2164"/>
      <c r="Y34" s="2164"/>
      <c r="Z34" s="2164"/>
      <c r="AA34" s="2164"/>
      <c r="AB34" s="2164"/>
      <c r="AC34" s="2164"/>
      <c r="AD34" s="2164"/>
      <c r="AE34" s="2164"/>
      <c r="AF34" s="2164"/>
      <c r="AG34" s="2164"/>
      <c r="AH34" s="2164"/>
      <c r="AI34" s="2164"/>
      <c r="AJ34" s="2164"/>
      <c r="AK34" s="2164"/>
      <c r="AL34" s="2164"/>
      <c r="AM34" s="2164"/>
      <c r="AN34" s="2164"/>
      <c r="AO34" s="2164"/>
      <c r="AP34" s="2164"/>
      <c r="AQ34" s="2164"/>
      <c r="AR34" s="2164"/>
      <c r="AS34" s="2164"/>
      <c r="AT34" s="2164"/>
      <c r="AU34" s="2164"/>
      <c r="AV34" s="2164"/>
      <c r="AW34" s="2164"/>
      <c r="AX34" s="2164"/>
      <c r="AY34" s="2164"/>
      <c r="AZ34" s="2164"/>
      <c r="BA34" s="2164"/>
      <c r="BB34" s="2164"/>
      <c r="BC34" s="2164"/>
      <c r="BD34" s="2164"/>
      <c r="BE34" s="2164"/>
      <c r="BF34" s="2164"/>
      <c r="BG34" s="2164"/>
      <c r="BH34" s="2164"/>
      <c r="BI34" s="2164"/>
      <c r="BJ34" s="2164"/>
      <c r="BK34" s="2164"/>
      <c r="BL34" s="2164"/>
      <c r="BM34" s="2164"/>
      <c r="BN34" s="2164"/>
      <c r="BO34" s="2164"/>
      <c r="BP34" s="2164"/>
      <c r="BQ34" s="2164"/>
      <c r="BR34" s="2164"/>
      <c r="BS34" s="2165"/>
      <c r="BT34" s="2166">
        <v>330</v>
      </c>
      <c r="BU34" s="2167"/>
      <c r="BV34" s="2167"/>
      <c r="BW34" s="2167"/>
      <c r="BX34" s="2167"/>
      <c r="BY34" s="2168"/>
      <c r="BZ34" s="2169">
        <v>430</v>
      </c>
      <c r="CA34" s="2167"/>
      <c r="CB34" s="2167"/>
      <c r="CC34" s="2167"/>
      <c r="CD34" s="2167"/>
      <c r="CE34" s="2168"/>
      <c r="CF34" s="2169">
        <v>530</v>
      </c>
      <c r="CG34" s="2167"/>
      <c r="CH34" s="2167"/>
      <c r="CI34" s="2167"/>
      <c r="CJ34" s="2167"/>
      <c r="CK34" s="2168"/>
      <c r="CL34" s="2169">
        <v>630</v>
      </c>
      <c r="CM34" s="2167"/>
      <c r="CN34" s="2167"/>
      <c r="CO34" s="2167"/>
      <c r="CP34" s="2167"/>
      <c r="CQ34" s="2170"/>
    </row>
    <row r="35" spans="1:95" ht="15.75">
      <c r="A35">
        <v>0.31000000000000011</v>
      </c>
      <c r="B35">
        <v>0.71000000000000041</v>
      </c>
      <c r="C35">
        <v>1.1200000000000001</v>
      </c>
      <c r="D35">
        <v>1.5200000000000005</v>
      </c>
      <c r="E35">
        <f t="shared" si="7"/>
        <v>35.51333333333335</v>
      </c>
      <c r="F35">
        <f t="shared" si="4"/>
        <v>103.71333333333338</v>
      </c>
      <c r="G35">
        <f t="shared" si="5"/>
        <v>200.36</v>
      </c>
      <c r="H35">
        <f t="shared" si="6"/>
        <v>322.22666666666674</v>
      </c>
      <c r="J35" s="1003" t="s">
        <v>3524</v>
      </c>
      <c r="K35" s="934"/>
      <c r="L35" s="997"/>
      <c r="M35" s="266" t="s">
        <v>3525</v>
      </c>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998"/>
      <c r="BQ35" s="998"/>
      <c r="BR35" s="998"/>
      <c r="BS35" s="999"/>
      <c r="BT35" s="2166">
        <v>331</v>
      </c>
      <c r="BU35" s="2167"/>
      <c r="BV35" s="2167"/>
      <c r="BW35" s="2167"/>
      <c r="BX35" s="2167"/>
      <c r="BY35" s="2168"/>
      <c r="BZ35" s="2169">
        <v>431</v>
      </c>
      <c r="CA35" s="2167"/>
      <c r="CB35" s="2167"/>
      <c r="CC35" s="2167"/>
      <c r="CD35" s="2167"/>
      <c r="CE35" s="2168"/>
      <c r="CF35" s="2162">
        <v>531</v>
      </c>
      <c r="CG35" s="2160"/>
      <c r="CH35" s="2160"/>
      <c r="CI35" s="2160"/>
      <c r="CJ35" s="2160"/>
      <c r="CK35" s="2161"/>
      <c r="CL35" s="2162">
        <v>631</v>
      </c>
      <c r="CM35" s="2160"/>
      <c r="CN35" s="2160"/>
      <c r="CO35" s="2160"/>
      <c r="CP35" s="2160"/>
      <c r="CQ35" s="2163"/>
    </row>
    <row r="36" spans="1:95" ht="15.75">
      <c r="A36">
        <v>0.32000000000000012</v>
      </c>
      <c r="B36">
        <v>0.72000000000000042</v>
      </c>
      <c r="C36">
        <v>1.1300000000000001</v>
      </c>
      <c r="D36">
        <v>1.5300000000000005</v>
      </c>
      <c r="E36">
        <f t="shared" si="7"/>
        <v>36.733333333333348</v>
      </c>
      <c r="F36">
        <f t="shared" si="4"/>
        <v>105.40000000000006</v>
      </c>
      <c r="G36">
        <f t="shared" si="5"/>
        <v>202.51666666666668</v>
      </c>
      <c r="H36">
        <f t="shared" si="6"/>
        <v>324.85000000000008</v>
      </c>
      <c r="J36" s="1003" t="s">
        <v>3526</v>
      </c>
      <c r="K36" s="934"/>
      <c r="L36" s="997"/>
      <c r="M36" s="266" t="s">
        <v>3527</v>
      </c>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c r="AU36" s="998"/>
      <c r="AV36" s="998"/>
      <c r="AW36" s="998"/>
      <c r="AX36" s="998"/>
      <c r="AY36" s="998"/>
      <c r="AZ36" s="998"/>
      <c r="BA36" s="998"/>
      <c r="BB36" s="998"/>
      <c r="BC36" s="998"/>
      <c r="BD36" s="998"/>
      <c r="BE36" s="998"/>
      <c r="BF36" s="998"/>
      <c r="BG36" s="998"/>
      <c r="BH36" s="998"/>
      <c r="BI36" s="998"/>
      <c r="BJ36" s="998"/>
      <c r="BK36" s="998"/>
      <c r="BL36" s="998"/>
      <c r="BM36" s="998"/>
      <c r="BN36" s="998"/>
      <c r="BO36" s="998"/>
      <c r="BP36" s="998"/>
      <c r="BQ36" s="998"/>
      <c r="BR36" s="998"/>
      <c r="BS36" s="999"/>
      <c r="BT36" s="2166">
        <v>332</v>
      </c>
      <c r="BU36" s="2167"/>
      <c r="BV36" s="2167"/>
      <c r="BW36" s="2167"/>
      <c r="BX36" s="2167"/>
      <c r="BY36" s="2168"/>
      <c r="BZ36" s="2169">
        <v>432</v>
      </c>
      <c r="CA36" s="2167"/>
      <c r="CB36" s="2167"/>
      <c r="CC36" s="2167"/>
      <c r="CD36" s="2167"/>
      <c r="CE36" s="2168"/>
      <c r="CF36" s="2162">
        <v>532</v>
      </c>
      <c r="CG36" s="2160"/>
      <c r="CH36" s="2160"/>
      <c r="CI36" s="2160"/>
      <c r="CJ36" s="2160"/>
      <c r="CK36" s="2161"/>
      <c r="CL36" s="2162">
        <v>632</v>
      </c>
      <c r="CM36" s="2160"/>
      <c r="CN36" s="2160"/>
      <c r="CO36" s="2160"/>
      <c r="CP36" s="2160"/>
      <c r="CQ36" s="2163"/>
    </row>
    <row r="37" spans="1:95" ht="15.75">
      <c r="A37">
        <v>0.33000000000000013</v>
      </c>
      <c r="B37">
        <v>0.73000000000000043</v>
      </c>
      <c r="C37">
        <v>1.1400000000000001</v>
      </c>
      <c r="D37">
        <v>1.5400000000000005</v>
      </c>
      <c r="E37">
        <f t="shared" si="7"/>
        <v>37.960000000000015</v>
      </c>
      <c r="F37">
        <f t="shared" si="4"/>
        <v>107.0933333333334</v>
      </c>
      <c r="G37">
        <f t="shared" si="5"/>
        <v>204.68000000000004</v>
      </c>
      <c r="H37">
        <f t="shared" si="6"/>
        <v>327.48000000000013</v>
      </c>
      <c r="J37" s="1003" t="s">
        <v>3528</v>
      </c>
      <c r="K37" s="934"/>
      <c r="L37" s="997"/>
      <c r="M37" s="266" t="s">
        <v>3529</v>
      </c>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c r="AU37" s="998"/>
      <c r="AV37" s="998"/>
      <c r="AW37" s="998"/>
      <c r="AX37" s="998"/>
      <c r="AY37" s="998"/>
      <c r="AZ37" s="998"/>
      <c r="BA37" s="998"/>
      <c r="BB37" s="998"/>
      <c r="BC37" s="998"/>
      <c r="BD37" s="998"/>
      <c r="BE37" s="998"/>
      <c r="BF37" s="998"/>
      <c r="BG37" s="998"/>
      <c r="BH37" s="998"/>
      <c r="BI37" s="998"/>
      <c r="BJ37" s="998"/>
      <c r="BK37" s="998"/>
      <c r="BL37" s="998"/>
      <c r="BM37" s="998"/>
      <c r="BN37" s="998"/>
      <c r="BO37" s="998"/>
      <c r="BP37" s="998"/>
      <c r="BQ37" s="998"/>
      <c r="BR37" s="998"/>
      <c r="BS37" s="999"/>
      <c r="BT37" s="2166">
        <v>333</v>
      </c>
      <c r="BU37" s="2167"/>
      <c r="BV37" s="2167"/>
      <c r="BW37" s="2167"/>
      <c r="BX37" s="2167"/>
      <c r="BY37" s="2168"/>
      <c r="BZ37" s="2169">
        <v>433</v>
      </c>
      <c r="CA37" s="2167"/>
      <c r="CB37" s="2167"/>
      <c r="CC37" s="2167"/>
      <c r="CD37" s="2167"/>
      <c r="CE37" s="2168"/>
      <c r="CF37" s="2162">
        <v>533</v>
      </c>
      <c r="CG37" s="2160"/>
      <c r="CH37" s="2160"/>
      <c r="CI37" s="2160"/>
      <c r="CJ37" s="2160"/>
      <c r="CK37" s="2161"/>
      <c r="CL37" s="2162">
        <v>633</v>
      </c>
      <c r="CM37" s="2160"/>
      <c r="CN37" s="2160"/>
      <c r="CO37" s="2160"/>
      <c r="CP37" s="2160"/>
      <c r="CQ37" s="2163"/>
    </row>
    <row r="38" spans="1:95" ht="15.75">
      <c r="A38">
        <v>0.34000000000000014</v>
      </c>
      <c r="B38">
        <v>0.74000000000000044</v>
      </c>
      <c r="C38">
        <v>1.1500000000000001</v>
      </c>
      <c r="D38">
        <v>1.5500000000000005</v>
      </c>
      <c r="E38">
        <f t="shared" si="7"/>
        <v>39.193333333333349</v>
      </c>
      <c r="F38">
        <f t="shared" si="4"/>
        <v>108.79333333333339</v>
      </c>
      <c r="G38">
        <f t="shared" si="5"/>
        <v>206.85000000000002</v>
      </c>
      <c r="H38">
        <f t="shared" si="6"/>
        <v>330.11666666666679</v>
      </c>
      <c r="J38" s="1003" t="s">
        <v>3530</v>
      </c>
      <c r="K38" s="934"/>
      <c r="L38" s="997"/>
      <c r="M38" s="266" t="s">
        <v>3531</v>
      </c>
      <c r="N38" s="998"/>
      <c r="O38" s="998"/>
      <c r="P38" s="998"/>
      <c r="Q38" s="998"/>
      <c r="R38" s="998"/>
      <c r="S38" s="998"/>
      <c r="T38" s="998"/>
      <c r="U38" s="998"/>
      <c r="V38" s="998"/>
      <c r="W38" s="998"/>
      <c r="X38" s="998"/>
      <c r="Y38" s="998"/>
      <c r="Z38" s="998"/>
      <c r="AA38" s="998"/>
      <c r="AB38" s="998"/>
      <c r="AC38" s="998"/>
      <c r="AD38" s="998"/>
      <c r="AE38" s="998"/>
      <c r="AF38" s="998"/>
      <c r="AG38" s="998"/>
      <c r="AH38" s="998"/>
      <c r="AI38" s="998"/>
      <c r="AJ38" s="998"/>
      <c r="AK38" s="998"/>
      <c r="AL38" s="998"/>
      <c r="AM38" s="998"/>
      <c r="AN38" s="998"/>
      <c r="AO38" s="998"/>
      <c r="AP38" s="998"/>
      <c r="AQ38" s="998"/>
      <c r="AR38" s="998"/>
      <c r="AS38" s="998"/>
      <c r="AT38" s="998"/>
      <c r="AU38" s="998"/>
      <c r="AV38" s="998"/>
      <c r="AW38" s="998"/>
      <c r="AX38" s="998"/>
      <c r="AY38" s="998"/>
      <c r="AZ38" s="998"/>
      <c r="BA38" s="998"/>
      <c r="BB38" s="998"/>
      <c r="BC38" s="998"/>
      <c r="BD38" s="998"/>
      <c r="BE38" s="998"/>
      <c r="BF38" s="998"/>
      <c r="BG38" s="998"/>
      <c r="BH38" s="998"/>
      <c r="BI38" s="998"/>
      <c r="BJ38" s="998"/>
      <c r="BK38" s="998"/>
      <c r="BL38" s="998"/>
      <c r="BM38" s="998"/>
      <c r="BN38" s="998"/>
      <c r="BO38" s="998"/>
      <c r="BP38" s="998"/>
      <c r="BQ38" s="998"/>
      <c r="BR38" s="998"/>
      <c r="BS38" s="999"/>
      <c r="BT38" s="2166">
        <v>334</v>
      </c>
      <c r="BU38" s="2167"/>
      <c r="BV38" s="2167"/>
      <c r="BW38" s="2167"/>
      <c r="BX38" s="2167"/>
      <c r="BY38" s="2168"/>
      <c r="BZ38" s="2169">
        <v>434</v>
      </c>
      <c r="CA38" s="2167"/>
      <c r="CB38" s="2167"/>
      <c r="CC38" s="2167"/>
      <c r="CD38" s="2167"/>
      <c r="CE38" s="2168"/>
      <c r="CF38" s="2162">
        <v>534</v>
      </c>
      <c r="CG38" s="2160"/>
      <c r="CH38" s="2160"/>
      <c r="CI38" s="2160"/>
      <c r="CJ38" s="2160"/>
      <c r="CK38" s="2161"/>
      <c r="CL38" s="2162">
        <v>634</v>
      </c>
      <c r="CM38" s="2160"/>
      <c r="CN38" s="2160"/>
      <c r="CO38" s="2160"/>
      <c r="CP38" s="2160"/>
      <c r="CQ38" s="2163"/>
    </row>
    <row r="39" spans="1:95" ht="15.75">
      <c r="A39">
        <v>0.35000000000000014</v>
      </c>
      <c r="B39">
        <v>0.75000000000000044</v>
      </c>
      <c r="C39">
        <v>1.1600000000000001</v>
      </c>
      <c r="D39">
        <v>1.5600000000000005</v>
      </c>
      <c r="E39">
        <f t="shared" si="7"/>
        <v>40.433333333333351</v>
      </c>
      <c r="F39">
        <f t="shared" si="4"/>
        <v>110.50000000000006</v>
      </c>
      <c r="G39">
        <f t="shared" si="5"/>
        <v>209.02666666666667</v>
      </c>
      <c r="H39">
        <f t="shared" si="6"/>
        <v>332.7600000000001</v>
      </c>
      <c r="J39" s="1003" t="s">
        <v>3532</v>
      </c>
      <c r="K39" s="934"/>
      <c r="L39" s="2164" t="s">
        <v>3533</v>
      </c>
      <c r="M39" s="2164"/>
      <c r="N39" s="2164"/>
      <c r="O39" s="2164"/>
      <c r="P39" s="2164"/>
      <c r="Q39" s="2164"/>
      <c r="R39" s="2164"/>
      <c r="S39" s="2164"/>
      <c r="T39" s="2164"/>
      <c r="U39" s="2164"/>
      <c r="V39" s="2164"/>
      <c r="W39" s="2164"/>
      <c r="X39" s="2164"/>
      <c r="Y39" s="2164"/>
      <c r="Z39" s="2164"/>
      <c r="AA39" s="2164"/>
      <c r="AB39" s="2164"/>
      <c r="AC39" s="2164"/>
      <c r="AD39" s="2164"/>
      <c r="AE39" s="2164"/>
      <c r="AF39" s="2164"/>
      <c r="AG39" s="2164"/>
      <c r="AH39" s="2164"/>
      <c r="AI39" s="2164"/>
      <c r="AJ39" s="2164"/>
      <c r="AK39" s="2164"/>
      <c r="AL39" s="2164"/>
      <c r="AM39" s="2164"/>
      <c r="AN39" s="2164"/>
      <c r="AO39" s="2164"/>
      <c r="AP39" s="2164"/>
      <c r="AQ39" s="2164"/>
      <c r="AR39" s="2164"/>
      <c r="AS39" s="2164"/>
      <c r="AT39" s="2164"/>
      <c r="AU39" s="2164"/>
      <c r="AV39" s="2164"/>
      <c r="AW39" s="2164"/>
      <c r="AX39" s="2164"/>
      <c r="AY39" s="2164"/>
      <c r="AZ39" s="2164"/>
      <c r="BA39" s="2164"/>
      <c r="BB39" s="2164"/>
      <c r="BC39" s="2164"/>
      <c r="BD39" s="2164"/>
      <c r="BE39" s="2164"/>
      <c r="BF39" s="2164"/>
      <c r="BG39" s="2164"/>
      <c r="BH39" s="2164"/>
      <c r="BI39" s="2164"/>
      <c r="BJ39" s="2164"/>
      <c r="BK39" s="2164"/>
      <c r="BL39" s="2164"/>
      <c r="BM39" s="2164"/>
      <c r="BN39" s="2164"/>
      <c r="BO39" s="2164"/>
      <c r="BP39" s="2164"/>
      <c r="BQ39" s="2164"/>
      <c r="BR39" s="2164"/>
      <c r="BS39" s="2165"/>
      <c r="BT39" s="2166">
        <v>335</v>
      </c>
      <c r="BU39" s="2167"/>
      <c r="BV39" s="2167"/>
      <c r="BW39" s="2167"/>
      <c r="BX39" s="2167"/>
      <c r="BY39" s="2168"/>
      <c r="BZ39" s="2169">
        <v>435</v>
      </c>
      <c r="CA39" s="2167"/>
      <c r="CB39" s="2167"/>
      <c r="CC39" s="2167"/>
      <c r="CD39" s="2167"/>
      <c r="CE39" s="2168"/>
      <c r="CF39" s="2169">
        <v>535</v>
      </c>
      <c r="CG39" s="2167"/>
      <c r="CH39" s="2167"/>
      <c r="CI39" s="2167"/>
      <c r="CJ39" s="2167"/>
      <c r="CK39" s="2168"/>
      <c r="CL39" s="2169">
        <v>635</v>
      </c>
      <c r="CM39" s="2167"/>
      <c r="CN39" s="2167"/>
      <c r="CO39" s="2167"/>
      <c r="CP39" s="2167"/>
      <c r="CQ39" s="2170"/>
    </row>
    <row r="40" spans="1:95" ht="15.75">
      <c r="A40">
        <v>0.36000000000000015</v>
      </c>
      <c r="B40">
        <v>0.76000000000000045</v>
      </c>
      <c r="C40">
        <v>1.1700000000000002</v>
      </c>
      <c r="D40">
        <v>1.5700000000000005</v>
      </c>
      <c r="E40">
        <f t="shared" si="7"/>
        <v>41.680000000000014</v>
      </c>
      <c r="F40">
        <f t="shared" si="4"/>
        <v>112.2133333333334</v>
      </c>
      <c r="G40">
        <f t="shared" si="5"/>
        <v>211.21000000000004</v>
      </c>
      <c r="H40">
        <f t="shared" si="6"/>
        <v>335.41000000000008</v>
      </c>
      <c r="J40" s="1003" t="s">
        <v>3534</v>
      </c>
      <c r="K40" s="934"/>
      <c r="L40" s="2164" t="s">
        <v>3535</v>
      </c>
      <c r="M40" s="2164"/>
      <c r="N40" s="2164"/>
      <c r="O40" s="2164"/>
      <c r="P40" s="2164"/>
      <c r="Q40" s="2164"/>
      <c r="R40" s="2164"/>
      <c r="S40" s="2164"/>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4"/>
      <c r="AT40" s="2164"/>
      <c r="AU40" s="2164"/>
      <c r="AV40" s="2164"/>
      <c r="AW40" s="2164"/>
      <c r="AX40" s="2164"/>
      <c r="AY40" s="2164"/>
      <c r="AZ40" s="2164"/>
      <c r="BA40" s="2164"/>
      <c r="BB40" s="2164"/>
      <c r="BC40" s="2164"/>
      <c r="BD40" s="2164"/>
      <c r="BE40" s="2164"/>
      <c r="BF40" s="2164"/>
      <c r="BG40" s="2164"/>
      <c r="BH40" s="2164"/>
      <c r="BI40" s="2164"/>
      <c r="BJ40" s="2164"/>
      <c r="BK40" s="2164"/>
      <c r="BL40" s="2164"/>
      <c r="BM40" s="2164"/>
      <c r="BN40" s="2164"/>
      <c r="BO40" s="2164"/>
      <c r="BP40" s="2164"/>
      <c r="BQ40" s="2164"/>
      <c r="BR40" s="2164"/>
      <c r="BS40" s="2165"/>
      <c r="BT40" s="2166">
        <v>336</v>
      </c>
      <c r="BU40" s="2167"/>
      <c r="BV40" s="2167"/>
      <c r="BW40" s="2167"/>
      <c r="BX40" s="2167"/>
      <c r="BY40" s="2168"/>
      <c r="BZ40" s="2169">
        <v>436</v>
      </c>
      <c r="CA40" s="2167"/>
      <c r="CB40" s="2167"/>
      <c r="CC40" s="2167"/>
      <c r="CD40" s="2167"/>
      <c r="CE40" s="2168"/>
      <c r="CF40" s="2169">
        <v>536</v>
      </c>
      <c r="CG40" s="2167"/>
      <c r="CH40" s="2167"/>
      <c r="CI40" s="2167"/>
      <c r="CJ40" s="2167"/>
      <c r="CK40" s="2168"/>
      <c r="CL40" s="2169">
        <v>636</v>
      </c>
      <c r="CM40" s="2167"/>
      <c r="CN40" s="2167"/>
      <c r="CO40" s="2167"/>
      <c r="CP40" s="2167"/>
      <c r="CQ40" s="2170"/>
    </row>
    <row r="41" spans="1:95" thickBot="1">
      <c r="A41">
        <v>0.37000000000000016</v>
      </c>
      <c r="B41">
        <v>0.77000000000000046</v>
      </c>
      <c r="C41">
        <v>1.1800000000000002</v>
      </c>
      <c r="D41">
        <v>1.5800000000000005</v>
      </c>
      <c r="E41">
        <f t="shared" si="7"/>
        <v>42.933333333333351</v>
      </c>
      <c r="F41">
        <f t="shared" si="4"/>
        <v>113.93333333333339</v>
      </c>
      <c r="J41" s="1005" t="s">
        <v>3536</v>
      </c>
      <c r="K41" s="2140" t="s">
        <v>3537</v>
      </c>
      <c r="L41" s="2141"/>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c r="AS41" s="2141"/>
      <c r="AT41" s="2141"/>
      <c r="AU41" s="2141"/>
      <c r="AV41" s="2141"/>
      <c r="AW41" s="2141"/>
      <c r="AX41" s="2141"/>
      <c r="AY41" s="2141"/>
      <c r="AZ41" s="2141"/>
      <c r="BA41" s="2141"/>
      <c r="BB41" s="2141"/>
      <c r="BC41" s="2141"/>
      <c r="BD41" s="2141"/>
      <c r="BE41" s="2141"/>
      <c r="BF41" s="2141"/>
      <c r="BG41" s="2141"/>
      <c r="BH41" s="2141"/>
      <c r="BI41" s="2141"/>
      <c r="BJ41" s="2141"/>
      <c r="BK41" s="2141"/>
      <c r="BL41" s="2141"/>
      <c r="BM41" s="2141"/>
      <c r="BN41" s="2141"/>
      <c r="BO41" s="2141"/>
      <c r="BP41" s="2141"/>
      <c r="BQ41" s="2141"/>
      <c r="BR41" s="2141"/>
      <c r="BS41" s="2142"/>
      <c r="BT41" s="2143">
        <v>337</v>
      </c>
      <c r="BU41" s="2144"/>
      <c r="BV41" s="2144"/>
      <c r="BW41" s="2144"/>
      <c r="BX41" s="2144"/>
      <c r="BY41" s="2145"/>
      <c r="BZ41" s="2146">
        <v>437</v>
      </c>
      <c r="CA41" s="2144"/>
      <c r="CB41" s="2144"/>
      <c r="CC41" s="2144"/>
      <c r="CD41" s="2144"/>
      <c r="CE41" s="2145"/>
      <c r="CF41" s="2171" t="s">
        <v>3599</v>
      </c>
      <c r="CG41" s="2172"/>
      <c r="CH41" s="2172"/>
      <c r="CI41" s="2172"/>
      <c r="CJ41" s="2172"/>
      <c r="CK41" s="2173"/>
      <c r="CL41" s="2171" t="s">
        <v>3601</v>
      </c>
      <c r="CM41" s="2172"/>
      <c r="CN41" s="2172"/>
      <c r="CO41" s="2172"/>
      <c r="CP41" s="2172"/>
      <c r="CQ41" s="2174"/>
    </row>
    <row r="42" spans="1:95" ht="6" customHeight="1" thickBot="1">
      <c r="E42" t="str">
        <f t="shared" si="7"/>
        <v/>
      </c>
      <c r="F42" t="str">
        <f t="shared" si="4"/>
        <v/>
      </c>
      <c r="G42" t="str">
        <f t="shared" si="5"/>
        <v/>
      </c>
      <c r="H42" t="str">
        <f t="shared" si="6"/>
        <v/>
      </c>
      <c r="J42" s="991"/>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39"/>
      <c r="BU42" s="939"/>
      <c r="BV42" s="939"/>
      <c r="BW42" s="939"/>
      <c r="BX42" s="939"/>
      <c r="BY42" s="939"/>
      <c r="BZ42" s="939"/>
      <c r="CA42" s="939"/>
      <c r="CB42" s="939"/>
      <c r="CC42" s="939"/>
      <c r="CD42" s="939"/>
      <c r="CE42" s="939"/>
      <c r="CF42" s="939"/>
      <c r="CG42" s="939"/>
      <c r="CH42" s="939"/>
      <c r="CI42" s="939"/>
      <c r="CJ42" s="939"/>
      <c r="CK42" s="939"/>
      <c r="CL42" s="939"/>
      <c r="CM42" s="939"/>
      <c r="CN42" s="939"/>
      <c r="CO42" s="939"/>
      <c r="CP42" s="939"/>
      <c r="CQ42" s="939"/>
    </row>
    <row r="43" spans="1:95" ht="15.75">
      <c r="A43">
        <v>0.38000000000000017</v>
      </c>
      <c r="B43">
        <v>0.78000000000000047</v>
      </c>
      <c r="C43">
        <v>1.1900000000000002</v>
      </c>
      <c r="D43">
        <v>1.5900000000000005</v>
      </c>
      <c r="E43">
        <f t="shared" si="7"/>
        <v>44.193333333333356</v>
      </c>
      <c r="F43">
        <f t="shared" si="4"/>
        <v>89.660000000000053</v>
      </c>
      <c r="G43">
        <f t="shared" si="5"/>
        <v>215.59666666666672</v>
      </c>
      <c r="H43">
        <f t="shared" si="6"/>
        <v>340.73000000000008</v>
      </c>
      <c r="J43" s="1001" t="s">
        <v>3538</v>
      </c>
      <c r="K43" s="2148" t="s">
        <v>3578</v>
      </c>
      <c r="L43" s="2149"/>
      <c r="M43" s="2149"/>
      <c r="N43" s="2149"/>
      <c r="O43" s="2149"/>
      <c r="P43" s="2149"/>
      <c r="Q43" s="2149"/>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49"/>
      <c r="AM43" s="2149"/>
      <c r="AN43" s="2149"/>
      <c r="AO43" s="2149"/>
      <c r="AP43" s="2149"/>
      <c r="AQ43" s="2149"/>
      <c r="AR43" s="2149"/>
      <c r="AS43" s="2149"/>
      <c r="AT43" s="2149"/>
      <c r="AU43" s="2149"/>
      <c r="AV43" s="2149"/>
      <c r="AW43" s="2149"/>
      <c r="AX43" s="2149"/>
      <c r="AY43" s="2149"/>
      <c r="AZ43" s="2149"/>
      <c r="BA43" s="2149"/>
      <c r="BB43" s="2149"/>
      <c r="BC43" s="2149"/>
      <c r="BD43" s="2149"/>
      <c r="BE43" s="2149"/>
      <c r="BF43" s="2149"/>
      <c r="BG43" s="2149"/>
      <c r="BH43" s="2149"/>
      <c r="BI43" s="2149"/>
      <c r="BJ43" s="2149"/>
      <c r="BK43" s="2149"/>
      <c r="BL43" s="2149"/>
      <c r="BM43" s="2149"/>
      <c r="BN43" s="2149"/>
      <c r="BO43" s="2149"/>
      <c r="BP43" s="2149"/>
      <c r="BQ43" s="2149"/>
      <c r="BR43" s="2149"/>
      <c r="BS43" s="2150"/>
      <c r="BT43" s="2151">
        <v>338</v>
      </c>
      <c r="BU43" s="2152"/>
      <c r="BV43" s="2152"/>
      <c r="BW43" s="2152"/>
      <c r="BX43" s="2152"/>
      <c r="BY43" s="2153"/>
      <c r="BZ43" s="2154">
        <v>338</v>
      </c>
      <c r="CA43" s="2152"/>
      <c r="CB43" s="2152"/>
      <c r="CC43" s="2152"/>
      <c r="CD43" s="2152"/>
      <c r="CE43" s="2152"/>
      <c r="CF43" s="2154">
        <v>538</v>
      </c>
      <c r="CG43" s="2152"/>
      <c r="CH43" s="2152"/>
      <c r="CI43" s="2152"/>
      <c r="CJ43" s="2152"/>
      <c r="CK43" s="2153"/>
      <c r="CL43" s="2154">
        <v>638</v>
      </c>
      <c r="CM43" s="2152"/>
      <c r="CN43" s="2152"/>
      <c r="CO43" s="2152"/>
      <c r="CP43" s="2152"/>
      <c r="CQ43" s="2155"/>
    </row>
    <row r="44" spans="1:95" ht="15.75">
      <c r="A44">
        <v>0.39000000000000018</v>
      </c>
      <c r="B44">
        <v>0.79000000000000048</v>
      </c>
      <c r="C44">
        <v>1.2000000000000002</v>
      </c>
      <c r="D44">
        <v>1.6000000000000005</v>
      </c>
      <c r="E44">
        <f t="shared" si="7"/>
        <v>45.460000000000022</v>
      </c>
      <c r="F44">
        <f t="shared" si="4"/>
        <v>91.060000000000059</v>
      </c>
      <c r="G44">
        <f t="shared" si="5"/>
        <v>217.8</v>
      </c>
      <c r="H44">
        <f t="shared" si="6"/>
        <v>343.40000000000015</v>
      </c>
      <c r="J44" s="1002" t="s">
        <v>3539</v>
      </c>
      <c r="K44" s="2156" t="s">
        <v>3579</v>
      </c>
      <c r="L44" s="2157"/>
      <c r="M44" s="2157"/>
      <c r="N44" s="2157"/>
      <c r="O44" s="2157"/>
      <c r="P44" s="2157"/>
      <c r="Q44" s="2157"/>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57"/>
      <c r="AM44" s="2157"/>
      <c r="AN44" s="2157"/>
      <c r="AO44" s="2157"/>
      <c r="AP44" s="2157"/>
      <c r="AQ44" s="2157"/>
      <c r="AR44" s="2157"/>
      <c r="AS44" s="2157"/>
      <c r="AT44" s="2157"/>
      <c r="AU44" s="2157"/>
      <c r="AV44" s="2157"/>
      <c r="AW44" s="2157"/>
      <c r="AX44" s="2157"/>
      <c r="AY44" s="2157"/>
      <c r="AZ44" s="2157"/>
      <c r="BA44" s="2157"/>
      <c r="BB44" s="2157"/>
      <c r="BC44" s="2157"/>
      <c r="BD44" s="2157"/>
      <c r="BE44" s="2157"/>
      <c r="BF44" s="2157"/>
      <c r="BG44" s="2157"/>
      <c r="BH44" s="2157"/>
      <c r="BI44" s="2157"/>
      <c r="BJ44" s="2157"/>
      <c r="BK44" s="2157"/>
      <c r="BL44" s="2157"/>
      <c r="BM44" s="2157"/>
      <c r="BN44" s="2157"/>
      <c r="BO44" s="2157"/>
      <c r="BP44" s="2157"/>
      <c r="BQ44" s="2157"/>
      <c r="BR44" s="2157"/>
      <c r="BS44" s="2158"/>
      <c r="BT44" s="2159">
        <v>339</v>
      </c>
      <c r="BU44" s="2160"/>
      <c r="BV44" s="2160"/>
      <c r="BW44" s="2160"/>
      <c r="BX44" s="2160"/>
      <c r="BY44" s="2161"/>
      <c r="BZ44" s="2162">
        <v>339</v>
      </c>
      <c r="CA44" s="2160"/>
      <c r="CB44" s="2160"/>
      <c r="CC44" s="2160"/>
      <c r="CD44" s="2160"/>
      <c r="CE44" s="2160"/>
      <c r="CF44" s="2162">
        <v>539</v>
      </c>
      <c r="CG44" s="2160"/>
      <c r="CH44" s="2160"/>
      <c r="CI44" s="2160"/>
      <c r="CJ44" s="2160"/>
      <c r="CK44" s="2161"/>
      <c r="CL44" s="2162">
        <v>639</v>
      </c>
      <c r="CM44" s="2160"/>
      <c r="CN44" s="2160"/>
      <c r="CO44" s="2160"/>
      <c r="CP44" s="2160"/>
      <c r="CQ44" s="2163"/>
    </row>
    <row r="45" spans="1:95" thickBot="1">
      <c r="A45">
        <v>0.40000000000000019</v>
      </c>
      <c r="B45">
        <v>0.80000000000000049</v>
      </c>
      <c r="C45">
        <v>1.2100000000000002</v>
      </c>
      <c r="D45">
        <v>1.6100000000000005</v>
      </c>
      <c r="E45">
        <f t="shared" si="7"/>
        <v>46.733333333333348</v>
      </c>
      <c r="G45">
        <f t="shared" si="5"/>
        <v>220.01000000000005</v>
      </c>
      <c r="H45">
        <f t="shared" si="6"/>
        <v>346.07666666666677</v>
      </c>
      <c r="J45" s="1005" t="s">
        <v>3540</v>
      </c>
      <c r="K45" s="2140" t="s">
        <v>3585</v>
      </c>
      <c r="L45" s="2141"/>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c r="AS45" s="2141"/>
      <c r="AT45" s="2141"/>
      <c r="AU45" s="2141"/>
      <c r="AV45" s="2141"/>
      <c r="AW45" s="2141"/>
      <c r="AX45" s="2141"/>
      <c r="AY45" s="2141"/>
      <c r="AZ45" s="2141"/>
      <c r="BA45" s="2141"/>
      <c r="BB45" s="2141"/>
      <c r="BC45" s="2141"/>
      <c r="BD45" s="2141"/>
      <c r="BE45" s="2141"/>
      <c r="BF45" s="2141"/>
      <c r="BG45" s="2141"/>
      <c r="BH45" s="2141"/>
      <c r="BI45" s="2141"/>
      <c r="BJ45" s="2141"/>
      <c r="BK45" s="2141"/>
      <c r="BL45" s="2141"/>
      <c r="BM45" s="2141"/>
      <c r="BN45" s="2141"/>
      <c r="BO45" s="2141"/>
      <c r="BP45" s="2141"/>
      <c r="BQ45" s="2141"/>
      <c r="BR45" s="2141"/>
      <c r="BS45" s="2142"/>
      <c r="BT45" s="2143">
        <v>340</v>
      </c>
      <c r="BU45" s="2144"/>
      <c r="BV45" s="2144"/>
      <c r="BW45" s="2144"/>
      <c r="BX45" s="2144"/>
      <c r="BY45" s="2145"/>
      <c r="BZ45" s="2146">
        <v>340</v>
      </c>
      <c r="CA45" s="2144"/>
      <c r="CB45" s="2144"/>
      <c r="CC45" s="2144"/>
      <c r="CD45" s="2144"/>
      <c r="CE45" s="2144"/>
      <c r="CF45" s="2146">
        <v>540</v>
      </c>
      <c r="CG45" s="2144"/>
      <c r="CH45" s="2144"/>
      <c r="CI45" s="2144"/>
      <c r="CJ45" s="2144"/>
      <c r="CK45" s="2145"/>
      <c r="CL45" s="2146">
        <v>640</v>
      </c>
      <c r="CM45" s="2144"/>
      <c r="CN45" s="2144"/>
      <c r="CO45" s="2144"/>
      <c r="CP45" s="2144"/>
      <c r="CQ45" s="2147"/>
    </row>
    <row r="46" spans="1:95" s="977" customFormat="1" ht="19.5" customHeight="1">
      <c r="A46" s="966"/>
      <c r="B46" s="966"/>
      <c r="C46" s="966"/>
      <c r="D46" s="966"/>
      <c r="E46" s="966"/>
      <c r="F46" s="966"/>
      <c r="G46" s="966"/>
      <c r="H46" s="966"/>
      <c r="I46" s="966"/>
      <c r="J46" s="967" t="s">
        <v>3541</v>
      </c>
      <c r="K46" s="968"/>
      <c r="L46" s="968"/>
      <c r="M46" s="969"/>
      <c r="N46" s="969"/>
      <c r="O46" s="969"/>
      <c r="P46" s="969"/>
      <c r="Q46" s="969"/>
      <c r="R46" s="969"/>
      <c r="S46" s="969"/>
      <c r="T46" s="969"/>
      <c r="U46" s="969"/>
      <c r="V46" s="969"/>
      <c r="W46" s="969"/>
      <c r="X46" s="969"/>
      <c r="Y46" s="969"/>
      <c r="Z46" s="969"/>
      <c r="AA46" s="969"/>
      <c r="AB46" s="969"/>
      <c r="AC46" s="969"/>
      <c r="AD46" s="969"/>
      <c r="AE46" s="969"/>
      <c r="AF46" s="970"/>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0"/>
      <c r="BE46" s="972"/>
      <c r="BF46" s="973" t="s">
        <v>3587</v>
      </c>
      <c r="BG46" s="970"/>
      <c r="BH46" s="973"/>
      <c r="BI46" s="974"/>
      <c r="BJ46" s="975"/>
      <c r="BK46" s="975"/>
      <c r="BL46" s="976"/>
      <c r="BM46" s="976"/>
      <c r="BN46" s="976"/>
      <c r="BO46" s="976"/>
      <c r="BP46" s="976"/>
      <c r="BQ46" s="976"/>
      <c r="BR46" s="976"/>
      <c r="BX46" s="978"/>
      <c r="BY46" s="978"/>
      <c r="BZ46" s="978"/>
      <c r="CA46" s="978"/>
      <c r="CB46" s="978"/>
      <c r="CC46" s="978"/>
      <c r="CD46" s="978"/>
      <c r="CE46" s="978"/>
      <c r="CF46" s="978"/>
      <c r="CG46" s="978"/>
      <c r="CH46" s="978"/>
      <c r="CI46" s="978"/>
      <c r="CJ46" s="978"/>
      <c r="CK46" s="978"/>
      <c r="CL46" s="978"/>
      <c r="CM46" s="978"/>
      <c r="CN46" s="978"/>
      <c r="CO46" s="978"/>
      <c r="CP46" s="978"/>
      <c r="CQ46" s="978"/>
    </row>
    <row r="47" spans="1:95" ht="19.5" customHeight="1">
      <c r="J47" s="951" t="s">
        <v>3542</v>
      </c>
      <c r="K47" s="157"/>
      <c r="L47" s="157"/>
      <c r="M47" s="952"/>
      <c r="N47" s="952"/>
      <c r="O47" s="952"/>
      <c r="P47" s="952"/>
      <c r="Q47" s="952"/>
      <c r="R47" s="952"/>
      <c r="S47" s="952"/>
      <c r="T47" s="952"/>
      <c r="U47" s="952"/>
      <c r="V47" s="952"/>
      <c r="W47" s="952"/>
      <c r="X47" s="952"/>
      <c r="Y47" s="952"/>
      <c r="Z47" s="952"/>
      <c r="AA47" s="952"/>
      <c r="AB47" s="952"/>
      <c r="AC47" s="952"/>
      <c r="AD47" s="952"/>
      <c r="AE47" s="952"/>
      <c r="AF47" s="155"/>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155"/>
      <c r="BE47" s="954"/>
      <c r="BF47" s="955" t="s">
        <v>3588</v>
      </c>
      <c r="BG47" s="155"/>
      <c r="BH47" s="955"/>
      <c r="BI47" s="956"/>
      <c r="BJ47" s="940"/>
      <c r="BK47" s="940"/>
      <c r="BS47" s="138"/>
      <c r="BU47" s="941"/>
      <c r="BW47" s="940"/>
      <c r="BX47" s="941"/>
      <c r="BY47" s="941"/>
      <c r="BZ47" s="941"/>
      <c r="CA47" s="941"/>
      <c r="CB47" s="941"/>
      <c r="CC47" s="941"/>
      <c r="CD47" s="941"/>
      <c r="CE47" s="941"/>
      <c r="CF47" s="941"/>
      <c r="CG47" s="941"/>
      <c r="CH47" s="941"/>
      <c r="CI47" s="941"/>
      <c r="CJ47" s="941"/>
      <c r="CK47" s="941"/>
      <c r="CL47" s="941"/>
      <c r="CM47" s="941"/>
      <c r="CN47" s="941"/>
      <c r="CO47" s="941"/>
      <c r="CP47" s="941"/>
      <c r="CQ47" s="941"/>
    </row>
    <row r="48" spans="1:95" ht="19.5" customHeight="1">
      <c r="J48" s="951" t="s">
        <v>3543</v>
      </c>
      <c r="K48" s="157"/>
      <c r="L48" s="157"/>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155"/>
      <c r="BE48" s="951"/>
      <c r="BF48" s="955" t="s">
        <v>3586</v>
      </c>
      <c r="BG48" s="155"/>
      <c r="BH48" s="955"/>
      <c r="BI48" s="956"/>
      <c r="BJ48" s="940"/>
      <c r="BK48" s="940"/>
      <c r="BS48" s="138"/>
      <c r="BU48" s="941"/>
      <c r="BX48" s="941"/>
      <c r="BY48" s="941"/>
      <c r="BZ48" s="941"/>
      <c r="CA48" s="941"/>
      <c r="CB48" s="941"/>
      <c r="CC48" s="941"/>
      <c r="CD48" s="941"/>
      <c r="CE48" s="941"/>
      <c r="CF48" s="941"/>
      <c r="CG48" s="941"/>
      <c r="CH48" s="941"/>
      <c r="CI48" s="941"/>
      <c r="CJ48" s="941"/>
      <c r="CK48" s="941"/>
      <c r="CL48" s="941"/>
      <c r="CM48" s="941"/>
      <c r="CN48" s="941"/>
      <c r="CO48" s="941"/>
      <c r="CP48" s="941"/>
      <c r="CQ48" s="941"/>
    </row>
    <row r="49" spans="1:95" ht="15.75" customHeight="1"/>
    <row r="50" spans="1:95" ht="18.75" customHeight="1">
      <c r="J50" s="960"/>
      <c r="K50" s="943"/>
      <c r="L50" s="949"/>
      <c r="M50" s="944"/>
      <c r="N50" s="944"/>
      <c r="O50" s="944"/>
      <c r="P50" s="944"/>
      <c r="Q50" s="944"/>
      <c r="R50" s="944"/>
      <c r="S50" s="949"/>
      <c r="T50" s="949"/>
      <c r="U50" s="949"/>
      <c r="V50" s="949"/>
      <c r="W50" s="949"/>
      <c r="X50" s="949"/>
      <c r="Y50" s="949"/>
      <c r="Z50" s="949"/>
      <c r="AA50" s="949"/>
      <c r="AB50" s="949"/>
      <c r="AC50" s="949"/>
      <c r="AD50" s="949"/>
      <c r="AE50" s="949"/>
      <c r="AF50" s="949"/>
      <c r="AG50" s="949"/>
      <c r="AH50" s="949"/>
      <c r="AI50" s="949"/>
      <c r="AJ50" s="949"/>
      <c r="AK50" s="949"/>
      <c r="AL50" s="949"/>
      <c r="AM50" s="949"/>
      <c r="AN50" s="949"/>
      <c r="AO50" s="949"/>
      <c r="AP50" s="949"/>
      <c r="AQ50" s="949"/>
      <c r="AR50" s="949"/>
      <c r="AS50" s="949"/>
      <c r="AT50" s="949"/>
      <c r="AU50" s="949"/>
      <c r="AV50" s="949"/>
      <c r="AW50" s="949"/>
      <c r="AX50" s="949"/>
      <c r="AY50" s="949"/>
      <c r="AZ50" s="949"/>
      <c r="BA50" s="949"/>
      <c r="BB50" s="949"/>
      <c r="BC50" s="949"/>
      <c r="BD50" s="949"/>
    </row>
    <row r="51" spans="1:95" ht="18.75" customHeight="1">
      <c r="A51" s="963"/>
      <c r="B51" s="963"/>
      <c r="C51" s="963"/>
      <c r="D51" s="963"/>
      <c r="E51" s="963"/>
      <c r="F51" s="963"/>
      <c r="G51" s="963"/>
      <c r="H51" s="963"/>
      <c r="I51" s="963"/>
      <c r="J51" s="965" t="str">
        <f>CONCATENATE("Kontrolni broj: ",MID('INV01-1'!BE1,2,LEN('INV01-1'!BE1)-2))</f>
        <v>Kontrolni broj: 17367524469513132</v>
      </c>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64"/>
      <c r="BF51" s="964"/>
      <c r="BG51" s="964"/>
      <c r="BH51" s="964"/>
      <c r="BI51" s="964"/>
      <c r="BJ51" s="964"/>
      <c r="BK51" s="964"/>
      <c r="BL51" s="964"/>
      <c r="BM51" s="964"/>
      <c r="BN51" s="964"/>
      <c r="BO51" s="964"/>
      <c r="BP51" s="964"/>
      <c r="BQ51" s="964"/>
      <c r="BR51" s="964"/>
      <c r="BS51" s="964"/>
      <c r="BT51" s="964"/>
      <c r="BU51" s="964"/>
      <c r="BV51" s="964"/>
      <c r="BW51" s="964"/>
      <c r="BX51" s="964"/>
      <c r="BY51" s="964"/>
      <c r="BZ51" s="964"/>
      <c r="CA51" s="964"/>
      <c r="CB51" s="964"/>
      <c r="CC51" s="964"/>
      <c r="CD51" s="964"/>
      <c r="CE51" s="964"/>
      <c r="CF51" s="964"/>
      <c r="CG51" s="964"/>
      <c r="CH51" s="964"/>
      <c r="CI51" s="964"/>
      <c r="CJ51" s="964"/>
      <c r="CK51" s="964"/>
      <c r="CL51" s="964"/>
      <c r="CM51" s="964"/>
      <c r="CN51" s="964"/>
      <c r="CO51" s="964"/>
      <c r="CP51" s="964"/>
      <c r="CQ51" s="657" t="s">
        <v>3139</v>
      </c>
    </row>
    <row r="52" spans="1:95" ht="17.25" thickBot="1">
      <c r="J52" s="957" t="e">
        <f>CONCATENATE("TABELA 4. INVESTICIJE U NOVA STALNA SREDSTVA PO NAMJENI ULAGANJA I TERITORIJI U ",#REF!,". GODINI")</f>
        <v>#REF!</v>
      </c>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row>
    <row r="53" spans="1:95" s="137" customFormat="1">
      <c r="A53"/>
      <c r="B53"/>
      <c r="C53"/>
      <c r="D53"/>
      <c r="E53"/>
      <c r="F53"/>
      <c r="G53"/>
      <c r="H53"/>
      <c r="I53"/>
      <c r="J53" s="2126" t="s">
        <v>2858</v>
      </c>
      <c r="K53" s="1016"/>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8"/>
      <c r="AM53" s="1020"/>
      <c r="AN53" s="2128" t="s">
        <v>3544</v>
      </c>
      <c r="AO53" s="2129"/>
      <c r="AP53" s="2129"/>
      <c r="AQ53" s="2129"/>
      <c r="AR53" s="2129"/>
      <c r="AS53" s="2129"/>
      <c r="AT53" s="2129"/>
      <c r="AU53" s="2129"/>
      <c r="AV53" s="2129"/>
      <c r="AW53" s="2129"/>
      <c r="AX53" s="2129"/>
      <c r="AY53" s="2129"/>
      <c r="AZ53" s="2129"/>
      <c r="BA53" s="2130"/>
      <c r="BB53" s="2131" t="s">
        <v>3545</v>
      </c>
      <c r="BC53" s="2131"/>
      <c r="BD53" s="2131"/>
      <c r="BE53" s="2131"/>
      <c r="BF53" s="2131"/>
      <c r="BG53" s="2131"/>
      <c r="BH53" s="2131"/>
      <c r="BI53" s="2131"/>
      <c r="BJ53" s="2131"/>
      <c r="BK53" s="2131"/>
      <c r="BL53" s="2131"/>
      <c r="BM53" s="2131"/>
      <c r="BN53" s="2131"/>
      <c r="BO53" s="2131"/>
      <c r="BP53" s="2131"/>
      <c r="BQ53" s="2131"/>
      <c r="BR53" s="2131"/>
      <c r="BS53" s="2131"/>
      <c r="BT53" s="2131"/>
      <c r="BU53" s="2131"/>
      <c r="BV53" s="2131"/>
      <c r="BW53" s="2131"/>
      <c r="BX53" s="2131"/>
      <c r="BY53" s="2131"/>
      <c r="BZ53" s="2131"/>
      <c r="CA53" s="2131"/>
      <c r="CB53" s="2131"/>
      <c r="CC53" s="2131"/>
      <c r="CD53" s="2131"/>
      <c r="CE53" s="2131"/>
      <c r="CF53" s="2131"/>
      <c r="CG53" s="2131"/>
      <c r="CH53" s="2131"/>
      <c r="CI53" s="2131"/>
      <c r="CJ53" s="2131"/>
      <c r="CK53" s="2131"/>
      <c r="CL53" s="2131"/>
      <c r="CM53" s="2131"/>
      <c r="CN53" s="2131"/>
      <c r="CO53" s="2131"/>
      <c r="CP53" s="2131"/>
      <c r="CQ53" s="2132"/>
    </row>
    <row r="54" spans="1:95" s="137" customFormat="1">
      <c r="A54"/>
      <c r="B54"/>
      <c r="C54"/>
      <c r="D54"/>
      <c r="E54"/>
      <c r="F54"/>
      <c r="G54"/>
      <c r="H54"/>
      <c r="I54"/>
      <c r="J54" s="2127"/>
      <c r="K54" s="1017"/>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21"/>
      <c r="AN54" s="1013" t="s">
        <v>3546</v>
      </c>
      <c r="AO54" s="690"/>
      <c r="AP54" s="690"/>
      <c r="AQ54" s="690"/>
      <c r="AR54" s="690"/>
      <c r="AS54" s="690"/>
      <c r="AT54" s="690"/>
      <c r="AU54" s="690"/>
      <c r="AV54" s="690"/>
      <c r="AW54" s="690"/>
      <c r="AX54" s="690"/>
      <c r="AY54" s="690"/>
      <c r="AZ54" s="690"/>
      <c r="BA54" s="1023"/>
      <c r="BB54" s="1013" t="s">
        <v>3546</v>
      </c>
      <c r="BC54" s="690"/>
      <c r="BD54" s="690"/>
      <c r="BE54" s="690"/>
      <c r="BF54" s="690"/>
      <c r="BG54" s="690"/>
      <c r="BH54" s="690"/>
      <c r="BI54" s="690"/>
      <c r="BJ54" s="690"/>
      <c r="BK54" s="690"/>
      <c r="BL54" s="690"/>
      <c r="BM54" s="690"/>
      <c r="BN54" s="690"/>
      <c r="BO54" s="1023"/>
      <c r="BP54" s="1013" t="s">
        <v>3546</v>
      </c>
      <c r="BQ54" s="690"/>
      <c r="BR54" s="690"/>
      <c r="BS54" s="690"/>
      <c r="BT54" s="690"/>
      <c r="BU54" s="690"/>
      <c r="BV54" s="690"/>
      <c r="BW54" s="690"/>
      <c r="BX54" s="690"/>
      <c r="BY54" s="690"/>
      <c r="BZ54" s="690"/>
      <c r="CA54" s="690"/>
      <c r="CB54" s="690"/>
      <c r="CC54" s="1023"/>
      <c r="CD54" s="1013" t="s">
        <v>3546</v>
      </c>
      <c r="CE54" s="690"/>
      <c r="CF54" s="690"/>
      <c r="CG54" s="690"/>
      <c r="CH54" s="690"/>
      <c r="CI54" s="690"/>
      <c r="CJ54" s="690"/>
      <c r="CK54" s="690"/>
      <c r="CL54" s="690"/>
      <c r="CM54" s="690"/>
      <c r="CN54" s="690"/>
      <c r="CO54" s="690"/>
      <c r="CP54" s="690"/>
      <c r="CQ54" s="1010"/>
    </row>
    <row r="55" spans="1:95" s="137" customFormat="1" ht="16.5" customHeight="1">
      <c r="A55"/>
      <c r="B55"/>
      <c r="C55"/>
      <c r="D55"/>
      <c r="E55"/>
      <c r="F55"/>
      <c r="G55"/>
      <c r="H55"/>
      <c r="I55"/>
      <c r="J55" s="2127"/>
      <c r="K55" s="1017"/>
      <c r="L55" s="1009"/>
      <c r="M55" s="1009"/>
      <c r="N55" s="1009"/>
      <c r="O55" s="1009"/>
      <c r="P55" s="1009"/>
      <c r="Q55" s="1009"/>
      <c r="R55" s="1009"/>
      <c r="S55" s="1009"/>
      <c r="T55" s="1009"/>
      <c r="U55" s="1009"/>
      <c r="V55" s="1009"/>
      <c r="W55" s="1009"/>
      <c r="X55" s="1009"/>
      <c r="Y55" s="1009"/>
      <c r="Z55" s="1009"/>
      <c r="AA55" s="1009"/>
      <c r="AB55" s="1009"/>
      <c r="AC55" s="1009"/>
      <c r="AD55" s="1009"/>
      <c r="AE55" s="1009"/>
      <c r="AF55" s="1009"/>
      <c r="AG55" s="1009"/>
      <c r="AH55" s="1009"/>
      <c r="AI55" s="1009"/>
      <c r="AJ55" s="1009"/>
      <c r="AK55" s="1009"/>
      <c r="AL55" s="1009"/>
      <c r="AM55" s="1021"/>
      <c r="AN55" s="2133" t="str">
        <f>IF(ISERROR(VLOOKUP(AV62,'#Konverter'!$M:$N,2,FALSE)),"Ne postoji.",VLOOKUP(AV62,'#Konverter'!$M:$N,2,FALSE))</f>
        <v>Ne postoji.</v>
      </c>
      <c r="AO55" s="2134"/>
      <c r="AP55" s="2134"/>
      <c r="AQ55" s="2134"/>
      <c r="AR55" s="2134"/>
      <c r="AS55" s="2134"/>
      <c r="AT55" s="2134"/>
      <c r="AU55" s="2134"/>
      <c r="AV55" s="2134"/>
      <c r="AW55" s="2134"/>
      <c r="AX55" s="2134"/>
      <c r="AY55" s="2134"/>
      <c r="AZ55" s="2134"/>
      <c r="BA55" s="1023"/>
      <c r="BB55" s="2133" t="str">
        <f>IF(ISERROR(VLOOKUP(BJ62,'#Konverter'!$M:$N,2,FALSE)),"Ne postoji.",VLOOKUP(BJ62,'#Konverter'!$M:$N,2,FALSE))</f>
        <v>Gradnja građevina visokogradnje</v>
      </c>
      <c r="BC55" s="2134"/>
      <c r="BD55" s="2134"/>
      <c r="BE55" s="2134"/>
      <c r="BF55" s="2134"/>
      <c r="BG55" s="2134"/>
      <c r="BH55" s="2134"/>
      <c r="BI55" s="2134"/>
      <c r="BJ55" s="2134"/>
      <c r="BK55" s="2134"/>
      <c r="BL55" s="2134"/>
      <c r="BM55" s="2134"/>
      <c r="BN55" s="2134"/>
      <c r="BO55" s="1023"/>
      <c r="BP55" s="2133" t="str">
        <f>IF(ISERROR(VLOOKUP(BX62,'#Konverter'!$M:$N,2,FALSE)),"Ne postoji.",VLOOKUP(BX62,'#Konverter'!$M:$N,2,FALSE))</f>
        <v>Vodeni prijevoz</v>
      </c>
      <c r="BQ55" s="2134"/>
      <c r="BR55" s="2134"/>
      <c r="BS55" s="2134"/>
      <c r="BT55" s="2134"/>
      <c r="BU55" s="2134"/>
      <c r="BV55" s="2134"/>
      <c r="BW55" s="2134"/>
      <c r="BX55" s="2134"/>
      <c r="BY55" s="2134"/>
      <c r="BZ55" s="2134"/>
      <c r="CA55" s="2134"/>
      <c r="CB55" s="2134"/>
      <c r="CC55" s="1023"/>
      <c r="CD55" s="2133" t="str">
        <f>IF(ISERROR(VLOOKUP(CL62,'#Konverter'!$M:$N,2,FALSE)),"Ne postoji.",VLOOKUP(CL62,'#Konverter'!$M:$N,2,FALSE))</f>
        <v>Emitiranje programa</v>
      </c>
      <c r="CE55" s="2134"/>
      <c r="CF55" s="2134"/>
      <c r="CG55" s="2134"/>
      <c r="CH55" s="2134"/>
      <c r="CI55" s="2134"/>
      <c r="CJ55" s="2134"/>
      <c r="CK55" s="2134"/>
      <c r="CL55" s="2134"/>
      <c r="CM55" s="2134"/>
      <c r="CN55" s="2134"/>
      <c r="CO55" s="2134"/>
      <c r="CP55" s="2134"/>
      <c r="CQ55" s="1010"/>
    </row>
    <row r="56" spans="1:95" s="137" customFormat="1">
      <c r="A56"/>
      <c r="B56"/>
      <c r="C56"/>
      <c r="D56"/>
      <c r="E56"/>
      <c r="F56"/>
      <c r="G56"/>
      <c r="H56"/>
      <c r="I56"/>
      <c r="J56" s="2127"/>
      <c r="K56" s="1017"/>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G56" s="1009"/>
      <c r="AH56" s="1009"/>
      <c r="AI56" s="1009"/>
      <c r="AJ56" s="1009"/>
      <c r="AK56" s="1009"/>
      <c r="AL56" s="1009"/>
      <c r="AM56" s="1021"/>
      <c r="AN56" s="2133"/>
      <c r="AO56" s="2134"/>
      <c r="AP56" s="2134"/>
      <c r="AQ56" s="2134"/>
      <c r="AR56" s="2134"/>
      <c r="AS56" s="2134"/>
      <c r="AT56" s="2134"/>
      <c r="AU56" s="2134"/>
      <c r="AV56" s="2134"/>
      <c r="AW56" s="2134"/>
      <c r="AX56" s="2134"/>
      <c r="AY56" s="2134"/>
      <c r="AZ56" s="2134"/>
      <c r="BA56" s="1023"/>
      <c r="BB56" s="2133"/>
      <c r="BC56" s="2134"/>
      <c r="BD56" s="2134"/>
      <c r="BE56" s="2134"/>
      <c r="BF56" s="2134"/>
      <c r="BG56" s="2134"/>
      <c r="BH56" s="2134"/>
      <c r="BI56" s="2134"/>
      <c r="BJ56" s="2134"/>
      <c r="BK56" s="2134"/>
      <c r="BL56" s="2134"/>
      <c r="BM56" s="2134"/>
      <c r="BN56" s="2134"/>
      <c r="BO56" s="1023"/>
      <c r="BP56" s="2133"/>
      <c r="BQ56" s="2134"/>
      <c r="BR56" s="2134"/>
      <c r="BS56" s="2134"/>
      <c r="BT56" s="2134"/>
      <c r="BU56" s="2134"/>
      <c r="BV56" s="2134"/>
      <c r="BW56" s="2134"/>
      <c r="BX56" s="2134"/>
      <c r="BY56" s="2134"/>
      <c r="BZ56" s="2134"/>
      <c r="CA56" s="2134"/>
      <c r="CB56" s="2134"/>
      <c r="CC56" s="1023"/>
      <c r="CD56" s="2133"/>
      <c r="CE56" s="2134"/>
      <c r="CF56" s="2134"/>
      <c r="CG56" s="2134"/>
      <c r="CH56" s="2134"/>
      <c r="CI56" s="2134"/>
      <c r="CJ56" s="2134"/>
      <c r="CK56" s="2134"/>
      <c r="CL56" s="2134"/>
      <c r="CM56" s="2134"/>
      <c r="CN56" s="2134"/>
      <c r="CO56" s="2134"/>
      <c r="CP56" s="2134"/>
      <c r="CQ56" s="1010"/>
    </row>
    <row r="57" spans="1:95" s="137" customFormat="1">
      <c r="A57"/>
      <c r="B57"/>
      <c r="C57"/>
      <c r="D57"/>
      <c r="E57"/>
      <c r="F57"/>
      <c r="G57"/>
      <c r="H57"/>
      <c r="I57"/>
      <c r="J57" s="2127"/>
      <c r="K57" s="1017"/>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21"/>
      <c r="AN57" s="2133"/>
      <c r="AO57" s="2134"/>
      <c r="AP57" s="2134"/>
      <c r="AQ57" s="2134"/>
      <c r="AR57" s="2135"/>
      <c r="AS57" s="2135"/>
      <c r="AT57" s="2135"/>
      <c r="AU57" s="2135"/>
      <c r="AV57" s="2135"/>
      <c r="AW57" s="2135"/>
      <c r="AX57" s="2135"/>
      <c r="AY57" s="2135"/>
      <c r="AZ57" s="2135"/>
      <c r="BA57" s="1023"/>
      <c r="BB57" s="2133"/>
      <c r="BC57" s="2134"/>
      <c r="BD57" s="2134"/>
      <c r="BE57" s="2134"/>
      <c r="BF57" s="2135"/>
      <c r="BG57" s="2135"/>
      <c r="BH57" s="2135"/>
      <c r="BI57" s="2135"/>
      <c r="BJ57" s="2135"/>
      <c r="BK57" s="2135"/>
      <c r="BL57" s="2135"/>
      <c r="BM57" s="2135"/>
      <c r="BN57" s="2135"/>
      <c r="BO57" s="1023"/>
      <c r="BP57" s="2133"/>
      <c r="BQ57" s="2134"/>
      <c r="BR57" s="2134"/>
      <c r="BS57" s="2134"/>
      <c r="BT57" s="2135"/>
      <c r="BU57" s="2135"/>
      <c r="BV57" s="2135"/>
      <c r="BW57" s="2135"/>
      <c r="BX57" s="2135"/>
      <c r="BY57" s="2135"/>
      <c r="BZ57" s="2135"/>
      <c r="CA57" s="2135"/>
      <c r="CB57" s="2135"/>
      <c r="CC57" s="1023"/>
      <c r="CD57" s="2133"/>
      <c r="CE57" s="2134"/>
      <c r="CF57" s="2134"/>
      <c r="CG57" s="2134"/>
      <c r="CH57" s="2135"/>
      <c r="CI57" s="2135"/>
      <c r="CJ57" s="2135"/>
      <c r="CK57" s="2135"/>
      <c r="CL57" s="2135"/>
      <c r="CM57" s="2135"/>
      <c r="CN57" s="2135"/>
      <c r="CO57" s="2135"/>
      <c r="CP57" s="2135"/>
      <c r="CQ57" s="1010"/>
    </row>
    <row r="58" spans="1:95" s="137" customFormat="1">
      <c r="A58"/>
      <c r="B58"/>
      <c r="C58"/>
      <c r="D58"/>
      <c r="E58"/>
      <c r="F58"/>
      <c r="G58"/>
      <c r="H58"/>
      <c r="I58"/>
      <c r="J58" s="2127"/>
      <c r="K58" s="1017"/>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21"/>
      <c r="AN58" s="1027" t="s">
        <v>3553</v>
      </c>
      <c r="AO58" s="690"/>
      <c r="AP58" s="690"/>
      <c r="AQ58" s="690"/>
      <c r="AR58" s="2136" t="s">
        <v>47</v>
      </c>
      <c r="AS58" s="2136"/>
      <c r="AT58" s="2136"/>
      <c r="AU58" s="2136"/>
      <c r="AV58" s="2136"/>
      <c r="AW58" s="2136"/>
      <c r="AX58" s="2136"/>
      <c r="AY58" s="2136"/>
      <c r="AZ58" s="2136"/>
      <c r="BA58" s="1023"/>
      <c r="BB58" s="1027" t="s">
        <v>3547</v>
      </c>
      <c r="BC58" s="690"/>
      <c r="BD58" s="690"/>
      <c r="BE58" s="690"/>
      <c r="BF58" s="2136" t="s">
        <v>97</v>
      </c>
      <c r="BG58" s="2136"/>
      <c r="BH58" s="2136"/>
      <c r="BI58" s="2136"/>
      <c r="BJ58" s="2136"/>
      <c r="BK58" s="2136"/>
      <c r="BL58" s="2136"/>
      <c r="BM58" s="2136"/>
      <c r="BN58" s="2136"/>
      <c r="BO58" s="1023"/>
      <c r="BP58" s="1027" t="s">
        <v>3547</v>
      </c>
      <c r="BQ58" s="690"/>
      <c r="BR58" s="690"/>
      <c r="BS58" s="690"/>
      <c r="BT58" s="2136" t="s">
        <v>194</v>
      </c>
      <c r="BU58" s="2136"/>
      <c r="BV58" s="2136"/>
      <c r="BW58" s="2136"/>
      <c r="BX58" s="2136"/>
      <c r="BY58" s="2136"/>
      <c r="BZ58" s="2136"/>
      <c r="CA58" s="2136"/>
      <c r="CB58" s="2136"/>
      <c r="CC58" s="1023"/>
      <c r="CD58" s="1027" t="s">
        <v>3547</v>
      </c>
      <c r="CE58" s="690"/>
      <c r="CF58" s="690"/>
      <c r="CG58" s="690"/>
      <c r="CH58" s="2136" t="s">
        <v>133</v>
      </c>
      <c r="CI58" s="2136"/>
      <c r="CJ58" s="2136"/>
      <c r="CK58" s="2136"/>
      <c r="CL58" s="2136"/>
      <c r="CM58" s="2136"/>
      <c r="CN58" s="2136"/>
      <c r="CO58" s="2136"/>
      <c r="CP58" s="2136"/>
      <c r="CQ58" s="1010"/>
    </row>
    <row r="59" spans="1:95" s="137" customFormat="1">
      <c r="A59"/>
      <c r="B59"/>
      <c r="C59"/>
      <c r="D59"/>
      <c r="E59"/>
      <c r="F59"/>
      <c r="G59"/>
      <c r="H59"/>
      <c r="I59"/>
      <c r="J59" s="2127"/>
      <c r="K59" s="1017"/>
      <c r="L59" s="1009"/>
      <c r="M59" s="1009"/>
      <c r="N59" s="1009"/>
      <c r="O59" s="1009"/>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21"/>
      <c r="AN59" s="1013" t="s">
        <v>3552</v>
      </c>
      <c r="AO59" s="690"/>
      <c r="AP59" s="690"/>
      <c r="AQ59" s="690"/>
      <c r="AR59" s="2137" t="str">
        <f>IF(ISERROR(VLOOKUP(AR58,'#Konverter'!$E$2:$L$80,8,FALSE)),"",VLOOKUP(AR58,'#Konverter'!$E$2:$L$80,8,FALSE))</f>
        <v>FBiH</v>
      </c>
      <c r="AS59" s="2137"/>
      <c r="AT59" s="2137"/>
      <c r="AU59" s="2137"/>
      <c r="AV59" s="2137"/>
      <c r="AW59" s="2137"/>
      <c r="AX59" s="2137"/>
      <c r="AY59" s="2137"/>
      <c r="AZ59" s="2137"/>
      <c r="BA59" s="1023"/>
      <c r="BB59" s="1013" t="s">
        <v>3548</v>
      </c>
      <c r="BC59" s="690"/>
      <c r="BD59" s="690"/>
      <c r="BE59" s="690"/>
      <c r="BF59" s="2137" t="str">
        <f>IF(ISERROR(VLOOKUP(BF58,'#Konverter'!$E$2:$L$80,8,FALSE)),"",VLOOKUP(BF58,'#Konverter'!$E$2:$L$80,8,FALSE))</f>
        <v>FBiH</v>
      </c>
      <c r="BG59" s="2137"/>
      <c r="BH59" s="2137"/>
      <c r="BI59" s="2137"/>
      <c r="BJ59" s="2137"/>
      <c r="BK59" s="2137"/>
      <c r="BL59" s="2137"/>
      <c r="BM59" s="2137"/>
      <c r="BN59" s="2137"/>
      <c r="BO59" s="1023"/>
      <c r="BP59" s="1013" t="s">
        <v>3548</v>
      </c>
      <c r="BQ59" s="690"/>
      <c r="BR59" s="690"/>
      <c r="BS59" s="690"/>
      <c r="BT59" s="2137" t="str">
        <f>IF(ISERROR(VLOOKUP(BT58,'#Konverter'!$E$2:$L$80,8,FALSE)),"",VLOOKUP(BT58,'#Konverter'!$E$2:$L$80,8,FALSE))</f>
        <v>FBiH</v>
      </c>
      <c r="BU59" s="2137"/>
      <c r="BV59" s="2137"/>
      <c r="BW59" s="2137"/>
      <c r="BX59" s="2137"/>
      <c r="BY59" s="2137"/>
      <c r="BZ59" s="2137"/>
      <c r="CA59" s="2137"/>
      <c r="CB59" s="2137"/>
      <c r="CC59" s="1023"/>
      <c r="CD59" s="1013" t="s">
        <v>3548</v>
      </c>
      <c r="CE59" s="690"/>
      <c r="CF59" s="690"/>
      <c r="CG59" s="690"/>
      <c r="CH59" s="2137" t="str">
        <f>IF(ISERROR(VLOOKUP(CH58,'#Konverter'!$E$2:$L$80,8,FALSE)),"",VLOOKUP(CH58,'#Konverter'!$E$2:$L$80,8,FALSE))</f>
        <v>FBiH</v>
      </c>
      <c r="CI59" s="2137"/>
      <c r="CJ59" s="2137"/>
      <c r="CK59" s="2137"/>
      <c r="CL59" s="2137"/>
      <c r="CM59" s="2137"/>
      <c r="CN59" s="2137"/>
      <c r="CO59" s="2137"/>
      <c r="CP59" s="2137"/>
      <c r="CQ59" s="1010"/>
    </row>
    <row r="60" spans="1:95" s="137" customFormat="1">
      <c r="A60"/>
      <c r="B60"/>
      <c r="C60"/>
      <c r="D60"/>
      <c r="E60"/>
      <c r="F60"/>
      <c r="G60"/>
      <c r="H60"/>
      <c r="I60"/>
      <c r="J60" s="2127"/>
      <c r="K60" s="1017"/>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21"/>
      <c r="AN60" s="690"/>
      <c r="AO60" s="690"/>
      <c r="AP60" s="690"/>
      <c r="AQ60" s="690"/>
      <c r="AR60" s="690"/>
      <c r="AS60" s="690"/>
      <c r="AT60" s="690"/>
      <c r="AU60" s="690"/>
      <c r="AV60" s="690"/>
      <c r="AW60" s="690"/>
      <c r="AX60" s="690"/>
      <c r="AY60" s="690"/>
      <c r="AZ60" s="690"/>
      <c r="BA60" s="1023"/>
      <c r="BB60" s="690"/>
      <c r="BC60" s="690"/>
      <c r="BD60" s="690"/>
      <c r="BE60" s="690"/>
      <c r="BF60" s="690"/>
      <c r="BG60" s="690"/>
      <c r="BH60" s="690"/>
      <c r="BI60" s="690"/>
      <c r="BJ60" s="690"/>
      <c r="BK60" s="690"/>
      <c r="BL60" s="690"/>
      <c r="BM60" s="690"/>
      <c r="BN60" s="690"/>
      <c r="BO60" s="1023"/>
      <c r="BP60" s="690"/>
      <c r="BQ60" s="690"/>
      <c r="BR60" s="690"/>
      <c r="BS60" s="690"/>
      <c r="BT60" s="690"/>
      <c r="BU60" s="690"/>
      <c r="BV60" s="690"/>
      <c r="BW60" s="690"/>
      <c r="BX60" s="690"/>
      <c r="BY60" s="690"/>
      <c r="BZ60" s="690"/>
      <c r="CA60" s="690"/>
      <c r="CB60" s="690"/>
      <c r="CC60" s="1023"/>
      <c r="CD60" s="690"/>
      <c r="CE60" s="690"/>
      <c r="CF60" s="690"/>
      <c r="CG60" s="690"/>
      <c r="CH60" s="690"/>
      <c r="CI60" s="690"/>
      <c r="CJ60" s="690"/>
      <c r="CK60" s="690"/>
      <c r="CL60" s="690"/>
      <c r="CM60" s="690"/>
      <c r="CN60" s="690"/>
      <c r="CO60" s="690"/>
      <c r="CP60" s="690"/>
      <c r="CQ60" s="1010"/>
    </row>
    <row r="61" spans="1:95" s="137" customFormat="1" ht="17.25">
      <c r="A61"/>
      <c r="B61"/>
      <c r="C61"/>
      <c r="D61"/>
      <c r="E61"/>
      <c r="F61"/>
      <c r="G61"/>
      <c r="H61"/>
      <c r="I61"/>
      <c r="J61" s="2127"/>
      <c r="K61" s="1017"/>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21"/>
      <c r="AN61" s="690"/>
      <c r="AO61" s="1011" t="s">
        <v>3549</v>
      </c>
      <c r="AP61" s="1012"/>
      <c r="AQ61" s="1012"/>
      <c r="AR61" s="1012"/>
      <c r="AS61" s="1012"/>
      <c r="AT61" s="1012"/>
      <c r="AU61" s="1012"/>
      <c r="AV61" s="690"/>
      <c r="AW61" s="690"/>
      <c r="AX61" s="2138">
        <v>6</v>
      </c>
      <c r="AY61" s="2139"/>
      <c r="AZ61" s="690"/>
      <c r="BA61" s="1023"/>
      <c r="BB61" s="690"/>
      <c r="BC61" s="1011" t="s">
        <v>3549</v>
      </c>
      <c r="BD61" s="1012"/>
      <c r="BE61" s="1012"/>
      <c r="BF61" s="1012"/>
      <c r="BG61" s="1012"/>
      <c r="BH61" s="1012"/>
      <c r="BI61" s="1012"/>
      <c r="BJ61" s="690"/>
      <c r="BK61" s="690"/>
      <c r="BL61" s="2138">
        <v>5</v>
      </c>
      <c r="BM61" s="2139"/>
      <c r="BN61" s="690"/>
      <c r="BO61" s="1023"/>
      <c r="BP61" s="690"/>
      <c r="BQ61" s="1011" t="s">
        <v>3549</v>
      </c>
      <c r="BR61" s="1012"/>
      <c r="BS61" s="1012"/>
      <c r="BT61" s="1012"/>
      <c r="BU61" s="1012"/>
      <c r="BV61" s="1012"/>
      <c r="BW61" s="1012"/>
      <c r="BX61" s="690"/>
      <c r="BY61" s="690"/>
      <c r="BZ61" s="2138">
        <v>4</v>
      </c>
      <c r="CA61" s="2139"/>
      <c r="CB61" s="690"/>
      <c r="CC61" s="1023"/>
      <c r="CD61" s="690"/>
      <c r="CE61" s="1011" t="s">
        <v>3549</v>
      </c>
      <c r="CF61" s="1012"/>
      <c r="CG61" s="1012"/>
      <c r="CH61" s="1012"/>
      <c r="CI61" s="1012"/>
      <c r="CJ61" s="1012"/>
      <c r="CK61" s="1012"/>
      <c r="CL61" s="690"/>
      <c r="CM61" s="690"/>
      <c r="CN61" s="2138">
        <v>3</v>
      </c>
      <c r="CO61" s="2139"/>
      <c r="CP61" s="690"/>
      <c r="CQ61" s="1010"/>
    </row>
    <row r="62" spans="1:95" s="137" customFormat="1" ht="17.25">
      <c r="A62"/>
      <c r="B62"/>
      <c r="C62"/>
      <c r="D62"/>
      <c r="E62"/>
      <c r="F62"/>
      <c r="G62"/>
      <c r="H62"/>
      <c r="I62"/>
      <c r="J62" s="2127"/>
      <c r="K62" s="1017"/>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009"/>
      <c r="AM62" s="1021"/>
      <c r="AN62" s="690"/>
      <c r="AO62" s="1013" t="s">
        <v>3550</v>
      </c>
      <c r="AP62" s="690"/>
      <c r="AQ62" s="690"/>
      <c r="AR62" s="690"/>
      <c r="AS62" s="690"/>
      <c r="AT62" s="690"/>
      <c r="AU62" s="690"/>
      <c r="AV62" s="2118" t="e">
        <f>IF(#REF!="","",#REF!)</f>
        <v>#REF!</v>
      </c>
      <c r="AW62" s="2119"/>
      <c r="AX62" s="2119"/>
      <c r="AY62" s="2120"/>
      <c r="AZ62" s="690"/>
      <c r="BA62" s="1023"/>
      <c r="BB62" s="690"/>
      <c r="BC62" s="1013" t="s">
        <v>3550</v>
      </c>
      <c r="BD62" s="690"/>
      <c r="BE62" s="690"/>
      <c r="BF62" s="690"/>
      <c r="BG62" s="690"/>
      <c r="BH62" s="690"/>
      <c r="BI62" s="690"/>
      <c r="BJ62" s="2118" t="s">
        <v>1392</v>
      </c>
      <c r="BK62" s="2119"/>
      <c r="BL62" s="2119"/>
      <c r="BM62" s="2120"/>
      <c r="BN62" s="690"/>
      <c r="BO62" s="1023"/>
      <c r="BP62" s="690"/>
      <c r="BQ62" s="1013" t="s">
        <v>3550</v>
      </c>
      <c r="BR62" s="690"/>
      <c r="BS62" s="690"/>
      <c r="BT62" s="690"/>
      <c r="BU62" s="690"/>
      <c r="BV62" s="690"/>
      <c r="BW62" s="690"/>
      <c r="BX62" s="2118" t="s">
        <v>1677</v>
      </c>
      <c r="BY62" s="2119"/>
      <c r="BZ62" s="2119"/>
      <c r="CA62" s="2120"/>
      <c r="CB62" s="690"/>
      <c r="CC62" s="1023"/>
      <c r="CD62" s="690"/>
      <c r="CE62" s="1013" t="s">
        <v>3550</v>
      </c>
      <c r="CF62" s="690"/>
      <c r="CG62" s="690"/>
      <c r="CH62" s="690"/>
      <c r="CI62" s="690"/>
      <c r="CJ62" s="690"/>
      <c r="CK62" s="690"/>
      <c r="CL62" s="2118" t="s">
        <v>1774</v>
      </c>
      <c r="CM62" s="2119"/>
      <c r="CN62" s="2119"/>
      <c r="CO62" s="2120"/>
      <c r="CP62" s="690"/>
      <c r="CQ62" s="1010"/>
    </row>
    <row r="63" spans="1:95" s="137" customFormat="1">
      <c r="A63"/>
      <c r="B63"/>
      <c r="C63"/>
      <c r="D63"/>
      <c r="E63"/>
      <c r="F63"/>
      <c r="G63"/>
      <c r="H63"/>
      <c r="I63"/>
      <c r="J63" s="2127"/>
      <c r="K63" s="1017"/>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G63" s="1009"/>
      <c r="AH63" s="1009"/>
      <c r="AI63" s="1009"/>
      <c r="AJ63" s="1009"/>
      <c r="AK63" s="1009"/>
      <c r="AL63" s="1009"/>
      <c r="AM63" s="1021"/>
      <c r="AN63" s="690"/>
      <c r="AO63" s="1028" t="s">
        <v>3551</v>
      </c>
      <c r="AP63" s="690"/>
      <c r="AQ63" s="690"/>
      <c r="AR63" s="690"/>
      <c r="AS63" s="690"/>
      <c r="AT63" s="690"/>
      <c r="AU63" s="690"/>
      <c r="AV63" s="690"/>
      <c r="AW63" s="1009"/>
      <c r="AX63" s="690"/>
      <c r="AY63" s="690"/>
      <c r="AZ63" s="690"/>
      <c r="BA63" s="1023"/>
      <c r="BB63" s="690"/>
      <c r="BC63" s="1028" t="s">
        <v>3551</v>
      </c>
      <c r="BD63" s="690"/>
      <c r="BE63" s="690"/>
      <c r="BF63" s="690"/>
      <c r="BG63" s="690"/>
      <c r="BH63" s="690"/>
      <c r="BI63" s="690"/>
      <c r="BJ63" s="690"/>
      <c r="BK63" s="1009"/>
      <c r="BL63" s="690"/>
      <c r="BM63" s="690"/>
      <c r="BN63" s="690"/>
      <c r="BO63" s="1023"/>
      <c r="BP63" s="690"/>
      <c r="BQ63" s="1028" t="s">
        <v>3551</v>
      </c>
      <c r="BR63" s="690"/>
      <c r="BS63" s="690"/>
      <c r="BT63" s="690"/>
      <c r="BU63" s="690"/>
      <c r="BV63" s="690"/>
      <c r="BW63" s="690"/>
      <c r="BX63" s="690"/>
      <c r="BY63" s="1009"/>
      <c r="BZ63" s="690"/>
      <c r="CA63" s="690"/>
      <c r="CB63" s="690"/>
      <c r="CC63" s="1023"/>
      <c r="CD63" s="690"/>
      <c r="CE63" s="1028" t="s">
        <v>3551</v>
      </c>
      <c r="CF63" s="690"/>
      <c r="CG63" s="690"/>
      <c r="CH63" s="690"/>
      <c r="CI63" s="690"/>
      <c r="CJ63" s="690"/>
      <c r="CK63" s="690"/>
      <c r="CL63" s="690"/>
      <c r="CM63" s="1009"/>
      <c r="CN63" s="690"/>
      <c r="CO63" s="690"/>
      <c r="CP63" s="690"/>
      <c r="CQ63" s="1010"/>
    </row>
    <row r="64" spans="1:95" s="137" customFormat="1" ht="17.25">
      <c r="A64"/>
      <c r="B64"/>
      <c r="C64"/>
      <c r="D64"/>
      <c r="E64"/>
      <c r="F64"/>
      <c r="G64"/>
      <c r="H64"/>
      <c r="I64"/>
      <c r="J64" s="2127"/>
      <c r="K64" s="1017"/>
      <c r="L64" s="1009"/>
      <c r="M64" s="1009"/>
      <c r="N64" s="1009"/>
      <c r="O64" s="1009"/>
      <c r="P64" s="1009"/>
      <c r="Q64" s="1009"/>
      <c r="R64" s="1009"/>
      <c r="S64" s="1009"/>
      <c r="T64" s="1009"/>
      <c r="U64" s="1009"/>
      <c r="V64" s="1009"/>
      <c r="W64" s="1009"/>
      <c r="X64" s="1009"/>
      <c r="Y64" s="1009"/>
      <c r="Z64" s="1009"/>
      <c r="AA64" s="1009"/>
      <c r="AB64" s="1009"/>
      <c r="AC64" s="1009"/>
      <c r="AD64" s="1009"/>
      <c r="AE64" s="1009"/>
      <c r="AF64" s="1009"/>
      <c r="AG64" s="1009"/>
      <c r="AH64" s="1009"/>
      <c r="AI64" s="1009"/>
      <c r="AJ64" s="1009"/>
      <c r="AK64" s="1009"/>
      <c r="AL64" s="1009"/>
      <c r="AM64" s="1021"/>
      <c r="AN64" s="690"/>
      <c r="AO64" s="2121" t="s">
        <v>43</v>
      </c>
      <c r="AP64" s="2122"/>
      <c r="AQ64" s="1009"/>
      <c r="AR64" s="690"/>
      <c r="AS64" s="690"/>
      <c r="AT64" s="690"/>
      <c r="AU64" s="690"/>
      <c r="AV64" s="2123">
        <f>IF(ISERROR(VLOOKUP($AR$58,'#Konverter'!$E$2:$G$80,3,FALSE)),"",VLOOKUP($AR$58,'#Konverter'!$E$2:$G$80,3,FALSE))</f>
        <v>10049</v>
      </c>
      <c r="AW64" s="2124"/>
      <c r="AX64" s="2124"/>
      <c r="AY64" s="2124"/>
      <c r="AZ64" s="2125"/>
      <c r="BA64" s="1023"/>
      <c r="BB64" s="690"/>
      <c r="BC64" s="2121" t="s">
        <v>43</v>
      </c>
      <c r="BD64" s="2122"/>
      <c r="BE64" s="1009"/>
      <c r="BF64" s="690"/>
      <c r="BG64" s="690"/>
      <c r="BH64" s="690"/>
      <c r="BI64" s="690"/>
      <c r="BJ64" s="2123">
        <f>IF(ISERROR(VLOOKUP($BF$58,'#Konverter'!$E$2:$G$80,3,FALSE)),"",VLOOKUP($BF$58,'#Konverter'!$E$2:$G$80,3,FALSE))</f>
        <v>10189</v>
      </c>
      <c r="BK64" s="2124"/>
      <c r="BL64" s="2124"/>
      <c r="BM64" s="2124"/>
      <c r="BN64" s="2125"/>
      <c r="BO64" s="1023"/>
      <c r="BP64" s="690"/>
      <c r="BQ64" s="2121" t="s">
        <v>43</v>
      </c>
      <c r="BR64" s="2122"/>
      <c r="BS64" s="1009"/>
      <c r="BT64" s="690"/>
      <c r="BU64" s="690"/>
      <c r="BV64" s="690"/>
      <c r="BW64" s="690"/>
      <c r="BX64" s="2123">
        <f>IF(ISERROR(VLOOKUP($BT$58,'#Konverter'!$E$2:$G$80,3,FALSE)),"",VLOOKUP($BT$58,'#Konverter'!$E$2:$G$80,3,FALSE))</f>
        <v>11266</v>
      </c>
      <c r="BY64" s="2124"/>
      <c r="BZ64" s="2124"/>
      <c r="CA64" s="2124"/>
      <c r="CB64" s="2125"/>
      <c r="CC64" s="1023"/>
      <c r="CD64" s="690"/>
      <c r="CE64" s="2121" t="s">
        <v>43</v>
      </c>
      <c r="CF64" s="2122"/>
      <c r="CG64" s="1009"/>
      <c r="CH64" s="690"/>
      <c r="CI64" s="690"/>
      <c r="CJ64" s="690"/>
      <c r="CK64" s="690"/>
      <c r="CL64" s="2123">
        <f>IF(ISERROR(VLOOKUP($CH$58,'#Konverter'!$E$2:$G$80,3,FALSE)),"",VLOOKUP($CH$58,'#Konverter'!$E$2:$G$80,3,FALSE))</f>
        <v>10529</v>
      </c>
      <c r="CM64" s="2124"/>
      <c r="CN64" s="2124"/>
      <c r="CO64" s="2124"/>
      <c r="CP64" s="2125"/>
      <c r="CQ64" s="1010"/>
    </row>
    <row r="65" spans="1:95" s="137" customFormat="1">
      <c r="A65"/>
      <c r="B65"/>
      <c r="C65"/>
      <c r="D65"/>
      <c r="E65"/>
      <c r="F65"/>
      <c r="G65"/>
      <c r="H65"/>
      <c r="I65"/>
      <c r="J65" s="2127"/>
      <c r="K65" s="1018"/>
      <c r="L65" s="1019"/>
      <c r="M65" s="1019"/>
      <c r="N65" s="1019"/>
      <c r="O65" s="1019"/>
      <c r="P65" s="1019"/>
      <c r="Q65" s="1019"/>
      <c r="R65" s="1019"/>
      <c r="S65" s="1019"/>
      <c r="T65" s="1019"/>
      <c r="U65" s="1019"/>
      <c r="V65" s="1019"/>
      <c r="W65" s="1019"/>
      <c r="X65" s="1019"/>
      <c r="Y65" s="1019"/>
      <c r="Z65" s="1019"/>
      <c r="AA65" s="1019"/>
      <c r="AB65" s="1019"/>
      <c r="AC65" s="1019"/>
      <c r="AD65" s="1019"/>
      <c r="AE65" s="1019"/>
      <c r="AF65" s="1019"/>
      <c r="AG65" s="1019"/>
      <c r="AH65" s="1019"/>
      <c r="AI65" s="1019"/>
      <c r="AJ65" s="1019"/>
      <c r="AK65" s="1019"/>
      <c r="AL65" s="1019"/>
      <c r="AM65" s="1022"/>
      <c r="AN65" s="1019"/>
      <c r="AO65" s="1024" t="s">
        <v>3552</v>
      </c>
      <c r="AP65" s="1025"/>
      <c r="AQ65" s="1025"/>
      <c r="AR65" s="1025"/>
      <c r="AS65" s="1025"/>
      <c r="AT65" s="1025"/>
      <c r="AU65" s="1025"/>
      <c r="AV65" s="1029" t="s">
        <v>3553</v>
      </c>
      <c r="AW65" s="1019"/>
      <c r="AX65" s="1019"/>
      <c r="AY65" s="1019"/>
      <c r="AZ65" s="1019"/>
      <c r="BA65" s="1026"/>
      <c r="BB65" s="1019"/>
      <c r="BC65" s="1024" t="s">
        <v>3552</v>
      </c>
      <c r="BD65" s="1025"/>
      <c r="BE65" s="1025"/>
      <c r="BF65" s="1025"/>
      <c r="BG65" s="1025"/>
      <c r="BH65" s="1025"/>
      <c r="BI65" s="1025"/>
      <c r="BJ65" s="1029" t="s">
        <v>3553</v>
      </c>
      <c r="BK65" s="1019"/>
      <c r="BL65" s="1019"/>
      <c r="BM65" s="1019"/>
      <c r="BN65" s="1019"/>
      <c r="BO65" s="1026"/>
      <c r="BP65" s="1019"/>
      <c r="BQ65" s="1024" t="s">
        <v>3552</v>
      </c>
      <c r="BR65" s="1025"/>
      <c r="BS65" s="1025"/>
      <c r="BT65" s="1025"/>
      <c r="BU65" s="1025"/>
      <c r="BV65" s="1025"/>
      <c r="BW65" s="1025"/>
      <c r="BX65" s="1029" t="s">
        <v>3553</v>
      </c>
      <c r="BY65" s="1019"/>
      <c r="BZ65" s="1019"/>
      <c r="CA65" s="1019"/>
      <c r="CB65" s="1019"/>
      <c r="CC65" s="1026"/>
      <c r="CD65" s="1019"/>
      <c r="CE65" s="1024" t="s">
        <v>3552</v>
      </c>
      <c r="CF65" s="1025"/>
      <c r="CG65" s="1025"/>
      <c r="CH65" s="1025"/>
      <c r="CI65" s="1025"/>
      <c r="CJ65" s="1025"/>
      <c r="CK65" s="1025"/>
      <c r="CL65" s="1029" t="s">
        <v>3553</v>
      </c>
      <c r="CM65" s="1019"/>
      <c r="CN65" s="1019"/>
      <c r="CO65" s="1019"/>
      <c r="CP65" s="1019"/>
      <c r="CQ65" s="1010"/>
    </row>
    <row r="66" spans="1:95" s="948" customFormat="1">
      <c r="A66"/>
      <c r="B66"/>
      <c r="C66"/>
      <c r="D66"/>
      <c r="E66"/>
      <c r="F66"/>
      <c r="G66"/>
      <c r="H66"/>
      <c r="I66"/>
      <c r="J66" s="1032" t="s">
        <v>3467</v>
      </c>
      <c r="K66" s="2111">
        <v>2</v>
      </c>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2"/>
      <c r="AK66" s="2112"/>
      <c r="AL66" s="2112"/>
      <c r="AM66" s="2113"/>
      <c r="AN66" s="2114">
        <v>3</v>
      </c>
      <c r="AO66" s="2115"/>
      <c r="AP66" s="2115"/>
      <c r="AQ66" s="2115"/>
      <c r="AR66" s="2115"/>
      <c r="AS66" s="2115"/>
      <c r="AT66" s="2115"/>
      <c r="AU66" s="2115"/>
      <c r="AV66" s="2115"/>
      <c r="AW66" s="2115"/>
      <c r="AX66" s="2115"/>
      <c r="AY66" s="2115"/>
      <c r="AZ66" s="2115"/>
      <c r="BA66" s="2116"/>
      <c r="BB66" s="2114">
        <v>4</v>
      </c>
      <c r="BC66" s="2115"/>
      <c r="BD66" s="2115"/>
      <c r="BE66" s="2115"/>
      <c r="BF66" s="2115"/>
      <c r="BG66" s="2115"/>
      <c r="BH66" s="2115"/>
      <c r="BI66" s="2115"/>
      <c r="BJ66" s="2115"/>
      <c r="BK66" s="2115"/>
      <c r="BL66" s="2115"/>
      <c r="BM66" s="2115"/>
      <c r="BN66" s="2115"/>
      <c r="BO66" s="2116"/>
      <c r="BP66" s="2114">
        <v>5</v>
      </c>
      <c r="BQ66" s="2115"/>
      <c r="BR66" s="2115"/>
      <c r="BS66" s="2115"/>
      <c r="BT66" s="2115"/>
      <c r="BU66" s="2115"/>
      <c r="BV66" s="2115"/>
      <c r="BW66" s="2115"/>
      <c r="BX66" s="2115"/>
      <c r="BY66" s="2115"/>
      <c r="BZ66" s="2115"/>
      <c r="CA66" s="2115"/>
      <c r="CB66" s="2115"/>
      <c r="CC66" s="2116"/>
      <c r="CD66" s="2114">
        <v>6</v>
      </c>
      <c r="CE66" s="2115"/>
      <c r="CF66" s="2115"/>
      <c r="CG66" s="2115"/>
      <c r="CH66" s="2115"/>
      <c r="CI66" s="2115"/>
      <c r="CJ66" s="2115"/>
      <c r="CK66" s="2115"/>
      <c r="CL66" s="2115"/>
      <c r="CM66" s="2115"/>
      <c r="CN66" s="2115"/>
      <c r="CO66" s="2115"/>
      <c r="CP66" s="2115"/>
      <c r="CQ66" s="2117"/>
    </row>
    <row r="67" spans="1:95" s="137" customFormat="1" ht="27.75" customHeight="1">
      <c r="A67">
        <v>1.6200000000000006</v>
      </c>
      <c r="B67">
        <v>1.7500000000000007</v>
      </c>
      <c r="C67">
        <v>1.8800000000000008</v>
      </c>
      <c r="D67">
        <v>2.0100000000000007</v>
      </c>
      <c r="E67">
        <f>IF(LEN(AP67)=0,"",1+ABS((AP67*A67)/LEN(AP67))+A67)</f>
        <v>219.16000000000008</v>
      </c>
      <c r="F67">
        <f>IF(LEN(BD67)=0,"",1+ABS((BD67*B67)/LEN(BD67))+B67)</f>
        <v>295.00000000000011</v>
      </c>
      <c r="G67">
        <f>IF(LEN(BR67)=0,"",1+ABS((BR67*C67)/LEN(BR67))+C67)</f>
        <v>379.50666666666683</v>
      </c>
      <c r="H67">
        <f>IF(LEN(CF67)=0,"",1+ABS((CF67*D67)/LEN(CF67))+D67)</f>
        <v>472.68000000000012</v>
      </c>
      <c r="I67"/>
      <c r="J67" s="1015" t="s">
        <v>3554</v>
      </c>
      <c r="K67" s="2108" t="s">
        <v>3589</v>
      </c>
      <c r="L67" s="2109"/>
      <c r="M67" s="2109"/>
      <c r="N67" s="2109"/>
      <c r="O67" s="2109"/>
      <c r="P67" s="2109"/>
      <c r="Q67" s="2109"/>
      <c r="R67" s="2109"/>
      <c r="S67" s="2109"/>
      <c r="T67" s="2110"/>
      <c r="U67" s="1034" t="s">
        <v>3555</v>
      </c>
      <c r="V67" s="1034"/>
      <c r="W67" s="1034"/>
      <c r="X67" s="1034"/>
      <c r="Y67" s="1034"/>
      <c r="Z67" s="1034"/>
      <c r="AA67" s="1034"/>
      <c r="AB67" s="1034"/>
      <c r="AC67" s="1034"/>
      <c r="AD67" s="1034"/>
      <c r="AE67" s="1034"/>
      <c r="AF67" s="1034"/>
      <c r="AG67" s="1034"/>
      <c r="AH67" s="1034"/>
      <c r="AI67" s="1034"/>
      <c r="AJ67" s="1034"/>
      <c r="AK67" s="1034"/>
      <c r="AL67" s="1034"/>
      <c r="AM67" s="1034"/>
      <c r="AN67" s="2100" t="s">
        <v>43</v>
      </c>
      <c r="AO67" s="2101"/>
      <c r="AP67" s="2080">
        <v>401</v>
      </c>
      <c r="AQ67" s="2080"/>
      <c r="AR67" s="2080"/>
      <c r="AS67" s="2080"/>
      <c r="AT67" s="2080"/>
      <c r="AU67" s="2080"/>
      <c r="AV67" s="2080"/>
      <c r="AW67" s="2080"/>
      <c r="AX67" s="2080"/>
      <c r="AY67" s="2080"/>
      <c r="AZ67" s="2080"/>
      <c r="BA67" s="2086"/>
      <c r="BB67" s="2100" t="s">
        <v>58</v>
      </c>
      <c r="BC67" s="2101"/>
      <c r="BD67" s="2080">
        <v>501</v>
      </c>
      <c r="BE67" s="2080"/>
      <c r="BF67" s="2080"/>
      <c r="BG67" s="2080"/>
      <c r="BH67" s="2080"/>
      <c r="BI67" s="2080"/>
      <c r="BJ67" s="2080"/>
      <c r="BK67" s="2080"/>
      <c r="BL67" s="2080"/>
      <c r="BM67" s="2080"/>
      <c r="BN67" s="2080"/>
      <c r="BO67" s="2086"/>
      <c r="BP67" s="2100" t="s">
        <v>58</v>
      </c>
      <c r="BQ67" s="2101"/>
      <c r="BR67" s="2080">
        <v>601</v>
      </c>
      <c r="BS67" s="2080"/>
      <c r="BT67" s="2080"/>
      <c r="BU67" s="2080"/>
      <c r="BV67" s="2080"/>
      <c r="BW67" s="2080"/>
      <c r="BX67" s="2080"/>
      <c r="BY67" s="2080"/>
      <c r="BZ67" s="2080"/>
      <c r="CA67" s="2080"/>
      <c r="CB67" s="2080"/>
      <c r="CC67" s="2086"/>
      <c r="CD67" s="2100" t="s">
        <v>58</v>
      </c>
      <c r="CE67" s="2101"/>
      <c r="CF67" s="2080">
        <v>701</v>
      </c>
      <c r="CG67" s="2080"/>
      <c r="CH67" s="2080"/>
      <c r="CI67" s="2080"/>
      <c r="CJ67" s="2080"/>
      <c r="CK67" s="2080"/>
      <c r="CL67" s="2080"/>
      <c r="CM67" s="2080"/>
      <c r="CN67" s="2080"/>
      <c r="CO67" s="2080"/>
      <c r="CP67" s="2080"/>
      <c r="CQ67" s="2081"/>
    </row>
    <row r="68" spans="1:95" s="150" customFormat="1" ht="27.75" customHeight="1">
      <c r="A68">
        <v>1.6300000000000006</v>
      </c>
      <c r="B68">
        <v>1.7600000000000007</v>
      </c>
      <c r="C68">
        <v>1.8900000000000008</v>
      </c>
      <c r="D68">
        <v>2.0200000000000005</v>
      </c>
      <c r="E68">
        <f t="shared" ref="E68:E70" si="8">IF(LEN(AP68)=0,"",1+ABS((AP68*A68)/LEN(AP68))+A68)</f>
        <v>221.05000000000007</v>
      </c>
      <c r="F68">
        <f t="shared" ref="F68:F70" si="9">IF(LEN(BD68)=0,"",1+ABS((BD68*B68)/LEN(BD68))+B68)</f>
        <v>297.26666666666677</v>
      </c>
      <c r="G68">
        <f t="shared" ref="G68:G70" si="10">IF(LEN(BR68)=0,"",1+ABS((BR68*C68)/LEN(BR68))+C68)</f>
        <v>382.15000000000015</v>
      </c>
      <c r="H68">
        <f t="shared" ref="H68:H70" si="11">IF(LEN(CF68)=0,"",1+ABS((CF68*D68)/LEN(CF68))+D68)</f>
        <v>475.7000000000001</v>
      </c>
      <c r="I68"/>
      <c r="J68" s="1003" t="s">
        <v>3556</v>
      </c>
      <c r="K68" s="2102" t="e">
        <f>CONCATENATE("u ",#REF!," god. po karakteru izgradnje (Tabela 3., Kolona 4.)")</f>
        <v>#REF!</v>
      </c>
      <c r="L68" s="2103"/>
      <c r="M68" s="2103"/>
      <c r="N68" s="2103"/>
      <c r="O68" s="2103"/>
      <c r="P68" s="2103"/>
      <c r="Q68" s="2103"/>
      <c r="R68" s="2103"/>
      <c r="S68" s="2103"/>
      <c r="T68" s="2104"/>
      <c r="U68" s="266" t="s">
        <v>3557</v>
      </c>
      <c r="V68" s="266"/>
      <c r="W68" s="266"/>
      <c r="X68" s="266"/>
      <c r="Y68" s="266"/>
      <c r="Z68" s="266"/>
      <c r="AA68" s="266"/>
      <c r="AB68" s="266"/>
      <c r="AC68" s="266"/>
      <c r="AD68" s="266"/>
      <c r="AE68" s="266"/>
      <c r="AF68" s="266"/>
      <c r="AG68" s="266"/>
      <c r="AH68" s="266"/>
      <c r="AI68" s="266"/>
      <c r="AJ68" s="266"/>
      <c r="AK68" s="266"/>
      <c r="AL68" s="266"/>
      <c r="AM68" s="266"/>
      <c r="AN68" s="2077"/>
      <c r="AO68" s="2078"/>
      <c r="AP68" s="2079">
        <v>402</v>
      </c>
      <c r="AQ68" s="2080"/>
      <c r="AR68" s="2080"/>
      <c r="AS68" s="2080"/>
      <c r="AT68" s="2080"/>
      <c r="AU68" s="2080"/>
      <c r="AV68" s="2080"/>
      <c r="AW68" s="2080"/>
      <c r="AX68" s="2080"/>
      <c r="AY68" s="2080"/>
      <c r="AZ68" s="2080"/>
      <c r="BA68" s="2086"/>
      <c r="BB68" s="2077"/>
      <c r="BC68" s="2078"/>
      <c r="BD68" s="2079">
        <v>502</v>
      </c>
      <c r="BE68" s="2080"/>
      <c r="BF68" s="2080"/>
      <c r="BG68" s="2080"/>
      <c r="BH68" s="2080"/>
      <c r="BI68" s="2080"/>
      <c r="BJ68" s="2080"/>
      <c r="BK68" s="2080"/>
      <c r="BL68" s="2080"/>
      <c r="BM68" s="2080"/>
      <c r="BN68" s="2080"/>
      <c r="BO68" s="2080"/>
      <c r="BP68" s="2077"/>
      <c r="BQ68" s="2078"/>
      <c r="BR68" s="2079">
        <v>602</v>
      </c>
      <c r="BS68" s="2080"/>
      <c r="BT68" s="2080"/>
      <c r="BU68" s="2080"/>
      <c r="BV68" s="2080"/>
      <c r="BW68" s="2080"/>
      <c r="BX68" s="2080"/>
      <c r="BY68" s="2080"/>
      <c r="BZ68" s="2080"/>
      <c r="CA68" s="2080"/>
      <c r="CB68" s="2080"/>
      <c r="CC68" s="2080"/>
      <c r="CD68" s="2077"/>
      <c r="CE68" s="2078"/>
      <c r="CF68" s="2079">
        <v>702</v>
      </c>
      <c r="CG68" s="2080"/>
      <c r="CH68" s="2080"/>
      <c r="CI68" s="2080"/>
      <c r="CJ68" s="2080"/>
      <c r="CK68" s="2080"/>
      <c r="CL68" s="2080"/>
      <c r="CM68" s="2080"/>
      <c r="CN68" s="2080"/>
      <c r="CO68" s="2080"/>
      <c r="CP68" s="2080"/>
      <c r="CQ68" s="2081"/>
    </row>
    <row r="69" spans="1:95" s="150" customFormat="1" ht="27.75" customHeight="1">
      <c r="A69">
        <v>1.6400000000000006</v>
      </c>
      <c r="B69">
        <v>1.7700000000000007</v>
      </c>
      <c r="C69">
        <v>1.9000000000000008</v>
      </c>
      <c r="D69">
        <v>2.0300000000000002</v>
      </c>
      <c r="E69">
        <f t="shared" si="8"/>
        <v>222.94666666666672</v>
      </c>
      <c r="F69">
        <f t="shared" si="9"/>
        <v>299.54000000000013</v>
      </c>
      <c r="G69">
        <f t="shared" si="10"/>
        <v>384.80000000000013</v>
      </c>
      <c r="H69">
        <f t="shared" si="11"/>
        <v>478.72666666666669</v>
      </c>
      <c r="I69"/>
      <c r="J69" s="1003" t="s">
        <v>3558</v>
      </c>
      <c r="K69" s="2105"/>
      <c r="L69" s="2106"/>
      <c r="M69" s="2106"/>
      <c r="N69" s="2106"/>
      <c r="O69" s="2106"/>
      <c r="P69" s="2106"/>
      <c r="Q69" s="2106"/>
      <c r="R69" s="2106"/>
      <c r="S69" s="2106"/>
      <c r="T69" s="2107"/>
      <c r="U69" s="268" t="s">
        <v>3559</v>
      </c>
      <c r="V69" s="266"/>
      <c r="W69" s="266"/>
      <c r="X69" s="266"/>
      <c r="Y69" s="266"/>
      <c r="Z69" s="266"/>
      <c r="AA69" s="266"/>
      <c r="AB69" s="266"/>
      <c r="AC69" s="266"/>
      <c r="AD69" s="266"/>
      <c r="AE69" s="266"/>
      <c r="AF69" s="266"/>
      <c r="AG69" s="266"/>
      <c r="AH69" s="266"/>
      <c r="AI69" s="266"/>
      <c r="AJ69" s="266"/>
      <c r="AK69" s="266"/>
      <c r="AL69" s="266"/>
      <c r="AM69" s="266"/>
      <c r="AN69" s="2077"/>
      <c r="AO69" s="2078"/>
      <c r="AP69" s="2080">
        <v>403</v>
      </c>
      <c r="AQ69" s="2080"/>
      <c r="AR69" s="2080"/>
      <c r="AS69" s="2080"/>
      <c r="AT69" s="2080"/>
      <c r="AU69" s="2080"/>
      <c r="AV69" s="2080"/>
      <c r="AW69" s="2080"/>
      <c r="AX69" s="2080"/>
      <c r="AY69" s="2080"/>
      <c r="AZ69" s="2080"/>
      <c r="BA69" s="2086"/>
      <c r="BB69" s="2077"/>
      <c r="BC69" s="2078"/>
      <c r="BD69" s="2080">
        <v>503</v>
      </c>
      <c r="BE69" s="2080"/>
      <c r="BF69" s="2080"/>
      <c r="BG69" s="2080"/>
      <c r="BH69" s="2080"/>
      <c r="BI69" s="2080"/>
      <c r="BJ69" s="2080"/>
      <c r="BK69" s="2080"/>
      <c r="BL69" s="2080"/>
      <c r="BM69" s="2080"/>
      <c r="BN69" s="2080"/>
      <c r="BO69" s="2086"/>
      <c r="BP69" s="2077"/>
      <c r="BQ69" s="2078"/>
      <c r="BR69" s="2080">
        <v>603</v>
      </c>
      <c r="BS69" s="2080"/>
      <c r="BT69" s="2080"/>
      <c r="BU69" s="2080"/>
      <c r="BV69" s="2080"/>
      <c r="BW69" s="2080"/>
      <c r="BX69" s="2080"/>
      <c r="BY69" s="2080"/>
      <c r="BZ69" s="2080"/>
      <c r="CA69" s="2080"/>
      <c r="CB69" s="2080"/>
      <c r="CC69" s="2086"/>
      <c r="CD69" s="2077"/>
      <c r="CE69" s="2078"/>
      <c r="CF69" s="2080">
        <v>703</v>
      </c>
      <c r="CG69" s="2080"/>
      <c r="CH69" s="2080"/>
      <c r="CI69" s="2080"/>
      <c r="CJ69" s="2080"/>
      <c r="CK69" s="2080"/>
      <c r="CL69" s="2080"/>
      <c r="CM69" s="2080"/>
      <c r="CN69" s="2080"/>
      <c r="CO69" s="2080"/>
      <c r="CP69" s="2080"/>
      <c r="CQ69" s="2081"/>
    </row>
    <row r="70" spans="1:95" s="150" customFormat="1" ht="27.75" customHeight="1">
      <c r="A70">
        <v>1.6500000000000006</v>
      </c>
      <c r="B70">
        <v>1.7800000000000007</v>
      </c>
      <c r="C70">
        <v>1.9100000000000008</v>
      </c>
      <c r="D70">
        <v>2.04</v>
      </c>
      <c r="E70">
        <f t="shared" si="8"/>
        <v>224.85000000000008</v>
      </c>
      <c r="F70">
        <f t="shared" si="9"/>
        <v>301.82000000000011</v>
      </c>
      <c r="G70">
        <f t="shared" si="10"/>
        <v>387.45666666666688</v>
      </c>
      <c r="H70">
        <f t="shared" si="11"/>
        <v>481.76000000000005</v>
      </c>
      <c r="I70"/>
      <c r="J70" s="1003" t="s">
        <v>3560</v>
      </c>
      <c r="K70" s="936" t="s">
        <v>3561</v>
      </c>
      <c r="L70" s="937"/>
      <c r="M70" s="937"/>
      <c r="N70" s="937"/>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2077"/>
      <c r="AO70" s="2078"/>
      <c r="AP70" s="2079">
        <v>404</v>
      </c>
      <c r="AQ70" s="2080"/>
      <c r="AR70" s="2080"/>
      <c r="AS70" s="2080"/>
      <c r="AT70" s="2080"/>
      <c r="AU70" s="2080"/>
      <c r="AV70" s="2080"/>
      <c r="AW70" s="2080"/>
      <c r="AX70" s="2080"/>
      <c r="AY70" s="2080"/>
      <c r="AZ70" s="2080"/>
      <c r="BA70" s="2086"/>
      <c r="BB70" s="2077"/>
      <c r="BC70" s="2078"/>
      <c r="BD70" s="2079">
        <v>504</v>
      </c>
      <c r="BE70" s="2080"/>
      <c r="BF70" s="2080"/>
      <c r="BG70" s="2080"/>
      <c r="BH70" s="2080"/>
      <c r="BI70" s="2080"/>
      <c r="BJ70" s="2080"/>
      <c r="BK70" s="2080"/>
      <c r="BL70" s="2080"/>
      <c r="BM70" s="2080"/>
      <c r="BN70" s="2080"/>
      <c r="BO70" s="2080"/>
      <c r="BP70" s="2077"/>
      <c r="BQ70" s="2078"/>
      <c r="BR70" s="2079">
        <v>604</v>
      </c>
      <c r="BS70" s="2080"/>
      <c r="BT70" s="2080"/>
      <c r="BU70" s="2080"/>
      <c r="BV70" s="2080"/>
      <c r="BW70" s="2080"/>
      <c r="BX70" s="2080"/>
      <c r="BY70" s="2080"/>
      <c r="BZ70" s="2080"/>
      <c r="CA70" s="2080"/>
      <c r="CB70" s="2080"/>
      <c r="CC70" s="2080"/>
      <c r="CD70" s="2077"/>
      <c r="CE70" s="2078"/>
      <c r="CF70" s="2079">
        <v>704</v>
      </c>
      <c r="CG70" s="2080"/>
      <c r="CH70" s="2080"/>
      <c r="CI70" s="2080"/>
      <c r="CJ70" s="2080"/>
      <c r="CK70" s="2080"/>
      <c r="CL70" s="2080"/>
      <c r="CM70" s="2080"/>
      <c r="CN70" s="2080"/>
      <c r="CO70" s="2080"/>
      <c r="CP70" s="2080"/>
      <c r="CQ70" s="2081"/>
    </row>
    <row r="71" spans="1:95" s="150" customFormat="1" ht="29.25" customHeight="1">
      <c r="A71">
        <v>1.6600000000000006</v>
      </c>
      <c r="B71">
        <v>1.7900000000000007</v>
      </c>
      <c r="C71">
        <v>1.9200000000000008</v>
      </c>
      <c r="D71">
        <v>2.0499999999999998</v>
      </c>
      <c r="E71">
        <f>IF(LEN(AP71)=0,"",1+ABS((AP71*A71)/LEN(AP71))+A71)</f>
        <v>226.76000000000005</v>
      </c>
      <c r="F71">
        <f t="shared" ref="F71" si="12">IF(LEN(BD71)=0,"",1+ABS((BD71*B71)/LEN(BD71))+B71)</f>
        <v>304.1066666666668</v>
      </c>
      <c r="G71">
        <f t="shared" ref="G71" si="13">IF(LEN(BR71)=0,"",1+ABS((BR71*C71)/LEN(BR71))+C71)</f>
        <v>390.12000000000023</v>
      </c>
      <c r="H71">
        <f t="shared" ref="H71" si="14">IF(LEN(CF71)=0,"",1+ABS((CF71*D71)/LEN(CF71))+D71)</f>
        <v>484.79999999999995</v>
      </c>
      <c r="I71"/>
      <c r="J71" s="1003" t="s">
        <v>3562</v>
      </c>
      <c r="K71" s="2098" t="e">
        <f>CONCATENATE("Ostvarene investicije u nova stalna sredstva u ",#REF!,". godini                                                             ", " (4.11 do 4.13)=(4.14 do 4.19)=(Tabela 3.,Red. br. 3.,Kolona 4.))")</f>
        <v>#REF!</v>
      </c>
      <c r="L71" s="2099"/>
      <c r="M71" s="2099"/>
      <c r="N71" s="2099"/>
      <c r="O71" s="2099"/>
      <c r="P71" s="2099"/>
      <c r="Q71" s="2099"/>
      <c r="R71" s="2099"/>
      <c r="S71" s="2099"/>
      <c r="T71" s="2099"/>
      <c r="U71" s="2099"/>
      <c r="V71" s="2099"/>
      <c r="W71" s="2099"/>
      <c r="X71" s="2099"/>
      <c r="Y71" s="2099"/>
      <c r="Z71" s="2099"/>
      <c r="AA71" s="2099"/>
      <c r="AB71" s="2099"/>
      <c r="AC71" s="2099"/>
      <c r="AD71" s="2099"/>
      <c r="AE71" s="2099"/>
      <c r="AF71" s="2099"/>
      <c r="AG71" s="2099"/>
      <c r="AH71" s="2099"/>
      <c r="AI71" s="2099"/>
      <c r="AJ71" s="2099"/>
      <c r="AK71" s="2099"/>
      <c r="AL71" s="2099"/>
      <c r="AM71" s="2099"/>
      <c r="AN71" s="2077"/>
      <c r="AO71" s="2078"/>
      <c r="AP71" s="2080">
        <v>405</v>
      </c>
      <c r="AQ71" s="2080"/>
      <c r="AR71" s="2080"/>
      <c r="AS71" s="2080"/>
      <c r="AT71" s="2080"/>
      <c r="AU71" s="2080"/>
      <c r="AV71" s="2080"/>
      <c r="AW71" s="2080"/>
      <c r="AX71" s="2080"/>
      <c r="AY71" s="2080"/>
      <c r="AZ71" s="2080"/>
      <c r="BA71" s="2086"/>
      <c r="BB71" s="2077"/>
      <c r="BC71" s="2078"/>
      <c r="BD71" s="2080">
        <v>505</v>
      </c>
      <c r="BE71" s="2080"/>
      <c r="BF71" s="2080"/>
      <c r="BG71" s="2080"/>
      <c r="BH71" s="2080"/>
      <c r="BI71" s="2080"/>
      <c r="BJ71" s="2080"/>
      <c r="BK71" s="2080"/>
      <c r="BL71" s="2080"/>
      <c r="BM71" s="2080"/>
      <c r="BN71" s="2080"/>
      <c r="BO71" s="2086"/>
      <c r="BP71" s="2077"/>
      <c r="BQ71" s="2078"/>
      <c r="BR71" s="2080">
        <v>605</v>
      </c>
      <c r="BS71" s="2080"/>
      <c r="BT71" s="2080"/>
      <c r="BU71" s="2080"/>
      <c r="BV71" s="2080"/>
      <c r="BW71" s="2080"/>
      <c r="BX71" s="2080"/>
      <c r="BY71" s="2080"/>
      <c r="BZ71" s="2080"/>
      <c r="CA71" s="2080"/>
      <c r="CB71" s="2080"/>
      <c r="CC71" s="2086"/>
      <c r="CD71" s="2077"/>
      <c r="CE71" s="2078"/>
      <c r="CF71" s="2080">
        <v>705</v>
      </c>
      <c r="CG71" s="2080"/>
      <c r="CH71" s="2080"/>
      <c r="CI71" s="2080"/>
      <c r="CJ71" s="2080"/>
      <c r="CK71" s="2080"/>
      <c r="CL71" s="2080"/>
      <c r="CM71" s="2080"/>
      <c r="CN71" s="2080"/>
      <c r="CO71" s="2080"/>
      <c r="CP71" s="2080"/>
      <c r="CQ71" s="2081"/>
    </row>
    <row r="72" spans="1:95" s="150" customFormat="1" ht="5.25" customHeight="1">
      <c r="A72"/>
      <c r="B72"/>
      <c r="C72"/>
      <c r="D72"/>
      <c r="E72" t="str">
        <f t="shared" ref="E72" si="15">IF(LEN(AP72)=0,"",ABS((AP72*A72)/LEN(AP72))+A72)</f>
        <v/>
      </c>
      <c r="F72" t="str">
        <f t="shared" ref="F72" si="16">IF(LEN(BD72)=0,"",ABS((BD72*B72)/LEN(BD72))+B72)</f>
        <v/>
      </c>
      <c r="G72" t="str">
        <f t="shared" ref="G72" si="17">IF(LEN(BR72)=0,"",ABS((BR72*C72)/LEN(BR72))+C72)</f>
        <v/>
      </c>
      <c r="H72" t="str">
        <f t="shared" ref="H72" si="18">IF(LEN(BR72)=0,"",ABS((BR72*D72)/LEN(BR72))+D72)</f>
        <v/>
      </c>
      <c r="I72"/>
      <c r="J72" s="1003"/>
      <c r="K72" s="1033"/>
      <c r="L72" s="1033"/>
      <c r="M72" s="1033"/>
      <c r="N72" s="1033"/>
      <c r="O72" s="1033"/>
      <c r="P72" s="1033"/>
      <c r="Q72" s="1033"/>
      <c r="R72" s="1033"/>
      <c r="S72" s="1033"/>
      <c r="T72" s="1033"/>
      <c r="U72" s="1033"/>
      <c r="V72" s="1033"/>
      <c r="W72" s="1033"/>
      <c r="X72" s="1033"/>
      <c r="Y72" s="1033"/>
      <c r="Z72" s="1033"/>
      <c r="AA72" s="1033"/>
      <c r="AB72" s="1033"/>
      <c r="AC72" s="1033"/>
      <c r="AD72" s="1033"/>
      <c r="AE72" s="1033"/>
      <c r="AF72" s="1033"/>
      <c r="AG72" s="1033"/>
      <c r="AH72" s="1033"/>
      <c r="AI72" s="1033"/>
      <c r="AJ72" s="1033"/>
      <c r="AK72" s="1033"/>
      <c r="AL72" s="1033"/>
      <c r="AM72" s="1033"/>
      <c r="AN72" s="2087"/>
      <c r="AO72" s="2087"/>
      <c r="AP72" s="1030"/>
      <c r="AQ72" s="1030"/>
      <c r="AR72" s="1030"/>
      <c r="AS72" s="1030"/>
      <c r="AT72" s="1030"/>
      <c r="AU72" s="1030"/>
      <c r="AV72" s="1030"/>
      <c r="AW72" s="1030"/>
      <c r="AX72" s="1030"/>
      <c r="AY72" s="1030"/>
      <c r="AZ72" s="1030"/>
      <c r="BA72" s="1030"/>
      <c r="BB72" s="2087"/>
      <c r="BC72" s="2087"/>
      <c r="BD72" s="1030"/>
      <c r="BE72" s="1030"/>
      <c r="BF72" s="1030"/>
      <c r="BG72" s="1030"/>
      <c r="BH72" s="1030"/>
      <c r="BI72" s="1030"/>
      <c r="BJ72" s="1030"/>
      <c r="BK72" s="1030"/>
      <c r="BL72" s="1030"/>
      <c r="BM72" s="1030"/>
      <c r="BN72" s="1030"/>
      <c r="BO72" s="1030"/>
      <c r="BP72" s="2087"/>
      <c r="BQ72" s="2087"/>
      <c r="BR72" s="1030"/>
      <c r="BS72" s="1030"/>
      <c r="BT72" s="1030"/>
      <c r="BU72" s="1030"/>
      <c r="BV72" s="1030"/>
      <c r="BW72" s="1030"/>
      <c r="BX72" s="1030"/>
      <c r="BY72" s="1030"/>
      <c r="BZ72" s="1030"/>
      <c r="CA72" s="1030"/>
      <c r="CB72" s="1030"/>
      <c r="CC72" s="1030"/>
      <c r="CD72" s="2087"/>
      <c r="CE72" s="2087"/>
      <c r="CF72" s="1030"/>
      <c r="CG72" s="1030"/>
      <c r="CH72" s="1030"/>
      <c r="CI72" s="1030"/>
      <c r="CJ72" s="1030"/>
      <c r="CK72" s="1030"/>
      <c r="CL72" s="1030"/>
      <c r="CM72" s="1030"/>
      <c r="CN72" s="1030"/>
      <c r="CO72" s="1030"/>
      <c r="CP72" s="1030"/>
      <c r="CQ72" s="1031"/>
    </row>
    <row r="73" spans="1:95" s="150" customFormat="1" ht="27.75" customHeight="1">
      <c r="A73">
        <v>1.6700000000000006</v>
      </c>
      <c r="B73">
        <v>1.8000000000000007</v>
      </c>
      <c r="C73">
        <v>1.9300000000000008</v>
      </c>
      <c r="D73">
        <v>2.0599999999999996</v>
      </c>
      <c r="E73">
        <f>IF(LEN(AP73)=0,"",1+ABS((AP73*A73)/LEN(AP73))+A73)</f>
        <v>228.67666666666673</v>
      </c>
      <c r="F73">
        <f t="shared" ref="F73" si="19">IF(LEN(BD73)=0,"",1+ABS((BD73*B73)/LEN(BD73))+B73)</f>
        <v>306.40000000000015</v>
      </c>
      <c r="G73">
        <f t="shared" ref="G73" si="20">IF(LEN(BR73)=0,"",1+ABS((BR73*C73)/LEN(BR73))+C73)</f>
        <v>392.79000000000019</v>
      </c>
      <c r="H73">
        <f t="shared" ref="H73" si="21">IF(LEN(CF73)=0,"",1+ABS((CF73*D73)/LEN(CF73))+D73)</f>
        <v>487.84666666666658</v>
      </c>
      <c r="I73"/>
      <c r="J73" s="1003" t="s">
        <v>3563</v>
      </c>
      <c r="K73" s="2095" t="s">
        <v>3564</v>
      </c>
      <c r="L73" s="2096"/>
      <c r="M73" s="2096"/>
      <c r="N73" s="2096"/>
      <c r="O73" s="2096"/>
      <c r="P73" s="2096"/>
      <c r="Q73" s="2096"/>
      <c r="R73" s="2096"/>
      <c r="S73" s="2096"/>
      <c r="T73" s="2096"/>
      <c r="U73" s="2097"/>
      <c r="V73" s="1035" t="s">
        <v>3590</v>
      </c>
      <c r="W73" s="266"/>
      <c r="X73" s="1036"/>
      <c r="Y73" s="1036"/>
      <c r="Z73" s="1036"/>
      <c r="AA73" s="1036"/>
      <c r="AB73" s="1036"/>
      <c r="AC73" s="1036"/>
      <c r="AD73" s="1036"/>
      <c r="AE73" s="1036"/>
      <c r="AF73" s="1036"/>
      <c r="AG73" s="1036"/>
      <c r="AH73" s="1036"/>
      <c r="AI73" s="1036"/>
      <c r="AJ73" s="1036"/>
      <c r="AK73" s="266"/>
      <c r="AL73" s="266"/>
      <c r="AM73" s="266"/>
      <c r="AN73" s="2077"/>
      <c r="AO73" s="2078"/>
      <c r="AP73" s="2079">
        <v>406</v>
      </c>
      <c r="AQ73" s="2080"/>
      <c r="AR73" s="2080"/>
      <c r="AS73" s="2080"/>
      <c r="AT73" s="2080"/>
      <c r="AU73" s="2080"/>
      <c r="AV73" s="2080"/>
      <c r="AW73" s="2080"/>
      <c r="AX73" s="2080"/>
      <c r="AY73" s="2080"/>
      <c r="AZ73" s="2080"/>
      <c r="BA73" s="2086"/>
      <c r="BB73" s="2087"/>
      <c r="BC73" s="2087"/>
      <c r="BD73" s="2079">
        <v>506</v>
      </c>
      <c r="BE73" s="2080"/>
      <c r="BF73" s="2080"/>
      <c r="BG73" s="2080"/>
      <c r="BH73" s="2080"/>
      <c r="BI73" s="2080"/>
      <c r="BJ73" s="2080"/>
      <c r="BK73" s="2080"/>
      <c r="BL73" s="2080"/>
      <c r="BM73" s="2080"/>
      <c r="BN73" s="2080"/>
      <c r="BO73" s="2080"/>
      <c r="BP73" s="2077"/>
      <c r="BQ73" s="2078"/>
      <c r="BR73" s="2079">
        <v>606</v>
      </c>
      <c r="BS73" s="2080"/>
      <c r="BT73" s="2080"/>
      <c r="BU73" s="2080"/>
      <c r="BV73" s="2080"/>
      <c r="BW73" s="2080"/>
      <c r="BX73" s="2080"/>
      <c r="BY73" s="2080"/>
      <c r="BZ73" s="2080"/>
      <c r="CA73" s="2080"/>
      <c r="CB73" s="2080"/>
      <c r="CC73" s="2080"/>
      <c r="CD73" s="2077"/>
      <c r="CE73" s="2078"/>
      <c r="CF73" s="2079">
        <v>706</v>
      </c>
      <c r="CG73" s="2080"/>
      <c r="CH73" s="2080"/>
      <c r="CI73" s="2080"/>
      <c r="CJ73" s="2080"/>
      <c r="CK73" s="2080"/>
      <c r="CL73" s="2080"/>
      <c r="CM73" s="2080"/>
      <c r="CN73" s="2080"/>
      <c r="CO73" s="2080"/>
      <c r="CP73" s="2080"/>
      <c r="CQ73" s="2081"/>
    </row>
    <row r="74" spans="1:95" s="150" customFormat="1" ht="27.75" customHeight="1">
      <c r="A74">
        <v>1.6800000000000006</v>
      </c>
      <c r="B74">
        <v>1.8100000000000007</v>
      </c>
      <c r="C74">
        <v>1.9400000000000008</v>
      </c>
      <c r="D74">
        <v>2.0699999999999994</v>
      </c>
      <c r="E74">
        <f t="shared" ref="E74:E78" si="22">IF(LEN(AP74)=0,"",1+ABS((AP74*A74)/LEN(AP74))+A74)</f>
        <v>230.60000000000008</v>
      </c>
      <c r="F74">
        <f t="shared" ref="F74:F78" si="23">IF(LEN(BD74)=0,"",1+ABS((BD74*B74)/LEN(BD74))+B74)</f>
        <v>308.70000000000016</v>
      </c>
      <c r="G74">
        <f t="shared" ref="G74:G78" si="24">IF(LEN(BR74)=0,"",1+ABS((BR74*C74)/LEN(BR74))+C74)</f>
        <v>395.46666666666687</v>
      </c>
      <c r="H74">
        <f t="shared" ref="H74:H78" si="25">IF(LEN(CF74)=0,"",1+ABS((CF74*D74)/LEN(CF74))+D74)</f>
        <v>490.89999999999986</v>
      </c>
      <c r="I74"/>
      <c r="J74" s="1003" t="s">
        <v>3565</v>
      </c>
      <c r="K74" s="2092" t="s">
        <v>3566</v>
      </c>
      <c r="L74" s="2093"/>
      <c r="M74" s="2093"/>
      <c r="N74" s="2093"/>
      <c r="O74" s="2093"/>
      <c r="P74" s="2093"/>
      <c r="Q74" s="2093"/>
      <c r="R74" s="2093"/>
      <c r="S74" s="2093"/>
      <c r="T74" s="2093"/>
      <c r="U74" s="2094"/>
      <c r="V74" s="1035" t="s">
        <v>3591</v>
      </c>
      <c r="W74" s="266"/>
      <c r="X74" s="1036"/>
      <c r="Y74" s="1036"/>
      <c r="Z74" s="1036"/>
      <c r="AA74" s="1036"/>
      <c r="AB74" s="1036"/>
      <c r="AC74" s="1036"/>
      <c r="AD74" s="1036"/>
      <c r="AE74" s="1036"/>
      <c r="AF74" s="1036"/>
      <c r="AG74" s="1036"/>
      <c r="AH74" s="1036"/>
      <c r="AI74" s="1036"/>
      <c r="AJ74" s="1036"/>
      <c r="AK74" s="266"/>
      <c r="AL74" s="266"/>
      <c r="AM74" s="266"/>
      <c r="AN74" s="2077"/>
      <c r="AO74" s="2078"/>
      <c r="AP74" s="2079">
        <v>407</v>
      </c>
      <c r="AQ74" s="2080"/>
      <c r="AR74" s="2080"/>
      <c r="AS74" s="2080"/>
      <c r="AT74" s="2080"/>
      <c r="AU74" s="2080"/>
      <c r="AV74" s="2080"/>
      <c r="AW74" s="2080"/>
      <c r="AX74" s="2080"/>
      <c r="AY74" s="2080"/>
      <c r="AZ74" s="2080"/>
      <c r="BA74" s="2086"/>
      <c r="BB74" s="2087"/>
      <c r="BC74" s="2087"/>
      <c r="BD74" s="2079">
        <v>507</v>
      </c>
      <c r="BE74" s="2080"/>
      <c r="BF74" s="2080"/>
      <c r="BG74" s="2080"/>
      <c r="BH74" s="2080"/>
      <c r="BI74" s="2080"/>
      <c r="BJ74" s="2080"/>
      <c r="BK74" s="2080"/>
      <c r="BL74" s="2080"/>
      <c r="BM74" s="2080"/>
      <c r="BN74" s="2080"/>
      <c r="BO74" s="2080"/>
      <c r="BP74" s="2077"/>
      <c r="BQ74" s="2078"/>
      <c r="BR74" s="2079">
        <v>607</v>
      </c>
      <c r="BS74" s="2080"/>
      <c r="BT74" s="2080"/>
      <c r="BU74" s="2080"/>
      <c r="BV74" s="2080"/>
      <c r="BW74" s="2080"/>
      <c r="BX74" s="2080"/>
      <c r="BY74" s="2080"/>
      <c r="BZ74" s="2080"/>
      <c r="CA74" s="2080"/>
      <c r="CB74" s="2080"/>
      <c r="CC74" s="2080"/>
      <c r="CD74" s="2077"/>
      <c r="CE74" s="2078"/>
      <c r="CF74" s="2079">
        <v>707</v>
      </c>
      <c r="CG74" s="2080"/>
      <c r="CH74" s="2080"/>
      <c r="CI74" s="2080"/>
      <c r="CJ74" s="2080"/>
      <c r="CK74" s="2080"/>
      <c r="CL74" s="2080"/>
      <c r="CM74" s="2080"/>
      <c r="CN74" s="2080"/>
      <c r="CO74" s="2080"/>
      <c r="CP74" s="2080"/>
      <c r="CQ74" s="2081"/>
    </row>
    <row r="75" spans="1:95" s="150" customFormat="1" ht="27.75" customHeight="1">
      <c r="A75">
        <v>1.6900000000000006</v>
      </c>
      <c r="B75">
        <v>1.8200000000000007</v>
      </c>
      <c r="C75">
        <v>1.9500000000000008</v>
      </c>
      <c r="D75">
        <v>2.0799999999999992</v>
      </c>
      <c r="E75">
        <f t="shared" si="22"/>
        <v>232.53000000000006</v>
      </c>
      <c r="F75">
        <f t="shared" si="23"/>
        <v>311.00666666666677</v>
      </c>
      <c r="G75">
        <f t="shared" si="24"/>
        <v>398.1500000000002</v>
      </c>
      <c r="H75">
        <f t="shared" si="25"/>
        <v>493.95999999999981</v>
      </c>
      <c r="I75"/>
      <c r="J75" s="1003" t="s">
        <v>3567</v>
      </c>
      <c r="K75" s="2092" t="s">
        <v>3568</v>
      </c>
      <c r="L75" s="2093"/>
      <c r="M75" s="2093"/>
      <c r="N75" s="2093"/>
      <c r="O75" s="2093"/>
      <c r="P75" s="2093"/>
      <c r="Q75" s="2093"/>
      <c r="R75" s="2093"/>
      <c r="S75" s="2093"/>
      <c r="T75" s="2093"/>
      <c r="U75" s="2094"/>
      <c r="V75" s="1035" t="s">
        <v>3592</v>
      </c>
      <c r="W75" s="266"/>
      <c r="X75" s="1036"/>
      <c r="Y75" s="1036"/>
      <c r="Z75" s="1036"/>
      <c r="AA75" s="1036"/>
      <c r="AB75" s="1036"/>
      <c r="AC75" s="1036"/>
      <c r="AD75" s="1036"/>
      <c r="AE75" s="1036"/>
      <c r="AF75" s="1036"/>
      <c r="AG75" s="1036"/>
      <c r="AH75" s="1036"/>
      <c r="AI75" s="1036"/>
      <c r="AJ75" s="1036"/>
      <c r="AK75" s="266"/>
      <c r="AL75" s="266"/>
      <c r="AM75" s="266"/>
      <c r="AN75" s="2077"/>
      <c r="AO75" s="2078"/>
      <c r="AP75" s="2079">
        <v>408</v>
      </c>
      <c r="AQ75" s="2080"/>
      <c r="AR75" s="2080"/>
      <c r="AS75" s="2080"/>
      <c r="AT75" s="2080"/>
      <c r="AU75" s="2080"/>
      <c r="AV75" s="2080"/>
      <c r="AW75" s="2080"/>
      <c r="AX75" s="2080"/>
      <c r="AY75" s="2080"/>
      <c r="AZ75" s="2080"/>
      <c r="BA75" s="2086"/>
      <c r="BB75" s="2087"/>
      <c r="BC75" s="2087"/>
      <c r="BD75" s="2079">
        <v>508</v>
      </c>
      <c r="BE75" s="2080"/>
      <c r="BF75" s="2080"/>
      <c r="BG75" s="2080"/>
      <c r="BH75" s="2080"/>
      <c r="BI75" s="2080"/>
      <c r="BJ75" s="2080"/>
      <c r="BK75" s="2080"/>
      <c r="BL75" s="2080"/>
      <c r="BM75" s="2080"/>
      <c r="BN75" s="2080"/>
      <c r="BO75" s="2086"/>
      <c r="BP75" s="2077"/>
      <c r="BQ75" s="2078"/>
      <c r="BR75" s="2079">
        <v>608</v>
      </c>
      <c r="BS75" s="2080"/>
      <c r="BT75" s="2080"/>
      <c r="BU75" s="2080"/>
      <c r="BV75" s="2080"/>
      <c r="BW75" s="2080"/>
      <c r="BX75" s="2080"/>
      <c r="BY75" s="2080"/>
      <c r="BZ75" s="2080"/>
      <c r="CA75" s="2080"/>
      <c r="CB75" s="2080"/>
      <c r="CC75" s="2086"/>
      <c r="CD75" s="2077"/>
      <c r="CE75" s="2078"/>
      <c r="CF75" s="2079">
        <v>708</v>
      </c>
      <c r="CG75" s="2080"/>
      <c r="CH75" s="2080"/>
      <c r="CI75" s="2080"/>
      <c r="CJ75" s="2080"/>
      <c r="CK75" s="2080"/>
      <c r="CL75" s="2080"/>
      <c r="CM75" s="2080"/>
      <c r="CN75" s="2080"/>
      <c r="CO75" s="2080"/>
      <c r="CP75" s="2080"/>
      <c r="CQ75" s="2081"/>
    </row>
    <row r="76" spans="1:95" s="150" customFormat="1" ht="27.75" customHeight="1">
      <c r="A76">
        <v>1.7000000000000006</v>
      </c>
      <c r="B76">
        <v>1.8300000000000007</v>
      </c>
      <c r="C76">
        <v>1.9600000000000009</v>
      </c>
      <c r="D76">
        <v>2.089999999999999</v>
      </c>
      <c r="E76">
        <f t="shared" si="22"/>
        <v>234.46666666666675</v>
      </c>
      <c r="F76">
        <f t="shared" si="23"/>
        <v>313.32000000000011</v>
      </c>
      <c r="G76">
        <f t="shared" si="24"/>
        <v>400.84000000000015</v>
      </c>
      <c r="H76">
        <f t="shared" si="25"/>
        <v>497.02666666666642</v>
      </c>
      <c r="I76"/>
      <c r="J76" s="1003" t="s">
        <v>3569</v>
      </c>
      <c r="K76" s="2092" t="e">
        <f>CONCATENATE("u ",#REF!,". godini")</f>
        <v>#REF!</v>
      </c>
      <c r="L76" s="2093"/>
      <c r="M76" s="2093"/>
      <c r="N76" s="2093"/>
      <c r="O76" s="2093"/>
      <c r="P76" s="2093"/>
      <c r="Q76" s="2093"/>
      <c r="R76" s="2093"/>
      <c r="S76" s="2093"/>
      <c r="T76" s="2093"/>
      <c r="U76" s="2094"/>
      <c r="V76" s="1035" t="s">
        <v>3593</v>
      </c>
      <c r="W76" s="266"/>
      <c r="X76" s="1036"/>
      <c r="Y76" s="1036"/>
      <c r="Z76" s="1036"/>
      <c r="AA76" s="1036"/>
      <c r="AB76" s="1036"/>
      <c r="AC76" s="1036"/>
      <c r="AD76" s="1036"/>
      <c r="AE76" s="1036"/>
      <c r="AF76" s="1036"/>
      <c r="AG76" s="1036"/>
      <c r="AH76" s="1036"/>
      <c r="AI76" s="1036"/>
      <c r="AJ76" s="1036"/>
      <c r="AK76" s="266"/>
      <c r="AL76" s="266"/>
      <c r="AM76" s="266"/>
      <c r="AN76" s="2077"/>
      <c r="AO76" s="2078"/>
      <c r="AP76" s="2079">
        <v>409</v>
      </c>
      <c r="AQ76" s="2080"/>
      <c r="AR76" s="2080"/>
      <c r="AS76" s="2080"/>
      <c r="AT76" s="2080"/>
      <c r="AU76" s="2080"/>
      <c r="AV76" s="2080"/>
      <c r="AW76" s="2080"/>
      <c r="AX76" s="2080"/>
      <c r="AY76" s="2080"/>
      <c r="AZ76" s="2080"/>
      <c r="BA76" s="2086"/>
      <c r="BB76" s="2087"/>
      <c r="BC76" s="2087"/>
      <c r="BD76" s="2079">
        <v>509</v>
      </c>
      <c r="BE76" s="2080"/>
      <c r="BF76" s="2080"/>
      <c r="BG76" s="2080"/>
      <c r="BH76" s="2080"/>
      <c r="BI76" s="2080"/>
      <c r="BJ76" s="2080"/>
      <c r="BK76" s="2080"/>
      <c r="BL76" s="2080"/>
      <c r="BM76" s="2080"/>
      <c r="BN76" s="2080"/>
      <c r="BO76" s="2086"/>
      <c r="BP76" s="2077"/>
      <c r="BQ76" s="2078"/>
      <c r="BR76" s="2079">
        <v>609</v>
      </c>
      <c r="BS76" s="2080"/>
      <c r="BT76" s="2080"/>
      <c r="BU76" s="2080"/>
      <c r="BV76" s="2080"/>
      <c r="BW76" s="2080"/>
      <c r="BX76" s="2080"/>
      <c r="BY76" s="2080"/>
      <c r="BZ76" s="2080"/>
      <c r="CA76" s="2080"/>
      <c r="CB76" s="2080"/>
      <c r="CC76" s="2086"/>
      <c r="CD76" s="2077"/>
      <c r="CE76" s="2078"/>
      <c r="CF76" s="2079">
        <v>709</v>
      </c>
      <c r="CG76" s="2080"/>
      <c r="CH76" s="2080"/>
      <c r="CI76" s="2080"/>
      <c r="CJ76" s="2080"/>
      <c r="CK76" s="2080"/>
      <c r="CL76" s="2080"/>
      <c r="CM76" s="2080"/>
      <c r="CN76" s="2080"/>
      <c r="CO76" s="2080"/>
      <c r="CP76" s="2080"/>
      <c r="CQ76" s="2081"/>
    </row>
    <row r="77" spans="1:95" s="150" customFormat="1" ht="27.75" customHeight="1">
      <c r="A77">
        <v>1.7100000000000006</v>
      </c>
      <c r="B77">
        <v>1.8400000000000007</v>
      </c>
      <c r="C77">
        <v>1.9700000000000009</v>
      </c>
      <c r="D77">
        <v>2.0999999999999988</v>
      </c>
      <c r="E77">
        <f t="shared" si="22"/>
        <v>236.41000000000008</v>
      </c>
      <c r="F77">
        <f t="shared" si="23"/>
        <v>315.6400000000001</v>
      </c>
      <c r="G77">
        <f t="shared" si="24"/>
        <v>403.53666666666686</v>
      </c>
      <c r="H77">
        <f t="shared" si="25"/>
        <v>500.09999999999974</v>
      </c>
      <c r="I77"/>
      <c r="J77" s="1003" t="s">
        <v>3570</v>
      </c>
      <c r="K77" s="2092" t="s">
        <v>3571</v>
      </c>
      <c r="L77" s="2093"/>
      <c r="M77" s="2093"/>
      <c r="N77" s="2093"/>
      <c r="O77" s="2093"/>
      <c r="P77" s="2093"/>
      <c r="Q77" s="2093"/>
      <c r="R77" s="2093"/>
      <c r="S77" s="2093"/>
      <c r="T77" s="2093"/>
      <c r="U77" s="2094"/>
      <c r="V77" s="1035" t="s">
        <v>3594</v>
      </c>
      <c r="W77" s="266"/>
      <c r="X77" s="1036"/>
      <c r="Y77" s="1036"/>
      <c r="Z77" s="1036"/>
      <c r="AA77" s="1036"/>
      <c r="AB77" s="1036"/>
      <c r="AC77" s="1036"/>
      <c r="AD77" s="1036"/>
      <c r="AE77" s="1036"/>
      <c r="AF77" s="1036"/>
      <c r="AG77" s="1036"/>
      <c r="AH77" s="1036"/>
      <c r="AI77" s="1036"/>
      <c r="AJ77" s="1036"/>
      <c r="AK77" s="266"/>
      <c r="AL77" s="266"/>
      <c r="AM77" s="266"/>
      <c r="AN77" s="2077"/>
      <c r="AO77" s="2078"/>
      <c r="AP77" s="2079">
        <v>410</v>
      </c>
      <c r="AQ77" s="2080"/>
      <c r="AR77" s="2080"/>
      <c r="AS77" s="2080"/>
      <c r="AT77" s="2080"/>
      <c r="AU77" s="2080"/>
      <c r="AV77" s="2080"/>
      <c r="AW77" s="2080"/>
      <c r="AX77" s="2080"/>
      <c r="AY77" s="2080"/>
      <c r="AZ77" s="2080"/>
      <c r="BA77" s="2086"/>
      <c r="BB77" s="2087"/>
      <c r="BC77" s="2087"/>
      <c r="BD77" s="2079">
        <v>510</v>
      </c>
      <c r="BE77" s="2080"/>
      <c r="BF77" s="2080"/>
      <c r="BG77" s="2080"/>
      <c r="BH77" s="2080"/>
      <c r="BI77" s="2080"/>
      <c r="BJ77" s="2080"/>
      <c r="BK77" s="2080"/>
      <c r="BL77" s="2080"/>
      <c r="BM77" s="2080"/>
      <c r="BN77" s="2080"/>
      <c r="BO77" s="2086"/>
      <c r="BP77" s="2077"/>
      <c r="BQ77" s="2078"/>
      <c r="BR77" s="2079">
        <v>610</v>
      </c>
      <c r="BS77" s="2080"/>
      <c r="BT77" s="2080"/>
      <c r="BU77" s="2080"/>
      <c r="BV77" s="2080"/>
      <c r="BW77" s="2080"/>
      <c r="BX77" s="2080"/>
      <c r="BY77" s="2080"/>
      <c r="BZ77" s="2080"/>
      <c r="CA77" s="2080"/>
      <c r="CB77" s="2080"/>
      <c r="CC77" s="2086"/>
      <c r="CD77" s="2077"/>
      <c r="CE77" s="2078"/>
      <c r="CF77" s="2079">
        <v>710</v>
      </c>
      <c r="CG77" s="2080"/>
      <c r="CH77" s="2080"/>
      <c r="CI77" s="2080"/>
      <c r="CJ77" s="2080"/>
      <c r="CK77" s="2080"/>
      <c r="CL77" s="2080"/>
      <c r="CM77" s="2080"/>
      <c r="CN77" s="2080"/>
      <c r="CO77" s="2080"/>
      <c r="CP77" s="2080"/>
      <c r="CQ77" s="2081"/>
    </row>
    <row r="78" spans="1:95" s="150" customFormat="1" ht="27.75" customHeight="1">
      <c r="A78">
        <v>1.7200000000000006</v>
      </c>
      <c r="B78">
        <v>1.8500000000000008</v>
      </c>
      <c r="C78">
        <v>1.9800000000000009</v>
      </c>
      <c r="D78">
        <v>2.1099999999999985</v>
      </c>
      <c r="E78">
        <f t="shared" si="22"/>
        <v>238.3600000000001</v>
      </c>
      <c r="F78">
        <f t="shared" si="23"/>
        <v>317.96666666666681</v>
      </c>
      <c r="G78">
        <f t="shared" si="24"/>
        <v>406.24000000000018</v>
      </c>
      <c r="H78">
        <f t="shared" si="25"/>
        <v>503.17999999999967</v>
      </c>
      <c r="I78"/>
      <c r="J78" s="1003" t="s">
        <v>3572</v>
      </c>
      <c r="K78" s="2089" t="s">
        <v>3573</v>
      </c>
      <c r="L78" s="2090"/>
      <c r="M78" s="2090"/>
      <c r="N78" s="2090"/>
      <c r="O78" s="2090"/>
      <c r="P78" s="2090"/>
      <c r="Q78" s="2090"/>
      <c r="R78" s="2090"/>
      <c r="S78" s="2090"/>
      <c r="T78" s="2090"/>
      <c r="U78" s="2091"/>
      <c r="V78" s="1035" t="s">
        <v>3595</v>
      </c>
      <c r="W78" s="266"/>
      <c r="X78" s="1036"/>
      <c r="Y78" s="1036"/>
      <c r="Z78" s="1036"/>
      <c r="AA78" s="1036"/>
      <c r="AB78" s="1036"/>
      <c r="AC78" s="1036"/>
      <c r="AD78" s="1036"/>
      <c r="AE78" s="1036"/>
      <c r="AF78" s="1036"/>
      <c r="AG78" s="1036"/>
      <c r="AH78" s="1036"/>
      <c r="AI78" s="1036"/>
      <c r="AJ78" s="1036"/>
      <c r="AK78" s="266"/>
      <c r="AL78" s="266"/>
      <c r="AM78" s="266"/>
      <c r="AN78" s="2077"/>
      <c r="AO78" s="2078"/>
      <c r="AP78" s="2079">
        <v>411</v>
      </c>
      <c r="AQ78" s="2080"/>
      <c r="AR78" s="2080"/>
      <c r="AS78" s="2080"/>
      <c r="AT78" s="2080"/>
      <c r="AU78" s="2080"/>
      <c r="AV78" s="2080"/>
      <c r="AW78" s="2080"/>
      <c r="AX78" s="2080"/>
      <c r="AY78" s="2080"/>
      <c r="AZ78" s="2080"/>
      <c r="BA78" s="2086"/>
      <c r="BB78" s="2087"/>
      <c r="BC78" s="2087"/>
      <c r="BD78" s="2079">
        <v>511</v>
      </c>
      <c r="BE78" s="2080"/>
      <c r="BF78" s="2080"/>
      <c r="BG78" s="2080"/>
      <c r="BH78" s="2080"/>
      <c r="BI78" s="2080"/>
      <c r="BJ78" s="2080"/>
      <c r="BK78" s="2080"/>
      <c r="BL78" s="2080"/>
      <c r="BM78" s="2080"/>
      <c r="BN78" s="2080"/>
      <c r="BO78" s="2086"/>
      <c r="BP78" s="2077"/>
      <c r="BQ78" s="2078"/>
      <c r="BR78" s="2079">
        <v>611</v>
      </c>
      <c r="BS78" s="2080"/>
      <c r="BT78" s="2080"/>
      <c r="BU78" s="2080"/>
      <c r="BV78" s="2080"/>
      <c r="BW78" s="2080"/>
      <c r="BX78" s="2080"/>
      <c r="BY78" s="2080"/>
      <c r="BZ78" s="2080"/>
      <c r="CA78" s="2080"/>
      <c r="CB78" s="2080"/>
      <c r="CC78" s="2086"/>
      <c r="CD78" s="2077"/>
      <c r="CE78" s="2078"/>
      <c r="CF78" s="2079">
        <v>711</v>
      </c>
      <c r="CG78" s="2080"/>
      <c r="CH78" s="2080"/>
      <c r="CI78" s="2080"/>
      <c r="CJ78" s="2080"/>
      <c r="CK78" s="2080"/>
      <c r="CL78" s="2080"/>
      <c r="CM78" s="2080"/>
      <c r="CN78" s="2080"/>
      <c r="CO78" s="2080"/>
      <c r="CP78" s="2080"/>
      <c r="CQ78" s="2081"/>
    </row>
    <row r="79" spans="1:95" s="150" customFormat="1" ht="5.25" customHeight="1">
      <c r="A79"/>
      <c r="B79"/>
      <c r="C79"/>
      <c r="D79"/>
      <c r="E79"/>
      <c r="F79"/>
      <c r="G79"/>
      <c r="H79"/>
      <c r="I79"/>
      <c r="J79" s="991"/>
      <c r="K79" s="1041"/>
      <c r="L79" s="1041"/>
      <c r="M79" s="1041"/>
      <c r="N79" s="1041"/>
      <c r="O79" s="1041"/>
      <c r="P79" s="1041"/>
      <c r="Q79" s="1041"/>
      <c r="R79" s="1041"/>
      <c r="S79" s="1041"/>
      <c r="T79" s="1041"/>
      <c r="U79" s="1042"/>
      <c r="V79" s="992"/>
      <c r="W79" s="992"/>
      <c r="X79" s="1042"/>
      <c r="Y79" s="1042"/>
      <c r="Z79" s="1042"/>
      <c r="AA79" s="1042"/>
      <c r="AB79" s="1042"/>
      <c r="AC79" s="1042"/>
      <c r="AD79" s="1042"/>
      <c r="AE79" s="1042"/>
      <c r="AF79" s="1042"/>
      <c r="AG79" s="1042"/>
      <c r="AH79" s="1042"/>
      <c r="AI79" s="1042"/>
      <c r="AJ79" s="1042"/>
      <c r="AK79" s="992"/>
      <c r="AL79" s="992"/>
      <c r="AM79" s="992"/>
      <c r="AN79" s="2087"/>
      <c r="AO79" s="2087"/>
      <c r="AP79" s="2088"/>
      <c r="AQ79" s="2088"/>
      <c r="AR79" s="2088"/>
      <c r="AS79" s="2088"/>
      <c r="AT79" s="2088"/>
      <c r="AU79" s="2088"/>
      <c r="AV79" s="2088"/>
      <c r="AW79" s="2088"/>
      <c r="AX79" s="2088"/>
      <c r="AY79" s="2088"/>
      <c r="AZ79" s="2088"/>
      <c r="BA79" s="2088"/>
      <c r="BB79" s="2087"/>
      <c r="BC79" s="2087"/>
      <c r="BD79" s="2088"/>
      <c r="BE79" s="2088"/>
      <c r="BF79" s="2088"/>
      <c r="BG79" s="2088"/>
      <c r="BH79" s="2088"/>
      <c r="BI79" s="2088"/>
      <c r="BJ79" s="2088"/>
      <c r="BK79" s="2088"/>
      <c r="BL79" s="2088"/>
      <c r="BM79" s="2088"/>
      <c r="BN79" s="2088"/>
      <c r="BO79" s="2088"/>
      <c r="BP79" s="2087"/>
      <c r="BQ79" s="2087"/>
      <c r="BR79" s="2088"/>
      <c r="BS79" s="2088"/>
      <c r="BT79" s="2088"/>
      <c r="BU79" s="2088"/>
      <c r="BV79" s="2088"/>
      <c r="BW79" s="2088"/>
      <c r="BX79" s="2088"/>
      <c r="BY79" s="2088"/>
      <c r="BZ79" s="2088"/>
      <c r="CA79" s="2088"/>
      <c r="CB79" s="2088"/>
      <c r="CC79" s="2088"/>
      <c r="CD79" s="2087"/>
      <c r="CE79" s="2087"/>
      <c r="CF79" s="2088"/>
      <c r="CG79" s="2088"/>
      <c r="CH79" s="2088"/>
      <c r="CI79" s="2088"/>
      <c r="CJ79" s="2088"/>
      <c r="CK79" s="2088"/>
      <c r="CL79" s="2088"/>
      <c r="CM79" s="2088"/>
      <c r="CN79" s="2088"/>
      <c r="CO79" s="2088"/>
      <c r="CP79" s="2088"/>
      <c r="CQ79" s="2191"/>
    </row>
    <row r="80" spans="1:95" s="150" customFormat="1" ht="27.75" customHeight="1">
      <c r="A80">
        <v>1.7300000000000006</v>
      </c>
      <c r="B80">
        <v>1.8600000000000008</v>
      </c>
      <c r="C80">
        <v>1.9900000000000009</v>
      </c>
      <c r="D80">
        <v>2.1199999999999983</v>
      </c>
      <c r="E80">
        <f t="shared" ref="E80" si="26">IF(LEN(AP80)=0,"",1+ABS((AP80*A80)/LEN(AP80))+A80)</f>
        <v>240.31666666666672</v>
      </c>
      <c r="F80">
        <f t="shared" ref="F80" si="27">IF(LEN(BD80)=0,"",1+ABS((BD80*B80)/LEN(BD80))+B80)</f>
        <v>320.30000000000013</v>
      </c>
      <c r="G80">
        <f t="shared" ref="G80" si="28">IF(LEN(BR80)=0,"",1+ABS((BR80*C80)/LEN(BR80))+C80)</f>
        <v>408.95000000000022</v>
      </c>
      <c r="H80">
        <f t="shared" ref="H80" si="29">IF(LEN(CF80)=0,"",1+ABS((CF80*D80)/LEN(CF80))+D80)</f>
        <v>506.26666666666631</v>
      </c>
      <c r="I80"/>
      <c r="J80" s="1039" t="s">
        <v>3574</v>
      </c>
      <c r="K80" s="936" t="e">
        <f>CONCATENATE("Vrijednost aktiviranih stalnih sredstava u toku ",#REF!,". godine")</f>
        <v>#REF!</v>
      </c>
      <c r="L80" s="937"/>
      <c r="M80" s="937"/>
      <c r="N80" s="937"/>
      <c r="O80" s="937"/>
      <c r="P80" s="937"/>
      <c r="Q80" s="937"/>
      <c r="R80" s="937"/>
      <c r="S80" s="937"/>
      <c r="T80" s="937"/>
      <c r="U80" s="937"/>
      <c r="V80" s="937"/>
      <c r="W80" s="937"/>
      <c r="X80" s="937"/>
      <c r="Y80" s="937"/>
      <c r="Z80" s="937"/>
      <c r="AA80" s="937"/>
      <c r="AB80" s="937"/>
      <c r="AC80" s="937"/>
      <c r="AD80" s="937"/>
      <c r="AE80" s="266"/>
      <c r="AF80" s="266"/>
      <c r="AG80" s="266"/>
      <c r="AH80" s="266"/>
      <c r="AI80" s="266"/>
      <c r="AJ80" s="266"/>
      <c r="AK80" s="266"/>
      <c r="AL80" s="266"/>
      <c r="AM80" s="266"/>
      <c r="AN80" s="2077"/>
      <c r="AO80" s="2078"/>
      <c r="AP80" s="2079">
        <v>412</v>
      </c>
      <c r="AQ80" s="2080"/>
      <c r="AR80" s="2080"/>
      <c r="AS80" s="2080"/>
      <c r="AT80" s="2080"/>
      <c r="AU80" s="2080"/>
      <c r="AV80" s="2080"/>
      <c r="AW80" s="2080"/>
      <c r="AX80" s="2080"/>
      <c r="AY80" s="2080"/>
      <c r="AZ80" s="2080"/>
      <c r="BA80" s="2086"/>
      <c r="BB80" s="2087"/>
      <c r="BC80" s="2087"/>
      <c r="BD80" s="2079">
        <v>512</v>
      </c>
      <c r="BE80" s="2080"/>
      <c r="BF80" s="2080"/>
      <c r="BG80" s="2080"/>
      <c r="BH80" s="2080"/>
      <c r="BI80" s="2080"/>
      <c r="BJ80" s="2080"/>
      <c r="BK80" s="2080"/>
      <c r="BL80" s="2080"/>
      <c r="BM80" s="2080"/>
      <c r="BN80" s="2080"/>
      <c r="BO80" s="2080"/>
      <c r="BP80" s="2077"/>
      <c r="BQ80" s="2078"/>
      <c r="BR80" s="2079">
        <v>612</v>
      </c>
      <c r="BS80" s="2080"/>
      <c r="BT80" s="2080"/>
      <c r="BU80" s="2080"/>
      <c r="BV80" s="2080"/>
      <c r="BW80" s="2080"/>
      <c r="BX80" s="2080"/>
      <c r="BY80" s="2080"/>
      <c r="BZ80" s="2080"/>
      <c r="CA80" s="2080"/>
      <c r="CB80" s="2080"/>
      <c r="CC80" s="2080"/>
      <c r="CD80" s="2077"/>
      <c r="CE80" s="2078"/>
      <c r="CF80" s="2079">
        <v>712</v>
      </c>
      <c r="CG80" s="2080"/>
      <c r="CH80" s="2080"/>
      <c r="CI80" s="2080"/>
      <c r="CJ80" s="2080"/>
      <c r="CK80" s="2080"/>
      <c r="CL80" s="2080"/>
      <c r="CM80" s="2080"/>
      <c r="CN80" s="2080"/>
      <c r="CO80" s="2080"/>
      <c r="CP80" s="2080"/>
      <c r="CQ80" s="2081"/>
    </row>
    <row r="81" spans="1:95" s="150" customFormat="1" ht="27.75" customHeight="1" thickBot="1">
      <c r="A81">
        <v>1.7400000000000007</v>
      </c>
      <c r="B81">
        <v>1.8700000000000008</v>
      </c>
      <c r="C81">
        <v>2.0000000000000009</v>
      </c>
      <c r="D81">
        <v>2.1299999999999981</v>
      </c>
      <c r="E81">
        <f t="shared" ref="E81" si="30">IF(LEN(AP81)=0,"",1+ABS((AP81*A81)/LEN(AP81))+A81)</f>
        <v>242.28000000000009</v>
      </c>
      <c r="F81">
        <f t="shared" ref="F81" si="31">IF(LEN(BD81)=0,"",1+ABS((BD81*B81)/LEN(BD81))+B81)</f>
        <v>322.64000000000016</v>
      </c>
      <c r="G81">
        <f t="shared" ref="G81" si="32">IF(LEN(BR81)=0,"",1+ABS((BR81*C81)/LEN(BR81))+C81)</f>
        <v>411.6666666666668</v>
      </c>
      <c r="H81">
        <f>IF(LEN(CF81)=0,"",1+ABS((CF81*D81)/LEN(CF81))+D81)</f>
        <v>509.35999999999956</v>
      </c>
      <c r="I81"/>
      <c r="J81" s="1040" t="s">
        <v>3575</v>
      </c>
      <c r="K81" s="1038" t="e">
        <f>CONCATENATE("Stalna sredstva u izgradnji (pripremi) krajem ",#REF!,". godine")</f>
        <v>#REF!</v>
      </c>
      <c r="L81" s="1037"/>
      <c r="M81" s="1037"/>
      <c r="N81" s="1037"/>
      <c r="O81" s="1037"/>
      <c r="P81" s="1037"/>
      <c r="Q81" s="1037"/>
      <c r="R81" s="1037"/>
      <c r="S81" s="1037"/>
      <c r="T81" s="1037"/>
      <c r="U81" s="1037"/>
      <c r="V81" s="1037"/>
      <c r="W81" s="1037"/>
      <c r="X81" s="1037"/>
      <c r="Y81" s="1037"/>
      <c r="Z81" s="1037"/>
      <c r="AA81" s="1037"/>
      <c r="AB81" s="1037"/>
      <c r="AC81" s="1037"/>
      <c r="AD81" s="1037"/>
      <c r="AE81" s="267"/>
      <c r="AF81" s="267"/>
      <c r="AG81" s="267"/>
      <c r="AH81" s="267"/>
      <c r="AI81" s="267"/>
      <c r="AJ81" s="267"/>
      <c r="AK81" s="267"/>
      <c r="AL81" s="267"/>
      <c r="AM81" s="267"/>
      <c r="AN81" s="1043"/>
      <c r="AO81" s="1044"/>
      <c r="AP81" s="2082">
        <v>413</v>
      </c>
      <c r="AQ81" s="2083"/>
      <c r="AR81" s="2083"/>
      <c r="AS81" s="2083"/>
      <c r="AT81" s="2083"/>
      <c r="AU81" s="2083"/>
      <c r="AV81" s="2083"/>
      <c r="AW81" s="2083"/>
      <c r="AX81" s="2083"/>
      <c r="AY81" s="2083"/>
      <c r="AZ81" s="2083"/>
      <c r="BA81" s="2084"/>
      <c r="BB81" s="1014"/>
      <c r="BC81" s="1014"/>
      <c r="BD81" s="2082">
        <v>513</v>
      </c>
      <c r="BE81" s="2083"/>
      <c r="BF81" s="2083"/>
      <c r="BG81" s="2083"/>
      <c r="BH81" s="2083"/>
      <c r="BI81" s="2083"/>
      <c r="BJ81" s="2083"/>
      <c r="BK81" s="2083"/>
      <c r="BL81" s="2083"/>
      <c r="BM81" s="2083"/>
      <c r="BN81" s="2083"/>
      <c r="BO81" s="2084"/>
      <c r="BP81" s="1014"/>
      <c r="BQ81" s="1014"/>
      <c r="BR81" s="2082">
        <v>613</v>
      </c>
      <c r="BS81" s="2083"/>
      <c r="BT81" s="2083"/>
      <c r="BU81" s="2083"/>
      <c r="BV81" s="2083"/>
      <c r="BW81" s="2083"/>
      <c r="BX81" s="2083"/>
      <c r="BY81" s="2083"/>
      <c r="BZ81" s="2083"/>
      <c r="CA81" s="2083"/>
      <c r="CB81" s="2083"/>
      <c r="CC81" s="2084"/>
      <c r="CD81" s="1014"/>
      <c r="CE81" s="1014"/>
      <c r="CF81" s="2082">
        <v>713</v>
      </c>
      <c r="CG81" s="2083"/>
      <c r="CH81" s="2083"/>
      <c r="CI81" s="2083"/>
      <c r="CJ81" s="2083"/>
      <c r="CK81" s="2083"/>
      <c r="CL81" s="2083"/>
      <c r="CM81" s="2083"/>
      <c r="CN81" s="2083"/>
      <c r="CO81" s="2083"/>
      <c r="CP81" s="2083"/>
      <c r="CQ81" s="2085"/>
    </row>
    <row r="82" spans="1:95">
      <c r="E82">
        <f>IF(ISERROR(ABS(LOG(ABS(SUM(E5:E81)),EXP(3)))),"",ABS(LOG(ABS(SUM(E5:E81)),EXP(3))))</f>
        <v>2.7596797372852357</v>
      </c>
      <c r="F82">
        <f t="shared" ref="F82:H82" si="33">IF(ISERROR(ABS(LOG(ABS(SUM(F5:F81)),EXP(3)))),"",ABS(LOG(ABS(SUM(F5:F81)),EXP(3))))</f>
        <v>2.965950604594688</v>
      </c>
      <c r="G82">
        <f t="shared" si="33"/>
        <v>3.1226190315351281</v>
      </c>
      <c r="H82">
        <f t="shared" si="33"/>
        <v>3.252871199801318</v>
      </c>
      <c r="J82" s="951" t="s">
        <v>3576</v>
      </c>
      <c r="K82" s="947"/>
      <c r="L82" s="947"/>
      <c r="M82" s="947"/>
      <c r="N82" s="947"/>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row>
    <row r="83" spans="1:95">
      <c r="E83" s="916" t="str">
        <f>IF(ISERROR(IF(ISERROR(MID(E82,FIND(".",E82,1)+12,13)),MID(E82,FIND(",",E82,1)+12,13),MID(E82,FIND(".",E82,1)+12,13))),0,IF(ISERROR(MID(E82,FIND(".",E82,1)+12,13)),MID(E82,FIND(",",E82,1)+12,13),MID(E82,FIND(".",E82,1)+12,13)))</f>
        <v>524</v>
      </c>
      <c r="F83" s="916" t="str">
        <f>IF(ISERROR(IF(ISERROR(MID(F82,FIND(".",F82,1)+12,13)),MID(F82,FIND(",",F82,1)+12,13),MID(F82,FIND(".",F82,1)+12,13))),0,IF(ISERROR(MID(F82,FIND(".",F82,1)+12,13)),MID(F82,FIND(",",F82,1)+12,13),MID(F82,FIND(".",F82,1)+12,13)))</f>
        <v>469</v>
      </c>
      <c r="G83" s="916" t="str">
        <f>IF(ISERROR(IF(ISERROR(MID(G82,FIND(".",G82,1)+12,13)),MID(G82,FIND(",",G82,1)+12,13),MID(G82,FIND(".",G82,1)+12,13))),0,IF(ISERROR(MID(G82,FIND(".",G82,1)+12,13)),MID(G82,FIND(",",G82,1)+12,13),MID(G82,FIND(".",G82,1)+12,13)))</f>
        <v>513</v>
      </c>
      <c r="H83" s="916" t="str">
        <f>IF(ISERROR(IF(ISERROR(MID(H82,FIND(".",H82,1)+12,13)),MID(H82,FIND(",",H82,1)+12,13),MID(H82,FIND(".",H82,1)+12,13))),0,IF(ISERROR(MID(H82,FIND(".",H82,1)+12,13)),MID(H82,FIND(",",H82,1)+12,13),MID(H82,FIND(".",H82,1)+12,13)))</f>
        <v>132</v>
      </c>
    </row>
    <row r="84" spans="1:95">
      <c r="J84" s="961"/>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CQ84" s="946"/>
    </row>
    <row r="85" spans="1:95" s="1096" customFormat="1" ht="23.25" customHeight="1">
      <c r="A85" s="1092"/>
      <c r="B85" s="1092"/>
      <c r="C85" s="1092"/>
      <c r="D85" s="1092"/>
      <c r="E85" s="1092"/>
      <c r="F85" s="1092"/>
      <c r="G85" s="1092"/>
      <c r="H85" s="1092"/>
      <c r="I85" s="1092"/>
      <c r="J85" s="1093" t="s">
        <v>3607</v>
      </c>
      <c r="K85" s="1094"/>
      <c r="L85" s="1094"/>
      <c r="M85" s="1094"/>
      <c r="N85" s="1094"/>
      <c r="O85" s="1094"/>
      <c r="P85" s="1094"/>
      <c r="Q85" s="1094"/>
      <c r="R85" s="1094"/>
      <c r="S85" s="1094"/>
      <c r="T85" s="1094"/>
      <c r="U85" s="1094"/>
      <c r="V85" s="1094"/>
      <c r="W85" s="1095"/>
      <c r="X85" s="1095"/>
      <c r="AM85" s="1097"/>
      <c r="AN85" s="1097"/>
      <c r="AO85" s="1097"/>
      <c r="AP85" s="1097"/>
      <c r="AQ85" s="1097"/>
      <c r="AR85" s="1095"/>
      <c r="AS85" s="1095"/>
      <c r="AT85" s="1095"/>
      <c r="AU85" s="1096" t="s">
        <v>3154</v>
      </c>
      <c r="AY85" s="1098" t="e">
        <f>IF(LEN(#REF!)=8,TEXT(#REF!,"\000\/000-000"),IF(LEN(#REF!)=9,TEXT(#REF!,"\0??\/000-0000"),"-"))</f>
        <v>#REF!</v>
      </c>
      <c r="AZ85" s="1097"/>
      <c r="BA85" s="1097"/>
      <c r="BB85" s="1097"/>
      <c r="BC85" s="1097"/>
      <c r="BD85" s="1097"/>
      <c r="BE85" s="1097"/>
      <c r="BF85" s="1097"/>
      <c r="BG85" s="1097"/>
      <c r="BH85" s="1097"/>
      <c r="CC85" s="1092"/>
      <c r="CD85" s="1092"/>
      <c r="CE85" s="1092"/>
      <c r="CF85" s="1092"/>
      <c r="CG85" s="1092"/>
      <c r="CH85" s="1092"/>
      <c r="CI85" s="2188" t="s">
        <v>3155</v>
      </c>
      <c r="CJ85" s="2188"/>
      <c r="CK85" s="2188"/>
      <c r="CL85" s="2188"/>
      <c r="CM85" s="2188"/>
      <c r="CN85" s="2188"/>
      <c r="CO85" s="2188"/>
      <c r="CP85" s="2188"/>
      <c r="CQ85" s="2188"/>
    </row>
    <row r="86" spans="1:95" s="1096" customFormat="1" ht="23.25" customHeight="1">
      <c r="A86" s="1092"/>
      <c r="B86" s="1092"/>
      <c r="C86" s="1092"/>
      <c r="D86" s="1092"/>
      <c r="E86" s="1092"/>
      <c r="F86" s="1092"/>
      <c r="G86" s="1092"/>
      <c r="H86" s="1092"/>
      <c r="I86" s="1092"/>
      <c r="J86" s="2189" t="e">
        <f>IF('#UNOS'!$B$32=1,LEFT(#REF!,FIND(";",#REF!,1)-1),"-")</f>
        <v>#REF!</v>
      </c>
      <c r="K86" s="2189"/>
      <c r="L86" s="2189"/>
      <c r="M86" s="2189"/>
      <c r="N86" s="2189"/>
      <c r="O86" s="2189"/>
      <c r="P86" s="2189"/>
      <c r="Q86" s="2189"/>
      <c r="R86" s="2189"/>
      <c r="S86" s="2189"/>
      <c r="T86" s="2189"/>
      <c r="U86" s="2189"/>
      <c r="V86" s="2189"/>
      <c r="W86" s="1095"/>
      <c r="X86" s="1095"/>
      <c r="AM86" s="1097"/>
      <c r="AN86" s="1097"/>
      <c r="AO86" s="1097"/>
      <c r="AP86" s="1097"/>
      <c r="AQ86" s="1097"/>
      <c r="AR86" s="1095"/>
      <c r="AS86" s="1095"/>
      <c r="AT86" s="1095"/>
      <c r="AU86" s="1096" t="s">
        <v>2217</v>
      </c>
      <c r="AY86" s="1099" t="e">
        <f>IF('#UNOS'!$B$32="","",#REF!)</f>
        <v>#REF!</v>
      </c>
      <c r="AZ86" s="1097"/>
      <c r="BA86" s="1097"/>
      <c r="BB86" s="1097"/>
      <c r="BC86" s="1097"/>
      <c r="BD86" s="1097"/>
      <c r="BE86" s="1097"/>
      <c r="BF86" s="1097"/>
      <c r="BG86" s="1097"/>
      <c r="BH86" s="1097"/>
      <c r="BY86" s="1100" t="s">
        <v>2319</v>
      </c>
      <c r="BZ86" s="1092"/>
      <c r="CD86" s="1092"/>
      <c r="CE86" s="1092"/>
      <c r="CF86" s="1092"/>
      <c r="CG86" s="1092"/>
      <c r="CH86" s="1092"/>
      <c r="CI86" s="1095"/>
      <c r="CJ86" s="1095"/>
      <c r="CK86" s="1095"/>
      <c r="CL86" s="1095"/>
      <c r="CM86" s="1095"/>
      <c r="CN86" s="1095"/>
      <c r="CO86" s="1095"/>
      <c r="CP86" s="1095"/>
      <c r="CQ86" s="1103" t="e">
        <f>CONCATENATE(#REF!," ",#REF!)</f>
        <v>#REF!</v>
      </c>
    </row>
    <row r="87" spans="1:95" s="1096" customFormat="1" ht="23.25" customHeight="1">
      <c r="A87" s="1092"/>
      <c r="B87" s="1092"/>
      <c r="C87" s="1092"/>
      <c r="D87" s="1092"/>
      <c r="E87" s="1092"/>
      <c r="F87" s="1092"/>
      <c r="G87" s="1092"/>
      <c r="H87" s="1092"/>
      <c r="I87" s="1092"/>
      <c r="J87" s="2189"/>
      <c r="K87" s="2189"/>
      <c r="L87" s="2189"/>
      <c r="M87" s="2189"/>
      <c r="N87" s="2189"/>
      <c r="O87" s="2189"/>
      <c r="P87" s="2189"/>
      <c r="Q87" s="2189"/>
      <c r="R87" s="2189"/>
      <c r="S87" s="2189"/>
      <c r="T87" s="2189"/>
      <c r="U87" s="2189"/>
      <c r="V87" s="2189"/>
      <c r="W87" s="1095"/>
      <c r="X87" s="1095"/>
      <c r="AM87" s="2190"/>
      <c r="AN87" s="2190"/>
      <c r="AO87" s="2190"/>
      <c r="AP87" s="2190"/>
      <c r="AQ87" s="1097"/>
      <c r="AR87" s="1095"/>
      <c r="AS87" s="1095"/>
      <c r="AT87" s="1095"/>
      <c r="AU87" s="1096" t="s">
        <v>2321</v>
      </c>
      <c r="AY87" s="2190" t="e">
        <f>IF(#REF!="","-",#REF!)</f>
        <v>#REF!</v>
      </c>
      <c r="AZ87" s="2190"/>
      <c r="BA87" s="2190"/>
      <c r="BB87" s="2190"/>
      <c r="BC87" s="2190"/>
      <c r="BD87" s="2190"/>
      <c r="BE87" s="2190"/>
      <c r="BF87" s="2190"/>
      <c r="BG87" s="2190"/>
      <c r="BH87" s="2190"/>
      <c r="CC87" s="1092"/>
      <c r="CD87" s="1092"/>
      <c r="CE87" s="1092"/>
      <c r="CF87" s="1092"/>
      <c r="CG87" s="1092"/>
      <c r="CH87" s="1092"/>
      <c r="CI87" s="1101"/>
      <c r="CJ87" s="1101"/>
      <c r="CK87" s="1101"/>
      <c r="CL87" s="1101"/>
      <c r="CM87" s="1102"/>
      <c r="CN87" s="1101"/>
      <c r="CO87" s="1101"/>
      <c r="CP87" s="1101"/>
    </row>
    <row r="88" spans="1:95" s="980" customFormat="1" ht="18.75">
      <c r="A88" s="979"/>
      <c r="B88" s="979"/>
      <c r="C88" s="979"/>
      <c r="D88" s="979"/>
      <c r="E88" s="979"/>
      <c r="F88" s="979"/>
      <c r="G88" s="979"/>
      <c r="H88" s="979"/>
      <c r="I88" s="979"/>
      <c r="J88" s="1091" t="s">
        <v>3156</v>
      </c>
      <c r="K88" s="935"/>
      <c r="L88" s="935"/>
      <c r="M88" s="935"/>
      <c r="N88" s="935"/>
      <c r="O88" s="935"/>
      <c r="P88" s="935"/>
      <c r="Q88" s="935"/>
      <c r="R88" s="935"/>
      <c r="S88" s="935"/>
      <c r="T88" s="935"/>
      <c r="U88" s="935"/>
      <c r="V88" s="935"/>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X88" s="949"/>
      <c r="AY88" s="949"/>
      <c r="AZ88" s="949"/>
      <c r="BA88" s="949"/>
      <c r="BB88" s="949"/>
      <c r="BC88" s="949"/>
      <c r="BD88" s="949"/>
      <c r="BE88" s="949"/>
      <c r="BF88" s="949"/>
      <c r="BG88" s="949"/>
      <c r="BH88" s="949"/>
      <c r="BI88" s="949"/>
      <c r="BJ88" s="949"/>
      <c r="CD88"/>
      <c r="CE88"/>
      <c r="CF88"/>
      <c r="CG88"/>
      <c r="CH88"/>
      <c r="CI88"/>
      <c r="CJ88"/>
      <c r="CK88"/>
      <c r="CL88"/>
      <c r="CM88"/>
      <c r="CN88"/>
      <c r="CO88"/>
      <c r="CP88"/>
      <c r="CQ88"/>
    </row>
    <row r="89" spans="1:95" customFormat="1" ht="15"/>
    <row r="90" spans="1:95" customFormat="1" ht="15"/>
    <row r="91" spans="1:95" customFormat="1" ht="15"/>
    <row r="92" spans="1:95" customFormat="1" ht="15"/>
    <row r="93" spans="1:95" ht="38.25" customHeight="1">
      <c r="J93" s="163"/>
      <c r="K93" s="163"/>
      <c r="L93" s="163"/>
      <c r="M93" s="163"/>
      <c r="N93" s="178"/>
      <c r="O93" s="178"/>
      <c r="P93" s="138"/>
      <c r="Q93" s="138"/>
      <c r="R93" s="138"/>
      <c r="S93" s="138"/>
      <c r="T93" s="138"/>
      <c r="U93" s="138"/>
      <c r="V93" s="138"/>
      <c r="W93" s="138"/>
      <c r="X93" s="138"/>
      <c r="Y93" s="138"/>
      <c r="Z93" s="138"/>
      <c r="AX93" s="138"/>
      <c r="AY93" s="138"/>
      <c r="AZ93" s="138"/>
      <c r="BA93" s="138"/>
      <c r="BB93" s="163"/>
      <c r="BC93" s="163"/>
      <c r="BD93" s="163"/>
      <c r="BE93" s="163"/>
      <c r="BF93" s="163"/>
      <c r="CL93" s="163"/>
      <c r="CM93" s="163"/>
      <c r="CN93" s="163"/>
      <c r="CO93" s="163"/>
      <c r="CP93" s="163"/>
      <c r="CQ93" s="163"/>
    </row>
    <row r="94" spans="1:95" s="986" customFormat="1" ht="19.5" customHeight="1">
      <c r="A94" s="981"/>
      <c r="B94" s="981"/>
      <c r="C94" s="981"/>
      <c r="D94" s="981"/>
      <c r="E94" s="981"/>
      <c r="F94" s="981"/>
      <c r="G94" s="981"/>
      <c r="H94" s="981"/>
      <c r="I94" s="981"/>
      <c r="J94" s="982" t="str">
        <f>CONCATENATE("Kontrolni broj: ",MID('INV01-1'!BE1,2,LEN('INV01-1'!BE1)-2))</f>
        <v>Kontrolni broj: 17367524469513132</v>
      </c>
      <c r="K94" s="983"/>
      <c r="L94" s="984"/>
      <c r="M94" s="985"/>
      <c r="N94" s="985"/>
      <c r="O94" s="985"/>
      <c r="CG94" s="987"/>
      <c r="CH94" s="988"/>
      <c r="CI94" s="988"/>
      <c r="CJ94" s="989"/>
      <c r="CK94" s="990"/>
      <c r="CL94" s="990"/>
      <c r="CM94" s="990"/>
      <c r="CN94" s="990"/>
      <c r="CO94" s="990"/>
      <c r="CP94" s="990"/>
      <c r="CQ94" s="657" t="s">
        <v>3157</v>
      </c>
    </row>
  </sheetData>
  <mergeCells count="368">
    <mergeCell ref="CI85:CQ85"/>
    <mergeCell ref="J86:V87"/>
    <mergeCell ref="AY87:BH87"/>
    <mergeCell ref="AM87:AP87"/>
    <mergeCell ref="BD79:BO79"/>
    <mergeCell ref="BR79:CC79"/>
    <mergeCell ref="CF79:CQ79"/>
    <mergeCell ref="J2:J3"/>
    <mergeCell ref="K2:BS2"/>
    <mergeCell ref="BT2:BY3"/>
    <mergeCell ref="BZ2:CE3"/>
    <mergeCell ref="CF2:CK3"/>
    <mergeCell ref="CL2:CQ3"/>
    <mergeCell ref="K3:BS3"/>
    <mergeCell ref="K4:BS4"/>
    <mergeCell ref="BT4:BY4"/>
    <mergeCell ref="BZ4:CE4"/>
    <mergeCell ref="CF4:CK4"/>
    <mergeCell ref="CL4:CQ4"/>
    <mergeCell ref="BT5:BY5"/>
    <mergeCell ref="BZ5:CE5"/>
    <mergeCell ref="CF5:CK5"/>
    <mergeCell ref="CL5:CQ5"/>
    <mergeCell ref="K6:BS6"/>
    <mergeCell ref="BT6:BY6"/>
    <mergeCell ref="BZ6:CE6"/>
    <mergeCell ref="CF6:CK6"/>
    <mergeCell ref="CL6:CQ6"/>
    <mergeCell ref="L7:BS7"/>
    <mergeCell ref="BT7:BY7"/>
    <mergeCell ref="BZ7:CE7"/>
    <mergeCell ref="CF7:CK7"/>
    <mergeCell ref="CL7:CQ7"/>
    <mergeCell ref="K8:BS8"/>
    <mergeCell ref="BT8:BY8"/>
    <mergeCell ref="BZ8:CE8"/>
    <mergeCell ref="CF8:CK8"/>
    <mergeCell ref="CL8:CQ8"/>
    <mergeCell ref="L9:BS9"/>
    <mergeCell ref="BT9:BY9"/>
    <mergeCell ref="BZ9:CE9"/>
    <mergeCell ref="CF9:CK9"/>
    <mergeCell ref="CL9:CQ9"/>
    <mergeCell ref="L10:BS10"/>
    <mergeCell ref="BT10:BY10"/>
    <mergeCell ref="BZ10:CE10"/>
    <mergeCell ref="CF10:CK10"/>
    <mergeCell ref="CL10:CQ10"/>
    <mergeCell ref="L11:BS11"/>
    <mergeCell ref="BT11:BY11"/>
    <mergeCell ref="BZ11:CE11"/>
    <mergeCell ref="CF11:CK11"/>
    <mergeCell ref="CL11:CQ11"/>
    <mergeCell ref="K12:BS12"/>
    <mergeCell ref="BT12:BY12"/>
    <mergeCell ref="BZ12:CE12"/>
    <mergeCell ref="CF12:CK12"/>
    <mergeCell ref="CL12:CQ12"/>
    <mergeCell ref="K13:BS13"/>
    <mergeCell ref="BT13:BY13"/>
    <mergeCell ref="BZ13:CE13"/>
    <mergeCell ref="CF13:CK13"/>
    <mergeCell ref="CL13:CQ13"/>
    <mergeCell ref="L14:BS14"/>
    <mergeCell ref="BT14:BY14"/>
    <mergeCell ref="BZ14:CE14"/>
    <mergeCell ref="CF14:CK14"/>
    <mergeCell ref="CL14:CQ14"/>
    <mergeCell ref="L15:BS15"/>
    <mergeCell ref="BT15:BY15"/>
    <mergeCell ref="BZ15:CE15"/>
    <mergeCell ref="CF15:CK15"/>
    <mergeCell ref="CL15:CQ15"/>
    <mergeCell ref="L16:BS16"/>
    <mergeCell ref="BT16:BY16"/>
    <mergeCell ref="BZ16:CE16"/>
    <mergeCell ref="CF16:CK16"/>
    <mergeCell ref="CL16:CQ16"/>
    <mergeCell ref="L17:BS17"/>
    <mergeCell ref="BT17:BY17"/>
    <mergeCell ref="BZ17:CE17"/>
    <mergeCell ref="CF17:CK17"/>
    <mergeCell ref="CL17:CQ17"/>
    <mergeCell ref="L18:BS18"/>
    <mergeCell ref="BT18:BY18"/>
    <mergeCell ref="BZ18:CE18"/>
    <mergeCell ref="CF18:CK18"/>
    <mergeCell ref="CL18:CQ18"/>
    <mergeCell ref="L19:BS19"/>
    <mergeCell ref="BT19:BY19"/>
    <mergeCell ref="BZ19:CE19"/>
    <mergeCell ref="CF19:CK19"/>
    <mergeCell ref="CL19:CQ19"/>
    <mergeCell ref="L20:BS20"/>
    <mergeCell ref="BT20:BY20"/>
    <mergeCell ref="BZ20:CE20"/>
    <mergeCell ref="CF20:CK20"/>
    <mergeCell ref="CL20:CQ20"/>
    <mergeCell ref="L21:BS21"/>
    <mergeCell ref="BT21:BY21"/>
    <mergeCell ref="BZ21:CE21"/>
    <mergeCell ref="CF21:CK21"/>
    <mergeCell ref="CL21:CQ21"/>
    <mergeCell ref="L22:BS22"/>
    <mergeCell ref="BT22:BY22"/>
    <mergeCell ref="BZ22:CE22"/>
    <mergeCell ref="CF22:CK22"/>
    <mergeCell ref="CL22:CQ22"/>
    <mergeCell ref="K23:BS23"/>
    <mergeCell ref="BT23:BY23"/>
    <mergeCell ref="BZ23:CE23"/>
    <mergeCell ref="CF23:CK23"/>
    <mergeCell ref="CL23:CQ23"/>
    <mergeCell ref="L24:BS24"/>
    <mergeCell ref="BT24:BY24"/>
    <mergeCell ref="BZ24:CE24"/>
    <mergeCell ref="CF24:CK24"/>
    <mergeCell ref="CL24:CQ24"/>
    <mergeCell ref="L25:BS25"/>
    <mergeCell ref="BT25:BY25"/>
    <mergeCell ref="BZ25:CE25"/>
    <mergeCell ref="CF25:CK25"/>
    <mergeCell ref="CL25:CQ25"/>
    <mergeCell ref="L26:BS26"/>
    <mergeCell ref="BT26:BY26"/>
    <mergeCell ref="BZ26:CE26"/>
    <mergeCell ref="CF26:CK26"/>
    <mergeCell ref="CL26:CQ26"/>
    <mergeCell ref="K27:BS27"/>
    <mergeCell ref="BT27:BY27"/>
    <mergeCell ref="BZ27:CE27"/>
    <mergeCell ref="CF27:CK27"/>
    <mergeCell ref="CL27:CQ27"/>
    <mergeCell ref="K28:BS28"/>
    <mergeCell ref="BT28:BY28"/>
    <mergeCell ref="BZ28:CE28"/>
    <mergeCell ref="CF28:CK28"/>
    <mergeCell ref="CL28:CQ28"/>
    <mergeCell ref="L29:BS29"/>
    <mergeCell ref="BT29:BY29"/>
    <mergeCell ref="BZ29:CE29"/>
    <mergeCell ref="CF29:CK29"/>
    <mergeCell ref="CL29:CQ29"/>
    <mergeCell ref="L30:BS30"/>
    <mergeCell ref="BT30:BY30"/>
    <mergeCell ref="BZ30:CE30"/>
    <mergeCell ref="CF30:CK30"/>
    <mergeCell ref="CL30:CQ30"/>
    <mergeCell ref="K31:BS31"/>
    <mergeCell ref="BT31:BY31"/>
    <mergeCell ref="BZ31:CE31"/>
    <mergeCell ref="CF31:CK31"/>
    <mergeCell ref="CL31:CQ31"/>
    <mergeCell ref="L32:BS32"/>
    <mergeCell ref="BT32:BY32"/>
    <mergeCell ref="BZ32:CE32"/>
    <mergeCell ref="CF32:CK32"/>
    <mergeCell ref="CL32:CQ32"/>
    <mergeCell ref="L33:BS33"/>
    <mergeCell ref="BT33:BY33"/>
    <mergeCell ref="BZ33:CE33"/>
    <mergeCell ref="CF33:CK33"/>
    <mergeCell ref="CL33:CQ33"/>
    <mergeCell ref="BT36:BY36"/>
    <mergeCell ref="BZ36:CE36"/>
    <mergeCell ref="CF36:CK36"/>
    <mergeCell ref="CL36:CQ36"/>
    <mergeCell ref="BT37:BY37"/>
    <mergeCell ref="BZ37:CE37"/>
    <mergeCell ref="CF37:CK37"/>
    <mergeCell ref="CL37:CQ37"/>
    <mergeCell ref="L34:BS34"/>
    <mergeCell ref="BT34:BY34"/>
    <mergeCell ref="BZ34:CE34"/>
    <mergeCell ref="CF34:CK34"/>
    <mergeCell ref="CL34:CQ34"/>
    <mergeCell ref="BT35:BY35"/>
    <mergeCell ref="BZ35:CE35"/>
    <mergeCell ref="CF35:CK35"/>
    <mergeCell ref="CL35:CQ35"/>
    <mergeCell ref="BT38:BY38"/>
    <mergeCell ref="BZ38:CE38"/>
    <mergeCell ref="CF38:CK38"/>
    <mergeCell ref="CL38:CQ38"/>
    <mergeCell ref="L39:BS39"/>
    <mergeCell ref="BT39:BY39"/>
    <mergeCell ref="BZ39:CE39"/>
    <mergeCell ref="CF39:CK39"/>
    <mergeCell ref="CL39:CQ39"/>
    <mergeCell ref="L40:BS40"/>
    <mergeCell ref="BT40:BY40"/>
    <mergeCell ref="BZ40:CE40"/>
    <mergeCell ref="CF40:CK40"/>
    <mergeCell ref="CL40:CQ40"/>
    <mergeCell ref="K41:BS41"/>
    <mergeCell ref="BT41:BY41"/>
    <mergeCell ref="BZ41:CE41"/>
    <mergeCell ref="CF41:CK41"/>
    <mergeCell ref="CL41:CQ41"/>
    <mergeCell ref="K45:BS45"/>
    <mergeCell ref="BT45:BY45"/>
    <mergeCell ref="BZ45:CE45"/>
    <mergeCell ref="CF45:CK45"/>
    <mergeCell ref="CL45:CQ45"/>
    <mergeCell ref="K43:BS43"/>
    <mergeCell ref="BT43:BY43"/>
    <mergeCell ref="BZ43:CE43"/>
    <mergeCell ref="CF43:CK43"/>
    <mergeCell ref="CL43:CQ43"/>
    <mergeCell ref="K44:BS44"/>
    <mergeCell ref="BT44:BY44"/>
    <mergeCell ref="BZ44:CE44"/>
    <mergeCell ref="CF44:CK44"/>
    <mergeCell ref="CL44:CQ44"/>
    <mergeCell ref="J53:J65"/>
    <mergeCell ref="AN53:BA53"/>
    <mergeCell ref="BB53:CQ53"/>
    <mergeCell ref="AN55:AZ57"/>
    <mergeCell ref="BB55:BN57"/>
    <mergeCell ref="BP55:CB57"/>
    <mergeCell ref="CD55:CP57"/>
    <mergeCell ref="AR58:AZ58"/>
    <mergeCell ref="BF58:BN58"/>
    <mergeCell ref="BT58:CB58"/>
    <mergeCell ref="CH58:CP58"/>
    <mergeCell ref="AR59:AZ59"/>
    <mergeCell ref="BF59:BN59"/>
    <mergeCell ref="BT59:CB59"/>
    <mergeCell ref="CH59:CP59"/>
    <mergeCell ref="AX61:AY61"/>
    <mergeCell ref="BL61:BM61"/>
    <mergeCell ref="BZ61:CA61"/>
    <mergeCell ref="CN61:CO61"/>
    <mergeCell ref="CE64:CF64"/>
    <mergeCell ref="CL64:CP64"/>
    <mergeCell ref="K66:AM66"/>
    <mergeCell ref="AN66:BA66"/>
    <mergeCell ref="BB66:BO66"/>
    <mergeCell ref="BP66:CC66"/>
    <mergeCell ref="CD66:CQ66"/>
    <mergeCell ref="AV62:AY62"/>
    <mergeCell ref="BJ62:BM62"/>
    <mergeCell ref="BX62:CA62"/>
    <mergeCell ref="CL62:CO62"/>
    <mergeCell ref="AO64:AP64"/>
    <mergeCell ref="AV64:AZ64"/>
    <mergeCell ref="BC64:BD64"/>
    <mergeCell ref="BJ64:BN64"/>
    <mergeCell ref="BQ64:BR64"/>
    <mergeCell ref="BX64:CB64"/>
    <mergeCell ref="BR67:CC67"/>
    <mergeCell ref="CD67:CE67"/>
    <mergeCell ref="CF67:CQ67"/>
    <mergeCell ref="K68:T69"/>
    <mergeCell ref="AN68:AO68"/>
    <mergeCell ref="AP68:BA68"/>
    <mergeCell ref="BB68:BC68"/>
    <mergeCell ref="BD68:BO68"/>
    <mergeCell ref="BP68:BQ68"/>
    <mergeCell ref="BR68:CC68"/>
    <mergeCell ref="K67:T67"/>
    <mergeCell ref="AN67:AO67"/>
    <mergeCell ref="AP67:BA67"/>
    <mergeCell ref="BB67:BC67"/>
    <mergeCell ref="BD67:BO67"/>
    <mergeCell ref="BP67:BQ67"/>
    <mergeCell ref="CD68:CE68"/>
    <mergeCell ref="CF68:CQ68"/>
    <mergeCell ref="AN69:AO69"/>
    <mergeCell ref="AP69:BA69"/>
    <mergeCell ref="BB69:BC69"/>
    <mergeCell ref="BD69:BO69"/>
    <mergeCell ref="BP69:BQ69"/>
    <mergeCell ref="BR69:CC69"/>
    <mergeCell ref="CD69:CE69"/>
    <mergeCell ref="CF69:CQ69"/>
    <mergeCell ref="CD70:CE70"/>
    <mergeCell ref="CF70:CQ70"/>
    <mergeCell ref="K71:AM71"/>
    <mergeCell ref="AN71:AO71"/>
    <mergeCell ref="AP71:BA71"/>
    <mergeCell ref="BB71:BC71"/>
    <mergeCell ref="BD71:BO71"/>
    <mergeCell ref="BP71:BQ71"/>
    <mergeCell ref="BR71:CC71"/>
    <mergeCell ref="CD71:CE71"/>
    <mergeCell ref="AN70:AO70"/>
    <mergeCell ref="AP70:BA70"/>
    <mergeCell ref="BB70:BC70"/>
    <mergeCell ref="BD70:BO70"/>
    <mergeCell ref="BP70:BQ70"/>
    <mergeCell ref="BR70:CC70"/>
    <mergeCell ref="CF71:CQ71"/>
    <mergeCell ref="AN72:AO72"/>
    <mergeCell ref="BB72:BC72"/>
    <mergeCell ref="BP72:BQ72"/>
    <mergeCell ref="CD72:CE72"/>
    <mergeCell ref="K73:U73"/>
    <mergeCell ref="AN73:AO73"/>
    <mergeCell ref="AP73:BA73"/>
    <mergeCell ref="BB73:BC73"/>
    <mergeCell ref="BD73:BO73"/>
    <mergeCell ref="BP73:BQ73"/>
    <mergeCell ref="BR73:CC73"/>
    <mergeCell ref="CD73:CE73"/>
    <mergeCell ref="CF73:CQ73"/>
    <mergeCell ref="K74:U74"/>
    <mergeCell ref="AN74:AO74"/>
    <mergeCell ref="AP74:BA74"/>
    <mergeCell ref="BB74:BC74"/>
    <mergeCell ref="BD74:BO74"/>
    <mergeCell ref="BP74:BQ74"/>
    <mergeCell ref="BR74:CC74"/>
    <mergeCell ref="CD74:CE74"/>
    <mergeCell ref="CF74:CQ74"/>
    <mergeCell ref="K75:U75"/>
    <mergeCell ref="AN75:AO75"/>
    <mergeCell ref="AP75:BA75"/>
    <mergeCell ref="BB75:BC75"/>
    <mergeCell ref="BD75:BO75"/>
    <mergeCell ref="BP75:BQ75"/>
    <mergeCell ref="BR75:CC75"/>
    <mergeCell ref="CD75:CE75"/>
    <mergeCell ref="CF75:CQ75"/>
    <mergeCell ref="K76:U76"/>
    <mergeCell ref="AN76:AO76"/>
    <mergeCell ref="AP76:BA76"/>
    <mergeCell ref="BB76:BC76"/>
    <mergeCell ref="BD76:BO76"/>
    <mergeCell ref="BP76:BQ76"/>
    <mergeCell ref="BR76:CC76"/>
    <mergeCell ref="CD76:CE76"/>
    <mergeCell ref="CF76:CQ76"/>
    <mergeCell ref="K77:U77"/>
    <mergeCell ref="AN77:AO77"/>
    <mergeCell ref="AP77:BA77"/>
    <mergeCell ref="BB77:BC77"/>
    <mergeCell ref="BD77:BO77"/>
    <mergeCell ref="BP77:BQ77"/>
    <mergeCell ref="BR77:CC77"/>
    <mergeCell ref="CD77:CE77"/>
    <mergeCell ref="CF77:CQ77"/>
    <mergeCell ref="BR78:CC78"/>
    <mergeCell ref="CD78:CE78"/>
    <mergeCell ref="CF78:CQ78"/>
    <mergeCell ref="AN79:AO79"/>
    <mergeCell ref="AP79:BA79"/>
    <mergeCell ref="BB79:BC79"/>
    <mergeCell ref="BP79:BQ79"/>
    <mergeCell ref="CD79:CE79"/>
    <mergeCell ref="K78:U78"/>
    <mergeCell ref="AN78:AO78"/>
    <mergeCell ref="AP78:BA78"/>
    <mergeCell ref="BB78:BC78"/>
    <mergeCell ref="BD78:BO78"/>
    <mergeCell ref="BP78:BQ78"/>
    <mergeCell ref="CD80:CE80"/>
    <mergeCell ref="CF80:CQ80"/>
    <mergeCell ref="AP81:BA81"/>
    <mergeCell ref="BD81:BO81"/>
    <mergeCell ref="BR81:CC81"/>
    <mergeCell ref="CF81:CQ81"/>
    <mergeCell ref="AN80:AO80"/>
    <mergeCell ref="AP80:BA80"/>
    <mergeCell ref="BB80:BC80"/>
    <mergeCell ref="BD80:BO80"/>
    <mergeCell ref="BP80:BQ80"/>
    <mergeCell ref="BR80:CC80"/>
  </mergeCells>
  <dataValidations count="1">
    <dataValidation type="list" allowBlank="1" showInputMessage="1" showErrorMessage="1" sqref="AR58 BT58 BF58 CH58">
      <formula1>Opstina</formula1>
    </dataValidation>
  </dataValidations>
  <pageMargins left="0.78666666666666663" right="0.19685039370078741" top="0.35625000000000001" bottom="0.27559055118110237" header="0.51181102362204722" footer="0.51181102362204722"/>
  <pageSetup paperSize="9" scale="63" fitToHeight="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100"/>
  <sheetViews>
    <sheetView showGridLines="0" topLeftCell="A22" workbookViewId="0">
      <selection activeCell="E28" sqref="E28"/>
    </sheetView>
  </sheetViews>
  <sheetFormatPr defaultRowHeight="15"/>
  <cols>
    <col min="1" max="1" width="5.5703125" bestFit="1" customWidth="1"/>
    <col min="2" max="3" width="12" customWidth="1"/>
  </cols>
  <sheetData>
    <row r="1" spans="1:2">
      <c r="A1" t="s">
        <v>3158</v>
      </c>
    </row>
    <row r="2" spans="1:2">
      <c r="A2" t="s">
        <v>3161</v>
      </c>
      <c r="B2" t="s">
        <v>2324</v>
      </c>
    </row>
    <row r="3" spans="1:2">
      <c r="A3">
        <v>1</v>
      </c>
      <c r="B3" t="str">
        <f>IF(ISBLANK(STANEX!AU28),"",STANEX!AU28)</f>
        <v/>
      </c>
    </row>
    <row r="4" spans="1:2">
      <c r="A4">
        <v>2</v>
      </c>
      <c r="B4" t="str">
        <f>IF(ISBLANK(STANEX!AU30),"",STANEX!AU30)</f>
        <v/>
      </c>
    </row>
    <row r="5" spans="1:2">
      <c r="A5">
        <v>3</v>
      </c>
      <c r="B5" t="str">
        <f>IF(ISBLANK(STANEX!AU31),"",STANEX!AU31)</f>
        <v/>
      </c>
    </row>
    <row r="6" spans="1:2">
      <c r="A6">
        <v>4</v>
      </c>
      <c r="B6" t="str">
        <f>IF(ISBLANK(STANEX!AU32),"",STANEX!AU32)</f>
        <v/>
      </c>
    </row>
    <row r="7" spans="1:2">
      <c r="A7">
        <v>5</v>
      </c>
      <c r="B7" t="str">
        <f>IF(ISBLANK(STANEX!AU33),"",STANEX!AU33)</f>
        <v/>
      </c>
    </row>
    <row r="8" spans="1:2">
      <c r="A8">
        <v>6</v>
      </c>
      <c r="B8" t="str">
        <f>IF(ISBLANK(STANEX!AU34),"",STANEX!AU34)</f>
        <v/>
      </c>
    </row>
    <row r="9" spans="1:2">
      <c r="A9">
        <v>7</v>
      </c>
      <c r="B9" t="str">
        <f>IF(ISBLANK(STANEX!AU35),"",STANEX!AU35)</f>
        <v/>
      </c>
    </row>
    <row r="10" spans="1:2">
      <c r="A10">
        <v>8</v>
      </c>
      <c r="B10" t="str">
        <f>IF(ISBLANK(STANEX!AU36),"",STANEX!AU36)</f>
        <v/>
      </c>
    </row>
    <row r="11" spans="1:2">
      <c r="A11">
        <v>9</v>
      </c>
      <c r="B11" t="str">
        <f>IF(ISBLANK(STANEX!AU37),"",STANEX!AU37)</f>
        <v/>
      </c>
    </row>
    <row r="12" spans="1:2">
      <c r="A12">
        <v>10</v>
      </c>
      <c r="B12" t="str">
        <f>IF(ISBLANK(STANEX!AU38),"",STANEX!AU38)</f>
        <v/>
      </c>
    </row>
    <row r="13" spans="1:2">
      <c r="A13">
        <v>11</v>
      </c>
      <c r="B13" t="str">
        <f>IF(ISBLANK(STANEX!AU39),"",STANEX!AU39)</f>
        <v/>
      </c>
    </row>
    <row r="14" spans="1:2">
      <c r="A14">
        <v>12</v>
      </c>
      <c r="B14" t="str">
        <f>IF(ISBLANK(STANEX!AU40),"",STANEX!AU40)</f>
        <v/>
      </c>
    </row>
    <row r="15" spans="1:2">
      <c r="A15">
        <v>13</v>
      </c>
      <c r="B15" t="str">
        <f>IF(ISBLANK(STANEX!AU42),"",STANEX!AU42)</f>
        <v/>
      </c>
    </row>
    <row r="16" spans="1:2">
      <c r="A16">
        <v>14</v>
      </c>
      <c r="B16" t="str">
        <f>IF(ISBLANK(STANEX!AU43),"",STANEX!AU43)</f>
        <v/>
      </c>
    </row>
    <row r="17" spans="1:2">
      <c r="A17">
        <v>15</v>
      </c>
      <c r="B17" t="str">
        <f>IF(ISBLANK(STANEX!AU44),"",STANEX!AU44)</f>
        <v/>
      </c>
    </row>
    <row r="18" spans="1:2">
      <c r="A18">
        <v>16</v>
      </c>
      <c r="B18" t="str">
        <f>IF(ISBLANK(STANEX!AU45),"",STANEX!AU45)</f>
        <v/>
      </c>
    </row>
    <row r="19" spans="1:2">
      <c r="A19">
        <v>17</v>
      </c>
      <c r="B19" t="str">
        <f>IF(ISBLANK(STANEX!AU46),"",STANEX!AU46)</f>
        <v/>
      </c>
    </row>
    <row r="20" spans="1:2">
      <c r="A20">
        <v>18</v>
      </c>
      <c r="B20" t="str">
        <f>IF(ISBLANK(STANEX!AU47),"",STANEX!AU47)</f>
        <v/>
      </c>
    </row>
    <row r="21" spans="1:2">
      <c r="A21">
        <v>19</v>
      </c>
      <c r="B21" t="str">
        <f>IF(ISBLANK(STANEX!AU48),"",STANEX!AU48)</f>
        <v/>
      </c>
    </row>
    <row r="22" spans="1:2">
      <c r="A22">
        <v>20</v>
      </c>
      <c r="B22" t="str">
        <f>IF(ISBLANK(STANEX!AU49),"",STANEX!AU49)</f>
        <v/>
      </c>
    </row>
    <row r="23" spans="1:2">
      <c r="A23">
        <v>21</v>
      </c>
      <c r="B23" t="str">
        <f>IF(ISBLANK(STANEX!AU50),"",STANEX!AU50)</f>
        <v/>
      </c>
    </row>
    <row r="24" spans="1:2">
      <c r="A24">
        <v>22</v>
      </c>
      <c r="B24" t="str">
        <f>IF(ISBLANK(STANEX!AU51),"",STANEX!AU51)</f>
        <v/>
      </c>
    </row>
    <row r="25" spans="1:2">
      <c r="A25">
        <v>23</v>
      </c>
      <c r="B25" t="str">
        <f>IF(ISBLANK(STANEX!AU52),"",STANEX!AU52)</f>
        <v/>
      </c>
    </row>
    <row r="26" spans="1:2">
      <c r="A26">
        <v>24</v>
      </c>
      <c r="B26" t="str">
        <f>IF(ISBLANK(STANEX!AU54),"",STANEX!AU54)</f>
        <v/>
      </c>
    </row>
    <row r="27" spans="1:2">
      <c r="A27">
        <v>25</v>
      </c>
      <c r="B27" t="str">
        <f>IF(ISBLANK(STANEX!AU55),"",STANEX!AU55)</f>
        <v/>
      </c>
    </row>
    <row r="28" spans="1:2">
      <c r="A28">
        <v>26</v>
      </c>
      <c r="B28" t="str">
        <f>IF(ISBLANK(STANEX!AU57),"",STANEX!AU57)</f>
        <v/>
      </c>
    </row>
    <row r="29" spans="1:2">
      <c r="A29">
        <v>27</v>
      </c>
      <c r="B29" t="str">
        <f>IF(ISBLANK(STANEX!AU58),"",STANEX!AU58)</f>
        <v/>
      </c>
    </row>
    <row r="30" spans="1:2">
      <c r="A30">
        <v>28</v>
      </c>
      <c r="B30" t="str">
        <f>IF(ISBLANK(STANEX!AU60),"",STANEX!AU60)</f>
        <v/>
      </c>
    </row>
    <row r="31" spans="1:2">
      <c r="A31">
        <v>29</v>
      </c>
      <c r="B31" t="str">
        <f>IF(ISBLANK(STANEX!AU61),"",STANEX!AU61)</f>
        <v/>
      </c>
    </row>
    <row r="32" spans="1:2">
      <c r="A32">
        <v>30</v>
      </c>
      <c r="B32" t="str">
        <f>IF(ISBLANK(STANEX!AU62),"",STANEX!AU62)</f>
        <v/>
      </c>
    </row>
    <row r="33" spans="1:2">
      <c r="A33">
        <v>31</v>
      </c>
      <c r="B33" t="str">
        <f>IF(ISBLANK(STANEX!AU72),"",STANEX!AU72)</f>
        <v/>
      </c>
    </row>
    <row r="34" spans="1:2">
      <c r="A34">
        <v>32</v>
      </c>
      <c r="B34" t="str">
        <f>IF(ISBLANK(STANEX!AU74),"",STANEX!AU74)</f>
        <v/>
      </c>
    </row>
    <row r="35" spans="1:2">
      <c r="A35">
        <v>33</v>
      </c>
      <c r="B35" t="str">
        <f>IF(ISBLANK(STANEX!AU75),"",STANEX!AU75)</f>
        <v/>
      </c>
    </row>
    <row r="36" spans="1:2">
      <c r="A36">
        <v>34</v>
      </c>
      <c r="B36" t="str">
        <f>IF(ISBLANK(STANEX!AU76),"",STANEX!AU76)</f>
        <v/>
      </c>
    </row>
    <row r="37" spans="1:2">
      <c r="A37">
        <v>35</v>
      </c>
      <c r="B37" t="str">
        <f>IF(ISBLANK(STANEX!AU77),"",STANEX!AU77)</f>
        <v/>
      </c>
    </row>
    <row r="38" spans="1:2">
      <c r="A38">
        <v>36</v>
      </c>
      <c r="B38" t="str">
        <f>IF(ISBLANK(STANEX!AU78),"",STANEX!AU78)</f>
        <v/>
      </c>
    </row>
    <row r="39" spans="1:2">
      <c r="A39">
        <v>37</v>
      </c>
      <c r="B39" t="str">
        <f>IF(ISBLANK(STANEX!AU79),"",STANEX!AU79)</f>
        <v/>
      </c>
    </row>
    <row r="40" spans="1:2">
      <c r="A40">
        <v>38</v>
      </c>
      <c r="B40" t="str">
        <f>IF(ISBLANK(STANEX!AU80),"",STANEX!AU80)</f>
        <v/>
      </c>
    </row>
    <row r="41" spans="1:2">
      <c r="A41">
        <v>39</v>
      </c>
      <c r="B41" t="str">
        <f>IF(ISBLANK(STANEX!AU81),"",STANEX!AU81)</f>
        <v/>
      </c>
    </row>
    <row r="42" spans="1:2">
      <c r="A42">
        <v>40</v>
      </c>
      <c r="B42" t="str">
        <f>IF(ISBLANK(STANEX!AU82),"",STANEX!AU82)</f>
        <v/>
      </c>
    </row>
    <row r="43" spans="1:2">
      <c r="A43">
        <v>41</v>
      </c>
      <c r="B43" t="str">
        <f>IF(ISBLANK(STANEX!AU84),"",STANEX!AU84)</f>
        <v/>
      </c>
    </row>
    <row r="44" spans="1:2">
      <c r="A44">
        <v>42</v>
      </c>
      <c r="B44" t="str">
        <f>IF(ISBLANK(STANEX!AU85),"",STANEX!AU85)</f>
        <v/>
      </c>
    </row>
    <row r="45" spans="1:2">
      <c r="A45">
        <v>43</v>
      </c>
      <c r="B45" t="str">
        <f>IF(ISBLANK(STANEX!AU86),"",STANEX!AU86)</f>
        <v/>
      </c>
    </row>
    <row r="46" spans="1:2">
      <c r="A46">
        <v>44</v>
      </c>
      <c r="B46" t="str">
        <f>IF(ISBLANK(STANEX!AU87),"",STANEX!AU87)</f>
        <v/>
      </c>
    </row>
    <row r="47" spans="1:2">
      <c r="A47">
        <v>45</v>
      </c>
      <c r="B47" t="str">
        <f>IF(ISBLANK(STANEX!AU88),"",STANEX!AU88)</f>
        <v/>
      </c>
    </row>
    <row r="48" spans="1:2">
      <c r="A48">
        <v>46</v>
      </c>
      <c r="B48" t="str">
        <f>IF(ISBLANK(STANEX!AU89),"",STANEX!AU89)</f>
        <v/>
      </c>
    </row>
    <row r="49" spans="1:2">
      <c r="A49">
        <v>47</v>
      </c>
      <c r="B49" t="str">
        <f>IF(ISBLANK(STANEX!AU90),"",STANEX!AU90)</f>
        <v/>
      </c>
    </row>
    <row r="50" spans="1:2">
      <c r="A50">
        <v>48</v>
      </c>
      <c r="B50" t="str">
        <f>IF(ISBLANK(STANEX!AU91),"",STANEX!AU91)</f>
        <v/>
      </c>
    </row>
    <row r="51" spans="1:2">
      <c r="A51">
        <v>49</v>
      </c>
      <c r="B51" t="str">
        <f>IF(ISBLANK(STANEX!AU92),"",STANEX!AU92)</f>
        <v/>
      </c>
    </row>
    <row r="52" spans="1:2">
      <c r="A52">
        <v>50</v>
      </c>
      <c r="B52" t="str">
        <f>IF(ISBLANK(STANEX!AU93),"",STANEX!AU93)</f>
        <v/>
      </c>
    </row>
    <row r="53" spans="1:2">
      <c r="A53">
        <v>51</v>
      </c>
      <c r="B53" t="str">
        <f>IF(ISBLANK(STANEX!AU94),"",STANEX!AU94)</f>
        <v/>
      </c>
    </row>
    <row r="54" spans="1:2">
      <c r="A54">
        <v>52</v>
      </c>
      <c r="B54" t="str">
        <f>IF(ISBLANK(STANEX!AU95),"",STANEX!AU95)</f>
        <v/>
      </c>
    </row>
    <row r="55" spans="1:2">
      <c r="A55">
        <v>53</v>
      </c>
      <c r="B55" t="str">
        <f>IF(ISBLANK(STANEX!AU96),"",STANEX!AU96)</f>
        <v/>
      </c>
    </row>
    <row r="56" spans="1:2">
      <c r="A56">
        <v>54</v>
      </c>
      <c r="B56" t="str">
        <f>IF(ISBLANK(STANEX!AU97),"",STANEX!AU97)</f>
        <v/>
      </c>
    </row>
    <row r="57" spans="1:2">
      <c r="A57">
        <v>55</v>
      </c>
      <c r="B57" t="str">
        <f>IF(ISBLANK(STANEX!AU98),"",STANEX!AU98)</f>
        <v/>
      </c>
    </row>
    <row r="58" spans="1:2">
      <c r="A58">
        <v>56</v>
      </c>
      <c r="B58" t="str">
        <f>IF(ISBLANK(STANEX!AU99),"",STANEX!AU99)</f>
        <v/>
      </c>
    </row>
    <row r="59" spans="1:2">
      <c r="A59">
        <v>57</v>
      </c>
      <c r="B59" t="str">
        <f>IF(ISBLANK(STANEX!AU101),"",STANEX!AU101)</f>
        <v/>
      </c>
    </row>
    <row r="60" spans="1:2">
      <c r="A60">
        <v>58</v>
      </c>
      <c r="B60" t="str">
        <f>IF(ISBLANK(STANEX!AU102),"",STANEX!AU102)</f>
        <v/>
      </c>
    </row>
    <row r="61" spans="1:2">
      <c r="A61">
        <v>59</v>
      </c>
      <c r="B61" t="str">
        <f>IF(ISBLANK(STANEX!AU103),"",STANEX!AU103)</f>
        <v/>
      </c>
    </row>
    <row r="62" spans="1:2">
      <c r="A62">
        <v>60</v>
      </c>
      <c r="B62" t="str">
        <f>IF(ISBLANK(STANEX!AU104),"",STANEX!AU104)</f>
        <v/>
      </c>
    </row>
    <row r="63" spans="1:2">
      <c r="A63">
        <v>61</v>
      </c>
      <c r="B63" t="str">
        <f>IF(ISBLANK(STANEX!AU105),"",STANEX!AU105)</f>
        <v/>
      </c>
    </row>
    <row r="64" spans="1:2">
      <c r="A64">
        <v>62</v>
      </c>
      <c r="B64" t="str">
        <f>IF(ISBLANK(STANEX!AU106),"",STANEX!AU106)</f>
        <v/>
      </c>
    </row>
    <row r="65" spans="1:2">
      <c r="A65">
        <v>63</v>
      </c>
      <c r="B65" t="str">
        <f>IF(ISBLANK(STANEX!AU107),"",STANEX!AU107)</f>
        <v/>
      </c>
    </row>
    <row r="66" spans="1:2">
      <c r="A66">
        <v>64</v>
      </c>
      <c r="B66" t="str">
        <f>IF(ISBLANK(STANEX!AU108),"",STANEX!AU108)</f>
        <v/>
      </c>
    </row>
    <row r="67" spans="1:2">
      <c r="A67">
        <v>65</v>
      </c>
      <c r="B67" t="str">
        <f>IF(ISBLANK(STANEX!AU109),"",STANEX!AU109)</f>
        <v/>
      </c>
    </row>
    <row r="68" spans="1:2">
      <c r="A68">
        <v>66</v>
      </c>
      <c r="B68" t="str">
        <f>IF(ISBLANK(STANEX!AU110),"",STANEX!AU110)</f>
        <v/>
      </c>
    </row>
    <row r="69" spans="1:2">
      <c r="A69">
        <v>67</v>
      </c>
      <c r="B69" t="str">
        <f>IF(ISBLANK(STANEX!AU111),"",STANEX!AU111)</f>
        <v/>
      </c>
    </row>
    <row r="70" spans="1:2">
      <c r="A70">
        <v>68</v>
      </c>
      <c r="B70" t="str">
        <f>IF(ISBLANK(STANEX!AU113),"",STANEX!AU113)</f>
        <v/>
      </c>
    </row>
    <row r="71" spans="1:2">
      <c r="A71">
        <v>69</v>
      </c>
      <c r="B71" t="str">
        <f>IF(ISBLANK(STANEX!AU114),"",STANEX!AU114)</f>
        <v/>
      </c>
    </row>
    <row r="72" spans="1:2">
      <c r="A72">
        <v>70</v>
      </c>
      <c r="B72" t="str">
        <f>IF(ISBLANK(STANEX!AU116),"",STANEX!AU116)</f>
        <v/>
      </c>
    </row>
    <row r="73" spans="1:2">
      <c r="A73">
        <v>71</v>
      </c>
      <c r="B73" t="str">
        <f>IF(ISBLANK(STANEX!AU117),"",STANEX!AU117)</f>
        <v/>
      </c>
    </row>
    <row r="74" spans="1:2">
      <c r="A74">
        <v>72</v>
      </c>
      <c r="B74" t="str">
        <f>IF(ISBLANK(STANEX!AU118),"",STANEX!AU118)</f>
        <v/>
      </c>
    </row>
    <row r="75" spans="1:2">
      <c r="A75">
        <v>73</v>
      </c>
      <c r="B75" t="str">
        <f>IF(ISBLANK(STANEX!AU120),"",STANEX!AU120)</f>
        <v/>
      </c>
    </row>
    <row r="76" spans="1:2">
      <c r="A76">
        <v>74</v>
      </c>
      <c r="B76" t="str">
        <f>IF(ISBLANK(STANEX!AU121),"",STANEX!AU121)</f>
        <v/>
      </c>
    </row>
    <row r="77" spans="1:2">
      <c r="A77">
        <v>75</v>
      </c>
      <c r="B77" t="str">
        <f>IF(ISBLANK(STANEX!AU122),"",STANEX!AU122)</f>
        <v/>
      </c>
    </row>
    <row r="78" spans="1:2">
      <c r="A78">
        <v>76</v>
      </c>
      <c r="B78" t="str">
        <f>IF(ISBLANK(STANEX!AU124),"",STANEX!AU124)</f>
        <v/>
      </c>
    </row>
    <row r="79" spans="1:2">
      <c r="A79">
        <v>77</v>
      </c>
      <c r="B79" t="str">
        <f>IF(ISBLANK(STANEX!AU125),"",STANEX!AU125)</f>
        <v/>
      </c>
    </row>
    <row r="80" spans="1:2">
      <c r="A80">
        <v>78</v>
      </c>
      <c r="B80" t="str">
        <f>IF(ISBLANK(STANEX!AU126),"",STANEX!AU126)</f>
        <v/>
      </c>
    </row>
    <row r="81" spans="1:3">
      <c r="A81">
        <v>79</v>
      </c>
      <c r="B81" t="str">
        <f>IF(ISBLANK(STANEX!AU127),"",STANEX!AU127)</f>
        <v/>
      </c>
    </row>
    <row r="82" spans="1:3">
      <c r="A82">
        <v>80</v>
      </c>
      <c r="B82" t="str">
        <f>IF(ISBLANK(STANEX!AU128),"",STANEX!AU128)</f>
        <v/>
      </c>
    </row>
    <row r="84" spans="1:3">
      <c r="A84" t="s">
        <v>3159</v>
      </c>
    </row>
    <row r="85" spans="1:3">
      <c r="A85" t="s">
        <v>3161</v>
      </c>
      <c r="B85" t="s">
        <v>2324</v>
      </c>
      <c r="C85" t="s">
        <v>2325</v>
      </c>
    </row>
    <row r="86" spans="1:3">
      <c r="A86">
        <v>1</v>
      </c>
      <c r="B86" t="str">
        <f>IF(ISBLANK(STANEX!AU142),"",STANEX!AU142)</f>
        <v/>
      </c>
      <c r="C86" t="str">
        <f>IF(ISBLANK(STANEX!BA142),"",STANEX!BA142)</f>
        <v/>
      </c>
    </row>
    <row r="87" spans="1:3">
      <c r="A87">
        <v>2</v>
      </c>
      <c r="B87" t="str">
        <f>IF(ISBLANK(STANEX!AU143),"",STANEX!AU143)</f>
        <v/>
      </c>
      <c r="C87" t="str">
        <f>IF(ISBLANK(STANEX!BA143),"",STANEX!BA143)</f>
        <v/>
      </c>
    </row>
    <row r="88" spans="1:3">
      <c r="A88">
        <v>3</v>
      </c>
      <c r="B88" t="str">
        <f>IF(ISBLANK(STANEX!AU144),"",STANEX!AU144)</f>
        <v/>
      </c>
      <c r="C88" t="str">
        <f>IF(ISBLANK(STANEX!BA144),"",STANEX!BA144)</f>
        <v/>
      </c>
    </row>
    <row r="89" spans="1:3">
      <c r="A89">
        <v>4</v>
      </c>
      <c r="B89" t="str">
        <f>IF(ISBLANK(STANEX!AU145),"",STANEX!AU145)</f>
        <v/>
      </c>
      <c r="C89" t="str">
        <f>IF(ISBLANK(STANEX!BA145),"",STANEX!BA145)</f>
        <v/>
      </c>
    </row>
    <row r="90" spans="1:3">
      <c r="A90">
        <v>5</v>
      </c>
      <c r="B90" t="str">
        <f>IF(ISBLANK(STANEX!AU146),"",STANEX!AU146)</f>
        <v/>
      </c>
      <c r="C90" t="str">
        <f>IF(ISBLANK(STANEX!BA146),"",STANEX!BA146)</f>
        <v/>
      </c>
    </row>
    <row r="92" spans="1:3">
      <c r="A92" t="s">
        <v>3160</v>
      </c>
    </row>
    <row r="93" spans="1:3">
      <c r="A93" t="s">
        <v>3161</v>
      </c>
      <c r="B93" t="s">
        <v>2324</v>
      </c>
    </row>
    <row r="94" spans="1:3">
      <c r="A94">
        <v>1</v>
      </c>
      <c r="B94" t="str">
        <f>IF(ISBLANK(STANEX!AU152),"",STANEX!AU152)</f>
        <v/>
      </c>
    </row>
    <row r="95" spans="1:3">
      <c r="A95">
        <v>2</v>
      </c>
      <c r="B95" t="str">
        <f>IF(ISBLANK(STANEX!AU153),"",STANEX!AU153)</f>
        <v/>
      </c>
    </row>
    <row r="96" spans="1:3">
      <c r="A96">
        <v>3</v>
      </c>
      <c r="B96" t="str">
        <f>IF(ISBLANK(STANEX!AU154),"",STANEX!AU154)</f>
        <v/>
      </c>
    </row>
    <row r="97" spans="1:2">
      <c r="A97">
        <v>4</v>
      </c>
      <c r="B97" t="str">
        <f>IF(ISBLANK(STANEX!AU155),"",STANEX!AU155)</f>
        <v/>
      </c>
    </row>
    <row r="98" spans="1:2">
      <c r="A98">
        <v>5</v>
      </c>
      <c r="B98" t="str">
        <f>IF(ISBLANK(STANEX!AU156),"",STANEX!AU156)</f>
        <v/>
      </c>
    </row>
    <row r="99" spans="1:2">
      <c r="A99">
        <v>6</v>
      </c>
      <c r="B99" t="e">
        <f>IF(ISBLANK(STANEX!#REF!),"",STANEX!#REF!)</f>
        <v>#REF!</v>
      </c>
    </row>
    <row r="100" spans="1:2">
      <c r="A100">
        <v>7</v>
      </c>
      <c r="B100" t="e">
        <f>IF(ISBLANK(STANEX!#REF!),"",STANEX!#REF!)</f>
        <v>#REF!</v>
      </c>
    </row>
  </sheetData>
  <phoneticPr fontId="8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11A735"/>
    <pageSetUpPr fitToPage="1"/>
  </sheetPr>
  <dimension ref="A1:BP34"/>
  <sheetViews>
    <sheetView showGridLines="0" view="pageLayout" topLeftCell="O7" zoomScale="70" zoomScaleNormal="100" zoomScalePageLayoutView="70" workbookViewId="0">
      <selection activeCell="C1" sqref="C1"/>
    </sheetView>
  </sheetViews>
  <sheetFormatPr defaultColWidth="2.5703125" defaultRowHeight="16.5"/>
  <cols>
    <col min="1" max="7" width="5.42578125" hidden="1" customWidth="1"/>
    <col min="8" max="14" width="12.5703125" hidden="1" customWidth="1"/>
    <col min="15" max="16" width="2.5703125" style="1186"/>
    <col min="17" max="17" width="6.5703125" style="1186" bestFit="1" customWidth="1"/>
    <col min="18" max="22" width="2.5703125" style="1186"/>
    <col min="23" max="23" width="32.7109375" style="1186" bestFit="1" customWidth="1"/>
    <col min="24" max="27" width="2.5703125" style="1186"/>
    <col min="28" max="28" width="6" style="1186" customWidth="1"/>
    <col min="29" max="65" width="3" style="1186" customWidth="1"/>
    <col min="66" max="16384" width="2.5703125" style="1186"/>
  </cols>
  <sheetData>
    <row r="1" spans="1:68">
      <c r="BM1" s="1332" t="s">
        <v>3772</v>
      </c>
    </row>
    <row r="2" spans="1:68" ht="18.75">
      <c r="O2" s="2248" t="s">
        <v>3724</v>
      </c>
      <c r="P2" s="2248"/>
      <c r="Q2" s="2248"/>
      <c r="R2" s="2248"/>
      <c r="S2" s="2248"/>
      <c r="T2" s="2248"/>
      <c r="U2" s="2248"/>
      <c r="V2" s="2248"/>
      <c r="W2" s="1323" t="e">
        <f>IF(#REF!="","",#REF!)</f>
        <v>#REF!</v>
      </c>
      <c r="X2" s="1323"/>
      <c r="Y2" s="1323"/>
      <c r="Z2" s="1323"/>
      <c r="AA2" s="1323"/>
      <c r="AB2" s="1323"/>
      <c r="AC2" s="1323"/>
      <c r="AD2" s="1323"/>
      <c r="AE2" s="1323"/>
      <c r="AF2" s="1323"/>
      <c r="AG2" s="1323"/>
      <c r="AH2" s="1323"/>
      <c r="AI2" s="1323"/>
      <c r="AJ2" s="1323"/>
      <c r="AK2" s="1323"/>
      <c r="AL2" s="1323"/>
      <c r="AM2" s="1323"/>
      <c r="AN2" s="1323"/>
      <c r="AO2" s="1323"/>
    </row>
    <row r="3" spans="1:68" ht="18.75">
      <c r="O3" s="1327" t="s">
        <v>3723</v>
      </c>
      <c r="P3" s="1327"/>
      <c r="Q3" s="1327"/>
      <c r="R3" s="1327"/>
      <c r="S3" s="1327"/>
      <c r="T3" s="1327"/>
      <c r="U3" s="1327"/>
      <c r="V3" s="1327"/>
      <c r="W3" s="1322" t="e">
        <f>IF(#REF!="","",#REF!)</f>
        <v>#REF!</v>
      </c>
      <c r="X3" s="1323"/>
      <c r="Y3" s="1323"/>
      <c r="Z3" s="1323"/>
      <c r="AA3" s="1323"/>
      <c r="AB3" s="1323"/>
      <c r="AC3" s="1323"/>
      <c r="AD3" s="1323"/>
      <c r="AE3" s="1323"/>
      <c r="AF3" s="1323"/>
      <c r="AG3" s="1323"/>
      <c r="AH3" s="1323"/>
      <c r="AI3" s="1323"/>
      <c r="AJ3" s="1323"/>
      <c r="AK3" s="1324"/>
      <c r="AL3" s="1324"/>
      <c r="AM3" s="1324"/>
      <c r="AN3" s="1323"/>
      <c r="AO3" s="1323"/>
    </row>
    <row r="4" spans="1:68" ht="18.75">
      <c r="O4" s="1327" t="s">
        <v>3722</v>
      </c>
      <c r="P4" s="1327"/>
      <c r="Q4" s="1327"/>
      <c r="R4" s="1327"/>
      <c r="S4" s="1327"/>
      <c r="T4" s="1327"/>
      <c r="U4" s="1327"/>
      <c r="V4" s="1327"/>
      <c r="W4" s="1356" t="e">
        <f>IF(#REF!="","",#REF!)</f>
        <v>#REF!</v>
      </c>
      <c r="X4" s="1325"/>
      <c r="Y4" s="1326"/>
      <c r="Z4" s="1326"/>
      <c r="AA4" s="1326"/>
      <c r="AB4" s="1326"/>
      <c r="AC4" s="1326"/>
      <c r="AD4" s="1326"/>
      <c r="AE4" s="1326"/>
      <c r="AF4" s="1326"/>
      <c r="AG4" s="1326"/>
      <c r="AH4" s="1326"/>
      <c r="AI4" s="1326"/>
      <c r="AJ4" s="1326"/>
      <c r="AK4" s="1324"/>
      <c r="AL4" s="1324"/>
      <c r="AM4" s="1324"/>
      <c r="AN4" s="1326"/>
      <c r="AO4" s="1326"/>
    </row>
    <row r="5" spans="1:68" ht="18.75">
      <c r="O5" s="1327" t="s">
        <v>3721</v>
      </c>
      <c r="P5" s="1327"/>
      <c r="Q5" s="1327"/>
      <c r="R5" s="1327"/>
      <c r="S5" s="1327"/>
      <c r="T5" s="1327"/>
      <c r="U5" s="1327"/>
      <c r="V5" s="1327"/>
      <c r="W5" s="1356" t="e">
        <f>IF(#REF!="","",#REF!)</f>
        <v>#REF!</v>
      </c>
      <c r="X5" s="1325"/>
      <c r="Y5" s="1326"/>
      <c r="Z5" s="1326"/>
      <c r="AA5" s="1326"/>
      <c r="AB5" s="1326"/>
      <c r="AC5" s="1326"/>
      <c r="AD5" s="1326"/>
      <c r="AE5" s="1326"/>
      <c r="AF5" s="1326"/>
      <c r="AG5" s="1326"/>
      <c r="AH5" s="1326"/>
      <c r="AI5" s="1326"/>
      <c r="AJ5" s="1326"/>
      <c r="AK5" s="1324"/>
      <c r="AL5" s="1324"/>
      <c r="AM5" s="1324"/>
      <c r="AN5" s="1326"/>
      <c r="AO5" s="1326"/>
    </row>
    <row r="6" spans="1:68" ht="21" customHeight="1">
      <c r="O6" s="1327" t="s">
        <v>3720</v>
      </c>
      <c r="P6" s="1327"/>
      <c r="Q6" s="1327"/>
      <c r="R6" s="1327"/>
      <c r="S6" s="1327"/>
      <c r="T6" s="1327"/>
      <c r="U6" s="1327"/>
      <c r="V6" s="1327"/>
      <c r="W6" s="1358" t="e">
        <f>IF(#REF!="","",#REF!)</f>
        <v>#REF!</v>
      </c>
      <c r="X6" s="1326"/>
      <c r="Y6" s="1326"/>
      <c r="Z6" s="1326"/>
      <c r="AA6" s="1326"/>
      <c r="AB6" s="1326"/>
      <c r="AC6" s="1326"/>
      <c r="AD6" s="1357"/>
      <c r="AE6" s="1326"/>
      <c r="AF6" s="1326"/>
      <c r="AG6" s="1326"/>
      <c r="AH6" s="1326"/>
      <c r="AI6" s="1326"/>
      <c r="AJ6" s="1326"/>
      <c r="AK6" s="1324"/>
      <c r="AL6" s="1324"/>
      <c r="AM6" s="1324"/>
      <c r="AN6" s="1326"/>
      <c r="AO6" s="1326"/>
    </row>
    <row r="7" spans="1:68" ht="23.25" customHeight="1"/>
    <row r="8" spans="1:68" ht="23.25">
      <c r="O8" s="2257" t="s">
        <v>3719</v>
      </c>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c r="AT8" s="2257"/>
      <c r="AU8" s="2257"/>
      <c r="AV8" s="2257"/>
      <c r="AW8" s="2257"/>
      <c r="AX8" s="2257"/>
      <c r="AY8" s="2257"/>
      <c r="AZ8" s="2257"/>
      <c r="BA8" s="2257"/>
      <c r="BB8" s="2257"/>
      <c r="BC8" s="2257"/>
      <c r="BD8" s="2257"/>
      <c r="BE8" s="2257"/>
      <c r="BF8" s="2257"/>
      <c r="BG8" s="2257"/>
      <c r="BH8" s="2257"/>
      <c r="BI8" s="2257"/>
      <c r="BJ8" s="2257"/>
      <c r="BK8" s="2257"/>
      <c r="BL8" s="2257"/>
      <c r="BM8" s="2257"/>
    </row>
    <row r="9" spans="1:68" s="1200" customFormat="1" ht="20.25">
      <c r="A9"/>
      <c r="B9"/>
      <c r="C9"/>
      <c r="D9"/>
      <c r="E9"/>
      <c r="F9"/>
      <c r="G9"/>
      <c r="H9"/>
      <c r="I9"/>
      <c r="J9"/>
      <c r="K9"/>
      <c r="L9"/>
      <c r="M9"/>
      <c r="N9"/>
      <c r="O9" s="2258" t="e">
        <f>CONCATENATE("za period od ",DAY(#REF!),".",MONTH(#REF!),".",YEAR(#REF!),". do ",DAY(#REF!),".",MONTH(#REF!),".",YEAR(#REF!),". godine")</f>
        <v>#REF!</v>
      </c>
      <c r="P9" s="2258"/>
      <c r="Q9" s="2258"/>
      <c r="R9" s="2258"/>
      <c r="S9" s="2258"/>
      <c r="T9" s="22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1186"/>
      <c r="BO9" s="1186"/>
      <c r="BP9" s="1186"/>
    </row>
    <row r="10" spans="1:68" ht="13.5" customHeight="1" thickBot="1">
      <c r="AJ10" s="1187"/>
      <c r="AK10" s="1187"/>
      <c r="AL10" s="1187"/>
      <c r="AM10" s="1187"/>
      <c r="AN10" s="1187"/>
      <c r="AR10" s="1200"/>
      <c r="AS10" s="1200"/>
      <c r="AT10" s="1200"/>
      <c r="AU10" s="1200"/>
      <c r="AV10" s="1200"/>
      <c r="AW10" s="1200"/>
      <c r="AX10" s="1200"/>
      <c r="AY10" s="1200"/>
      <c r="AZ10" s="1200"/>
      <c r="BA10" s="1200"/>
      <c r="BB10" s="1200"/>
      <c r="BC10" s="1200"/>
      <c r="BD10" s="1200"/>
      <c r="BE10" s="1200"/>
      <c r="BF10" s="1200"/>
      <c r="BG10" s="1200"/>
      <c r="BH10" s="1200"/>
    </row>
    <row r="11" spans="1:68" s="1190" customFormat="1" ht="18">
      <c r="A11"/>
      <c r="B11"/>
      <c r="C11"/>
      <c r="D11"/>
      <c r="E11"/>
      <c r="F11"/>
      <c r="G11"/>
      <c r="H11"/>
      <c r="I11"/>
      <c r="J11"/>
      <c r="K11"/>
      <c r="L11"/>
      <c r="M11"/>
      <c r="N11"/>
      <c r="O11" s="2255" t="s">
        <v>3161</v>
      </c>
      <c r="P11" s="2250"/>
      <c r="Q11" s="2249" t="s">
        <v>3775</v>
      </c>
      <c r="R11" s="2250"/>
      <c r="S11" s="2250"/>
      <c r="T11" s="2250"/>
      <c r="U11" s="2250"/>
      <c r="V11" s="2250"/>
      <c r="W11" s="2250"/>
      <c r="X11" s="2250"/>
      <c r="Y11" s="2250"/>
      <c r="Z11" s="2250"/>
      <c r="AA11" s="2250"/>
      <c r="AB11" s="2250"/>
      <c r="AC11" s="2253" t="s">
        <v>2269</v>
      </c>
      <c r="AD11" s="2253"/>
      <c r="AE11" s="2253"/>
      <c r="AF11" s="2253"/>
      <c r="AG11" s="2253" t="s">
        <v>3718</v>
      </c>
      <c r="AH11" s="2253"/>
      <c r="AI11" s="2253"/>
      <c r="AJ11" s="2253" t="s">
        <v>3717</v>
      </c>
      <c r="AK11" s="2253"/>
      <c r="AL11" s="2253"/>
      <c r="AM11" s="2253"/>
      <c r="AN11" s="2253"/>
      <c r="AO11" s="2262" t="s">
        <v>3716</v>
      </c>
      <c r="AP11" s="2263"/>
      <c r="AQ11" s="2263"/>
      <c r="AR11" s="2263"/>
      <c r="AS11" s="2263"/>
      <c r="AT11" s="2263"/>
      <c r="AU11" s="2263"/>
      <c r="AV11" s="2263"/>
      <c r="AW11" s="2263"/>
      <c r="AX11" s="2263"/>
      <c r="AY11" s="2263"/>
      <c r="AZ11" s="2263"/>
      <c r="BA11" s="2263"/>
      <c r="BB11" s="2263"/>
      <c r="BC11" s="2263"/>
      <c r="BD11" s="2263"/>
      <c r="BE11" s="2263"/>
      <c r="BF11" s="2263"/>
      <c r="BG11" s="2263"/>
      <c r="BH11" s="2264"/>
      <c r="BI11" s="2250" t="s">
        <v>3715</v>
      </c>
      <c r="BJ11" s="2250"/>
      <c r="BK11" s="2250"/>
      <c r="BL11" s="2250"/>
      <c r="BM11" s="2259"/>
    </row>
    <row r="12" spans="1:68" s="1190" customFormat="1" ht="18">
      <c r="A12"/>
      <c r="B12"/>
      <c r="C12"/>
      <c r="D12"/>
      <c r="E12"/>
      <c r="F12"/>
      <c r="G12"/>
      <c r="H12"/>
      <c r="I12"/>
      <c r="J12"/>
      <c r="K12"/>
      <c r="L12"/>
      <c r="M12"/>
      <c r="N12"/>
      <c r="O12" s="2256"/>
      <c r="P12" s="2252"/>
      <c r="Q12" s="2251"/>
      <c r="R12" s="2252"/>
      <c r="S12" s="2252"/>
      <c r="T12" s="2252"/>
      <c r="U12" s="2252"/>
      <c r="V12" s="2252"/>
      <c r="W12" s="2252"/>
      <c r="X12" s="2252"/>
      <c r="Y12" s="2252"/>
      <c r="Z12" s="2252"/>
      <c r="AA12" s="2252"/>
      <c r="AB12" s="2252"/>
      <c r="AC12" s="2254"/>
      <c r="AD12" s="2254"/>
      <c r="AE12" s="2254"/>
      <c r="AF12" s="2254"/>
      <c r="AG12" s="2254"/>
      <c r="AH12" s="2254"/>
      <c r="AI12" s="2254"/>
      <c r="AJ12" s="2254"/>
      <c r="AK12" s="2254"/>
      <c r="AL12" s="2254"/>
      <c r="AM12" s="2254"/>
      <c r="AN12" s="2254"/>
      <c r="AO12" s="2267" t="s">
        <v>2638</v>
      </c>
      <c r="AP12" s="2267"/>
      <c r="AQ12" s="2267"/>
      <c r="AR12" s="2267"/>
      <c r="AS12" s="2267" t="s">
        <v>2640</v>
      </c>
      <c r="AT12" s="2267"/>
      <c r="AU12" s="2267"/>
      <c r="AV12" s="2267"/>
      <c r="AW12" s="2267" t="s">
        <v>3714</v>
      </c>
      <c r="AX12" s="2267"/>
      <c r="AY12" s="2267"/>
      <c r="AZ12" s="2267"/>
      <c r="BA12" s="2267" t="s">
        <v>2642</v>
      </c>
      <c r="BB12" s="2267"/>
      <c r="BC12" s="2267"/>
      <c r="BD12" s="2267"/>
      <c r="BE12" s="2267" t="s">
        <v>2648</v>
      </c>
      <c r="BF12" s="2267"/>
      <c r="BG12" s="2267"/>
      <c r="BH12" s="2267"/>
      <c r="BI12" s="2252"/>
      <c r="BJ12" s="2252"/>
      <c r="BK12" s="2252"/>
      <c r="BL12" s="2252"/>
      <c r="BM12" s="2260"/>
    </row>
    <row r="13" spans="1:68" s="1190" customFormat="1" ht="18.75" thickBot="1">
      <c r="A13"/>
      <c r="B13"/>
      <c r="C13"/>
      <c r="D13"/>
      <c r="E13"/>
      <c r="F13"/>
      <c r="G13"/>
      <c r="H13"/>
      <c r="I13"/>
      <c r="J13"/>
      <c r="K13"/>
      <c r="L13"/>
      <c r="M13"/>
      <c r="N13"/>
      <c r="O13" s="2256"/>
      <c r="P13" s="2252"/>
      <c r="Q13" s="2251"/>
      <c r="R13" s="2252"/>
      <c r="S13" s="2252"/>
      <c r="T13" s="2252"/>
      <c r="U13" s="2252"/>
      <c r="V13" s="2252"/>
      <c r="W13" s="2252"/>
      <c r="X13" s="2252"/>
      <c r="Y13" s="2252"/>
      <c r="Z13" s="2252"/>
      <c r="AA13" s="2252"/>
      <c r="AB13" s="2252"/>
      <c r="AC13" s="2254"/>
      <c r="AD13" s="2254"/>
      <c r="AE13" s="2254"/>
      <c r="AF13" s="2254"/>
      <c r="AG13" s="2254"/>
      <c r="AH13" s="2254"/>
      <c r="AI13" s="2254"/>
      <c r="AJ13" s="2254"/>
      <c r="AK13" s="2254"/>
      <c r="AL13" s="2254"/>
      <c r="AM13" s="2254"/>
      <c r="AN13" s="2254"/>
      <c r="AO13" s="2261" t="s">
        <v>3713</v>
      </c>
      <c r="AP13" s="2261"/>
      <c r="AQ13" s="2261"/>
      <c r="AR13" s="2261"/>
      <c r="AS13" s="2261" t="s">
        <v>3713</v>
      </c>
      <c r="AT13" s="2261"/>
      <c r="AU13" s="2261"/>
      <c r="AV13" s="2261"/>
      <c r="AW13" s="2261" t="s">
        <v>3713</v>
      </c>
      <c r="AX13" s="2261"/>
      <c r="AY13" s="2261"/>
      <c r="AZ13" s="2261"/>
      <c r="BA13" s="2261" t="s">
        <v>3713</v>
      </c>
      <c r="BB13" s="2261"/>
      <c r="BC13" s="2261"/>
      <c r="BD13" s="2261"/>
      <c r="BE13" s="2261" t="s">
        <v>3713</v>
      </c>
      <c r="BF13" s="2261"/>
      <c r="BG13" s="2261"/>
      <c r="BH13" s="2261"/>
      <c r="BI13" s="2252"/>
      <c r="BJ13" s="2252"/>
      <c r="BK13" s="2252"/>
      <c r="BL13" s="2252"/>
      <c r="BM13" s="2260"/>
    </row>
    <row r="14" spans="1:68" s="1199" customFormat="1" ht="18.75" thickBot="1">
      <c r="A14"/>
      <c r="B14"/>
      <c r="C14"/>
      <c r="D14"/>
      <c r="E14"/>
      <c r="F14"/>
      <c r="G14"/>
      <c r="H14"/>
      <c r="I14"/>
      <c r="J14"/>
      <c r="K14"/>
      <c r="L14"/>
      <c r="M14"/>
      <c r="N14"/>
      <c r="O14" s="2265">
        <v>1</v>
      </c>
      <c r="P14" s="2266"/>
      <c r="Q14" s="2240">
        <v>2</v>
      </c>
      <c r="R14" s="2240"/>
      <c r="S14" s="2240"/>
      <c r="T14" s="2240"/>
      <c r="U14" s="2240"/>
      <c r="V14" s="2240"/>
      <c r="W14" s="2240"/>
      <c r="X14" s="2240"/>
      <c r="Y14" s="2240"/>
      <c r="Z14" s="2240"/>
      <c r="AA14" s="2240"/>
      <c r="AB14" s="2240"/>
      <c r="AC14" s="2240">
        <v>3</v>
      </c>
      <c r="AD14" s="2240"/>
      <c r="AE14" s="2240"/>
      <c r="AF14" s="2240"/>
      <c r="AG14" s="2240">
        <v>4</v>
      </c>
      <c r="AH14" s="2240"/>
      <c r="AI14" s="2240"/>
      <c r="AJ14" s="2240">
        <v>5</v>
      </c>
      <c r="AK14" s="2240"/>
      <c r="AL14" s="2240"/>
      <c r="AM14" s="2240"/>
      <c r="AN14" s="2240"/>
      <c r="AO14" s="2240">
        <v>6</v>
      </c>
      <c r="AP14" s="2240"/>
      <c r="AQ14" s="2240"/>
      <c r="AR14" s="2240"/>
      <c r="AS14" s="2240">
        <v>7</v>
      </c>
      <c r="AT14" s="2240"/>
      <c r="AU14" s="2240"/>
      <c r="AV14" s="2240"/>
      <c r="AW14" s="2240">
        <v>8</v>
      </c>
      <c r="AX14" s="2240"/>
      <c r="AY14" s="2240"/>
      <c r="AZ14" s="2240"/>
      <c r="BA14" s="2240">
        <v>9</v>
      </c>
      <c r="BB14" s="2240"/>
      <c r="BC14" s="2240"/>
      <c r="BD14" s="2240"/>
      <c r="BE14" s="2240">
        <v>10</v>
      </c>
      <c r="BF14" s="2240"/>
      <c r="BG14" s="2240"/>
      <c r="BH14" s="2240"/>
      <c r="BI14" s="2240">
        <v>11</v>
      </c>
      <c r="BJ14" s="2240"/>
      <c r="BK14" s="2240"/>
      <c r="BL14" s="2240"/>
      <c r="BM14" s="2241"/>
    </row>
    <row r="15" spans="1:68" s="1204" customFormat="1" ht="25.5" customHeight="1">
      <c r="A15" s="1359"/>
      <c r="B15" s="1359"/>
      <c r="C15" s="1359"/>
      <c r="D15" s="1359"/>
      <c r="E15" s="1359"/>
      <c r="F15" s="1359"/>
      <c r="G15" s="1359"/>
      <c r="H15" s="1359"/>
      <c r="I15" s="1359"/>
      <c r="J15" s="1359"/>
      <c r="K15" s="1359"/>
      <c r="L15" s="1359"/>
      <c r="M15" s="1359"/>
      <c r="N15" s="1359"/>
      <c r="O15" s="2268" t="s">
        <v>3773</v>
      </c>
      <c r="P15" s="2269"/>
      <c r="Q15" s="2242" t="s">
        <v>3712</v>
      </c>
      <c r="R15" s="2243"/>
      <c r="S15" s="2243"/>
      <c r="T15" s="2243"/>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4"/>
    </row>
    <row r="16" spans="1:68" s="1204" customFormat="1" ht="25.5" customHeight="1">
      <c r="A16" s="1359">
        <v>0.01</v>
      </c>
      <c r="B16" s="1359">
        <v>6.0000000000000005E-2</v>
      </c>
      <c r="C16" s="1359">
        <v>0.10999999999999999</v>
      </c>
      <c r="D16" s="1359">
        <v>0.16</v>
      </c>
      <c r="E16" s="1359">
        <v>0.21000000000000005</v>
      </c>
      <c r="F16" s="1359">
        <v>0.26000000000000006</v>
      </c>
      <c r="G16" s="1359">
        <v>0.31000000000000011</v>
      </c>
      <c r="H16" s="1359">
        <f t="shared" ref="H16:H21" si="0">IF(LEN(AJ16)=0,"",1+ABS((AJ16*A16)/LEN(AJ16))+A16)</f>
        <v>23.01</v>
      </c>
      <c r="I16" s="1359">
        <f t="shared" ref="I16:I21" si="1">IF(LEN(AO16)=0,"",1+ABS((AO16*B16)/LEN(AO16))+B16)</f>
        <v>2.0602</v>
      </c>
      <c r="J16" s="1359" t="str">
        <f t="shared" ref="J16:J21" si="2">IF(LEN(AS16)=0,"",1+ABS((AS16*C16)/LEN(AS16))+C16)</f>
        <v/>
      </c>
      <c r="K16" s="1359">
        <f t="shared" ref="K16:K21" si="3">IF(LEN(AW16)=0,"",1+ABS((AW16*D16)/LEN(AW16))+D16)</f>
        <v>3.8271999999999999</v>
      </c>
      <c r="L16" s="1359">
        <f t="shared" ref="L16:L21" si="4">IF(LEN(BA16)=0,"",1+ABS((BA16*E16)/LEN(BA16))+E16)</f>
        <v>2.4700000000000002</v>
      </c>
      <c r="M16" s="1359">
        <f t="shared" ref="M16:M21" si="5">IF(LEN(BE16)=0,"",1+ABS((BE16*F16)/LEN(BE16))+F16)</f>
        <v>3.2100000000000004</v>
      </c>
      <c r="N16" s="1359">
        <f t="shared" ref="N16:N21" si="6">IF(LEN(BI16)=0,"",1+ABS((BI16*G16)/LEN(BI16))+G16)</f>
        <v>7.8727000000000027</v>
      </c>
      <c r="O16" s="2221"/>
      <c r="P16" s="2222"/>
      <c r="Q16" s="2245" t="s">
        <v>3709</v>
      </c>
      <c r="R16" s="2246"/>
      <c r="S16" s="2246"/>
      <c r="T16" s="2246"/>
      <c r="U16" s="2246"/>
      <c r="V16" s="2246"/>
      <c r="W16" s="2246"/>
      <c r="X16" s="2246"/>
      <c r="Y16" s="2246"/>
      <c r="Z16" s="2246"/>
      <c r="AA16" s="2246"/>
      <c r="AB16" s="2247"/>
      <c r="AC16" s="2231"/>
      <c r="AD16" s="2231"/>
      <c r="AE16" s="2231"/>
      <c r="AF16" s="2231"/>
      <c r="AG16" s="2232">
        <v>0.02</v>
      </c>
      <c r="AH16" s="2231"/>
      <c r="AI16" s="2231"/>
      <c r="AJ16" s="2234">
        <v>11000</v>
      </c>
      <c r="AK16" s="2234"/>
      <c r="AL16" s="2234"/>
      <c r="AM16" s="2234"/>
      <c r="AN16" s="2234"/>
      <c r="AO16" s="2233">
        <v>100.02</v>
      </c>
      <c r="AP16" s="2233"/>
      <c r="AQ16" s="2233"/>
      <c r="AR16" s="2233"/>
      <c r="AS16" s="2233"/>
      <c r="AT16" s="2233"/>
      <c r="AU16" s="2233"/>
      <c r="AV16" s="2233"/>
      <c r="AW16" s="2234">
        <f>IF(AND(AO16=0,AS16=0),"",AO16+AS16)</f>
        <v>100.02</v>
      </c>
      <c r="AX16" s="2234"/>
      <c r="AY16" s="2234"/>
      <c r="AZ16" s="2234"/>
      <c r="BA16" s="2233">
        <v>12</v>
      </c>
      <c r="BB16" s="2233"/>
      <c r="BC16" s="2233"/>
      <c r="BD16" s="2233"/>
      <c r="BE16" s="2233">
        <v>15</v>
      </c>
      <c r="BF16" s="2233"/>
      <c r="BG16" s="2233"/>
      <c r="BH16" s="2233"/>
      <c r="BI16" s="2234">
        <f>IF(AND(AO16=0,AS16=0,BA16=0,BE16=0),"",SUM(AO16,AS16,BA16,BE16))</f>
        <v>127.02</v>
      </c>
      <c r="BJ16" s="2234"/>
      <c r="BK16" s="2234"/>
      <c r="BL16" s="2234"/>
      <c r="BM16" s="2235"/>
    </row>
    <row r="17" spans="1:65" s="1204" customFormat="1" ht="25.5" customHeight="1">
      <c r="A17" s="1359">
        <v>0.02</v>
      </c>
      <c r="B17" s="1359">
        <v>7.0000000000000007E-2</v>
      </c>
      <c r="C17" s="1359">
        <v>0.11999999999999998</v>
      </c>
      <c r="D17" s="1359">
        <v>0.17</v>
      </c>
      <c r="E17" s="1359">
        <v>0.22000000000000006</v>
      </c>
      <c r="F17" s="1359">
        <v>0.27000000000000007</v>
      </c>
      <c r="G17" s="1359">
        <v>0.32000000000000012</v>
      </c>
      <c r="H17" s="1359">
        <f t="shared" si="0"/>
        <v>26.02</v>
      </c>
      <c r="I17" s="1359">
        <f t="shared" si="1"/>
        <v>1.4200000000000002</v>
      </c>
      <c r="J17" s="1359">
        <f t="shared" si="2"/>
        <v>1.7199999999999998</v>
      </c>
      <c r="K17" s="1359">
        <f t="shared" si="3"/>
        <v>2.87</v>
      </c>
      <c r="L17" s="1359">
        <f t="shared" si="4"/>
        <v>2.3200000000000007</v>
      </c>
      <c r="M17" s="1359">
        <f t="shared" si="5"/>
        <v>2.6200000000000006</v>
      </c>
      <c r="N17" s="1359">
        <f t="shared" si="6"/>
        <v>6.1200000000000019</v>
      </c>
      <c r="O17" s="2221"/>
      <c r="P17" s="2222"/>
      <c r="Q17" s="2245" t="s">
        <v>3708</v>
      </c>
      <c r="R17" s="2246"/>
      <c r="S17" s="2246"/>
      <c r="T17" s="2246"/>
      <c r="U17" s="2246"/>
      <c r="V17" s="2246"/>
      <c r="W17" s="2246"/>
      <c r="X17" s="2246"/>
      <c r="Y17" s="2246"/>
      <c r="Z17" s="2246"/>
      <c r="AA17" s="2246"/>
      <c r="AB17" s="2247"/>
      <c r="AC17" s="2231"/>
      <c r="AD17" s="2231"/>
      <c r="AE17" s="2231"/>
      <c r="AF17" s="2231"/>
      <c r="AG17" s="2232">
        <v>0.01</v>
      </c>
      <c r="AH17" s="2231"/>
      <c r="AI17" s="2231"/>
      <c r="AJ17" s="2234">
        <v>5000</v>
      </c>
      <c r="AK17" s="2234"/>
      <c r="AL17" s="2234"/>
      <c r="AM17" s="2234"/>
      <c r="AN17" s="2234"/>
      <c r="AO17" s="2233">
        <v>10</v>
      </c>
      <c r="AP17" s="2233"/>
      <c r="AQ17" s="2233"/>
      <c r="AR17" s="2233"/>
      <c r="AS17" s="2233">
        <v>10</v>
      </c>
      <c r="AT17" s="2233"/>
      <c r="AU17" s="2233"/>
      <c r="AV17" s="2233"/>
      <c r="AW17" s="2234">
        <f>IF(AND(AO17=0,AS17=0),"",AO17+AS17)</f>
        <v>20</v>
      </c>
      <c r="AX17" s="2234"/>
      <c r="AY17" s="2234"/>
      <c r="AZ17" s="2234"/>
      <c r="BA17" s="2233">
        <v>5</v>
      </c>
      <c r="BB17" s="2233"/>
      <c r="BC17" s="2233"/>
      <c r="BD17" s="2233"/>
      <c r="BE17" s="2233">
        <v>5</v>
      </c>
      <c r="BF17" s="2233"/>
      <c r="BG17" s="2233"/>
      <c r="BH17" s="2233"/>
      <c r="BI17" s="2234">
        <f>IF(AND(AO17=0,AS17=0,BA17=0,BE17=0),"",SUM(AO17,AS17,BA17,BE17))</f>
        <v>30</v>
      </c>
      <c r="BJ17" s="2234"/>
      <c r="BK17" s="2234"/>
      <c r="BL17" s="2234"/>
      <c r="BM17" s="2235"/>
    </row>
    <row r="18" spans="1:65" s="1204" customFormat="1" ht="25.5" customHeight="1" thickBot="1">
      <c r="A18" s="1359">
        <v>0.03</v>
      </c>
      <c r="B18" s="1359">
        <v>0.08</v>
      </c>
      <c r="C18" s="1359">
        <v>0.12999999999999998</v>
      </c>
      <c r="D18" s="1359">
        <v>0.18000000000000002</v>
      </c>
      <c r="E18" s="1359">
        <v>0.23000000000000007</v>
      </c>
      <c r="F18" s="1359">
        <v>0.28000000000000008</v>
      </c>
      <c r="G18" s="1359">
        <v>0.33000000000000013</v>
      </c>
      <c r="H18" s="1359" t="str">
        <f t="shared" si="0"/>
        <v/>
      </c>
      <c r="I18" s="1359" t="str">
        <f t="shared" si="1"/>
        <v/>
      </c>
      <c r="J18" s="1359" t="str">
        <f t="shared" si="2"/>
        <v/>
      </c>
      <c r="K18" s="1359" t="str">
        <f t="shared" si="3"/>
        <v/>
      </c>
      <c r="L18" s="1359" t="str">
        <f t="shared" si="4"/>
        <v/>
      </c>
      <c r="M18" s="1359" t="str">
        <f t="shared" si="5"/>
        <v/>
      </c>
      <c r="N18" s="1359" t="str">
        <f t="shared" si="6"/>
        <v/>
      </c>
      <c r="O18" s="2223"/>
      <c r="P18" s="2224"/>
      <c r="Q18" s="2271" t="s">
        <v>3711</v>
      </c>
      <c r="R18" s="2272"/>
      <c r="S18" s="2272"/>
      <c r="T18" s="2272"/>
      <c r="U18" s="2272"/>
      <c r="V18" s="2272"/>
      <c r="W18" s="2272"/>
      <c r="X18" s="2272"/>
      <c r="Y18" s="2272"/>
      <c r="Z18" s="2272"/>
      <c r="AA18" s="2272"/>
      <c r="AB18" s="2273"/>
      <c r="AC18" s="2217"/>
      <c r="AD18" s="2217"/>
      <c r="AE18" s="2217"/>
      <c r="AF18" s="2217"/>
      <c r="AG18" s="2218"/>
      <c r="AH18" s="2217"/>
      <c r="AI18" s="2217"/>
      <c r="AJ18" s="2215"/>
      <c r="AK18" s="2215"/>
      <c r="AL18" s="2215"/>
      <c r="AM18" s="2215"/>
      <c r="AN18" s="2215"/>
      <c r="AO18" s="2215"/>
      <c r="AP18" s="2215"/>
      <c r="AQ18" s="2215"/>
      <c r="AR18" s="2215"/>
      <c r="AS18" s="2215"/>
      <c r="AT18" s="2215"/>
      <c r="AU18" s="2215"/>
      <c r="AV18" s="2215"/>
      <c r="AW18" s="2215" t="str">
        <f>IF(AND(AO18=0,AS18=0),"",AO18+AS18)</f>
        <v/>
      </c>
      <c r="AX18" s="2215"/>
      <c r="AY18" s="2215"/>
      <c r="AZ18" s="2215"/>
      <c r="BA18" s="2215"/>
      <c r="BB18" s="2215"/>
      <c r="BC18" s="2215"/>
      <c r="BD18" s="2215"/>
      <c r="BE18" s="2215"/>
      <c r="BF18" s="2215"/>
      <c r="BG18" s="2215"/>
      <c r="BH18" s="2215"/>
      <c r="BI18" s="2215" t="str">
        <f>IF(AND(AO18=0,AS18=0,BA18=0,BE18=0),"",SUM(AO18,AS18,BA18,BE18))</f>
        <v/>
      </c>
      <c r="BJ18" s="2215"/>
      <c r="BK18" s="2215"/>
      <c r="BL18" s="2215"/>
      <c r="BM18" s="2239"/>
    </row>
    <row r="19" spans="1:65" s="1204" customFormat="1" ht="25.5" customHeight="1">
      <c r="A19" s="1359"/>
      <c r="B19" s="1359"/>
      <c r="C19" s="1359"/>
      <c r="D19" s="1359"/>
      <c r="E19" s="1359"/>
      <c r="F19" s="1359"/>
      <c r="G19" s="1359"/>
      <c r="H19" s="1359" t="str">
        <f t="shared" si="0"/>
        <v/>
      </c>
      <c r="I19" s="1359" t="str">
        <f t="shared" si="1"/>
        <v/>
      </c>
      <c r="J19" s="1359" t="str">
        <f t="shared" si="2"/>
        <v/>
      </c>
      <c r="K19" s="1359" t="str">
        <f t="shared" si="3"/>
        <v/>
      </c>
      <c r="L19" s="1359" t="str">
        <f t="shared" si="4"/>
        <v/>
      </c>
      <c r="M19" s="1359" t="str">
        <f t="shared" si="5"/>
        <v/>
      </c>
      <c r="N19" s="1359" t="str">
        <f t="shared" si="6"/>
        <v/>
      </c>
      <c r="O19" s="2219" t="s">
        <v>3774</v>
      </c>
      <c r="P19" s="2220"/>
      <c r="Q19" s="2225" t="s">
        <v>3710</v>
      </c>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c r="AS19" s="2226"/>
      <c r="AT19" s="2226"/>
      <c r="AU19" s="2226"/>
      <c r="AV19" s="2226"/>
      <c r="AW19" s="2226"/>
      <c r="AX19" s="2226"/>
      <c r="AY19" s="2226"/>
      <c r="AZ19" s="2226"/>
      <c r="BA19" s="2226"/>
      <c r="BB19" s="2226"/>
      <c r="BC19" s="2226"/>
      <c r="BD19" s="2226"/>
      <c r="BE19" s="2226"/>
      <c r="BF19" s="2226"/>
      <c r="BG19" s="2226"/>
      <c r="BH19" s="2226"/>
      <c r="BI19" s="2226"/>
      <c r="BJ19" s="2226"/>
      <c r="BK19" s="2226"/>
      <c r="BL19" s="2226"/>
      <c r="BM19" s="2227"/>
    </row>
    <row r="20" spans="1:65" s="1204" customFormat="1" ht="25.5" customHeight="1">
      <c r="A20" s="1359">
        <v>0.04</v>
      </c>
      <c r="B20" s="1359">
        <v>0.09</v>
      </c>
      <c r="C20" s="1359">
        <v>0.13999999999999999</v>
      </c>
      <c r="D20" s="1359">
        <v>0.19000000000000003</v>
      </c>
      <c r="E20" s="1359">
        <v>0.24000000000000007</v>
      </c>
      <c r="F20" s="1359">
        <v>0.29000000000000009</v>
      </c>
      <c r="G20" s="1359">
        <v>0.34000000000000014</v>
      </c>
      <c r="H20" s="1359">
        <f t="shared" si="0"/>
        <v>71.040000000000006</v>
      </c>
      <c r="I20" s="1359">
        <f t="shared" si="1"/>
        <v>2.125</v>
      </c>
      <c r="J20" s="1359">
        <f t="shared" si="2"/>
        <v>1.9799999999999998</v>
      </c>
      <c r="K20" s="1359">
        <f t="shared" si="3"/>
        <v>3.9450000000000003</v>
      </c>
      <c r="L20" s="1359">
        <f t="shared" si="4"/>
        <v>2.4400000000000004</v>
      </c>
      <c r="M20" s="1359">
        <f t="shared" si="5"/>
        <v>3.9000000000000008</v>
      </c>
      <c r="N20" s="1359">
        <f t="shared" si="6"/>
        <v>8.6500000000000021</v>
      </c>
      <c r="O20" s="2221"/>
      <c r="P20" s="2222"/>
      <c r="Q20" s="2228" t="s">
        <v>3709</v>
      </c>
      <c r="R20" s="2229"/>
      <c r="S20" s="2229"/>
      <c r="T20" s="2229"/>
      <c r="U20" s="2229"/>
      <c r="V20" s="2229"/>
      <c r="W20" s="2229"/>
      <c r="X20" s="2229"/>
      <c r="Y20" s="2229"/>
      <c r="Z20" s="2229"/>
      <c r="AA20" s="2229"/>
      <c r="AB20" s="2230"/>
      <c r="AC20" s="2231"/>
      <c r="AD20" s="2231"/>
      <c r="AE20" s="2231"/>
      <c r="AF20" s="2231"/>
      <c r="AG20" s="2232">
        <v>0.01</v>
      </c>
      <c r="AH20" s="2231"/>
      <c r="AI20" s="2231"/>
      <c r="AJ20" s="2234">
        <v>7000</v>
      </c>
      <c r="AK20" s="2234"/>
      <c r="AL20" s="2234"/>
      <c r="AM20" s="2234"/>
      <c r="AN20" s="2234"/>
      <c r="AO20" s="2233">
        <v>23</v>
      </c>
      <c r="AP20" s="2233"/>
      <c r="AQ20" s="2233"/>
      <c r="AR20" s="2233"/>
      <c r="AS20" s="2233">
        <v>6</v>
      </c>
      <c r="AT20" s="2233"/>
      <c r="AU20" s="2233"/>
      <c r="AV20" s="2233"/>
      <c r="AW20" s="2234">
        <f>IF(AND(AO20=0,AS20=0),"",AO20+AS20)</f>
        <v>29</v>
      </c>
      <c r="AX20" s="2234"/>
      <c r="AY20" s="2234"/>
      <c r="AZ20" s="2234"/>
      <c r="BA20" s="2233">
        <v>5</v>
      </c>
      <c r="BB20" s="2233"/>
      <c r="BC20" s="2233"/>
      <c r="BD20" s="2233"/>
      <c r="BE20" s="2233">
        <v>9</v>
      </c>
      <c r="BF20" s="2233"/>
      <c r="BG20" s="2233"/>
      <c r="BH20" s="2233"/>
      <c r="BI20" s="2234">
        <f>IF(AND(AO20=0,AS20=0,BA20=0,BE20=0),"",SUM(AO20,AS20,BA20,BE20))</f>
        <v>43</v>
      </c>
      <c r="BJ20" s="2234"/>
      <c r="BK20" s="2234"/>
      <c r="BL20" s="2234"/>
      <c r="BM20" s="2235"/>
    </row>
    <row r="21" spans="1:65" s="1204" customFormat="1" ht="25.5" customHeight="1" thickBot="1">
      <c r="A21" s="1359">
        <v>0.05</v>
      </c>
      <c r="B21" s="1359">
        <v>9.9999999999999992E-2</v>
      </c>
      <c r="C21" s="1359">
        <v>0.15</v>
      </c>
      <c r="D21" s="1359">
        <v>0.20000000000000004</v>
      </c>
      <c r="E21" s="1359">
        <v>0.25000000000000006</v>
      </c>
      <c r="F21" s="1359">
        <v>0.3000000000000001</v>
      </c>
      <c r="G21" s="1359">
        <v>0.35000000000000014</v>
      </c>
      <c r="H21" s="1359">
        <f t="shared" si="0"/>
        <v>63.55</v>
      </c>
      <c r="I21" s="1359">
        <f t="shared" si="1"/>
        <v>2.9</v>
      </c>
      <c r="J21" s="1359">
        <f t="shared" si="2"/>
        <v>1.45</v>
      </c>
      <c r="K21" s="1359">
        <f t="shared" si="3"/>
        <v>5.0000000000000009</v>
      </c>
      <c r="L21" s="1359">
        <f t="shared" si="4"/>
        <v>2.5</v>
      </c>
      <c r="M21" s="1359">
        <f t="shared" si="5"/>
        <v>4.0000000000000009</v>
      </c>
      <c r="N21" s="1359">
        <f t="shared" si="6"/>
        <v>10.450000000000003</v>
      </c>
      <c r="O21" s="2223"/>
      <c r="P21" s="2224"/>
      <c r="Q21" s="2236" t="s">
        <v>3708</v>
      </c>
      <c r="R21" s="2237"/>
      <c r="S21" s="2237"/>
      <c r="T21" s="2237"/>
      <c r="U21" s="2237"/>
      <c r="V21" s="2237"/>
      <c r="W21" s="2237"/>
      <c r="X21" s="2237"/>
      <c r="Y21" s="2237"/>
      <c r="Z21" s="2237"/>
      <c r="AA21" s="2237"/>
      <c r="AB21" s="2238"/>
      <c r="AC21" s="2217"/>
      <c r="AD21" s="2217"/>
      <c r="AE21" s="2217"/>
      <c r="AF21" s="2217"/>
      <c r="AG21" s="2218">
        <v>0.01</v>
      </c>
      <c r="AH21" s="2217"/>
      <c r="AI21" s="2217"/>
      <c r="AJ21" s="2215">
        <v>5000</v>
      </c>
      <c r="AK21" s="2215"/>
      <c r="AL21" s="2215"/>
      <c r="AM21" s="2215"/>
      <c r="AN21" s="2215"/>
      <c r="AO21" s="2216">
        <v>36</v>
      </c>
      <c r="AP21" s="2216"/>
      <c r="AQ21" s="2216"/>
      <c r="AR21" s="2216"/>
      <c r="AS21" s="2216">
        <v>2</v>
      </c>
      <c r="AT21" s="2216"/>
      <c r="AU21" s="2216"/>
      <c r="AV21" s="2216"/>
      <c r="AW21" s="2215">
        <f>IF(AND(AO21=0,AS21=0),"",AO21+AS21)</f>
        <v>38</v>
      </c>
      <c r="AX21" s="2215"/>
      <c r="AY21" s="2215"/>
      <c r="AZ21" s="2215"/>
      <c r="BA21" s="2216">
        <v>5</v>
      </c>
      <c r="BB21" s="2216"/>
      <c r="BC21" s="2216"/>
      <c r="BD21" s="2216"/>
      <c r="BE21" s="2216">
        <v>9</v>
      </c>
      <c r="BF21" s="2216"/>
      <c r="BG21" s="2216"/>
      <c r="BH21" s="2216"/>
      <c r="BI21" s="2215">
        <f>IF(AND(AO21=0,AS21=0,BA21=0,BE21=0),"",SUM(AO21,AS21,BA21,BE21))</f>
        <v>52</v>
      </c>
      <c r="BJ21" s="2215"/>
      <c r="BK21" s="2215"/>
      <c r="BL21" s="2215"/>
      <c r="BM21" s="2239"/>
    </row>
    <row r="22" spans="1:65" s="1188" customFormat="1" ht="49.5" customHeight="1">
      <c r="A22"/>
      <c r="B22"/>
      <c r="C22"/>
      <c r="D22"/>
      <c r="E22"/>
      <c r="F22"/>
      <c r="G22"/>
      <c r="H22">
        <f>IF(ISERROR(ABS(LOG(ABS(SUM(H16:H21)),EXP(3)))),"",ABS(LOG(ABS(SUM(H16:H21)),EXP(3))))</f>
        <v>1.7376228015718513</v>
      </c>
      <c r="I22">
        <f t="shared" ref="I22:N22" si="7">IF(ISERROR(ABS(LOG(ABS(SUM(I16:I21)),EXP(3)))),"",ABS(LOG(ABS(SUM(I16:I21)),EXP(3))))</f>
        <v>0.7135592470501364</v>
      </c>
      <c r="J22">
        <f t="shared" si="7"/>
        <v>0.54633223822521493</v>
      </c>
      <c r="K22">
        <f t="shared" si="7"/>
        <v>0.91665746339547127</v>
      </c>
      <c r="L22">
        <f t="shared" si="7"/>
        <v>0.7584046320659712</v>
      </c>
      <c r="M22">
        <f t="shared" si="7"/>
        <v>0.87319440659329339</v>
      </c>
      <c r="N22">
        <f t="shared" si="7"/>
        <v>1.1664375714176698</v>
      </c>
    </row>
    <row r="23" spans="1:65" ht="18.75">
      <c r="H23" t="str">
        <f>IF(ISERROR(IF(ISERROR(MID(H22,FIND(".",H22,1)+13,2)),MID(H22,FIND(",",H22,1)+13,2),MID(H22,FIND(".",H22,1)+13,2))),0,IF(ISERROR(MID(H22,FIND(".",H22,1)+13,2)),MID(H22,FIND(",",H22,1)+13,2),MID(H22,FIND(".",H22,1)+13,2)))</f>
        <v>85</v>
      </c>
      <c r="I23" t="str">
        <f t="shared" ref="I23:N23" si="8">IF(ISERROR(IF(ISERROR(MID(I22,FIND(".",I22,1)+13,2)),MID(I22,FIND(",",I22,1)+13,2),MID(I22,FIND(".",I22,1)+13,2))),0,IF(ISERROR(MID(I22,FIND(".",I22,1)+13,2)),MID(I22,FIND(",",I22,1)+13,2),MID(I22,FIND(".",I22,1)+13,2)))</f>
        <v>13</v>
      </c>
      <c r="J23" t="str">
        <f t="shared" si="8"/>
        <v>21</v>
      </c>
      <c r="K23" t="str">
        <f t="shared" si="8"/>
        <v>47</v>
      </c>
      <c r="L23" t="str">
        <f t="shared" si="8"/>
        <v>97</v>
      </c>
      <c r="M23" t="str">
        <f t="shared" si="8"/>
        <v>29</v>
      </c>
      <c r="N23" t="str">
        <f t="shared" si="8"/>
        <v>67</v>
      </c>
      <c r="O23" s="2214" t="e">
        <f>IF(#REF!="","-",#REF!)</f>
        <v>#REF!</v>
      </c>
      <c r="P23" s="2214"/>
      <c r="Q23" s="2214"/>
      <c r="R23" s="2214"/>
      <c r="S23" s="2214"/>
      <c r="T23" s="1331"/>
      <c r="U23" s="1331"/>
      <c r="V23" s="1331"/>
      <c r="W23" s="1330"/>
      <c r="X23" s="1330"/>
      <c r="Y23" s="1330"/>
      <c r="Z23" s="1197"/>
      <c r="AA23" s="1197"/>
      <c r="AG23" s="1197"/>
      <c r="AH23" s="1197"/>
      <c r="AI23" s="1197"/>
      <c r="AJ23" s="1197"/>
      <c r="AK23" s="1197"/>
      <c r="AL23" s="1197"/>
      <c r="AM23" s="1197"/>
      <c r="AN23" s="1197"/>
      <c r="AO23" s="1197"/>
      <c r="AP23" s="1197"/>
      <c r="AQ23" s="1197"/>
      <c r="AR23" s="1197"/>
      <c r="AS23" s="1197"/>
      <c r="AT23" s="1197"/>
      <c r="AU23" s="1197"/>
      <c r="AV23" s="1197"/>
      <c r="AW23" s="1197"/>
      <c r="AX23" s="1197"/>
      <c r="AY23" s="1197"/>
      <c r="AZ23" s="1197"/>
      <c r="BA23" s="1197"/>
      <c r="BB23" s="1197"/>
      <c r="BC23" s="1197"/>
      <c r="BD23" s="1197"/>
      <c r="BE23" s="1197"/>
      <c r="BF23" s="1197"/>
      <c r="BG23" s="1197"/>
      <c r="BH23" s="1197"/>
      <c r="BI23" s="1197"/>
      <c r="BJ23" s="1197"/>
      <c r="BK23" s="1197"/>
      <c r="BL23" s="1197"/>
      <c r="BM23" s="1340" t="e">
        <f>CONCATENATE(#REF!," ",#REF!)</f>
        <v>#REF!</v>
      </c>
    </row>
    <row r="24" spans="1:65" ht="18">
      <c r="O24" s="1329" t="s">
        <v>2321</v>
      </c>
      <c r="P24" s="1329"/>
      <c r="Q24" s="1329"/>
      <c r="R24" s="1329"/>
      <c r="S24" s="1329"/>
      <c r="T24" s="1330"/>
      <c r="U24" s="1330"/>
      <c r="V24" s="1330"/>
      <c r="W24" s="1330"/>
      <c r="X24" s="1330"/>
      <c r="Y24" s="1330"/>
      <c r="Z24" s="1197"/>
      <c r="AA24" s="1197"/>
      <c r="AG24" s="1197"/>
      <c r="AH24" s="1197"/>
      <c r="AI24" s="1197"/>
      <c r="AJ24" s="1197"/>
      <c r="AK24" s="1197"/>
      <c r="AL24" s="1197"/>
      <c r="AM24" s="1197"/>
      <c r="AN24" s="1197"/>
      <c r="AO24" s="1197"/>
      <c r="AP24" s="1196" t="s">
        <v>2319</v>
      </c>
      <c r="AQ24" s="1197"/>
      <c r="AS24" s="1197"/>
      <c r="AT24" s="1197"/>
      <c r="AU24" s="1197"/>
      <c r="AV24" s="1197"/>
      <c r="AW24" s="1197"/>
      <c r="AX24" s="1197"/>
      <c r="AY24" s="1197"/>
      <c r="AZ24" s="1197"/>
      <c r="BA24" s="1197"/>
      <c r="BB24" s="1197"/>
      <c r="BC24" s="1197"/>
      <c r="BD24" s="1197"/>
      <c r="BE24" s="1197"/>
      <c r="BF24" s="1197"/>
      <c r="BG24" s="1197"/>
      <c r="BH24" s="1197"/>
      <c r="BI24" s="1197"/>
      <c r="BJ24" s="1197"/>
      <c r="BK24" s="1197"/>
      <c r="BL24" s="1197"/>
      <c r="BM24" s="1342" t="s">
        <v>2320</v>
      </c>
    </row>
    <row r="25" spans="1:65" ht="8.25" customHeight="1">
      <c r="O25" s="1329"/>
      <c r="P25" s="1329"/>
      <c r="Q25" s="1329"/>
      <c r="R25" s="1329"/>
      <c r="S25" s="1329"/>
      <c r="T25" s="1330"/>
      <c r="U25" s="1330"/>
      <c r="V25" s="1330"/>
      <c r="W25" s="1330"/>
      <c r="X25" s="1330"/>
      <c r="Y25" s="1330"/>
      <c r="Z25" s="1197"/>
      <c r="AA25" s="1197"/>
      <c r="AG25" s="1197"/>
      <c r="AH25" s="1197"/>
      <c r="AI25" s="1197"/>
      <c r="AJ25" s="1197"/>
      <c r="AK25" s="1197"/>
      <c r="AL25" s="1197"/>
      <c r="AM25" s="1197"/>
      <c r="AN25" s="1197"/>
      <c r="AO25" s="1197"/>
      <c r="AR25" s="1197"/>
      <c r="AS25" s="1197"/>
      <c r="AT25" s="1197"/>
      <c r="AU25" s="1197"/>
      <c r="AV25" s="1197"/>
      <c r="AW25" s="1197"/>
      <c r="AX25" s="1197"/>
      <c r="AY25" s="1197"/>
      <c r="AZ25" s="1197"/>
      <c r="BA25" s="1197"/>
      <c r="BB25" s="1197"/>
      <c r="BC25" s="1197"/>
      <c r="BD25" s="1197"/>
      <c r="BE25" s="1197"/>
      <c r="BF25" s="1197"/>
      <c r="BG25" s="1197"/>
      <c r="BH25" s="1197"/>
      <c r="BI25" s="1197"/>
      <c r="BJ25" s="1197"/>
      <c r="BK25" s="1197"/>
      <c r="BL25" s="1197"/>
      <c r="BM25" s="1197"/>
    </row>
    <row r="26" spans="1:65" s="1197" customFormat="1" ht="18.75">
      <c r="A26"/>
      <c r="B26"/>
      <c r="C26"/>
      <c r="D26"/>
      <c r="E26"/>
      <c r="F26"/>
      <c r="G26"/>
      <c r="H26"/>
      <c r="I26"/>
      <c r="J26"/>
      <c r="K26"/>
      <c r="L26"/>
      <c r="M26"/>
      <c r="N26"/>
      <c r="O26" s="1333" t="e">
        <f>LEFT(#REF!,FIND(";",#REF!,1)-1)</f>
        <v>#REF!</v>
      </c>
      <c r="P26" s="1330"/>
      <c r="Q26" s="1330"/>
      <c r="R26" s="1330"/>
      <c r="S26" s="1330"/>
      <c r="T26" s="1330"/>
      <c r="U26" s="1330"/>
      <c r="V26" s="1330"/>
      <c r="W26" s="1330"/>
      <c r="X26" s="1330"/>
      <c r="Y26" s="1330"/>
      <c r="Z26" s="1330"/>
      <c r="BA26" s="1276"/>
      <c r="BB26" s="1276"/>
      <c r="BC26" s="1276"/>
      <c r="BE26" s="1337"/>
      <c r="BF26" s="1337"/>
      <c r="BG26" s="1335"/>
      <c r="BH26" s="1337"/>
      <c r="BI26" s="1337"/>
      <c r="BJ26" s="1337"/>
      <c r="BK26" s="1337"/>
      <c r="BL26" s="1339"/>
    </row>
    <row r="27" spans="1:65" s="1190" customFormat="1" ht="18">
      <c r="A27"/>
      <c r="B27"/>
      <c r="C27"/>
      <c r="D27"/>
      <c r="E27"/>
      <c r="F27"/>
      <c r="G27"/>
      <c r="H27"/>
      <c r="I27"/>
      <c r="J27"/>
      <c r="K27"/>
      <c r="L27"/>
      <c r="M27"/>
      <c r="N27"/>
      <c r="O27" s="1334" t="s">
        <v>3690</v>
      </c>
      <c r="P27" s="1336"/>
      <c r="Q27" s="1336"/>
      <c r="R27" s="1336"/>
      <c r="S27" s="1336"/>
      <c r="T27" s="1336"/>
      <c r="U27" s="1336"/>
      <c r="V27" s="1336"/>
      <c r="W27" s="1336"/>
      <c r="X27" s="1336"/>
      <c r="Y27" s="1336"/>
      <c r="Z27" s="1336"/>
      <c r="AA27" s="1197"/>
      <c r="AC27" s="1197"/>
      <c r="AD27" s="1197"/>
      <c r="AE27" s="1197"/>
      <c r="AF27" s="1197"/>
      <c r="AG27" s="1197"/>
      <c r="AH27" s="1197"/>
      <c r="AI27" s="1197"/>
      <c r="AJ27" s="1197"/>
      <c r="AK27" s="1197"/>
      <c r="AL27" s="1197"/>
      <c r="AM27" s="1197"/>
      <c r="AN27" s="1197"/>
      <c r="AO27" s="1197"/>
      <c r="AP27" s="1197"/>
      <c r="AQ27" s="1197"/>
      <c r="AR27" s="1197"/>
      <c r="AS27" s="1197"/>
      <c r="AT27" s="1197"/>
      <c r="AV27" s="1197"/>
      <c r="AW27" s="1197"/>
      <c r="AX27" s="1197"/>
      <c r="AY27" s="1197"/>
      <c r="AZ27" s="1197"/>
      <c r="BA27" s="1276"/>
      <c r="BB27" s="1276"/>
      <c r="BC27" s="1276"/>
      <c r="BD27" s="1197"/>
      <c r="BE27" s="1338"/>
      <c r="BF27" s="1338"/>
      <c r="BG27" s="1338"/>
      <c r="BH27" s="1338"/>
      <c r="BI27" s="1338"/>
      <c r="BJ27" s="1338"/>
      <c r="BK27" s="1338"/>
      <c r="BL27" s="1341"/>
    </row>
    <row r="28" spans="1:65" ht="39.75" customHeight="1">
      <c r="BB28" s="1200"/>
      <c r="BC28" s="1200"/>
    </row>
    <row r="29" spans="1:65" s="1194" customFormat="1" ht="16.5" customHeight="1">
      <c r="A29"/>
      <c r="B29"/>
      <c r="C29"/>
      <c r="D29"/>
      <c r="E29"/>
      <c r="F29"/>
      <c r="G29"/>
      <c r="H29"/>
      <c r="I29"/>
      <c r="J29"/>
      <c r="K29"/>
      <c r="L29"/>
      <c r="M29"/>
      <c r="N29"/>
      <c r="O29" s="1360" t="s">
        <v>3707</v>
      </c>
      <c r="P29" s="1361" t="s">
        <v>3706</v>
      </c>
      <c r="Q29" s="1361"/>
      <c r="R29" s="1328"/>
      <c r="S29" s="1328"/>
      <c r="T29" s="1328"/>
      <c r="U29" s="1328"/>
      <c r="V29" s="1328"/>
      <c r="W29" s="1328"/>
      <c r="X29" s="1328"/>
      <c r="Y29" s="1328"/>
      <c r="Z29" s="1328"/>
      <c r="AA29" s="1328"/>
      <c r="AB29" s="1328"/>
      <c r="AC29" s="1328"/>
      <c r="AD29" s="1328"/>
      <c r="AE29" s="1328"/>
      <c r="AF29" s="1328"/>
      <c r="AG29" s="1328"/>
      <c r="AH29" s="1328"/>
      <c r="AI29" s="1328"/>
      <c r="AJ29" s="1328"/>
      <c r="AK29" s="1328"/>
      <c r="AL29" s="1328"/>
      <c r="AM29" s="1328"/>
      <c r="AN29" s="1186"/>
      <c r="AO29" s="1186"/>
      <c r="AP29" s="1186"/>
    </row>
    <row r="30" spans="1:65" s="1194" customFormat="1" ht="16.5" customHeight="1">
      <c r="A30"/>
      <c r="B30"/>
      <c r="C30"/>
      <c r="D30"/>
      <c r="E30"/>
      <c r="F30"/>
      <c r="G30"/>
      <c r="H30"/>
      <c r="I30"/>
      <c r="J30"/>
      <c r="K30"/>
      <c r="L30"/>
      <c r="M30"/>
      <c r="N30"/>
      <c r="O30" s="1360" t="s">
        <v>3705</v>
      </c>
      <c r="P30" s="1361" t="s">
        <v>3704</v>
      </c>
      <c r="Q30" s="1361"/>
      <c r="R30" s="1328"/>
      <c r="S30" s="1328"/>
      <c r="T30" s="1328"/>
      <c r="U30" s="1328"/>
      <c r="V30" s="1328"/>
      <c r="W30" s="1328"/>
      <c r="X30" s="1328"/>
      <c r="Y30" s="1328"/>
      <c r="Z30" s="1328"/>
      <c r="AA30" s="1328"/>
      <c r="AB30" s="1328"/>
      <c r="AC30" s="1328"/>
      <c r="AD30" s="1328"/>
      <c r="AE30" s="1328"/>
      <c r="AF30" s="1328"/>
      <c r="AG30" s="1328"/>
      <c r="AH30" s="1328"/>
      <c r="AI30" s="1328"/>
      <c r="AJ30" s="1328"/>
      <c r="AK30" s="1328"/>
      <c r="AL30" s="1328"/>
      <c r="AM30" s="1328"/>
      <c r="AN30" s="1186"/>
      <c r="AO30" s="1186"/>
      <c r="AP30" s="1186"/>
    </row>
    <row r="31" spans="1:65" s="1194" customFormat="1" ht="16.5" customHeight="1">
      <c r="A31"/>
      <c r="B31"/>
      <c r="C31"/>
      <c r="D31"/>
      <c r="E31"/>
      <c r="F31"/>
      <c r="G31"/>
      <c r="H31"/>
      <c r="I31"/>
      <c r="J31"/>
      <c r="K31"/>
      <c r="L31"/>
      <c r="M31"/>
      <c r="N31"/>
      <c r="O31" s="1361"/>
      <c r="P31" s="1361" t="s">
        <v>3703</v>
      </c>
      <c r="Q31" s="1361"/>
      <c r="R31" s="1328"/>
      <c r="S31" s="1328"/>
      <c r="T31" s="1328"/>
      <c r="U31" s="1328"/>
      <c r="V31" s="1328"/>
      <c r="W31" s="1328"/>
      <c r="X31" s="1328"/>
      <c r="Y31" s="1328"/>
      <c r="Z31" s="1328"/>
      <c r="AA31" s="1328"/>
      <c r="AB31" s="1328"/>
      <c r="AC31" s="1328"/>
      <c r="AD31" s="1328"/>
      <c r="AE31" s="1328"/>
      <c r="AF31" s="1328"/>
      <c r="AG31" s="1328"/>
      <c r="AH31" s="1328"/>
      <c r="AI31" s="1328"/>
      <c r="AJ31" s="1328"/>
      <c r="AK31" s="1328"/>
      <c r="AL31" s="1328"/>
      <c r="AM31" s="1328"/>
      <c r="AN31" s="1186"/>
      <c r="AO31" s="1186"/>
      <c r="AP31" s="1186"/>
    </row>
    <row r="32" spans="1:65" s="1194" customFormat="1" ht="18.75" customHeight="1">
      <c r="A32"/>
      <c r="B32"/>
      <c r="C32"/>
      <c r="D32"/>
      <c r="E32"/>
      <c r="F32"/>
      <c r="G32"/>
      <c r="H32"/>
      <c r="I32"/>
      <c r="J32"/>
      <c r="K32"/>
      <c r="L32"/>
      <c r="M32"/>
      <c r="N32"/>
    </row>
    <row r="33" spans="1:65" s="1194" customFormat="1" ht="27" customHeight="1">
      <c r="A33"/>
      <c r="B33"/>
      <c r="C33"/>
      <c r="D33"/>
      <c r="E33"/>
      <c r="F33"/>
      <c r="G33"/>
      <c r="H33"/>
      <c r="I33"/>
      <c r="J33"/>
      <c r="K33"/>
      <c r="L33"/>
      <c r="M33"/>
      <c r="N33"/>
      <c r="O33" s="2270" t="str">
        <f>CONCATENATE("Kontrolni broj: ",MID(BM33,2,LEN(BM33)-2))</f>
        <v>Kontrolni broj: 2385132147972967</v>
      </c>
      <c r="P33" s="2270"/>
      <c r="Q33" s="2270"/>
      <c r="R33" s="2270"/>
      <c r="S33" s="2270"/>
      <c r="T33" s="2270"/>
      <c r="U33" s="2270"/>
      <c r="V33" s="2270"/>
      <c r="W33" s="2270"/>
      <c r="X33" s="2270"/>
      <c r="Y33" s="2270"/>
      <c r="Z33" s="2270"/>
      <c r="AA33" s="2270"/>
      <c r="AB33" s="2270"/>
      <c r="AC33" s="2270"/>
      <c r="AD33" s="2270"/>
      <c r="AE33" s="2270"/>
      <c r="AF33" s="2270"/>
      <c r="AG33" s="2270"/>
      <c r="AH33" s="2270"/>
      <c r="AI33" s="2270"/>
      <c r="BM33" s="1343" t="str">
        <f>CONCATENATE("*",'#Konverter'!AJ15,H23,I23,J23,K23,L23,M23,N23,"*")</f>
        <v>*2385132147972967*</v>
      </c>
    </row>
    <row r="34" spans="1:65" ht="15.75" customHeight="1">
      <c r="BM34" s="1344" t="s">
        <v>2953</v>
      </c>
    </row>
  </sheetData>
  <mergeCells count="87">
    <mergeCell ref="AC14:AF14"/>
    <mergeCell ref="AG14:AI14"/>
    <mergeCell ref="AJ14:AN14"/>
    <mergeCell ref="AO14:AR14"/>
    <mergeCell ref="O33:AI33"/>
    <mergeCell ref="AJ18:AN18"/>
    <mergeCell ref="AO18:AR18"/>
    <mergeCell ref="Q17:AB17"/>
    <mergeCell ref="AC17:AF17"/>
    <mergeCell ref="AG17:AI17"/>
    <mergeCell ref="AJ17:AN17"/>
    <mergeCell ref="AO17:AR17"/>
    <mergeCell ref="Q18:AB18"/>
    <mergeCell ref="AC18:AF18"/>
    <mergeCell ref="AG18:AI18"/>
    <mergeCell ref="AO20:AR20"/>
    <mergeCell ref="BA16:BD16"/>
    <mergeCell ref="O14:P14"/>
    <mergeCell ref="AW12:AZ12"/>
    <mergeCell ref="BA12:BD12"/>
    <mergeCell ref="BE12:BH12"/>
    <mergeCell ref="AO13:AR13"/>
    <mergeCell ref="AS13:AV13"/>
    <mergeCell ref="AW13:AZ13"/>
    <mergeCell ref="Q14:AB14"/>
    <mergeCell ref="AO12:AR12"/>
    <mergeCell ref="AS12:AV12"/>
    <mergeCell ref="AS14:AV14"/>
    <mergeCell ref="O15:P18"/>
    <mergeCell ref="AW17:AZ17"/>
    <mergeCell ref="BA17:BD17"/>
    <mergeCell ref="BE16:BH16"/>
    <mergeCell ref="O2:V2"/>
    <mergeCell ref="Q11:AB13"/>
    <mergeCell ref="AC11:AF13"/>
    <mergeCell ref="AG11:AI13"/>
    <mergeCell ref="AJ11:AN13"/>
    <mergeCell ref="O11:P13"/>
    <mergeCell ref="O8:BM8"/>
    <mergeCell ref="O9:BM9"/>
    <mergeCell ref="BI11:BM13"/>
    <mergeCell ref="BA13:BD13"/>
    <mergeCell ref="BE13:BH13"/>
    <mergeCell ref="AO11:BH11"/>
    <mergeCell ref="BI17:BM17"/>
    <mergeCell ref="AW14:AZ14"/>
    <mergeCell ref="BA14:BD14"/>
    <mergeCell ref="AW16:AZ16"/>
    <mergeCell ref="BE14:BH14"/>
    <mergeCell ref="BI14:BM14"/>
    <mergeCell ref="BI16:BM16"/>
    <mergeCell ref="Q15:BM15"/>
    <mergeCell ref="Q16:AB16"/>
    <mergeCell ref="AC16:AF16"/>
    <mergeCell ref="AG16:AI16"/>
    <mergeCell ref="BE17:BH17"/>
    <mergeCell ref="AJ16:AN16"/>
    <mergeCell ref="AO16:AR16"/>
    <mergeCell ref="AS16:AV16"/>
    <mergeCell ref="AS17:AV17"/>
    <mergeCell ref="BE21:BH21"/>
    <mergeCell ref="AS20:AV20"/>
    <mergeCell ref="AW20:AZ20"/>
    <mergeCell ref="BA21:BD21"/>
    <mergeCell ref="AJ20:AN20"/>
    <mergeCell ref="AO21:AR21"/>
    <mergeCell ref="AS18:AV18"/>
    <mergeCell ref="AW18:AZ18"/>
    <mergeCell ref="BA18:BD18"/>
    <mergeCell ref="BE18:BH18"/>
    <mergeCell ref="BI18:BM18"/>
    <mergeCell ref="O23:S23"/>
    <mergeCell ref="AW21:AZ21"/>
    <mergeCell ref="AS21:AV21"/>
    <mergeCell ref="AC21:AF21"/>
    <mergeCell ref="AG21:AI21"/>
    <mergeCell ref="AJ21:AN21"/>
    <mergeCell ref="O19:P21"/>
    <mergeCell ref="Q19:BM19"/>
    <mergeCell ref="Q20:AB20"/>
    <mergeCell ref="AC20:AF20"/>
    <mergeCell ref="AG20:AI20"/>
    <mergeCell ref="BA20:BD20"/>
    <mergeCell ref="BE20:BH20"/>
    <mergeCell ref="BI20:BM20"/>
    <mergeCell ref="Q21:AB21"/>
    <mergeCell ref="BI21:BM21"/>
  </mergeCells>
  <pageMargins left="0.82677165354330717" right="0.19685039370078741" top="0.39370078740157483" bottom="0.23622047244094491" header="0.23622047244094491" footer="0.15748031496062992"/>
  <pageSetup paperSize="9"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11A735"/>
    <pageSetUpPr fitToPage="1"/>
  </sheetPr>
  <dimension ref="A1:AT37"/>
  <sheetViews>
    <sheetView showGridLines="0" view="pageLayout" topLeftCell="C1" zoomScale="55" zoomScaleNormal="100" zoomScalePageLayoutView="55" workbookViewId="0">
      <selection activeCell="C1" sqref="C1"/>
    </sheetView>
  </sheetViews>
  <sheetFormatPr defaultColWidth="2.5703125" defaultRowHeight="15.75"/>
  <cols>
    <col min="1" max="1" width="5.140625" style="1191" hidden="1" customWidth="1"/>
    <col min="2" max="2" width="12.5703125" style="1191" hidden="1" customWidth="1"/>
    <col min="3" max="3" width="12.7109375" style="1190" bestFit="1" customWidth="1"/>
    <col min="4" max="4" width="3" style="1190" customWidth="1"/>
    <col min="5" max="5" width="2.5703125" style="1190"/>
    <col min="6" max="6" width="9.140625" style="1190" bestFit="1" customWidth="1"/>
    <col min="7" max="21" width="2.5703125" style="1190"/>
    <col min="22" max="22" width="3" style="1190" customWidth="1"/>
    <col min="23" max="23" width="2.5703125" style="1190"/>
    <col min="24" max="24" width="3.140625" style="1190" customWidth="1"/>
    <col min="25" max="25" width="2.5703125" style="1190"/>
    <col min="26" max="26" width="5.5703125" style="1190" customWidth="1"/>
    <col min="27" max="35" width="2.5703125" style="1190"/>
    <col min="36" max="36" width="2.7109375" style="1190" customWidth="1"/>
    <col min="37" max="37" width="3.85546875" style="1190" customWidth="1"/>
    <col min="38" max="38" width="4.42578125" style="1190" customWidth="1"/>
    <col min="39" max="39" width="1" style="1190" customWidth="1"/>
    <col min="40" max="40" width="3.85546875" style="1190" customWidth="1"/>
    <col min="41" max="16384" width="2.5703125" style="1190"/>
  </cols>
  <sheetData>
    <row r="1" spans="1:46" s="1277" customFormat="1" ht="19.5">
      <c r="C1" s="2281" t="e">
        <f>#REF!</f>
        <v>#REF!</v>
      </c>
      <c r="D1" s="2281"/>
      <c r="E1" s="2281"/>
      <c r="F1" s="2281"/>
      <c r="G1" s="2281"/>
      <c r="H1" s="2281"/>
      <c r="I1" s="2281"/>
      <c r="J1" s="2281"/>
      <c r="K1" s="2281"/>
      <c r="L1" s="2281"/>
      <c r="M1" s="2281"/>
      <c r="N1" s="2281"/>
      <c r="O1" s="2281"/>
      <c r="P1" s="2281"/>
      <c r="Q1" s="2281"/>
      <c r="R1" s="2281"/>
      <c r="S1" s="2281"/>
      <c r="T1" s="2281"/>
      <c r="U1" s="2281"/>
      <c r="V1" s="2281"/>
      <c r="W1" s="2281"/>
      <c r="Z1" s="1278"/>
      <c r="AA1" s="1278"/>
      <c r="AB1" s="1278"/>
      <c r="AC1" s="1278"/>
      <c r="AD1" s="1278"/>
      <c r="AE1" s="1279"/>
      <c r="AF1" s="1278"/>
      <c r="AG1" s="1278"/>
      <c r="AH1" s="1278"/>
      <c r="AI1" s="1278"/>
      <c r="AJ1" s="1280"/>
      <c r="AK1" s="1280"/>
      <c r="AL1" s="1320" t="s">
        <v>3702</v>
      </c>
      <c r="AM1" s="1280"/>
      <c r="AN1" s="2280" t="str">
        <f>CONCATENATE("*",'#Konverter'!AJ14,B24,"*")</f>
        <v>*226135083714*</v>
      </c>
      <c r="AP1" s="1281"/>
      <c r="AQ1" s="1281"/>
      <c r="AS1" s="1282"/>
      <c r="AT1" s="1283"/>
    </row>
    <row r="2" spans="1:46" s="1284" customFormat="1" ht="19.5">
      <c r="C2" s="1285" t="s">
        <v>3701</v>
      </c>
      <c r="D2" s="1286"/>
      <c r="E2" s="1286"/>
      <c r="F2" s="1286"/>
      <c r="G2" s="1286"/>
      <c r="H2" s="1286"/>
      <c r="I2" s="1286"/>
      <c r="J2" s="1286"/>
      <c r="K2" s="1286"/>
      <c r="L2" s="1286"/>
      <c r="M2" s="1287"/>
      <c r="N2" s="1287"/>
      <c r="O2" s="1287"/>
      <c r="P2" s="1287"/>
      <c r="Q2" s="1287"/>
      <c r="R2" s="1287"/>
      <c r="S2" s="1287"/>
      <c r="T2" s="1287"/>
      <c r="U2" s="1287"/>
      <c r="V2" s="1287"/>
      <c r="W2" s="1287"/>
      <c r="Z2" s="1288"/>
      <c r="AA2" s="1288"/>
      <c r="AB2" s="1288"/>
      <c r="AC2" s="1288"/>
      <c r="AD2" s="1288"/>
      <c r="AE2" s="1289"/>
      <c r="AF2" s="1280"/>
      <c r="AG2" s="1280"/>
      <c r="AH2" s="1280"/>
      <c r="AI2" s="1280"/>
      <c r="AJ2" s="1278"/>
      <c r="AK2" s="1278"/>
      <c r="AL2" s="1278"/>
      <c r="AM2" s="1278"/>
      <c r="AN2" s="2280"/>
      <c r="AP2" s="1278"/>
      <c r="AQ2" s="1278"/>
      <c r="AS2" s="1290"/>
      <c r="AT2" s="1283"/>
    </row>
    <row r="3" spans="1:46" s="1277" customFormat="1" ht="30" customHeight="1">
      <c r="C3" s="1291" t="e">
        <f>#REF!</f>
        <v>#REF!</v>
      </c>
      <c r="Z3" s="1292"/>
      <c r="AA3" s="1292"/>
      <c r="AB3" s="1292"/>
      <c r="AC3" s="1292"/>
      <c r="AD3" s="1292"/>
      <c r="AE3" s="1279"/>
      <c r="AF3" s="1293"/>
      <c r="AG3" s="1293"/>
      <c r="AL3" s="1281" t="e">
        <f>'#UNOS'!$B$9</f>
        <v>#REF!</v>
      </c>
      <c r="AM3" s="1280"/>
      <c r="AN3" s="2280"/>
      <c r="AP3" s="1290"/>
      <c r="AQ3" s="1290"/>
      <c r="AR3" s="1281"/>
      <c r="AS3" s="1294"/>
      <c r="AT3" s="1283"/>
    </row>
    <row r="4" spans="1:46" s="1284" customFormat="1" ht="19.5">
      <c r="C4" s="1295" t="s">
        <v>3700</v>
      </c>
      <c r="Z4" s="1296"/>
      <c r="AA4" s="1296"/>
      <c r="AB4" s="1296"/>
      <c r="AC4" s="1296"/>
      <c r="AD4" s="1296"/>
      <c r="AE4" s="1289"/>
      <c r="AF4" s="1278"/>
      <c r="AG4" s="1278"/>
      <c r="AL4" s="1297" t="s">
        <v>3770</v>
      </c>
      <c r="AM4" s="1278"/>
      <c r="AN4" s="2280"/>
      <c r="AP4" s="1294"/>
      <c r="AQ4" s="1294"/>
      <c r="AR4" s="1298"/>
      <c r="AS4" s="1280"/>
      <c r="AT4" s="1283"/>
    </row>
    <row r="5" spans="1:46" s="1277" customFormat="1" ht="30" customHeight="1">
      <c r="C5" s="1299" t="e">
        <f>CONCATENATE(#REF!)</f>
        <v>#REF!</v>
      </c>
      <c r="N5" s="1299" t="e">
        <f>CONCATENATE(#REF!," ",#REF!)</f>
        <v>#REF!</v>
      </c>
      <c r="Z5" s="1281"/>
      <c r="AB5" s="1292"/>
      <c r="AC5" s="1292"/>
      <c r="AD5" s="1292"/>
      <c r="AE5" s="1278"/>
      <c r="AF5" s="1300"/>
      <c r="AG5" s="1300"/>
      <c r="AH5" s="1280"/>
      <c r="AI5" s="1301"/>
      <c r="AJ5" s="1301"/>
      <c r="AK5" s="1301"/>
      <c r="AL5" s="1302" t="e">
        <f>#REF!</f>
        <v>#REF!</v>
      </c>
      <c r="AM5" s="1278"/>
      <c r="AN5" s="2280"/>
      <c r="AS5" s="1278"/>
      <c r="AT5" s="1283"/>
    </row>
    <row r="6" spans="1:46" s="1303" customFormat="1" ht="24.75" customHeight="1">
      <c r="C6" s="1285" t="s">
        <v>2316</v>
      </c>
      <c r="N6" s="1285" t="s">
        <v>3766</v>
      </c>
      <c r="Z6" s="1304"/>
      <c r="AB6" s="1305"/>
      <c r="AC6" s="1305"/>
      <c r="AD6" s="1305"/>
      <c r="AE6" s="1304"/>
      <c r="AF6" s="1306"/>
      <c r="AG6" s="1306"/>
      <c r="AH6" s="1306"/>
      <c r="AI6" s="1306"/>
      <c r="AJ6" s="1306"/>
      <c r="AK6" s="1302"/>
      <c r="AL6" s="1297" t="s">
        <v>7</v>
      </c>
      <c r="AM6" s="1304"/>
      <c r="AN6" s="2280"/>
      <c r="AS6" s="1307"/>
      <c r="AT6" s="1308"/>
    </row>
    <row r="7" spans="1:46" s="1277" customFormat="1" ht="24.75" customHeight="1">
      <c r="C7" s="2281" t="e">
        <f>#REF!</f>
        <v>#REF!</v>
      </c>
      <c r="D7" s="2281"/>
      <c r="E7" s="2281"/>
      <c r="F7" s="2281"/>
      <c r="G7" s="2281"/>
      <c r="H7" s="2281"/>
      <c r="I7" s="2281"/>
      <c r="J7" s="2281"/>
      <c r="K7" s="2281"/>
      <c r="L7" s="2281"/>
      <c r="M7" s="2281"/>
      <c r="N7" s="2281"/>
      <c r="O7" s="2281"/>
      <c r="P7" s="2281"/>
      <c r="Q7" s="2281"/>
      <c r="R7" s="2281"/>
      <c r="S7" s="2281"/>
      <c r="T7" s="2281"/>
      <c r="U7" s="2281"/>
      <c r="V7" s="2281"/>
      <c r="W7" s="2281"/>
      <c r="Z7" s="1292"/>
      <c r="AA7" s="1292"/>
      <c r="AB7" s="1292"/>
      <c r="AC7" s="1292"/>
      <c r="AD7" s="1302"/>
      <c r="AG7" s="1278"/>
      <c r="AH7" s="1278"/>
      <c r="AI7" s="1278"/>
      <c r="AJ7" s="1280"/>
      <c r="AK7" s="1278"/>
      <c r="AM7" s="1280"/>
      <c r="AN7" s="2280"/>
      <c r="AS7" s="1282"/>
      <c r="AT7" s="1283"/>
    </row>
    <row r="8" spans="1:46" s="1284" customFormat="1" ht="30" customHeight="1">
      <c r="C8" s="2281"/>
      <c r="D8" s="2281"/>
      <c r="E8" s="2281"/>
      <c r="F8" s="2281"/>
      <c r="G8" s="2281"/>
      <c r="H8" s="2281"/>
      <c r="I8" s="2281"/>
      <c r="J8" s="2281"/>
      <c r="K8" s="2281"/>
      <c r="L8" s="2281"/>
      <c r="M8" s="2281"/>
      <c r="N8" s="2281"/>
      <c r="O8" s="2281"/>
      <c r="P8" s="2281"/>
      <c r="Q8" s="2281"/>
      <c r="R8" s="2281"/>
      <c r="S8" s="2281"/>
      <c r="T8" s="2281"/>
      <c r="U8" s="2281"/>
      <c r="V8" s="2281"/>
      <c r="W8" s="2281"/>
      <c r="Z8" s="1309"/>
      <c r="AA8" s="1310"/>
      <c r="AB8" s="1280"/>
      <c r="AC8" s="1302"/>
      <c r="AD8" s="1278"/>
      <c r="AL8" s="1280"/>
      <c r="AM8" s="1280"/>
      <c r="AN8" s="2280"/>
      <c r="AP8" s="1280"/>
      <c r="AQ8" s="1280"/>
      <c r="AR8" s="1280"/>
      <c r="AS8" s="1311"/>
      <c r="AT8" s="1283"/>
    </row>
    <row r="9" spans="1:46" s="1277" customFormat="1" ht="27" customHeight="1">
      <c r="C9" s="1312" t="s">
        <v>2213</v>
      </c>
      <c r="D9" s="1286"/>
      <c r="E9" s="1286"/>
      <c r="F9" s="1286"/>
      <c r="G9" s="1286"/>
      <c r="H9" s="1286"/>
      <c r="I9" s="1286"/>
      <c r="J9" s="1286"/>
      <c r="K9" s="1286"/>
      <c r="L9" s="1286"/>
      <c r="M9" s="1287"/>
      <c r="N9" s="1287"/>
      <c r="O9" s="1287"/>
      <c r="P9" s="1287"/>
      <c r="Q9" s="1287"/>
      <c r="R9" s="1287"/>
      <c r="S9" s="1287"/>
      <c r="T9" s="1287"/>
      <c r="U9" s="1287"/>
      <c r="V9" s="1287"/>
      <c r="W9" s="1287"/>
      <c r="Z9" s="1292"/>
      <c r="AA9" s="1310"/>
      <c r="AB9" s="1294"/>
      <c r="AC9" s="1278"/>
      <c r="AN9" s="2280"/>
      <c r="AS9" s="1311"/>
      <c r="AT9" s="1283"/>
    </row>
    <row r="10" spans="1:46">
      <c r="AN10" s="2280"/>
    </row>
    <row r="11" spans="1:46" ht="25.5">
      <c r="C11" s="2286" t="s">
        <v>3699</v>
      </c>
      <c r="D11" s="2286"/>
      <c r="E11" s="2286"/>
      <c r="F11" s="2286"/>
      <c r="G11" s="2286"/>
      <c r="H11" s="2286"/>
      <c r="I11" s="2286"/>
      <c r="J11" s="2286"/>
      <c r="K11" s="2286"/>
      <c r="L11" s="2286"/>
      <c r="M11" s="2286"/>
      <c r="N11" s="2286"/>
      <c r="O11" s="2286"/>
      <c r="P11" s="2286"/>
      <c r="Q11" s="2286"/>
      <c r="R11" s="2286"/>
      <c r="S11" s="2286"/>
      <c r="T11" s="2286"/>
      <c r="U11" s="2286"/>
      <c r="V11" s="2286"/>
      <c r="W11" s="2286"/>
      <c r="X11" s="2286"/>
      <c r="Y11" s="2286"/>
      <c r="Z11" s="2286"/>
      <c r="AA11" s="2286"/>
      <c r="AB11" s="2286"/>
      <c r="AC11" s="2286"/>
      <c r="AD11" s="2286"/>
      <c r="AE11" s="2286"/>
      <c r="AF11" s="2286"/>
      <c r="AG11" s="2286"/>
      <c r="AH11" s="2286"/>
      <c r="AI11" s="2286"/>
      <c r="AJ11" s="2286"/>
      <c r="AK11" s="2286"/>
      <c r="AL11" s="2286"/>
      <c r="AN11" s="2280"/>
    </row>
    <row r="12" spans="1:46" ht="21" customHeight="1">
      <c r="C12" s="2287" t="e">
        <f>CONCATENATE("od ",DAY(#REF!),".",MONTH(#REF!),".",YEAR(#REF!),". do ",DAY(#REF!),".",MONTH(#REF!),".",YEAR(#REF!),". godine")</f>
        <v>#REF!</v>
      </c>
      <c r="D12" s="2287"/>
      <c r="E12" s="2287"/>
      <c r="F12" s="2287"/>
      <c r="G12" s="2287"/>
      <c r="H12" s="2287"/>
      <c r="I12" s="2287"/>
      <c r="J12" s="2287"/>
      <c r="K12" s="2287"/>
      <c r="L12" s="2287"/>
      <c r="M12" s="2287"/>
      <c r="N12" s="2287"/>
      <c r="O12" s="2287"/>
      <c r="P12" s="2287"/>
      <c r="Q12" s="2287"/>
      <c r="R12" s="2287"/>
      <c r="S12" s="2287"/>
      <c r="T12" s="2287"/>
      <c r="U12" s="2287"/>
      <c r="V12" s="2287"/>
      <c r="W12" s="2287"/>
      <c r="X12" s="2287"/>
      <c r="Y12" s="2287"/>
      <c r="Z12" s="2287"/>
      <c r="AA12" s="2287"/>
      <c r="AB12" s="2287"/>
      <c r="AC12" s="2287"/>
      <c r="AD12" s="2287"/>
      <c r="AE12" s="2287"/>
      <c r="AF12" s="2287"/>
      <c r="AG12" s="2287"/>
      <c r="AH12" s="2287"/>
      <c r="AI12" s="2287"/>
      <c r="AJ12" s="2287"/>
      <c r="AK12" s="2287"/>
      <c r="AL12" s="2287"/>
      <c r="AN12" s="2280"/>
    </row>
    <row r="13" spans="1:46" ht="16.5" thickBot="1">
      <c r="AN13" s="2280"/>
    </row>
    <row r="14" spans="1:46" ht="20.25">
      <c r="C14" s="2274" t="s">
        <v>3688</v>
      </c>
      <c r="D14" s="2275"/>
      <c r="E14" s="2278" t="s">
        <v>3698</v>
      </c>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t="s">
        <v>2939</v>
      </c>
      <c r="AB14" s="2278"/>
      <c r="AC14" s="2278"/>
      <c r="AD14" s="2278"/>
      <c r="AE14" s="2278" t="s">
        <v>25</v>
      </c>
      <c r="AF14" s="2278"/>
      <c r="AG14" s="2278"/>
      <c r="AH14" s="2278"/>
      <c r="AI14" s="2278"/>
      <c r="AJ14" s="2278"/>
      <c r="AK14" s="2278"/>
      <c r="AL14" s="2282"/>
      <c r="AN14" s="2280"/>
    </row>
    <row r="15" spans="1:46" ht="21" thickBot="1">
      <c r="C15" s="2276" t="s">
        <v>3687</v>
      </c>
      <c r="D15" s="2277"/>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83"/>
      <c r="AN15" s="2280"/>
    </row>
    <row r="16" spans="1:46" s="1188" customFormat="1" ht="17.25" customHeight="1" thickBot="1">
      <c r="A16" s="1198"/>
      <c r="B16" s="1198"/>
      <c r="C16" s="2317">
        <v>0</v>
      </c>
      <c r="D16" s="2310"/>
      <c r="E16" s="2310">
        <v>1</v>
      </c>
      <c r="F16" s="2310"/>
      <c r="G16" s="2310"/>
      <c r="H16" s="2310"/>
      <c r="I16" s="2310"/>
      <c r="J16" s="2310"/>
      <c r="K16" s="2310"/>
      <c r="L16" s="2310"/>
      <c r="M16" s="2310"/>
      <c r="N16" s="2310"/>
      <c r="O16" s="2310"/>
      <c r="P16" s="2310"/>
      <c r="Q16" s="2310"/>
      <c r="R16" s="2310"/>
      <c r="S16" s="2310"/>
      <c r="T16" s="2310"/>
      <c r="U16" s="2310"/>
      <c r="V16" s="2310"/>
      <c r="W16" s="2310"/>
      <c r="X16" s="2310"/>
      <c r="Y16" s="2310"/>
      <c r="Z16" s="2310"/>
      <c r="AA16" s="2310">
        <v>2</v>
      </c>
      <c r="AB16" s="2310"/>
      <c r="AC16" s="2310"/>
      <c r="AD16" s="2310"/>
      <c r="AE16" s="2310">
        <v>3</v>
      </c>
      <c r="AF16" s="2310"/>
      <c r="AG16" s="2310"/>
      <c r="AH16" s="2310"/>
      <c r="AI16" s="2310"/>
      <c r="AJ16" s="2310"/>
      <c r="AK16" s="2310"/>
      <c r="AL16" s="2311"/>
      <c r="AN16" s="2280"/>
    </row>
    <row r="17" spans="1:41" s="1189" customFormat="1" ht="30" customHeight="1">
      <c r="A17">
        <v>0.01</v>
      </c>
      <c r="B17">
        <f>IF(LEN(AE17)=0,"",1+ABS((AE17*A17)/LEN(AE17))+A17)</f>
        <v>2.6766666666666667</v>
      </c>
      <c r="C17" s="2318" t="s">
        <v>2638</v>
      </c>
      <c r="D17" s="2319"/>
      <c r="E17" s="2316" t="s">
        <v>3697</v>
      </c>
      <c r="F17" s="2316"/>
      <c r="G17" s="2316"/>
      <c r="H17" s="2316"/>
      <c r="I17" s="2316"/>
      <c r="J17" s="2316"/>
      <c r="K17" s="2316"/>
      <c r="L17" s="2316"/>
      <c r="M17" s="2316"/>
      <c r="N17" s="2316"/>
      <c r="O17" s="2316"/>
      <c r="P17" s="2316"/>
      <c r="Q17" s="2316"/>
      <c r="R17" s="2316"/>
      <c r="S17" s="2316"/>
      <c r="T17" s="2316"/>
      <c r="U17" s="2316"/>
      <c r="V17" s="2316"/>
      <c r="W17" s="2316"/>
      <c r="X17" s="2316"/>
      <c r="Y17" s="2316"/>
      <c r="Z17" s="2316"/>
      <c r="AA17" s="2314" t="s">
        <v>43</v>
      </c>
      <c r="AB17" s="2314"/>
      <c r="AC17" s="2314"/>
      <c r="AD17" s="2314"/>
      <c r="AE17" s="2284">
        <v>500</v>
      </c>
      <c r="AF17" s="2284"/>
      <c r="AG17" s="2284"/>
      <c r="AH17" s="2284"/>
      <c r="AI17" s="2284"/>
      <c r="AJ17" s="2284"/>
      <c r="AK17" s="2284"/>
      <c r="AL17" s="2285"/>
      <c r="AN17" s="2280"/>
    </row>
    <row r="18" spans="1:41" s="1189" customFormat="1" ht="30" customHeight="1">
      <c r="A18">
        <v>0.02</v>
      </c>
      <c r="B18"/>
      <c r="C18" s="2305" t="s">
        <v>2640</v>
      </c>
      <c r="D18" s="2306"/>
      <c r="E18" s="2307" t="s">
        <v>3696</v>
      </c>
      <c r="F18" s="2307"/>
      <c r="G18" s="2307"/>
      <c r="H18" s="2307"/>
      <c r="I18" s="2307"/>
      <c r="J18" s="2307"/>
      <c r="K18" s="2307"/>
      <c r="L18" s="2307"/>
      <c r="M18" s="2307"/>
      <c r="N18" s="2307"/>
      <c r="O18" s="2307"/>
      <c r="P18" s="2307"/>
      <c r="Q18" s="2307"/>
      <c r="R18" s="2307"/>
      <c r="S18" s="2307"/>
      <c r="T18" s="2307"/>
      <c r="U18" s="2307"/>
      <c r="V18" s="2307"/>
      <c r="W18" s="2307"/>
      <c r="X18" s="2307"/>
      <c r="Y18" s="2307"/>
      <c r="Z18" s="2307"/>
      <c r="AA18" s="2292" t="s">
        <v>58</v>
      </c>
      <c r="AB18" s="2292"/>
      <c r="AC18" s="2292"/>
      <c r="AD18" s="2292"/>
      <c r="AE18" s="2308">
        <v>0.01</v>
      </c>
      <c r="AF18" s="2308"/>
      <c r="AG18" s="2308"/>
      <c r="AH18" s="2308"/>
      <c r="AI18" s="2308"/>
      <c r="AJ18" s="2308"/>
      <c r="AK18" s="2308"/>
      <c r="AL18" s="2309"/>
    </row>
    <row r="19" spans="1:41" s="1189" customFormat="1" ht="30" customHeight="1">
      <c r="A19">
        <v>0.03</v>
      </c>
      <c r="B19">
        <f>IF(LEN(AE19)=0,"",1+ABS((AE19*A19)/LEN(AE19))+A19)</f>
        <v>1.18</v>
      </c>
      <c r="C19" s="2305" t="s">
        <v>2642</v>
      </c>
      <c r="D19" s="2306"/>
      <c r="E19" s="2307" t="s">
        <v>3695</v>
      </c>
      <c r="F19" s="2307"/>
      <c r="G19" s="2307"/>
      <c r="H19" s="2307"/>
      <c r="I19" s="2307"/>
      <c r="J19" s="2307"/>
      <c r="K19" s="2307"/>
      <c r="L19" s="2307"/>
      <c r="M19" s="2307"/>
      <c r="N19" s="2307"/>
      <c r="O19" s="2307"/>
      <c r="P19" s="2307"/>
      <c r="Q19" s="2307"/>
      <c r="R19" s="2307"/>
      <c r="S19" s="2307"/>
      <c r="T19" s="2307"/>
      <c r="U19" s="2307"/>
      <c r="V19" s="2307"/>
      <c r="W19" s="2307"/>
      <c r="X19" s="2307"/>
      <c r="Y19" s="2307"/>
      <c r="Z19" s="2307"/>
      <c r="AA19" s="2292" t="s">
        <v>158</v>
      </c>
      <c r="AB19" s="2292"/>
      <c r="AC19" s="2292"/>
      <c r="AD19" s="2292"/>
      <c r="AE19" s="2293">
        <f>IF(OR(AE17="",AE18=""),"",AE17*AE18)</f>
        <v>5</v>
      </c>
      <c r="AF19" s="2293"/>
      <c r="AG19" s="2293"/>
      <c r="AH19" s="2293"/>
      <c r="AI19" s="2293"/>
      <c r="AJ19" s="2293"/>
      <c r="AK19" s="2293"/>
      <c r="AL19" s="2294"/>
    </row>
    <row r="20" spans="1:41" s="1189" customFormat="1" ht="27.75" customHeight="1">
      <c r="A20">
        <v>0.04</v>
      </c>
      <c r="B20">
        <f>IF(LEN(AE20)=0,"",1+ABS((AE20*A20)/LEN(AE20))+A20)</f>
        <v>2.04</v>
      </c>
      <c r="C20" s="2305" t="s">
        <v>2648</v>
      </c>
      <c r="D20" s="2306"/>
      <c r="E20" s="2307" t="s">
        <v>3694</v>
      </c>
      <c r="F20" s="2307"/>
      <c r="G20" s="2307"/>
      <c r="H20" s="2307"/>
      <c r="I20" s="2307"/>
      <c r="J20" s="2307"/>
      <c r="K20" s="2307"/>
      <c r="L20" s="2307"/>
      <c r="M20" s="2307"/>
      <c r="N20" s="2307"/>
      <c r="O20" s="2307"/>
      <c r="P20" s="2307"/>
      <c r="Q20" s="2307"/>
      <c r="R20" s="2307"/>
      <c r="S20" s="2307"/>
      <c r="T20" s="2307"/>
      <c r="U20" s="2307"/>
      <c r="V20" s="2307"/>
      <c r="W20" s="2307"/>
      <c r="X20" s="2307"/>
      <c r="Y20" s="2307"/>
      <c r="Z20" s="2307"/>
      <c r="AA20" s="2292" t="s">
        <v>287</v>
      </c>
      <c r="AB20" s="2292"/>
      <c r="AC20" s="2292"/>
      <c r="AD20" s="2292"/>
      <c r="AE20" s="2293">
        <v>50</v>
      </c>
      <c r="AF20" s="2293"/>
      <c r="AG20" s="2293"/>
      <c r="AH20" s="2293"/>
      <c r="AI20" s="2293"/>
      <c r="AJ20" s="2293"/>
      <c r="AK20" s="2293"/>
      <c r="AL20" s="2294"/>
    </row>
    <row r="21" spans="1:41" s="1189" customFormat="1" ht="28.5" customHeight="1">
      <c r="A21">
        <v>0.05</v>
      </c>
      <c r="B21" t="str">
        <f>IF(LEN(AE21)=0,"",1+ABS((AE21*A21)/LEN(AE21))+A21)</f>
        <v/>
      </c>
      <c r="C21" s="2305" t="s">
        <v>2650</v>
      </c>
      <c r="D21" s="2306"/>
      <c r="E21" s="2307" t="s">
        <v>3693</v>
      </c>
      <c r="F21" s="2307"/>
      <c r="G21" s="2307"/>
      <c r="H21" s="2307"/>
      <c r="I21" s="2307"/>
      <c r="J21" s="2307"/>
      <c r="K21" s="2307"/>
      <c r="L21" s="2307"/>
      <c r="M21" s="2307"/>
      <c r="N21" s="2307"/>
      <c r="O21" s="2307"/>
      <c r="P21" s="2307"/>
      <c r="Q21" s="2307"/>
      <c r="R21" s="2307"/>
      <c r="S21" s="2307"/>
      <c r="T21" s="2307"/>
      <c r="U21" s="2307"/>
      <c r="V21" s="2307"/>
      <c r="W21" s="2307"/>
      <c r="X21" s="2307"/>
      <c r="Y21" s="2307"/>
      <c r="Z21" s="2307"/>
      <c r="AA21" s="2292" t="s">
        <v>225</v>
      </c>
      <c r="AB21" s="2292"/>
      <c r="AC21" s="2292"/>
      <c r="AD21" s="2292"/>
      <c r="AE21" s="2293" t="str">
        <f>IF(ISERROR(AE19-AE20),"",IF(AE19-AE20&lt;=0,"",AE19-AE20))</f>
        <v/>
      </c>
      <c r="AF21" s="2293"/>
      <c r="AG21" s="2293"/>
      <c r="AH21" s="2293"/>
      <c r="AI21" s="2293"/>
      <c r="AJ21" s="2293"/>
      <c r="AK21" s="2293"/>
      <c r="AL21" s="2294"/>
    </row>
    <row r="22" spans="1:41" s="1189" customFormat="1" ht="28.5" customHeight="1" thickBot="1">
      <c r="A22">
        <v>6.0000000000000005E-2</v>
      </c>
      <c r="B22">
        <f>IF(LEN(AE22)=0,"",1+ABS((AE22*A22)/LEN(AE22))+A22)</f>
        <v>2.41</v>
      </c>
      <c r="C22" s="2312" t="s">
        <v>2661</v>
      </c>
      <c r="D22" s="2313"/>
      <c r="E22" s="2315" t="s">
        <v>3692</v>
      </c>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2295" t="s">
        <v>261</v>
      </c>
      <c r="AB22" s="2295"/>
      <c r="AC22" s="2295"/>
      <c r="AD22" s="2295"/>
      <c r="AE22" s="2290">
        <f>IF(ISERROR(AE20-AE19),"",IF(AE20-AE19&lt;=0,"",AE20-AE19))</f>
        <v>45</v>
      </c>
      <c r="AF22" s="2290"/>
      <c r="AG22" s="2290"/>
      <c r="AH22" s="2290"/>
      <c r="AI22" s="2290"/>
      <c r="AJ22" s="2290"/>
      <c r="AK22" s="2290"/>
      <c r="AL22" s="2291"/>
    </row>
    <row r="23" spans="1:41" ht="21" customHeight="1">
      <c r="B23">
        <f>IF(ISERROR(ABS(LOG(ABS(SUM(B17:B22)),EXP(3)))),"",ABS(LOG(ABS(SUM(B17:B22)),EXP(3))))</f>
        <v>0.70568613508371414</v>
      </c>
    </row>
    <row r="24" spans="1:41" ht="23.25" customHeight="1">
      <c r="B24" s="916" t="str">
        <f>IF(ISERROR(IF(ISERROR(MID(B23,FIND(".",B23,1)+6,13)),MID(B23,FIND(",",B23,1)+6,13),MID(B23,FIND(".",B23,1)+6,13))),0,IF(ISERROR(MID(B23,FIND(".",B23,1)+6,13)),MID(B23,FIND(",",B23,1)+6,13),MID(B23,FIND(".",B23,1)+6,13)))</f>
        <v>6135083714</v>
      </c>
      <c r="C24" s="1313" t="e">
        <f>CONCATENATE(#REF!,", ",DAY(#REF!),".",MONTH(#REF!),".",YEAR(#REF!),".")</f>
        <v>#REF!</v>
      </c>
      <c r="D24" s="1313"/>
      <c r="E24" s="1313"/>
      <c r="F24" s="1313"/>
      <c r="G24" s="1313"/>
      <c r="H24" s="1313"/>
      <c r="I24" s="1313"/>
      <c r="J24" s="1313"/>
      <c r="K24" s="1313"/>
      <c r="L24" s="1313"/>
      <c r="AL24" s="1231" t="e">
        <f>CONCATENATE(#REF!," ",#REF!,", ",#REF!)</f>
        <v>#REF!</v>
      </c>
      <c r="AM24" s="1316"/>
      <c r="AN24" s="1316"/>
      <c r="AO24" s="1316"/>
    </row>
    <row r="25" spans="1:41" s="1204" customFormat="1" ht="24" customHeight="1">
      <c r="A25" s="1317"/>
      <c r="B25" s="1317"/>
      <c r="C25" s="2288" t="s">
        <v>3691</v>
      </c>
      <c r="D25" s="2288"/>
      <c r="E25" s="2288"/>
      <c r="F25" s="2288"/>
      <c r="G25" s="2288"/>
      <c r="H25" s="2288"/>
      <c r="I25" s="2288"/>
      <c r="J25" s="2288"/>
      <c r="K25" s="2288"/>
      <c r="L25" s="2288"/>
      <c r="AL25" s="1318" t="s">
        <v>2231</v>
      </c>
      <c r="AM25" s="1180"/>
      <c r="AN25" s="1180"/>
      <c r="AO25" s="1180"/>
    </row>
    <row r="27" spans="1:41" ht="19.5">
      <c r="C27" s="1314" t="e">
        <f>LEFT(#REF!,FIND(";",#REF!,1)-1)</f>
        <v>#REF!</v>
      </c>
      <c r="T27" s="1196" t="s">
        <v>2319</v>
      </c>
    </row>
    <row r="28" spans="1:41" ht="24">
      <c r="C28" s="1315" t="s">
        <v>3690</v>
      </c>
      <c r="D28" s="370"/>
      <c r="E28" s="370"/>
      <c r="F28" s="370"/>
      <c r="G28" s="796"/>
    </row>
    <row r="29" spans="1:41" ht="60.75" customHeight="1">
      <c r="AN29" s="1274"/>
      <c r="AO29" s="1275"/>
    </row>
    <row r="30" spans="1:41" ht="60.75" customHeight="1">
      <c r="H30" s="370"/>
      <c r="I30" s="370"/>
      <c r="J30" s="370"/>
      <c r="K30" s="370"/>
      <c r="L30" s="370"/>
      <c r="AN30" s="1274"/>
      <c r="AO30" s="1275"/>
    </row>
    <row r="31" spans="1:41" ht="60.75" customHeight="1">
      <c r="C31" s="370"/>
      <c r="D31" s="370"/>
      <c r="E31" s="370"/>
      <c r="F31" s="370"/>
      <c r="G31" s="796"/>
      <c r="H31" s="370"/>
      <c r="I31" s="370"/>
      <c r="J31" s="370"/>
      <c r="K31" s="370"/>
      <c r="L31" s="370"/>
      <c r="AN31" s="1274"/>
      <c r="AO31" s="1275"/>
    </row>
    <row r="32" spans="1:41" ht="33.75" customHeight="1">
      <c r="C32" s="370"/>
      <c r="D32" s="370"/>
      <c r="E32" s="370"/>
      <c r="F32" s="370"/>
      <c r="G32" s="796"/>
      <c r="H32" s="370"/>
      <c r="I32" s="370"/>
      <c r="J32" s="370"/>
      <c r="K32" s="370"/>
      <c r="L32" s="370"/>
      <c r="X32" s="2302" t="s">
        <v>3771</v>
      </c>
      <c r="Y32" s="2303"/>
      <c r="Z32" s="2303"/>
      <c r="AA32" s="2303"/>
      <c r="AB32" s="2303"/>
      <c r="AC32" s="2303"/>
      <c r="AD32" s="2304"/>
      <c r="AE32" s="2296" t="s">
        <v>3689</v>
      </c>
      <c r="AF32" s="2297"/>
      <c r="AG32" s="2297"/>
      <c r="AH32" s="2297"/>
      <c r="AI32" s="2297"/>
      <c r="AJ32" s="2297"/>
      <c r="AK32" s="2297"/>
      <c r="AL32" s="2298"/>
      <c r="AN32" s="1274"/>
      <c r="AO32" s="1275"/>
    </row>
    <row r="33" spans="3:41" ht="33.75" customHeight="1">
      <c r="C33" s="370"/>
      <c r="D33" s="370"/>
      <c r="E33" s="370"/>
      <c r="F33" s="370"/>
      <c r="G33" s="796"/>
      <c r="H33" s="370"/>
      <c r="I33" s="370"/>
      <c r="J33" s="370"/>
      <c r="K33" s="370"/>
      <c r="L33" s="370"/>
      <c r="X33" s="1353"/>
      <c r="Y33" s="1354"/>
      <c r="Z33" s="1354"/>
      <c r="AA33" s="1354"/>
      <c r="AB33" s="1354"/>
      <c r="AC33" s="1354"/>
      <c r="AD33" s="1355"/>
      <c r="AE33" s="2299"/>
      <c r="AF33" s="2300"/>
      <c r="AG33" s="2300"/>
      <c r="AH33" s="2300"/>
      <c r="AI33" s="2300"/>
      <c r="AJ33" s="2300"/>
      <c r="AK33" s="2300"/>
      <c r="AL33" s="2301"/>
      <c r="AN33" s="1274"/>
      <c r="AO33" s="1275"/>
    </row>
    <row r="34" spans="3:41" ht="72.75" customHeight="1">
      <c r="C34" s="2289"/>
      <c r="D34" s="2289"/>
      <c r="E34" s="2289"/>
      <c r="F34" s="2289"/>
      <c r="G34" s="2289"/>
      <c r="H34" s="2289"/>
      <c r="I34" s="2289"/>
      <c r="J34" s="2289"/>
      <c r="K34" s="2289"/>
      <c r="L34" s="2289"/>
      <c r="AN34" s="1274"/>
      <c r="AO34" s="1275"/>
    </row>
    <row r="35" spans="3:41" ht="72.75" customHeight="1">
      <c r="AN35" s="1274"/>
      <c r="AO35" s="1275"/>
    </row>
    <row r="36" spans="3:41" ht="20.45" customHeight="1">
      <c r="C36" s="1234" t="str">
        <f>CONCATENATE("Kontrolni broj: ",MID(AN1,2,LEN(AN1)-2))</f>
        <v>Kontrolni broj: 226135083714</v>
      </c>
      <c r="D36" s="1193"/>
      <c r="E36" s="1195"/>
      <c r="F36" s="1175"/>
      <c r="G36" s="1175"/>
      <c r="H36" s="1194"/>
      <c r="I36" s="1194"/>
      <c r="J36" s="1194"/>
      <c r="K36" s="1194"/>
      <c r="L36" s="1194"/>
      <c r="M36" s="1194"/>
      <c r="N36" s="1194"/>
      <c r="O36" s="1194"/>
      <c r="P36" s="1194"/>
      <c r="Q36" s="1194"/>
      <c r="R36" s="1194"/>
      <c r="S36" s="1194"/>
      <c r="T36" s="1194"/>
      <c r="U36" s="1194"/>
      <c r="V36" s="1194"/>
      <c r="W36" s="1194"/>
      <c r="X36" s="1194"/>
      <c r="Y36" s="1194"/>
      <c r="AL36" s="1319" t="s">
        <v>2953</v>
      </c>
      <c r="AN36" s="1274"/>
      <c r="AO36" s="1275"/>
    </row>
    <row r="37" spans="3:41">
      <c r="C37" s="1193"/>
      <c r="D37" s="1193"/>
      <c r="E37" s="1192"/>
      <c r="F37" s="1192"/>
      <c r="G37" s="1192"/>
      <c r="H37" s="1192"/>
      <c r="I37" s="1192"/>
      <c r="J37" s="1192"/>
      <c r="K37" s="1192"/>
      <c r="L37" s="1192"/>
      <c r="M37" s="1192"/>
      <c r="N37" s="1192"/>
      <c r="O37" s="1192"/>
      <c r="P37" s="1192"/>
      <c r="Q37" s="1192"/>
      <c r="R37" s="1192"/>
      <c r="S37" s="1192"/>
      <c r="T37" s="1192"/>
      <c r="U37" s="1192"/>
      <c r="V37" s="1192"/>
      <c r="W37" s="1192"/>
      <c r="X37" s="1192"/>
      <c r="Y37" s="1192"/>
    </row>
  </sheetData>
  <mergeCells count="42">
    <mergeCell ref="AE18:AL18"/>
    <mergeCell ref="AE16:AL16"/>
    <mergeCell ref="E16:Z16"/>
    <mergeCell ref="C22:D22"/>
    <mergeCell ref="AA17:AD17"/>
    <mergeCell ref="AA16:AD16"/>
    <mergeCell ref="E22:Z22"/>
    <mergeCell ref="E17:Z17"/>
    <mergeCell ref="E18:Z18"/>
    <mergeCell ref="E19:Z19"/>
    <mergeCell ref="C18:D18"/>
    <mergeCell ref="E21:Z21"/>
    <mergeCell ref="AA18:AD18"/>
    <mergeCell ref="C16:D16"/>
    <mergeCell ref="C17:D17"/>
    <mergeCell ref="C25:L25"/>
    <mergeCell ref="C34:L34"/>
    <mergeCell ref="AE22:AL22"/>
    <mergeCell ref="AA19:AD19"/>
    <mergeCell ref="AE19:AL19"/>
    <mergeCell ref="AE20:AL20"/>
    <mergeCell ref="AA21:AD21"/>
    <mergeCell ref="AE21:AL21"/>
    <mergeCell ref="AA22:AD22"/>
    <mergeCell ref="AA20:AD20"/>
    <mergeCell ref="AE32:AL33"/>
    <mergeCell ref="X32:AD32"/>
    <mergeCell ref="C19:D19"/>
    <mergeCell ref="C20:D20"/>
    <mergeCell ref="C21:D21"/>
    <mergeCell ref="E20:Z20"/>
    <mergeCell ref="C14:D14"/>
    <mergeCell ref="C15:D15"/>
    <mergeCell ref="AA14:AD15"/>
    <mergeCell ref="E14:Z15"/>
    <mergeCell ref="AN1:AN17"/>
    <mergeCell ref="C1:W1"/>
    <mergeCell ref="C7:W8"/>
    <mergeCell ref="AE14:AL15"/>
    <mergeCell ref="AE17:AL17"/>
    <mergeCell ref="C11:AL11"/>
    <mergeCell ref="C12:AL12"/>
  </mergeCells>
  <pageMargins left="0.9055118110236221" right="0.27559055118110237" top="0.39370078740157483" bottom="0.23622047244094491" header="0.23622047244094491" footer="0.15748031496062992"/>
  <pageSetup paperSize="9" scale="7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7"/>
  <sheetViews>
    <sheetView workbookViewId="0">
      <selection activeCell="AJ17" sqref="AJ17"/>
    </sheetView>
  </sheetViews>
  <sheetFormatPr defaultColWidth="9.140625" defaultRowHeight="15"/>
  <cols>
    <col min="1" max="1" width="54.5703125" customWidth="1"/>
    <col min="2" max="2" width="10" customWidth="1"/>
    <col min="3" max="3" width="13.7109375" customWidth="1"/>
  </cols>
  <sheetData>
    <row r="1" spans="1:3">
      <c r="A1" t="s">
        <v>2808</v>
      </c>
      <c r="B1" t="s">
        <v>2823</v>
      </c>
      <c r="C1" t="s">
        <v>2824</v>
      </c>
    </row>
    <row r="2" spans="1:3">
      <c r="A2" t="s">
        <v>3758</v>
      </c>
      <c r="B2" t="s">
        <v>43</v>
      </c>
      <c r="C2" s="1321">
        <f>IF(TZ!AE17="","",TZ!AE17)</f>
        <v>500</v>
      </c>
    </row>
    <row r="3" spans="1:3">
      <c r="A3" t="s">
        <v>3759</v>
      </c>
      <c r="B3" t="s">
        <v>58</v>
      </c>
      <c r="C3" s="1321">
        <f>IF(TZ!AE18="","",TZ!AE18)</f>
        <v>0.01</v>
      </c>
    </row>
    <row r="4" spans="1:3">
      <c r="A4" t="s">
        <v>3760</v>
      </c>
      <c r="B4" t="s">
        <v>158</v>
      </c>
      <c r="C4" s="1321">
        <f>IF(TZ!AE19="","",TZ!AE19)</f>
        <v>5</v>
      </c>
    </row>
    <row r="5" spans="1:3">
      <c r="A5" t="s">
        <v>3694</v>
      </c>
      <c r="B5" t="s">
        <v>287</v>
      </c>
      <c r="C5" s="1321">
        <f>IF(TZ!AE20="","",TZ!AE20)</f>
        <v>50</v>
      </c>
    </row>
    <row r="6" spans="1:3">
      <c r="A6" t="s">
        <v>3761</v>
      </c>
      <c r="B6" t="s">
        <v>225</v>
      </c>
      <c r="C6" s="1321" t="str">
        <f>IF(TZ!AE21="","",TZ!AE21)</f>
        <v/>
      </c>
    </row>
    <row r="7" spans="1:3">
      <c r="A7" t="s">
        <v>3762</v>
      </c>
      <c r="B7" t="s">
        <v>261</v>
      </c>
      <c r="C7" s="1321">
        <f>IF(TZ!AE22="","",TZ!AE22)</f>
        <v>45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1A735"/>
    <pageSetUpPr fitToPage="1"/>
  </sheetPr>
  <dimension ref="A1:BH41"/>
  <sheetViews>
    <sheetView showGridLines="0" view="pageLayout" topLeftCell="J13" zoomScale="70" zoomScaleNormal="100" zoomScalePageLayoutView="70" workbookViewId="0">
      <selection activeCell="C1" sqref="C1"/>
    </sheetView>
  </sheetViews>
  <sheetFormatPr defaultColWidth="2.5703125" defaultRowHeight="20.25"/>
  <cols>
    <col min="1" max="5" width="5.42578125" hidden="1" customWidth="1"/>
    <col min="6" max="9" width="12.5703125" hidden="1" customWidth="1"/>
    <col min="10" max="11" width="3.7109375" style="1173" customWidth="1"/>
    <col min="12" max="15" width="4.7109375" style="1173" customWidth="1"/>
    <col min="16" max="16" width="4.7109375" style="1174" customWidth="1"/>
    <col min="17" max="29" width="4.7109375" style="1173" customWidth="1"/>
    <col min="30" max="38" width="3.28515625" style="1173" customWidth="1"/>
    <col min="39" max="39" width="1.5703125" style="1173" customWidth="1"/>
    <col min="40" max="42" width="3.85546875" style="1173" customWidth="1"/>
    <col min="43" max="43" width="4.140625" style="1173" customWidth="1"/>
    <col min="44" max="52" width="3.28515625" style="1173" customWidth="1"/>
    <col min="53" max="53" width="6" style="1173" customWidth="1"/>
    <col min="54" max="60" width="3.28515625" style="1173" customWidth="1"/>
    <col min="61" max="16384" width="2.5703125" style="1173"/>
  </cols>
  <sheetData>
    <row r="1" spans="1:60" ht="22.5">
      <c r="J1" s="1244" t="e">
        <f>IF(#REF!="","",#REF!)</f>
        <v>#REF!</v>
      </c>
      <c r="K1" s="1244"/>
      <c r="L1" s="1244"/>
      <c r="M1" s="1244"/>
      <c r="N1" s="1244"/>
      <c r="O1" s="1244"/>
      <c r="P1" s="1244"/>
      <c r="Q1" s="1244"/>
      <c r="R1" s="1244"/>
      <c r="S1" s="1244"/>
      <c r="T1" s="1244"/>
      <c r="U1" s="1244"/>
      <c r="V1" s="1244"/>
      <c r="W1" s="1244"/>
      <c r="X1" s="1244"/>
      <c r="Y1" s="1244"/>
      <c r="Z1" s="1244"/>
      <c r="AA1" s="1244"/>
      <c r="AB1" s="1244"/>
      <c r="AC1" s="1244"/>
      <c r="AD1" s="1245"/>
      <c r="AE1" s="1245"/>
      <c r="AF1" s="1245"/>
      <c r="AG1" s="1245"/>
      <c r="AH1" s="1245"/>
      <c r="AI1" s="1245"/>
      <c r="AJ1" s="1245"/>
      <c r="AK1" s="1245"/>
      <c r="AL1" s="1245"/>
      <c r="AM1" s="1245"/>
      <c r="AN1" s="1245"/>
      <c r="AO1" s="1245"/>
      <c r="AP1" s="1245"/>
      <c r="AQ1" s="1245"/>
      <c r="AR1" s="1245"/>
      <c r="AS1" s="1245"/>
      <c r="AT1" s="1245"/>
      <c r="AU1" s="1245"/>
      <c r="AV1" s="1245"/>
      <c r="AW1" s="1245"/>
      <c r="AX1" s="1246"/>
      <c r="AY1" s="1246"/>
      <c r="AZ1" s="1246"/>
      <c r="BA1" s="1246"/>
      <c r="BB1" s="1246"/>
      <c r="BC1" s="1246"/>
      <c r="BD1" s="1246"/>
      <c r="BE1" s="1246"/>
      <c r="BF1" s="1246"/>
      <c r="BG1" s="1246"/>
      <c r="BH1" s="1273" t="s">
        <v>3686</v>
      </c>
    </row>
    <row r="2" spans="1:60" ht="22.5" customHeight="1">
      <c r="J2" s="1243" t="s">
        <v>3764</v>
      </c>
      <c r="K2" s="1243"/>
      <c r="L2" s="1243"/>
      <c r="M2" s="1243"/>
      <c r="N2" s="1243"/>
      <c r="O2" s="1243"/>
      <c r="P2" s="1243"/>
      <c r="Q2" s="1243"/>
      <c r="R2" s="1243"/>
      <c r="S2" s="1243"/>
      <c r="T2" s="1243"/>
      <c r="U2" s="1243"/>
      <c r="V2" s="1243"/>
      <c r="W2" s="1243"/>
      <c r="X2" s="1243"/>
      <c r="Y2" s="1243"/>
      <c r="Z2" s="1243"/>
      <c r="AA2" s="1243"/>
      <c r="AB2" s="1243"/>
      <c r="AC2" s="1243"/>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row>
    <row r="3" spans="1:60" ht="22.5">
      <c r="J3" s="1247"/>
      <c r="K3" s="1247"/>
      <c r="L3" s="1247"/>
      <c r="M3" s="1247"/>
      <c r="N3" s="1247"/>
      <c r="O3" s="1247"/>
      <c r="P3" s="1247"/>
      <c r="Q3" s="1247"/>
      <c r="R3" s="1247"/>
      <c r="S3" s="1247"/>
      <c r="T3" s="1247"/>
      <c r="U3" s="1247"/>
      <c r="V3" s="1247"/>
      <c r="W3" s="1247"/>
      <c r="X3" s="1247"/>
      <c r="Y3" s="1247"/>
      <c r="Z3" s="1247"/>
      <c r="AA3" s="1247"/>
      <c r="AB3" s="1245"/>
      <c r="AC3" s="1245"/>
      <c r="AD3" s="1245"/>
      <c r="AE3" s="1245"/>
      <c r="AF3" s="1245"/>
      <c r="AG3" s="1245"/>
      <c r="AH3" s="1245"/>
      <c r="AI3" s="1245"/>
      <c r="AJ3" s="1245"/>
      <c r="AK3" s="1245"/>
      <c r="AL3" s="1248"/>
      <c r="AM3" s="1248"/>
      <c r="AN3" s="1245"/>
      <c r="AO3" s="1245"/>
      <c r="AP3" s="1245"/>
      <c r="AQ3" s="1245"/>
      <c r="AR3" s="1245"/>
      <c r="AS3" s="1248"/>
      <c r="AT3" s="1245"/>
      <c r="AU3" s="1245"/>
      <c r="AV3" s="1245"/>
      <c r="AW3" s="1245"/>
      <c r="AX3" s="1245"/>
      <c r="AY3" s="1248"/>
      <c r="AZ3" s="1248"/>
      <c r="BA3" s="1248"/>
      <c r="BB3" s="1248"/>
      <c r="BC3" s="1248"/>
      <c r="BD3" s="1248"/>
      <c r="BE3" s="1248"/>
      <c r="BF3" s="1248"/>
      <c r="BG3" s="1245"/>
      <c r="BH3" s="1245"/>
    </row>
    <row r="4" spans="1:60" s="1225" customFormat="1" ht="22.5">
      <c r="A4"/>
      <c r="B4"/>
      <c r="C4"/>
      <c r="D4"/>
      <c r="E4"/>
      <c r="F4"/>
      <c r="G4"/>
      <c r="H4"/>
      <c r="I4"/>
      <c r="J4" s="1254" t="e">
        <f>IF(#REF!="","",#REF!)</f>
        <v>#REF!</v>
      </c>
      <c r="K4" s="1249"/>
      <c r="L4" s="1249"/>
      <c r="M4" s="1249"/>
      <c r="N4" s="1249"/>
      <c r="O4" s="1249"/>
      <c r="P4" s="1249"/>
      <c r="Q4" s="1249"/>
      <c r="R4" s="1249"/>
      <c r="S4" s="1249"/>
      <c r="T4" s="1249"/>
      <c r="U4" s="1249"/>
      <c r="V4" s="1249"/>
      <c r="W4" s="1249"/>
      <c r="X4" s="1249"/>
      <c r="Y4" s="1250"/>
      <c r="Z4" s="1251"/>
      <c r="AA4" s="1251"/>
      <c r="AB4" s="1251"/>
      <c r="AC4" s="1256"/>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7"/>
      <c r="BA4" s="1257"/>
      <c r="BB4" s="1257"/>
      <c r="BC4" s="1258"/>
      <c r="BD4" s="1258"/>
      <c r="BE4" s="1258"/>
      <c r="BF4" s="1258"/>
      <c r="BG4" s="1258"/>
      <c r="BH4" s="1257" t="e">
        <f>IF(#REF!="","",#REF!)</f>
        <v>#REF!</v>
      </c>
    </row>
    <row r="5" spans="1:60" s="1225" customFormat="1" ht="22.5">
      <c r="A5"/>
      <c r="B5"/>
      <c r="C5"/>
      <c r="D5"/>
      <c r="E5"/>
      <c r="F5"/>
      <c r="G5"/>
      <c r="H5"/>
      <c r="I5"/>
      <c r="J5" s="1243" t="s">
        <v>3685</v>
      </c>
      <c r="K5" s="1252"/>
      <c r="L5" s="1252"/>
      <c r="M5" s="1252"/>
      <c r="N5" s="1252"/>
      <c r="O5" s="1252"/>
      <c r="P5" s="1252"/>
      <c r="Q5" s="1252"/>
      <c r="R5" s="1252"/>
      <c r="S5" s="1252"/>
      <c r="T5" s="1252"/>
      <c r="U5" s="1252"/>
      <c r="V5" s="1252"/>
      <c r="W5" s="1252"/>
      <c r="X5" s="1252"/>
      <c r="Y5" s="1252"/>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8"/>
      <c r="BA5" s="1258"/>
      <c r="BB5" s="1258"/>
      <c r="BC5" s="1258"/>
      <c r="BD5" s="1258"/>
      <c r="BE5" s="1258"/>
      <c r="BF5" s="1258"/>
      <c r="BG5" s="1258"/>
      <c r="BH5" s="1259" t="s">
        <v>3684</v>
      </c>
    </row>
    <row r="6" spans="1:60" s="1225" customFormat="1" ht="22.5">
      <c r="A6"/>
      <c r="B6"/>
      <c r="C6"/>
      <c r="D6"/>
      <c r="E6"/>
      <c r="F6"/>
      <c r="G6"/>
      <c r="H6"/>
      <c r="I6"/>
      <c r="J6" s="1253"/>
      <c r="K6" s="1252"/>
      <c r="L6" s="1252"/>
      <c r="M6" s="1252"/>
      <c r="N6" s="1252"/>
      <c r="O6" s="1252"/>
      <c r="P6" s="1252"/>
      <c r="Q6" s="1252"/>
      <c r="R6" s="1252"/>
      <c r="S6" s="1252"/>
      <c r="T6" s="1252"/>
      <c r="U6" s="1252"/>
      <c r="V6" s="1252"/>
      <c r="W6" s="1252"/>
      <c r="X6" s="1252"/>
      <c r="Y6" s="1252"/>
      <c r="Z6" s="1252"/>
      <c r="AA6" s="1252"/>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8"/>
      <c r="AZ6" s="1258"/>
      <c r="BA6" s="1258"/>
      <c r="BB6" s="1258"/>
      <c r="BC6" s="1258"/>
      <c r="BD6" s="1258"/>
      <c r="BE6" s="1258"/>
      <c r="BF6" s="1258"/>
      <c r="BG6" s="1258"/>
      <c r="BH6" s="1258"/>
    </row>
    <row r="7" spans="1:60" s="1225" customFormat="1" ht="22.5">
      <c r="A7"/>
      <c r="B7"/>
      <c r="C7"/>
      <c r="D7"/>
      <c r="E7"/>
      <c r="F7"/>
      <c r="G7"/>
      <c r="H7"/>
      <c r="I7"/>
      <c r="J7" s="1255" t="e">
        <f>CONCATENATE(#REF!,", ",#REF!)</f>
        <v>#REF!</v>
      </c>
      <c r="K7" s="1251"/>
      <c r="L7" s="1251"/>
      <c r="M7" s="1251"/>
      <c r="N7" s="1251"/>
      <c r="O7" s="1251"/>
      <c r="P7" s="1252"/>
      <c r="Q7" s="1252"/>
      <c r="R7" s="1252"/>
      <c r="S7" s="1252"/>
      <c r="T7" s="1252"/>
      <c r="U7" s="1252"/>
      <c r="V7" s="1252"/>
      <c r="W7" s="1252"/>
      <c r="X7" s="1252"/>
      <c r="Y7" s="1252"/>
      <c r="Z7" s="1252"/>
      <c r="AA7" s="1252"/>
      <c r="AB7" s="1252"/>
      <c r="AC7" s="1252"/>
      <c r="AD7" s="1251"/>
      <c r="AE7" s="1251"/>
      <c r="AF7" s="1251"/>
      <c r="AG7" s="1251"/>
      <c r="AH7" s="1251"/>
      <c r="AI7" s="1251"/>
      <c r="AJ7" s="1251"/>
      <c r="AK7" s="1251"/>
      <c r="AL7" s="1251"/>
      <c r="AM7" s="1251"/>
      <c r="AN7" s="1251"/>
      <c r="AO7" s="1251"/>
      <c r="AP7" s="1251"/>
      <c r="AQ7" s="1251"/>
      <c r="AR7" s="1252"/>
      <c r="AS7" s="1252"/>
      <c r="AT7" s="1251"/>
      <c r="AU7" s="1251"/>
      <c r="AV7" s="1251"/>
      <c r="AW7" s="1251"/>
      <c r="AX7" s="1252"/>
      <c r="AY7" s="2442" t="e">
        <f>IF(LEN(#REF!)=8,TEXT(#REF!,"\000\/000-000"),IF(LEN(#REF!)=9,TEXT(#REF!,"\0??\/000-0000"),"-"))</f>
        <v>#REF!</v>
      </c>
      <c r="AZ7" s="2442"/>
      <c r="BA7" s="2442"/>
      <c r="BB7" s="2442"/>
      <c r="BC7" s="2442"/>
      <c r="BD7" s="2442"/>
      <c r="BE7" s="2442"/>
      <c r="BF7" s="2442"/>
      <c r="BG7" s="2442"/>
      <c r="BH7" s="2442"/>
    </row>
    <row r="8" spans="1:60" s="1225" customFormat="1" ht="22.5">
      <c r="A8"/>
      <c r="B8"/>
      <c r="C8"/>
      <c r="D8"/>
      <c r="E8"/>
      <c r="F8"/>
      <c r="G8"/>
      <c r="H8"/>
      <c r="I8"/>
      <c r="J8" s="1243" t="s">
        <v>3768</v>
      </c>
      <c r="K8" s="1252"/>
      <c r="L8" s="1252"/>
      <c r="M8" s="1252"/>
      <c r="N8" s="1252"/>
      <c r="O8" s="1252"/>
      <c r="P8" s="1252"/>
      <c r="Q8" s="1252"/>
      <c r="R8" s="1252"/>
      <c r="S8" s="1252"/>
      <c r="T8" s="1252"/>
      <c r="U8" s="1252"/>
      <c r="V8" s="1252"/>
      <c r="W8" s="1252"/>
      <c r="X8" s="1252"/>
      <c r="Y8" s="1252"/>
      <c r="Z8" s="1252"/>
      <c r="AA8" s="1252"/>
      <c r="AB8" s="1251"/>
      <c r="AC8" s="1251"/>
      <c r="AD8" s="1251"/>
      <c r="AE8" s="1251"/>
      <c r="AF8" s="1251"/>
      <c r="AG8" s="1251"/>
      <c r="AH8" s="1251"/>
      <c r="AI8" s="1251"/>
      <c r="AJ8" s="1251"/>
      <c r="AK8" s="1251"/>
      <c r="AL8" s="1251"/>
      <c r="AM8" s="1251"/>
      <c r="AN8" s="1251"/>
      <c r="AO8" s="1251"/>
      <c r="AP8" s="1251"/>
      <c r="AQ8" s="1251"/>
      <c r="AR8" s="1252"/>
      <c r="AS8" s="1252"/>
      <c r="AT8" s="1251"/>
      <c r="AU8" s="1251"/>
      <c r="AV8" s="1251"/>
      <c r="AW8" s="1251"/>
      <c r="AX8" s="1252"/>
      <c r="AY8" s="1251"/>
      <c r="AZ8" s="1259"/>
      <c r="BA8" s="1259"/>
      <c r="BB8" s="1258"/>
      <c r="BC8" s="1258"/>
      <c r="BD8" s="1258"/>
      <c r="BE8" s="1258"/>
      <c r="BF8" s="1258"/>
      <c r="BG8" s="1258"/>
      <c r="BH8" s="1259" t="s">
        <v>3767</v>
      </c>
    </row>
    <row r="9" spans="1:60" ht="6.75" customHeight="1">
      <c r="J9" s="1174"/>
      <c r="K9" s="1174"/>
      <c r="L9" s="1174"/>
      <c r="M9" s="1174"/>
      <c r="N9" s="1174"/>
      <c r="O9" s="1174"/>
      <c r="Q9" s="1174"/>
      <c r="R9" s="1174"/>
      <c r="S9" s="1174"/>
      <c r="T9" s="1174"/>
      <c r="U9" s="1174"/>
      <c r="V9" s="1174"/>
      <c r="W9" s="1174"/>
      <c r="X9" s="1174"/>
      <c r="Y9" s="1174"/>
      <c r="Z9" s="1174"/>
      <c r="AA9" s="1174"/>
      <c r="AB9" s="1180"/>
      <c r="AC9" s="1174"/>
      <c r="AD9" s="1174"/>
      <c r="AE9" s="1174"/>
      <c r="AF9" s="1174"/>
      <c r="AG9" s="1174"/>
      <c r="AH9" s="1177"/>
      <c r="AI9" s="1174"/>
      <c r="AJ9" s="1174"/>
      <c r="AK9" s="1174"/>
      <c r="AL9" s="1174"/>
      <c r="AM9" s="1174"/>
      <c r="AN9" s="1174"/>
      <c r="AO9" s="1174"/>
      <c r="AP9" s="1174"/>
      <c r="AQ9" s="1174"/>
      <c r="AR9" s="1174"/>
      <c r="AS9" s="1174"/>
      <c r="AT9" s="1174"/>
      <c r="AU9" s="1174"/>
      <c r="AV9" s="1177"/>
      <c r="AW9" s="1174"/>
      <c r="AX9" s="1174"/>
      <c r="AY9" s="1174"/>
      <c r="AZ9" s="1174"/>
      <c r="BA9" s="1174"/>
      <c r="BB9" s="1174"/>
      <c r="BC9" s="1174"/>
      <c r="BD9" s="1174"/>
      <c r="BE9" s="1174"/>
      <c r="BF9" s="1174"/>
      <c r="BG9" s="1174"/>
      <c r="BH9" s="1174"/>
    </row>
    <row r="10" spans="1:60" ht="1.5" customHeight="1">
      <c r="J10" s="1174"/>
      <c r="K10" s="1174"/>
      <c r="L10" s="1174"/>
      <c r="M10" s="1174"/>
      <c r="N10" s="1174"/>
      <c r="O10" s="1174"/>
      <c r="Q10" s="1174"/>
      <c r="R10" s="1174"/>
      <c r="S10" s="1174"/>
      <c r="T10" s="1174"/>
      <c r="U10" s="1174"/>
      <c r="V10" s="1174"/>
      <c r="W10" s="1174"/>
      <c r="X10" s="1174"/>
      <c r="Y10" s="1174"/>
      <c r="Z10" s="1174"/>
      <c r="AA10" s="1174"/>
      <c r="AB10" s="1177"/>
      <c r="AC10" s="1177"/>
      <c r="AD10" s="1177"/>
      <c r="AG10" s="1184"/>
      <c r="AH10" s="1184"/>
      <c r="AI10" s="1177"/>
      <c r="AJ10" s="1177"/>
      <c r="AK10" s="1177"/>
      <c r="AL10" s="1177"/>
      <c r="AM10" s="1177"/>
      <c r="AP10" s="1177"/>
      <c r="AQ10" s="1177"/>
      <c r="AR10" s="1177"/>
      <c r="AS10" s="1177"/>
      <c r="AV10" s="1184"/>
      <c r="AW10" s="1174"/>
      <c r="AX10" s="1174"/>
      <c r="AY10" s="1174"/>
      <c r="AZ10" s="1174"/>
      <c r="BA10" s="1174"/>
      <c r="BB10" s="1174"/>
      <c r="BC10" s="1174"/>
      <c r="BD10" s="1174"/>
      <c r="BE10" s="1174"/>
      <c r="BF10" s="1174"/>
      <c r="BG10" s="1174"/>
      <c r="BH10" s="1174"/>
    </row>
    <row r="11" spans="1:60" ht="1.5" customHeight="1">
      <c r="J11" s="1174"/>
      <c r="K11" s="1174"/>
      <c r="L11" s="1174"/>
      <c r="M11" s="1174"/>
      <c r="N11" s="1174"/>
      <c r="O11" s="1174"/>
      <c r="Q11" s="1174"/>
      <c r="R11" s="1174"/>
      <c r="S11" s="1174"/>
      <c r="T11" s="1174"/>
      <c r="U11" s="1174"/>
      <c r="V11" s="1174"/>
      <c r="W11" s="1174"/>
      <c r="X11" s="1174"/>
      <c r="Y11" s="1174"/>
      <c r="Z11" s="1174"/>
      <c r="AA11" s="1174"/>
      <c r="AB11" s="1177"/>
      <c r="AC11" s="1177"/>
      <c r="AD11" s="1177"/>
      <c r="AH11" s="1184"/>
      <c r="AI11" s="1177"/>
      <c r="AJ11" s="1177"/>
      <c r="AK11" s="1177"/>
      <c r="AL11" s="1177"/>
      <c r="AM11" s="1177"/>
      <c r="AP11" s="1177"/>
      <c r="AQ11" s="1177"/>
      <c r="AR11" s="1177"/>
      <c r="AS11" s="1177"/>
      <c r="AV11" s="1184"/>
      <c r="AW11" s="1174"/>
      <c r="AX11" s="1174"/>
      <c r="AY11" s="1174"/>
      <c r="AZ11" s="1174"/>
      <c r="BA11" s="1174"/>
      <c r="BB11" s="1174"/>
      <c r="BC11" s="1174"/>
      <c r="BD11" s="1174"/>
      <c r="BE11" s="1174"/>
      <c r="BF11" s="1174"/>
      <c r="BG11" s="1174"/>
      <c r="BH11" s="1174"/>
    </row>
    <row r="12" spans="1:60" ht="1.5" customHeight="1">
      <c r="J12" s="1183"/>
      <c r="K12" s="1183"/>
      <c r="L12" s="1183"/>
      <c r="M12" s="1183"/>
      <c r="N12" s="1183"/>
      <c r="O12" s="1183"/>
      <c r="P12" s="1183"/>
      <c r="Q12" s="1183"/>
      <c r="R12" s="1183"/>
      <c r="S12" s="1183"/>
      <c r="T12" s="1183"/>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row>
    <row r="13" spans="1:60" s="1181" customFormat="1" ht="6.75" customHeight="1">
      <c r="A13"/>
      <c r="B13"/>
      <c r="C13"/>
      <c r="D13"/>
      <c r="E13"/>
      <c r="F13"/>
      <c r="G13"/>
      <c r="H13"/>
      <c r="I13"/>
      <c r="J13" s="1182"/>
      <c r="K13" s="1182"/>
      <c r="L13" s="1182"/>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1182"/>
      <c r="AN13" s="1182"/>
      <c r="AO13" s="1182"/>
      <c r="AP13" s="1182"/>
      <c r="AQ13" s="1182"/>
      <c r="AR13" s="1182"/>
      <c r="AS13" s="1182"/>
      <c r="AT13" s="1182"/>
      <c r="AU13" s="1182"/>
      <c r="AV13" s="1182"/>
      <c r="AW13" s="1182"/>
      <c r="AX13" s="1182"/>
      <c r="AY13" s="1182"/>
      <c r="AZ13" s="1182"/>
      <c r="BA13" s="1182"/>
      <c r="BB13" s="1182"/>
      <c r="BC13" s="1182"/>
      <c r="BD13" s="1182"/>
      <c r="BE13" s="1182"/>
      <c r="BF13" s="1182"/>
      <c r="BG13" s="1182"/>
      <c r="BH13" s="1182"/>
    </row>
    <row r="14" spans="1:60" ht="24.75" customHeight="1">
      <c r="J14" s="2320" t="s">
        <v>3683</v>
      </c>
      <c r="K14" s="2320"/>
      <c r="L14" s="2320"/>
      <c r="M14" s="2320"/>
      <c r="N14" s="2320"/>
      <c r="O14" s="2320"/>
      <c r="P14" s="2320"/>
      <c r="Q14" s="2320"/>
      <c r="R14" s="2320"/>
      <c r="S14" s="2320"/>
      <c r="T14" s="2320"/>
      <c r="U14" s="2320"/>
      <c r="V14" s="2320"/>
      <c r="W14" s="2320"/>
      <c r="X14" s="2320"/>
      <c r="Y14" s="2320"/>
      <c r="Z14" s="2320"/>
      <c r="AA14" s="2320"/>
      <c r="AB14" s="2320"/>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row>
    <row r="15" spans="1:60" ht="23.25" customHeight="1">
      <c r="J15" s="2450" t="e">
        <f>CONCATENATE("za period od ",DAY(#REF!),".",MONTH(#REF!),".",YEAR(#REF!),". do ",DAY(#REF!),".",MONTH(#REF!),".",YEAR(#REF!),". godine")</f>
        <v>#REF!</v>
      </c>
      <c r="K15" s="2450"/>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0"/>
      <c r="AZ15" s="2450"/>
      <c r="BA15" s="2450"/>
      <c r="BB15" s="2450"/>
      <c r="BC15" s="2450"/>
      <c r="BD15" s="2450"/>
      <c r="BE15" s="2450"/>
      <c r="BF15" s="2450"/>
      <c r="BG15" s="2450"/>
      <c r="BH15" s="2450"/>
    </row>
    <row r="16" spans="1:60" ht="15" customHeight="1" thickBot="1">
      <c r="BH16" s="1180"/>
    </row>
    <row r="17" spans="1:60" ht="27.75" customHeight="1">
      <c r="J17" s="2454" t="s">
        <v>3682</v>
      </c>
      <c r="K17" s="2325"/>
      <c r="L17" s="2331" t="s">
        <v>3769</v>
      </c>
      <c r="M17" s="2332"/>
      <c r="N17" s="2332"/>
      <c r="O17" s="2332"/>
      <c r="P17" s="2332"/>
      <c r="Q17" s="2332"/>
      <c r="R17" s="2332"/>
      <c r="S17" s="2332"/>
      <c r="T17" s="2332"/>
      <c r="U17" s="2332"/>
      <c r="V17" s="2332"/>
      <c r="W17" s="2332"/>
      <c r="X17" s="2332"/>
      <c r="Y17" s="2332"/>
      <c r="Z17" s="2332"/>
      <c r="AA17" s="2332"/>
      <c r="AB17" s="2332"/>
      <c r="AC17" s="2333"/>
      <c r="AD17" s="2324" t="s">
        <v>3681</v>
      </c>
      <c r="AE17" s="2325"/>
      <c r="AF17" s="2325"/>
      <c r="AG17" s="2325"/>
      <c r="AH17" s="2278" t="s">
        <v>3680</v>
      </c>
      <c r="AI17" s="2278"/>
      <c r="AJ17" s="2278"/>
      <c r="AK17" s="2278"/>
      <c r="AL17" s="2278"/>
      <c r="AM17" s="2278"/>
      <c r="AN17" s="2321" t="s">
        <v>3679</v>
      </c>
      <c r="AO17" s="2321"/>
      <c r="AP17" s="2321"/>
      <c r="AQ17" s="2321"/>
      <c r="AR17" s="2321" t="s">
        <v>3678</v>
      </c>
      <c r="AS17" s="2321"/>
      <c r="AT17" s="2321"/>
      <c r="AU17" s="2321"/>
      <c r="AV17" s="2321"/>
      <c r="AW17" s="2321" t="s">
        <v>3677</v>
      </c>
      <c r="AX17" s="2321"/>
      <c r="AY17" s="2321"/>
      <c r="AZ17" s="2321"/>
      <c r="BA17" s="2321"/>
      <c r="BB17" s="2421" t="s">
        <v>3676</v>
      </c>
      <c r="BC17" s="2422"/>
      <c r="BD17" s="2422"/>
      <c r="BE17" s="2422"/>
      <c r="BF17" s="2422"/>
      <c r="BG17" s="2422"/>
      <c r="BH17" s="2423"/>
    </row>
    <row r="18" spans="1:60" ht="27.75" customHeight="1">
      <c r="J18" s="2455"/>
      <c r="K18" s="2327"/>
      <c r="L18" s="2334"/>
      <c r="M18" s="2335"/>
      <c r="N18" s="2335"/>
      <c r="O18" s="2335"/>
      <c r="P18" s="2335"/>
      <c r="Q18" s="2335"/>
      <c r="R18" s="2335"/>
      <c r="S18" s="2335"/>
      <c r="T18" s="2335"/>
      <c r="U18" s="2335"/>
      <c r="V18" s="2335"/>
      <c r="W18" s="2335"/>
      <c r="X18" s="2335"/>
      <c r="Y18" s="2335"/>
      <c r="Z18" s="2335"/>
      <c r="AA18" s="2335"/>
      <c r="AB18" s="2335"/>
      <c r="AC18" s="2336"/>
      <c r="AD18" s="2326"/>
      <c r="AE18" s="2327"/>
      <c r="AF18" s="2327"/>
      <c r="AG18" s="2327"/>
      <c r="AH18" s="2279"/>
      <c r="AI18" s="2279"/>
      <c r="AJ18" s="2279"/>
      <c r="AK18" s="2279"/>
      <c r="AL18" s="2279"/>
      <c r="AM18" s="2279"/>
      <c r="AN18" s="2322"/>
      <c r="AO18" s="2322"/>
      <c r="AP18" s="2322"/>
      <c r="AQ18" s="2322"/>
      <c r="AR18" s="2322"/>
      <c r="AS18" s="2322"/>
      <c r="AT18" s="2322"/>
      <c r="AU18" s="2322"/>
      <c r="AV18" s="2322"/>
      <c r="AW18" s="2322"/>
      <c r="AX18" s="2322"/>
      <c r="AY18" s="2322"/>
      <c r="AZ18" s="2322"/>
      <c r="BA18" s="2322"/>
      <c r="BB18" s="2451" t="s">
        <v>3675</v>
      </c>
      <c r="BC18" s="2452"/>
      <c r="BD18" s="2452"/>
      <c r="BE18" s="2452"/>
      <c r="BF18" s="2452"/>
      <c r="BG18" s="2452"/>
      <c r="BH18" s="2453"/>
    </row>
    <row r="19" spans="1:60" ht="25.5" customHeight="1" thickBot="1">
      <c r="J19" s="2456"/>
      <c r="K19" s="2329"/>
      <c r="L19" s="2337"/>
      <c r="M19" s="2338"/>
      <c r="N19" s="2338"/>
      <c r="O19" s="2338"/>
      <c r="P19" s="2338"/>
      <c r="Q19" s="2338"/>
      <c r="R19" s="2338"/>
      <c r="S19" s="2338"/>
      <c r="T19" s="2338"/>
      <c r="U19" s="2338"/>
      <c r="V19" s="2338"/>
      <c r="W19" s="2338"/>
      <c r="X19" s="2338"/>
      <c r="Y19" s="2338"/>
      <c r="Z19" s="2338"/>
      <c r="AA19" s="2338"/>
      <c r="AB19" s="2338"/>
      <c r="AC19" s="2339"/>
      <c r="AD19" s="2328"/>
      <c r="AE19" s="2329"/>
      <c r="AF19" s="2329"/>
      <c r="AG19" s="2329"/>
      <c r="AH19" s="2330"/>
      <c r="AI19" s="2330"/>
      <c r="AJ19" s="2330"/>
      <c r="AK19" s="2330"/>
      <c r="AL19" s="2330"/>
      <c r="AM19" s="2330"/>
      <c r="AN19" s="2323"/>
      <c r="AO19" s="2323"/>
      <c r="AP19" s="2323"/>
      <c r="AQ19" s="2323"/>
      <c r="AR19" s="2330" t="s">
        <v>3674</v>
      </c>
      <c r="AS19" s="2330"/>
      <c r="AT19" s="2330"/>
      <c r="AU19" s="2330"/>
      <c r="AV19" s="2330"/>
      <c r="AW19" s="2330" t="s">
        <v>3673</v>
      </c>
      <c r="AX19" s="2330"/>
      <c r="AY19" s="2330"/>
      <c r="AZ19" s="2330"/>
      <c r="BA19" s="2330"/>
      <c r="BB19" s="2439" t="s">
        <v>3672</v>
      </c>
      <c r="BC19" s="2440"/>
      <c r="BD19" s="2440"/>
      <c r="BE19" s="2440"/>
      <c r="BF19" s="2440"/>
      <c r="BG19" s="2440"/>
      <c r="BH19" s="2441"/>
    </row>
    <row r="20" spans="1:60" s="1178" customFormat="1" ht="21" thickBot="1">
      <c r="A20"/>
      <c r="B20"/>
      <c r="C20"/>
      <c r="D20"/>
      <c r="E20"/>
      <c r="F20"/>
      <c r="G20"/>
      <c r="H20"/>
      <c r="I20"/>
      <c r="J20" s="2457">
        <v>1</v>
      </c>
      <c r="K20" s="2458"/>
      <c r="L20" s="2418">
        <v>2</v>
      </c>
      <c r="M20" s="2419"/>
      <c r="N20" s="2419"/>
      <c r="O20" s="2419"/>
      <c r="P20" s="2419"/>
      <c r="Q20" s="2419"/>
      <c r="R20" s="2419"/>
      <c r="S20" s="2419"/>
      <c r="T20" s="2419"/>
      <c r="U20" s="2419"/>
      <c r="V20" s="2419"/>
      <c r="W20" s="2419"/>
      <c r="X20" s="2419"/>
      <c r="Y20" s="2419"/>
      <c r="Z20" s="2419"/>
      <c r="AA20" s="2419"/>
      <c r="AB20" s="2419"/>
      <c r="AC20" s="2459"/>
      <c r="AD20" s="2460">
        <v>3</v>
      </c>
      <c r="AE20" s="2419"/>
      <c r="AF20" s="2419"/>
      <c r="AG20" s="2459"/>
      <c r="AH20" s="2417">
        <v>4</v>
      </c>
      <c r="AI20" s="2417"/>
      <c r="AJ20" s="2417"/>
      <c r="AK20" s="2417"/>
      <c r="AL20" s="2417"/>
      <c r="AM20" s="2417"/>
      <c r="AN20" s="2417">
        <v>5</v>
      </c>
      <c r="AO20" s="2417"/>
      <c r="AP20" s="2417"/>
      <c r="AQ20" s="2417"/>
      <c r="AR20" s="2417">
        <v>6</v>
      </c>
      <c r="AS20" s="2417"/>
      <c r="AT20" s="2417"/>
      <c r="AU20" s="2417"/>
      <c r="AV20" s="2417"/>
      <c r="AW20" s="2417">
        <v>7</v>
      </c>
      <c r="AX20" s="2417"/>
      <c r="AY20" s="2417"/>
      <c r="AZ20" s="2417"/>
      <c r="BA20" s="2417"/>
      <c r="BB20" s="2418">
        <v>8</v>
      </c>
      <c r="BC20" s="2419"/>
      <c r="BD20" s="2419"/>
      <c r="BE20" s="2419"/>
      <c r="BF20" s="2419"/>
      <c r="BG20" s="2419"/>
      <c r="BH20" s="2420"/>
    </row>
    <row r="21" spans="1:60" ht="21" customHeight="1">
      <c r="A21">
        <v>0.01</v>
      </c>
      <c r="B21">
        <v>0.17</v>
      </c>
      <c r="C21">
        <v>0.33000000000000013</v>
      </c>
      <c r="D21">
        <v>0.49000000000000027</v>
      </c>
      <c r="E21">
        <v>0.65000000000000036</v>
      </c>
      <c r="F21">
        <f>IF(LEN(AH21)=0,"",1+ABS((AH21*A21)/LEN(AH21))+A21)</f>
        <v>1.3466666666666667</v>
      </c>
      <c r="G21">
        <f>IF(LEN(AR21)=0,"",1+ABS((AR21*B21)/LEN(AR21))+B21)</f>
        <v>1.1871699999999998</v>
      </c>
      <c r="H21">
        <f>IF(LEN(AW21)=0,"",1+ABS((AW21*C21)/LEN(AW21))+C21)</f>
        <v>23.440000000000012</v>
      </c>
      <c r="I21">
        <f>IF(LEN(BB21)=0,"",1+ABS((BB21*D21)/LEN(BB21))+D21)</f>
        <v>13.770318750000007</v>
      </c>
      <c r="J21" s="2402" t="s">
        <v>2638</v>
      </c>
      <c r="K21" s="2403"/>
      <c r="L21" s="2324" t="s">
        <v>3671</v>
      </c>
      <c r="M21" s="2325"/>
      <c r="N21" s="2325"/>
      <c r="O21" s="2325"/>
      <c r="P21" s="2325"/>
      <c r="Q21" s="2325"/>
      <c r="R21" s="2379" t="s">
        <v>3670</v>
      </c>
      <c r="S21" s="2380"/>
      <c r="T21" s="2380"/>
      <c r="U21" s="2380"/>
      <c r="V21" s="2380"/>
      <c r="W21" s="2380"/>
      <c r="X21" s="2380"/>
      <c r="Y21" s="2380"/>
      <c r="Z21" s="2380"/>
      <c r="AA21" s="2380"/>
      <c r="AB21" s="2380"/>
      <c r="AC21" s="2381"/>
      <c r="AD21" s="2382" t="s">
        <v>2954</v>
      </c>
      <c r="AE21" s="2383"/>
      <c r="AF21" s="2383"/>
      <c r="AG21" s="2384"/>
      <c r="AH21" s="2400">
        <v>101</v>
      </c>
      <c r="AI21" s="2400"/>
      <c r="AJ21" s="2400"/>
      <c r="AK21" s="2400"/>
      <c r="AL21" s="2400"/>
      <c r="AM21" s="2400"/>
      <c r="AN21" s="2343">
        <v>0.5</v>
      </c>
      <c r="AO21" s="2344"/>
      <c r="AP21" s="2401" t="s">
        <v>3668</v>
      </c>
      <c r="AQ21" s="2316"/>
      <c r="AR21" s="2393">
        <f t="shared" ref="AR21:AR35" si="0">IF(AH21*AN21% &lt;&gt; 0,AH21*AN21%,"")</f>
        <v>0.505</v>
      </c>
      <c r="AS21" s="2393"/>
      <c r="AT21" s="2393"/>
      <c r="AU21" s="2393"/>
      <c r="AV21" s="2393"/>
      <c r="AW21" s="2394">
        <v>201</v>
      </c>
      <c r="AX21" s="2394"/>
      <c r="AY21" s="2394"/>
      <c r="AZ21" s="2394"/>
      <c r="BA21" s="2394"/>
      <c r="BB21" s="2436">
        <f t="shared" ref="BB21:BB35" si="1">IF(ISERROR(AR21-AW21),"",AR21-AW21)</f>
        <v>-200.495</v>
      </c>
      <c r="BC21" s="2437"/>
      <c r="BD21" s="2437"/>
      <c r="BE21" s="2437"/>
      <c r="BF21" s="2437"/>
      <c r="BG21" s="2437"/>
      <c r="BH21" s="2438"/>
    </row>
    <row r="22" spans="1:60" ht="21" customHeight="1" thickBot="1">
      <c r="A22">
        <v>0.02</v>
      </c>
      <c r="B22">
        <v>0.18000000000000002</v>
      </c>
      <c r="C22">
        <v>0.34000000000000014</v>
      </c>
      <c r="D22">
        <v>0.50000000000000022</v>
      </c>
      <c r="E22">
        <v>0.66000000000000036</v>
      </c>
      <c r="F22">
        <f t="shared" ref="F22:F35" si="2">IF(LEN(AH22)=0,"",1+ABS((AH22*A22)/LEN(AH22))+A22)</f>
        <v>1.7000000000000002</v>
      </c>
      <c r="G22">
        <f t="shared" ref="G22:G36" si="3">IF(LEN(AR22)=0,"",1+ABS((AR22*B22)/LEN(AR22))+B22)</f>
        <v>1.20295</v>
      </c>
      <c r="H22">
        <f t="shared" ref="H22:H36" si="4">IF(LEN(AW22)=0,"",1+ABS((AW22*C22)/LEN(AW22))+C22)</f>
        <v>24.233333333333341</v>
      </c>
      <c r="I22">
        <f t="shared" ref="I22:I36" si="5">IF(LEN(BB22)=0,"",1+ABS((BB22*D22)/LEN(BB22))+D22)</f>
        <v>15.892142857142863</v>
      </c>
      <c r="J22" s="2404"/>
      <c r="K22" s="2405"/>
      <c r="L22" s="2328"/>
      <c r="M22" s="2329"/>
      <c r="N22" s="2329"/>
      <c r="O22" s="2329"/>
      <c r="P22" s="2329"/>
      <c r="Q22" s="2329"/>
      <c r="R22" s="2352" t="s">
        <v>3669</v>
      </c>
      <c r="S22" s="2353"/>
      <c r="T22" s="2353"/>
      <c r="U22" s="2353"/>
      <c r="V22" s="2353"/>
      <c r="W22" s="2353"/>
      <c r="X22" s="2353"/>
      <c r="Y22" s="2353"/>
      <c r="Z22" s="2353"/>
      <c r="AA22" s="2353"/>
      <c r="AB22" s="2353"/>
      <c r="AC22" s="2354"/>
      <c r="AD22" s="2355" t="s">
        <v>2954</v>
      </c>
      <c r="AE22" s="2356"/>
      <c r="AF22" s="2356"/>
      <c r="AG22" s="2357"/>
      <c r="AH22" s="2358">
        <v>102</v>
      </c>
      <c r="AI22" s="2358"/>
      <c r="AJ22" s="2358"/>
      <c r="AK22" s="2358"/>
      <c r="AL22" s="2358"/>
      <c r="AM22" s="2358"/>
      <c r="AN22" s="2347">
        <v>0.5</v>
      </c>
      <c r="AO22" s="2348"/>
      <c r="AP22" s="2359" t="s">
        <v>3668</v>
      </c>
      <c r="AQ22" s="2315"/>
      <c r="AR22" s="2360">
        <f t="shared" si="0"/>
        <v>0.51</v>
      </c>
      <c r="AS22" s="2360"/>
      <c r="AT22" s="2360"/>
      <c r="AU22" s="2360"/>
      <c r="AV22" s="2360"/>
      <c r="AW22" s="2385">
        <v>202</v>
      </c>
      <c r="AX22" s="2385"/>
      <c r="AY22" s="2385"/>
      <c r="AZ22" s="2385"/>
      <c r="BA22" s="2385"/>
      <c r="BB22" s="2340">
        <f t="shared" si="1"/>
        <v>-201.49</v>
      </c>
      <c r="BC22" s="2340"/>
      <c r="BD22" s="2340"/>
      <c r="BE22" s="2340"/>
      <c r="BF22" s="2340"/>
      <c r="BG22" s="2340"/>
      <c r="BH22" s="2341"/>
    </row>
    <row r="23" spans="1:60" ht="21" customHeight="1">
      <c r="A23">
        <v>0.03</v>
      </c>
      <c r="B23">
        <v>0.19000000000000003</v>
      </c>
      <c r="C23">
        <v>0.35000000000000014</v>
      </c>
      <c r="D23">
        <v>0.51000000000000023</v>
      </c>
      <c r="E23">
        <v>0.67000000000000037</v>
      </c>
      <c r="F23">
        <f t="shared" si="2"/>
        <v>2.06</v>
      </c>
      <c r="G23">
        <f t="shared" si="3"/>
        <v>1.1903261666666667</v>
      </c>
      <c r="H23">
        <f t="shared" si="4"/>
        <v>25.033333333333342</v>
      </c>
      <c r="I23">
        <f t="shared" si="5"/>
        <v>13.012749666666672</v>
      </c>
      <c r="J23" s="2428" t="s">
        <v>2640</v>
      </c>
      <c r="K23" s="2429"/>
      <c r="L23" s="2377" t="s">
        <v>3667</v>
      </c>
      <c r="M23" s="2443" t="s">
        <v>3666</v>
      </c>
      <c r="N23" s="2444"/>
      <c r="O23" s="2444"/>
      <c r="P23" s="2444"/>
      <c r="Q23" s="2444"/>
      <c r="R23" s="2379" t="s">
        <v>3665</v>
      </c>
      <c r="S23" s="2380"/>
      <c r="T23" s="2380"/>
      <c r="U23" s="2380"/>
      <c r="V23" s="2380"/>
      <c r="W23" s="2380"/>
      <c r="X23" s="2380"/>
      <c r="Y23" s="2380"/>
      <c r="Z23" s="2380"/>
      <c r="AA23" s="2380"/>
      <c r="AB23" s="2380"/>
      <c r="AC23" s="2381"/>
      <c r="AD23" s="2382" t="s">
        <v>3650</v>
      </c>
      <c r="AE23" s="2383"/>
      <c r="AF23" s="2383"/>
      <c r="AG23" s="2384"/>
      <c r="AH23" s="2400">
        <v>103</v>
      </c>
      <c r="AI23" s="2400"/>
      <c r="AJ23" s="2400"/>
      <c r="AK23" s="2400"/>
      <c r="AL23" s="2400"/>
      <c r="AM23" s="2400"/>
      <c r="AN23" s="2343">
        <v>0.01</v>
      </c>
      <c r="AO23" s="2344"/>
      <c r="AP23" s="2401"/>
      <c r="AQ23" s="2316"/>
      <c r="AR23" s="2393">
        <f t="shared" si="0"/>
        <v>1.03E-2</v>
      </c>
      <c r="AS23" s="2393"/>
      <c r="AT23" s="2393"/>
      <c r="AU23" s="2393"/>
      <c r="AV23" s="2393"/>
      <c r="AW23" s="2394">
        <v>203</v>
      </c>
      <c r="AX23" s="2394"/>
      <c r="AY23" s="2394"/>
      <c r="AZ23" s="2394"/>
      <c r="BA23" s="2394"/>
      <c r="BB23" s="2395">
        <f t="shared" si="1"/>
        <v>-202.9897</v>
      </c>
      <c r="BC23" s="2395"/>
      <c r="BD23" s="2395"/>
      <c r="BE23" s="2395"/>
      <c r="BF23" s="2395"/>
      <c r="BG23" s="2395"/>
      <c r="BH23" s="2396"/>
    </row>
    <row r="24" spans="1:60" ht="21" customHeight="1">
      <c r="A24">
        <v>0.04</v>
      </c>
      <c r="B24">
        <v>0.20000000000000004</v>
      </c>
      <c r="C24">
        <v>0.36000000000000015</v>
      </c>
      <c r="D24">
        <v>0.52000000000000024</v>
      </c>
      <c r="E24">
        <v>0.68000000000000038</v>
      </c>
      <c r="F24">
        <f t="shared" si="2"/>
        <v>2.4266666666666667</v>
      </c>
      <c r="G24">
        <f t="shared" si="3"/>
        <v>1.304</v>
      </c>
      <c r="H24">
        <f t="shared" si="4"/>
        <v>25.840000000000007</v>
      </c>
      <c r="I24">
        <f t="shared" si="5"/>
        <v>16.519771428571435</v>
      </c>
      <c r="J24" s="2430"/>
      <c r="K24" s="2431"/>
      <c r="L24" s="2378"/>
      <c r="M24" s="2443"/>
      <c r="N24" s="2444"/>
      <c r="O24" s="2444"/>
      <c r="P24" s="2444"/>
      <c r="Q24" s="2444"/>
      <c r="R24" s="2406" t="s">
        <v>3664</v>
      </c>
      <c r="S24" s="2407"/>
      <c r="T24" s="2407"/>
      <c r="U24" s="2407"/>
      <c r="V24" s="2407"/>
      <c r="W24" s="2407"/>
      <c r="X24" s="2407"/>
      <c r="Y24" s="2407"/>
      <c r="Z24" s="2407"/>
      <c r="AA24" s="2407"/>
      <c r="AB24" s="2407"/>
      <c r="AC24" s="2408"/>
      <c r="AD24" s="2397" t="s">
        <v>3650</v>
      </c>
      <c r="AE24" s="2398"/>
      <c r="AF24" s="2398"/>
      <c r="AG24" s="2399"/>
      <c r="AH24" s="2361">
        <v>104</v>
      </c>
      <c r="AI24" s="2361"/>
      <c r="AJ24" s="2361"/>
      <c r="AK24" s="2361"/>
      <c r="AL24" s="2361"/>
      <c r="AM24" s="2361"/>
      <c r="AN24" s="2345">
        <v>2</v>
      </c>
      <c r="AO24" s="2346"/>
      <c r="AP24" s="2372"/>
      <c r="AQ24" s="2307"/>
      <c r="AR24" s="2373">
        <f t="shared" si="0"/>
        <v>2.08</v>
      </c>
      <c r="AS24" s="2373"/>
      <c r="AT24" s="2373"/>
      <c r="AU24" s="2373"/>
      <c r="AV24" s="2373"/>
      <c r="AW24" s="2349">
        <v>204</v>
      </c>
      <c r="AX24" s="2349"/>
      <c r="AY24" s="2349"/>
      <c r="AZ24" s="2349"/>
      <c r="BA24" s="2349"/>
      <c r="BB24" s="2350">
        <f t="shared" si="1"/>
        <v>-201.92</v>
      </c>
      <c r="BC24" s="2350"/>
      <c r="BD24" s="2350"/>
      <c r="BE24" s="2350"/>
      <c r="BF24" s="2350"/>
      <c r="BG24" s="2350"/>
      <c r="BH24" s="2351"/>
    </row>
    <row r="25" spans="1:60" ht="21" customHeight="1">
      <c r="A25">
        <v>0.05</v>
      </c>
      <c r="B25">
        <v>0.21000000000000005</v>
      </c>
      <c r="C25">
        <v>0.37000000000000016</v>
      </c>
      <c r="D25">
        <v>0.53000000000000025</v>
      </c>
      <c r="E25">
        <v>0.69000000000000039</v>
      </c>
      <c r="F25">
        <f t="shared" si="2"/>
        <v>2.8</v>
      </c>
      <c r="G25">
        <f t="shared" si="3"/>
        <v>1.2111025</v>
      </c>
      <c r="H25">
        <f t="shared" si="4"/>
        <v>26.653333333333347</v>
      </c>
      <c r="I25">
        <f t="shared" si="5"/>
        <v>13.600367222222228</v>
      </c>
      <c r="J25" s="2430"/>
      <c r="K25" s="2431"/>
      <c r="L25" s="2378"/>
      <c r="M25" s="2443"/>
      <c r="N25" s="2444"/>
      <c r="O25" s="2444"/>
      <c r="P25" s="2444"/>
      <c r="Q25" s="2444"/>
      <c r="R25" s="2406" t="s">
        <v>3663</v>
      </c>
      <c r="S25" s="2407"/>
      <c r="T25" s="2407"/>
      <c r="U25" s="2407"/>
      <c r="V25" s="2407"/>
      <c r="W25" s="2407"/>
      <c r="X25" s="2407"/>
      <c r="Y25" s="2407"/>
      <c r="Z25" s="2407"/>
      <c r="AA25" s="2407"/>
      <c r="AB25" s="2407"/>
      <c r="AC25" s="2408"/>
      <c r="AD25" s="2397" t="s">
        <v>3650</v>
      </c>
      <c r="AE25" s="2398"/>
      <c r="AF25" s="2398"/>
      <c r="AG25" s="2399"/>
      <c r="AH25" s="2361">
        <v>105</v>
      </c>
      <c r="AI25" s="2361"/>
      <c r="AJ25" s="2361"/>
      <c r="AK25" s="2361"/>
      <c r="AL25" s="2361"/>
      <c r="AM25" s="2361"/>
      <c r="AN25" s="2345">
        <v>0.03</v>
      </c>
      <c r="AO25" s="2346"/>
      <c r="AP25" s="2372"/>
      <c r="AQ25" s="2307"/>
      <c r="AR25" s="2373">
        <f t="shared" si="0"/>
        <v>3.15E-2</v>
      </c>
      <c r="AS25" s="2373"/>
      <c r="AT25" s="2373"/>
      <c r="AU25" s="2373"/>
      <c r="AV25" s="2373"/>
      <c r="AW25" s="2349">
        <v>205</v>
      </c>
      <c r="AX25" s="2349"/>
      <c r="AY25" s="2349"/>
      <c r="AZ25" s="2349"/>
      <c r="BA25" s="2349"/>
      <c r="BB25" s="2350">
        <f t="shared" si="1"/>
        <v>-204.96850000000001</v>
      </c>
      <c r="BC25" s="2350"/>
      <c r="BD25" s="2350"/>
      <c r="BE25" s="2350"/>
      <c r="BF25" s="2350"/>
      <c r="BG25" s="2350"/>
      <c r="BH25" s="2351"/>
    </row>
    <row r="26" spans="1:60" ht="21" customHeight="1">
      <c r="A26">
        <v>6.0000000000000005E-2</v>
      </c>
      <c r="B26">
        <v>0.22000000000000006</v>
      </c>
      <c r="C26">
        <v>0.38000000000000017</v>
      </c>
      <c r="D26">
        <v>0.54000000000000026</v>
      </c>
      <c r="E26">
        <v>0.7000000000000004</v>
      </c>
      <c r="F26">
        <f t="shared" si="2"/>
        <v>3.18</v>
      </c>
      <c r="G26">
        <f t="shared" si="3"/>
        <v>1.221166</v>
      </c>
      <c r="H26">
        <f t="shared" si="4"/>
        <v>27.473333333333343</v>
      </c>
      <c r="I26">
        <f t="shared" si="5"/>
        <v>13.898092000000007</v>
      </c>
      <c r="J26" s="2430"/>
      <c r="K26" s="2431"/>
      <c r="L26" s="2378"/>
      <c r="M26" s="2443"/>
      <c r="N26" s="2444"/>
      <c r="O26" s="2444"/>
      <c r="P26" s="2444"/>
      <c r="Q26" s="2444"/>
      <c r="R26" s="2406" t="s">
        <v>3662</v>
      </c>
      <c r="S26" s="2407"/>
      <c r="T26" s="2407"/>
      <c r="U26" s="2407"/>
      <c r="V26" s="2407"/>
      <c r="W26" s="2407"/>
      <c r="X26" s="2407"/>
      <c r="Y26" s="2407"/>
      <c r="Z26" s="2407"/>
      <c r="AA26" s="2407"/>
      <c r="AB26" s="2407"/>
      <c r="AC26" s="2408"/>
      <c r="AD26" s="2397" t="s">
        <v>3650</v>
      </c>
      <c r="AE26" s="2398"/>
      <c r="AF26" s="2398"/>
      <c r="AG26" s="2399"/>
      <c r="AH26" s="2361">
        <v>106</v>
      </c>
      <c r="AI26" s="2361"/>
      <c r="AJ26" s="2361"/>
      <c r="AK26" s="2361"/>
      <c r="AL26" s="2361"/>
      <c r="AM26" s="2361"/>
      <c r="AN26" s="2345">
        <v>0.03</v>
      </c>
      <c r="AO26" s="2346"/>
      <c r="AP26" s="2372"/>
      <c r="AQ26" s="2307"/>
      <c r="AR26" s="2373">
        <f t="shared" si="0"/>
        <v>3.1799999999999995E-2</v>
      </c>
      <c r="AS26" s="2373"/>
      <c r="AT26" s="2373"/>
      <c r="AU26" s="2373"/>
      <c r="AV26" s="2373"/>
      <c r="AW26" s="2349">
        <v>206</v>
      </c>
      <c r="AX26" s="2349"/>
      <c r="AY26" s="2349"/>
      <c r="AZ26" s="2349"/>
      <c r="BA26" s="2349"/>
      <c r="BB26" s="2350">
        <f t="shared" si="1"/>
        <v>-205.9682</v>
      </c>
      <c r="BC26" s="2350"/>
      <c r="BD26" s="2350"/>
      <c r="BE26" s="2350"/>
      <c r="BF26" s="2350"/>
      <c r="BG26" s="2350"/>
      <c r="BH26" s="2351"/>
    </row>
    <row r="27" spans="1:60" ht="21" customHeight="1" thickBot="1">
      <c r="A27">
        <v>7.0000000000000007E-2</v>
      </c>
      <c r="B27">
        <v>0.23000000000000007</v>
      </c>
      <c r="C27">
        <v>0.39000000000000018</v>
      </c>
      <c r="D27">
        <v>0.55000000000000027</v>
      </c>
      <c r="E27">
        <v>0.71000000000000041</v>
      </c>
      <c r="F27">
        <f t="shared" si="2"/>
        <v>3.5666666666666669</v>
      </c>
      <c r="G27">
        <f t="shared" si="3"/>
        <v>1.2300351571428572</v>
      </c>
      <c r="H27">
        <f t="shared" si="4"/>
        <v>28.300000000000011</v>
      </c>
      <c r="I27">
        <f t="shared" si="5"/>
        <v>12.934941150000007</v>
      </c>
      <c r="J27" s="2432"/>
      <c r="K27" s="2433"/>
      <c r="L27" s="2378"/>
      <c r="M27" s="2445"/>
      <c r="N27" s="2446"/>
      <c r="O27" s="2446"/>
      <c r="P27" s="2446"/>
      <c r="Q27" s="2446"/>
      <c r="R27" s="2352" t="s">
        <v>3661</v>
      </c>
      <c r="S27" s="2353"/>
      <c r="T27" s="2353"/>
      <c r="U27" s="2353"/>
      <c r="V27" s="2353"/>
      <c r="W27" s="2353"/>
      <c r="X27" s="2353"/>
      <c r="Y27" s="2353"/>
      <c r="Z27" s="2353"/>
      <c r="AA27" s="2353"/>
      <c r="AB27" s="2353"/>
      <c r="AC27" s="2354"/>
      <c r="AD27" s="2355" t="s">
        <v>3660</v>
      </c>
      <c r="AE27" s="2356"/>
      <c r="AF27" s="2356"/>
      <c r="AG27" s="2357"/>
      <c r="AH27" s="2358">
        <v>107</v>
      </c>
      <c r="AI27" s="2358"/>
      <c r="AJ27" s="2358"/>
      <c r="AK27" s="2358"/>
      <c r="AL27" s="2358"/>
      <c r="AM27" s="2358"/>
      <c r="AN27" s="2347">
        <v>1E-3</v>
      </c>
      <c r="AO27" s="2348"/>
      <c r="AP27" s="2359"/>
      <c r="AQ27" s="2315"/>
      <c r="AR27" s="2360">
        <f t="shared" si="0"/>
        <v>1.07E-3</v>
      </c>
      <c r="AS27" s="2360"/>
      <c r="AT27" s="2360"/>
      <c r="AU27" s="2360"/>
      <c r="AV27" s="2360"/>
      <c r="AW27" s="2385">
        <v>207</v>
      </c>
      <c r="AX27" s="2385"/>
      <c r="AY27" s="2385"/>
      <c r="AZ27" s="2385"/>
      <c r="BA27" s="2385"/>
      <c r="BB27" s="2340">
        <f t="shared" si="1"/>
        <v>-206.99893</v>
      </c>
      <c r="BC27" s="2340"/>
      <c r="BD27" s="2340"/>
      <c r="BE27" s="2340"/>
      <c r="BF27" s="2340"/>
      <c r="BG27" s="2340"/>
      <c r="BH27" s="2341"/>
    </row>
    <row r="28" spans="1:60" ht="21" customHeight="1">
      <c r="A28">
        <v>0.08</v>
      </c>
      <c r="B28">
        <v>0.24000000000000007</v>
      </c>
      <c r="C28">
        <v>0.40000000000000019</v>
      </c>
      <c r="D28">
        <v>0.56000000000000028</v>
      </c>
      <c r="E28">
        <v>0.72000000000000042</v>
      </c>
      <c r="F28">
        <f t="shared" si="2"/>
        <v>3.9600000000000004</v>
      </c>
      <c r="G28">
        <f t="shared" si="3"/>
        <v>1.3695999999999999</v>
      </c>
      <c r="H28">
        <f t="shared" si="4"/>
        <v>29.133333333333347</v>
      </c>
      <c r="I28">
        <f t="shared" si="5"/>
        <v>18.027200000000008</v>
      </c>
      <c r="J28" s="2434" t="s">
        <v>2642</v>
      </c>
      <c r="K28" s="2435"/>
      <c r="L28" s="2378"/>
      <c r="M28" s="2447" t="s">
        <v>3659</v>
      </c>
      <c r="N28" s="2448"/>
      <c r="O28" s="2448"/>
      <c r="P28" s="2448"/>
      <c r="Q28" s="2448"/>
      <c r="R28" s="2379" t="s">
        <v>3658</v>
      </c>
      <c r="S28" s="2380"/>
      <c r="T28" s="2380"/>
      <c r="U28" s="2380"/>
      <c r="V28" s="2380"/>
      <c r="W28" s="2380"/>
      <c r="X28" s="2380"/>
      <c r="Y28" s="2380"/>
      <c r="Z28" s="2380"/>
      <c r="AA28" s="2380"/>
      <c r="AB28" s="2380"/>
      <c r="AC28" s="2381"/>
      <c r="AD28" s="2382" t="s">
        <v>3656</v>
      </c>
      <c r="AE28" s="2383"/>
      <c r="AF28" s="2383"/>
      <c r="AG28" s="2384"/>
      <c r="AH28" s="2400">
        <v>108</v>
      </c>
      <c r="AI28" s="2400"/>
      <c r="AJ28" s="2400"/>
      <c r="AK28" s="2400"/>
      <c r="AL28" s="2400"/>
      <c r="AM28" s="2400"/>
      <c r="AN28" s="2343">
        <v>2</v>
      </c>
      <c r="AO28" s="2344"/>
      <c r="AP28" s="2401"/>
      <c r="AQ28" s="2316"/>
      <c r="AR28" s="2393">
        <f t="shared" si="0"/>
        <v>2.16</v>
      </c>
      <c r="AS28" s="2393"/>
      <c r="AT28" s="2393"/>
      <c r="AU28" s="2393"/>
      <c r="AV28" s="2393"/>
      <c r="AW28" s="2394">
        <v>208</v>
      </c>
      <c r="AX28" s="2394"/>
      <c r="AY28" s="2394"/>
      <c r="AZ28" s="2394"/>
      <c r="BA28" s="2394"/>
      <c r="BB28" s="2395">
        <f t="shared" si="1"/>
        <v>-205.84</v>
      </c>
      <c r="BC28" s="2395"/>
      <c r="BD28" s="2395"/>
      <c r="BE28" s="2395"/>
      <c r="BF28" s="2395"/>
      <c r="BG28" s="2395"/>
      <c r="BH28" s="2396"/>
    </row>
    <row r="29" spans="1:60" ht="21" customHeight="1">
      <c r="A29">
        <v>0.09</v>
      </c>
      <c r="B29">
        <v>0.25000000000000006</v>
      </c>
      <c r="C29">
        <v>0.4100000000000002</v>
      </c>
      <c r="D29">
        <v>0.57000000000000028</v>
      </c>
      <c r="E29">
        <v>0.73000000000000043</v>
      </c>
      <c r="F29">
        <f t="shared" si="2"/>
        <v>4.3599999999999994</v>
      </c>
      <c r="G29">
        <f t="shared" si="3"/>
        <v>1.38625</v>
      </c>
      <c r="H29">
        <f t="shared" si="4"/>
        <v>29.973333333333347</v>
      </c>
      <c r="I29">
        <f t="shared" si="5"/>
        <v>18.41105714285715</v>
      </c>
      <c r="J29" s="2430"/>
      <c r="K29" s="2431"/>
      <c r="L29" s="2378"/>
      <c r="M29" s="2443"/>
      <c r="N29" s="2444"/>
      <c r="O29" s="2444"/>
      <c r="P29" s="2444"/>
      <c r="Q29" s="2444"/>
      <c r="R29" s="2406" t="s">
        <v>3657</v>
      </c>
      <c r="S29" s="2407"/>
      <c r="T29" s="2407"/>
      <c r="U29" s="2407"/>
      <c r="V29" s="2407"/>
      <c r="W29" s="2407"/>
      <c r="X29" s="2407"/>
      <c r="Y29" s="2407"/>
      <c r="Z29" s="2407"/>
      <c r="AA29" s="2407"/>
      <c r="AB29" s="2407"/>
      <c r="AC29" s="2408"/>
      <c r="AD29" s="2397" t="s">
        <v>3656</v>
      </c>
      <c r="AE29" s="2398"/>
      <c r="AF29" s="2398"/>
      <c r="AG29" s="2399"/>
      <c r="AH29" s="2361">
        <v>109</v>
      </c>
      <c r="AI29" s="2361"/>
      <c r="AJ29" s="2361"/>
      <c r="AK29" s="2361"/>
      <c r="AL29" s="2361"/>
      <c r="AM29" s="2361"/>
      <c r="AN29" s="2345">
        <v>2</v>
      </c>
      <c r="AO29" s="2346"/>
      <c r="AP29" s="2372"/>
      <c r="AQ29" s="2307"/>
      <c r="AR29" s="2373">
        <f t="shared" si="0"/>
        <v>2.1800000000000002</v>
      </c>
      <c r="AS29" s="2373"/>
      <c r="AT29" s="2373"/>
      <c r="AU29" s="2373"/>
      <c r="AV29" s="2373"/>
      <c r="AW29" s="2349">
        <v>209</v>
      </c>
      <c r="AX29" s="2349"/>
      <c r="AY29" s="2349"/>
      <c r="AZ29" s="2349"/>
      <c r="BA29" s="2349"/>
      <c r="BB29" s="2350">
        <f t="shared" si="1"/>
        <v>-206.82</v>
      </c>
      <c r="BC29" s="2350"/>
      <c r="BD29" s="2350"/>
      <c r="BE29" s="2350"/>
      <c r="BF29" s="2350"/>
      <c r="BG29" s="2350"/>
      <c r="BH29" s="2351"/>
    </row>
    <row r="30" spans="1:60" ht="21" customHeight="1">
      <c r="A30">
        <v>9.9999999999999992E-2</v>
      </c>
      <c r="B30">
        <v>0.26000000000000006</v>
      </c>
      <c r="C30">
        <v>0.42000000000000021</v>
      </c>
      <c r="D30">
        <v>0.58000000000000029</v>
      </c>
      <c r="E30">
        <v>0.74000000000000044</v>
      </c>
      <c r="F30">
        <f t="shared" si="2"/>
        <v>4.7666666666666657</v>
      </c>
      <c r="G30">
        <f t="shared" si="3"/>
        <v>1.2622880000000001</v>
      </c>
      <c r="H30">
        <f t="shared" si="4"/>
        <v>30.820000000000018</v>
      </c>
      <c r="I30">
        <f t="shared" si="5"/>
        <v>16.801810000000007</v>
      </c>
      <c r="J30" s="2430"/>
      <c r="K30" s="2431"/>
      <c r="L30" s="2378"/>
      <c r="M30" s="2443"/>
      <c r="N30" s="2444"/>
      <c r="O30" s="2444"/>
      <c r="P30" s="2444"/>
      <c r="Q30" s="2444"/>
      <c r="R30" s="2406" t="s">
        <v>3655</v>
      </c>
      <c r="S30" s="2407"/>
      <c r="T30" s="2407"/>
      <c r="U30" s="2407"/>
      <c r="V30" s="2407"/>
      <c r="W30" s="2407"/>
      <c r="X30" s="2407"/>
      <c r="Y30" s="2407"/>
      <c r="Z30" s="2407"/>
      <c r="AA30" s="2407"/>
      <c r="AB30" s="2407"/>
      <c r="AC30" s="2408"/>
      <c r="AD30" s="2397" t="s">
        <v>3652</v>
      </c>
      <c r="AE30" s="2398"/>
      <c r="AF30" s="2398"/>
      <c r="AG30" s="2399"/>
      <c r="AH30" s="2361">
        <v>110</v>
      </c>
      <c r="AI30" s="2361"/>
      <c r="AJ30" s="2361"/>
      <c r="AK30" s="2361"/>
      <c r="AL30" s="2361"/>
      <c r="AM30" s="2361"/>
      <c r="AN30" s="2345">
        <v>0.04</v>
      </c>
      <c r="AO30" s="2346"/>
      <c r="AP30" s="2372"/>
      <c r="AQ30" s="2307"/>
      <c r="AR30" s="2373">
        <f t="shared" si="0"/>
        <v>4.4000000000000004E-2</v>
      </c>
      <c r="AS30" s="2373"/>
      <c r="AT30" s="2373"/>
      <c r="AU30" s="2373"/>
      <c r="AV30" s="2373"/>
      <c r="AW30" s="2349">
        <v>210</v>
      </c>
      <c r="AX30" s="2349"/>
      <c r="AY30" s="2349"/>
      <c r="AZ30" s="2349"/>
      <c r="BA30" s="2349"/>
      <c r="BB30" s="2350">
        <f t="shared" si="1"/>
        <v>-209.95599999999999</v>
      </c>
      <c r="BC30" s="2350"/>
      <c r="BD30" s="2350"/>
      <c r="BE30" s="2350"/>
      <c r="BF30" s="2350"/>
      <c r="BG30" s="2350"/>
      <c r="BH30" s="2351"/>
    </row>
    <row r="31" spans="1:60" ht="21" customHeight="1">
      <c r="A31">
        <v>0.10999999999999999</v>
      </c>
      <c r="B31">
        <v>0.27000000000000007</v>
      </c>
      <c r="C31">
        <v>0.43000000000000022</v>
      </c>
      <c r="D31">
        <v>0.5900000000000003</v>
      </c>
      <c r="E31">
        <v>0.75000000000000044</v>
      </c>
      <c r="F31">
        <f t="shared" si="2"/>
        <v>5.18</v>
      </c>
      <c r="G31">
        <f t="shared" si="3"/>
        <v>1.2702140714285715</v>
      </c>
      <c r="H31">
        <f t="shared" si="4"/>
        <v>31.67333333333335</v>
      </c>
      <c r="I31">
        <f t="shared" si="5"/>
        <v>14.038672550000006</v>
      </c>
      <c r="J31" s="2430"/>
      <c r="K31" s="2431"/>
      <c r="L31" s="2378"/>
      <c r="M31" s="2443"/>
      <c r="N31" s="2444"/>
      <c r="O31" s="2444"/>
      <c r="P31" s="2444"/>
      <c r="Q31" s="2444"/>
      <c r="R31" s="2406" t="s">
        <v>3654</v>
      </c>
      <c r="S31" s="2407"/>
      <c r="T31" s="2407"/>
      <c r="U31" s="2407"/>
      <c r="V31" s="2407"/>
      <c r="W31" s="2407"/>
      <c r="X31" s="2407"/>
      <c r="Y31" s="2407"/>
      <c r="Z31" s="2407"/>
      <c r="AA31" s="2407"/>
      <c r="AB31" s="2407"/>
      <c r="AC31" s="2408"/>
      <c r="AD31" s="2397" t="s">
        <v>3652</v>
      </c>
      <c r="AE31" s="2398"/>
      <c r="AF31" s="2398"/>
      <c r="AG31" s="2399"/>
      <c r="AH31" s="2361">
        <v>111</v>
      </c>
      <c r="AI31" s="2361"/>
      <c r="AJ31" s="2361"/>
      <c r="AK31" s="2361"/>
      <c r="AL31" s="2361"/>
      <c r="AM31" s="2361"/>
      <c r="AN31" s="2345">
        <v>5.0000000000000001E-3</v>
      </c>
      <c r="AO31" s="2346"/>
      <c r="AP31" s="2372"/>
      <c r="AQ31" s="2307"/>
      <c r="AR31" s="2373">
        <f t="shared" si="0"/>
        <v>5.5500000000000002E-3</v>
      </c>
      <c r="AS31" s="2373"/>
      <c r="AT31" s="2373"/>
      <c r="AU31" s="2373"/>
      <c r="AV31" s="2373"/>
      <c r="AW31" s="2349">
        <v>211</v>
      </c>
      <c r="AX31" s="2349"/>
      <c r="AY31" s="2349"/>
      <c r="AZ31" s="2349"/>
      <c r="BA31" s="2349"/>
      <c r="BB31" s="2350">
        <f t="shared" si="1"/>
        <v>-210.99445</v>
      </c>
      <c r="BC31" s="2350"/>
      <c r="BD31" s="2350"/>
      <c r="BE31" s="2350"/>
      <c r="BF31" s="2350"/>
      <c r="BG31" s="2350"/>
      <c r="BH31" s="2351"/>
    </row>
    <row r="32" spans="1:60" ht="21" customHeight="1" thickBot="1">
      <c r="A32">
        <v>0.11999999999999998</v>
      </c>
      <c r="B32">
        <v>0.28000000000000008</v>
      </c>
      <c r="C32">
        <v>0.44000000000000022</v>
      </c>
      <c r="D32">
        <v>0.60000000000000031</v>
      </c>
      <c r="E32">
        <v>0.76000000000000045</v>
      </c>
      <c r="F32">
        <f t="shared" si="2"/>
        <v>5.6</v>
      </c>
      <c r="G32">
        <f t="shared" si="3"/>
        <v>1.2847040000000001</v>
      </c>
      <c r="H32">
        <f t="shared" si="4"/>
        <v>32.533333333333346</v>
      </c>
      <c r="I32">
        <f t="shared" si="5"/>
        <v>17.493700000000011</v>
      </c>
      <c r="J32" s="2432"/>
      <c r="K32" s="2433"/>
      <c r="L32" s="2378"/>
      <c r="M32" s="2445"/>
      <c r="N32" s="2446"/>
      <c r="O32" s="2446"/>
      <c r="P32" s="2446"/>
      <c r="Q32" s="2446"/>
      <c r="R32" s="2352" t="s">
        <v>3653</v>
      </c>
      <c r="S32" s="2353"/>
      <c r="T32" s="2353"/>
      <c r="U32" s="2353"/>
      <c r="V32" s="2353"/>
      <c r="W32" s="2353"/>
      <c r="X32" s="2353"/>
      <c r="Y32" s="2353"/>
      <c r="Z32" s="2353"/>
      <c r="AA32" s="2353"/>
      <c r="AB32" s="2353"/>
      <c r="AC32" s="2354"/>
      <c r="AD32" s="2355" t="s">
        <v>3652</v>
      </c>
      <c r="AE32" s="2356"/>
      <c r="AF32" s="2356"/>
      <c r="AG32" s="2357"/>
      <c r="AH32" s="2358">
        <v>112</v>
      </c>
      <c r="AI32" s="2358"/>
      <c r="AJ32" s="2358"/>
      <c r="AK32" s="2358"/>
      <c r="AL32" s="2358"/>
      <c r="AM32" s="2358"/>
      <c r="AN32" s="2347">
        <v>7.4999999999999997E-2</v>
      </c>
      <c r="AO32" s="2348"/>
      <c r="AP32" s="2359"/>
      <c r="AQ32" s="2315"/>
      <c r="AR32" s="2360">
        <f t="shared" si="0"/>
        <v>8.4000000000000005E-2</v>
      </c>
      <c r="AS32" s="2360"/>
      <c r="AT32" s="2360"/>
      <c r="AU32" s="2360"/>
      <c r="AV32" s="2360"/>
      <c r="AW32" s="2385">
        <v>212</v>
      </c>
      <c r="AX32" s="2385"/>
      <c r="AY32" s="2385"/>
      <c r="AZ32" s="2385"/>
      <c r="BA32" s="2385"/>
      <c r="BB32" s="2340">
        <f t="shared" si="1"/>
        <v>-211.916</v>
      </c>
      <c r="BC32" s="2340"/>
      <c r="BD32" s="2340"/>
      <c r="BE32" s="2340"/>
      <c r="BF32" s="2340"/>
      <c r="BG32" s="2340"/>
      <c r="BH32" s="2341"/>
    </row>
    <row r="33" spans="1:60" ht="21" customHeight="1">
      <c r="A33">
        <v>0.12999999999999998</v>
      </c>
      <c r="B33">
        <v>0.29000000000000009</v>
      </c>
      <c r="C33">
        <v>0.45000000000000023</v>
      </c>
      <c r="D33">
        <v>0.61000000000000032</v>
      </c>
      <c r="E33">
        <v>0.77000000000000046</v>
      </c>
      <c r="F33">
        <f t="shared" si="2"/>
        <v>6.0266666666666655</v>
      </c>
      <c r="G33">
        <f t="shared" si="3"/>
        <v>1.3883100000000002</v>
      </c>
      <c r="H33">
        <f t="shared" si="4"/>
        <v>33.40000000000002</v>
      </c>
      <c r="I33">
        <f t="shared" si="5"/>
        <v>17.722006250000007</v>
      </c>
      <c r="J33" s="2411" t="s">
        <v>2648</v>
      </c>
      <c r="K33" s="2412"/>
      <c r="L33" s="2378"/>
      <c r="M33" s="2413" t="s">
        <v>3651</v>
      </c>
      <c r="N33" s="2414"/>
      <c r="O33" s="2414"/>
      <c r="P33" s="2415"/>
      <c r="Q33" s="2415"/>
      <c r="R33" s="2415"/>
      <c r="S33" s="2415"/>
      <c r="T33" s="2415"/>
      <c r="U33" s="2415"/>
      <c r="V33" s="2415"/>
      <c r="W33" s="2415"/>
      <c r="X33" s="2415"/>
      <c r="Y33" s="2415"/>
      <c r="Z33" s="2415"/>
      <c r="AA33" s="2415"/>
      <c r="AB33" s="2415"/>
      <c r="AC33" s="2416"/>
      <c r="AD33" s="2390" t="s">
        <v>3650</v>
      </c>
      <c r="AE33" s="2391"/>
      <c r="AF33" s="2391"/>
      <c r="AG33" s="2392"/>
      <c r="AH33" s="2389">
        <v>113</v>
      </c>
      <c r="AI33" s="2389"/>
      <c r="AJ33" s="2389"/>
      <c r="AK33" s="2389"/>
      <c r="AL33" s="2389"/>
      <c r="AM33" s="2389"/>
      <c r="AN33" s="2370">
        <v>1.5</v>
      </c>
      <c r="AO33" s="2371"/>
      <c r="AP33" s="2409"/>
      <c r="AQ33" s="2410"/>
      <c r="AR33" s="2342">
        <f t="shared" si="0"/>
        <v>1.6949999999999998</v>
      </c>
      <c r="AS33" s="2342"/>
      <c r="AT33" s="2342"/>
      <c r="AU33" s="2342"/>
      <c r="AV33" s="2342"/>
      <c r="AW33" s="2374">
        <v>213</v>
      </c>
      <c r="AX33" s="2374"/>
      <c r="AY33" s="2374"/>
      <c r="AZ33" s="2374"/>
      <c r="BA33" s="2374"/>
      <c r="BB33" s="2375">
        <f t="shared" si="1"/>
        <v>-211.30500000000001</v>
      </c>
      <c r="BC33" s="2375"/>
      <c r="BD33" s="2375"/>
      <c r="BE33" s="2375"/>
      <c r="BF33" s="2375"/>
      <c r="BG33" s="2375"/>
      <c r="BH33" s="2376"/>
    </row>
    <row r="34" spans="1:60" ht="21" customHeight="1">
      <c r="A34">
        <v>0.13999999999999999</v>
      </c>
      <c r="B34">
        <v>0.3000000000000001</v>
      </c>
      <c r="C34">
        <v>0.46000000000000024</v>
      </c>
      <c r="D34">
        <v>0.62000000000000033</v>
      </c>
      <c r="E34">
        <v>0.78000000000000047</v>
      </c>
      <c r="F34">
        <f t="shared" si="2"/>
        <v>6.4599999999999991</v>
      </c>
      <c r="G34">
        <f t="shared" si="3"/>
        <v>1.8700000000000003</v>
      </c>
      <c r="H34">
        <f t="shared" si="4"/>
        <v>34.273333333333355</v>
      </c>
      <c r="I34">
        <f t="shared" si="5"/>
        <v>23.144333333333346</v>
      </c>
      <c r="J34" s="2424" t="s">
        <v>2650</v>
      </c>
      <c r="K34" s="2425"/>
      <c r="L34" s="2378"/>
      <c r="M34" s="2443" t="s">
        <v>3649</v>
      </c>
      <c r="N34" s="2444"/>
      <c r="O34" s="2444"/>
      <c r="P34" s="2444"/>
      <c r="Q34" s="2444"/>
      <c r="R34" s="2386" t="s">
        <v>3648</v>
      </c>
      <c r="S34" s="2387"/>
      <c r="T34" s="2387"/>
      <c r="U34" s="2387"/>
      <c r="V34" s="2387"/>
      <c r="W34" s="2387"/>
      <c r="X34" s="2387"/>
      <c r="Y34" s="2387"/>
      <c r="Z34" s="2387"/>
      <c r="AA34" s="2387"/>
      <c r="AB34" s="2387"/>
      <c r="AC34" s="2388"/>
      <c r="AD34" s="2390" t="s">
        <v>3647</v>
      </c>
      <c r="AE34" s="2391"/>
      <c r="AF34" s="2391"/>
      <c r="AG34" s="2392"/>
      <c r="AH34" s="2389">
        <v>114</v>
      </c>
      <c r="AI34" s="2389"/>
      <c r="AJ34" s="2389"/>
      <c r="AK34" s="2389"/>
      <c r="AL34" s="2389"/>
      <c r="AM34" s="2389"/>
      <c r="AN34" s="2370">
        <v>5</v>
      </c>
      <c r="AO34" s="2371"/>
      <c r="AP34" s="2409"/>
      <c r="AQ34" s="2410"/>
      <c r="AR34" s="2342">
        <f t="shared" si="0"/>
        <v>5.7</v>
      </c>
      <c r="AS34" s="2342"/>
      <c r="AT34" s="2342"/>
      <c r="AU34" s="2342"/>
      <c r="AV34" s="2342"/>
      <c r="AW34" s="2374">
        <v>214</v>
      </c>
      <c r="AX34" s="2374"/>
      <c r="AY34" s="2374"/>
      <c r="AZ34" s="2374"/>
      <c r="BA34" s="2374"/>
      <c r="BB34" s="2375">
        <f t="shared" si="1"/>
        <v>-208.3</v>
      </c>
      <c r="BC34" s="2375"/>
      <c r="BD34" s="2375"/>
      <c r="BE34" s="2375"/>
      <c r="BF34" s="2375"/>
      <c r="BG34" s="2375"/>
      <c r="BH34" s="2376"/>
    </row>
    <row r="35" spans="1:60" ht="21" customHeight="1" thickBot="1">
      <c r="A35">
        <v>0.15</v>
      </c>
      <c r="B35">
        <v>0.31000000000000011</v>
      </c>
      <c r="C35">
        <v>0.47000000000000025</v>
      </c>
      <c r="D35">
        <v>0.63000000000000034</v>
      </c>
      <c r="E35">
        <v>0.79000000000000048</v>
      </c>
      <c r="F35">
        <f t="shared" si="2"/>
        <v>6.9</v>
      </c>
      <c r="G35">
        <f t="shared" si="3"/>
        <v>1.3171300000000001</v>
      </c>
      <c r="H35">
        <f t="shared" si="4"/>
        <v>35.15333333333335</v>
      </c>
      <c r="I35">
        <f t="shared" si="5"/>
        <v>18.552193750000008</v>
      </c>
      <c r="J35" s="2426"/>
      <c r="K35" s="2427"/>
      <c r="L35" s="2378"/>
      <c r="M35" s="2443"/>
      <c r="N35" s="2444"/>
      <c r="O35" s="2444"/>
      <c r="P35" s="2444"/>
      <c r="Q35" s="2444"/>
      <c r="R35" s="2352" t="s">
        <v>3646</v>
      </c>
      <c r="S35" s="2353"/>
      <c r="T35" s="2353"/>
      <c r="U35" s="2353"/>
      <c r="V35" s="2353"/>
      <c r="W35" s="2353"/>
      <c r="X35" s="2353"/>
      <c r="Y35" s="2353"/>
      <c r="Z35" s="2353"/>
      <c r="AA35" s="2353"/>
      <c r="AB35" s="2353"/>
      <c r="AC35" s="2354"/>
      <c r="AD35" s="2355" t="s">
        <v>3645</v>
      </c>
      <c r="AE35" s="2356"/>
      <c r="AF35" s="2356"/>
      <c r="AG35" s="2357"/>
      <c r="AH35" s="2358">
        <v>115</v>
      </c>
      <c r="AI35" s="2358"/>
      <c r="AJ35" s="2358"/>
      <c r="AK35" s="2358"/>
      <c r="AL35" s="2358"/>
      <c r="AM35" s="2358"/>
      <c r="AN35" s="2347">
        <v>0.1</v>
      </c>
      <c r="AO35" s="2348"/>
      <c r="AP35" s="2359"/>
      <c r="AQ35" s="2315"/>
      <c r="AR35" s="2360">
        <f t="shared" si="0"/>
        <v>0.115</v>
      </c>
      <c r="AS35" s="2360"/>
      <c r="AT35" s="2360"/>
      <c r="AU35" s="2360"/>
      <c r="AV35" s="2360"/>
      <c r="AW35" s="2385">
        <v>215</v>
      </c>
      <c r="AX35" s="2385"/>
      <c r="AY35" s="2385"/>
      <c r="AZ35" s="2385"/>
      <c r="BA35" s="2385"/>
      <c r="BB35" s="2340">
        <f t="shared" si="1"/>
        <v>-214.88499999999999</v>
      </c>
      <c r="BC35" s="2340"/>
      <c r="BD35" s="2340"/>
      <c r="BE35" s="2340"/>
      <c r="BF35" s="2340"/>
      <c r="BG35" s="2340"/>
      <c r="BH35" s="2341"/>
    </row>
    <row r="36" spans="1:60" ht="21" customHeight="1" thickBot="1">
      <c r="A36">
        <v>0.16</v>
      </c>
      <c r="B36">
        <v>0.32000000000000012</v>
      </c>
      <c r="C36">
        <v>0.48000000000000026</v>
      </c>
      <c r="D36">
        <v>0.64000000000000035</v>
      </c>
      <c r="E36">
        <v>0.80000000000000049</v>
      </c>
      <c r="G36">
        <f t="shared" si="3"/>
        <v>1.9261288000000003</v>
      </c>
      <c r="H36">
        <f t="shared" si="4"/>
        <v>375.88000000000022</v>
      </c>
      <c r="I36">
        <f t="shared" si="5"/>
        <v>182.28563083636371</v>
      </c>
      <c r="J36" s="2362" t="s">
        <v>2661</v>
      </c>
      <c r="K36" s="2363"/>
      <c r="L36" s="2364" t="s">
        <v>3644</v>
      </c>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6"/>
      <c r="AR36" s="2367">
        <f>IF(SUM(AR21:AV35)&lt;&gt;0,SUM(AR21:AV35),"")</f>
        <v>15.153219999999999</v>
      </c>
      <c r="AS36" s="2367"/>
      <c r="AT36" s="2367"/>
      <c r="AU36" s="2367"/>
      <c r="AV36" s="2367"/>
      <c r="AW36" s="2367">
        <f>IF(SUM(AW21:BA35)&lt;&gt;0,SUM(AW21:BA35),"")</f>
        <v>3120</v>
      </c>
      <c r="AX36" s="2367"/>
      <c r="AY36" s="2367"/>
      <c r="AZ36" s="2367"/>
      <c r="BA36" s="2367"/>
      <c r="BB36" s="2368">
        <f>IF(SUM(BB21:BH35)&lt;&gt;0,SUM(BB21:BH35),"")</f>
        <v>-3104.8467799999999</v>
      </c>
      <c r="BC36" s="2368"/>
      <c r="BD36" s="2368"/>
      <c r="BE36" s="2368"/>
      <c r="BF36" s="2368"/>
      <c r="BG36" s="2368"/>
      <c r="BH36" s="2369"/>
    </row>
    <row r="37" spans="1:60" ht="18" customHeight="1">
      <c r="F37">
        <f>IF(ISERROR(ABS(LOG(ABS(SUM(F21:F36)),EXP(3)))),"",ABS(LOG(ABS(SUM(F21:F36)),EXP(3))))</f>
        <v>1.3666282475325719</v>
      </c>
      <c r="G37">
        <f t="shared" ref="G37:I37" si="6">IF(ISERROR(ABS(LOG(ABS(SUM(G21:G36)),EXP(3)))),"",ABS(LOG(ABS(SUM(G21:G36)),EXP(3))))</f>
        <v>1.0245607982044174</v>
      </c>
      <c r="H37">
        <f t="shared" si="6"/>
        <v>2.2339103398251052</v>
      </c>
      <c r="I37">
        <f t="shared" si="6"/>
        <v>2.0182285880384296</v>
      </c>
      <c r="J37" s="1241"/>
      <c r="K37" s="1242"/>
      <c r="L37" s="1177"/>
      <c r="M37" s="1177"/>
      <c r="N37" s="1177"/>
      <c r="O37" s="1177"/>
      <c r="P37" s="1177"/>
      <c r="Q37" s="1177"/>
      <c r="R37" s="1177"/>
      <c r="S37" s="1177"/>
      <c r="T37" s="1177"/>
      <c r="U37" s="1177"/>
      <c r="V37" s="1177"/>
      <c r="W37" s="1177"/>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42"/>
      <c r="AS37" s="1242"/>
      <c r="AT37" s="1242"/>
      <c r="AU37" s="1242"/>
      <c r="AV37" s="1242"/>
      <c r="AW37" s="1242"/>
      <c r="AX37" s="1242"/>
      <c r="AY37" s="1242"/>
      <c r="AZ37" s="1242"/>
      <c r="BA37" s="1242"/>
      <c r="BB37" s="1242"/>
      <c r="BC37" s="1242"/>
      <c r="BD37" s="1242"/>
      <c r="BE37" s="1242"/>
      <c r="BF37" s="1242"/>
      <c r="BG37" s="1242"/>
      <c r="BH37" s="1242"/>
    </row>
    <row r="38" spans="1:60" ht="22.5" customHeight="1">
      <c r="F38" t="str">
        <f>IF(ISERROR(IF(ISERROR(MID(F37,FIND(".",F37,1)+12,13)),MID(F37,FIND(",",F37,1)+12,13),MID(F37,FIND(".",F37,1)+12,13))),0,IF(ISERROR(MID(F37,FIND(".",F37,1)+12,13)),MID(F37,FIND(",",F37,1)+12,13),MID(F37,FIND(".",F37,1)+12,13)))</f>
        <v>257</v>
      </c>
      <c r="G38" t="str">
        <f t="shared" ref="G38:I38" si="7">IF(ISERROR(IF(ISERROR(MID(G37,FIND(".",G37,1)+12,13)),MID(G37,FIND(",",G37,1)+12,13),MID(G37,FIND(".",G37,1)+12,13))),0,IF(ISERROR(MID(G37,FIND(".",G37,1)+12,13)),MID(G37,FIND(",",G37,1)+12,13),MID(G37,FIND(".",G37,1)+12,13)))</f>
        <v>442</v>
      </c>
      <c r="H38" t="str">
        <f t="shared" si="7"/>
        <v>511</v>
      </c>
      <c r="I38" t="str">
        <f t="shared" si="7"/>
        <v>843</v>
      </c>
      <c r="J38" s="2449" t="e">
        <f>IF(#REF!="","-",#REF!)</f>
        <v>#REF!</v>
      </c>
      <c r="K38" s="2449"/>
      <c r="L38" s="2449"/>
      <c r="M38" s="2449"/>
      <c r="N38" s="2449"/>
      <c r="O38" s="1521"/>
      <c r="P38" s="1521"/>
      <c r="Q38" s="1177"/>
      <c r="R38" s="1177"/>
      <c r="S38" s="1179"/>
      <c r="T38" s="1179"/>
      <c r="U38" s="1179"/>
      <c r="AH38" s="1178"/>
      <c r="AZ38" s="1255"/>
      <c r="BA38" s="1255"/>
      <c r="BB38" s="1255"/>
      <c r="BC38" s="1255"/>
      <c r="BD38" s="1255"/>
      <c r="BE38" s="1255"/>
      <c r="BF38" s="1255"/>
      <c r="BG38" s="1255"/>
      <c r="BH38" s="1260" t="e">
        <f>CONCATENATE(#REF!," ",#REF!,", ",#REF!)</f>
        <v>#REF!</v>
      </c>
    </row>
    <row r="39" spans="1:60" s="1269" customFormat="1" ht="36" customHeight="1">
      <c r="A39" s="1263"/>
      <c r="B39" s="1263"/>
      <c r="C39" s="1263"/>
      <c r="D39" s="1263"/>
      <c r="E39" s="1263"/>
      <c r="F39" s="1263"/>
      <c r="G39" s="1263"/>
      <c r="H39" s="1263"/>
      <c r="I39" s="1263"/>
      <c r="J39" s="1264" t="s">
        <v>2321</v>
      </c>
      <c r="K39" s="1264"/>
      <c r="L39" s="1264"/>
      <c r="M39" s="1264"/>
      <c r="N39" s="1264"/>
      <c r="O39" s="1265"/>
      <c r="P39" s="1266"/>
      <c r="Q39" s="1267"/>
      <c r="R39" s="1267"/>
      <c r="S39" s="1268"/>
      <c r="T39" s="1268"/>
      <c r="U39" s="1268"/>
      <c r="AG39" s="1270" t="s">
        <v>2319</v>
      </c>
      <c r="BA39" s="1265"/>
      <c r="BB39" s="1271"/>
      <c r="BC39" s="1271"/>
      <c r="BD39" s="1271"/>
      <c r="BE39" s="1271"/>
      <c r="BF39" s="1271"/>
      <c r="BG39" s="1271"/>
      <c r="BH39" s="1272" t="s">
        <v>2231</v>
      </c>
    </row>
    <row r="40" spans="1:60" ht="41.25" customHeight="1">
      <c r="J40" s="1176"/>
      <c r="K40" s="1176"/>
      <c r="L40" s="1176"/>
      <c r="M40" s="1176"/>
      <c r="N40" s="1176"/>
      <c r="Q40" s="1177"/>
      <c r="R40" s="1177"/>
      <c r="S40" s="1176"/>
      <c r="T40" s="1176"/>
      <c r="U40" s="1176"/>
      <c r="AZ40" s="1176"/>
      <c r="BA40" s="1176"/>
      <c r="BB40" s="1176"/>
      <c r="BC40" s="1176"/>
      <c r="BD40" s="1176"/>
      <c r="BE40" s="1176"/>
      <c r="BF40" s="1176"/>
      <c r="BG40" s="1176"/>
      <c r="BH40" s="1176"/>
    </row>
    <row r="41" spans="1:60" ht="26.25" customHeight="1">
      <c r="J41" s="1261" t="str">
        <f>CONCATENATE("Kontrolni broj: ",MID(BH41,2,LEN(BH41)-2))</f>
        <v>Kontrolni broj: 24257442511843</v>
      </c>
      <c r="K41" s="1175"/>
      <c r="L41" s="1175"/>
      <c r="M41" s="1175"/>
      <c r="N41" s="1175"/>
      <c r="O41" s="1175"/>
      <c r="P41" s="1175"/>
      <c r="BH41" s="1262" t="str">
        <f>CONCATENATE("*",'#Konverter'!AJ16,F38,G38,H38,I38,"*")</f>
        <v>*24257442511843*</v>
      </c>
    </row>
  </sheetData>
  <mergeCells count="160">
    <mergeCell ref="AY7:BH7"/>
    <mergeCell ref="O38:P38"/>
    <mergeCell ref="AD29:AG29"/>
    <mergeCell ref="R25:AC25"/>
    <mergeCell ref="AD25:AG25"/>
    <mergeCell ref="R26:AC26"/>
    <mergeCell ref="R24:AC24"/>
    <mergeCell ref="AD24:AG24"/>
    <mergeCell ref="R29:AC29"/>
    <mergeCell ref="L21:Q22"/>
    <mergeCell ref="M23:Q27"/>
    <mergeCell ref="M28:Q32"/>
    <mergeCell ref="M34:Q35"/>
    <mergeCell ref="J38:N38"/>
    <mergeCell ref="J15:BH15"/>
    <mergeCell ref="R28:AC28"/>
    <mergeCell ref="AD28:AG28"/>
    <mergeCell ref="AR19:AV19"/>
    <mergeCell ref="BB18:BH18"/>
    <mergeCell ref="J17:K19"/>
    <mergeCell ref="J20:K20"/>
    <mergeCell ref="L20:AC20"/>
    <mergeCell ref="AD20:AG20"/>
    <mergeCell ref="AH20:AM20"/>
    <mergeCell ref="AN20:AQ20"/>
    <mergeCell ref="AW20:BA20"/>
    <mergeCell ref="BB20:BH20"/>
    <mergeCell ref="BB17:BH17"/>
    <mergeCell ref="J34:K35"/>
    <mergeCell ref="J23:K27"/>
    <mergeCell ref="J28:K32"/>
    <mergeCell ref="BB21:BH21"/>
    <mergeCell ref="R22:AC22"/>
    <mergeCell ref="AD22:AG22"/>
    <mergeCell ref="AH22:AM22"/>
    <mergeCell ref="AP22:AQ22"/>
    <mergeCell ref="AR22:AV22"/>
    <mergeCell ref="AW22:BA22"/>
    <mergeCell ref="BB22:BH22"/>
    <mergeCell ref="AW19:BA19"/>
    <mergeCell ref="BB19:BH19"/>
    <mergeCell ref="R32:AC32"/>
    <mergeCell ref="AD32:AG32"/>
    <mergeCell ref="R21:AC21"/>
    <mergeCell ref="AD21:AG21"/>
    <mergeCell ref="AH21:AM21"/>
    <mergeCell ref="AP21:AQ21"/>
    <mergeCell ref="AR20:AV20"/>
    <mergeCell ref="AR21:AV21"/>
    <mergeCell ref="AW21:BA21"/>
    <mergeCell ref="J21:K22"/>
    <mergeCell ref="AH23:AM23"/>
    <mergeCell ref="AP23:AQ23"/>
    <mergeCell ref="AH29:AM29"/>
    <mergeCell ref="AP29:AQ29"/>
    <mergeCell ref="AD35:AG35"/>
    <mergeCell ref="AH35:AM35"/>
    <mergeCell ref="AP35:AQ35"/>
    <mergeCell ref="AH32:AM32"/>
    <mergeCell ref="AP32:AQ32"/>
    <mergeCell ref="AH25:AM25"/>
    <mergeCell ref="AP25:AQ25"/>
    <mergeCell ref="AN21:AO21"/>
    <mergeCell ref="AN22:AO22"/>
    <mergeCell ref="R31:AC31"/>
    <mergeCell ref="AD31:AG31"/>
    <mergeCell ref="R30:AC30"/>
    <mergeCell ref="AD30:AG30"/>
    <mergeCell ref="AP33:AQ33"/>
    <mergeCell ref="AP34:AQ34"/>
    <mergeCell ref="J33:K33"/>
    <mergeCell ref="M33:AC33"/>
    <mergeCell ref="AD33:AG33"/>
    <mergeCell ref="AH33:AM33"/>
    <mergeCell ref="AR25:AV25"/>
    <mergeCell ref="AW25:BA25"/>
    <mergeCell ref="BB25:BH25"/>
    <mergeCell ref="AH24:AM24"/>
    <mergeCell ref="AP24:AQ24"/>
    <mergeCell ref="AR24:AV24"/>
    <mergeCell ref="AW24:BA24"/>
    <mergeCell ref="BB24:BH24"/>
    <mergeCell ref="AP30:AQ30"/>
    <mergeCell ref="AR30:AV30"/>
    <mergeCell ref="BB31:BH31"/>
    <mergeCell ref="AW29:BA29"/>
    <mergeCell ref="BB29:BH29"/>
    <mergeCell ref="AR23:AV23"/>
    <mergeCell ref="AW23:BA23"/>
    <mergeCell ref="BB23:BH23"/>
    <mergeCell ref="AD26:AG26"/>
    <mergeCell ref="AH26:AM26"/>
    <mergeCell ref="AP26:AQ26"/>
    <mergeCell ref="AR26:AV26"/>
    <mergeCell ref="AW26:BA26"/>
    <mergeCell ref="AR28:AV28"/>
    <mergeCell ref="AW28:BA28"/>
    <mergeCell ref="BB28:BH28"/>
    <mergeCell ref="BB26:BH26"/>
    <mergeCell ref="AH28:AM28"/>
    <mergeCell ref="AP28:AQ28"/>
    <mergeCell ref="AW27:BA27"/>
    <mergeCell ref="BB27:BH27"/>
    <mergeCell ref="R34:AC34"/>
    <mergeCell ref="AN34:AO34"/>
    <mergeCell ref="AN35:AO35"/>
    <mergeCell ref="AR34:AV34"/>
    <mergeCell ref="AW34:BA34"/>
    <mergeCell ref="AH34:AM34"/>
    <mergeCell ref="AD34:AG34"/>
    <mergeCell ref="AW35:BA35"/>
    <mergeCell ref="BB35:BH35"/>
    <mergeCell ref="J36:K36"/>
    <mergeCell ref="L36:AQ36"/>
    <mergeCell ref="AR36:AV36"/>
    <mergeCell ref="AW36:BA36"/>
    <mergeCell ref="BB36:BH36"/>
    <mergeCell ref="AN29:AO29"/>
    <mergeCell ref="AN30:AO30"/>
    <mergeCell ref="AN31:AO31"/>
    <mergeCell ref="AN32:AO32"/>
    <mergeCell ref="AN33:AO33"/>
    <mergeCell ref="AR35:AV35"/>
    <mergeCell ref="AP31:AQ31"/>
    <mergeCell ref="AR31:AV31"/>
    <mergeCell ref="AW33:BA33"/>
    <mergeCell ref="BB33:BH33"/>
    <mergeCell ref="BB34:BH34"/>
    <mergeCell ref="R35:AC35"/>
    <mergeCell ref="L23:L35"/>
    <mergeCell ref="R23:AC23"/>
    <mergeCell ref="AD23:AG23"/>
    <mergeCell ref="AR32:AV32"/>
    <mergeCell ref="AW32:BA32"/>
    <mergeCell ref="AR29:AV29"/>
    <mergeCell ref="AH31:AM31"/>
    <mergeCell ref="J14:BH14"/>
    <mergeCell ref="AR17:AV18"/>
    <mergeCell ref="AW17:BA18"/>
    <mergeCell ref="AN17:AQ19"/>
    <mergeCell ref="AD17:AG19"/>
    <mergeCell ref="AH17:AM19"/>
    <mergeCell ref="L17:AC19"/>
    <mergeCell ref="BB32:BH32"/>
    <mergeCell ref="AR33:AV33"/>
    <mergeCell ref="AN23:AO23"/>
    <mergeCell ref="AN24:AO24"/>
    <mergeCell ref="AN25:AO25"/>
    <mergeCell ref="AN26:AO26"/>
    <mergeCell ref="AN27:AO27"/>
    <mergeCell ref="AN28:AO28"/>
    <mergeCell ref="AW30:BA30"/>
    <mergeCell ref="BB30:BH30"/>
    <mergeCell ref="R27:AC27"/>
    <mergeCell ref="AD27:AG27"/>
    <mergeCell ref="AH27:AM27"/>
    <mergeCell ref="AP27:AQ27"/>
    <mergeCell ref="AR27:AV27"/>
    <mergeCell ref="AW31:BA31"/>
    <mergeCell ref="AH30:AM30"/>
  </mergeCells>
  <pageMargins left="0.82677165354330717" right="0.39370078740157483" top="0.27559055118110237" bottom="0.23622047244094491" header="0.23622047244094491" footer="0.15748031496062992"/>
  <pageSetup paperSize="9"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11A735"/>
    <pageSetUpPr fitToPage="1"/>
  </sheetPr>
  <dimension ref="A1:AP43"/>
  <sheetViews>
    <sheetView showGridLines="0" view="pageLayout" topLeftCell="C1" zoomScale="55" zoomScaleNormal="100" zoomScalePageLayoutView="55" workbookViewId="0">
      <selection activeCell="C1" sqref="C1"/>
    </sheetView>
  </sheetViews>
  <sheetFormatPr defaultColWidth="2.5703125" defaultRowHeight="15.75"/>
  <cols>
    <col min="1" max="1" width="8.7109375" hidden="1" customWidth="1"/>
    <col min="2" max="2" width="12.5703125" hidden="1" customWidth="1"/>
    <col min="3" max="3" width="12.7109375" style="1190" bestFit="1" customWidth="1"/>
    <col min="4" max="5" width="2.5703125" style="1190"/>
    <col min="6" max="6" width="9.140625" style="1190" bestFit="1" customWidth="1"/>
    <col min="7" max="21" width="2.5703125" style="1190"/>
    <col min="22" max="22" width="3" style="1190" customWidth="1"/>
    <col min="23" max="23" width="2.5703125" style="1190"/>
    <col min="24" max="24" width="3.140625" style="1190" customWidth="1"/>
    <col min="25" max="25" width="2.5703125" style="1190"/>
    <col min="26" max="26" width="4" style="1190" customWidth="1"/>
    <col min="27" max="35" width="2.5703125" style="1190"/>
    <col min="36" max="36" width="2.7109375" style="1190" customWidth="1"/>
    <col min="37" max="37" width="5.140625" style="1190" customWidth="1"/>
    <col min="38" max="38" width="1.28515625" style="1190" customWidth="1"/>
    <col min="39" max="39" width="2" style="1190" customWidth="1"/>
    <col min="40" max="40" width="4.140625" style="1235" customWidth="1"/>
    <col min="41" max="41" width="1.5703125" style="1235" customWidth="1"/>
    <col min="42" max="42" width="4.85546875" style="1235" customWidth="1"/>
    <col min="43" max="16384" width="2.5703125" style="1190"/>
  </cols>
  <sheetData>
    <row r="1" spans="1:42" ht="22.15" customHeight="1">
      <c r="AK1" s="1207"/>
      <c r="AN1" s="1345" t="s">
        <v>3763</v>
      </c>
      <c r="AP1" s="2280" t="str">
        <f>CONCATENATE("*",'#Konverter'!AJ17,B32,"*")</f>
        <v>*251611820064*</v>
      </c>
    </row>
    <row r="2" spans="1:42" ht="27" customHeight="1">
      <c r="C2" s="2473" t="s">
        <v>3728</v>
      </c>
      <c r="D2" s="2473"/>
      <c r="E2" s="2473"/>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280"/>
    </row>
    <row r="3" spans="1:42" ht="27">
      <c r="C3" s="2473" t="s">
        <v>3730</v>
      </c>
      <c r="D3" s="2473"/>
      <c r="E3" s="2473"/>
      <c r="F3" s="2473"/>
      <c r="G3" s="2473"/>
      <c r="H3" s="2473"/>
      <c r="I3" s="2473"/>
      <c r="J3" s="2473"/>
      <c r="K3" s="2473"/>
      <c r="L3" s="2473"/>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73"/>
      <c r="AO3" s="2473"/>
      <c r="AP3" s="2280"/>
    </row>
    <row r="4" spans="1:42" ht="27">
      <c r="C4" s="2473" t="s">
        <v>3729</v>
      </c>
      <c r="D4" s="2473"/>
      <c r="E4" s="2473"/>
      <c r="F4" s="2473"/>
      <c r="G4" s="2473"/>
      <c r="H4" s="2473"/>
      <c r="I4" s="2473"/>
      <c r="J4" s="2473"/>
      <c r="K4" s="2473"/>
      <c r="L4" s="2473"/>
      <c r="M4" s="2473"/>
      <c r="N4" s="2473"/>
      <c r="O4" s="2473"/>
      <c r="P4" s="2473"/>
      <c r="Q4" s="2473"/>
      <c r="R4" s="2473"/>
      <c r="S4" s="2473"/>
      <c r="T4" s="2473"/>
      <c r="U4" s="2473"/>
      <c r="V4" s="2473"/>
      <c r="W4" s="2473"/>
      <c r="X4" s="2473"/>
      <c r="Y4" s="2473"/>
      <c r="Z4" s="2473"/>
      <c r="AA4" s="2473"/>
      <c r="AB4" s="2473"/>
      <c r="AC4" s="2473"/>
      <c r="AD4" s="2473"/>
      <c r="AE4" s="2473"/>
      <c r="AF4" s="2473"/>
      <c r="AG4" s="2473"/>
      <c r="AH4" s="2473"/>
      <c r="AI4" s="2473"/>
      <c r="AJ4" s="2473"/>
      <c r="AK4" s="2473"/>
      <c r="AL4" s="2473"/>
      <c r="AM4" s="2473"/>
      <c r="AN4" s="2473"/>
      <c r="AO4" s="2473"/>
      <c r="AP4" s="2280"/>
    </row>
    <row r="5" spans="1:42">
      <c r="AP5" s="2280"/>
    </row>
    <row r="6" spans="1:42">
      <c r="AP6" s="2280"/>
    </row>
    <row r="7" spans="1:42" ht="20.25">
      <c r="C7" s="1209" t="e">
        <f>IF(#REF!="","",#REF!)</f>
        <v>#REF!</v>
      </c>
      <c r="D7" s="1210"/>
      <c r="E7" s="1210"/>
      <c r="F7" s="1210"/>
      <c r="G7" s="1210"/>
      <c r="H7" s="1210"/>
      <c r="I7" s="1210"/>
      <c r="J7" s="1210"/>
      <c r="K7" s="1210"/>
      <c r="L7" s="1210"/>
      <c r="M7" s="1210"/>
      <c r="N7" s="1210"/>
      <c r="O7" s="1210"/>
      <c r="P7" s="1210"/>
      <c r="Q7" s="1210"/>
      <c r="R7" s="1210"/>
      <c r="S7" s="1210"/>
      <c r="T7" s="1210"/>
      <c r="U7" s="1210"/>
      <c r="V7" s="1210"/>
      <c r="W7" s="1210"/>
      <c r="X7" s="1211"/>
      <c r="Y7" s="1211"/>
      <c r="Z7" s="1211"/>
      <c r="AA7" s="1211"/>
      <c r="AB7" s="1211"/>
      <c r="AC7" s="1211"/>
      <c r="AD7" s="1211"/>
      <c r="AE7" s="1211"/>
      <c r="AF7" s="1211"/>
      <c r="AG7" s="1211"/>
      <c r="AH7" s="1211"/>
      <c r="AI7" s="1211"/>
      <c r="AJ7" s="1211"/>
      <c r="AK7" s="1211"/>
      <c r="AL7" s="1211"/>
      <c r="AM7" s="1211"/>
      <c r="AP7" s="2280"/>
    </row>
    <row r="8" spans="1:42" s="1186" customFormat="1" ht="24" customHeight="1">
      <c r="A8"/>
      <c r="B8"/>
      <c r="C8" s="1208" t="s">
        <v>3765</v>
      </c>
      <c r="D8" s="1212"/>
      <c r="E8" s="1212"/>
      <c r="F8" s="1212"/>
      <c r="G8" s="1212"/>
      <c r="H8" s="1212"/>
      <c r="I8" s="1212"/>
      <c r="J8" s="1212"/>
      <c r="K8" s="1212"/>
      <c r="L8" s="1212"/>
      <c r="M8" s="1213"/>
      <c r="N8" s="1213"/>
      <c r="O8" s="1213"/>
      <c r="P8" s="1213"/>
      <c r="Q8" s="1213"/>
      <c r="R8" s="1213"/>
      <c r="S8" s="1213"/>
      <c r="T8" s="1213"/>
      <c r="U8" s="1213"/>
      <c r="V8" s="1213"/>
      <c r="W8" s="1213"/>
      <c r="X8" s="1211"/>
      <c r="Y8" s="1211"/>
      <c r="Z8" s="1211"/>
      <c r="AA8" s="1211"/>
      <c r="AB8" s="1211"/>
      <c r="AC8" s="1211"/>
      <c r="AD8" s="1211"/>
      <c r="AE8" s="1211"/>
      <c r="AF8" s="1211"/>
      <c r="AG8" s="1211"/>
      <c r="AH8" s="1211"/>
      <c r="AI8" s="1211"/>
      <c r="AJ8" s="1211"/>
      <c r="AK8" s="1211"/>
      <c r="AL8" s="1211"/>
      <c r="AM8" s="1211"/>
      <c r="AN8" s="1346"/>
      <c r="AO8" s="1346"/>
      <c r="AP8" s="2280"/>
    </row>
    <row r="9" spans="1:42" ht="15" customHeight="1">
      <c r="C9" s="1211"/>
      <c r="D9" s="1214"/>
      <c r="E9" s="1214"/>
      <c r="F9" s="1214"/>
      <c r="G9" s="1214"/>
      <c r="H9" s="1214"/>
      <c r="I9" s="1214"/>
      <c r="J9" s="1214"/>
      <c r="K9" s="1214"/>
      <c r="L9" s="1214"/>
      <c r="M9" s="1214"/>
      <c r="N9" s="1214"/>
      <c r="O9" s="1214"/>
      <c r="P9" s="1214"/>
      <c r="Q9" s="1214"/>
      <c r="R9" s="1214"/>
      <c r="S9" s="1214"/>
      <c r="T9" s="1214"/>
      <c r="U9" s="1214"/>
      <c r="V9" s="1214"/>
      <c r="W9" s="1214"/>
      <c r="X9" s="1211"/>
      <c r="Y9" s="1211"/>
      <c r="Z9" s="1211"/>
      <c r="AA9" s="1211"/>
      <c r="AB9" s="1211"/>
      <c r="AC9" s="1211"/>
      <c r="AD9" s="1211"/>
      <c r="AE9" s="1211"/>
      <c r="AF9" s="1211"/>
      <c r="AG9" s="1211"/>
      <c r="AH9" s="1211"/>
      <c r="AI9" s="1211"/>
      <c r="AJ9" s="1211"/>
      <c r="AK9" s="1211"/>
      <c r="AL9" s="1211"/>
      <c r="AM9" s="1211"/>
      <c r="AP9" s="2280"/>
    </row>
    <row r="10" spans="1:42" ht="20.25">
      <c r="C10" s="1215" t="e">
        <f>IF(#REF!="","",#REF!)</f>
        <v>#REF!</v>
      </c>
      <c r="D10" s="1216"/>
      <c r="E10" s="1216"/>
      <c r="F10" s="1216"/>
      <c r="G10" s="1217"/>
      <c r="H10" s="1217"/>
      <c r="I10" s="1217"/>
      <c r="J10" s="1217"/>
      <c r="K10" s="1217"/>
      <c r="L10" s="1217"/>
      <c r="M10" s="1217"/>
      <c r="N10" s="1217"/>
      <c r="O10" s="1217"/>
      <c r="P10" s="1217"/>
      <c r="Q10" s="1217"/>
      <c r="R10" s="1217"/>
      <c r="S10" s="1217"/>
      <c r="T10" s="1217"/>
      <c r="U10" s="1217"/>
      <c r="V10" s="1217"/>
      <c r="W10" s="1217"/>
      <c r="X10" s="1218"/>
      <c r="Y10" s="1218"/>
      <c r="Z10" s="1218"/>
      <c r="AA10" s="1218"/>
      <c r="AB10" s="1218"/>
      <c r="AC10" s="1218"/>
      <c r="AD10" s="1218"/>
      <c r="AE10" s="1218"/>
      <c r="AF10" s="1218"/>
      <c r="AG10" s="1218"/>
      <c r="AH10" s="1218"/>
      <c r="AI10" s="1211"/>
      <c r="AJ10" s="1211"/>
      <c r="AK10" s="1211"/>
      <c r="AL10" s="1218"/>
      <c r="AM10" s="1211"/>
      <c r="AP10" s="2280"/>
    </row>
    <row r="11" spans="1:42" s="1186" customFormat="1" ht="24" customHeight="1">
      <c r="A11"/>
      <c r="B11"/>
      <c r="C11" s="1208" t="s">
        <v>3685</v>
      </c>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1"/>
      <c r="AJ11" s="1211"/>
      <c r="AK11" s="1211"/>
      <c r="AL11" s="1218"/>
      <c r="AM11" s="1211"/>
      <c r="AN11" s="1346"/>
      <c r="AO11" s="1346"/>
      <c r="AP11" s="2280"/>
    </row>
    <row r="12" spans="1:42" ht="15" customHeight="1">
      <c r="C12" s="1218"/>
      <c r="D12" s="1219"/>
      <c r="E12" s="1219"/>
      <c r="F12" s="1219"/>
      <c r="G12" s="1219"/>
      <c r="H12" s="1219"/>
      <c r="I12" s="1219"/>
      <c r="J12" s="1219"/>
      <c r="K12" s="1219"/>
      <c r="L12" s="1219"/>
      <c r="M12" s="1219"/>
      <c r="N12" s="1219"/>
      <c r="O12" s="1219"/>
      <c r="P12" s="1219"/>
      <c r="Q12" s="1219"/>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1"/>
      <c r="AP12" s="2280"/>
    </row>
    <row r="13" spans="1:42" s="1199" customFormat="1" ht="20.25">
      <c r="A13"/>
      <c r="B13"/>
      <c r="C13" s="1209" t="e">
        <f>IF(#REF!="","",#REF!)</f>
        <v>#REF!</v>
      </c>
      <c r="D13" s="1216"/>
      <c r="E13" s="1220"/>
      <c r="F13" s="1220"/>
      <c r="G13" s="1220"/>
      <c r="H13" s="1220"/>
      <c r="I13" s="1216"/>
      <c r="J13" s="1209" t="e">
        <f>IF(#REF!="","",#REF!)</f>
        <v>#REF!</v>
      </c>
      <c r="K13" s="1216"/>
      <c r="L13" s="1216"/>
      <c r="M13" s="1216"/>
      <c r="N13" s="1216"/>
      <c r="O13" s="1216"/>
      <c r="P13" s="1216"/>
      <c r="Q13" s="1216"/>
      <c r="R13" s="1216"/>
      <c r="S13" s="1216"/>
      <c r="T13" s="1218"/>
      <c r="U13" s="1218"/>
      <c r="V13" s="1218"/>
      <c r="W13" s="1219"/>
      <c r="X13" s="1219"/>
      <c r="Y13" s="1216"/>
      <c r="Z13" s="1220"/>
      <c r="AA13" s="1220"/>
      <c r="AB13" s="1220"/>
      <c r="AC13" s="1216"/>
      <c r="AD13" s="1216"/>
      <c r="AE13" s="1216"/>
      <c r="AF13" s="1216"/>
      <c r="AG13" s="1216"/>
      <c r="AH13" s="1216"/>
      <c r="AJ13" s="1209"/>
      <c r="AK13" s="1209"/>
      <c r="AL13" s="1216"/>
      <c r="AM13" s="1221"/>
      <c r="AN13" s="1347"/>
      <c r="AO13" s="1351" t="e">
        <f>IF(#REF!="","",#REF!)</f>
        <v>#REF!</v>
      </c>
      <c r="AP13" s="2280"/>
    </row>
    <row r="14" spans="1:42" s="1206" customFormat="1" ht="24" customHeight="1">
      <c r="A14"/>
      <c r="B14"/>
      <c r="C14" s="1208" t="s">
        <v>2316</v>
      </c>
      <c r="D14" s="1222"/>
      <c r="E14" s="1222"/>
      <c r="F14" s="1222"/>
      <c r="G14" s="1222"/>
      <c r="H14" s="1222"/>
      <c r="I14" s="1222"/>
      <c r="J14" s="1208" t="s">
        <v>3766</v>
      </c>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J14" s="1208"/>
      <c r="AK14" s="1208"/>
      <c r="AL14" s="1222"/>
      <c r="AM14" s="1223"/>
      <c r="AN14" s="1348"/>
      <c r="AO14" s="1352" t="s">
        <v>7</v>
      </c>
      <c r="AP14" s="2280"/>
    </row>
    <row r="15" spans="1:42" ht="15" customHeight="1">
      <c r="C15" s="1218"/>
      <c r="D15" s="1218"/>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1218"/>
      <c r="AM15" s="1211"/>
      <c r="AP15" s="2280"/>
    </row>
    <row r="16" spans="1:42" s="1199" customFormat="1" ht="20.25">
      <c r="A16"/>
      <c r="B16"/>
      <c r="C16" s="1209" t="e">
        <f>IF(#REF!="","",#REF!)</f>
        <v>#REF!</v>
      </c>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216"/>
      <c r="AM16" s="1221"/>
      <c r="AN16" s="1347"/>
      <c r="AO16" s="1347"/>
      <c r="AP16" s="2280"/>
    </row>
    <row r="17" spans="1:42" s="1186" customFormat="1" ht="24" customHeight="1">
      <c r="A17"/>
      <c r="B17"/>
      <c r="C17" s="1208" t="s">
        <v>2213</v>
      </c>
      <c r="D17" s="1211"/>
      <c r="E17" s="1211"/>
      <c r="F17" s="1211"/>
      <c r="G17" s="1211"/>
      <c r="H17" s="121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c r="AL17" s="1211"/>
      <c r="AM17" s="1211"/>
      <c r="AN17" s="1346"/>
      <c r="AO17" s="1346"/>
      <c r="AP17" s="2280"/>
    </row>
    <row r="21" spans="1:42" ht="23.25">
      <c r="C21" s="2257" t="e">
        <f>CONCATENATE("IZVJEŠTAJ ZA PERIOD OD ",DAY(#REF!),".",MONTH(#REF!),".",YEAR(#REF!),". do ",DAY(#REF!),".",MONTH(#REF!),".",YEAR(#REF!),". godine")</f>
        <v>#REF!</v>
      </c>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row>
    <row r="22" spans="1:42" ht="16.5" thickBot="1"/>
    <row r="23" spans="1:42" s="1205" customFormat="1" ht="20.25" customHeight="1">
      <c r="A23"/>
      <c r="B23"/>
      <c r="C23" s="2463" t="s">
        <v>3688</v>
      </c>
      <c r="D23" s="2278"/>
      <c r="E23" s="2331" t="s">
        <v>2634</v>
      </c>
      <c r="F23" s="2332"/>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3"/>
      <c r="AE23" s="2314" t="s">
        <v>2939</v>
      </c>
      <c r="AF23" s="2314"/>
      <c r="AG23" s="2314"/>
      <c r="AH23" s="2314"/>
      <c r="AI23" s="2314" t="s">
        <v>2899</v>
      </c>
      <c r="AJ23" s="2314"/>
      <c r="AK23" s="2314"/>
      <c r="AL23" s="2314"/>
      <c r="AM23" s="2314"/>
      <c r="AN23" s="2314"/>
      <c r="AO23" s="2465"/>
      <c r="AP23" s="1236"/>
    </row>
    <row r="24" spans="1:42" s="1205" customFormat="1" ht="16.5" customHeight="1" thickBot="1">
      <c r="A24"/>
      <c r="B24"/>
      <c r="C24" s="2464" t="s">
        <v>3687</v>
      </c>
      <c r="D24" s="2279"/>
      <c r="E24" s="2334"/>
      <c r="F24" s="2335"/>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6"/>
      <c r="AE24" s="2466"/>
      <c r="AF24" s="2466"/>
      <c r="AG24" s="2466"/>
      <c r="AH24" s="2466"/>
      <c r="AI24" s="2466"/>
      <c r="AJ24" s="2466"/>
      <c r="AK24" s="2466"/>
      <c r="AL24" s="2466"/>
      <c r="AM24" s="2466"/>
      <c r="AN24" s="2466"/>
      <c r="AO24" s="2467"/>
      <c r="AP24" s="1236"/>
    </row>
    <row r="25" spans="1:42" s="1205" customFormat="1" ht="18.75" customHeight="1" thickBot="1">
      <c r="A25"/>
      <c r="B25"/>
      <c r="C25" s="2468">
        <v>1</v>
      </c>
      <c r="D25" s="2417"/>
      <c r="E25" s="2474">
        <v>2</v>
      </c>
      <c r="F25" s="2475"/>
      <c r="G25" s="2475"/>
      <c r="H25" s="2475"/>
      <c r="I25" s="2475"/>
      <c r="J25" s="2475"/>
      <c r="K25" s="2475"/>
      <c r="L25" s="2475"/>
      <c r="M25" s="2475"/>
      <c r="N25" s="2475"/>
      <c r="O25" s="2475"/>
      <c r="P25" s="2475"/>
      <c r="Q25" s="2475"/>
      <c r="R25" s="2475"/>
      <c r="S25" s="2475"/>
      <c r="T25" s="2475"/>
      <c r="U25" s="2475"/>
      <c r="V25" s="2475"/>
      <c r="W25" s="2475"/>
      <c r="X25" s="2475"/>
      <c r="Y25" s="2475"/>
      <c r="Z25" s="2475"/>
      <c r="AA25" s="2475"/>
      <c r="AB25" s="2475"/>
      <c r="AC25" s="2475"/>
      <c r="AD25" s="2476"/>
      <c r="AE25" s="2417">
        <v>3</v>
      </c>
      <c r="AF25" s="2417"/>
      <c r="AG25" s="2417"/>
      <c r="AH25" s="2417"/>
      <c r="AI25" s="2417">
        <v>4</v>
      </c>
      <c r="AJ25" s="2417"/>
      <c r="AK25" s="2417"/>
      <c r="AL25" s="2417"/>
      <c r="AM25" s="2417"/>
      <c r="AN25" s="2417"/>
      <c r="AO25" s="2485"/>
      <c r="AP25" s="1236"/>
    </row>
    <row r="26" spans="1:42" s="1204" customFormat="1" ht="29.25" customHeight="1">
      <c r="A26">
        <v>0.01</v>
      </c>
      <c r="B26">
        <f>IF(LEN(AI26)=0,"",1+ABS((AI26*A26)/LEN(AI26))+A26)</f>
        <v>21.013999999999999</v>
      </c>
      <c r="C26" s="2483" t="s">
        <v>2638</v>
      </c>
      <c r="D26" s="2484"/>
      <c r="E26" s="2477" t="s">
        <v>3727</v>
      </c>
      <c r="F26" s="2478"/>
      <c r="G26" s="2478"/>
      <c r="H26" s="2478"/>
      <c r="I26" s="2478"/>
      <c r="J26" s="2478"/>
      <c r="K26" s="2478"/>
      <c r="L26" s="2478"/>
      <c r="M26" s="2478"/>
      <c r="N26" s="2478"/>
      <c r="O26" s="2478"/>
      <c r="P26" s="2478"/>
      <c r="Q26" s="2478"/>
      <c r="R26" s="2478"/>
      <c r="S26" s="2478"/>
      <c r="T26" s="2478"/>
      <c r="U26" s="2478"/>
      <c r="V26" s="2478"/>
      <c r="W26" s="2478"/>
      <c r="X26" s="2478"/>
      <c r="Y26" s="2478"/>
      <c r="Z26" s="2478"/>
      <c r="AA26" s="2478"/>
      <c r="AB26" s="2478"/>
      <c r="AC26" s="2478"/>
      <c r="AD26" s="2479"/>
      <c r="AE26" s="2486">
        <v>722581</v>
      </c>
      <c r="AF26" s="2486"/>
      <c r="AG26" s="2486"/>
      <c r="AH26" s="2486"/>
      <c r="AI26" s="2487">
        <v>10002</v>
      </c>
      <c r="AJ26" s="2487"/>
      <c r="AK26" s="2487"/>
      <c r="AL26" s="2487"/>
      <c r="AM26" s="2487"/>
      <c r="AN26" s="2487"/>
      <c r="AO26" s="2488"/>
      <c r="AP26" s="1237"/>
    </row>
    <row r="27" spans="1:42" s="1204" customFormat="1" ht="29.25" customHeight="1">
      <c r="A27">
        <v>0.02</v>
      </c>
      <c r="B27">
        <f>IF(LEN(AI27)=0,"",1+ABS((AI27*A27)/LEN(AI27))+A27)</f>
        <v>4.3533333333333335</v>
      </c>
      <c r="C27" s="2428"/>
      <c r="D27" s="2429"/>
      <c r="E27" s="2480"/>
      <c r="F27" s="2481"/>
      <c r="G27" s="2481"/>
      <c r="H27" s="2481"/>
      <c r="I27" s="2481"/>
      <c r="J27" s="2481"/>
      <c r="K27" s="2481"/>
      <c r="L27" s="2481"/>
      <c r="M27" s="2481"/>
      <c r="N27" s="2481"/>
      <c r="O27" s="2481"/>
      <c r="P27" s="2481"/>
      <c r="Q27" s="2481"/>
      <c r="R27" s="2481"/>
      <c r="S27" s="2481"/>
      <c r="T27" s="2481"/>
      <c r="U27" s="2481"/>
      <c r="V27" s="2481"/>
      <c r="W27" s="2481"/>
      <c r="X27" s="2481"/>
      <c r="Y27" s="2481"/>
      <c r="Z27" s="2481"/>
      <c r="AA27" s="2481"/>
      <c r="AB27" s="2481"/>
      <c r="AC27" s="2481"/>
      <c r="AD27" s="2482"/>
      <c r="AE27" s="2306">
        <v>722582</v>
      </c>
      <c r="AF27" s="2306"/>
      <c r="AG27" s="2306"/>
      <c r="AH27" s="2306"/>
      <c r="AI27" s="2293">
        <v>500</v>
      </c>
      <c r="AJ27" s="2293"/>
      <c r="AK27" s="2293"/>
      <c r="AL27" s="2293"/>
      <c r="AM27" s="2293"/>
      <c r="AN27" s="2293"/>
      <c r="AO27" s="2294"/>
      <c r="AP27" s="1237"/>
    </row>
    <row r="28" spans="1:42" s="1204" customFormat="1" ht="29.25" customHeight="1">
      <c r="A28">
        <v>0.03</v>
      </c>
      <c r="B28">
        <f>IF(LEN(AI28)=0,"",1+ABS((AI28*A28)/LEN(AI28))+A28)</f>
        <v>1.03003</v>
      </c>
      <c r="C28" s="2305" t="s">
        <v>2640</v>
      </c>
      <c r="D28" s="2306"/>
      <c r="E28" s="2469" t="s">
        <v>3726</v>
      </c>
      <c r="F28" s="2470"/>
      <c r="G28" s="2470"/>
      <c r="H28" s="2470"/>
      <c r="I28" s="2470"/>
      <c r="J28" s="2470"/>
      <c r="K28" s="2470"/>
      <c r="L28" s="2470"/>
      <c r="M28" s="2470"/>
      <c r="N28" s="2470"/>
      <c r="O28" s="2470"/>
      <c r="P28" s="2470"/>
      <c r="Q28" s="2470"/>
      <c r="R28" s="2470"/>
      <c r="S28" s="2470"/>
      <c r="T28" s="2470"/>
      <c r="U28" s="2470"/>
      <c r="V28" s="2470"/>
      <c r="W28" s="2470"/>
      <c r="X28" s="2470"/>
      <c r="Y28" s="2470"/>
      <c r="Z28" s="2470"/>
      <c r="AA28" s="2470"/>
      <c r="AB28" s="2470"/>
      <c r="AC28" s="2470"/>
      <c r="AD28" s="2372"/>
      <c r="AE28" s="2306"/>
      <c r="AF28" s="2306"/>
      <c r="AG28" s="2306"/>
      <c r="AH28" s="2306"/>
      <c r="AI28" s="2461">
        <v>5.0000000000000001E-3</v>
      </c>
      <c r="AJ28" s="2461"/>
      <c r="AK28" s="2461"/>
      <c r="AL28" s="2461"/>
      <c r="AM28" s="2461"/>
      <c r="AN28" s="2461"/>
      <c r="AO28" s="2462"/>
      <c r="AP28" s="1237"/>
    </row>
    <row r="29" spans="1:42" s="1204" customFormat="1" ht="29.25" customHeight="1">
      <c r="A29">
        <v>0.04</v>
      </c>
      <c r="B29">
        <f>IF(LEN(AI29)=0,"",1+ABS((AI29*A29)/LEN(AI29))+A29)</f>
        <v>1.44008</v>
      </c>
      <c r="C29" s="2305" t="s">
        <v>2642</v>
      </c>
      <c r="D29" s="2306"/>
      <c r="E29" s="2469" t="s">
        <v>3678</v>
      </c>
      <c r="F29" s="2470"/>
      <c r="G29" s="2470"/>
      <c r="H29" s="2470"/>
      <c r="I29" s="2470"/>
      <c r="J29" s="2470"/>
      <c r="K29" s="2470"/>
      <c r="L29" s="2470"/>
      <c r="M29" s="2470"/>
      <c r="N29" s="2470"/>
      <c r="O29" s="2470"/>
      <c r="P29" s="2470"/>
      <c r="Q29" s="2470"/>
      <c r="R29" s="2470"/>
      <c r="S29" s="2470"/>
      <c r="T29" s="2470"/>
      <c r="U29" s="2470"/>
      <c r="V29" s="2470"/>
      <c r="W29" s="2470"/>
      <c r="X29" s="2470"/>
      <c r="Y29" s="2470"/>
      <c r="Z29" s="2470"/>
      <c r="AA29" s="2470"/>
      <c r="AB29" s="2470"/>
      <c r="AC29" s="2470"/>
      <c r="AD29" s="2372"/>
      <c r="AE29" s="2306">
        <v>722581</v>
      </c>
      <c r="AF29" s="2306"/>
      <c r="AG29" s="2306"/>
      <c r="AH29" s="2306"/>
      <c r="AI29" s="2293">
        <f>IF(AI26*AI28=0,"",AI26*AI28)</f>
        <v>50.01</v>
      </c>
      <c r="AJ29" s="2293"/>
      <c r="AK29" s="2293"/>
      <c r="AL29" s="2293"/>
      <c r="AM29" s="2293"/>
      <c r="AN29" s="2293"/>
      <c r="AO29" s="2294"/>
      <c r="AP29" s="1237"/>
    </row>
    <row r="30" spans="1:42" s="1204" customFormat="1" ht="29.25" customHeight="1" thickBot="1">
      <c r="A30">
        <v>0.05</v>
      </c>
      <c r="B30">
        <f>IF(LEN(AI30)=0,"",1+ABS((AI30*A30)/LEN(AI30))+A30)</f>
        <v>1.0916666666666668</v>
      </c>
      <c r="C30" s="2312"/>
      <c r="D30" s="2313"/>
      <c r="E30" s="2471" t="s">
        <v>3725</v>
      </c>
      <c r="F30" s="2472"/>
      <c r="G30" s="2472"/>
      <c r="H30" s="2472"/>
      <c r="I30" s="2472"/>
      <c r="J30" s="2472"/>
      <c r="K30" s="2472"/>
      <c r="L30" s="2472"/>
      <c r="M30" s="2472"/>
      <c r="N30" s="2472"/>
      <c r="O30" s="2472"/>
      <c r="P30" s="2472"/>
      <c r="Q30" s="2472"/>
      <c r="R30" s="2472"/>
      <c r="S30" s="2472"/>
      <c r="T30" s="2472"/>
      <c r="U30" s="2472"/>
      <c r="V30" s="2472"/>
      <c r="W30" s="2472"/>
      <c r="X30" s="2472"/>
      <c r="Y30" s="2472"/>
      <c r="Z30" s="2472"/>
      <c r="AA30" s="2472"/>
      <c r="AB30" s="2472"/>
      <c r="AC30" s="2472"/>
      <c r="AD30" s="2359"/>
      <c r="AE30" s="2313">
        <v>722582</v>
      </c>
      <c r="AF30" s="2313"/>
      <c r="AG30" s="2313"/>
      <c r="AH30" s="2313"/>
      <c r="AI30" s="2290">
        <f>IF(AI27*AI28=0,"",AI27*AI28)</f>
        <v>2.5</v>
      </c>
      <c r="AJ30" s="2290"/>
      <c r="AK30" s="2290"/>
      <c r="AL30" s="2290"/>
      <c r="AM30" s="2290"/>
      <c r="AN30" s="2290"/>
      <c r="AO30" s="2291"/>
      <c r="AP30" s="1237"/>
    </row>
    <row r="31" spans="1:42">
      <c r="B31">
        <f>IF(ISERROR(ABS(LOG(ABS(SUM(B26:B30)),EXP(3)))),"",ABS(LOG(ABS(SUM(B26:B30)),EXP(3))))</f>
        <v>1.1216161182006439</v>
      </c>
    </row>
    <row r="32" spans="1:42" ht="26.25" customHeight="1">
      <c r="B32" s="916" t="str">
        <f>IF(ISERROR(IF(ISERROR(MID(B31,FIND(".",B31,1)+5,13)),MID(B31,FIND(",",B31,1)+5,13),MID(B31,FIND(".",B31,1)+5,13))),0,IF(ISERROR(MID(B31,FIND(".",B31,1)+5,13)),MID(B31,FIND(",",B31,1)+5,13),MID(B31,FIND(".",B31,1)+5,13)))</f>
        <v>1611820064</v>
      </c>
    </row>
    <row r="33" spans="1:42" s="1185" customFormat="1" ht="20.25">
      <c r="A33"/>
      <c r="B33"/>
      <c r="C33" s="1226" t="e">
        <f>CONCATENATE(#REF!,", ",DAY(#REF!),".",MONTH(#REF!),".",YEAR(#REF!),".")</f>
        <v>#REF!</v>
      </c>
      <c r="D33" s="1227"/>
      <c r="E33" s="1227"/>
      <c r="F33" s="1227"/>
      <c r="G33" s="1228"/>
      <c r="I33" s="1229"/>
      <c r="J33" s="1229"/>
      <c r="K33" s="1229"/>
      <c r="L33" s="1229"/>
      <c r="AN33" s="1238"/>
      <c r="AO33" s="1238"/>
      <c r="AP33" s="1238"/>
    </row>
    <row r="34" spans="1:42" s="1185" customFormat="1" ht="25.5" customHeight="1">
      <c r="A34"/>
      <c r="B34"/>
      <c r="C34" s="1230" t="s">
        <v>3691</v>
      </c>
      <c r="AN34" s="1238"/>
      <c r="AO34" s="1238"/>
      <c r="AP34" s="1238"/>
    </row>
    <row r="35" spans="1:42" s="1185" customFormat="1" ht="20.25">
      <c r="A35"/>
      <c r="B35"/>
      <c r="AN35" s="1238"/>
      <c r="AO35" s="1238"/>
      <c r="AP35" s="1238"/>
    </row>
    <row r="36" spans="1:42" s="1185" customFormat="1" ht="20.25">
      <c r="A36"/>
      <c r="B36"/>
      <c r="C36" s="1226" t="e">
        <f>LEFT(#REF!,FIND(";",#REF!,1)-1)</f>
        <v>#REF!</v>
      </c>
      <c r="D36" s="1226"/>
      <c r="E36" s="1226"/>
      <c r="F36" s="1226"/>
      <c r="G36" s="1226"/>
      <c r="H36" s="1226"/>
      <c r="I36" s="1226"/>
      <c r="J36" s="1226"/>
      <c r="K36" s="1226"/>
      <c r="L36" s="1226"/>
      <c r="AB36" s="1231"/>
      <c r="AC36" s="1231"/>
      <c r="AD36" s="1231"/>
      <c r="AE36" s="1231"/>
      <c r="AF36" s="1231"/>
      <c r="AG36" s="1231"/>
      <c r="AH36" s="1231"/>
      <c r="AI36" s="1231"/>
      <c r="AJ36" s="1231"/>
      <c r="AN36" s="1238"/>
      <c r="AO36" s="1349" t="e">
        <f>CONCATENATE(#REF!," ",#REF!,", ",#REF!)</f>
        <v>#REF!</v>
      </c>
      <c r="AP36" s="1238"/>
    </row>
    <row r="37" spans="1:42" s="1185" customFormat="1" ht="24" customHeight="1">
      <c r="A37"/>
      <c r="B37"/>
      <c r="C37" s="1230" t="s">
        <v>3690</v>
      </c>
      <c r="D37" s="1230"/>
      <c r="E37" s="1230"/>
      <c r="F37" s="1230"/>
      <c r="G37" s="1230"/>
      <c r="H37" s="1230"/>
      <c r="I37" s="1230"/>
      <c r="J37" s="1230"/>
      <c r="K37" s="1230"/>
      <c r="L37" s="1230"/>
      <c r="U37" s="1232" t="s">
        <v>2319</v>
      </c>
      <c r="AC37" s="1233"/>
      <c r="AD37" s="1233"/>
      <c r="AE37" s="1233"/>
      <c r="AF37" s="1233"/>
      <c r="AG37" s="1233"/>
      <c r="AH37" s="1233"/>
      <c r="AI37" s="1233"/>
      <c r="AJ37" s="1233"/>
      <c r="AN37" s="1238"/>
      <c r="AO37" s="1350" t="s">
        <v>2231</v>
      </c>
      <c r="AP37" s="1238"/>
    </row>
    <row r="38" spans="1:42" s="1185" customFormat="1" ht="69.75" customHeight="1">
      <c r="A38"/>
      <c r="B38"/>
      <c r="AN38" s="1238"/>
      <c r="AO38" s="1238"/>
      <c r="AP38" s="1238"/>
    </row>
    <row r="39" spans="1:42" ht="76.5" customHeight="1">
      <c r="AP39" s="1239"/>
    </row>
    <row r="40" spans="1:42" ht="90" customHeight="1">
      <c r="C40" s="1202"/>
      <c r="D40" s="1202"/>
      <c r="E40" s="1203"/>
      <c r="F40" s="1175"/>
      <c r="G40" s="1175"/>
      <c r="H40" s="1194"/>
      <c r="I40" s="1194"/>
      <c r="J40" s="1194"/>
      <c r="K40" s="1194"/>
      <c r="L40" s="1194"/>
      <c r="M40" s="1194"/>
      <c r="N40" s="1194"/>
      <c r="O40" s="1194"/>
      <c r="P40" s="1194"/>
      <c r="Q40" s="1194"/>
      <c r="R40" s="1194"/>
      <c r="S40" s="1194"/>
      <c r="T40" s="1194"/>
      <c r="U40" s="1194"/>
      <c r="V40" s="1194"/>
      <c r="W40" s="1194"/>
      <c r="X40" s="1194"/>
      <c r="Y40" s="1194"/>
      <c r="AP40" s="1239"/>
    </row>
    <row r="41" spans="1:42" ht="21.75">
      <c r="C41" s="1234" t="str">
        <f>CONCATENATE("Kontrolni broj: ",MID(AP1,2,LEN(AP1)-2))</f>
        <v>Kontrolni broj: 251611820064</v>
      </c>
      <c r="D41" s="622"/>
      <c r="E41" s="623"/>
      <c r="F41" s="624"/>
      <c r="G41" s="624"/>
      <c r="H41" s="624"/>
      <c r="I41" s="624"/>
      <c r="J41" s="624"/>
      <c r="K41" s="624"/>
      <c r="L41" s="624"/>
      <c r="M41" s="624"/>
      <c r="N41" s="624"/>
      <c r="O41" s="624"/>
      <c r="P41" s="624"/>
      <c r="Q41" s="1201"/>
      <c r="R41" s="1201"/>
      <c r="S41" s="1201"/>
      <c r="T41" s="1201"/>
      <c r="U41" s="1201"/>
      <c r="V41" s="1201"/>
      <c r="W41" s="1201"/>
      <c r="X41" s="1201"/>
      <c r="Y41" s="1201"/>
      <c r="AO41" s="1240" t="s">
        <v>2953</v>
      </c>
      <c r="AP41" s="1239"/>
    </row>
    <row r="42" spans="1:42">
      <c r="AP42" s="1239"/>
    </row>
    <row r="43" spans="1:42">
      <c r="AM43" s="1190" t="s">
        <v>3643</v>
      </c>
    </row>
  </sheetData>
  <mergeCells count="32">
    <mergeCell ref="C21:AO21"/>
    <mergeCell ref="C2:AO2"/>
    <mergeCell ref="C3:AO3"/>
    <mergeCell ref="C4:AO4"/>
    <mergeCell ref="AI29:AO29"/>
    <mergeCell ref="E25:AD25"/>
    <mergeCell ref="E23:AD24"/>
    <mergeCell ref="E26:AD27"/>
    <mergeCell ref="C26:D27"/>
    <mergeCell ref="E28:AD28"/>
    <mergeCell ref="AI25:AO25"/>
    <mergeCell ref="AE26:AH26"/>
    <mergeCell ref="AI26:AO26"/>
    <mergeCell ref="AE27:AH27"/>
    <mergeCell ref="AI27:AO27"/>
    <mergeCell ref="AE29:AH29"/>
    <mergeCell ref="AP1:AP17"/>
    <mergeCell ref="AI30:AO30"/>
    <mergeCell ref="AI28:AO28"/>
    <mergeCell ref="C23:D23"/>
    <mergeCell ref="C24:D24"/>
    <mergeCell ref="AI23:AO24"/>
    <mergeCell ref="AE23:AH24"/>
    <mergeCell ref="C30:D30"/>
    <mergeCell ref="AE30:AH30"/>
    <mergeCell ref="C28:D28"/>
    <mergeCell ref="C25:D25"/>
    <mergeCell ref="E29:AD29"/>
    <mergeCell ref="AE28:AH28"/>
    <mergeCell ref="C29:D29"/>
    <mergeCell ref="E30:AD30"/>
    <mergeCell ref="AE25:AH25"/>
  </mergeCells>
  <pageMargins left="0.82677165354330717" right="0.27559055118110237" top="0.47244094488188981" bottom="0.23622047244094491" header="0.23622047244094491" footer="0.15748031496062992"/>
  <pageSetup paperSize="9" scale="7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11A735"/>
    <pageSetUpPr fitToPage="1"/>
  </sheetPr>
  <dimension ref="A1:AMJ50"/>
  <sheetViews>
    <sheetView showGridLines="0" view="pageLayout" topLeftCell="B2" zoomScale="85" zoomScaleNormal="85" zoomScaleSheetLayoutView="100" zoomScalePageLayoutView="85" workbookViewId="0">
      <selection activeCell="C1" sqref="C1"/>
    </sheetView>
  </sheetViews>
  <sheetFormatPr defaultColWidth="2.28515625" defaultRowHeight="17.25"/>
  <cols>
    <col min="1" max="1" width="33.42578125" style="46" hidden="1" customWidth="1"/>
    <col min="2" max="4" width="2.28515625" style="42"/>
    <col min="5" max="5" width="6.85546875" style="42" customWidth="1"/>
    <col min="6" max="14" width="2.28515625" style="42"/>
    <col min="15" max="15" width="15.140625" style="42" customWidth="1"/>
    <col min="16" max="38" width="2.28515625" style="42"/>
    <col min="39" max="39" width="1.5703125" style="42" customWidth="1"/>
    <col min="40" max="40" width="3.5703125" style="42" customWidth="1"/>
    <col min="41" max="42" width="2.28515625" style="42"/>
    <col min="43" max="43" width="3.28515625" style="42" bestFit="1" customWidth="1"/>
    <col min="44" max="48" width="2.28515625" style="42"/>
    <col min="49" max="49" width="3.42578125" style="42" bestFit="1" customWidth="1"/>
    <col min="50" max="1024" width="2.28515625" style="42"/>
    <col min="1025" max="16384" width="2.28515625" style="37"/>
  </cols>
  <sheetData>
    <row r="1" spans="1:40" s="40" customFormat="1" ht="45.75" hidden="1" customHeight="1">
      <c r="A1" s="67"/>
      <c r="AL1" s="70"/>
      <c r="AN1" s="2495"/>
    </row>
    <row r="2" spans="1:40" ht="21.75" customHeight="1">
      <c r="A2" s="323"/>
      <c r="B2" s="322" t="e">
        <f>IF(#REF!="","",#REF!)</f>
        <v>#REF!</v>
      </c>
      <c r="C2" s="322"/>
      <c r="D2" s="322"/>
      <c r="E2" s="322"/>
      <c r="F2" s="322"/>
      <c r="G2" s="322"/>
      <c r="H2" s="322"/>
      <c r="I2" s="322"/>
      <c r="J2" s="322"/>
      <c r="K2" s="322"/>
      <c r="L2" s="322"/>
      <c r="M2" s="322"/>
      <c r="N2" s="322"/>
      <c r="O2" s="322"/>
      <c r="P2" s="322"/>
      <c r="Q2" s="322"/>
      <c r="R2" s="324"/>
      <c r="S2" s="324"/>
      <c r="T2" s="324"/>
      <c r="U2" s="324"/>
      <c r="V2" s="324"/>
      <c r="W2" s="324"/>
      <c r="X2" s="324"/>
      <c r="Y2" s="324"/>
      <c r="Z2" s="324"/>
      <c r="AA2" s="324"/>
      <c r="AB2" s="324"/>
      <c r="AC2" s="324"/>
      <c r="AD2" s="324"/>
      <c r="AE2" s="324"/>
      <c r="AF2" s="324"/>
      <c r="AG2" s="324"/>
      <c r="AH2" s="324"/>
      <c r="AI2" s="324"/>
      <c r="AJ2" s="324"/>
      <c r="AK2" s="324"/>
      <c r="AL2" s="324"/>
      <c r="AN2" s="2495"/>
    </row>
    <row r="3" spans="1:40" ht="21.75" customHeight="1">
      <c r="A3" s="323"/>
      <c r="B3" s="310" t="e">
        <f>CONCATENATE(#REF!,", ",#REF!)</f>
        <v>#REF!</v>
      </c>
      <c r="C3" s="310"/>
      <c r="D3" s="310"/>
      <c r="E3" s="310"/>
      <c r="F3" s="310"/>
      <c r="G3" s="310"/>
      <c r="H3" s="310"/>
      <c r="I3" s="310"/>
      <c r="J3" s="310"/>
      <c r="K3" s="310"/>
      <c r="L3" s="310"/>
      <c r="M3" s="310"/>
      <c r="N3" s="310"/>
      <c r="O3" s="310"/>
      <c r="P3" s="310"/>
      <c r="Q3" s="305"/>
      <c r="R3" s="256"/>
      <c r="S3" s="256"/>
      <c r="T3" s="256"/>
      <c r="U3" s="256"/>
      <c r="V3" s="256"/>
      <c r="W3" s="256"/>
      <c r="X3" s="256"/>
      <c r="Y3" s="256"/>
      <c r="Z3" s="256"/>
      <c r="AA3" s="256"/>
      <c r="AB3" s="256"/>
      <c r="AC3" s="256"/>
      <c r="AD3" s="256"/>
      <c r="AE3" s="256"/>
      <c r="AF3" s="256"/>
      <c r="AG3" s="256"/>
      <c r="AH3" s="256"/>
      <c r="AI3" s="256"/>
      <c r="AJ3" s="256"/>
      <c r="AK3" s="256"/>
      <c r="AL3" s="256"/>
      <c r="AN3" s="2495"/>
    </row>
    <row r="4" spans="1:40" ht="21.75" customHeight="1">
      <c r="A4" s="323"/>
      <c r="B4" s="310" t="e">
        <f>CONCATENATE("JIB: ",#REF!)</f>
        <v>#REF!</v>
      </c>
      <c r="C4" s="310"/>
      <c r="D4" s="310"/>
      <c r="E4" s="310"/>
      <c r="F4" s="310"/>
      <c r="G4" s="310"/>
      <c r="H4" s="310"/>
      <c r="I4" s="310"/>
      <c r="J4" s="310"/>
      <c r="K4" s="310"/>
      <c r="L4" s="310"/>
      <c r="M4" s="310"/>
      <c r="N4" s="310"/>
      <c r="O4" s="310"/>
      <c r="P4" s="310"/>
      <c r="Q4" s="305"/>
      <c r="R4" s="256"/>
      <c r="S4" s="256"/>
      <c r="T4" s="256"/>
      <c r="U4" s="256"/>
      <c r="V4" s="256"/>
      <c r="W4" s="256"/>
      <c r="X4" s="256"/>
      <c r="Y4" s="256"/>
      <c r="Z4" s="256"/>
      <c r="AA4" s="256"/>
      <c r="AB4" s="256"/>
      <c r="AC4" s="256"/>
      <c r="AD4" s="256"/>
      <c r="AE4" s="256"/>
      <c r="AF4" s="256"/>
      <c r="AG4" s="256"/>
      <c r="AH4" s="256"/>
      <c r="AI4" s="256"/>
      <c r="AJ4" s="256"/>
      <c r="AK4" s="256"/>
      <c r="AL4" s="256"/>
      <c r="AN4" s="2495"/>
    </row>
    <row r="5" spans="1:40" ht="18.75">
      <c r="A5" s="323"/>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N5" s="2495"/>
    </row>
    <row r="6" spans="1:40" ht="18.75">
      <c r="A6" s="323"/>
      <c r="B6" s="255"/>
      <c r="C6" s="255"/>
      <c r="D6" s="255"/>
      <c r="E6" s="325"/>
      <c r="F6" s="325"/>
      <c r="G6" s="325"/>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N6" s="2495"/>
    </row>
    <row r="7" spans="1:40" ht="18.75">
      <c r="A7" s="323"/>
      <c r="B7" s="255"/>
      <c r="C7" s="255"/>
      <c r="D7" s="255"/>
      <c r="E7" s="326"/>
      <c r="F7" s="326"/>
      <c r="G7" s="326"/>
      <c r="H7" s="327"/>
      <c r="I7" s="328"/>
      <c r="J7" s="328"/>
      <c r="K7" s="328"/>
      <c r="L7" s="328"/>
      <c r="M7" s="328"/>
      <c r="N7" s="328"/>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N7" s="2495"/>
    </row>
    <row r="8" spans="1:40" ht="20.25" customHeight="1">
      <c r="A8" s="323"/>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312" t="s">
        <v>2856</v>
      </c>
      <c r="AN8" s="2495"/>
    </row>
    <row r="9" spans="1:40" ht="18.75">
      <c r="A9" s="323"/>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312" t="s">
        <v>2857</v>
      </c>
      <c r="AN9" s="2495"/>
    </row>
    <row r="10" spans="1:40" ht="18.75">
      <c r="A10" s="323"/>
      <c r="B10" s="256"/>
      <c r="C10" s="255"/>
      <c r="D10" s="255"/>
      <c r="E10" s="255"/>
      <c r="F10" s="329"/>
      <c r="G10" s="329"/>
      <c r="H10" s="329"/>
      <c r="I10" s="329"/>
      <c r="J10" s="329"/>
      <c r="K10" s="329"/>
      <c r="L10" s="329"/>
      <c r="M10" s="329"/>
      <c r="N10" s="329"/>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N10" s="2495"/>
    </row>
    <row r="11" spans="1:40" ht="18.75">
      <c r="A11" s="323"/>
      <c r="B11" s="305"/>
      <c r="C11" s="256"/>
      <c r="D11" s="256"/>
      <c r="E11" s="256"/>
      <c r="F11" s="305"/>
      <c r="G11" s="305"/>
      <c r="H11" s="305"/>
      <c r="I11" s="305"/>
      <c r="J11" s="305"/>
      <c r="K11" s="305"/>
      <c r="L11" s="305"/>
      <c r="M11" s="305"/>
      <c r="N11" s="305"/>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N11" s="2495"/>
    </row>
    <row r="12" spans="1:40" ht="15.75" customHeight="1">
      <c r="A12" s="323"/>
      <c r="B12" s="2489" t="e">
        <f>CONCATENATE("Na osnovu člana 339. Zakona o privrednim društvima („Službene novine Federacije BiH“, br. 81/15) i odredbi Statuta ",#REF!,"; ",#REF!,", ",#REF!,", a u smislu člana 44. stav 2. Zakona o računovodstvu i reviziji u Federaciji BiH („Službene novine Federacije BiH“, broj 15/21), direktor donosi")</f>
        <v>#REF!</v>
      </c>
      <c r="C12" s="2489"/>
      <c r="D12" s="2489"/>
      <c r="E12" s="2489"/>
      <c r="F12" s="2489"/>
      <c r="G12" s="2489"/>
      <c r="H12" s="2489"/>
      <c r="I12" s="2489"/>
      <c r="J12" s="2489"/>
      <c r="K12" s="2489"/>
      <c r="L12" s="2489"/>
      <c r="M12" s="2489"/>
      <c r="N12" s="2489"/>
      <c r="O12" s="2489"/>
      <c r="P12" s="2489"/>
      <c r="Q12" s="2489"/>
      <c r="R12" s="2489"/>
      <c r="S12" s="2489"/>
      <c r="T12" s="2489"/>
      <c r="U12" s="2489"/>
      <c r="V12" s="2489"/>
      <c r="W12" s="2489"/>
      <c r="X12" s="2489"/>
      <c r="Y12" s="2489"/>
      <c r="Z12" s="2489"/>
      <c r="AA12" s="2489"/>
      <c r="AB12" s="2489"/>
      <c r="AC12" s="2489"/>
      <c r="AD12" s="2489"/>
      <c r="AE12" s="2489"/>
      <c r="AF12" s="2489"/>
      <c r="AG12" s="2489"/>
      <c r="AH12" s="2489"/>
      <c r="AI12" s="2489"/>
      <c r="AJ12" s="2489"/>
      <c r="AK12" s="2489"/>
      <c r="AL12" s="2489"/>
      <c r="AN12" s="2495"/>
    </row>
    <row r="13" spans="1:40" ht="15.75" customHeight="1">
      <c r="A13" s="323"/>
      <c r="B13" s="2489"/>
      <c r="C13" s="2489"/>
      <c r="D13" s="2489"/>
      <c r="E13" s="2489"/>
      <c r="F13" s="2489"/>
      <c r="G13" s="2489"/>
      <c r="H13" s="2489"/>
      <c r="I13" s="2489"/>
      <c r="J13" s="2489"/>
      <c r="K13" s="2489"/>
      <c r="L13" s="2489"/>
      <c r="M13" s="2489"/>
      <c r="N13" s="2489"/>
      <c r="O13" s="2489"/>
      <c r="P13" s="2489"/>
      <c r="Q13" s="2489"/>
      <c r="R13" s="2489"/>
      <c r="S13" s="2489"/>
      <c r="T13" s="2489"/>
      <c r="U13" s="2489"/>
      <c r="V13" s="2489"/>
      <c r="W13" s="2489"/>
      <c r="X13" s="2489"/>
      <c r="Y13" s="2489"/>
      <c r="Z13" s="2489"/>
      <c r="AA13" s="2489"/>
      <c r="AB13" s="2489"/>
      <c r="AC13" s="2489"/>
      <c r="AD13" s="2489"/>
      <c r="AE13" s="2489"/>
      <c r="AF13" s="2489"/>
      <c r="AG13" s="2489"/>
      <c r="AH13" s="2489"/>
      <c r="AI13" s="2489"/>
      <c r="AJ13" s="2489"/>
      <c r="AK13" s="2489"/>
      <c r="AL13" s="2489"/>
      <c r="AN13" s="2495"/>
    </row>
    <row r="14" spans="1:40" ht="15.75" customHeight="1">
      <c r="A14" s="323"/>
      <c r="B14" s="2489"/>
      <c r="C14" s="2489"/>
      <c r="D14" s="2489"/>
      <c r="E14" s="2489"/>
      <c r="F14" s="2489"/>
      <c r="G14" s="2489"/>
      <c r="H14" s="2489"/>
      <c r="I14" s="2489"/>
      <c r="J14" s="2489"/>
      <c r="K14" s="2489"/>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c r="AH14" s="2489"/>
      <c r="AI14" s="2489"/>
      <c r="AJ14" s="2489"/>
      <c r="AK14" s="2489"/>
      <c r="AL14" s="2489"/>
      <c r="AN14" s="2495"/>
    </row>
    <row r="15" spans="1:40" ht="15.75" customHeight="1">
      <c r="A15" s="323"/>
      <c r="B15" s="2489"/>
      <c r="C15" s="2489"/>
      <c r="D15" s="2489"/>
      <c r="E15" s="2489"/>
      <c r="F15" s="2489"/>
      <c r="G15" s="2489"/>
      <c r="H15" s="2489"/>
      <c r="I15" s="2489"/>
      <c r="J15" s="2489"/>
      <c r="K15" s="2489"/>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c r="AH15" s="2489"/>
      <c r="AI15" s="2489"/>
      <c r="AJ15" s="2489"/>
      <c r="AK15" s="2489"/>
      <c r="AL15" s="2489"/>
    </row>
    <row r="16" spans="1:40" ht="15.75" customHeight="1">
      <c r="A16" s="323"/>
      <c r="B16" s="2489"/>
      <c r="C16" s="2489"/>
      <c r="D16" s="2489"/>
      <c r="E16" s="2489"/>
      <c r="F16" s="2489"/>
      <c r="G16" s="248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c r="AH16" s="2489"/>
      <c r="AI16" s="2489"/>
      <c r="AJ16" s="2489"/>
      <c r="AK16" s="2489"/>
      <c r="AL16" s="2489"/>
    </row>
    <row r="17" spans="1:38" ht="18.75">
      <c r="A17" s="323"/>
      <c r="B17" s="256"/>
      <c r="C17" s="296"/>
      <c r="D17" s="296"/>
      <c r="E17" s="296"/>
      <c r="F17" s="256"/>
      <c r="G17" s="296"/>
      <c r="H17" s="296"/>
      <c r="I17" s="296"/>
      <c r="J17" s="29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row>
    <row r="18" spans="1:38" ht="20.25">
      <c r="A18" s="323"/>
      <c r="B18" s="2492" t="s">
        <v>3369</v>
      </c>
      <c r="C18" s="2492"/>
      <c r="D18" s="2492"/>
      <c r="E18" s="2492"/>
      <c r="F18" s="2492"/>
      <c r="G18" s="2492"/>
      <c r="H18" s="2492"/>
      <c r="I18" s="2492"/>
      <c r="J18" s="2492"/>
      <c r="K18" s="2492"/>
      <c r="L18" s="2492"/>
      <c r="M18" s="2492"/>
      <c r="N18" s="2492"/>
      <c r="O18" s="2492"/>
      <c r="P18" s="2492"/>
      <c r="Q18" s="2492"/>
      <c r="R18" s="2492"/>
      <c r="S18" s="2492"/>
      <c r="T18" s="2492"/>
      <c r="U18" s="2492"/>
      <c r="V18" s="2492"/>
      <c r="W18" s="2492"/>
      <c r="X18" s="2492"/>
      <c r="Y18" s="2492"/>
      <c r="Z18" s="2492"/>
      <c r="AA18" s="2492"/>
      <c r="AB18" s="2492"/>
      <c r="AC18" s="2492"/>
      <c r="AD18" s="2492"/>
      <c r="AE18" s="2492"/>
      <c r="AF18" s="2492"/>
      <c r="AG18" s="2492"/>
      <c r="AH18" s="2492"/>
      <c r="AI18" s="2492"/>
      <c r="AJ18" s="2492"/>
      <c r="AK18" s="2492"/>
      <c r="AL18" s="2492"/>
    </row>
    <row r="19" spans="1:38" ht="18.75">
      <c r="A19" s="323"/>
      <c r="B19" s="2493" t="e">
        <f>CONCATENATE("za period od ",DAY(#REF!),".",MONTH(#REF!),".",YEAR(#REF!),". do ",DAY(#REF!),".",MONTH(#REF!),".",YEAR(#REF!),". godine, za potrebe njihove predaje ovlaštenoj instituciji")</f>
        <v>#REF!</v>
      </c>
      <c r="C19" s="2493"/>
      <c r="D19" s="2493"/>
      <c r="E19" s="2493"/>
      <c r="F19" s="2493"/>
      <c r="G19" s="2493"/>
      <c r="H19" s="2493"/>
      <c r="I19" s="2493"/>
      <c r="J19" s="2493"/>
      <c r="K19" s="2493"/>
      <c r="L19" s="2493"/>
      <c r="M19" s="2493"/>
      <c r="N19" s="2493"/>
      <c r="O19" s="2493"/>
      <c r="P19" s="2493"/>
      <c r="Q19" s="2493"/>
      <c r="R19" s="2493"/>
      <c r="S19" s="2493"/>
      <c r="T19" s="2493"/>
      <c r="U19" s="2493"/>
      <c r="V19" s="2493"/>
      <c r="W19" s="2493"/>
      <c r="X19" s="2493"/>
      <c r="Y19" s="2493"/>
      <c r="Z19" s="2493"/>
      <c r="AA19" s="2493"/>
      <c r="AB19" s="2493"/>
      <c r="AC19" s="2493"/>
      <c r="AD19" s="2493"/>
      <c r="AE19" s="2493"/>
      <c r="AF19" s="2493"/>
      <c r="AG19" s="2493"/>
      <c r="AH19" s="2493"/>
      <c r="AI19" s="2493"/>
      <c r="AJ19" s="2493"/>
      <c r="AK19" s="2493"/>
      <c r="AL19" s="2493"/>
    </row>
    <row r="20" spans="1:38" ht="20.25">
      <c r="A20" s="323"/>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row>
    <row r="21" spans="1:38" ht="15.75" customHeight="1">
      <c r="A21" s="323"/>
      <c r="B21" s="2494" t="e">
        <f>CONCATENATE("Isključivo za potrebe njihove predaje ovlaštenoj instituciji u smislu člana 44. stav 2. Zakona o računovodstvu i reviziji u Federaciji BiH, utvrđuje se prijedlog finansijskih izvještaja za ",#REF!,". godinu koji obuhvata:")</f>
        <v>#REF!</v>
      </c>
      <c r="C21" s="2494"/>
      <c r="D21" s="2494"/>
      <c r="E21" s="2494"/>
      <c r="F21" s="2494"/>
      <c r="G21" s="2494"/>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row>
    <row r="22" spans="1:38" ht="15.75" customHeight="1">
      <c r="A22" s="323"/>
      <c r="B22" s="2494"/>
      <c r="C22" s="2494"/>
      <c r="D22" s="2494"/>
      <c r="E22" s="2494"/>
      <c r="F22" s="2494"/>
      <c r="G22" s="2494"/>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row>
    <row r="23" spans="1:38" ht="15.75" customHeight="1">
      <c r="A23" s="323"/>
      <c r="B23" s="2494"/>
      <c r="C23" s="2494"/>
      <c r="D23" s="2494"/>
      <c r="E23" s="2494"/>
      <c r="F23" s="2494"/>
      <c r="G23" s="2494"/>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row>
    <row r="24" spans="1:38" ht="15.75" customHeight="1">
      <c r="A24" s="323"/>
      <c r="B24" s="2494"/>
      <c r="C24" s="2494"/>
      <c r="D24" s="2494"/>
      <c r="E24" s="2494"/>
      <c r="F24" s="2494"/>
      <c r="G24" s="2494"/>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row>
    <row r="25" spans="1:38" ht="18.75">
      <c r="A25" s="323"/>
      <c r="B25" s="296"/>
      <c r="C25" s="296"/>
      <c r="D25" s="330" t="str">
        <f>IF('#UNOS'!B38&lt;&gt;"100000","Bilans stanja;"," ")</f>
        <v>Bilans stanja;</v>
      </c>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row>
    <row r="26" spans="1:38" ht="18.75">
      <c r="A26" s="323"/>
      <c r="B26" s="296"/>
      <c r="C26" s="296"/>
      <c r="D26" s="330" t="str">
        <f>IF('#UNOS'!B40&lt;&gt;"1100","Bilans uspjeha;"," ")</f>
        <v>Bilans uspjeha;</v>
      </c>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row>
    <row r="27" spans="1:38" ht="18.75">
      <c r="A27" s="323"/>
      <c r="B27" s="296"/>
      <c r="C27" s="296"/>
      <c r="D27" s="330" t="str">
        <f>IF(AND('#UNOS'!B44&lt;&gt;"1200",'#UNOS'!B45&lt;&gt;"1300"),"Izvještaji o gotovinskim tokovima (direktna i indirektna metoda);",IF('#UNOS'!B44&lt;&gt;"1200","Izvještaj o gotovinskim tokovima - direktna metoda;",IF('#UNOS'!B45&lt;&gt;"1300","Izvještaj o gotovinskim tokovima - indirektna metoda;"," ")))</f>
        <v>Izvještaji o gotovinskim tokovima (direktna i indirektna metoda);</v>
      </c>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row>
    <row r="28" spans="1:38" ht="18.75">
      <c r="A28" s="323"/>
      <c r="B28" s="296"/>
      <c r="C28" s="296"/>
      <c r="D28" s="330" t="str">
        <f>IF('#UNOS'!B47&lt;&gt;"1400000000","Izvještaj o promjenama na kapitalu;"," ")</f>
        <v>Izvještaj o promjenama na kapitalu;</v>
      </c>
      <c r="E28" s="331"/>
      <c r="F28" s="902"/>
      <c r="G28" s="902"/>
      <c r="H28" s="902"/>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row>
    <row r="29" spans="1:38" ht="18.75">
      <c r="A29" s="323"/>
      <c r="B29" s="296"/>
      <c r="C29" s="296"/>
      <c r="D29" s="330" t="str">
        <f>IF('#UNOS'!B53&lt;&gt;"1900","Aneks - dodatni računovodstveni izvještaj;"," ")</f>
        <v>Aneks - dodatni računovodstveni izvještaj;</v>
      </c>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row>
    <row r="30" spans="1:38" ht="18.75">
      <c r="A30" s="323"/>
      <c r="B30" s="296"/>
      <c r="C30" s="296"/>
      <c r="D30" s="330" t="str">
        <f>IF('#UNOS'!B54&lt;&gt;"2000","Posebni podaci o plaćama i broju zaposlenih;"," ")</f>
        <v>Posebni podaci o plaćama i broju zaposlenih;</v>
      </c>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row>
    <row r="31" spans="1:38" ht="18.75">
      <c r="A31" s="323"/>
      <c r="B31" s="296"/>
      <c r="C31" s="296"/>
      <c r="D31" s="901" t="s">
        <v>3413</v>
      </c>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row>
    <row r="32" spans="1:38" ht="18.75">
      <c r="A32" s="323"/>
      <c r="B32" s="296"/>
      <c r="C32" s="296"/>
      <c r="D32" s="330" t="s">
        <v>3610</v>
      </c>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row>
    <row r="33" spans="1:40" ht="18.75">
      <c r="A33" s="323"/>
      <c r="B33" s="296"/>
      <c r="C33" s="296"/>
      <c r="D33" s="330" t="s">
        <v>3608</v>
      </c>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row>
    <row r="34" spans="1:40" ht="18.75">
      <c r="A34" s="323"/>
      <c r="B34" s="296"/>
      <c r="C34" s="296"/>
      <c r="D34" s="330" t="s">
        <v>3609</v>
      </c>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row>
    <row r="35" spans="1:40" ht="18.75">
      <c r="A35" s="323"/>
      <c r="B35" s="256"/>
      <c r="C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N35" s="2490"/>
    </row>
    <row r="36" spans="1:40" ht="15.75" customHeight="1">
      <c r="A36" s="2491" t="e">
        <f>CONCATENATE("Svi finansijski izvještaji pravnog lica ",#REF!,", za obračunski period od ",DAY(#REF!),".",MONTH(#REF!),".",YEAR(#REF!),". do ",DAY(#REF!),".",MONTH(#REF!),".",YEAR(#REF!),". godine su u potpunosti urađeni u skladu sa Zakonom o računovodstvu i primjenom kompletnih MRS i MSFI-Međunarodnih računovodstvenih standarda i Međunarodnih standarda finansijskog izvještavanja.")</f>
        <v>#REF!</v>
      </c>
      <c r="B36" s="2491"/>
      <c r="C36" s="2491"/>
      <c r="D36" s="2491"/>
      <c r="E36" s="2491"/>
      <c r="F36" s="2491"/>
      <c r="G36" s="2491"/>
      <c r="H36" s="2491"/>
      <c r="I36" s="2491"/>
      <c r="J36" s="2491"/>
      <c r="K36" s="2491"/>
      <c r="L36" s="2491"/>
      <c r="M36" s="2491"/>
      <c r="N36" s="2491"/>
      <c r="O36" s="2491"/>
      <c r="P36" s="2491"/>
      <c r="Q36" s="2491"/>
      <c r="R36" s="2491"/>
      <c r="S36" s="2491"/>
      <c r="T36" s="2491"/>
      <c r="U36" s="2491"/>
      <c r="V36" s="2491"/>
      <c r="W36" s="2491"/>
      <c r="X36" s="2491"/>
      <c r="Y36" s="2491"/>
      <c r="Z36" s="2491"/>
      <c r="AA36" s="2491"/>
      <c r="AB36" s="2491"/>
      <c r="AC36" s="2491"/>
      <c r="AD36" s="2491"/>
      <c r="AE36" s="2491"/>
      <c r="AF36" s="2491"/>
      <c r="AG36" s="2491"/>
      <c r="AH36" s="2491"/>
      <c r="AI36" s="2491"/>
      <c r="AJ36" s="2491"/>
      <c r="AK36" s="2491"/>
      <c r="AL36" s="256"/>
      <c r="AN36" s="2490"/>
    </row>
    <row r="37" spans="1:40" ht="28.5" customHeight="1">
      <c r="A37" s="2491"/>
      <c r="B37" s="2491"/>
      <c r="C37" s="2491"/>
      <c r="D37" s="2491"/>
      <c r="E37" s="2491"/>
      <c r="F37" s="2491"/>
      <c r="G37" s="2491"/>
      <c r="H37" s="2491"/>
      <c r="I37" s="2491"/>
      <c r="J37" s="2491"/>
      <c r="K37" s="2491"/>
      <c r="L37" s="2491"/>
      <c r="M37" s="2491"/>
      <c r="N37" s="2491"/>
      <c r="O37" s="2491"/>
      <c r="P37" s="2491"/>
      <c r="Q37" s="2491"/>
      <c r="R37" s="2491"/>
      <c r="S37" s="2491"/>
      <c r="T37" s="2491"/>
      <c r="U37" s="2491"/>
      <c r="V37" s="2491"/>
      <c r="W37" s="2491"/>
      <c r="X37" s="2491"/>
      <c r="Y37" s="2491"/>
      <c r="Z37" s="2491"/>
      <c r="AA37" s="2491"/>
      <c r="AB37" s="2491"/>
      <c r="AC37" s="2491"/>
      <c r="AD37" s="2491"/>
      <c r="AE37" s="2491"/>
      <c r="AF37" s="2491"/>
      <c r="AG37" s="2491"/>
      <c r="AH37" s="2491"/>
      <c r="AI37" s="2491"/>
      <c r="AJ37" s="2491"/>
      <c r="AK37" s="2491"/>
      <c r="AL37" s="256"/>
      <c r="AN37" s="2490"/>
    </row>
    <row r="38" spans="1:40" ht="14.25" customHeight="1">
      <c r="A38" s="2491"/>
      <c r="B38" s="2491"/>
      <c r="C38" s="2491"/>
      <c r="D38" s="2491"/>
      <c r="E38" s="2491"/>
      <c r="F38" s="2491"/>
      <c r="G38" s="2491"/>
      <c r="H38" s="2491"/>
      <c r="I38" s="2491"/>
      <c r="J38" s="2491"/>
      <c r="K38" s="2491"/>
      <c r="L38" s="2491"/>
      <c r="M38" s="2491"/>
      <c r="N38" s="2491"/>
      <c r="O38" s="2491"/>
      <c r="P38" s="2491"/>
      <c r="Q38" s="2491"/>
      <c r="R38" s="2491"/>
      <c r="S38" s="2491"/>
      <c r="T38" s="2491"/>
      <c r="U38" s="2491"/>
      <c r="V38" s="2491"/>
      <c r="W38" s="2491"/>
      <c r="X38" s="2491"/>
      <c r="Y38" s="2491"/>
      <c r="Z38" s="2491"/>
      <c r="AA38" s="2491"/>
      <c r="AB38" s="2491"/>
      <c r="AC38" s="2491"/>
      <c r="AD38" s="2491"/>
      <c r="AE38" s="2491"/>
      <c r="AF38" s="2491"/>
      <c r="AG38" s="2491"/>
      <c r="AH38" s="2491"/>
      <c r="AI38" s="2491"/>
      <c r="AJ38" s="2491"/>
      <c r="AK38" s="2491"/>
      <c r="AL38" s="256"/>
      <c r="AN38" s="2490"/>
    </row>
    <row r="39" spans="1:40" ht="21" customHeight="1">
      <c r="A39" s="2491"/>
      <c r="B39" s="2491"/>
      <c r="C39" s="2491"/>
      <c r="D39" s="2491"/>
      <c r="E39" s="2491"/>
      <c r="F39" s="2491"/>
      <c r="G39" s="2491"/>
      <c r="H39" s="2491"/>
      <c r="I39" s="2491"/>
      <c r="J39" s="2491"/>
      <c r="K39" s="2491"/>
      <c r="L39" s="2491"/>
      <c r="M39" s="2491"/>
      <c r="N39" s="2491"/>
      <c r="O39" s="2491"/>
      <c r="P39" s="2491"/>
      <c r="Q39" s="2491"/>
      <c r="R39" s="2491"/>
      <c r="S39" s="2491"/>
      <c r="T39" s="2491"/>
      <c r="U39" s="2491"/>
      <c r="V39" s="2491"/>
      <c r="W39" s="2491"/>
      <c r="X39" s="2491"/>
      <c r="Y39" s="2491"/>
      <c r="Z39" s="2491"/>
      <c r="AA39" s="2491"/>
      <c r="AB39" s="2491"/>
      <c r="AC39" s="2491"/>
      <c r="AD39" s="2491"/>
      <c r="AE39" s="2491"/>
      <c r="AF39" s="2491"/>
      <c r="AG39" s="2491"/>
      <c r="AH39" s="2491"/>
      <c r="AI39" s="2491"/>
      <c r="AJ39" s="2491"/>
      <c r="AK39" s="2491"/>
      <c r="AL39" s="332"/>
      <c r="AN39" s="2490"/>
    </row>
    <row r="40" spans="1:40" ht="67.5" customHeight="1">
      <c r="A40" s="333"/>
      <c r="B40" s="333"/>
      <c r="C40" s="333"/>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301"/>
      <c r="AN40" s="2490"/>
    </row>
    <row r="41" spans="1:40" ht="20.25" customHeight="1">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2"/>
      <c r="AN41" s="2490"/>
    </row>
    <row r="42" spans="1:40" ht="18.75">
      <c r="A42" s="323"/>
      <c r="B42" s="2496" t="e">
        <f>#REF!</f>
        <v>#REF!</v>
      </c>
      <c r="C42" s="2496"/>
      <c r="D42" s="2496"/>
      <c r="E42" s="2496"/>
      <c r="F42" s="2496"/>
      <c r="I42" s="255"/>
      <c r="O42" s="255"/>
      <c r="P42" s="40"/>
      <c r="Q42" s="255"/>
      <c r="R42" s="255"/>
      <c r="S42" s="255"/>
      <c r="T42" s="255"/>
      <c r="U42" s="255"/>
      <c r="V42" s="255"/>
      <c r="W42" s="255"/>
      <c r="X42" s="255"/>
      <c r="Y42" s="40"/>
      <c r="Z42" s="40"/>
      <c r="AA42" s="40"/>
      <c r="AB42" s="40"/>
      <c r="AC42" s="40"/>
      <c r="AD42" s="351"/>
      <c r="AE42" s="351"/>
      <c r="AF42" s="351"/>
      <c r="AG42" s="351"/>
      <c r="AH42" s="351"/>
      <c r="AI42" s="351"/>
      <c r="AJ42" s="351"/>
      <c r="AK42" s="351"/>
      <c r="AL42" s="351" t="e">
        <f>CONCATENATE(#REF!," ",#REF!)</f>
        <v>#REF!</v>
      </c>
      <c r="AN42" s="2490"/>
    </row>
    <row r="43" spans="1:40" ht="21.75" customHeight="1">
      <c r="A43" s="323"/>
      <c r="B43" s="906" t="s">
        <v>2321</v>
      </c>
      <c r="C43" s="557"/>
      <c r="D43" s="557"/>
      <c r="E43" s="557"/>
      <c r="F43" s="557"/>
      <c r="I43" s="255"/>
      <c r="O43" s="255"/>
      <c r="P43" s="903" t="s">
        <v>2959</v>
      </c>
      <c r="Q43" s="255"/>
      <c r="R43" s="255"/>
      <c r="S43" s="255"/>
      <c r="T43" s="255"/>
      <c r="U43" s="255"/>
      <c r="V43" s="255"/>
      <c r="W43" s="255"/>
      <c r="X43" s="255"/>
      <c r="Y43" s="40"/>
      <c r="Z43" s="40"/>
      <c r="AA43" s="40"/>
      <c r="AB43" s="40"/>
      <c r="AC43" s="40"/>
      <c r="AD43" s="2497" t="s">
        <v>2231</v>
      </c>
      <c r="AE43" s="2497"/>
      <c r="AF43" s="2497"/>
      <c r="AG43" s="2497"/>
      <c r="AH43" s="2497"/>
      <c r="AI43" s="2497"/>
      <c r="AJ43" s="2497"/>
      <c r="AK43" s="2497"/>
      <c r="AL43" s="2497"/>
      <c r="AN43" s="2490"/>
    </row>
    <row r="44" spans="1:40" ht="18.75">
      <c r="A44" s="323"/>
      <c r="B44" s="256"/>
      <c r="C44" s="256"/>
      <c r="D44" s="256"/>
      <c r="E44" s="256"/>
      <c r="F44" s="256"/>
      <c r="G44" s="256"/>
      <c r="H44" s="256"/>
      <c r="I44" s="256"/>
      <c r="J44" s="305"/>
      <c r="K44" s="256"/>
      <c r="L44" s="256"/>
      <c r="M44" s="256"/>
      <c r="N44" s="256"/>
      <c r="O44" s="256"/>
      <c r="P44" s="256"/>
      <c r="Q44" s="256"/>
      <c r="R44" s="256"/>
      <c r="S44" s="256"/>
      <c r="T44" s="256"/>
      <c r="U44" s="255"/>
      <c r="V44" s="255"/>
      <c r="W44" s="255"/>
      <c r="X44" s="334"/>
      <c r="Y44" s="334"/>
      <c r="Z44" s="334"/>
      <c r="AA44" s="334"/>
      <c r="AB44" s="334"/>
      <c r="AC44" s="334"/>
      <c r="AD44" s="334"/>
      <c r="AE44" s="334"/>
      <c r="AF44" s="334"/>
      <c r="AG44" s="334"/>
      <c r="AH44" s="256"/>
      <c r="AI44" s="256"/>
      <c r="AJ44" s="256"/>
      <c r="AK44" s="256"/>
      <c r="AL44" s="256"/>
      <c r="AN44" s="2490"/>
    </row>
    <row r="45" spans="1:40" ht="10.5" customHeight="1">
      <c r="A45" s="916"/>
      <c r="B45" s="256"/>
      <c r="C45" s="256"/>
      <c r="D45" s="256"/>
      <c r="E45" s="256"/>
      <c r="F45" s="256"/>
      <c r="G45" s="256"/>
      <c r="H45" s="256"/>
      <c r="I45" s="256"/>
      <c r="J45" s="256"/>
      <c r="K45" s="256"/>
      <c r="L45" s="256"/>
      <c r="M45" s="256"/>
      <c r="N45" s="256"/>
      <c r="O45" s="256"/>
      <c r="P45" s="256"/>
      <c r="Q45" s="256"/>
      <c r="R45" s="256"/>
      <c r="S45" s="256"/>
      <c r="T45" s="256"/>
      <c r="U45" s="255"/>
      <c r="V45" s="255"/>
      <c r="W45" s="255"/>
      <c r="X45" s="335"/>
      <c r="Y45" s="335"/>
      <c r="Z45" s="335"/>
      <c r="AA45" s="335"/>
      <c r="AB45" s="335"/>
      <c r="AC45" s="335"/>
      <c r="AD45" s="335"/>
      <c r="AE45" s="335"/>
      <c r="AF45" s="335"/>
      <c r="AG45" s="335"/>
      <c r="AH45" s="256"/>
      <c r="AI45" s="256"/>
      <c r="AJ45" s="256"/>
      <c r="AK45" s="256"/>
      <c r="AL45" s="256"/>
      <c r="AN45" s="2490"/>
    </row>
    <row r="46" spans="1:40" ht="15" customHeight="1">
      <c r="A46" s="916"/>
      <c r="B46" s="256"/>
      <c r="C46" s="256"/>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36"/>
      <c r="AI46" s="256"/>
      <c r="AJ46" s="256"/>
      <c r="AK46" s="256"/>
      <c r="AL46" s="256"/>
      <c r="AN46" s="2490"/>
    </row>
    <row r="47" spans="1:40" ht="15" customHeight="1">
      <c r="A47" s="337"/>
      <c r="B47" s="256"/>
      <c r="C47" s="256"/>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N47" s="2490"/>
    </row>
    <row r="48" spans="1:40" ht="17.25" customHeight="1">
      <c r="A48" s="323"/>
      <c r="B48" s="306"/>
      <c r="C48" s="306"/>
      <c r="D48" s="338"/>
      <c r="E48" s="308"/>
      <c r="F48" s="339"/>
      <c r="G48" s="339"/>
      <c r="H48" s="339"/>
      <c r="I48" s="339"/>
      <c r="J48" s="339"/>
      <c r="K48" s="320"/>
      <c r="L48" s="320"/>
      <c r="M48" s="339"/>
      <c r="N48" s="339"/>
      <c r="O48" s="256"/>
      <c r="P48" s="256"/>
      <c r="Q48" s="256"/>
      <c r="R48" s="256"/>
      <c r="S48" s="256"/>
      <c r="T48" s="256"/>
      <c r="U48" s="256"/>
      <c r="V48" s="256"/>
      <c r="W48" s="256"/>
      <c r="X48" s="256"/>
      <c r="Y48" s="256"/>
      <c r="Z48" s="256"/>
      <c r="AA48" s="256"/>
      <c r="AB48" s="256"/>
      <c r="AC48" s="256"/>
      <c r="AN48" s="2490"/>
    </row>
    <row r="49" spans="1:1024" s="600" customFormat="1" ht="20.25" customHeight="1">
      <c r="A49"/>
      <c r="B49" s="661"/>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59"/>
      <c r="AK49" s="659"/>
      <c r="AL49" s="660" t="s">
        <v>2953</v>
      </c>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c r="CB49" s="659"/>
      <c r="CC49" s="659"/>
      <c r="CD49" s="659"/>
      <c r="CE49" s="659"/>
      <c r="CF49" s="659"/>
      <c r="CG49" s="659"/>
      <c r="CH49" s="659"/>
      <c r="CI49" s="659"/>
      <c r="CJ49" s="659"/>
      <c r="CK49" s="659"/>
      <c r="CL49" s="659"/>
      <c r="CM49" s="659"/>
      <c r="CN49" s="659"/>
      <c r="CO49" s="659"/>
      <c r="CP49" s="659"/>
      <c r="CQ49" s="659"/>
      <c r="CR49" s="659"/>
      <c r="CS49" s="659"/>
      <c r="CT49" s="659"/>
      <c r="CU49" s="659"/>
      <c r="CV49" s="659"/>
      <c r="CW49" s="659"/>
      <c r="CX49" s="659"/>
      <c r="CY49" s="659"/>
      <c r="CZ49" s="659"/>
      <c r="DA49" s="659"/>
      <c r="DB49" s="659"/>
      <c r="DC49" s="659"/>
      <c r="DD49" s="659"/>
      <c r="DE49" s="659"/>
      <c r="DF49" s="659"/>
      <c r="DG49" s="659"/>
      <c r="DH49" s="659"/>
      <c r="DI49" s="659"/>
      <c r="DJ49" s="659"/>
      <c r="DK49" s="659"/>
      <c r="DL49" s="659"/>
      <c r="DM49" s="659"/>
      <c r="DN49" s="659"/>
      <c r="DO49" s="659"/>
      <c r="DP49" s="659"/>
      <c r="DQ49" s="659"/>
      <c r="DR49" s="659"/>
      <c r="DS49" s="659"/>
      <c r="DT49" s="659"/>
      <c r="DU49" s="659"/>
      <c r="DV49" s="659"/>
      <c r="DW49" s="659"/>
      <c r="DX49" s="659"/>
      <c r="DY49" s="659"/>
      <c r="DZ49" s="659"/>
      <c r="EA49" s="659"/>
      <c r="EB49" s="659"/>
      <c r="EC49" s="659"/>
      <c r="ED49" s="659"/>
      <c r="EE49" s="659"/>
      <c r="EF49" s="659"/>
      <c r="EG49" s="659"/>
      <c r="EH49" s="659"/>
      <c r="EI49" s="659"/>
      <c r="EJ49" s="659"/>
      <c r="EK49" s="659"/>
      <c r="EL49" s="659"/>
      <c r="EM49" s="659"/>
      <c r="EN49" s="659"/>
      <c r="EO49" s="659"/>
      <c r="EP49" s="659"/>
      <c r="EQ49" s="659"/>
      <c r="ER49" s="659"/>
      <c r="ES49" s="659"/>
      <c r="ET49" s="659"/>
      <c r="EU49" s="659"/>
      <c r="EV49" s="659"/>
      <c r="EW49" s="659"/>
      <c r="EX49" s="659"/>
      <c r="EY49" s="659"/>
      <c r="EZ49" s="659"/>
      <c r="FA49" s="659"/>
      <c r="FB49" s="659"/>
      <c r="FC49" s="659"/>
      <c r="FD49" s="659"/>
      <c r="FE49" s="659"/>
      <c r="FF49" s="659"/>
      <c r="FG49" s="659"/>
      <c r="FH49" s="659"/>
      <c r="FI49" s="659"/>
      <c r="FJ49" s="659"/>
      <c r="FK49" s="659"/>
      <c r="FL49" s="659"/>
      <c r="FM49" s="659"/>
      <c r="FN49" s="659"/>
      <c r="FO49" s="659"/>
      <c r="FP49" s="659"/>
      <c r="FQ49" s="659"/>
      <c r="FR49" s="659"/>
      <c r="FS49" s="659"/>
      <c r="FT49" s="659"/>
      <c r="FU49" s="659"/>
      <c r="FV49" s="659"/>
      <c r="FW49" s="659"/>
      <c r="FX49" s="659"/>
      <c r="FY49" s="659"/>
      <c r="FZ49" s="659"/>
      <c r="GA49" s="659"/>
      <c r="GB49" s="659"/>
      <c r="GC49" s="659"/>
      <c r="GD49" s="659"/>
      <c r="GE49" s="659"/>
      <c r="GF49" s="659"/>
      <c r="GG49" s="659"/>
      <c r="GH49" s="659"/>
      <c r="GI49" s="659"/>
      <c r="GJ49" s="659"/>
      <c r="GK49" s="659"/>
      <c r="GL49" s="659"/>
      <c r="GM49" s="659"/>
      <c r="GN49" s="659"/>
      <c r="GO49" s="659"/>
      <c r="GP49" s="659"/>
      <c r="GQ49" s="659"/>
      <c r="GR49" s="659"/>
      <c r="GS49" s="659"/>
      <c r="GT49" s="659"/>
      <c r="GU49" s="659"/>
      <c r="GV49" s="659"/>
      <c r="GW49" s="659"/>
      <c r="GX49" s="659"/>
      <c r="GY49" s="659"/>
      <c r="GZ49" s="659"/>
      <c r="HA49" s="659"/>
      <c r="HB49" s="659"/>
      <c r="HC49" s="659"/>
      <c r="HD49" s="659"/>
      <c r="HE49" s="659"/>
      <c r="HF49" s="659"/>
      <c r="HG49" s="659"/>
      <c r="HH49" s="659"/>
      <c r="HI49" s="659"/>
      <c r="HJ49" s="659"/>
      <c r="HK49" s="659"/>
      <c r="HL49" s="659"/>
      <c r="HM49" s="659"/>
      <c r="HN49" s="659"/>
      <c r="HO49" s="659"/>
      <c r="HP49" s="659"/>
      <c r="HQ49" s="659"/>
      <c r="HR49" s="659"/>
      <c r="HS49" s="659"/>
      <c r="HT49" s="659"/>
      <c r="HU49" s="659"/>
      <c r="HV49" s="659"/>
      <c r="HW49" s="659"/>
      <c r="HX49" s="659"/>
      <c r="HY49" s="659"/>
      <c r="HZ49" s="659"/>
      <c r="IA49" s="659"/>
      <c r="IB49" s="659"/>
      <c r="IC49" s="659"/>
      <c r="ID49" s="659"/>
      <c r="IE49" s="659"/>
      <c r="IF49" s="659"/>
      <c r="IG49" s="659"/>
      <c r="IH49" s="659"/>
      <c r="II49" s="659"/>
      <c r="IJ49" s="659"/>
      <c r="IK49" s="659"/>
      <c r="IL49" s="659"/>
      <c r="IM49" s="659"/>
      <c r="IN49" s="659"/>
      <c r="IO49" s="659"/>
      <c r="IP49" s="659"/>
      <c r="IQ49" s="659"/>
      <c r="IR49" s="659"/>
      <c r="IS49" s="659"/>
      <c r="IT49" s="659"/>
      <c r="IU49" s="659"/>
      <c r="IV49" s="659"/>
      <c r="IW49" s="659"/>
      <c r="IX49" s="659"/>
      <c r="IY49" s="659"/>
      <c r="IZ49" s="659"/>
      <c r="JA49" s="659"/>
      <c r="JB49" s="659"/>
      <c r="JC49" s="659"/>
      <c r="JD49" s="659"/>
      <c r="JE49" s="659"/>
      <c r="JF49" s="659"/>
      <c r="JG49" s="659"/>
      <c r="JH49" s="659"/>
      <c r="JI49" s="659"/>
      <c r="JJ49" s="659"/>
      <c r="JK49" s="659"/>
      <c r="JL49" s="659"/>
      <c r="JM49" s="659"/>
      <c r="JN49" s="659"/>
      <c r="JO49" s="659"/>
      <c r="JP49" s="659"/>
      <c r="JQ49" s="659"/>
      <c r="JR49" s="659"/>
      <c r="JS49" s="659"/>
      <c r="JT49" s="659"/>
      <c r="JU49" s="659"/>
      <c r="JV49" s="659"/>
      <c r="JW49" s="659"/>
      <c r="JX49" s="659"/>
      <c r="JY49" s="659"/>
      <c r="JZ49" s="659"/>
      <c r="KA49" s="659"/>
      <c r="KB49" s="659"/>
      <c r="KC49" s="659"/>
      <c r="KD49" s="659"/>
      <c r="KE49" s="659"/>
      <c r="KF49" s="659"/>
      <c r="KG49" s="659"/>
      <c r="KH49" s="659"/>
      <c r="KI49" s="659"/>
      <c r="KJ49" s="659"/>
      <c r="KK49" s="659"/>
      <c r="KL49" s="659"/>
      <c r="KM49" s="659"/>
      <c r="KN49" s="659"/>
      <c r="KO49" s="659"/>
      <c r="KP49" s="659"/>
      <c r="KQ49" s="659"/>
      <c r="KR49" s="659"/>
      <c r="KS49" s="659"/>
      <c r="KT49" s="659"/>
      <c r="KU49" s="659"/>
      <c r="KV49" s="659"/>
      <c r="KW49" s="659"/>
      <c r="KX49" s="659"/>
      <c r="KY49" s="659"/>
      <c r="KZ49" s="659"/>
      <c r="LA49" s="659"/>
      <c r="LB49" s="659"/>
      <c r="LC49" s="659"/>
      <c r="LD49" s="659"/>
      <c r="LE49" s="659"/>
      <c r="LF49" s="659"/>
      <c r="LG49" s="659"/>
      <c r="LH49" s="659"/>
      <c r="LI49" s="659"/>
      <c r="LJ49" s="659"/>
      <c r="LK49" s="659"/>
      <c r="LL49" s="659"/>
      <c r="LM49" s="659"/>
      <c r="LN49" s="659"/>
      <c r="LO49" s="659"/>
      <c r="LP49" s="659"/>
      <c r="LQ49" s="659"/>
      <c r="LR49" s="659"/>
      <c r="LS49" s="659"/>
      <c r="LT49" s="659"/>
      <c r="LU49" s="659"/>
      <c r="LV49" s="659"/>
      <c r="LW49" s="659"/>
      <c r="LX49" s="659"/>
      <c r="LY49" s="659"/>
      <c r="LZ49" s="659"/>
      <c r="MA49" s="659"/>
      <c r="MB49" s="659"/>
      <c r="MC49" s="659"/>
      <c r="MD49" s="659"/>
      <c r="ME49" s="659"/>
      <c r="MF49" s="659"/>
      <c r="MG49" s="659"/>
      <c r="MH49" s="659"/>
      <c r="MI49" s="659"/>
      <c r="MJ49" s="659"/>
      <c r="MK49" s="659"/>
      <c r="ML49" s="659"/>
      <c r="MM49" s="659"/>
      <c r="MN49" s="659"/>
      <c r="MO49" s="659"/>
      <c r="MP49" s="659"/>
      <c r="MQ49" s="659"/>
      <c r="MR49" s="659"/>
      <c r="MS49" s="659"/>
      <c r="MT49" s="659"/>
      <c r="MU49" s="659"/>
      <c r="MV49" s="659"/>
      <c r="MW49" s="659"/>
      <c r="MX49" s="659"/>
      <c r="MY49" s="659"/>
      <c r="MZ49" s="659"/>
      <c r="NA49" s="659"/>
      <c r="NB49" s="659"/>
      <c r="NC49" s="659"/>
      <c r="ND49" s="659"/>
      <c r="NE49" s="659"/>
      <c r="NF49" s="659"/>
      <c r="NG49" s="659"/>
      <c r="NH49" s="659"/>
      <c r="NI49" s="659"/>
      <c r="NJ49" s="659"/>
      <c r="NK49" s="659"/>
      <c r="NL49" s="659"/>
      <c r="NM49" s="659"/>
      <c r="NN49" s="659"/>
      <c r="NO49" s="659"/>
      <c r="NP49" s="659"/>
      <c r="NQ49" s="659"/>
      <c r="NR49" s="659"/>
      <c r="NS49" s="659"/>
      <c r="NT49" s="659"/>
      <c r="NU49" s="659"/>
      <c r="NV49" s="659"/>
      <c r="NW49" s="659"/>
      <c r="NX49" s="659"/>
      <c r="NY49" s="659"/>
      <c r="NZ49" s="659"/>
      <c r="OA49" s="659"/>
      <c r="OB49" s="659"/>
      <c r="OC49" s="659"/>
      <c r="OD49" s="659"/>
      <c r="OE49" s="659"/>
      <c r="OF49" s="659"/>
      <c r="OG49" s="659"/>
      <c r="OH49" s="659"/>
      <c r="OI49" s="659"/>
      <c r="OJ49" s="659"/>
      <c r="OK49" s="659"/>
      <c r="OL49" s="659"/>
      <c r="OM49" s="659"/>
      <c r="ON49" s="659"/>
      <c r="OO49" s="659"/>
      <c r="OP49" s="659"/>
      <c r="OQ49" s="659"/>
      <c r="OR49" s="659"/>
      <c r="OS49" s="659"/>
      <c r="OT49" s="659"/>
      <c r="OU49" s="659"/>
      <c r="OV49" s="659"/>
      <c r="OW49" s="659"/>
      <c r="OX49" s="659"/>
      <c r="OY49" s="659"/>
      <c r="OZ49" s="659"/>
      <c r="PA49" s="659"/>
      <c r="PB49" s="659"/>
      <c r="PC49" s="659"/>
      <c r="PD49" s="659"/>
      <c r="PE49" s="659"/>
      <c r="PF49" s="659"/>
      <c r="PG49" s="659"/>
      <c r="PH49" s="659"/>
      <c r="PI49" s="659"/>
      <c r="PJ49" s="659"/>
      <c r="PK49" s="659"/>
      <c r="PL49" s="659"/>
      <c r="PM49" s="659"/>
      <c r="PN49" s="659"/>
      <c r="PO49" s="659"/>
      <c r="PP49" s="659"/>
      <c r="PQ49" s="659"/>
      <c r="PR49" s="659"/>
      <c r="PS49" s="659"/>
      <c r="PT49" s="659"/>
      <c r="PU49" s="659"/>
      <c r="PV49" s="659"/>
      <c r="PW49" s="659"/>
      <c r="PX49" s="659"/>
      <c r="PY49" s="659"/>
      <c r="PZ49" s="659"/>
      <c r="QA49" s="659"/>
      <c r="QB49" s="659"/>
      <c r="QC49" s="659"/>
      <c r="QD49" s="659"/>
      <c r="QE49" s="659"/>
      <c r="QF49" s="659"/>
      <c r="QG49" s="659"/>
      <c r="QH49" s="659"/>
      <c r="QI49" s="659"/>
      <c r="QJ49" s="659"/>
      <c r="QK49" s="659"/>
      <c r="QL49" s="659"/>
      <c r="QM49" s="659"/>
      <c r="QN49" s="659"/>
      <c r="QO49" s="659"/>
      <c r="QP49" s="659"/>
      <c r="QQ49" s="659"/>
      <c r="QR49" s="659"/>
      <c r="QS49" s="659"/>
      <c r="QT49" s="659"/>
      <c r="QU49" s="659"/>
      <c r="QV49" s="659"/>
      <c r="QW49" s="659"/>
      <c r="QX49" s="659"/>
      <c r="QY49" s="659"/>
      <c r="QZ49" s="659"/>
      <c r="RA49" s="659"/>
      <c r="RB49" s="659"/>
      <c r="RC49" s="659"/>
      <c r="RD49" s="659"/>
      <c r="RE49" s="659"/>
      <c r="RF49" s="659"/>
      <c r="RG49" s="659"/>
      <c r="RH49" s="659"/>
      <c r="RI49" s="659"/>
      <c r="RJ49" s="659"/>
      <c r="RK49" s="659"/>
      <c r="RL49" s="659"/>
      <c r="RM49" s="659"/>
      <c r="RN49" s="659"/>
      <c r="RO49" s="659"/>
      <c r="RP49" s="659"/>
      <c r="RQ49" s="659"/>
      <c r="RR49" s="659"/>
      <c r="RS49" s="659"/>
      <c r="RT49" s="659"/>
      <c r="RU49" s="659"/>
      <c r="RV49" s="659"/>
      <c r="RW49" s="659"/>
      <c r="RX49" s="659"/>
      <c r="RY49" s="659"/>
      <c r="RZ49" s="659"/>
      <c r="SA49" s="659"/>
      <c r="SB49" s="659"/>
      <c r="SC49" s="659"/>
      <c r="SD49" s="659"/>
      <c r="SE49" s="659"/>
      <c r="SF49" s="659"/>
      <c r="SG49" s="659"/>
      <c r="SH49" s="659"/>
      <c r="SI49" s="659"/>
      <c r="SJ49" s="659"/>
      <c r="SK49" s="659"/>
      <c r="SL49" s="659"/>
      <c r="SM49" s="659"/>
      <c r="SN49" s="659"/>
      <c r="SO49" s="659"/>
      <c r="SP49" s="659"/>
      <c r="SQ49" s="659"/>
      <c r="SR49" s="659"/>
      <c r="SS49" s="659"/>
      <c r="ST49" s="659"/>
      <c r="SU49" s="659"/>
      <c r="SV49" s="659"/>
      <c r="SW49" s="659"/>
      <c r="SX49" s="659"/>
      <c r="SY49" s="659"/>
      <c r="SZ49" s="659"/>
      <c r="TA49" s="659"/>
      <c r="TB49" s="659"/>
      <c r="TC49" s="659"/>
      <c r="TD49" s="659"/>
      <c r="TE49" s="659"/>
      <c r="TF49" s="659"/>
      <c r="TG49" s="659"/>
      <c r="TH49" s="659"/>
      <c r="TI49" s="659"/>
      <c r="TJ49" s="659"/>
      <c r="TK49" s="659"/>
      <c r="TL49" s="659"/>
      <c r="TM49" s="659"/>
      <c r="TN49" s="659"/>
      <c r="TO49" s="659"/>
      <c r="TP49" s="659"/>
      <c r="TQ49" s="659"/>
      <c r="TR49" s="659"/>
      <c r="TS49" s="659"/>
      <c r="TT49" s="659"/>
      <c r="TU49" s="659"/>
      <c r="TV49" s="659"/>
      <c r="TW49" s="659"/>
      <c r="TX49" s="659"/>
      <c r="TY49" s="659"/>
      <c r="TZ49" s="659"/>
      <c r="UA49" s="659"/>
      <c r="UB49" s="659"/>
      <c r="UC49" s="659"/>
      <c r="UD49" s="659"/>
      <c r="UE49" s="659"/>
      <c r="UF49" s="659"/>
      <c r="UG49" s="659"/>
      <c r="UH49" s="659"/>
      <c r="UI49" s="659"/>
      <c r="UJ49" s="659"/>
      <c r="UK49" s="659"/>
      <c r="UL49" s="659"/>
      <c r="UM49" s="659"/>
      <c r="UN49" s="659"/>
      <c r="UO49" s="659"/>
      <c r="UP49" s="659"/>
      <c r="UQ49" s="659"/>
      <c r="UR49" s="659"/>
      <c r="US49" s="659"/>
      <c r="UT49" s="659"/>
      <c r="UU49" s="659"/>
      <c r="UV49" s="659"/>
      <c r="UW49" s="659"/>
      <c r="UX49" s="659"/>
      <c r="UY49" s="659"/>
      <c r="UZ49" s="659"/>
      <c r="VA49" s="659"/>
      <c r="VB49" s="659"/>
      <c r="VC49" s="659"/>
      <c r="VD49" s="659"/>
      <c r="VE49" s="659"/>
      <c r="VF49" s="659"/>
      <c r="VG49" s="659"/>
      <c r="VH49" s="659"/>
      <c r="VI49" s="659"/>
      <c r="VJ49" s="659"/>
      <c r="VK49" s="659"/>
      <c r="VL49" s="659"/>
      <c r="VM49" s="659"/>
      <c r="VN49" s="659"/>
      <c r="VO49" s="659"/>
      <c r="VP49" s="659"/>
      <c r="VQ49" s="659"/>
      <c r="VR49" s="659"/>
      <c r="VS49" s="659"/>
      <c r="VT49" s="659"/>
      <c r="VU49" s="659"/>
      <c r="VV49" s="659"/>
      <c r="VW49" s="659"/>
      <c r="VX49" s="659"/>
      <c r="VY49" s="659"/>
      <c r="VZ49" s="659"/>
      <c r="WA49" s="659"/>
      <c r="WB49" s="659"/>
      <c r="WC49" s="659"/>
      <c r="WD49" s="659"/>
      <c r="WE49" s="659"/>
      <c r="WF49" s="659"/>
      <c r="WG49" s="659"/>
      <c r="WH49" s="659"/>
      <c r="WI49" s="659"/>
      <c r="WJ49" s="659"/>
      <c r="WK49" s="659"/>
      <c r="WL49" s="659"/>
      <c r="WM49" s="659"/>
      <c r="WN49" s="659"/>
      <c r="WO49" s="659"/>
      <c r="WP49" s="659"/>
      <c r="WQ49" s="659"/>
      <c r="WR49" s="659"/>
      <c r="WS49" s="659"/>
      <c r="WT49" s="659"/>
      <c r="WU49" s="659"/>
      <c r="WV49" s="659"/>
      <c r="WW49" s="659"/>
      <c r="WX49" s="659"/>
      <c r="WY49" s="659"/>
      <c r="WZ49" s="659"/>
      <c r="XA49" s="659"/>
      <c r="XB49" s="659"/>
      <c r="XC49" s="659"/>
      <c r="XD49" s="659"/>
      <c r="XE49" s="659"/>
      <c r="XF49" s="659"/>
      <c r="XG49" s="659"/>
      <c r="XH49" s="659"/>
      <c r="XI49" s="659"/>
      <c r="XJ49" s="659"/>
      <c r="XK49" s="659"/>
      <c r="XL49" s="659"/>
      <c r="XM49" s="659"/>
      <c r="XN49" s="659"/>
      <c r="XO49" s="659"/>
      <c r="XP49" s="659"/>
      <c r="XQ49" s="659"/>
      <c r="XR49" s="659"/>
      <c r="XS49" s="659"/>
      <c r="XT49" s="659"/>
      <c r="XU49" s="659"/>
      <c r="XV49" s="659"/>
      <c r="XW49" s="659"/>
      <c r="XX49" s="659"/>
      <c r="XY49" s="659"/>
      <c r="XZ49" s="659"/>
      <c r="YA49" s="659"/>
      <c r="YB49" s="659"/>
      <c r="YC49" s="659"/>
      <c r="YD49" s="659"/>
      <c r="YE49" s="659"/>
      <c r="YF49" s="659"/>
      <c r="YG49" s="659"/>
      <c r="YH49" s="659"/>
      <c r="YI49" s="659"/>
      <c r="YJ49" s="659"/>
      <c r="YK49" s="659"/>
      <c r="YL49" s="659"/>
      <c r="YM49" s="659"/>
      <c r="YN49" s="659"/>
      <c r="YO49" s="659"/>
      <c r="YP49" s="659"/>
      <c r="YQ49" s="659"/>
      <c r="YR49" s="659"/>
      <c r="YS49" s="659"/>
      <c r="YT49" s="659"/>
      <c r="YU49" s="659"/>
      <c r="YV49" s="659"/>
      <c r="YW49" s="659"/>
      <c r="YX49" s="659"/>
      <c r="YY49" s="659"/>
      <c r="YZ49" s="659"/>
      <c r="ZA49" s="659"/>
      <c r="ZB49" s="659"/>
      <c r="ZC49" s="659"/>
      <c r="ZD49" s="659"/>
      <c r="ZE49" s="659"/>
      <c r="ZF49" s="659"/>
      <c r="ZG49" s="659"/>
      <c r="ZH49" s="659"/>
      <c r="ZI49" s="659"/>
      <c r="ZJ49" s="659"/>
      <c r="ZK49" s="659"/>
      <c r="ZL49" s="659"/>
      <c r="ZM49" s="659"/>
      <c r="ZN49" s="659"/>
      <c r="ZO49" s="659"/>
      <c r="ZP49" s="659"/>
      <c r="ZQ49" s="659"/>
      <c r="ZR49" s="659"/>
      <c r="ZS49" s="659"/>
      <c r="ZT49" s="659"/>
      <c r="ZU49" s="659"/>
      <c r="ZV49" s="659"/>
      <c r="ZW49" s="659"/>
      <c r="ZX49" s="659"/>
      <c r="ZY49" s="659"/>
      <c r="ZZ49" s="659"/>
      <c r="AAA49" s="659"/>
      <c r="AAB49" s="659"/>
      <c r="AAC49" s="659"/>
      <c r="AAD49" s="659"/>
      <c r="AAE49" s="659"/>
      <c r="AAF49" s="659"/>
      <c r="AAG49" s="659"/>
      <c r="AAH49" s="659"/>
      <c r="AAI49" s="659"/>
      <c r="AAJ49" s="659"/>
      <c r="AAK49" s="659"/>
      <c r="AAL49" s="659"/>
      <c r="AAM49" s="659"/>
      <c r="AAN49" s="659"/>
      <c r="AAO49" s="659"/>
      <c r="AAP49" s="659"/>
      <c r="AAQ49" s="659"/>
      <c r="AAR49" s="659"/>
      <c r="AAS49" s="659"/>
      <c r="AAT49" s="659"/>
      <c r="AAU49" s="659"/>
      <c r="AAV49" s="659"/>
      <c r="AAW49" s="659"/>
      <c r="AAX49" s="659"/>
      <c r="AAY49" s="659"/>
      <c r="AAZ49" s="659"/>
      <c r="ABA49" s="659"/>
      <c r="ABB49" s="659"/>
      <c r="ABC49" s="659"/>
      <c r="ABD49" s="659"/>
      <c r="ABE49" s="659"/>
      <c r="ABF49" s="659"/>
      <c r="ABG49" s="659"/>
      <c r="ABH49" s="659"/>
      <c r="ABI49" s="659"/>
      <c r="ABJ49" s="659"/>
      <c r="ABK49" s="659"/>
      <c r="ABL49" s="659"/>
      <c r="ABM49" s="659"/>
      <c r="ABN49" s="659"/>
      <c r="ABO49" s="659"/>
      <c r="ABP49" s="659"/>
      <c r="ABQ49" s="659"/>
      <c r="ABR49" s="659"/>
      <c r="ABS49" s="659"/>
      <c r="ABT49" s="659"/>
      <c r="ABU49" s="659"/>
      <c r="ABV49" s="659"/>
      <c r="ABW49" s="659"/>
      <c r="ABX49" s="659"/>
      <c r="ABY49" s="659"/>
      <c r="ABZ49" s="659"/>
      <c r="ACA49" s="659"/>
      <c r="ACB49" s="659"/>
      <c r="ACC49" s="659"/>
      <c r="ACD49" s="659"/>
      <c r="ACE49" s="659"/>
      <c r="ACF49" s="659"/>
      <c r="ACG49" s="659"/>
      <c r="ACH49" s="659"/>
      <c r="ACI49" s="659"/>
      <c r="ACJ49" s="659"/>
      <c r="ACK49" s="659"/>
      <c r="ACL49" s="659"/>
      <c r="ACM49" s="659"/>
      <c r="ACN49" s="659"/>
      <c r="ACO49" s="659"/>
      <c r="ACP49" s="659"/>
      <c r="ACQ49" s="659"/>
      <c r="ACR49" s="659"/>
      <c r="ACS49" s="659"/>
      <c r="ACT49" s="659"/>
      <c r="ACU49" s="659"/>
      <c r="ACV49" s="659"/>
      <c r="ACW49" s="659"/>
      <c r="ACX49" s="659"/>
      <c r="ACY49" s="659"/>
      <c r="ACZ49" s="659"/>
      <c r="ADA49" s="659"/>
      <c r="ADB49" s="659"/>
      <c r="ADC49" s="659"/>
      <c r="ADD49" s="659"/>
      <c r="ADE49" s="659"/>
      <c r="ADF49" s="659"/>
      <c r="ADG49" s="659"/>
      <c r="ADH49" s="659"/>
      <c r="ADI49" s="659"/>
      <c r="ADJ49" s="659"/>
      <c r="ADK49" s="659"/>
      <c r="ADL49" s="659"/>
      <c r="ADM49" s="659"/>
      <c r="ADN49" s="659"/>
      <c r="ADO49" s="659"/>
      <c r="ADP49" s="659"/>
      <c r="ADQ49" s="659"/>
      <c r="ADR49" s="659"/>
      <c r="ADS49" s="659"/>
      <c r="ADT49" s="659"/>
      <c r="ADU49" s="659"/>
      <c r="ADV49" s="659"/>
      <c r="ADW49" s="659"/>
      <c r="ADX49" s="659"/>
      <c r="ADY49" s="659"/>
      <c r="ADZ49" s="659"/>
      <c r="AEA49" s="659"/>
      <c r="AEB49" s="659"/>
      <c r="AEC49" s="659"/>
      <c r="AED49" s="659"/>
      <c r="AEE49" s="659"/>
      <c r="AEF49" s="659"/>
      <c r="AEG49" s="659"/>
      <c r="AEH49" s="659"/>
      <c r="AEI49" s="659"/>
      <c r="AEJ49" s="659"/>
      <c r="AEK49" s="659"/>
      <c r="AEL49" s="659"/>
      <c r="AEM49" s="659"/>
      <c r="AEN49" s="659"/>
      <c r="AEO49" s="659"/>
      <c r="AEP49" s="659"/>
      <c r="AEQ49" s="659"/>
      <c r="AER49" s="659"/>
      <c r="AES49" s="659"/>
      <c r="AET49" s="659"/>
      <c r="AEU49" s="659"/>
      <c r="AEV49" s="659"/>
      <c r="AEW49" s="659"/>
      <c r="AEX49" s="659"/>
      <c r="AEY49" s="659"/>
      <c r="AEZ49" s="659"/>
      <c r="AFA49" s="659"/>
      <c r="AFB49" s="659"/>
      <c r="AFC49" s="659"/>
      <c r="AFD49" s="659"/>
      <c r="AFE49" s="659"/>
      <c r="AFF49" s="659"/>
      <c r="AFG49" s="659"/>
      <c r="AFH49" s="659"/>
      <c r="AFI49" s="659"/>
      <c r="AFJ49" s="659"/>
      <c r="AFK49" s="659"/>
      <c r="AFL49" s="659"/>
      <c r="AFM49" s="659"/>
      <c r="AFN49" s="659"/>
      <c r="AFO49" s="659"/>
      <c r="AFP49" s="659"/>
      <c r="AFQ49" s="659"/>
      <c r="AFR49" s="659"/>
      <c r="AFS49" s="659"/>
      <c r="AFT49" s="659"/>
      <c r="AFU49" s="659"/>
      <c r="AFV49" s="659"/>
      <c r="AFW49" s="659"/>
      <c r="AFX49" s="659"/>
      <c r="AFY49" s="659"/>
      <c r="AFZ49" s="659"/>
      <c r="AGA49" s="659"/>
      <c r="AGB49" s="659"/>
      <c r="AGC49" s="659"/>
      <c r="AGD49" s="659"/>
      <c r="AGE49" s="659"/>
      <c r="AGF49" s="659"/>
      <c r="AGG49" s="659"/>
      <c r="AGH49" s="659"/>
      <c r="AGI49" s="659"/>
      <c r="AGJ49" s="659"/>
      <c r="AGK49" s="659"/>
      <c r="AGL49" s="659"/>
      <c r="AGM49" s="659"/>
      <c r="AGN49" s="659"/>
      <c r="AGO49" s="659"/>
      <c r="AGP49" s="659"/>
      <c r="AGQ49" s="659"/>
      <c r="AGR49" s="659"/>
      <c r="AGS49" s="659"/>
      <c r="AGT49" s="659"/>
      <c r="AGU49" s="659"/>
      <c r="AGV49" s="659"/>
      <c r="AGW49" s="659"/>
      <c r="AGX49" s="659"/>
      <c r="AGY49" s="659"/>
      <c r="AGZ49" s="659"/>
      <c r="AHA49" s="659"/>
      <c r="AHB49" s="659"/>
      <c r="AHC49" s="659"/>
      <c r="AHD49" s="659"/>
      <c r="AHE49" s="659"/>
      <c r="AHF49" s="659"/>
      <c r="AHG49" s="659"/>
      <c r="AHH49" s="659"/>
      <c r="AHI49" s="659"/>
      <c r="AHJ49" s="659"/>
      <c r="AHK49" s="659"/>
      <c r="AHL49" s="659"/>
      <c r="AHM49" s="659"/>
      <c r="AHN49" s="659"/>
      <c r="AHO49" s="659"/>
      <c r="AHP49" s="659"/>
      <c r="AHQ49" s="659"/>
      <c r="AHR49" s="659"/>
      <c r="AHS49" s="659"/>
      <c r="AHT49" s="659"/>
      <c r="AHU49" s="659"/>
      <c r="AHV49" s="659"/>
      <c r="AHW49" s="659"/>
      <c r="AHX49" s="659"/>
      <c r="AHY49" s="659"/>
      <c r="AHZ49" s="659"/>
      <c r="AIA49" s="659"/>
      <c r="AIB49" s="659"/>
      <c r="AIC49" s="659"/>
      <c r="AID49" s="659"/>
      <c r="AIE49" s="659"/>
      <c r="AIF49" s="659"/>
      <c r="AIG49" s="659"/>
      <c r="AIH49" s="659"/>
      <c r="AII49" s="659"/>
      <c r="AIJ49" s="659"/>
      <c r="AIK49" s="659"/>
      <c r="AIL49" s="659"/>
      <c r="AIM49" s="659"/>
      <c r="AIN49" s="659"/>
      <c r="AIO49" s="659"/>
      <c r="AIP49" s="659"/>
      <c r="AIQ49" s="659"/>
      <c r="AIR49" s="659"/>
      <c r="AIS49" s="659"/>
      <c r="AIT49" s="659"/>
      <c r="AIU49" s="659"/>
      <c r="AIV49" s="659"/>
      <c r="AIW49" s="659"/>
      <c r="AIX49" s="659"/>
      <c r="AIY49" s="659"/>
      <c r="AIZ49" s="659"/>
      <c r="AJA49" s="659"/>
      <c r="AJB49" s="659"/>
      <c r="AJC49" s="659"/>
      <c r="AJD49" s="659"/>
      <c r="AJE49" s="659"/>
      <c r="AJF49" s="659"/>
      <c r="AJG49" s="659"/>
      <c r="AJH49" s="659"/>
      <c r="AJI49" s="659"/>
      <c r="AJJ49" s="659"/>
      <c r="AJK49" s="659"/>
      <c r="AJL49" s="659"/>
      <c r="AJM49" s="659"/>
      <c r="AJN49" s="659"/>
      <c r="AJO49" s="659"/>
      <c r="AJP49" s="659"/>
      <c r="AJQ49" s="659"/>
      <c r="AJR49" s="659"/>
      <c r="AJS49" s="659"/>
      <c r="AJT49" s="659"/>
      <c r="AJU49" s="659"/>
      <c r="AJV49" s="659"/>
      <c r="AJW49" s="659"/>
      <c r="AJX49" s="659"/>
      <c r="AJY49" s="659"/>
      <c r="AJZ49" s="659"/>
      <c r="AKA49" s="659"/>
      <c r="AKB49" s="659"/>
      <c r="AKC49" s="659"/>
      <c r="AKD49" s="659"/>
      <c r="AKE49" s="659"/>
      <c r="AKF49" s="659"/>
      <c r="AKG49" s="659"/>
      <c r="AKH49" s="659"/>
      <c r="AKI49" s="659"/>
      <c r="AKJ49" s="659"/>
      <c r="AKK49" s="659"/>
      <c r="AKL49" s="659"/>
      <c r="AKM49" s="659"/>
      <c r="AKN49" s="659"/>
      <c r="AKO49" s="659"/>
      <c r="AKP49" s="659"/>
      <c r="AKQ49" s="659"/>
      <c r="AKR49" s="659"/>
      <c r="AKS49" s="659"/>
      <c r="AKT49" s="659"/>
      <c r="AKU49" s="659"/>
      <c r="AKV49" s="659"/>
      <c r="AKW49" s="659"/>
      <c r="AKX49" s="659"/>
      <c r="AKY49" s="659"/>
      <c r="AKZ49" s="659"/>
      <c r="ALA49" s="659"/>
      <c r="ALB49" s="659"/>
      <c r="ALC49" s="659"/>
      <c r="ALD49" s="659"/>
      <c r="ALE49" s="659"/>
      <c r="ALF49" s="659"/>
      <c r="ALG49" s="659"/>
      <c r="ALH49" s="659"/>
      <c r="ALI49" s="659"/>
      <c r="ALJ49" s="659"/>
      <c r="ALK49" s="659"/>
      <c r="ALL49" s="659"/>
      <c r="ALM49" s="659"/>
      <c r="ALN49" s="659"/>
      <c r="ALO49" s="659"/>
      <c r="ALP49" s="659"/>
      <c r="ALQ49" s="659"/>
      <c r="ALR49" s="659"/>
      <c r="ALS49" s="659"/>
      <c r="ALT49" s="659"/>
      <c r="ALU49" s="659"/>
      <c r="ALV49" s="659"/>
      <c r="ALW49" s="659"/>
      <c r="ALX49" s="659"/>
      <c r="ALY49" s="659"/>
      <c r="ALZ49" s="659"/>
      <c r="AMA49" s="659"/>
      <c r="AMB49" s="659"/>
      <c r="AMC49" s="659"/>
      <c r="AMD49" s="659"/>
      <c r="AME49" s="659"/>
      <c r="AMF49" s="659"/>
      <c r="AMG49" s="659"/>
      <c r="AMH49" s="659"/>
      <c r="AMI49" s="659"/>
      <c r="AMJ49" s="659"/>
    </row>
    <row r="50" spans="1:1024">
      <c r="A50"/>
    </row>
  </sheetData>
  <mergeCells count="9">
    <mergeCell ref="B12:AL16"/>
    <mergeCell ref="AN35:AN48"/>
    <mergeCell ref="A36:AK39"/>
    <mergeCell ref="B18:AL18"/>
    <mergeCell ref="B19:AL19"/>
    <mergeCell ref="B21:AL24"/>
    <mergeCell ref="AN1:AN14"/>
    <mergeCell ref="B42:F42"/>
    <mergeCell ref="AD43:AL43"/>
  </mergeCells>
  <pageMargins left="0.82708333333333295" right="0.15763888888888899" top="0.62986111111111098" bottom="0.23611111111111099" header="0.51180555555555496" footer="0.51180555555555496"/>
  <pageSetup paperSize="9" scale="86" firstPageNumber="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11A735"/>
    <pageSetUpPr fitToPage="1"/>
  </sheetPr>
  <dimension ref="A1:AMB37"/>
  <sheetViews>
    <sheetView showGridLines="0" view="pageLayout" zoomScale="70" zoomScaleNormal="85" zoomScaleSheetLayoutView="25" zoomScalePageLayoutView="70" workbookViewId="0">
      <selection activeCell="C1" sqref="C1"/>
    </sheetView>
  </sheetViews>
  <sheetFormatPr defaultColWidth="3.140625" defaultRowHeight="18"/>
  <cols>
    <col min="1" max="1" width="5.42578125" style="43" customWidth="1"/>
    <col min="2" max="3" width="3.140625" style="43"/>
    <col min="4" max="4" width="4.42578125" style="43" customWidth="1"/>
    <col min="5" max="5" width="2.7109375" style="43" customWidth="1"/>
    <col min="6" max="8" width="3.140625" style="43"/>
    <col min="9" max="9" width="5.85546875" style="43" customWidth="1"/>
    <col min="10" max="10" width="5.140625" style="43" customWidth="1"/>
    <col min="11" max="13" width="3.140625" style="43"/>
    <col min="14" max="14" width="5" style="43" customWidth="1"/>
    <col min="15" max="15" width="5.28515625" style="43" customWidth="1"/>
    <col min="16" max="19" width="3.140625" style="43"/>
    <col min="20" max="20" width="7.140625" style="43" customWidth="1"/>
    <col min="21" max="21" width="22.42578125" style="43" customWidth="1"/>
    <col min="22" max="22" width="3" style="43" customWidth="1"/>
    <col min="23" max="23" width="2.7109375" style="43" customWidth="1"/>
    <col min="24" max="24" width="1.28515625" style="52" customWidth="1"/>
    <col min="25" max="25" width="3" style="668" customWidth="1"/>
    <col min="26" max="26" width="2.140625" style="668" customWidth="1"/>
    <col min="27" max="27" width="4.85546875" style="52" customWidth="1"/>
    <col min="28" max="28" width="3" style="43" customWidth="1"/>
    <col min="29" max="1016" width="3.140625" style="43"/>
    <col min="1017" max="16384" width="3.140625" style="37"/>
  </cols>
  <sheetData>
    <row r="1" spans="1:27" s="39" customFormat="1" ht="26.25" customHeight="1">
      <c r="A1" s="2503" t="e">
        <f>#REF!</f>
        <v>#REF!</v>
      </c>
      <c r="B1" s="2503"/>
      <c r="C1" s="2503"/>
      <c r="D1" s="2503"/>
      <c r="E1" s="2503"/>
      <c r="F1" s="2503"/>
      <c r="G1" s="2503"/>
      <c r="H1" s="2503"/>
      <c r="I1" s="2503"/>
      <c r="J1" s="2503"/>
      <c r="K1" s="2503"/>
      <c r="L1" s="2503"/>
      <c r="M1" s="2503"/>
      <c r="N1" s="2503"/>
      <c r="O1" s="2503"/>
      <c r="P1" s="2503"/>
      <c r="Q1" s="2503"/>
      <c r="R1" s="2503"/>
      <c r="S1" s="2503"/>
      <c r="T1" s="2503"/>
      <c r="U1" s="2503"/>
      <c r="V1" s="2503"/>
      <c r="W1" s="2503"/>
      <c r="X1" s="52"/>
      <c r="Y1" s="668"/>
      <c r="Z1" s="668"/>
      <c r="AA1" s="2506" t="e">
        <f>CONCATENATE("*",'#Konverter'!AJ21,LEN(A1),3^LEN(T20),3^LEN(T21),3^LEN(T22),"*")</f>
        <v>#REF!</v>
      </c>
    </row>
    <row r="2" spans="1:27" s="39" customFormat="1" ht="26.25" customHeight="1">
      <c r="A2" s="291" t="e">
        <f>CONCATENATE(#REF!,", ",#REF!)</f>
        <v>#REF!</v>
      </c>
      <c r="B2" s="51"/>
      <c r="C2" s="51"/>
      <c r="D2" s="51"/>
      <c r="E2" s="51"/>
      <c r="F2" s="51"/>
      <c r="G2" s="51"/>
      <c r="H2" s="51"/>
      <c r="I2" s="51"/>
      <c r="J2" s="51"/>
      <c r="K2" s="51"/>
      <c r="L2" s="51"/>
      <c r="M2" s="51"/>
      <c r="N2" s="51"/>
      <c r="O2" s="51"/>
      <c r="P2" s="51"/>
      <c r="Q2" s="51"/>
      <c r="R2" s="51"/>
      <c r="S2" s="51"/>
      <c r="T2" s="51"/>
      <c r="U2" s="51"/>
      <c r="V2" s="51"/>
      <c r="W2" s="51"/>
      <c r="X2" s="52"/>
      <c r="Y2" s="668"/>
      <c r="Z2" s="668"/>
      <c r="AA2" s="2506"/>
    </row>
    <row r="3" spans="1:27" s="39" customFormat="1" ht="26.25" customHeight="1">
      <c r="A3" s="291" t="e">
        <f>CONCATENATE("JIB: ",#REF!)</f>
        <v>#REF!</v>
      </c>
      <c r="B3" s="51"/>
      <c r="C3" s="51"/>
      <c r="D3" s="51"/>
      <c r="E3" s="309"/>
      <c r="F3" s="51"/>
      <c r="G3" s="51"/>
      <c r="H3" s="51"/>
      <c r="I3" s="51"/>
      <c r="J3" s="51"/>
      <c r="K3" s="51"/>
      <c r="L3" s="51"/>
      <c r="M3" s="51"/>
      <c r="N3" s="51"/>
      <c r="O3" s="51"/>
      <c r="P3" s="51"/>
      <c r="Q3" s="51"/>
      <c r="R3" s="51"/>
      <c r="S3" s="51"/>
      <c r="T3" s="51"/>
      <c r="U3" s="51"/>
      <c r="V3" s="51"/>
      <c r="W3" s="51"/>
      <c r="X3" s="52"/>
      <c r="Y3" s="668"/>
      <c r="Z3" s="668"/>
      <c r="AA3" s="2506"/>
    </row>
    <row r="4" spans="1:27" s="39" customFormat="1" ht="20.25" customHeight="1">
      <c r="A4" s="291"/>
      <c r="E4" s="41"/>
      <c r="X4" s="52"/>
      <c r="Y4" s="668"/>
      <c r="Z4" s="668"/>
      <c r="AA4" s="2506"/>
    </row>
    <row r="5" spans="1:27">
      <c r="AA5" s="2506"/>
    </row>
    <row r="6" spans="1:27" ht="20.25">
      <c r="X6" s="197"/>
      <c r="Y6" s="227" t="s">
        <v>2856</v>
      </c>
      <c r="Z6" s="227"/>
      <c r="AA6" s="2506"/>
    </row>
    <row r="7" spans="1:27" ht="23.25" customHeight="1">
      <c r="A7" s="44"/>
      <c r="X7" s="197"/>
      <c r="Y7" s="227" t="s">
        <v>2857</v>
      </c>
      <c r="Z7" s="227"/>
      <c r="AA7" s="2506"/>
    </row>
    <row r="8" spans="1:27">
      <c r="X8" s="60"/>
      <c r="Y8" s="669"/>
      <c r="Z8" s="669"/>
      <c r="AA8" s="2506"/>
    </row>
    <row r="9" spans="1:27" ht="46.5" customHeight="1">
      <c r="X9" s="60"/>
      <c r="Y9" s="669"/>
      <c r="Z9" s="669"/>
      <c r="AA9" s="2506"/>
    </row>
    <row r="10" spans="1:27" ht="25.5">
      <c r="A10" s="2504" t="s">
        <v>2956</v>
      </c>
      <c r="B10" s="2504"/>
      <c r="C10" s="2504"/>
      <c r="D10" s="2504"/>
      <c r="E10" s="2504"/>
      <c r="F10" s="2504"/>
      <c r="G10" s="2504"/>
      <c r="H10" s="2504"/>
      <c r="I10" s="2504"/>
      <c r="J10" s="2504"/>
      <c r="K10" s="2504"/>
      <c r="L10" s="2504"/>
      <c r="M10" s="2504"/>
      <c r="N10" s="2504"/>
      <c r="O10" s="2504"/>
      <c r="P10" s="2504"/>
      <c r="Q10" s="2504"/>
      <c r="R10" s="2504"/>
      <c r="S10" s="2504"/>
      <c r="T10" s="2504"/>
      <c r="U10" s="2504"/>
      <c r="V10" s="2504"/>
      <c r="W10" s="2504"/>
      <c r="AA10" s="2506"/>
    </row>
    <row r="11" spans="1:27" ht="33" customHeight="1">
      <c r="X11" s="60"/>
      <c r="Y11" s="669"/>
      <c r="Z11" s="669"/>
      <c r="AA11" s="2506"/>
    </row>
    <row r="12" spans="1:27">
      <c r="X12" s="61"/>
      <c r="Y12" s="670"/>
      <c r="Z12" s="670"/>
      <c r="AA12" s="2506"/>
    </row>
    <row r="13" spans="1:27" ht="20.25">
      <c r="A13" s="31" t="e">
        <f>CONCATENATE("Na osnovu podataka iz finansijskih izvještaja za period od ",DAY(#REF!),".",MONTH(#REF!),".",YEAR(#REF!),". do ",DAY(#REF!),".",MONTH(#REF!),".",YEAR(#REF!),". godine, pravno lice")</f>
        <v>#REF!</v>
      </c>
      <c r="O13" s="62"/>
      <c r="X13" s="63"/>
      <c r="Y13" s="671"/>
      <c r="Z13" s="671"/>
      <c r="AA13" s="2506"/>
    </row>
    <row r="14" spans="1:27">
      <c r="X14" s="60"/>
      <c r="Y14" s="669"/>
      <c r="Z14" s="669"/>
      <c r="AA14" s="2506"/>
    </row>
    <row r="15" spans="1:27" s="43" customFormat="1" ht="21.75" customHeight="1">
      <c r="A15" s="2505" t="e">
        <f>#REF!</f>
        <v>#REF!</v>
      </c>
      <c r="B15" s="2505"/>
      <c r="C15" s="2505"/>
      <c r="D15" s="2505"/>
      <c r="E15" s="2505"/>
      <c r="F15" s="2505"/>
      <c r="G15" s="2505"/>
      <c r="H15" s="2505"/>
      <c r="I15" s="2505"/>
      <c r="J15" s="2505"/>
      <c r="K15" s="2505"/>
      <c r="L15" s="2505"/>
      <c r="M15" s="2505"/>
      <c r="N15" s="2505"/>
      <c r="O15" s="2505"/>
      <c r="P15" s="2505"/>
      <c r="Q15" s="2505"/>
      <c r="R15" s="2505"/>
      <c r="S15" s="2505"/>
      <c r="T15" s="2505"/>
      <c r="U15" s="2505"/>
      <c r="V15" s="2505"/>
      <c r="W15" s="2505"/>
      <c r="X15" s="2505"/>
      <c r="Y15" s="2505"/>
      <c r="Z15" s="567"/>
      <c r="AA15" s="2506"/>
    </row>
    <row r="16" spans="1:27">
      <c r="X16" s="60"/>
      <c r="Y16" s="669"/>
      <c r="Z16" s="669"/>
      <c r="AA16" s="2506"/>
    </row>
    <row r="17" spans="1:28" ht="30" customHeight="1">
      <c r="A17" s="31" t="s">
        <v>3367</v>
      </c>
      <c r="B17" s="31"/>
      <c r="C17" s="31"/>
      <c r="D17" s="31"/>
      <c r="E17" s="31"/>
      <c r="F17" s="31"/>
      <c r="G17" s="31"/>
      <c r="H17" s="31"/>
      <c r="I17" s="31"/>
      <c r="J17" s="31"/>
      <c r="K17" s="31"/>
      <c r="L17" s="31"/>
      <c r="M17" s="31"/>
      <c r="N17" s="31"/>
      <c r="O17" s="31"/>
      <c r="P17" s="31"/>
      <c r="Q17" s="31"/>
      <c r="R17" s="31"/>
      <c r="S17" s="31"/>
      <c r="T17" s="31"/>
      <c r="U17" s="31"/>
      <c r="X17" s="60"/>
      <c r="Y17" s="669"/>
      <c r="Z17" s="669"/>
      <c r="AA17" s="2506"/>
    </row>
    <row r="18" spans="1:28" ht="30" customHeight="1">
      <c r="A18" s="31" t="s">
        <v>3368</v>
      </c>
      <c r="B18" s="31"/>
      <c r="C18" s="31"/>
      <c r="D18" s="31"/>
      <c r="E18" s="31"/>
      <c r="F18" s="31"/>
      <c r="G18" s="31"/>
      <c r="H18" s="31"/>
      <c r="I18" s="31"/>
      <c r="J18" s="31"/>
      <c r="K18" s="31"/>
      <c r="L18" s="31"/>
      <c r="M18" s="31"/>
      <c r="N18" s="31"/>
      <c r="O18" s="31"/>
      <c r="P18" s="31"/>
      <c r="Q18" s="31"/>
      <c r="R18" s="31"/>
      <c r="S18" s="31"/>
      <c r="T18" s="31"/>
      <c r="U18" s="31"/>
      <c r="X18" s="60"/>
      <c r="Y18" s="669"/>
      <c r="Z18" s="669"/>
      <c r="AA18" s="2506"/>
    </row>
    <row r="19" spans="1:28" ht="30" customHeight="1">
      <c r="A19" s="31"/>
      <c r="B19" s="31"/>
      <c r="C19" s="31"/>
      <c r="D19" s="31"/>
      <c r="E19" s="31"/>
      <c r="F19" s="31"/>
      <c r="G19" s="31"/>
      <c r="H19" s="31"/>
      <c r="I19" s="31"/>
      <c r="J19" s="31"/>
      <c r="K19" s="31"/>
      <c r="L19" s="31"/>
      <c r="M19" s="31"/>
      <c r="N19" s="31"/>
      <c r="O19" s="31"/>
      <c r="P19" s="31"/>
      <c r="Q19" s="31"/>
      <c r="R19" s="31"/>
      <c r="S19" s="31"/>
      <c r="T19" s="31"/>
      <c r="U19" s="31"/>
    </row>
    <row r="20" spans="1:28" s="47" customFormat="1" ht="30" customHeight="1">
      <c r="A20" s="9"/>
      <c r="B20" s="9"/>
      <c r="C20" s="9"/>
      <c r="D20" s="30" t="e">
        <f>CONCATENATE("•   ukupan prihod za ",#REF!,". godinu")</f>
        <v>#REF!</v>
      </c>
      <c r="E20" s="9"/>
      <c r="F20" s="9"/>
      <c r="G20" s="9"/>
      <c r="H20" s="9"/>
      <c r="I20" s="9"/>
      <c r="J20" s="9"/>
      <c r="K20" s="9"/>
      <c r="L20" s="9"/>
      <c r="M20" s="9"/>
      <c r="N20" s="9"/>
      <c r="O20" s="9"/>
      <c r="P20" s="9"/>
      <c r="Q20" s="9"/>
      <c r="R20" s="9"/>
      <c r="S20" s="9"/>
      <c r="T20" s="2501">
        <v>150000</v>
      </c>
      <c r="U20" s="2502"/>
      <c r="V20" s="9" t="s">
        <v>2954</v>
      </c>
      <c r="X20" s="64"/>
      <c r="Y20" s="668"/>
      <c r="Z20" s="668"/>
      <c r="AA20" s="52"/>
    </row>
    <row r="21" spans="1:28" s="47" customFormat="1" ht="30" customHeight="1">
      <c r="A21" s="9"/>
      <c r="B21" s="9"/>
      <c r="C21" s="9"/>
      <c r="D21" s="30" t="s">
        <v>2957</v>
      </c>
      <c r="E21" s="9"/>
      <c r="F21" s="9"/>
      <c r="G21" s="9"/>
      <c r="H21" s="9"/>
      <c r="I21" s="9"/>
      <c r="J21" s="9"/>
      <c r="K21" s="9"/>
      <c r="L21" s="9"/>
      <c r="M21" s="9"/>
      <c r="N21" s="9"/>
      <c r="O21" s="9"/>
      <c r="P21" s="9"/>
      <c r="Q21" s="9"/>
      <c r="R21" s="9"/>
      <c r="S21" s="9"/>
      <c r="T21" s="2501">
        <v>1000000</v>
      </c>
      <c r="U21" s="2502"/>
      <c r="V21" s="9" t="s">
        <v>2954</v>
      </c>
      <c r="X21" s="52"/>
      <c r="Y21" s="668"/>
      <c r="Z21" s="668"/>
      <c r="AA21" s="52"/>
    </row>
    <row r="22" spans="1:28" s="47" customFormat="1" ht="30" customHeight="1">
      <c r="A22" s="9"/>
      <c r="B22" s="9"/>
      <c r="C22" s="9"/>
      <c r="D22" s="30" t="s">
        <v>2958</v>
      </c>
      <c r="E22" s="9"/>
      <c r="F22" s="9"/>
      <c r="G22" s="9"/>
      <c r="H22" s="9"/>
      <c r="I22" s="9"/>
      <c r="J22" s="9"/>
      <c r="K22" s="9"/>
      <c r="L22" s="9"/>
      <c r="M22" s="9"/>
      <c r="N22" s="9"/>
      <c r="O22" s="9"/>
      <c r="P22" s="9"/>
      <c r="Q22" s="9"/>
      <c r="R22" s="9"/>
      <c r="S22" s="9"/>
      <c r="T22" s="2501">
        <v>66</v>
      </c>
      <c r="U22" s="2502"/>
      <c r="X22" s="49"/>
      <c r="Y22" s="672"/>
      <c r="Z22" s="672"/>
      <c r="AA22" s="49"/>
    </row>
    <row r="23" spans="1:28" ht="20.25">
      <c r="A23" s="31"/>
      <c r="B23" s="31"/>
      <c r="C23" s="31"/>
      <c r="D23" s="31"/>
      <c r="E23" s="31"/>
      <c r="F23" s="31"/>
      <c r="G23" s="31"/>
      <c r="H23" s="31"/>
      <c r="I23" s="31"/>
      <c r="J23" s="31"/>
      <c r="K23" s="31"/>
      <c r="L23" s="31"/>
      <c r="M23" s="31"/>
      <c r="N23" s="31"/>
      <c r="O23" s="31"/>
      <c r="P23" s="31"/>
      <c r="Q23" s="31"/>
      <c r="R23" s="31"/>
      <c r="S23" s="31"/>
      <c r="T23" s="31"/>
      <c r="U23" s="31"/>
      <c r="X23" s="49"/>
      <c r="Y23" s="672"/>
      <c r="Z23" s="672"/>
      <c r="AA23" s="49"/>
    </row>
    <row r="24" spans="1:28" ht="25.5" customHeight="1">
      <c r="A24" s="915" t="e">
        <f>CONCATENATE("Na osnovu navedenog, ovo pravno lice se svrstava u grupu ",          IF(#REF!="Malo","malih",                    IF(#REF!="Srednje","srednjih",                IF(#REF!="Veliko","velikih","mikro")))," pravnih lica.")</f>
        <v>#REF!</v>
      </c>
      <c r="B24" s="31"/>
      <c r="C24" s="31"/>
      <c r="D24" s="31"/>
      <c r="E24" s="31"/>
      <c r="F24" s="31"/>
      <c r="G24" s="31"/>
      <c r="H24" s="31"/>
      <c r="I24" s="31"/>
      <c r="J24" s="31"/>
      <c r="K24" s="31"/>
      <c r="L24" s="31"/>
      <c r="M24" s="31"/>
      <c r="N24" s="31"/>
      <c r="O24" s="31"/>
      <c r="P24" s="31"/>
      <c r="Q24" s="31"/>
      <c r="R24" s="31"/>
      <c r="S24" s="31"/>
      <c r="T24" s="31"/>
      <c r="U24" s="31"/>
      <c r="X24" s="65"/>
      <c r="Y24" s="673"/>
      <c r="Z24" s="673"/>
      <c r="AA24" s="65"/>
    </row>
    <row r="25" spans="1:28" ht="37.5" customHeight="1">
      <c r="X25" s="65"/>
      <c r="Y25" s="673"/>
      <c r="Z25" s="673"/>
      <c r="AA25" s="65"/>
    </row>
    <row r="26" spans="1:28" ht="32.25" customHeight="1">
      <c r="A26" s="31"/>
      <c r="B26" s="31"/>
      <c r="C26" s="31"/>
      <c r="D26" s="31"/>
      <c r="E26" s="31"/>
      <c r="F26" s="31"/>
      <c r="G26" s="31"/>
      <c r="H26" s="31"/>
      <c r="I26" s="31"/>
      <c r="J26" s="31"/>
      <c r="K26" s="31"/>
      <c r="L26" s="31"/>
      <c r="M26" s="31"/>
      <c r="N26" s="31"/>
      <c r="O26" s="31"/>
      <c r="P26" s="31"/>
      <c r="Q26" s="31"/>
      <c r="R26" s="31"/>
      <c r="S26" s="31"/>
      <c r="T26" s="31"/>
      <c r="U26" s="292"/>
      <c r="V26" s="31"/>
      <c r="W26" s="31"/>
      <c r="AA26" s="37"/>
      <c r="AB26" s="2498"/>
    </row>
    <row r="27" spans="1:28" s="52" customFormat="1" ht="37.5" customHeight="1">
      <c r="B27" s="66"/>
      <c r="C27" s="66"/>
      <c r="D27" s="66"/>
      <c r="E27" s="66"/>
      <c r="F27" s="66"/>
      <c r="G27" s="66"/>
      <c r="H27" s="66"/>
      <c r="I27" s="66"/>
      <c r="J27" s="66"/>
      <c r="K27" s="66"/>
      <c r="L27" s="66"/>
      <c r="M27" s="66"/>
      <c r="N27" s="66"/>
      <c r="O27" s="66"/>
      <c r="P27" s="66"/>
      <c r="Q27" s="66"/>
      <c r="R27" s="66"/>
      <c r="S27" s="66"/>
      <c r="T27" s="66"/>
      <c r="U27" s="66"/>
      <c r="V27" s="66"/>
      <c r="W27" s="66"/>
      <c r="Y27" s="668"/>
      <c r="Z27" s="668"/>
      <c r="AB27" s="2498"/>
    </row>
    <row r="28" spans="1:28" s="52" customFormat="1" ht="37.5" customHeight="1">
      <c r="R28" s="55"/>
      <c r="S28" s="55"/>
      <c r="T28" s="55"/>
      <c r="U28" s="50"/>
      <c r="Y28" s="668"/>
      <c r="Z28" s="668"/>
      <c r="AB28" s="2498"/>
    </row>
    <row r="29" spans="1:28" s="52" customFormat="1" ht="37.5" customHeight="1">
      <c r="Y29" s="668"/>
      <c r="Z29" s="668"/>
      <c r="AB29" s="2498"/>
    </row>
    <row r="30" spans="1:28" ht="37.5" customHeight="1">
      <c r="AA30" s="37"/>
      <c r="AB30" s="2498"/>
    </row>
    <row r="31" spans="1:28">
      <c r="AA31" s="37"/>
      <c r="AB31" s="2498"/>
    </row>
    <row r="32" spans="1:28" ht="20.25">
      <c r="A32" s="2499" t="e">
        <f>#REF!</f>
        <v>#REF!</v>
      </c>
      <c r="B32" s="2499"/>
      <c r="C32" s="2499"/>
      <c r="D32" s="2499"/>
      <c r="E32" s="2499"/>
      <c r="F32" s="51"/>
      <c r="G32" s="51"/>
      <c r="H32" s="51"/>
      <c r="I32" s="51"/>
      <c r="J32" s="907"/>
      <c r="K32" s="51"/>
      <c r="L32" s="51"/>
      <c r="M32" s="51"/>
      <c r="N32" s="39"/>
      <c r="O32" s="51"/>
      <c r="P32" s="51"/>
      <c r="Q32" s="51"/>
      <c r="R32" s="51"/>
      <c r="S32" s="51"/>
      <c r="T32" s="51"/>
      <c r="U32" s="908"/>
      <c r="V32" s="908"/>
      <c r="W32" s="908"/>
      <c r="X32" s="908"/>
      <c r="Y32" s="676" t="e">
        <f>CONCATENATE(#REF!," ",#REF!)</f>
        <v>#REF!</v>
      </c>
      <c r="Z32" s="676"/>
      <c r="AA32" s="37"/>
      <c r="AB32" s="2498"/>
    </row>
    <row r="33" spans="1:28" ht="24" customHeight="1">
      <c r="A33" s="910" t="s">
        <v>2321</v>
      </c>
      <c r="B33" s="568"/>
      <c r="C33" s="568"/>
      <c r="D33" s="568"/>
      <c r="E33" s="568"/>
      <c r="F33" s="51"/>
      <c r="G33" s="51"/>
      <c r="H33" s="51"/>
      <c r="I33" s="51"/>
      <c r="J33" s="907"/>
      <c r="K33" s="51"/>
      <c r="L33" s="51"/>
      <c r="M33" s="51"/>
      <c r="N33" s="909" t="s">
        <v>2959</v>
      </c>
      <c r="O33" s="51"/>
      <c r="P33" s="51"/>
      <c r="Q33" s="51"/>
      <c r="R33" s="51"/>
      <c r="S33" s="51"/>
      <c r="T33" s="51"/>
      <c r="U33" s="2500" t="s">
        <v>2320</v>
      </c>
      <c r="V33" s="2500"/>
      <c r="W33" s="2500"/>
      <c r="X33" s="2500"/>
      <c r="Y33" s="2500"/>
      <c r="Z33" s="569"/>
      <c r="AA33" s="37"/>
      <c r="AB33" s="2498"/>
    </row>
    <row r="34" spans="1:28" ht="42" customHeight="1">
      <c r="AA34" s="37"/>
      <c r="AB34" s="2498"/>
    </row>
    <row r="35" spans="1:28" ht="67.5" customHeight="1">
      <c r="AA35" s="37"/>
      <c r="AB35" s="2498"/>
    </row>
    <row r="36" spans="1:28" s="666" customFormat="1" ht="15.75" customHeight="1">
      <c r="A36" s="666" t="e">
        <f>CONCATENATE("Kontrolni broj: ",MID(AA1,2,LEN(AA1)-2))</f>
        <v>#REF!</v>
      </c>
      <c r="Y36" s="667" t="s">
        <v>2953</v>
      </c>
      <c r="Z36" s="674"/>
    </row>
    <row r="37" spans="1:28">
      <c r="Y37" s="675"/>
      <c r="Z37" s="675"/>
      <c r="AA37" s="43"/>
    </row>
  </sheetData>
  <mergeCells count="10">
    <mergeCell ref="A1:W1"/>
    <mergeCell ref="A10:W10"/>
    <mergeCell ref="T20:U20"/>
    <mergeCell ref="A15:Y15"/>
    <mergeCell ref="AA1:AA18"/>
    <mergeCell ref="AB26:AB35"/>
    <mergeCell ref="A32:E32"/>
    <mergeCell ref="U33:Y33"/>
    <mergeCell ref="T21:U21"/>
    <mergeCell ref="T22:U22"/>
  </mergeCells>
  <conditionalFormatting sqref="T20:U20">
    <cfRule type="expression" dxfId="7" priority="3">
      <formula>$T$20&lt;&gt;""</formula>
    </cfRule>
  </conditionalFormatting>
  <conditionalFormatting sqref="T21:U21">
    <cfRule type="expression" dxfId="6" priority="2">
      <formula>$T$21&lt;&gt;""</formula>
    </cfRule>
  </conditionalFormatting>
  <conditionalFormatting sqref="T22:U22">
    <cfRule type="expression" dxfId="5" priority="1">
      <formula>$T$22&lt;&gt;""</formula>
    </cfRule>
  </conditionalFormatting>
  <pageMargins left="0.82708333333333295" right="0.196527777777778" top="0.65312499999999996" bottom="0.33333333333333331" header="0.51180555555555496" footer="0.51180555555555496"/>
  <pageSetup paperSize="9" scale="76" firstPageNumber="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11A735"/>
    <pageSetUpPr fitToPage="1"/>
  </sheetPr>
  <dimension ref="A1:AMG40"/>
  <sheetViews>
    <sheetView showGridLines="0" view="pageLayout" topLeftCell="C1" zoomScale="55" zoomScaleNormal="85" zoomScaleSheetLayoutView="115" zoomScalePageLayoutView="55" workbookViewId="0">
      <selection activeCell="C1" sqref="C1"/>
    </sheetView>
  </sheetViews>
  <sheetFormatPr defaultColWidth="2.28515625" defaultRowHeight="16.5"/>
  <cols>
    <col min="1" max="1" width="5.42578125" hidden="1" customWidth="1"/>
    <col min="2" max="2" width="28.28515625" hidden="1" customWidth="1"/>
    <col min="3" max="3" width="5.5703125" style="68" customWidth="1"/>
    <col min="4" max="6" width="2.28515625" style="68"/>
    <col min="7" max="7" width="5.140625" style="68" customWidth="1"/>
    <col min="8" max="9" width="3.28515625" style="68" customWidth="1"/>
    <col min="10" max="19" width="2.28515625" style="68"/>
    <col min="20" max="20" width="5" style="68" customWidth="1"/>
    <col min="21" max="39" width="2.28515625" style="68"/>
    <col min="40" max="40" width="0.85546875" style="68" customWidth="1"/>
    <col min="41" max="41" width="3.42578125" style="68" customWidth="1"/>
    <col min="42" max="1021" width="2.28515625" style="68"/>
    <col min="1022" max="16384" width="2.28515625" style="37"/>
  </cols>
  <sheetData>
    <row r="1" spans="1:41" s="42" customFormat="1" ht="20.25" customHeight="1">
      <c r="A1"/>
      <c r="B1"/>
      <c r="C1" s="2516" t="e">
        <f>#REF!</f>
        <v>#REF!</v>
      </c>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O1" s="2515"/>
    </row>
    <row r="2" spans="1:41" s="42" customFormat="1" ht="20.25" customHeight="1">
      <c r="A2"/>
      <c r="B2"/>
      <c r="C2" s="62" t="e">
        <f>CONCATENATE(#REF!,", ",#REF!)</f>
        <v>#REF!</v>
      </c>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O2" s="2515"/>
    </row>
    <row r="3" spans="1:41" s="42" customFormat="1" ht="20.25" customHeight="1">
      <c r="A3"/>
      <c r="B3"/>
      <c r="C3" s="62" t="e">
        <f>CONCATENATE("JIB: ",#REF!)</f>
        <v>#REF!</v>
      </c>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O3" s="2515"/>
    </row>
    <row r="4" spans="1:41" s="42" customFormat="1" ht="20.25" customHeight="1">
      <c r="A4"/>
      <c r="B4"/>
      <c r="AO4" s="2515"/>
    </row>
    <row r="5" spans="1:41" s="42" customFormat="1" ht="20.25" customHeight="1">
      <c r="A5"/>
      <c r="B5"/>
      <c r="F5" s="279"/>
      <c r="G5" s="279"/>
      <c r="H5" s="279"/>
      <c r="AO5" s="2515"/>
    </row>
    <row r="6" spans="1:41" s="42" customFormat="1" ht="20.25" customHeight="1">
      <c r="A6"/>
      <c r="B6"/>
      <c r="C6" s="40"/>
      <c r="D6" s="40"/>
      <c r="E6" s="40"/>
      <c r="F6" s="293"/>
      <c r="G6" s="293"/>
      <c r="H6" s="293"/>
      <c r="I6" s="294"/>
      <c r="J6" s="124"/>
      <c r="K6" s="124"/>
      <c r="L6" s="124"/>
      <c r="AO6" s="2515"/>
    </row>
    <row r="7" spans="1:41" s="42" customFormat="1" ht="20.25" customHeight="1">
      <c r="A7"/>
      <c r="B7"/>
      <c r="AM7" s="295" t="s">
        <v>2856</v>
      </c>
      <c r="AO7" s="2515"/>
    </row>
    <row r="8" spans="1:41" s="42" customFormat="1" ht="20.25" customHeight="1">
      <c r="A8"/>
      <c r="B8"/>
      <c r="AM8" s="295" t="s">
        <v>2857</v>
      </c>
      <c r="AO8" s="2515"/>
    </row>
    <row r="9" spans="1:41" s="42" customFormat="1" ht="20.25" customHeight="1">
      <c r="A9"/>
      <c r="B9"/>
      <c r="AO9" s="2515"/>
    </row>
    <row r="10" spans="1:41" ht="17.25">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O10" s="2515"/>
    </row>
    <row r="11" spans="1:41" ht="14.25" customHeight="1">
      <c r="C11" s="2489" t="e">
        <f>CONCATENATE("U skladu sa članom 339. Zakona o privrednim društvima („Službene novine Federacije BiH“, br. 81/15) i odredbi Statuta ",#REF!,"; ",#REF!,", ",#REF!,", a u smislu člana 44. stav 2. Zakona o računovodstvu i reviziji u Federaciji BiH („Službene novine Federacije BiH“, broj 15/21), direktor donosi")</f>
        <v>#REF!</v>
      </c>
      <c r="D11" s="2489"/>
      <c r="E11" s="2489"/>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J11" s="2489"/>
      <c r="AK11" s="2489"/>
      <c r="AL11" s="2489"/>
      <c r="AM11" s="2489"/>
      <c r="AO11" s="2515"/>
    </row>
    <row r="12" spans="1:41" ht="14.25" customHeight="1">
      <c r="C12" s="2489"/>
      <c r="D12" s="2489"/>
      <c r="E12" s="2489"/>
      <c r="F12" s="2489"/>
      <c r="G12" s="2489"/>
      <c r="H12" s="2489"/>
      <c r="I12" s="2489"/>
      <c r="J12" s="2489"/>
      <c r="K12" s="2489"/>
      <c r="L12" s="2489"/>
      <c r="M12" s="2489"/>
      <c r="N12" s="2489"/>
      <c r="O12" s="2489"/>
      <c r="P12" s="2489"/>
      <c r="Q12" s="2489"/>
      <c r="R12" s="2489"/>
      <c r="S12" s="2489"/>
      <c r="T12" s="2489"/>
      <c r="U12" s="2489"/>
      <c r="V12" s="2489"/>
      <c r="W12" s="2489"/>
      <c r="X12" s="2489"/>
      <c r="Y12" s="2489"/>
      <c r="Z12" s="2489"/>
      <c r="AA12" s="2489"/>
      <c r="AB12" s="2489"/>
      <c r="AC12" s="2489"/>
      <c r="AD12" s="2489"/>
      <c r="AE12" s="2489"/>
      <c r="AF12" s="2489"/>
      <c r="AG12" s="2489"/>
      <c r="AH12" s="2489"/>
      <c r="AI12" s="2489"/>
      <c r="AJ12" s="2489"/>
      <c r="AK12" s="2489"/>
      <c r="AL12" s="2489"/>
      <c r="AM12" s="2489"/>
      <c r="AO12" s="2515"/>
    </row>
    <row r="13" spans="1:41" ht="14.25" customHeight="1">
      <c r="C13" s="2489"/>
      <c r="D13" s="2489"/>
      <c r="E13" s="2489"/>
      <c r="F13" s="2489"/>
      <c r="G13" s="2489"/>
      <c r="H13" s="2489"/>
      <c r="I13" s="2489"/>
      <c r="J13" s="2489"/>
      <c r="K13" s="2489"/>
      <c r="L13" s="2489"/>
      <c r="M13" s="2489"/>
      <c r="N13" s="2489"/>
      <c r="O13" s="2489"/>
      <c r="P13" s="2489"/>
      <c r="Q13" s="2489"/>
      <c r="R13" s="2489"/>
      <c r="S13" s="2489"/>
      <c r="T13" s="2489"/>
      <c r="U13" s="2489"/>
      <c r="V13" s="2489"/>
      <c r="W13" s="2489"/>
      <c r="X13" s="2489"/>
      <c r="Y13" s="2489"/>
      <c r="Z13" s="2489"/>
      <c r="AA13" s="2489"/>
      <c r="AB13" s="2489"/>
      <c r="AC13" s="2489"/>
      <c r="AD13" s="2489"/>
      <c r="AE13" s="2489"/>
      <c r="AF13" s="2489"/>
      <c r="AG13" s="2489"/>
      <c r="AH13" s="2489"/>
      <c r="AI13" s="2489"/>
      <c r="AJ13" s="2489"/>
      <c r="AK13" s="2489"/>
      <c r="AL13" s="2489"/>
      <c r="AM13" s="2489"/>
      <c r="AO13" s="2515"/>
    </row>
    <row r="14" spans="1:41" ht="14.25" customHeight="1">
      <c r="C14" s="2489"/>
      <c r="D14" s="2489"/>
      <c r="E14" s="2489"/>
      <c r="F14" s="2489"/>
      <c r="G14" s="2489"/>
      <c r="H14" s="2489"/>
      <c r="I14" s="2489"/>
      <c r="J14" s="2489"/>
      <c r="K14" s="2489"/>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c r="AH14" s="2489"/>
      <c r="AI14" s="2489"/>
      <c r="AJ14" s="2489"/>
      <c r="AK14" s="2489"/>
      <c r="AL14" s="2489"/>
      <c r="AM14" s="2489"/>
      <c r="AO14" s="2515"/>
    </row>
    <row r="15" spans="1:41" ht="14.25" customHeight="1">
      <c r="C15" s="2489"/>
      <c r="D15" s="2489"/>
      <c r="E15" s="2489"/>
      <c r="F15" s="2489"/>
      <c r="G15" s="2489"/>
      <c r="H15" s="2489"/>
      <c r="I15" s="2489"/>
      <c r="J15" s="2489"/>
      <c r="K15" s="2489"/>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c r="AH15" s="2489"/>
      <c r="AI15" s="2489"/>
      <c r="AJ15" s="2489"/>
      <c r="AK15" s="2489"/>
      <c r="AL15" s="2489"/>
      <c r="AM15" s="2489"/>
      <c r="AO15" s="2515"/>
    </row>
    <row r="16" spans="1:41" ht="18.75">
      <c r="C16" s="256"/>
      <c r="D16" s="296"/>
      <c r="E16" s="296"/>
      <c r="F16" s="296"/>
      <c r="G16" s="256"/>
      <c r="H16" s="296"/>
      <c r="I16" s="296"/>
      <c r="J16" s="296"/>
      <c r="K16" s="29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O16" s="665"/>
    </row>
    <row r="17" spans="1:50" ht="19.5">
      <c r="B17" s="916" t="str">
        <f>IF(LEN(C17)=37,"D",IF(LEN(C17)=38,"G",IF(LEN(C17)=55,"N","-")))</f>
        <v>N</v>
      </c>
      <c r="C17" s="2511" t="str">
        <f>IF(        OR((AND(BU!AK179&lt;&gt;0,BU!AK180&lt;&gt;0)),(AND(BU!AK179="", BU!AK180="")),AND(BU!AK179="", BU!AK180=0)),"Nema osnova za odluku - provjerite BU, AOP332 i AOP333.",      IF(     OR((AND(BU!AK179&lt;&gt;"", BU!AK179&gt;0)), (AND(BU!AK179=0, BU!AK180=0))),"ODLUKU O PRIJEDLOGU RASPODJELE DOBITI",          IF(AND(BU!AK180&lt;&gt;"", BU!AK180&gt;0),"ODLUKU O PRIJEDLOGU ZA POKRIĆE GUBITKA","Greška u podacima - provjerite BU, AOP332 i AOP333.")))</f>
        <v>Nema osnova za odluku - provjerite BU, AOP332 i AOP333.</v>
      </c>
      <c r="D17" s="2511"/>
      <c r="E17" s="2511"/>
      <c r="F17" s="2511"/>
      <c r="G17" s="2511"/>
      <c r="H17" s="2511"/>
      <c r="I17" s="2511"/>
      <c r="J17" s="2511"/>
      <c r="K17" s="2511"/>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row>
    <row r="18" spans="1:50" ht="19.5">
      <c r="B18" s="916"/>
      <c r="C18" s="2511" t="str">
        <f>IF(OR(B17="D",B17="G"),        CONCATENATE("za period od ",DAY(#REF!),".",MONTH(#REF!),".",YEAR(#REF!),". do ",DAY(#REF!),".",MONTH(#REF!),".",YEAR(#REF!),". godine, za potrebe predaje ovlaštenoj instituciji"),"Nema osnova za odluku - provjerite BU, AOP332 i AOP333.")</f>
        <v>Nema osnova za odluku - provjerite BU, AOP332 i AOP333.</v>
      </c>
      <c r="D18" s="2511"/>
      <c r="E18" s="2511"/>
      <c r="F18" s="2511"/>
      <c r="G18" s="2511"/>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row>
    <row r="19" spans="1:50" ht="19.5">
      <c r="C19" s="2512"/>
      <c r="D19" s="2512"/>
      <c r="E19" s="2512"/>
      <c r="F19" s="2512"/>
      <c r="G19" s="2512"/>
      <c r="H19" s="2512"/>
      <c r="I19" s="2512"/>
      <c r="J19" s="2512"/>
      <c r="K19" s="2512"/>
      <c r="L19" s="2512"/>
      <c r="M19" s="2512"/>
      <c r="N19" s="2512"/>
      <c r="O19" s="2512"/>
      <c r="P19" s="2512"/>
      <c r="Q19" s="2512"/>
      <c r="R19" s="2512"/>
      <c r="S19" s="2512"/>
      <c r="T19" s="2512"/>
      <c r="U19" s="2512"/>
      <c r="V19" s="2512"/>
      <c r="W19" s="2512"/>
      <c r="X19" s="2512"/>
      <c r="Y19" s="2512"/>
      <c r="Z19" s="2512"/>
      <c r="AA19" s="2512"/>
      <c r="AB19" s="2512"/>
      <c r="AC19" s="2512"/>
      <c r="AD19" s="2512"/>
      <c r="AE19" s="2512"/>
      <c r="AF19" s="2512"/>
      <c r="AG19" s="2512"/>
      <c r="AH19" s="2512"/>
      <c r="AI19" s="2512"/>
      <c r="AJ19" s="2512"/>
      <c r="AK19" s="2512"/>
      <c r="AL19" s="2512"/>
      <c r="AM19" s="2512"/>
    </row>
    <row r="20" spans="1:50">
      <c r="C20" s="2513" t="str">
        <f>IF(B17="D",CONCATENATE("Isključivo za potrebe predaje finansijskih izvještaja ovlaštenoj instituciji u smislu člana 44. stav 2. Zakona o računovodstvu i reviziji u Federaciji BiH, direktor donosi odluku o prijedlogu raspodjele dobiti za period od ",DAY(#REF!),".",MONTH(#REF!),".",YEAR(#REF!),". do ",DAY(#REF!),".",MONTH(#REF!),".",YEAR(#REF!),". godine, u iznosu od:"),IF(B17="G",CONCATENATE("Isključivo za potrebe predaje finansijskih izvještaja ovlaštenoj instituciji u smislu člana 44. stav 2. Zakona o računovodstvu i reviziji u Federaciji BiH, direktor donosi odluku o prijedlogu za pokriće gubitka za period od ",DAY(#REF!),".",MONTH(#REF!),".",YEAR(#REF!),". do ",DAY(#REF!),".",MONTH(#REF!),".",YEAR(#REF!),". godine, u iznosu od:"),"Nema osnova"))</f>
        <v>Nema osnova</v>
      </c>
      <c r="D20" s="2514"/>
      <c r="E20" s="2514"/>
      <c r="F20" s="2514"/>
      <c r="G20" s="2514"/>
      <c r="H20" s="2514"/>
      <c r="I20" s="2514"/>
      <c r="J20" s="2514"/>
      <c r="K20" s="2514"/>
      <c r="L20" s="2514"/>
      <c r="M20" s="2514"/>
      <c r="N20" s="2514"/>
      <c r="O20" s="2514"/>
      <c r="P20" s="2514"/>
      <c r="Q20" s="2514"/>
      <c r="R20" s="2514"/>
      <c r="S20" s="2514"/>
      <c r="T20" s="2514"/>
      <c r="U20" s="2514"/>
      <c r="V20" s="2514"/>
      <c r="W20" s="2514"/>
      <c r="X20" s="2514"/>
      <c r="Y20" s="2514"/>
      <c r="Z20" s="2514"/>
      <c r="AA20" s="2514"/>
      <c r="AB20" s="2514"/>
      <c r="AC20" s="2514"/>
      <c r="AD20" s="2514"/>
      <c r="AE20" s="2514"/>
      <c r="AF20" s="2514"/>
      <c r="AG20" s="2514"/>
      <c r="AH20" s="2514"/>
      <c r="AI20" s="2514"/>
      <c r="AJ20" s="2514"/>
      <c r="AK20" s="2514"/>
      <c r="AL20" s="2514"/>
      <c r="AM20" s="2514"/>
    </row>
    <row r="21" spans="1:50">
      <c r="C21" s="2514"/>
      <c r="D21" s="2514"/>
      <c r="E21" s="2514"/>
      <c r="F21" s="2514"/>
      <c r="G21" s="2514"/>
      <c r="H21" s="2514"/>
      <c r="I21" s="2514"/>
      <c r="J21" s="2514"/>
      <c r="K21" s="2514"/>
      <c r="L21" s="2514"/>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row>
    <row r="22" spans="1:50">
      <c r="C22" s="2514"/>
      <c r="D22" s="2514"/>
      <c r="E22" s="2514"/>
      <c r="F22" s="2514"/>
      <c r="G22" s="2514"/>
      <c r="H22" s="2514"/>
      <c r="I22" s="2514"/>
      <c r="J22" s="2514"/>
      <c r="K22" s="2514"/>
      <c r="L22" s="2514"/>
      <c r="M22" s="2514"/>
      <c r="N22" s="2514"/>
      <c r="O22" s="2514"/>
      <c r="P22" s="2514"/>
      <c r="Q22" s="2514"/>
      <c r="R22" s="2514"/>
      <c r="S22" s="2514"/>
      <c r="T22" s="2514"/>
      <c r="U22" s="2514"/>
      <c r="V22" s="2514"/>
      <c r="W22" s="2514"/>
      <c r="X22" s="2514"/>
      <c r="Y22" s="2514"/>
      <c r="Z22" s="2514"/>
      <c r="AA22" s="2514"/>
      <c r="AB22" s="2514"/>
      <c r="AC22" s="2514"/>
      <c r="AD22" s="2514"/>
      <c r="AE22" s="2514"/>
      <c r="AF22" s="2514"/>
      <c r="AG22" s="2514"/>
      <c r="AH22" s="2514"/>
      <c r="AI22" s="2514"/>
      <c r="AJ22" s="2514"/>
      <c r="AK22" s="2514"/>
      <c r="AL22" s="2514"/>
      <c r="AM22" s="2514"/>
    </row>
    <row r="23" spans="1:50">
      <c r="C23" s="2514"/>
      <c r="D23" s="2514"/>
      <c r="E23" s="2514"/>
      <c r="F23" s="2514"/>
      <c r="G23" s="2514"/>
      <c r="H23" s="2514"/>
      <c r="I23" s="2514"/>
      <c r="J23" s="2514"/>
      <c r="K23" s="2514"/>
      <c r="L23" s="2514"/>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row>
    <row r="24" spans="1:50" ht="20.25" customHeight="1">
      <c r="A24">
        <v>0.01</v>
      </c>
      <c r="B24">
        <f>IF(LEN(Z24)=0,"",1+ABS((Z24*A24)/LEN(Z24))+A24)</f>
        <v>13.51</v>
      </c>
      <c r="C24" s="297"/>
      <c r="D24" s="297"/>
      <c r="E24" s="297"/>
      <c r="F24" s="297"/>
      <c r="G24" s="256"/>
      <c r="H24" s="297"/>
      <c r="I24" s="297"/>
      <c r="J24" s="297"/>
      <c r="K24" s="297"/>
      <c r="L24" s="297"/>
      <c r="M24" s="297"/>
      <c r="N24" s="297"/>
      <c r="O24" s="297"/>
      <c r="P24" s="297"/>
      <c r="Q24" s="297"/>
      <c r="R24" s="297"/>
      <c r="S24" s="297"/>
      <c r="T24" s="297"/>
      <c r="Z24" s="2507">
        <v>5000</v>
      </c>
      <c r="AA24" s="2508"/>
      <c r="AB24" s="2508"/>
      <c r="AC24" s="2508"/>
      <c r="AD24" s="2508"/>
      <c r="AE24" s="2508"/>
      <c r="AF24" s="2508"/>
      <c r="AG24" s="2508"/>
      <c r="AH24" s="2508"/>
      <c r="AI24" s="2509"/>
      <c r="AJ24" s="316" t="s">
        <v>2954</v>
      </c>
      <c r="AK24" s="316"/>
      <c r="AL24" s="297"/>
      <c r="AM24" s="297"/>
      <c r="AP24" s="566"/>
    </row>
    <row r="25" spans="1:50" ht="18.75">
      <c r="C25" s="296" t="s">
        <v>2955</v>
      </c>
      <c r="D25" s="296"/>
      <c r="E25" s="296"/>
      <c r="F25" s="296"/>
      <c r="G25" s="296"/>
      <c r="H25" s="296"/>
      <c r="I25" s="296"/>
      <c r="J25" s="296"/>
      <c r="K25" s="296"/>
      <c r="L25" s="256"/>
      <c r="M25" s="256"/>
      <c r="N25" s="256"/>
      <c r="O25" s="256"/>
      <c r="P25" s="256"/>
      <c r="Q25" s="256"/>
      <c r="R25" s="256"/>
      <c r="S25" s="256"/>
      <c r="T25" s="256"/>
      <c r="Z25" s="735"/>
      <c r="AA25" s="735"/>
      <c r="AB25" s="735"/>
      <c r="AC25" s="735"/>
      <c r="AD25" s="735"/>
      <c r="AE25" s="735"/>
      <c r="AF25" s="735"/>
      <c r="AG25" s="735"/>
      <c r="AH25" s="735"/>
      <c r="AI25" s="735"/>
      <c r="AJ25" s="316"/>
      <c r="AK25" s="316"/>
      <c r="AL25" s="256"/>
      <c r="AM25" s="256"/>
      <c r="AP25" s="566"/>
    </row>
    <row r="26" spans="1:50" ht="18.75">
      <c r="C26" s="296"/>
      <c r="D26" s="296"/>
      <c r="E26" s="296"/>
      <c r="F26" s="296"/>
      <c r="G26" s="296"/>
      <c r="H26" s="296"/>
      <c r="I26" s="296"/>
      <c r="J26" s="296"/>
      <c r="K26" s="296"/>
      <c r="L26" s="256"/>
      <c r="M26" s="256"/>
      <c r="N26" s="256"/>
      <c r="O26" s="256"/>
      <c r="P26" s="256"/>
      <c r="Q26" s="256"/>
      <c r="R26" s="256"/>
      <c r="S26" s="256"/>
      <c r="T26" s="256"/>
      <c r="Z26" s="735"/>
      <c r="AA26" s="735"/>
      <c r="AB26" s="735"/>
      <c r="AC26" s="735"/>
      <c r="AD26" s="735"/>
      <c r="AE26" s="735"/>
      <c r="AF26" s="735"/>
      <c r="AG26" s="735"/>
      <c r="AH26" s="735"/>
      <c r="AI26" s="735"/>
      <c r="AJ26" s="316"/>
      <c r="AK26" s="316"/>
      <c r="AL26" s="256"/>
      <c r="AM26" s="256"/>
      <c r="AP26" s="566"/>
    </row>
    <row r="27" spans="1:50" ht="19.5" customHeight="1">
      <c r="A27">
        <v>0.02</v>
      </c>
      <c r="B27">
        <f>IF(LEN(Z27)=0,"",1+ABS((Z27*A27)/LEN(Z27))+A27)</f>
        <v>6.02</v>
      </c>
      <c r="C27" s="296"/>
      <c r="D27" s="296" t="s">
        <v>2859</v>
      </c>
      <c r="E27" s="296" t="str">
        <f>IF(B17="D","za pokriće gubitka iz ranijih godina: ",IF(B17="G","iz neraspoređene dobiti ranijih godina:","Nema osnova"))</f>
        <v>Nema osnova</v>
      </c>
      <c r="F27" s="296"/>
      <c r="G27" s="299"/>
      <c r="H27" s="299"/>
      <c r="I27" s="299"/>
      <c r="J27" s="299"/>
      <c r="K27" s="299"/>
      <c r="L27" s="299"/>
      <c r="M27" s="256"/>
      <c r="N27" s="256"/>
      <c r="O27" s="256"/>
      <c r="P27" s="256"/>
      <c r="Q27" s="256"/>
      <c r="R27" s="256"/>
      <c r="S27" s="256"/>
      <c r="T27" s="256"/>
      <c r="Z27" s="2507">
        <v>1000</v>
      </c>
      <c r="AA27" s="2508"/>
      <c r="AB27" s="2508"/>
      <c r="AC27" s="2508"/>
      <c r="AD27" s="2508"/>
      <c r="AE27" s="2508"/>
      <c r="AF27" s="2508"/>
      <c r="AG27" s="2508"/>
      <c r="AH27" s="2508"/>
      <c r="AI27" s="2509"/>
      <c r="AJ27" s="316" t="s">
        <v>2954</v>
      </c>
      <c r="AK27" s="316"/>
      <c r="AL27" s="256"/>
      <c r="AM27" s="256"/>
      <c r="AP27" s="566"/>
    </row>
    <row r="28" spans="1:50" ht="19.5" customHeight="1">
      <c r="A28">
        <v>0.03</v>
      </c>
      <c r="B28">
        <f>IF(LEN(Z28)=0,"",1+ABS((Z28*A28)/LEN(Z28))+A28)</f>
        <v>23.53</v>
      </c>
      <c r="C28" s="296"/>
      <c r="D28" s="296" t="s">
        <v>2859</v>
      </c>
      <c r="E28" s="296" t="str">
        <f>IF(B17="D","u rezerve:",IF(B17="G","iz rezervi:","Nema osnova"))</f>
        <v>Nema osnova</v>
      </c>
      <c r="F28" s="300"/>
      <c r="G28" s="256"/>
      <c r="H28" s="299"/>
      <c r="I28" s="299"/>
      <c r="J28" s="299"/>
      <c r="K28" s="299"/>
      <c r="L28" s="296"/>
      <c r="M28" s="256"/>
      <c r="N28" s="256"/>
      <c r="O28" s="256"/>
      <c r="P28" s="256"/>
      <c r="Q28" s="256"/>
      <c r="R28" s="256"/>
      <c r="S28" s="256"/>
      <c r="T28" s="256"/>
      <c r="Z28" s="2507">
        <v>3000</v>
      </c>
      <c r="AA28" s="2508"/>
      <c r="AB28" s="2508"/>
      <c r="AC28" s="2508"/>
      <c r="AD28" s="2508"/>
      <c r="AE28" s="2508"/>
      <c r="AF28" s="2508"/>
      <c r="AG28" s="2508"/>
      <c r="AH28" s="2508"/>
      <c r="AI28" s="2509"/>
      <c r="AJ28" s="316" t="s">
        <v>2954</v>
      </c>
      <c r="AK28" s="316"/>
      <c r="AL28" s="256"/>
      <c r="AM28" s="256"/>
      <c r="AP28" s="566"/>
    </row>
    <row r="29" spans="1:50" ht="19.5" customHeight="1">
      <c r="A29">
        <v>0.04</v>
      </c>
      <c r="B29">
        <f>IF(LEN(Z29)=0,"",1+ABS((Z29*A29)/LEN(Z29))+A29)</f>
        <v>7.706666666666667</v>
      </c>
      <c r="C29" s="296"/>
      <c r="D29" s="296" t="s">
        <v>2859</v>
      </c>
      <c r="E29" s="296" t="str">
        <f>IF(B17="D","za isplatu vlasnicima:",IF(B17="G","na teret osnovnog kapitala:","Nema osnova"))</f>
        <v>Nema osnova</v>
      </c>
      <c r="F29" s="300"/>
      <c r="G29" s="256"/>
      <c r="H29" s="299"/>
      <c r="I29" s="299"/>
      <c r="J29" s="299"/>
      <c r="K29" s="296"/>
      <c r="L29" s="299"/>
      <c r="M29" s="256"/>
      <c r="N29" s="256"/>
      <c r="O29" s="256"/>
      <c r="P29" s="256"/>
      <c r="Q29" s="256"/>
      <c r="R29" s="256"/>
      <c r="S29" s="256"/>
      <c r="T29" s="256"/>
      <c r="Z29" s="2507">
        <v>500</v>
      </c>
      <c r="AA29" s="2508"/>
      <c r="AB29" s="2508"/>
      <c r="AC29" s="2508"/>
      <c r="AD29" s="2508"/>
      <c r="AE29" s="2508"/>
      <c r="AF29" s="2508"/>
      <c r="AG29" s="2508"/>
      <c r="AH29" s="2508"/>
      <c r="AI29" s="2509"/>
      <c r="AJ29" s="316" t="s">
        <v>2954</v>
      </c>
      <c r="AK29" s="316"/>
      <c r="AL29" s="256"/>
      <c r="AM29" s="256"/>
      <c r="AP29" s="566"/>
    </row>
    <row r="30" spans="1:50" ht="19.5" customHeight="1">
      <c r="A30">
        <v>0.05</v>
      </c>
      <c r="B30">
        <f>IF(LEN(Z30)=0,"",1+ABS((Z30*A30)/LEN(Z30))+A30)</f>
        <v>9.3833333333333346</v>
      </c>
      <c r="C30" s="296"/>
      <c r="D30" s="296" t="s">
        <v>2859</v>
      </c>
      <c r="E30" s="296" t="str">
        <f>IF(B17="D","neraspoređena dobit:",IF(B17="G","nepokriveni gubitak","Nema osnova"))</f>
        <v>Nema osnova</v>
      </c>
      <c r="F30" s="300"/>
      <c r="G30" s="256"/>
      <c r="H30" s="299"/>
      <c r="I30" s="299"/>
      <c r="J30" s="299"/>
      <c r="K30" s="299"/>
      <c r="L30" s="299"/>
      <c r="M30" s="256"/>
      <c r="N30" s="256"/>
      <c r="O30" s="256"/>
      <c r="P30" s="256"/>
      <c r="Q30" s="256"/>
      <c r="R30" s="256"/>
      <c r="S30" s="256"/>
      <c r="T30" s="256"/>
      <c r="Z30" s="2507">
        <v>500</v>
      </c>
      <c r="AA30" s="2508"/>
      <c r="AB30" s="2508"/>
      <c r="AC30" s="2508"/>
      <c r="AD30" s="2508"/>
      <c r="AE30" s="2508"/>
      <c r="AF30" s="2508"/>
      <c r="AG30" s="2508"/>
      <c r="AH30" s="2508"/>
      <c r="AI30" s="2509"/>
      <c r="AJ30" s="316" t="s">
        <v>2954</v>
      </c>
      <c r="AK30" s="316"/>
      <c r="AL30" s="256"/>
      <c r="AM30" s="256"/>
      <c r="AP30" s="566"/>
    </row>
    <row r="31" spans="1:50" ht="30.75" customHeight="1">
      <c r="B31">
        <f>IF(ISERROR(ABS(LOG(ABS(SUM(B24:B30)),EXP(3)))),"",ABS(LOG(ABS(SUM(B24:B30)),EXP(3))))</f>
        <v>1.3656138141402294</v>
      </c>
      <c r="C31" s="296"/>
      <c r="D31" s="296"/>
      <c r="E31" s="296"/>
      <c r="F31" s="296"/>
      <c r="G31" s="296"/>
      <c r="H31" s="296"/>
      <c r="I31" s="296"/>
      <c r="J31" s="296"/>
      <c r="K31" s="29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P31" s="566"/>
      <c r="AX31" s="37"/>
    </row>
    <row r="32" spans="1:50" s="69" customFormat="1" ht="28.9" customHeight="1">
      <c r="A32"/>
      <c r="B32" s="916" t="str">
        <f>IF(ISERROR(IF(ISERROR(MID(B31,FIND(".",B31,1)+6,13)),MID(B31,FIND(",",B31,1)+6,13),MID(B31,FIND(".",B31,1)+6,13))),0,IF(ISERROR(MID(B31,FIND(".",B31,1)+6,13)),MID(B31,FIND(",",B31,1)+6,13),MID(B31,FIND(".",B31,1)+6,13)))</f>
        <v>381414023</v>
      </c>
      <c r="C32" s="2510" t="str">
        <f>IF(B17="D",CONCATENATE("Konačnu odluku o prijedlogu raspodjele dobiti za period od ",DAY(#REF!),".",MONTH(#REF!),".",YEAR(#REF!),". do ",DAY(#REF!),".",MONTH(#REF!),".",YEAR(#REF!),". godine usvojiće Skupština društva ",#REF!, ", u skladu sa Zakonom o privrednim društvima i Statutom društva."),IF(B17="G",CONCATENATE("Konačnu odluku o prijedlogu za pokriće gubitka za period od ",DAY(#REF!),".",MONTH(#REF!),".",YEAR(#REF!),". do ",DAY(#REF!),".",MONTH(#REF!),".",YEAR(#REF!),". godine usvojiće Skupština društva ",#REF!, ", u skladu sa Zakonom o privrednim društvima i Statutom društva."),"Nema osnova za odluku - provjerite BU, AOP332 i AOP333."))</f>
        <v>Nema osnova za odluku - provjerite BU, AOP332 i AOP333.</v>
      </c>
      <c r="D32" s="2510"/>
      <c r="E32" s="2510"/>
      <c r="F32" s="2510"/>
      <c r="G32" s="2510"/>
      <c r="H32" s="2510"/>
      <c r="I32" s="2510"/>
      <c r="J32" s="2510"/>
      <c r="K32" s="2510"/>
      <c r="L32" s="2510"/>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301"/>
      <c r="AP32" s="566"/>
    </row>
    <row r="33" spans="1:51" s="69" customFormat="1" ht="28.9" customHeight="1">
      <c r="A33"/>
      <c r="B33"/>
      <c r="C33" s="2510"/>
      <c r="D33" s="2510"/>
      <c r="E33" s="2510"/>
      <c r="F33" s="2510"/>
      <c r="G33" s="2510"/>
      <c r="H33" s="2510"/>
      <c r="I33" s="2510"/>
      <c r="J33" s="2510"/>
      <c r="K33" s="2510"/>
      <c r="L33" s="2510"/>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301"/>
      <c r="AP33" s="566"/>
    </row>
    <row r="34" spans="1:51" ht="7.5" customHeight="1">
      <c r="C34" s="2510"/>
      <c r="D34" s="2510"/>
      <c r="E34" s="2510"/>
      <c r="F34" s="2510"/>
      <c r="G34" s="2510"/>
      <c r="H34" s="2510"/>
      <c r="I34" s="2510"/>
      <c r="J34" s="2510"/>
      <c r="K34" s="2510"/>
      <c r="L34" s="2510"/>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6"/>
      <c r="AP34" s="566"/>
      <c r="AX34" s="37"/>
      <c r="AY34" s="37"/>
    </row>
    <row r="35" spans="1:51" ht="15.75" customHeight="1">
      <c r="C35" s="2510"/>
      <c r="D35" s="2510"/>
      <c r="E35" s="2510"/>
      <c r="F35" s="2510"/>
      <c r="G35" s="2510"/>
      <c r="H35" s="2510"/>
      <c r="I35" s="2510"/>
      <c r="J35" s="2510"/>
      <c r="K35" s="2510"/>
      <c r="L35" s="2510"/>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6"/>
      <c r="AN35" s="42"/>
      <c r="AP35" s="566"/>
      <c r="AX35" s="37"/>
      <c r="AY35" s="37"/>
    </row>
    <row r="36" spans="1:51" ht="61.5" customHeight="1">
      <c r="C36" s="302"/>
      <c r="D36" s="302"/>
      <c r="E36" s="302"/>
      <c r="F36" s="302"/>
      <c r="G36" s="302"/>
      <c r="H36" s="255"/>
      <c r="I36" s="255"/>
      <c r="J36" s="303"/>
      <c r="K36" s="255"/>
      <c r="L36" s="255"/>
      <c r="M36" s="255"/>
      <c r="N36" s="255"/>
      <c r="O36" s="255"/>
      <c r="P36" s="255"/>
      <c r="Q36" s="255"/>
      <c r="R36" s="255"/>
      <c r="S36" s="255"/>
      <c r="T36" s="255"/>
      <c r="U36" s="255"/>
      <c r="V36" s="255"/>
      <c r="W36" s="304"/>
      <c r="X36" s="304"/>
      <c r="Y36" s="304"/>
      <c r="Z36" s="304"/>
      <c r="AA36" s="304"/>
      <c r="AB36" s="304"/>
      <c r="AC36" s="304"/>
      <c r="AD36" s="304"/>
      <c r="AE36" s="304"/>
      <c r="AF36" s="304"/>
      <c r="AG36" s="256"/>
      <c r="AH36" s="256"/>
      <c r="AI36" s="256"/>
      <c r="AJ36" s="256"/>
      <c r="AK36" s="256"/>
      <c r="AL36" s="256"/>
      <c r="AM36" s="256"/>
      <c r="AN36" s="42"/>
      <c r="AP36" s="566"/>
      <c r="AX36" s="37"/>
      <c r="AY36" s="37"/>
    </row>
    <row r="37" spans="1:51" ht="18.75">
      <c r="C37" s="2496" t="e">
        <f>#REF!</f>
        <v>#REF!</v>
      </c>
      <c r="D37" s="2496"/>
      <c r="E37" s="2496"/>
      <c r="F37" s="2496"/>
      <c r="G37" s="2496"/>
      <c r="H37" s="255"/>
      <c r="I37" s="255"/>
      <c r="J37" s="255"/>
      <c r="K37" s="255"/>
      <c r="L37" s="324"/>
      <c r="M37" s="255"/>
      <c r="N37" s="255"/>
      <c r="O37" s="904"/>
      <c r="P37" s="904"/>
      <c r="Q37" s="255"/>
      <c r="R37" s="255"/>
      <c r="S37" s="255"/>
      <c r="T37" s="904"/>
      <c r="U37" s="904"/>
      <c r="V37" s="904"/>
      <c r="W37" s="904"/>
      <c r="X37" s="904"/>
      <c r="Y37" s="904"/>
      <c r="Z37" s="904"/>
      <c r="AA37" s="904"/>
      <c r="AB37" s="904"/>
      <c r="AC37" s="904"/>
      <c r="AD37" s="904"/>
      <c r="AE37" s="904"/>
      <c r="AF37" s="351"/>
      <c r="AG37" s="351"/>
      <c r="AH37" s="351"/>
      <c r="AI37" s="351"/>
      <c r="AJ37" s="351"/>
      <c r="AK37" s="351"/>
      <c r="AL37" s="351" t="e">
        <f>CONCATENATE(#REF!," ",#REF!)</f>
        <v>#REF!</v>
      </c>
      <c r="AP37" s="566"/>
      <c r="AX37" s="37"/>
      <c r="AY37" s="37"/>
    </row>
    <row r="38" spans="1:51" ht="18" customHeight="1">
      <c r="C38" s="906" t="s">
        <v>2321</v>
      </c>
      <c r="D38" s="557"/>
      <c r="E38" s="557"/>
      <c r="F38" s="557"/>
      <c r="G38" s="557"/>
      <c r="H38" s="255"/>
      <c r="I38" s="255"/>
      <c r="J38" s="255"/>
      <c r="K38" s="255"/>
      <c r="L38" s="324"/>
      <c r="M38" s="255"/>
      <c r="N38" s="255"/>
      <c r="O38" s="255"/>
      <c r="P38" s="255"/>
      <c r="Q38" s="255"/>
      <c r="R38" s="905" t="s">
        <v>2319</v>
      </c>
      <c r="S38" s="255"/>
      <c r="T38" s="904"/>
      <c r="U38" s="904"/>
      <c r="V38" s="904"/>
      <c r="W38" s="904"/>
      <c r="X38" s="904"/>
      <c r="Y38" s="904"/>
      <c r="Z38" s="904"/>
      <c r="AA38" s="904"/>
      <c r="AB38" s="904"/>
      <c r="AC38" s="904"/>
      <c r="AD38" s="904"/>
      <c r="AE38" s="904"/>
      <c r="AF38" s="2497" t="s">
        <v>2231</v>
      </c>
      <c r="AG38" s="2497"/>
      <c r="AH38" s="2497"/>
      <c r="AI38" s="2497"/>
      <c r="AJ38" s="2497"/>
      <c r="AK38" s="2497"/>
      <c r="AL38" s="2497"/>
      <c r="AP38" s="566"/>
      <c r="AX38" s="37"/>
      <c r="AY38" s="37"/>
    </row>
    <row r="39" spans="1:51" ht="77.25" customHeight="1">
      <c r="C39" s="306"/>
      <c r="D39" s="307"/>
      <c r="E39" s="255"/>
      <c r="F39" s="255"/>
      <c r="G39" s="255"/>
      <c r="H39" s="255"/>
      <c r="I39" s="255"/>
      <c r="J39" s="255"/>
      <c r="K39" s="255"/>
      <c r="L39" s="255"/>
      <c r="M39" s="255"/>
      <c r="N39" s="255"/>
      <c r="O39" s="255"/>
      <c r="P39" s="308"/>
      <c r="Q39" s="308"/>
      <c r="R39" s="308"/>
      <c r="S39" s="308"/>
      <c r="T39" s="308"/>
      <c r="U39" s="307"/>
      <c r="V39" s="255"/>
      <c r="W39" s="255"/>
      <c r="X39" s="255"/>
      <c r="Y39" s="255"/>
      <c r="Z39" s="255"/>
      <c r="AA39" s="255"/>
      <c r="AB39" s="255"/>
      <c r="AC39" s="255"/>
      <c r="AD39" s="255"/>
      <c r="AE39" s="255"/>
      <c r="AF39" s="255"/>
      <c r="AG39" s="256"/>
      <c r="AH39" s="256"/>
      <c r="AI39" s="256"/>
      <c r="AJ39" s="256"/>
      <c r="AK39" s="256"/>
      <c r="AL39" s="256"/>
      <c r="AM39" s="256"/>
      <c r="AP39" s="566"/>
      <c r="AX39" s="37"/>
      <c r="AY39" s="37"/>
    </row>
    <row r="40" spans="1:51" s="662" customFormat="1" ht="27.75" customHeight="1">
      <c r="A40"/>
      <c r="B40"/>
      <c r="AM40" s="663" t="s">
        <v>2953</v>
      </c>
    </row>
  </sheetData>
  <mergeCells count="15">
    <mergeCell ref="AO1:AO15"/>
    <mergeCell ref="Z28:AI28"/>
    <mergeCell ref="Z29:AI29"/>
    <mergeCell ref="C1:AM1"/>
    <mergeCell ref="C11:AM15"/>
    <mergeCell ref="C17:AM17"/>
    <mergeCell ref="Z30:AI30"/>
    <mergeCell ref="C37:G37"/>
    <mergeCell ref="AF38:AL38"/>
    <mergeCell ref="C32:AL35"/>
    <mergeCell ref="C18:AN18"/>
    <mergeCell ref="C19:AM19"/>
    <mergeCell ref="C20:AM23"/>
    <mergeCell ref="Z24:AI24"/>
    <mergeCell ref="Z27:AI27"/>
  </mergeCells>
  <conditionalFormatting sqref="Z24:AI24">
    <cfRule type="expression" dxfId="4" priority="6">
      <formula>$Z$24&lt;&gt;""</formula>
    </cfRule>
  </conditionalFormatting>
  <conditionalFormatting sqref="Z27:AI27">
    <cfRule type="expression" dxfId="3" priority="5">
      <formula>$Z$27&lt;&gt;""</formula>
    </cfRule>
  </conditionalFormatting>
  <conditionalFormatting sqref="Z28:AI28">
    <cfRule type="expression" dxfId="2" priority="4">
      <formula>$Z$28&lt;&gt;""</formula>
    </cfRule>
  </conditionalFormatting>
  <conditionalFormatting sqref="Z29:AI29">
    <cfRule type="expression" dxfId="1" priority="3">
      <formula>$Z$29&lt;&gt;""</formula>
    </cfRule>
  </conditionalFormatting>
  <conditionalFormatting sqref="Z30:AI30">
    <cfRule type="expression" dxfId="0" priority="2">
      <formula>$Z$30&lt;&gt;""</formula>
    </cfRule>
  </conditionalFormatting>
  <pageMargins left="0.82708333333333295" right="0.31527777777777799" top="0.59027777777777801" bottom="0.23611111111111099" header="0.51180555555555496" footer="0.51180555555555496"/>
  <pageSetup paperSize="9" scale="91" firstPageNumber="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11A735"/>
    <pageSetUpPr fitToPage="1"/>
  </sheetPr>
  <dimension ref="A1:AMF40"/>
  <sheetViews>
    <sheetView showGridLines="0" view="pageLayout" topLeftCell="B1" zoomScale="40" zoomScaleNormal="100" zoomScaleSheetLayoutView="25" zoomScalePageLayoutView="40" workbookViewId="0">
      <selection activeCell="C1" sqref="C1"/>
    </sheetView>
  </sheetViews>
  <sheetFormatPr defaultColWidth="3.140625" defaultRowHeight="18"/>
  <cols>
    <col min="1" max="1" width="28.28515625" style="199" hidden="1" customWidth="1"/>
    <col min="2" max="4" width="3.140625" style="256"/>
    <col min="5" max="5" width="4.42578125" style="256" customWidth="1"/>
    <col min="6" max="6" width="2.7109375" style="256" customWidth="1"/>
    <col min="7" max="25" width="3.140625" style="256"/>
    <col min="26" max="26" width="3.85546875" style="256" bestFit="1" customWidth="1"/>
    <col min="27" max="29" width="3.140625" style="256"/>
    <col min="30" max="30" width="0.7109375" style="256" customWidth="1"/>
    <col min="31" max="31" width="2" style="256" customWidth="1"/>
    <col min="32" max="32" width="1.28515625" style="45" customWidth="1"/>
    <col min="33" max="33" width="3.42578125" style="45" customWidth="1"/>
    <col min="34" max="34" width="3" style="45" customWidth="1"/>
    <col min="35" max="1020" width="3.140625" style="43"/>
    <col min="1021" max="16384" width="3.140625" style="37"/>
  </cols>
  <sheetData>
    <row r="1" spans="1:34" s="39" customFormat="1" ht="18.75">
      <c r="A1" s="280"/>
      <c r="B1" s="708" t="e">
        <f>IF(#REF!="","",#REF!)</f>
        <v>#REF!</v>
      </c>
      <c r="C1" s="708"/>
      <c r="D1" s="708"/>
      <c r="E1" s="708"/>
      <c r="F1" s="708"/>
      <c r="G1" s="708"/>
      <c r="H1" s="708"/>
      <c r="I1" s="708"/>
      <c r="J1" s="708"/>
      <c r="K1" s="708"/>
      <c r="L1" s="708"/>
      <c r="M1" s="708"/>
      <c r="N1" s="708"/>
      <c r="O1" s="708"/>
      <c r="P1" s="708"/>
      <c r="Q1" s="708"/>
      <c r="R1" s="709"/>
      <c r="S1" s="709"/>
      <c r="T1" s="709"/>
      <c r="U1" s="709"/>
      <c r="V1" s="709"/>
      <c r="W1" s="709"/>
      <c r="X1" s="709"/>
      <c r="Y1" s="709"/>
      <c r="Z1" s="709"/>
      <c r="AA1" s="709"/>
      <c r="AB1" s="709"/>
      <c r="AC1" s="709"/>
      <c r="AD1" s="709"/>
      <c r="AE1" s="709"/>
      <c r="AF1" s="40"/>
      <c r="AG1" s="2521" t="str">
        <f ca="1">CONCATENATE("*",'#Konverter'!AJ23,A19,"*")</f>
        <v>*310*</v>
      </c>
      <c r="AH1" s="40"/>
    </row>
    <row r="2" spans="1:34" s="39" customFormat="1" ht="18.75">
      <c r="A2" s="280"/>
      <c r="B2" s="710" t="e">
        <f>CONCATENATE(#REF!,", ",#REF!)</f>
        <v>#REF!</v>
      </c>
      <c r="C2" s="710"/>
      <c r="D2" s="710"/>
      <c r="E2" s="710"/>
      <c r="F2" s="710"/>
      <c r="G2" s="710"/>
      <c r="H2" s="710"/>
      <c r="I2" s="710"/>
      <c r="J2" s="710"/>
      <c r="K2" s="710"/>
      <c r="L2" s="710"/>
      <c r="M2" s="710"/>
      <c r="N2" s="710"/>
      <c r="O2" s="710"/>
      <c r="P2" s="710"/>
      <c r="Q2" s="93"/>
      <c r="R2" s="709"/>
      <c r="S2" s="709"/>
      <c r="T2" s="709"/>
      <c r="U2" s="709"/>
      <c r="V2" s="709"/>
      <c r="W2" s="709"/>
      <c r="X2" s="709"/>
      <c r="Y2" s="709"/>
      <c r="Z2" s="709"/>
      <c r="AA2" s="709"/>
      <c r="AB2" s="709"/>
      <c r="AC2" s="709"/>
      <c r="AD2" s="709"/>
      <c r="AE2" s="709"/>
      <c r="AF2" s="40"/>
      <c r="AG2" s="2521"/>
      <c r="AH2" s="40"/>
    </row>
    <row r="3" spans="1:34" s="39" customFormat="1" ht="18.75">
      <c r="A3" s="280"/>
      <c r="B3" s="710" t="e">
        <f>CONCATENATE("JIB: ",#REF!)</f>
        <v>#REF!</v>
      </c>
      <c r="C3" s="710"/>
      <c r="D3" s="710"/>
      <c r="E3" s="710"/>
      <c r="F3" s="710"/>
      <c r="G3" s="710"/>
      <c r="H3" s="710"/>
      <c r="I3" s="710"/>
      <c r="J3" s="710"/>
      <c r="K3" s="710"/>
      <c r="L3" s="710"/>
      <c r="M3" s="710"/>
      <c r="N3" s="710"/>
      <c r="O3" s="710"/>
      <c r="P3" s="710"/>
      <c r="Q3" s="93"/>
      <c r="R3" s="547"/>
      <c r="S3" s="547"/>
      <c r="T3" s="547"/>
      <c r="U3" s="547"/>
      <c r="V3" s="547"/>
      <c r="W3" s="547"/>
      <c r="X3" s="547"/>
      <c r="Y3" s="547"/>
      <c r="Z3" s="547"/>
      <c r="AA3" s="547"/>
      <c r="AB3" s="547"/>
      <c r="AC3" s="547"/>
      <c r="AD3" s="547"/>
      <c r="AE3" s="547"/>
      <c r="AF3" s="42"/>
      <c r="AG3" s="2521"/>
      <c r="AH3" s="42"/>
    </row>
    <row r="4" spans="1:34" ht="18.75">
      <c r="B4" s="711"/>
      <c r="C4" s="711"/>
      <c r="D4" s="711"/>
      <c r="E4" s="711"/>
      <c r="F4" s="711"/>
      <c r="G4" s="711"/>
      <c r="H4" s="711"/>
      <c r="I4" s="711"/>
      <c r="J4" s="711"/>
      <c r="K4" s="711"/>
      <c r="L4" s="711"/>
      <c r="M4" s="711"/>
      <c r="N4" s="711"/>
      <c r="O4" s="711"/>
      <c r="P4" s="711"/>
      <c r="Q4" s="94"/>
      <c r="R4" s="94"/>
      <c r="S4" s="94"/>
      <c r="T4" s="94"/>
      <c r="U4" s="94"/>
      <c r="V4" s="94"/>
      <c r="W4" s="94"/>
      <c r="X4" s="94"/>
      <c r="Y4" s="94"/>
      <c r="Z4" s="94"/>
      <c r="AA4" s="94"/>
      <c r="AB4" s="94"/>
      <c r="AC4" s="94"/>
      <c r="AD4" s="94"/>
      <c r="AE4" s="94"/>
      <c r="AF4" s="42"/>
      <c r="AG4" s="2521"/>
      <c r="AH4" s="42"/>
    </row>
    <row r="5" spans="1:34" ht="18.75">
      <c r="B5" s="711"/>
      <c r="C5" s="711"/>
      <c r="D5" s="711"/>
      <c r="E5" s="712"/>
      <c r="F5" s="712"/>
      <c r="G5" s="711"/>
      <c r="H5" s="711"/>
      <c r="I5" s="711"/>
      <c r="J5" s="711"/>
      <c r="K5" s="711"/>
      <c r="L5" s="711"/>
      <c r="M5" s="711"/>
      <c r="N5" s="711"/>
      <c r="O5" s="711"/>
      <c r="P5" s="711"/>
      <c r="Q5" s="94"/>
      <c r="R5" s="94"/>
      <c r="S5" s="94"/>
      <c r="T5" s="94"/>
      <c r="U5" s="94"/>
      <c r="V5" s="94"/>
      <c r="W5" s="94"/>
      <c r="X5" s="94"/>
      <c r="Y5" s="94"/>
      <c r="Z5" s="94"/>
      <c r="AA5" s="94"/>
      <c r="AB5" s="94"/>
      <c r="AC5" s="94"/>
      <c r="AD5" s="94"/>
      <c r="AE5" s="94"/>
      <c r="AF5" s="42"/>
      <c r="AG5" s="2521"/>
      <c r="AH5" s="42"/>
    </row>
    <row r="6" spans="1:34" ht="18.75">
      <c r="B6" s="711"/>
      <c r="C6" s="711"/>
      <c r="D6" s="711"/>
      <c r="E6" s="711"/>
      <c r="F6" s="711"/>
      <c r="G6" s="711"/>
      <c r="H6" s="711"/>
      <c r="I6" s="711"/>
      <c r="J6" s="711"/>
      <c r="K6" s="711"/>
      <c r="L6" s="711"/>
      <c r="M6" s="711"/>
      <c r="N6" s="711"/>
      <c r="O6" s="711"/>
      <c r="P6" s="711"/>
      <c r="Q6" s="94"/>
      <c r="R6" s="94"/>
      <c r="S6" s="94"/>
      <c r="T6" s="94"/>
      <c r="U6" s="94"/>
      <c r="V6" s="94"/>
      <c r="W6" s="94"/>
      <c r="X6" s="94"/>
      <c r="Y6" s="94"/>
      <c r="Z6" s="94"/>
      <c r="AA6" s="94"/>
      <c r="AB6" s="94"/>
      <c r="AC6" s="94"/>
      <c r="AD6" s="94"/>
      <c r="AE6" s="94"/>
      <c r="AF6" s="42"/>
      <c r="AG6" s="2521"/>
      <c r="AH6" s="42"/>
    </row>
    <row r="7" spans="1:34" ht="18.75">
      <c r="B7" s="711"/>
      <c r="C7" s="711"/>
      <c r="D7" s="711"/>
      <c r="E7" s="711"/>
      <c r="F7" s="711"/>
      <c r="G7" s="711"/>
      <c r="H7" s="711"/>
      <c r="I7" s="711"/>
      <c r="J7" s="711"/>
      <c r="K7" s="711"/>
      <c r="L7" s="711"/>
      <c r="M7" s="711"/>
      <c r="N7" s="711"/>
      <c r="O7" s="711"/>
      <c r="P7" s="711"/>
      <c r="Q7" s="94"/>
      <c r="R7" s="94"/>
      <c r="S7" s="94"/>
      <c r="T7" s="94"/>
      <c r="U7" s="94"/>
      <c r="V7" s="94"/>
      <c r="W7" s="94"/>
      <c r="X7" s="94"/>
      <c r="Y7" s="94"/>
      <c r="Z7" s="94"/>
      <c r="AA7" s="94"/>
      <c r="AB7" s="94"/>
      <c r="AC7" s="94"/>
      <c r="AD7" s="94"/>
      <c r="AE7" s="94"/>
      <c r="AF7" s="42"/>
      <c r="AG7" s="2521"/>
      <c r="AH7" s="42"/>
    </row>
    <row r="8" spans="1:34" ht="18.75">
      <c r="B8" s="711"/>
      <c r="C8" s="711"/>
      <c r="D8" s="711"/>
      <c r="E8" s="711"/>
      <c r="F8" s="711"/>
      <c r="G8" s="711"/>
      <c r="H8" s="711"/>
      <c r="I8" s="711"/>
      <c r="J8" s="711"/>
      <c r="K8" s="711"/>
      <c r="L8" s="711"/>
      <c r="M8" s="711"/>
      <c r="N8" s="711"/>
      <c r="O8" s="711"/>
      <c r="P8" s="711"/>
      <c r="Q8" s="94"/>
      <c r="R8" s="94"/>
      <c r="S8" s="94"/>
      <c r="T8" s="94"/>
      <c r="U8" s="94"/>
      <c r="V8" s="94"/>
      <c r="W8" s="94"/>
      <c r="X8" s="94"/>
      <c r="Y8" s="94"/>
      <c r="Z8" s="94"/>
      <c r="AA8" s="94"/>
      <c r="AB8" s="94"/>
      <c r="AC8" s="94"/>
      <c r="AD8" s="94"/>
      <c r="AE8" s="713" t="s">
        <v>2856</v>
      </c>
      <c r="AF8" s="42"/>
      <c r="AG8" s="2521"/>
      <c r="AH8" s="42"/>
    </row>
    <row r="9" spans="1:34" ht="18.75">
      <c r="B9" s="711"/>
      <c r="C9" s="711"/>
      <c r="D9" s="711"/>
      <c r="E9" s="711"/>
      <c r="F9" s="711"/>
      <c r="G9" s="711"/>
      <c r="H9" s="711"/>
      <c r="I9" s="711"/>
      <c r="J9" s="711"/>
      <c r="K9" s="711"/>
      <c r="L9" s="711"/>
      <c r="M9" s="711"/>
      <c r="N9" s="711"/>
      <c r="O9" s="711"/>
      <c r="P9" s="711"/>
      <c r="Q9" s="94"/>
      <c r="R9" s="94"/>
      <c r="S9" s="94"/>
      <c r="T9" s="94"/>
      <c r="U9" s="94"/>
      <c r="V9" s="94"/>
      <c r="W9" s="94"/>
      <c r="X9" s="94"/>
      <c r="Y9" s="94"/>
      <c r="Z9" s="94"/>
      <c r="AA9" s="94"/>
      <c r="AB9" s="94"/>
      <c r="AC9" s="94"/>
      <c r="AD9" s="94"/>
      <c r="AE9" s="713" t="s">
        <v>2857</v>
      </c>
      <c r="AF9" s="42"/>
      <c r="AG9" s="2521"/>
      <c r="AH9" s="42"/>
    </row>
    <row r="10" spans="1:34" ht="18.75">
      <c r="B10" s="311"/>
      <c r="C10" s="311"/>
      <c r="D10" s="311"/>
      <c r="E10" s="311"/>
      <c r="F10" s="311"/>
      <c r="G10" s="311"/>
      <c r="H10" s="311"/>
      <c r="I10" s="311"/>
      <c r="J10" s="311"/>
      <c r="K10" s="311"/>
      <c r="L10" s="311"/>
      <c r="M10" s="311"/>
      <c r="N10" s="311"/>
      <c r="O10" s="311"/>
      <c r="P10" s="311"/>
      <c r="AE10" s="313"/>
      <c r="AF10" s="42"/>
      <c r="AG10" s="2521"/>
      <c r="AH10" s="42"/>
    </row>
    <row r="11" spans="1:34" ht="15" customHeight="1">
      <c r="AF11" s="42"/>
      <c r="AG11" s="2521"/>
      <c r="AH11" s="42"/>
    </row>
    <row r="12" spans="1:34" ht="23.25">
      <c r="B12" s="2519" t="s">
        <v>2962</v>
      </c>
      <c r="C12" s="2519"/>
      <c r="D12" s="2519"/>
      <c r="E12" s="2519"/>
      <c r="F12" s="2519"/>
      <c r="G12" s="2519"/>
      <c r="H12" s="2519"/>
      <c r="I12" s="2519"/>
      <c r="J12" s="2519"/>
      <c r="K12" s="2519"/>
      <c r="L12" s="2519"/>
      <c r="M12" s="2519"/>
      <c r="N12" s="2519"/>
      <c r="O12" s="2519"/>
      <c r="P12" s="2519"/>
      <c r="Q12" s="2519"/>
      <c r="R12" s="2519"/>
      <c r="S12" s="2519"/>
      <c r="T12" s="2519"/>
      <c r="U12" s="2519"/>
      <c r="V12" s="2519"/>
      <c r="W12" s="2519"/>
      <c r="X12" s="2519"/>
      <c r="Y12" s="2519"/>
      <c r="Z12" s="2519"/>
      <c r="AA12" s="2519"/>
      <c r="AB12" s="2519"/>
      <c r="AC12" s="2519"/>
      <c r="AD12" s="2519"/>
      <c r="AE12" s="2519"/>
      <c r="AF12" s="42"/>
      <c r="AG12" s="2521"/>
      <c r="AH12" s="42"/>
    </row>
    <row r="13" spans="1:34" ht="23.25">
      <c r="B13" s="2519" t="s">
        <v>2963</v>
      </c>
      <c r="C13" s="2519"/>
      <c r="D13" s="2519"/>
      <c r="E13" s="2519"/>
      <c r="F13" s="2519"/>
      <c r="G13" s="2519"/>
      <c r="H13" s="2519"/>
      <c r="I13" s="2519"/>
      <c r="J13" s="2519"/>
      <c r="K13" s="2519"/>
      <c r="L13" s="2519"/>
      <c r="M13" s="2519"/>
      <c r="N13" s="2519"/>
      <c r="O13" s="2519"/>
      <c r="P13" s="2519"/>
      <c r="Q13" s="2519"/>
      <c r="R13" s="2519"/>
      <c r="S13" s="2519"/>
      <c r="T13" s="2519"/>
      <c r="U13" s="2519"/>
      <c r="V13" s="2519"/>
      <c r="W13" s="2519"/>
      <c r="X13" s="2519"/>
      <c r="Y13" s="2519"/>
      <c r="Z13" s="2519"/>
      <c r="AA13" s="2519"/>
      <c r="AB13" s="2519"/>
      <c r="AC13" s="2519"/>
      <c r="AD13" s="2519"/>
      <c r="AE13" s="2519"/>
      <c r="AG13" s="2521"/>
    </row>
    <row r="14" spans="1:34">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G14" s="2521"/>
    </row>
    <row r="15" spans="1:34" ht="12.6" customHeight="1">
      <c r="AG15" s="2521"/>
    </row>
    <row r="16" spans="1:34">
      <c r="AG16" s="2521"/>
    </row>
    <row r="17" spans="1:41" s="47" customFormat="1" ht="20.25" customHeight="1">
      <c r="A17" s="281" cm="1">
        <f t="array" aca="1" ref="A17" ca="1">IF(ISERROR(ABS(SUM(CODE(MID((H17),ROW(INDIRECT("1:"&amp;LEN(H17))),1))))),0,ABS(SUM(CODE(MID((H17),ROW(INDIRECT("1:"&amp;LEN(H17))),1)))))</f>
        <v>0</v>
      </c>
      <c r="B17" s="697" t="s">
        <v>3370</v>
      </c>
      <c r="C17" s="714"/>
      <c r="D17" s="714"/>
      <c r="E17" s="714"/>
      <c r="F17" s="714"/>
      <c r="G17" s="715"/>
      <c r="H17" s="716" t="e">
        <f>IF(#REF!="","",#REF!)</f>
        <v>#REF!</v>
      </c>
      <c r="I17" s="717"/>
      <c r="J17" s="717"/>
      <c r="K17" s="717"/>
      <c r="L17" s="717"/>
      <c r="M17" s="717"/>
      <c r="N17" s="717"/>
      <c r="O17" s="717"/>
      <c r="P17" s="717"/>
      <c r="Q17" s="371"/>
      <c r="R17" s="371"/>
      <c r="S17" s="371"/>
      <c r="T17" s="371"/>
      <c r="U17" s="371"/>
      <c r="V17" s="371"/>
      <c r="W17" s="371"/>
      <c r="X17" s="371"/>
      <c r="Y17" s="371"/>
      <c r="Z17" s="371"/>
      <c r="AA17" s="371"/>
      <c r="AB17" s="371"/>
      <c r="AC17" s="371"/>
      <c r="AD17" s="371"/>
      <c r="AE17" s="255"/>
      <c r="AF17" s="45"/>
      <c r="AG17" s="2521"/>
      <c r="AH17" s="45"/>
    </row>
    <row r="18" spans="1:41" s="47" customFormat="1" ht="14.25" customHeight="1">
      <c r="A18" s="282">
        <f ca="1">IF(ISERROR(LOG(1+A17,EXP(1))),0,LOG(1+A17,EXP(1)))</f>
        <v>0</v>
      </c>
      <c r="B18" s="714"/>
      <c r="C18" s="714"/>
      <c r="D18" s="714"/>
      <c r="E18" s="714"/>
      <c r="F18" s="714"/>
      <c r="G18" s="715"/>
      <c r="H18" s="718"/>
      <c r="I18" s="718"/>
      <c r="J18" s="718"/>
      <c r="K18" s="718"/>
      <c r="L18" s="718"/>
      <c r="M18" s="718"/>
      <c r="N18" s="718"/>
      <c r="O18" s="718"/>
      <c r="P18" s="718"/>
      <c r="Q18" s="364"/>
      <c r="R18" s="364"/>
      <c r="S18" s="364"/>
      <c r="T18" s="364"/>
      <c r="U18" s="364"/>
      <c r="V18" s="364"/>
      <c r="W18" s="364"/>
      <c r="X18" s="364"/>
      <c r="Y18" s="364"/>
      <c r="Z18" s="364"/>
      <c r="AA18" s="364"/>
      <c r="AB18" s="364"/>
      <c r="AC18" s="364"/>
      <c r="AD18" s="372"/>
      <c r="AE18" s="255"/>
      <c r="AF18" s="45"/>
      <c r="AG18" s="2521"/>
      <c r="AH18" s="45"/>
    </row>
    <row r="19" spans="1:41" s="47" customFormat="1" ht="21.75" customHeight="1">
      <c r="A19" s="283">
        <f ca="1">IF(ISERROR(IF(ISERROR(MID(A18,FIND(".",A18,1)+4,13)),MID(A18,FIND(",",A18,1)+4,13),MID(A18,FIND(".",A18,1)+4,13))),0,IF(ISERROR(MID(A18,FIND(".",A18,1)+4,13)),MID(A18,FIND(",",A18,1)+4,13),MID(A18,FIND(".",A18,1)+4,13)))</f>
        <v>0</v>
      </c>
      <c r="B19" s="714" t="s">
        <v>3371</v>
      </c>
      <c r="C19" s="714"/>
      <c r="D19" s="714"/>
      <c r="E19" s="714"/>
      <c r="F19" s="714"/>
      <c r="G19" s="715"/>
      <c r="H19" s="719" t="e">
        <f>#REF!</f>
        <v>#REF!</v>
      </c>
      <c r="I19" s="719"/>
      <c r="J19" s="719"/>
      <c r="K19" s="719"/>
      <c r="L19" s="719"/>
      <c r="M19" s="719"/>
      <c r="N19" s="720"/>
      <c r="O19" s="720"/>
      <c r="P19" s="720"/>
      <c r="Q19" s="365"/>
      <c r="R19" s="11"/>
      <c r="S19" s="366"/>
      <c r="T19" s="366"/>
      <c r="U19" s="366"/>
      <c r="V19" s="366"/>
      <c r="W19" s="366"/>
      <c r="X19" s="366"/>
      <c r="Y19" s="366"/>
      <c r="Z19" s="366"/>
      <c r="AA19" s="366"/>
      <c r="AB19" s="366"/>
      <c r="AC19" s="366"/>
      <c r="AD19" s="366"/>
      <c r="AE19" s="315"/>
      <c r="AF19" s="45"/>
      <c r="AG19" s="45"/>
      <c r="AH19" s="45"/>
    </row>
    <row r="20" spans="1:41">
      <c r="V20" s="316"/>
      <c r="W20" s="316"/>
      <c r="X20" s="316"/>
    </row>
    <row r="21" spans="1:41">
      <c r="M21" s="2520"/>
      <c r="N21" s="2520"/>
      <c r="O21" s="2520"/>
    </row>
    <row r="22" spans="1:41" ht="25.5" customHeight="1">
      <c r="B22" s="548" t="s">
        <v>2964</v>
      </c>
      <c r="C22" s="695"/>
      <c r="D22" s="695"/>
      <c r="E22" s="695"/>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6"/>
      <c r="AG22" s="696"/>
    </row>
    <row r="23" spans="1:41" ht="25.5" customHeight="1">
      <c r="B23" s="548" t="e">
        <f>CONCATENATE("finansijskih izvještaja (""Službene novine FBiH"", br: 103/18, 93/19 i 76/20), za period ",DAY(#REF!),".",MONTH(#REF!),".",YEAR(#REF!),".","- ",DAY(#REF!),".",MONTH(#REF!),".",YEAR(#REF!),".")</f>
        <v>#REF!</v>
      </c>
      <c r="C23" s="695"/>
      <c r="D23" s="695"/>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c r="AF23" s="696"/>
      <c r="AG23" s="696"/>
      <c r="AN23" s="37"/>
      <c r="AO23" s="37"/>
    </row>
    <row r="24" spans="1:41" ht="25.5" customHeight="1">
      <c r="A24" s="229"/>
      <c r="B24" s="695" t="s">
        <v>2965</v>
      </c>
      <c r="C24" s="695"/>
      <c r="D24" s="697"/>
      <c r="E24" s="697"/>
      <c r="F24" s="697"/>
      <c r="G24" s="697"/>
      <c r="H24" s="697"/>
      <c r="I24" s="697"/>
      <c r="J24" s="695"/>
      <c r="K24" s="695"/>
      <c r="L24" s="698"/>
      <c r="M24" s="698"/>
      <c r="N24" s="698"/>
      <c r="O24" s="698"/>
      <c r="P24" s="698"/>
      <c r="Q24" s="697"/>
      <c r="R24" s="697"/>
      <c r="S24" s="697"/>
      <c r="T24" s="699"/>
      <c r="U24" s="699"/>
      <c r="V24" s="699"/>
      <c r="W24" s="699"/>
      <c r="X24" s="697"/>
      <c r="Y24" s="697"/>
      <c r="Z24" s="697"/>
      <c r="AA24" s="697"/>
      <c r="AB24" s="697"/>
      <c r="AC24" s="697"/>
      <c r="AD24" s="697"/>
      <c r="AE24" s="695"/>
      <c r="AF24" s="696"/>
      <c r="AG24" s="696"/>
      <c r="AN24" s="37"/>
      <c r="AO24" s="37"/>
    </row>
    <row r="25" spans="1:41" ht="18.75">
      <c r="A25" s="229"/>
      <c r="L25" s="255"/>
      <c r="M25" s="255"/>
      <c r="N25" s="255"/>
      <c r="O25" s="255"/>
      <c r="P25" s="255"/>
      <c r="AN25" s="37"/>
      <c r="AO25" s="37"/>
    </row>
    <row r="27" spans="1:41" s="47" customFormat="1" ht="15" customHeight="1">
      <c r="A27" s="229"/>
      <c r="B27" s="298"/>
      <c r="C27" s="298"/>
      <c r="D27" s="298"/>
      <c r="E27" s="298"/>
      <c r="F27" s="321" t="e">
        <f>IF(#REF!="MSFI za MSP (mala i srednja pravna lica)","×","")</f>
        <v>#REF!</v>
      </c>
      <c r="G27" s="298"/>
      <c r="H27" s="192" t="s">
        <v>2966</v>
      </c>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45"/>
      <c r="AG27" s="45"/>
      <c r="AH27" s="45"/>
    </row>
    <row r="28" spans="1:41" s="47" customFormat="1">
      <c r="A28" s="282"/>
      <c r="B28" s="298"/>
      <c r="C28" s="298"/>
      <c r="D28" s="298"/>
      <c r="E28" s="298"/>
      <c r="F28" s="298"/>
      <c r="G28" s="298"/>
      <c r="H28" s="192"/>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45"/>
      <c r="AH28" s="2490"/>
    </row>
    <row r="29" spans="1:41" s="47" customFormat="1" ht="15" customHeight="1">
      <c r="A29" s="224"/>
      <c r="B29" s="298"/>
      <c r="C29" s="298"/>
      <c r="D29" s="298"/>
      <c r="E29" s="316"/>
      <c r="F29" s="321" t="e">
        <f>IF(#REF!="MRS/MSFI (velika pravna lica)","×","")</f>
        <v>#REF!</v>
      </c>
      <c r="G29" s="298"/>
      <c r="H29" s="192" t="s">
        <v>2967</v>
      </c>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45"/>
      <c r="AH29" s="2490"/>
    </row>
    <row r="30" spans="1:41" ht="40.5" customHeight="1">
      <c r="A30" s="215"/>
      <c r="F30" s="318"/>
      <c r="AH30" s="2490"/>
      <c r="AN30" s="37"/>
      <c r="AO30" s="37"/>
    </row>
    <row r="31" spans="1:41" s="31" customFormat="1" ht="32.25" customHeight="1">
      <c r="A31" s="197"/>
      <c r="B31" s="256"/>
      <c r="C31" s="256"/>
      <c r="D31" s="256"/>
      <c r="E31" s="256"/>
      <c r="F31" s="256"/>
      <c r="G31" s="256"/>
      <c r="H31" s="256"/>
      <c r="I31" s="256"/>
      <c r="J31" s="256"/>
      <c r="K31" s="296"/>
      <c r="L31" s="256"/>
      <c r="M31" s="256"/>
      <c r="N31" s="256"/>
      <c r="O31" s="256"/>
      <c r="P31" s="256"/>
      <c r="Q31" s="256"/>
      <c r="R31" s="256"/>
      <c r="S31" s="256"/>
      <c r="T31" s="256"/>
      <c r="U31" s="256"/>
      <c r="V31" s="256"/>
      <c r="W31" s="256"/>
      <c r="X31" s="255"/>
      <c r="Y31" s="300"/>
      <c r="Z31" s="300"/>
      <c r="AA31" s="300"/>
      <c r="AB31" s="300"/>
      <c r="AC31" s="300"/>
      <c r="AD31" s="300"/>
      <c r="AE31" s="256"/>
      <c r="AF31" s="45"/>
      <c r="AH31" s="2490"/>
    </row>
    <row r="32" spans="1:41" s="43" customFormat="1" ht="37.5" customHeight="1">
      <c r="A32" s="199"/>
      <c r="B32" s="256"/>
      <c r="C32" s="256"/>
      <c r="D32" s="256"/>
      <c r="E32" s="256"/>
      <c r="F32" s="256"/>
      <c r="G32" s="256"/>
      <c r="H32" s="256"/>
      <c r="I32" s="256"/>
      <c r="J32" s="256"/>
      <c r="K32" s="256"/>
      <c r="L32" s="256"/>
      <c r="M32" s="256"/>
      <c r="N32" s="256"/>
      <c r="O32" s="256"/>
      <c r="Q32" s="256"/>
      <c r="R32" s="256"/>
      <c r="S32" s="256"/>
      <c r="T32" s="256"/>
      <c r="U32" s="256"/>
      <c r="V32" s="256"/>
      <c r="W32" s="256"/>
      <c r="X32" s="255"/>
      <c r="Y32" s="300"/>
      <c r="Z32" s="300"/>
      <c r="AA32" s="300"/>
      <c r="AB32" s="300"/>
      <c r="AC32" s="300"/>
      <c r="AD32" s="300"/>
      <c r="AE32" s="256"/>
      <c r="AF32" s="45"/>
      <c r="AH32" s="2490"/>
    </row>
    <row r="33" spans="1:41" ht="36.75" customHeight="1">
      <c r="AH33" s="2490"/>
      <c r="AN33" s="37"/>
      <c r="AO33" s="37"/>
    </row>
    <row r="34" spans="1:41" s="52" customFormat="1" ht="40.5" customHeight="1">
      <c r="A34" s="284"/>
      <c r="B34" s="256"/>
      <c r="C34" s="314"/>
      <c r="D34" s="314"/>
      <c r="E34" s="314"/>
      <c r="F34" s="314"/>
      <c r="G34" s="314"/>
      <c r="H34" s="314"/>
      <c r="I34" s="314"/>
      <c r="J34" s="314"/>
      <c r="K34" s="314"/>
      <c r="L34" s="314"/>
      <c r="M34" s="314"/>
      <c r="N34" s="314"/>
      <c r="O34" s="314"/>
      <c r="P34" s="314"/>
      <c r="Q34" s="314"/>
      <c r="R34" s="314"/>
      <c r="S34" s="314"/>
      <c r="T34" s="314"/>
      <c r="AF34" s="54"/>
      <c r="AH34" s="2490"/>
    </row>
    <row r="35" spans="1:41" s="52" customFormat="1" ht="23.25" customHeight="1">
      <c r="A35" s="284"/>
      <c r="B35" s="2517" t="e">
        <f>#REF!</f>
        <v>#REF!</v>
      </c>
      <c r="C35" s="2517"/>
      <c r="D35" s="2517"/>
      <c r="E35" s="2517"/>
      <c r="F35" s="2517"/>
      <c r="G35" s="229"/>
      <c r="H35" s="229"/>
      <c r="I35" s="229"/>
      <c r="J35" s="229"/>
      <c r="K35" s="700"/>
      <c r="L35" s="229"/>
      <c r="M35" s="229"/>
      <c r="N35" s="229"/>
      <c r="O35" s="229"/>
      <c r="P35" s="229"/>
      <c r="Q35" s="229"/>
      <c r="R35" s="229"/>
      <c r="S35" s="229"/>
      <c r="T35" s="229"/>
      <c r="U35" s="229"/>
      <c r="V35" s="229"/>
      <c r="W35" s="701"/>
      <c r="X35" s="701"/>
      <c r="Y35" s="701"/>
      <c r="Z35" s="701"/>
      <c r="AA35" s="701"/>
      <c r="AB35" s="701"/>
      <c r="AC35" s="701"/>
      <c r="AD35" s="701"/>
      <c r="AE35" s="701" t="e">
        <f>CONCATENATE(#REF!," ",#REF!)</f>
        <v>#REF!</v>
      </c>
      <c r="AF35" s="54"/>
      <c r="AH35" s="2490"/>
    </row>
    <row r="36" spans="1:41" ht="20.25" customHeight="1">
      <c r="B36" s="911" t="s">
        <v>2321</v>
      </c>
      <c r="C36" s="702"/>
      <c r="D36" s="702"/>
      <c r="E36" s="702"/>
      <c r="F36" s="702"/>
      <c r="G36" s="229"/>
      <c r="H36" s="229"/>
      <c r="I36" s="229"/>
      <c r="J36" s="229"/>
      <c r="K36" s="700"/>
      <c r="L36" s="229"/>
      <c r="M36" s="229"/>
      <c r="N36" s="703" t="s">
        <v>2959</v>
      </c>
      <c r="O36" s="229"/>
      <c r="P36" s="229"/>
      <c r="Q36" s="229"/>
      <c r="R36" s="229"/>
      <c r="S36" s="229"/>
      <c r="T36" s="229"/>
      <c r="U36" s="229"/>
      <c r="V36" s="229"/>
      <c r="W36" s="2518" t="s">
        <v>2231</v>
      </c>
      <c r="X36" s="2518"/>
      <c r="Y36" s="2518"/>
      <c r="Z36" s="2518"/>
      <c r="AA36" s="2518"/>
      <c r="AB36" s="2518"/>
      <c r="AC36" s="2518"/>
      <c r="AD36" s="2518"/>
      <c r="AE36" s="2518"/>
      <c r="AH36" s="2490"/>
    </row>
    <row r="37" spans="1:41" ht="21.75" customHeight="1">
      <c r="AH37" s="2490"/>
    </row>
    <row r="38" spans="1:41">
      <c r="A38" s="207"/>
      <c r="S38" s="317"/>
      <c r="T38" s="317"/>
      <c r="U38" s="317"/>
      <c r="V38" s="317"/>
      <c r="W38" s="317"/>
      <c r="X38" s="317"/>
      <c r="Y38" s="300"/>
      <c r="Z38" s="300"/>
      <c r="AA38" s="300"/>
      <c r="AB38" s="300"/>
      <c r="AC38" s="300"/>
      <c r="AD38" s="300"/>
      <c r="AH38" s="2490"/>
    </row>
    <row r="39" spans="1:41" ht="22.5" customHeight="1">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G39" s="37"/>
      <c r="AH39" s="37"/>
    </row>
    <row r="40" spans="1:41" s="662" customFormat="1" ht="15">
      <c r="B40" s="704" t="str">
        <f ca="1">CONCATENATE("Kontrolni broj: ",MID(AG1,2,LEN(AG1)-2))</f>
        <v>Kontrolni broj: 310</v>
      </c>
      <c r="C40" s="705"/>
      <c r="E40" s="706"/>
      <c r="F40" s="706"/>
      <c r="G40" s="707"/>
      <c r="H40" s="706"/>
      <c r="I40" s="706"/>
      <c r="J40" s="706"/>
      <c r="K40" s="706"/>
      <c r="L40" s="706"/>
      <c r="M40" s="706"/>
      <c r="N40" s="706"/>
      <c r="O40" s="706"/>
      <c r="P40" s="706"/>
      <c r="Q40" s="706"/>
      <c r="R40" s="706"/>
      <c r="S40" s="706"/>
      <c r="T40" s="706"/>
      <c r="AE40" s="663" t="s">
        <v>2953</v>
      </c>
    </row>
  </sheetData>
  <mergeCells count="7">
    <mergeCell ref="AH28:AH38"/>
    <mergeCell ref="B35:F35"/>
    <mergeCell ref="W36:AE36"/>
    <mergeCell ref="B12:AE12"/>
    <mergeCell ref="B13:AE13"/>
    <mergeCell ref="M21:O21"/>
    <mergeCell ref="AG1:AG18"/>
  </mergeCells>
  <pageMargins left="0.82708333333333295" right="0.196527777777778" top="0.39374999999999999" bottom="0.23611111111111099" header="0.51180555555555496" footer="0.51180555555555496"/>
  <pageSetup paperSize="9" scale="92" firstPageNumber="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11A735"/>
    <pageSetUpPr fitToPage="1"/>
  </sheetPr>
  <dimension ref="A1:AMJ39"/>
  <sheetViews>
    <sheetView showGridLines="0" view="pageLayout" topLeftCell="B1" zoomScale="40" zoomScaleNormal="70" zoomScaleSheetLayoutView="25" zoomScalePageLayoutView="40" workbookViewId="0">
      <selection activeCell="C1" sqref="C1"/>
    </sheetView>
  </sheetViews>
  <sheetFormatPr defaultColWidth="9.140625" defaultRowHeight="23.25"/>
  <cols>
    <col min="1" max="1" width="28.28515625" style="228" hidden="1" customWidth="1"/>
    <col min="2" max="2" width="16.28515625" style="56" customWidth="1"/>
    <col min="3" max="3" width="9.28515625" style="56" customWidth="1"/>
    <col min="4" max="5" width="9.140625" style="56"/>
    <col min="6" max="6" width="15.7109375" style="56" customWidth="1"/>
    <col min="7" max="7" width="9.28515625" style="56" customWidth="1"/>
    <col min="8" max="8" width="6.140625" style="56" customWidth="1"/>
    <col min="9" max="9" width="7.7109375" style="56" customWidth="1"/>
    <col min="10" max="16" width="9.140625" style="56"/>
    <col min="17" max="17" width="4.28515625" style="45" customWidth="1"/>
    <col min="18" max="18" width="6.42578125" style="45" customWidth="1"/>
    <col min="19" max="19" width="4.28515625" style="45" customWidth="1"/>
    <col min="20" max="1024" width="9.140625" style="56"/>
    <col min="1025" max="16384" width="9.140625" style="37"/>
  </cols>
  <sheetData>
    <row r="1" spans="1:19" ht="36" customHeight="1">
      <c r="B1" s="342" t="e">
        <f>IF(#REF!="","",#REF!)</f>
        <v>#REF!</v>
      </c>
      <c r="C1" s="322"/>
      <c r="D1" s="322"/>
      <c r="E1" s="322"/>
      <c r="F1" s="257"/>
      <c r="G1" s="257"/>
      <c r="H1" s="257"/>
      <c r="I1" s="257"/>
      <c r="J1" s="257"/>
      <c r="K1" s="257"/>
      <c r="L1" s="257"/>
      <c r="M1" s="257"/>
      <c r="N1" s="257"/>
      <c r="O1" s="257"/>
      <c r="P1" s="257"/>
      <c r="Q1" s="257"/>
      <c r="R1" s="2526" t="str">
        <f ca="1">CONCATENATE("*",'#Konverter'!AJ22,A17,"*")</f>
        <v>*300*</v>
      </c>
      <c r="S1" s="42"/>
    </row>
    <row r="2" spans="1:19" ht="36" customHeight="1">
      <c r="B2" s="343" t="e">
        <f>CONCATENATE(#REF!,", ",#REF!)</f>
        <v>#REF!</v>
      </c>
      <c r="C2" s="310"/>
      <c r="D2" s="310"/>
      <c r="E2" s="310"/>
      <c r="F2" s="257"/>
      <c r="G2" s="257"/>
      <c r="H2" s="257"/>
      <c r="I2" s="257"/>
      <c r="J2" s="257"/>
      <c r="K2" s="257"/>
      <c r="L2" s="257"/>
      <c r="M2" s="257"/>
      <c r="N2" s="257"/>
      <c r="O2" s="257"/>
      <c r="P2" s="257"/>
      <c r="Q2" s="202"/>
      <c r="R2" s="2526"/>
      <c r="S2" s="37"/>
    </row>
    <row r="3" spans="1:19" ht="36" customHeight="1">
      <c r="B3" s="343" t="e">
        <f>CONCATENATE("JIB: ",#REF!)</f>
        <v>#REF!</v>
      </c>
      <c r="C3" s="310"/>
      <c r="D3" s="310"/>
      <c r="E3" s="310"/>
      <c r="F3" s="257"/>
      <c r="G3" s="257"/>
      <c r="H3" s="257"/>
      <c r="I3" s="257"/>
      <c r="J3" s="257"/>
      <c r="K3" s="257"/>
      <c r="L3" s="257"/>
      <c r="M3" s="257"/>
      <c r="N3" s="257"/>
      <c r="O3" s="257"/>
      <c r="P3" s="257"/>
      <c r="Q3" s="202"/>
      <c r="R3" s="2526"/>
      <c r="S3" s="37"/>
    </row>
    <row r="4" spans="1:19" ht="26.25" customHeight="1">
      <c r="B4" s="257"/>
      <c r="C4" s="257"/>
      <c r="D4" s="257"/>
      <c r="E4" s="257"/>
      <c r="F4" s="257"/>
      <c r="G4" s="257"/>
      <c r="H4" s="257"/>
      <c r="I4" s="257"/>
      <c r="J4" s="257"/>
      <c r="K4" s="257"/>
      <c r="L4" s="257"/>
      <c r="M4" s="257"/>
      <c r="N4" s="257"/>
      <c r="O4" s="257"/>
      <c r="P4" s="257"/>
      <c r="Q4" s="202"/>
      <c r="R4" s="2526"/>
      <c r="S4" s="37"/>
    </row>
    <row r="5" spans="1:19" ht="26.25" customHeight="1">
      <c r="B5" s="257"/>
      <c r="C5" s="257"/>
      <c r="D5" s="257"/>
      <c r="E5" s="258"/>
      <c r="F5" s="258"/>
      <c r="G5" s="257"/>
      <c r="H5" s="257"/>
      <c r="I5" s="257"/>
      <c r="J5" s="257"/>
      <c r="K5" s="257"/>
      <c r="L5" s="257"/>
      <c r="M5" s="257"/>
      <c r="N5" s="257"/>
      <c r="O5" s="257"/>
      <c r="P5" s="257"/>
      <c r="Q5" s="202"/>
      <c r="R5" s="2526"/>
      <c r="S5" s="37"/>
    </row>
    <row r="6" spans="1:19" ht="21" customHeight="1">
      <c r="B6" s="257"/>
      <c r="C6" s="257"/>
      <c r="D6" s="257"/>
      <c r="E6" s="257"/>
      <c r="F6" s="257"/>
      <c r="G6" s="257"/>
      <c r="H6" s="257"/>
      <c r="I6" s="257"/>
      <c r="J6" s="257"/>
      <c r="K6" s="257"/>
      <c r="L6" s="257"/>
      <c r="M6" s="257"/>
      <c r="N6" s="257"/>
      <c r="O6" s="257"/>
      <c r="P6" s="257"/>
      <c r="Q6" s="202"/>
      <c r="R6" s="2526"/>
      <c r="S6" s="37"/>
    </row>
    <row r="7" spans="1:19" ht="25.5">
      <c r="B7" s="257"/>
      <c r="C7" s="257"/>
      <c r="D7" s="257"/>
      <c r="E7" s="257"/>
      <c r="F7" s="257"/>
      <c r="G7" s="257"/>
      <c r="H7" s="257"/>
      <c r="I7" s="257"/>
      <c r="J7" s="257"/>
      <c r="K7" s="257"/>
      <c r="L7" s="257"/>
      <c r="M7" s="257"/>
      <c r="N7" s="257"/>
      <c r="O7" s="257"/>
      <c r="P7" s="257"/>
      <c r="Q7" s="202"/>
      <c r="R7" s="2526"/>
      <c r="S7" s="37"/>
    </row>
    <row r="8" spans="1:19" ht="30.75" customHeight="1">
      <c r="B8" s="257"/>
      <c r="C8" s="257"/>
      <c r="D8" s="257"/>
      <c r="E8" s="257"/>
      <c r="F8" s="257"/>
      <c r="G8" s="257"/>
      <c r="H8" s="257"/>
      <c r="I8" s="257"/>
      <c r="J8" s="257"/>
      <c r="K8" s="257"/>
      <c r="L8" s="257"/>
      <c r="M8" s="257"/>
      <c r="N8" s="257"/>
      <c r="O8" s="257"/>
      <c r="P8" s="344" t="s">
        <v>2856</v>
      </c>
      <c r="Q8" s="37"/>
      <c r="R8" s="2526"/>
      <c r="S8" s="37"/>
    </row>
    <row r="9" spans="1:19" ht="30.75" customHeight="1">
      <c r="B9" s="257"/>
      <c r="C9" s="257"/>
      <c r="D9" s="257"/>
      <c r="E9" s="257"/>
      <c r="F9" s="257"/>
      <c r="G9" s="257"/>
      <c r="H9" s="257"/>
      <c r="I9" s="257"/>
      <c r="J9" s="257"/>
      <c r="K9" s="257"/>
      <c r="L9" s="257"/>
      <c r="M9" s="257"/>
      <c r="N9" s="257"/>
      <c r="O9" s="257"/>
      <c r="P9" s="344" t="s">
        <v>2857</v>
      </c>
      <c r="Q9" s="37"/>
      <c r="R9" s="2526"/>
      <c r="S9" s="37"/>
    </row>
    <row r="10" spans="1:19" ht="83.25" customHeight="1">
      <c r="Q10" s="42"/>
      <c r="R10" s="2526"/>
      <c r="S10" s="37"/>
    </row>
    <row r="11" spans="1:19" ht="37.5">
      <c r="B11" s="2525" t="s">
        <v>2960</v>
      </c>
      <c r="C11" s="2525"/>
      <c r="D11" s="2525"/>
      <c r="E11" s="2525"/>
      <c r="F11" s="2525"/>
      <c r="G11" s="2525"/>
      <c r="H11" s="2525"/>
      <c r="I11" s="2525"/>
      <c r="J11" s="2525"/>
      <c r="K11" s="2525"/>
      <c r="L11" s="2525"/>
      <c r="M11" s="2525"/>
      <c r="N11" s="2525"/>
      <c r="O11" s="2525"/>
      <c r="P11" s="2525"/>
      <c r="Q11" s="2525"/>
      <c r="R11" s="2526"/>
      <c r="S11" s="37"/>
    </row>
    <row r="12" spans="1:19" ht="31.5">
      <c r="B12" s="57"/>
      <c r="C12" s="57"/>
      <c r="D12" s="57"/>
      <c r="E12" s="57"/>
      <c r="F12" s="57"/>
      <c r="G12" s="57"/>
      <c r="H12" s="57"/>
      <c r="I12" s="57"/>
      <c r="J12" s="57"/>
      <c r="K12" s="57"/>
      <c r="L12" s="57"/>
      <c r="M12" s="57"/>
      <c r="N12" s="57"/>
      <c r="O12" s="57"/>
      <c r="P12" s="57"/>
      <c r="R12" s="2526"/>
      <c r="S12" s="37"/>
    </row>
    <row r="13" spans="1:19">
      <c r="R13" s="2526"/>
      <c r="S13" s="37"/>
    </row>
    <row r="14" spans="1:19" ht="37.5" customHeight="1">
      <c r="B14" s="341" t="s">
        <v>3352</v>
      </c>
      <c r="C14" s="341"/>
      <c r="D14" s="341"/>
      <c r="E14" s="341"/>
      <c r="F14" s="341"/>
      <c r="G14" s="341"/>
      <c r="H14" s="341"/>
      <c r="I14" s="341"/>
      <c r="J14" s="341"/>
      <c r="K14" s="341"/>
      <c r="L14" s="341"/>
      <c r="M14" s="341"/>
      <c r="N14" s="341"/>
      <c r="O14" s="259"/>
      <c r="P14" s="259"/>
      <c r="Q14" s="260"/>
      <c r="R14" s="2526"/>
      <c r="S14" s="37"/>
    </row>
    <row r="15" spans="1:19" ht="37.5" customHeight="1">
      <c r="A15" s="228" cm="1">
        <f t="array" aca="1" ref="A15" ca="1">IF(ISERROR(ABS(SUM(CODE(MID((B1),ROW(INDIRECT("1:"&amp;LEN(B1))),1))))),0,ABS(SUM(CODE(MID((B1),ROW(INDIRECT("1:"&amp;LEN(B1))),1)))))</f>
        <v>0</v>
      </c>
      <c r="B15" s="341" t="s">
        <v>2961</v>
      </c>
      <c r="C15" s="341"/>
      <c r="E15" s="345"/>
      <c r="F15" s="345"/>
      <c r="G15" s="345"/>
      <c r="H15" s="345"/>
      <c r="I15" s="345"/>
      <c r="J15" s="345"/>
      <c r="K15" s="345"/>
      <c r="L15" s="345"/>
      <c r="M15" s="345"/>
      <c r="N15" s="345"/>
      <c r="O15" s="261"/>
      <c r="P15" s="261"/>
      <c r="Q15" s="261"/>
      <c r="R15" s="2526"/>
      <c r="S15" s="37"/>
    </row>
    <row r="16" spans="1:19" ht="41.25" customHeight="1">
      <c r="A16" s="285">
        <f ca="1">IF(ISERROR(LOG(1+A15,EXP(1))),0,LOG(1+A15,EXP(1)))</f>
        <v>0</v>
      </c>
      <c r="B16" s="2523" t="e">
        <f>$B$1</f>
        <v>#REF!</v>
      </c>
      <c r="C16" s="2523"/>
      <c r="D16" s="2523"/>
      <c r="E16" s="2523"/>
      <c r="F16" s="2523"/>
      <c r="G16" s="2523"/>
      <c r="H16" s="2523"/>
      <c r="I16" s="2523"/>
      <c r="J16" s="2523"/>
      <c r="K16" s="2523"/>
      <c r="L16" s="2523"/>
      <c r="M16" s="2523"/>
      <c r="N16" s="2523"/>
      <c r="O16" s="2523"/>
      <c r="P16" s="2523"/>
      <c r="Q16" s="260"/>
      <c r="R16" s="2526"/>
      <c r="S16" s="37"/>
    </row>
    <row r="17" spans="1:33" ht="37.5" customHeight="1">
      <c r="A17" s="209">
        <f ca="1">IF(ISERROR(IF(ISERROR(MID(A16,FIND(".",A16,1)+2,15)),MID(A16,FIND(",",A16,1)+2,15),MID(A16,FIND(".",A16,1)+2,15))),0,IF(ISERROR(MID(A16,FIND(".",A16,1)+2,15)),MID(A16,FIND(",",A16,1)+2,15),MID(A16,FIND(".",A16,1)+2,15)))</f>
        <v>0</v>
      </c>
      <c r="C17" s="341"/>
      <c r="D17" s="346"/>
      <c r="E17" s="346"/>
      <c r="F17" s="341"/>
      <c r="G17" s="341"/>
      <c r="H17" s="347"/>
      <c r="I17" s="341"/>
      <c r="J17" s="341"/>
      <c r="K17" s="341"/>
      <c r="L17" s="341"/>
      <c r="M17" s="341"/>
      <c r="N17" s="341"/>
      <c r="O17" s="259"/>
      <c r="P17" s="259"/>
      <c r="Q17" s="260"/>
      <c r="R17" s="2526"/>
      <c r="S17" s="37"/>
    </row>
    <row r="18" spans="1:33" ht="37.5" customHeight="1">
      <c r="B18" s="341" t="e">
        <f>CONCATENATE("registrovano dana ",IF(#REF!="","-",TEXT(#REF!,"d.m.yyyy.")),", izjavljuje da do ",DAY(#REF!),".",MONTH(#REF!),".",YEAR(#REF!),". godine")</f>
        <v>#REF!</v>
      </c>
      <c r="C18" s="341"/>
      <c r="D18" s="341"/>
      <c r="E18" s="341"/>
      <c r="F18" s="341"/>
      <c r="G18" s="341"/>
      <c r="H18" s="341"/>
      <c r="I18" s="341"/>
      <c r="J18" s="341"/>
      <c r="K18" s="341"/>
      <c r="L18" s="341"/>
      <c r="M18" s="341"/>
      <c r="N18" s="341"/>
      <c r="O18" s="259"/>
      <c r="P18" s="259"/>
      <c r="Q18" s="260"/>
      <c r="R18" s="2526"/>
      <c r="S18" s="37"/>
    </row>
    <row r="19" spans="1:33" ht="39" customHeight="1">
      <c r="C19" s="348"/>
      <c r="D19" s="348"/>
      <c r="E19" s="348"/>
      <c r="F19" s="348"/>
      <c r="G19" s="348"/>
      <c r="H19" s="348"/>
      <c r="I19" s="348"/>
      <c r="J19" s="348"/>
      <c r="K19" s="348"/>
      <c r="L19" s="348"/>
      <c r="M19" s="348"/>
      <c r="N19" s="348"/>
      <c r="O19" s="58"/>
      <c r="P19" s="58"/>
      <c r="R19" s="37"/>
      <c r="S19" s="37"/>
    </row>
    <row r="20" spans="1:33" ht="36" customHeight="1">
      <c r="B20" s="2524" t="s">
        <v>3344</v>
      </c>
      <c r="C20" s="2524"/>
      <c r="D20" s="2524"/>
      <c r="E20" s="2524"/>
      <c r="F20" s="2524"/>
      <c r="G20" s="2524"/>
      <c r="H20" s="2524"/>
      <c r="I20" s="2524"/>
      <c r="J20" s="2524"/>
      <c r="K20" s="2524"/>
      <c r="L20" s="2524"/>
      <c r="M20" s="2524"/>
      <c r="N20" s="2524"/>
      <c r="O20" s="2524"/>
      <c r="P20" s="2524"/>
    </row>
    <row r="21" spans="1:33">
      <c r="B21" s="58"/>
      <c r="C21" s="58"/>
      <c r="D21" s="58"/>
      <c r="E21" s="58"/>
      <c r="F21" s="58"/>
      <c r="G21" s="58"/>
      <c r="H21" s="58"/>
      <c r="I21" s="58"/>
      <c r="J21" s="58"/>
      <c r="K21" s="58"/>
      <c r="L21" s="58"/>
      <c r="M21" s="58"/>
      <c r="N21" s="58"/>
      <c r="O21" s="58"/>
      <c r="P21" s="58"/>
      <c r="W21" s="350"/>
      <c r="X21" s="350"/>
      <c r="Y21" s="350"/>
      <c r="Z21" s="350"/>
      <c r="AA21" s="350"/>
      <c r="AB21" s="350"/>
      <c r="AC21" s="350"/>
    </row>
    <row r="22" spans="1:33">
      <c r="B22" s="58"/>
      <c r="C22" s="58"/>
      <c r="D22" s="58"/>
      <c r="E22" s="58"/>
      <c r="F22" s="58"/>
      <c r="G22" s="58"/>
      <c r="H22" s="58"/>
      <c r="I22" s="58"/>
      <c r="J22" s="58"/>
      <c r="K22" s="58"/>
      <c r="L22" s="58"/>
      <c r="M22" s="58"/>
      <c r="N22" s="58"/>
      <c r="O22" s="58"/>
      <c r="P22" s="58"/>
      <c r="W22" s="350"/>
      <c r="X22" s="350"/>
      <c r="Y22" s="350"/>
      <c r="Z22" s="350"/>
      <c r="AA22" s="350"/>
      <c r="AB22" s="350"/>
      <c r="AC22" s="350"/>
    </row>
    <row r="23" spans="1:33" s="59" customFormat="1" ht="27">
      <c r="A23" s="215"/>
      <c r="B23" s="341" t="e">
        <f>CONCATENATE("U skladu s navedenim, pravno lice nije dužno podnijeti finansijske izvještaje za ",#REF!,". godinu.")</f>
        <v>#REF!</v>
      </c>
      <c r="H23" s="256"/>
      <c r="I23" s="256"/>
      <c r="J23" s="256"/>
      <c r="K23" s="256"/>
      <c r="L23" s="296"/>
      <c r="M23" s="256"/>
      <c r="N23" s="256"/>
      <c r="P23" s="256"/>
      <c r="Q23" s="256"/>
      <c r="R23" s="256"/>
      <c r="S23" s="256"/>
      <c r="T23" s="256"/>
      <c r="U23" s="256"/>
      <c r="V23" s="256"/>
      <c r="W23" s="255"/>
      <c r="X23" s="351"/>
      <c r="Y23" s="351"/>
      <c r="Z23" s="351"/>
      <c r="AA23" s="351"/>
      <c r="AB23" s="351"/>
      <c r="AC23" s="351"/>
      <c r="AG23" s="256"/>
    </row>
    <row r="24" spans="1:33" ht="55.5" customHeight="1">
      <c r="B24" s="256"/>
      <c r="H24" s="256"/>
      <c r="I24" s="256"/>
      <c r="J24" s="256"/>
      <c r="K24" s="256"/>
      <c r="L24" s="296"/>
      <c r="M24" s="256"/>
      <c r="N24" s="256"/>
      <c r="O24" s="256"/>
      <c r="P24" s="256"/>
      <c r="Q24" s="256"/>
      <c r="R24" s="256"/>
      <c r="S24" s="256"/>
      <c r="T24" s="256"/>
      <c r="U24" s="256"/>
      <c r="V24" s="256"/>
      <c r="W24" s="255"/>
      <c r="X24" s="350"/>
      <c r="Y24" s="349"/>
      <c r="Z24" s="349"/>
      <c r="AA24" s="349"/>
      <c r="AB24" s="349"/>
      <c r="AC24" s="349"/>
      <c r="AG24" s="256"/>
    </row>
    <row r="25" spans="1:33" ht="55.5" customHeight="1">
      <c r="B25" s="58"/>
      <c r="C25" s="58"/>
      <c r="D25" s="58"/>
      <c r="E25" s="58"/>
      <c r="F25" s="58"/>
      <c r="G25" s="58"/>
      <c r="H25" s="58"/>
      <c r="I25" s="58"/>
      <c r="J25" s="58"/>
      <c r="K25" s="58"/>
      <c r="L25" s="58"/>
      <c r="M25" s="58"/>
      <c r="N25" s="58"/>
      <c r="O25" s="58"/>
      <c r="P25" s="58"/>
      <c r="W25" s="350"/>
      <c r="X25" s="350"/>
      <c r="Y25" s="350"/>
      <c r="Z25" s="350"/>
      <c r="AA25" s="350"/>
      <c r="AB25" s="350"/>
      <c r="AC25" s="350"/>
    </row>
    <row r="26" spans="1:33" ht="55.5" customHeight="1">
      <c r="B26" s="58"/>
      <c r="C26" s="58"/>
      <c r="D26" s="58"/>
      <c r="E26" s="58"/>
      <c r="F26" s="354"/>
      <c r="G26" s="352"/>
      <c r="H26" s="352"/>
      <c r="I26" s="354"/>
      <c r="J26" s="352"/>
      <c r="K26" s="355"/>
      <c r="L26" s="355"/>
      <c r="M26" s="355"/>
      <c r="N26" s="290"/>
      <c r="O26" s="58"/>
      <c r="P26" s="58"/>
      <c r="Q26" s="54"/>
      <c r="S26" s="570"/>
    </row>
    <row r="27" spans="1:33" ht="55.5" customHeight="1">
      <c r="F27" s="352"/>
      <c r="G27" s="352"/>
      <c r="H27" s="352"/>
      <c r="I27" s="352"/>
      <c r="J27" s="358"/>
      <c r="K27" s="359"/>
      <c r="L27" s="359"/>
      <c r="M27" s="359"/>
      <c r="N27" s="359"/>
      <c r="O27" s="58"/>
      <c r="Q27" s="54"/>
      <c r="S27" s="570"/>
    </row>
    <row r="28" spans="1:33" ht="55.5" customHeight="1">
      <c r="F28" s="352"/>
      <c r="G28" s="352"/>
      <c r="H28" s="352"/>
      <c r="I28" s="352"/>
      <c r="J28" s="358"/>
      <c r="K28" s="353"/>
      <c r="L28" s="353"/>
      <c r="M28" s="353"/>
      <c r="N28" s="353"/>
      <c r="O28" s="58"/>
      <c r="S28" s="570"/>
    </row>
    <row r="29" spans="1:33" ht="55.5" customHeight="1">
      <c r="J29" s="350"/>
      <c r="K29" s="350"/>
      <c r="L29" s="360"/>
      <c r="M29" s="360"/>
      <c r="N29" s="360"/>
      <c r="O29" s="58"/>
      <c r="S29" s="570"/>
    </row>
    <row r="30" spans="1:33" ht="55.5" customHeight="1">
      <c r="L30" s="58"/>
      <c r="M30" s="58"/>
      <c r="N30" s="58"/>
      <c r="O30" s="58"/>
      <c r="S30" s="570"/>
    </row>
    <row r="31" spans="1:33" ht="21" customHeight="1">
      <c r="S31" s="570"/>
    </row>
    <row r="32" spans="1:33" ht="27">
      <c r="B32" s="2522" t="e">
        <f>#REF!</f>
        <v>#REF!</v>
      </c>
      <c r="C32" s="2522"/>
      <c r="D32" s="341"/>
      <c r="E32" s="341"/>
      <c r="F32" s="341"/>
      <c r="G32" s="341"/>
      <c r="I32" s="341"/>
      <c r="J32" s="341"/>
      <c r="K32" s="341"/>
      <c r="M32" s="350"/>
      <c r="N32" s="912"/>
      <c r="O32" s="912"/>
      <c r="P32" s="912" t="e">
        <f>CONCATENATE(#REF!," ",#REF!)</f>
        <v>#REF!</v>
      </c>
      <c r="S32" s="570"/>
    </row>
    <row r="33" spans="1:1024" ht="36.75" customHeight="1">
      <c r="B33" s="913" t="s">
        <v>2321</v>
      </c>
      <c r="C33" s="691"/>
      <c r="D33" s="341"/>
      <c r="E33" s="341"/>
      <c r="F33" s="341"/>
      <c r="G33" s="341"/>
      <c r="H33" s="356" t="s">
        <v>2959</v>
      </c>
      <c r="I33" s="341"/>
      <c r="J33" s="341"/>
      <c r="K33" s="341"/>
      <c r="M33" s="350"/>
      <c r="N33" s="357"/>
      <c r="O33" s="357"/>
      <c r="P33" s="914" t="s">
        <v>2231</v>
      </c>
      <c r="S33" s="570"/>
    </row>
    <row r="34" spans="1:1024" ht="21" customHeight="1">
      <c r="S34" s="570"/>
    </row>
    <row r="35" spans="1:1024" ht="21" customHeight="1">
      <c r="S35" s="570"/>
    </row>
    <row r="36" spans="1:1024" ht="21" customHeight="1">
      <c r="S36" s="570"/>
    </row>
    <row r="37" spans="1:1024" ht="21" customHeight="1">
      <c r="S37" s="570"/>
    </row>
    <row r="38" spans="1:1024">
      <c r="A38" s="361"/>
      <c r="B38" s="361"/>
      <c r="C38" s="361"/>
      <c r="D38" s="361"/>
      <c r="E38" s="361"/>
      <c r="F38" s="361"/>
      <c r="G38" s="361"/>
      <c r="H38" s="361"/>
      <c r="I38" s="361"/>
      <c r="J38" s="361"/>
      <c r="K38" s="361"/>
      <c r="L38" s="361"/>
      <c r="M38" s="361"/>
      <c r="N38" s="361"/>
      <c r="O38" s="361"/>
    </row>
    <row r="39" spans="1:1024" s="614" customFormat="1">
      <c r="A39" s="677"/>
      <c r="B39" s="678" t="str">
        <f ca="1">CONCATENATE("Kontrolni broj: ",MID(R1,2,LEN(R1)-2))</f>
        <v>Kontrolni broj: 300</v>
      </c>
      <c r="C39" s="677"/>
      <c r="D39" s="677"/>
      <c r="E39" s="677"/>
      <c r="F39" s="677"/>
      <c r="G39" s="677"/>
      <c r="H39" s="677"/>
      <c r="I39" s="677"/>
      <c r="J39" s="677"/>
      <c r="K39" s="677"/>
      <c r="L39" s="677"/>
      <c r="M39" s="677"/>
      <c r="N39" s="677"/>
      <c r="O39" s="677"/>
      <c r="P39" s="677" t="s">
        <v>2953</v>
      </c>
      <c r="Q39" s="613"/>
      <c r="R39" s="613"/>
      <c r="S39" s="613"/>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679"/>
      <c r="AR39" s="679"/>
      <c r="AS39" s="679"/>
      <c r="AT39" s="679"/>
      <c r="AU39" s="679"/>
      <c r="AV39" s="679"/>
      <c r="AW39" s="679"/>
      <c r="AX39" s="679"/>
      <c r="AY39" s="679"/>
      <c r="AZ39" s="679"/>
      <c r="BA39" s="679"/>
      <c r="BB39" s="679"/>
      <c r="BC39" s="679"/>
      <c r="BD39" s="679"/>
      <c r="BE39" s="679"/>
      <c r="BF39" s="679"/>
      <c r="BG39" s="679"/>
      <c r="BH39" s="679"/>
      <c r="BI39" s="679"/>
      <c r="BJ39" s="679"/>
      <c r="BK39" s="679"/>
      <c r="BL39" s="679"/>
      <c r="BM39" s="679"/>
      <c r="BN39" s="679"/>
      <c r="BO39" s="679"/>
      <c r="BP39" s="679"/>
      <c r="BQ39" s="679"/>
      <c r="BR39" s="679"/>
      <c r="BS39" s="679"/>
      <c r="BT39" s="679"/>
      <c r="BU39" s="679"/>
      <c r="BV39" s="679"/>
      <c r="BW39" s="679"/>
      <c r="BX39" s="679"/>
      <c r="BY39" s="679"/>
      <c r="BZ39" s="679"/>
      <c r="CA39" s="679"/>
      <c r="CB39" s="679"/>
      <c r="CC39" s="679"/>
      <c r="CD39" s="679"/>
      <c r="CE39" s="679"/>
      <c r="CF39" s="679"/>
      <c r="CG39" s="679"/>
      <c r="CH39" s="679"/>
      <c r="CI39" s="679"/>
      <c r="CJ39" s="679"/>
      <c r="CK39" s="679"/>
      <c r="CL39" s="679"/>
      <c r="CM39" s="679"/>
      <c r="CN39" s="679"/>
      <c r="CO39" s="679"/>
      <c r="CP39" s="679"/>
      <c r="CQ39" s="679"/>
      <c r="CR39" s="679"/>
      <c r="CS39" s="679"/>
      <c r="CT39" s="679"/>
      <c r="CU39" s="679"/>
      <c r="CV39" s="679"/>
      <c r="CW39" s="679"/>
      <c r="CX39" s="679"/>
      <c r="CY39" s="679"/>
      <c r="CZ39" s="679"/>
      <c r="DA39" s="679"/>
      <c r="DB39" s="679"/>
      <c r="DC39" s="679"/>
      <c r="DD39" s="679"/>
      <c r="DE39" s="679"/>
      <c r="DF39" s="679"/>
      <c r="DG39" s="679"/>
      <c r="DH39" s="679"/>
      <c r="DI39" s="679"/>
      <c r="DJ39" s="679"/>
      <c r="DK39" s="679"/>
      <c r="DL39" s="679"/>
      <c r="DM39" s="679"/>
      <c r="DN39" s="679"/>
      <c r="DO39" s="679"/>
      <c r="DP39" s="679"/>
      <c r="DQ39" s="679"/>
      <c r="DR39" s="679"/>
      <c r="DS39" s="679"/>
      <c r="DT39" s="679"/>
      <c r="DU39" s="679"/>
      <c r="DV39" s="679"/>
      <c r="DW39" s="679"/>
      <c r="DX39" s="679"/>
      <c r="DY39" s="679"/>
      <c r="DZ39" s="679"/>
      <c r="EA39" s="679"/>
      <c r="EB39" s="679"/>
      <c r="EC39" s="679"/>
      <c r="ED39" s="679"/>
      <c r="EE39" s="679"/>
      <c r="EF39" s="679"/>
      <c r="EG39" s="679"/>
      <c r="EH39" s="679"/>
      <c r="EI39" s="679"/>
      <c r="EJ39" s="679"/>
      <c r="EK39" s="679"/>
      <c r="EL39" s="679"/>
      <c r="EM39" s="679"/>
      <c r="EN39" s="679"/>
      <c r="EO39" s="679"/>
      <c r="EP39" s="679"/>
      <c r="EQ39" s="679"/>
      <c r="ER39" s="679"/>
      <c r="ES39" s="679"/>
      <c r="ET39" s="679"/>
      <c r="EU39" s="679"/>
      <c r="EV39" s="679"/>
      <c r="EW39" s="679"/>
      <c r="EX39" s="679"/>
      <c r="EY39" s="679"/>
      <c r="EZ39" s="679"/>
      <c r="FA39" s="679"/>
      <c r="FB39" s="679"/>
      <c r="FC39" s="679"/>
      <c r="FD39" s="679"/>
      <c r="FE39" s="679"/>
      <c r="FF39" s="679"/>
      <c r="FG39" s="679"/>
      <c r="FH39" s="679"/>
      <c r="FI39" s="679"/>
      <c r="FJ39" s="679"/>
      <c r="FK39" s="679"/>
      <c r="FL39" s="679"/>
      <c r="FM39" s="679"/>
      <c r="FN39" s="679"/>
      <c r="FO39" s="679"/>
      <c r="FP39" s="679"/>
      <c r="FQ39" s="679"/>
      <c r="FR39" s="679"/>
      <c r="FS39" s="679"/>
      <c r="FT39" s="679"/>
      <c r="FU39" s="679"/>
      <c r="FV39" s="679"/>
      <c r="FW39" s="679"/>
      <c r="FX39" s="679"/>
      <c r="FY39" s="679"/>
      <c r="FZ39" s="679"/>
      <c r="GA39" s="679"/>
      <c r="GB39" s="679"/>
      <c r="GC39" s="679"/>
      <c r="GD39" s="679"/>
      <c r="GE39" s="679"/>
      <c r="GF39" s="679"/>
      <c r="GG39" s="679"/>
      <c r="GH39" s="679"/>
      <c r="GI39" s="679"/>
      <c r="GJ39" s="679"/>
      <c r="GK39" s="679"/>
      <c r="GL39" s="679"/>
      <c r="GM39" s="679"/>
      <c r="GN39" s="679"/>
      <c r="GO39" s="679"/>
      <c r="GP39" s="679"/>
      <c r="GQ39" s="679"/>
      <c r="GR39" s="679"/>
      <c r="GS39" s="679"/>
      <c r="GT39" s="679"/>
      <c r="GU39" s="679"/>
      <c r="GV39" s="679"/>
      <c r="GW39" s="679"/>
      <c r="GX39" s="679"/>
      <c r="GY39" s="679"/>
      <c r="GZ39" s="679"/>
      <c r="HA39" s="679"/>
      <c r="HB39" s="679"/>
      <c r="HC39" s="679"/>
      <c r="HD39" s="679"/>
      <c r="HE39" s="679"/>
      <c r="HF39" s="679"/>
      <c r="HG39" s="679"/>
      <c r="HH39" s="679"/>
      <c r="HI39" s="679"/>
      <c r="HJ39" s="679"/>
      <c r="HK39" s="679"/>
      <c r="HL39" s="679"/>
      <c r="HM39" s="679"/>
      <c r="HN39" s="679"/>
      <c r="HO39" s="679"/>
      <c r="HP39" s="679"/>
      <c r="HQ39" s="679"/>
      <c r="HR39" s="679"/>
      <c r="HS39" s="679"/>
      <c r="HT39" s="679"/>
      <c r="HU39" s="679"/>
      <c r="HV39" s="679"/>
      <c r="HW39" s="679"/>
      <c r="HX39" s="679"/>
      <c r="HY39" s="679"/>
      <c r="HZ39" s="679"/>
      <c r="IA39" s="679"/>
      <c r="IB39" s="679"/>
      <c r="IC39" s="679"/>
      <c r="ID39" s="679"/>
      <c r="IE39" s="679"/>
      <c r="IF39" s="679"/>
      <c r="IG39" s="679"/>
      <c r="IH39" s="679"/>
      <c r="II39" s="679"/>
      <c r="IJ39" s="679"/>
      <c r="IK39" s="679"/>
      <c r="IL39" s="679"/>
      <c r="IM39" s="679"/>
      <c r="IN39" s="679"/>
      <c r="IO39" s="679"/>
      <c r="IP39" s="679"/>
      <c r="IQ39" s="679"/>
      <c r="IR39" s="679"/>
      <c r="IS39" s="679"/>
      <c r="IT39" s="679"/>
      <c r="IU39" s="679"/>
      <c r="IV39" s="679"/>
      <c r="IW39" s="679"/>
      <c r="IX39" s="679"/>
      <c r="IY39" s="679"/>
      <c r="IZ39" s="679"/>
      <c r="JA39" s="679"/>
      <c r="JB39" s="679"/>
      <c r="JC39" s="679"/>
      <c r="JD39" s="679"/>
      <c r="JE39" s="679"/>
      <c r="JF39" s="679"/>
      <c r="JG39" s="679"/>
      <c r="JH39" s="679"/>
      <c r="JI39" s="679"/>
      <c r="JJ39" s="679"/>
      <c r="JK39" s="679"/>
      <c r="JL39" s="679"/>
      <c r="JM39" s="679"/>
      <c r="JN39" s="679"/>
      <c r="JO39" s="679"/>
      <c r="JP39" s="679"/>
      <c r="JQ39" s="679"/>
      <c r="JR39" s="679"/>
      <c r="JS39" s="679"/>
      <c r="JT39" s="679"/>
      <c r="JU39" s="679"/>
      <c r="JV39" s="679"/>
      <c r="JW39" s="679"/>
      <c r="JX39" s="679"/>
      <c r="JY39" s="679"/>
      <c r="JZ39" s="679"/>
      <c r="KA39" s="679"/>
      <c r="KB39" s="679"/>
      <c r="KC39" s="679"/>
      <c r="KD39" s="679"/>
      <c r="KE39" s="679"/>
      <c r="KF39" s="679"/>
      <c r="KG39" s="679"/>
      <c r="KH39" s="679"/>
      <c r="KI39" s="679"/>
      <c r="KJ39" s="679"/>
      <c r="KK39" s="679"/>
      <c r="KL39" s="679"/>
      <c r="KM39" s="679"/>
      <c r="KN39" s="679"/>
      <c r="KO39" s="679"/>
      <c r="KP39" s="679"/>
      <c r="KQ39" s="679"/>
      <c r="KR39" s="679"/>
      <c r="KS39" s="679"/>
      <c r="KT39" s="679"/>
      <c r="KU39" s="679"/>
      <c r="KV39" s="679"/>
      <c r="KW39" s="679"/>
      <c r="KX39" s="679"/>
      <c r="KY39" s="679"/>
      <c r="KZ39" s="679"/>
      <c r="LA39" s="679"/>
      <c r="LB39" s="679"/>
      <c r="LC39" s="679"/>
      <c r="LD39" s="679"/>
      <c r="LE39" s="679"/>
      <c r="LF39" s="679"/>
      <c r="LG39" s="679"/>
      <c r="LH39" s="679"/>
      <c r="LI39" s="679"/>
      <c r="LJ39" s="679"/>
      <c r="LK39" s="679"/>
      <c r="LL39" s="679"/>
      <c r="LM39" s="679"/>
      <c r="LN39" s="679"/>
      <c r="LO39" s="679"/>
      <c r="LP39" s="679"/>
      <c r="LQ39" s="679"/>
      <c r="LR39" s="679"/>
      <c r="LS39" s="679"/>
      <c r="LT39" s="679"/>
      <c r="LU39" s="679"/>
      <c r="LV39" s="679"/>
      <c r="LW39" s="679"/>
      <c r="LX39" s="679"/>
      <c r="LY39" s="679"/>
      <c r="LZ39" s="679"/>
      <c r="MA39" s="679"/>
      <c r="MB39" s="679"/>
      <c r="MC39" s="679"/>
      <c r="MD39" s="679"/>
      <c r="ME39" s="679"/>
      <c r="MF39" s="679"/>
      <c r="MG39" s="679"/>
      <c r="MH39" s="679"/>
      <c r="MI39" s="679"/>
      <c r="MJ39" s="679"/>
      <c r="MK39" s="679"/>
      <c r="ML39" s="679"/>
      <c r="MM39" s="679"/>
      <c r="MN39" s="679"/>
      <c r="MO39" s="679"/>
      <c r="MP39" s="679"/>
      <c r="MQ39" s="679"/>
      <c r="MR39" s="679"/>
      <c r="MS39" s="679"/>
      <c r="MT39" s="679"/>
      <c r="MU39" s="679"/>
      <c r="MV39" s="679"/>
      <c r="MW39" s="679"/>
      <c r="MX39" s="679"/>
      <c r="MY39" s="679"/>
      <c r="MZ39" s="679"/>
      <c r="NA39" s="679"/>
      <c r="NB39" s="679"/>
      <c r="NC39" s="679"/>
      <c r="ND39" s="679"/>
      <c r="NE39" s="679"/>
      <c r="NF39" s="679"/>
      <c r="NG39" s="679"/>
      <c r="NH39" s="679"/>
      <c r="NI39" s="679"/>
      <c r="NJ39" s="679"/>
      <c r="NK39" s="679"/>
      <c r="NL39" s="679"/>
      <c r="NM39" s="679"/>
      <c r="NN39" s="679"/>
      <c r="NO39" s="679"/>
      <c r="NP39" s="679"/>
      <c r="NQ39" s="679"/>
      <c r="NR39" s="679"/>
      <c r="NS39" s="679"/>
      <c r="NT39" s="679"/>
      <c r="NU39" s="679"/>
      <c r="NV39" s="679"/>
      <c r="NW39" s="679"/>
      <c r="NX39" s="679"/>
      <c r="NY39" s="679"/>
      <c r="NZ39" s="679"/>
      <c r="OA39" s="679"/>
      <c r="OB39" s="679"/>
      <c r="OC39" s="679"/>
      <c r="OD39" s="679"/>
      <c r="OE39" s="679"/>
      <c r="OF39" s="679"/>
      <c r="OG39" s="679"/>
      <c r="OH39" s="679"/>
      <c r="OI39" s="679"/>
      <c r="OJ39" s="679"/>
      <c r="OK39" s="679"/>
      <c r="OL39" s="679"/>
      <c r="OM39" s="679"/>
      <c r="ON39" s="679"/>
      <c r="OO39" s="679"/>
      <c r="OP39" s="679"/>
      <c r="OQ39" s="679"/>
      <c r="OR39" s="679"/>
      <c r="OS39" s="679"/>
      <c r="OT39" s="679"/>
      <c r="OU39" s="679"/>
      <c r="OV39" s="679"/>
      <c r="OW39" s="679"/>
      <c r="OX39" s="679"/>
      <c r="OY39" s="679"/>
      <c r="OZ39" s="679"/>
      <c r="PA39" s="679"/>
      <c r="PB39" s="679"/>
      <c r="PC39" s="679"/>
      <c r="PD39" s="679"/>
      <c r="PE39" s="679"/>
      <c r="PF39" s="679"/>
      <c r="PG39" s="679"/>
      <c r="PH39" s="679"/>
      <c r="PI39" s="679"/>
      <c r="PJ39" s="679"/>
      <c r="PK39" s="679"/>
      <c r="PL39" s="679"/>
      <c r="PM39" s="679"/>
      <c r="PN39" s="679"/>
      <c r="PO39" s="679"/>
      <c r="PP39" s="679"/>
      <c r="PQ39" s="679"/>
      <c r="PR39" s="679"/>
      <c r="PS39" s="679"/>
      <c r="PT39" s="679"/>
      <c r="PU39" s="679"/>
      <c r="PV39" s="679"/>
      <c r="PW39" s="679"/>
      <c r="PX39" s="679"/>
      <c r="PY39" s="679"/>
      <c r="PZ39" s="679"/>
      <c r="QA39" s="679"/>
      <c r="QB39" s="679"/>
      <c r="QC39" s="679"/>
      <c r="QD39" s="679"/>
      <c r="QE39" s="679"/>
      <c r="QF39" s="679"/>
      <c r="QG39" s="679"/>
      <c r="QH39" s="679"/>
      <c r="QI39" s="679"/>
      <c r="QJ39" s="679"/>
      <c r="QK39" s="679"/>
      <c r="QL39" s="679"/>
      <c r="QM39" s="679"/>
      <c r="QN39" s="679"/>
      <c r="QO39" s="679"/>
      <c r="QP39" s="679"/>
      <c r="QQ39" s="679"/>
      <c r="QR39" s="679"/>
      <c r="QS39" s="679"/>
      <c r="QT39" s="679"/>
      <c r="QU39" s="679"/>
      <c r="QV39" s="679"/>
      <c r="QW39" s="679"/>
      <c r="QX39" s="679"/>
      <c r="QY39" s="679"/>
      <c r="QZ39" s="679"/>
      <c r="RA39" s="679"/>
      <c r="RB39" s="679"/>
      <c r="RC39" s="679"/>
      <c r="RD39" s="679"/>
      <c r="RE39" s="679"/>
      <c r="RF39" s="679"/>
      <c r="RG39" s="679"/>
      <c r="RH39" s="679"/>
      <c r="RI39" s="679"/>
      <c r="RJ39" s="679"/>
      <c r="RK39" s="679"/>
      <c r="RL39" s="679"/>
      <c r="RM39" s="679"/>
      <c r="RN39" s="679"/>
      <c r="RO39" s="679"/>
      <c r="RP39" s="679"/>
      <c r="RQ39" s="679"/>
      <c r="RR39" s="679"/>
      <c r="RS39" s="679"/>
      <c r="RT39" s="679"/>
      <c r="RU39" s="679"/>
      <c r="RV39" s="679"/>
      <c r="RW39" s="679"/>
      <c r="RX39" s="679"/>
      <c r="RY39" s="679"/>
      <c r="RZ39" s="679"/>
      <c r="SA39" s="679"/>
      <c r="SB39" s="679"/>
      <c r="SC39" s="679"/>
      <c r="SD39" s="679"/>
      <c r="SE39" s="679"/>
      <c r="SF39" s="679"/>
      <c r="SG39" s="679"/>
      <c r="SH39" s="679"/>
      <c r="SI39" s="679"/>
      <c r="SJ39" s="679"/>
      <c r="SK39" s="679"/>
      <c r="SL39" s="679"/>
      <c r="SM39" s="679"/>
      <c r="SN39" s="679"/>
      <c r="SO39" s="679"/>
      <c r="SP39" s="679"/>
      <c r="SQ39" s="679"/>
      <c r="SR39" s="679"/>
      <c r="SS39" s="679"/>
      <c r="ST39" s="679"/>
      <c r="SU39" s="679"/>
      <c r="SV39" s="679"/>
      <c r="SW39" s="679"/>
      <c r="SX39" s="679"/>
      <c r="SY39" s="679"/>
      <c r="SZ39" s="679"/>
      <c r="TA39" s="679"/>
      <c r="TB39" s="679"/>
      <c r="TC39" s="679"/>
      <c r="TD39" s="679"/>
      <c r="TE39" s="679"/>
      <c r="TF39" s="679"/>
      <c r="TG39" s="679"/>
      <c r="TH39" s="679"/>
      <c r="TI39" s="679"/>
      <c r="TJ39" s="679"/>
      <c r="TK39" s="679"/>
      <c r="TL39" s="679"/>
      <c r="TM39" s="679"/>
      <c r="TN39" s="679"/>
      <c r="TO39" s="679"/>
      <c r="TP39" s="679"/>
      <c r="TQ39" s="679"/>
      <c r="TR39" s="679"/>
      <c r="TS39" s="679"/>
      <c r="TT39" s="679"/>
      <c r="TU39" s="679"/>
      <c r="TV39" s="679"/>
      <c r="TW39" s="679"/>
      <c r="TX39" s="679"/>
      <c r="TY39" s="679"/>
      <c r="TZ39" s="679"/>
      <c r="UA39" s="679"/>
      <c r="UB39" s="679"/>
      <c r="UC39" s="679"/>
      <c r="UD39" s="679"/>
      <c r="UE39" s="679"/>
      <c r="UF39" s="679"/>
      <c r="UG39" s="679"/>
      <c r="UH39" s="679"/>
      <c r="UI39" s="679"/>
      <c r="UJ39" s="679"/>
      <c r="UK39" s="679"/>
      <c r="UL39" s="679"/>
      <c r="UM39" s="679"/>
      <c r="UN39" s="679"/>
      <c r="UO39" s="679"/>
      <c r="UP39" s="679"/>
      <c r="UQ39" s="679"/>
      <c r="UR39" s="679"/>
      <c r="US39" s="679"/>
      <c r="UT39" s="679"/>
      <c r="UU39" s="679"/>
      <c r="UV39" s="679"/>
      <c r="UW39" s="679"/>
      <c r="UX39" s="679"/>
      <c r="UY39" s="679"/>
      <c r="UZ39" s="679"/>
      <c r="VA39" s="679"/>
      <c r="VB39" s="679"/>
      <c r="VC39" s="679"/>
      <c r="VD39" s="679"/>
      <c r="VE39" s="679"/>
      <c r="VF39" s="679"/>
      <c r="VG39" s="679"/>
      <c r="VH39" s="679"/>
      <c r="VI39" s="679"/>
      <c r="VJ39" s="679"/>
      <c r="VK39" s="679"/>
      <c r="VL39" s="679"/>
      <c r="VM39" s="679"/>
      <c r="VN39" s="679"/>
      <c r="VO39" s="679"/>
      <c r="VP39" s="679"/>
      <c r="VQ39" s="679"/>
      <c r="VR39" s="679"/>
      <c r="VS39" s="679"/>
      <c r="VT39" s="679"/>
      <c r="VU39" s="679"/>
      <c r="VV39" s="679"/>
      <c r="VW39" s="679"/>
      <c r="VX39" s="679"/>
      <c r="VY39" s="679"/>
      <c r="VZ39" s="679"/>
      <c r="WA39" s="679"/>
      <c r="WB39" s="679"/>
      <c r="WC39" s="679"/>
      <c r="WD39" s="679"/>
      <c r="WE39" s="679"/>
      <c r="WF39" s="679"/>
      <c r="WG39" s="679"/>
      <c r="WH39" s="679"/>
      <c r="WI39" s="679"/>
      <c r="WJ39" s="679"/>
      <c r="WK39" s="679"/>
      <c r="WL39" s="679"/>
      <c r="WM39" s="679"/>
      <c r="WN39" s="679"/>
      <c r="WO39" s="679"/>
      <c r="WP39" s="679"/>
      <c r="WQ39" s="679"/>
      <c r="WR39" s="679"/>
      <c r="WS39" s="679"/>
      <c r="WT39" s="679"/>
      <c r="WU39" s="679"/>
      <c r="WV39" s="679"/>
      <c r="WW39" s="679"/>
      <c r="WX39" s="679"/>
      <c r="WY39" s="679"/>
      <c r="WZ39" s="679"/>
      <c r="XA39" s="679"/>
      <c r="XB39" s="679"/>
      <c r="XC39" s="679"/>
      <c r="XD39" s="679"/>
      <c r="XE39" s="679"/>
      <c r="XF39" s="679"/>
      <c r="XG39" s="679"/>
      <c r="XH39" s="679"/>
      <c r="XI39" s="679"/>
      <c r="XJ39" s="679"/>
      <c r="XK39" s="679"/>
      <c r="XL39" s="679"/>
      <c r="XM39" s="679"/>
      <c r="XN39" s="679"/>
      <c r="XO39" s="679"/>
      <c r="XP39" s="679"/>
      <c r="XQ39" s="679"/>
      <c r="XR39" s="679"/>
      <c r="XS39" s="679"/>
      <c r="XT39" s="679"/>
      <c r="XU39" s="679"/>
      <c r="XV39" s="679"/>
      <c r="XW39" s="679"/>
      <c r="XX39" s="679"/>
      <c r="XY39" s="679"/>
      <c r="XZ39" s="679"/>
      <c r="YA39" s="679"/>
      <c r="YB39" s="679"/>
      <c r="YC39" s="679"/>
      <c r="YD39" s="679"/>
      <c r="YE39" s="679"/>
      <c r="YF39" s="679"/>
      <c r="YG39" s="679"/>
      <c r="YH39" s="679"/>
      <c r="YI39" s="679"/>
      <c r="YJ39" s="679"/>
      <c r="YK39" s="679"/>
      <c r="YL39" s="679"/>
      <c r="YM39" s="679"/>
      <c r="YN39" s="679"/>
      <c r="YO39" s="679"/>
      <c r="YP39" s="679"/>
      <c r="YQ39" s="679"/>
      <c r="YR39" s="679"/>
      <c r="YS39" s="679"/>
      <c r="YT39" s="679"/>
      <c r="YU39" s="679"/>
      <c r="YV39" s="679"/>
      <c r="YW39" s="679"/>
      <c r="YX39" s="679"/>
      <c r="YY39" s="679"/>
      <c r="YZ39" s="679"/>
      <c r="ZA39" s="679"/>
      <c r="ZB39" s="679"/>
      <c r="ZC39" s="679"/>
      <c r="ZD39" s="679"/>
      <c r="ZE39" s="679"/>
      <c r="ZF39" s="679"/>
      <c r="ZG39" s="679"/>
      <c r="ZH39" s="679"/>
      <c r="ZI39" s="679"/>
      <c r="ZJ39" s="679"/>
      <c r="ZK39" s="679"/>
      <c r="ZL39" s="679"/>
      <c r="ZM39" s="679"/>
      <c r="ZN39" s="679"/>
      <c r="ZO39" s="679"/>
      <c r="ZP39" s="679"/>
      <c r="ZQ39" s="679"/>
      <c r="ZR39" s="679"/>
      <c r="ZS39" s="679"/>
      <c r="ZT39" s="679"/>
      <c r="ZU39" s="679"/>
      <c r="ZV39" s="679"/>
      <c r="ZW39" s="679"/>
      <c r="ZX39" s="679"/>
      <c r="ZY39" s="679"/>
      <c r="ZZ39" s="679"/>
      <c r="AAA39" s="679"/>
      <c r="AAB39" s="679"/>
      <c r="AAC39" s="679"/>
      <c r="AAD39" s="679"/>
      <c r="AAE39" s="679"/>
      <c r="AAF39" s="679"/>
      <c r="AAG39" s="679"/>
      <c r="AAH39" s="679"/>
      <c r="AAI39" s="679"/>
      <c r="AAJ39" s="679"/>
      <c r="AAK39" s="679"/>
      <c r="AAL39" s="679"/>
      <c r="AAM39" s="679"/>
      <c r="AAN39" s="679"/>
      <c r="AAO39" s="679"/>
      <c r="AAP39" s="679"/>
      <c r="AAQ39" s="679"/>
      <c r="AAR39" s="679"/>
      <c r="AAS39" s="679"/>
      <c r="AAT39" s="679"/>
      <c r="AAU39" s="679"/>
      <c r="AAV39" s="679"/>
      <c r="AAW39" s="679"/>
      <c r="AAX39" s="679"/>
      <c r="AAY39" s="679"/>
      <c r="AAZ39" s="679"/>
      <c r="ABA39" s="679"/>
      <c r="ABB39" s="679"/>
      <c r="ABC39" s="679"/>
      <c r="ABD39" s="679"/>
      <c r="ABE39" s="679"/>
      <c r="ABF39" s="679"/>
      <c r="ABG39" s="679"/>
      <c r="ABH39" s="679"/>
      <c r="ABI39" s="679"/>
      <c r="ABJ39" s="679"/>
      <c r="ABK39" s="679"/>
      <c r="ABL39" s="679"/>
      <c r="ABM39" s="679"/>
      <c r="ABN39" s="679"/>
      <c r="ABO39" s="679"/>
      <c r="ABP39" s="679"/>
      <c r="ABQ39" s="679"/>
      <c r="ABR39" s="679"/>
      <c r="ABS39" s="679"/>
      <c r="ABT39" s="679"/>
      <c r="ABU39" s="679"/>
      <c r="ABV39" s="679"/>
      <c r="ABW39" s="679"/>
      <c r="ABX39" s="679"/>
      <c r="ABY39" s="679"/>
      <c r="ABZ39" s="679"/>
      <c r="ACA39" s="679"/>
      <c r="ACB39" s="679"/>
      <c r="ACC39" s="679"/>
      <c r="ACD39" s="679"/>
      <c r="ACE39" s="679"/>
      <c r="ACF39" s="679"/>
      <c r="ACG39" s="679"/>
      <c r="ACH39" s="679"/>
      <c r="ACI39" s="679"/>
      <c r="ACJ39" s="679"/>
      <c r="ACK39" s="679"/>
      <c r="ACL39" s="679"/>
      <c r="ACM39" s="679"/>
      <c r="ACN39" s="679"/>
      <c r="ACO39" s="679"/>
      <c r="ACP39" s="679"/>
      <c r="ACQ39" s="679"/>
      <c r="ACR39" s="679"/>
      <c r="ACS39" s="679"/>
      <c r="ACT39" s="679"/>
      <c r="ACU39" s="679"/>
      <c r="ACV39" s="679"/>
      <c r="ACW39" s="679"/>
      <c r="ACX39" s="679"/>
      <c r="ACY39" s="679"/>
      <c r="ACZ39" s="679"/>
      <c r="ADA39" s="679"/>
      <c r="ADB39" s="679"/>
      <c r="ADC39" s="679"/>
      <c r="ADD39" s="679"/>
      <c r="ADE39" s="679"/>
      <c r="ADF39" s="679"/>
      <c r="ADG39" s="679"/>
      <c r="ADH39" s="679"/>
      <c r="ADI39" s="679"/>
      <c r="ADJ39" s="679"/>
      <c r="ADK39" s="679"/>
      <c r="ADL39" s="679"/>
      <c r="ADM39" s="679"/>
      <c r="ADN39" s="679"/>
      <c r="ADO39" s="679"/>
      <c r="ADP39" s="679"/>
      <c r="ADQ39" s="679"/>
      <c r="ADR39" s="679"/>
      <c r="ADS39" s="679"/>
      <c r="ADT39" s="679"/>
      <c r="ADU39" s="679"/>
      <c r="ADV39" s="679"/>
      <c r="ADW39" s="679"/>
      <c r="ADX39" s="679"/>
      <c r="ADY39" s="679"/>
      <c r="ADZ39" s="679"/>
      <c r="AEA39" s="679"/>
      <c r="AEB39" s="679"/>
      <c r="AEC39" s="679"/>
      <c r="AED39" s="679"/>
      <c r="AEE39" s="679"/>
      <c r="AEF39" s="679"/>
      <c r="AEG39" s="679"/>
      <c r="AEH39" s="679"/>
      <c r="AEI39" s="679"/>
      <c r="AEJ39" s="679"/>
      <c r="AEK39" s="679"/>
      <c r="AEL39" s="679"/>
      <c r="AEM39" s="679"/>
      <c r="AEN39" s="679"/>
      <c r="AEO39" s="679"/>
      <c r="AEP39" s="679"/>
      <c r="AEQ39" s="679"/>
      <c r="AER39" s="679"/>
      <c r="AES39" s="679"/>
      <c r="AET39" s="679"/>
      <c r="AEU39" s="679"/>
      <c r="AEV39" s="679"/>
      <c r="AEW39" s="679"/>
      <c r="AEX39" s="679"/>
      <c r="AEY39" s="679"/>
      <c r="AEZ39" s="679"/>
      <c r="AFA39" s="679"/>
      <c r="AFB39" s="679"/>
      <c r="AFC39" s="679"/>
      <c r="AFD39" s="679"/>
      <c r="AFE39" s="679"/>
      <c r="AFF39" s="679"/>
      <c r="AFG39" s="679"/>
      <c r="AFH39" s="679"/>
      <c r="AFI39" s="679"/>
      <c r="AFJ39" s="679"/>
      <c r="AFK39" s="679"/>
      <c r="AFL39" s="679"/>
      <c r="AFM39" s="679"/>
      <c r="AFN39" s="679"/>
      <c r="AFO39" s="679"/>
      <c r="AFP39" s="679"/>
      <c r="AFQ39" s="679"/>
      <c r="AFR39" s="679"/>
      <c r="AFS39" s="679"/>
      <c r="AFT39" s="679"/>
      <c r="AFU39" s="679"/>
      <c r="AFV39" s="679"/>
      <c r="AFW39" s="679"/>
      <c r="AFX39" s="679"/>
      <c r="AFY39" s="679"/>
      <c r="AFZ39" s="679"/>
      <c r="AGA39" s="679"/>
      <c r="AGB39" s="679"/>
      <c r="AGC39" s="679"/>
      <c r="AGD39" s="679"/>
      <c r="AGE39" s="679"/>
      <c r="AGF39" s="679"/>
      <c r="AGG39" s="679"/>
      <c r="AGH39" s="679"/>
      <c r="AGI39" s="679"/>
      <c r="AGJ39" s="679"/>
      <c r="AGK39" s="679"/>
      <c r="AGL39" s="679"/>
      <c r="AGM39" s="679"/>
      <c r="AGN39" s="679"/>
      <c r="AGO39" s="679"/>
      <c r="AGP39" s="679"/>
      <c r="AGQ39" s="679"/>
      <c r="AGR39" s="679"/>
      <c r="AGS39" s="679"/>
      <c r="AGT39" s="679"/>
      <c r="AGU39" s="679"/>
      <c r="AGV39" s="679"/>
      <c r="AGW39" s="679"/>
      <c r="AGX39" s="679"/>
      <c r="AGY39" s="679"/>
      <c r="AGZ39" s="679"/>
      <c r="AHA39" s="679"/>
      <c r="AHB39" s="679"/>
      <c r="AHC39" s="679"/>
      <c r="AHD39" s="679"/>
      <c r="AHE39" s="679"/>
      <c r="AHF39" s="679"/>
      <c r="AHG39" s="679"/>
      <c r="AHH39" s="679"/>
      <c r="AHI39" s="679"/>
      <c r="AHJ39" s="679"/>
      <c r="AHK39" s="679"/>
      <c r="AHL39" s="679"/>
      <c r="AHM39" s="679"/>
      <c r="AHN39" s="679"/>
      <c r="AHO39" s="679"/>
      <c r="AHP39" s="679"/>
      <c r="AHQ39" s="679"/>
      <c r="AHR39" s="679"/>
      <c r="AHS39" s="679"/>
      <c r="AHT39" s="679"/>
      <c r="AHU39" s="679"/>
      <c r="AHV39" s="679"/>
      <c r="AHW39" s="679"/>
      <c r="AHX39" s="679"/>
      <c r="AHY39" s="679"/>
      <c r="AHZ39" s="679"/>
      <c r="AIA39" s="679"/>
      <c r="AIB39" s="679"/>
      <c r="AIC39" s="679"/>
      <c r="AID39" s="679"/>
      <c r="AIE39" s="679"/>
      <c r="AIF39" s="679"/>
      <c r="AIG39" s="679"/>
      <c r="AIH39" s="679"/>
      <c r="AII39" s="679"/>
      <c r="AIJ39" s="679"/>
      <c r="AIK39" s="679"/>
      <c r="AIL39" s="679"/>
      <c r="AIM39" s="679"/>
      <c r="AIN39" s="679"/>
      <c r="AIO39" s="679"/>
      <c r="AIP39" s="679"/>
      <c r="AIQ39" s="679"/>
      <c r="AIR39" s="679"/>
      <c r="AIS39" s="679"/>
      <c r="AIT39" s="679"/>
      <c r="AIU39" s="679"/>
      <c r="AIV39" s="679"/>
      <c r="AIW39" s="679"/>
      <c r="AIX39" s="679"/>
      <c r="AIY39" s="679"/>
      <c r="AIZ39" s="679"/>
      <c r="AJA39" s="679"/>
      <c r="AJB39" s="679"/>
      <c r="AJC39" s="679"/>
      <c r="AJD39" s="679"/>
      <c r="AJE39" s="679"/>
      <c r="AJF39" s="679"/>
      <c r="AJG39" s="679"/>
      <c r="AJH39" s="679"/>
      <c r="AJI39" s="679"/>
      <c r="AJJ39" s="679"/>
      <c r="AJK39" s="679"/>
      <c r="AJL39" s="679"/>
      <c r="AJM39" s="679"/>
      <c r="AJN39" s="679"/>
      <c r="AJO39" s="679"/>
      <c r="AJP39" s="679"/>
      <c r="AJQ39" s="679"/>
      <c r="AJR39" s="679"/>
      <c r="AJS39" s="679"/>
      <c r="AJT39" s="679"/>
      <c r="AJU39" s="679"/>
      <c r="AJV39" s="679"/>
      <c r="AJW39" s="679"/>
      <c r="AJX39" s="679"/>
      <c r="AJY39" s="679"/>
      <c r="AJZ39" s="679"/>
      <c r="AKA39" s="679"/>
      <c r="AKB39" s="679"/>
      <c r="AKC39" s="679"/>
      <c r="AKD39" s="679"/>
      <c r="AKE39" s="679"/>
      <c r="AKF39" s="679"/>
      <c r="AKG39" s="679"/>
      <c r="AKH39" s="679"/>
      <c r="AKI39" s="679"/>
      <c r="AKJ39" s="679"/>
      <c r="AKK39" s="679"/>
      <c r="AKL39" s="679"/>
      <c r="AKM39" s="679"/>
      <c r="AKN39" s="679"/>
      <c r="AKO39" s="679"/>
      <c r="AKP39" s="679"/>
      <c r="AKQ39" s="679"/>
      <c r="AKR39" s="679"/>
      <c r="AKS39" s="679"/>
      <c r="AKT39" s="679"/>
      <c r="AKU39" s="679"/>
      <c r="AKV39" s="679"/>
      <c r="AKW39" s="679"/>
      <c r="AKX39" s="679"/>
      <c r="AKY39" s="679"/>
      <c r="AKZ39" s="679"/>
      <c r="ALA39" s="679"/>
      <c r="ALB39" s="679"/>
      <c r="ALC39" s="679"/>
      <c r="ALD39" s="679"/>
      <c r="ALE39" s="679"/>
      <c r="ALF39" s="679"/>
      <c r="ALG39" s="679"/>
      <c r="ALH39" s="679"/>
      <c r="ALI39" s="679"/>
      <c r="ALJ39" s="679"/>
      <c r="ALK39" s="679"/>
      <c r="ALL39" s="679"/>
      <c r="ALM39" s="679"/>
      <c r="ALN39" s="679"/>
      <c r="ALO39" s="679"/>
      <c r="ALP39" s="679"/>
      <c r="ALQ39" s="679"/>
      <c r="ALR39" s="679"/>
      <c r="ALS39" s="679"/>
      <c r="ALT39" s="679"/>
      <c r="ALU39" s="679"/>
      <c r="ALV39" s="679"/>
      <c r="ALW39" s="679"/>
      <c r="ALX39" s="679"/>
      <c r="ALY39" s="679"/>
      <c r="ALZ39" s="679"/>
      <c r="AMA39" s="679"/>
      <c r="AMB39" s="679"/>
      <c r="AMC39" s="679"/>
      <c r="AMD39" s="679"/>
      <c r="AME39" s="679"/>
      <c r="AMF39" s="679"/>
      <c r="AMG39" s="679"/>
      <c r="AMH39" s="679"/>
      <c r="AMI39" s="679"/>
      <c r="AMJ39" s="679"/>
    </row>
  </sheetData>
  <mergeCells count="5">
    <mergeCell ref="B32:C32"/>
    <mergeCell ref="B16:P16"/>
    <mergeCell ref="B20:P20"/>
    <mergeCell ref="B11:Q11"/>
    <mergeCell ref="R1:R18"/>
  </mergeCells>
  <pageMargins left="0.82708333333333295" right="0.31527777777777799" top="0.59318181818181814" bottom="0.23611111111111099" header="0.51180555555555496" footer="0.51180555555555496"/>
  <pageSetup paperSize="9" scale="57" firstPageNumber="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17"/>
  <sheetViews>
    <sheetView workbookViewId="0">
      <selection activeCell="AJ17" sqref="AJ17"/>
    </sheetView>
  </sheetViews>
  <sheetFormatPr defaultColWidth="9.140625" defaultRowHeight="15"/>
  <cols>
    <col min="1" max="1" width="53.7109375" bestFit="1" customWidth="1"/>
    <col min="2" max="4" width="8.5703125" bestFit="1" customWidth="1"/>
    <col min="5" max="5" width="9" bestFit="1" customWidth="1"/>
    <col min="6" max="6" width="8.5703125" bestFit="1" customWidth="1"/>
    <col min="7" max="7" width="11.7109375" bestFit="1" customWidth="1"/>
  </cols>
  <sheetData>
    <row r="1" spans="1:7">
      <c r="A1" t="s">
        <v>2823</v>
      </c>
      <c r="B1" t="s">
        <v>2824</v>
      </c>
      <c r="C1" t="s">
        <v>2324</v>
      </c>
      <c r="D1" t="s">
        <v>2325</v>
      </c>
      <c r="E1" t="s">
        <v>2326</v>
      </c>
      <c r="F1" t="s">
        <v>2327</v>
      </c>
      <c r="G1" t="s">
        <v>2328</v>
      </c>
    </row>
    <row r="2" spans="1:7">
      <c r="A2" t="s">
        <v>3736</v>
      </c>
      <c r="B2" t="s">
        <v>2954</v>
      </c>
      <c r="C2">
        <f>IF(VN!AH21="","",VN!AH21)</f>
        <v>101</v>
      </c>
      <c r="D2">
        <f>IF(VN!AN21="","",VN!AN21)</f>
        <v>0.5</v>
      </c>
      <c r="E2">
        <f>IF(VN!AR21="","",VN!AR21)</f>
        <v>0.505</v>
      </c>
      <c r="F2">
        <f>IF(VN!AW21="","",VN!AW21)</f>
        <v>201</v>
      </c>
      <c r="G2">
        <f>IF(VN!BB21="","",VN!BB21)</f>
        <v>-200.495</v>
      </c>
    </row>
    <row r="3" spans="1:7">
      <c r="A3" t="s">
        <v>3737</v>
      </c>
      <c r="B3" t="s">
        <v>2954</v>
      </c>
      <c r="C3">
        <f>IF(ISBLANK(VN!AH22),"",VN!AH22)</f>
        <v>102</v>
      </c>
      <c r="D3">
        <f>IF(VN!AN22="","",VN!AN22)</f>
        <v>0.5</v>
      </c>
      <c r="E3">
        <f>IF(VN!AR22="","",VN!AR22)</f>
        <v>0.51</v>
      </c>
      <c r="F3">
        <f>IF(VN!AW22="","",VN!AW22)</f>
        <v>202</v>
      </c>
      <c r="G3">
        <f>IF(VN!BB22="","",VN!BB22)</f>
        <v>-201.49</v>
      </c>
    </row>
    <row r="4" spans="1:7" ht="18">
      <c r="A4" t="s">
        <v>3738</v>
      </c>
      <c r="B4" t="s">
        <v>3739</v>
      </c>
      <c r="C4">
        <f>IF(ISBLANK(VN!AH23),"",VN!AH23)</f>
        <v>103</v>
      </c>
      <c r="D4">
        <f>IF(VN!AN23="","",VN!AN23)</f>
        <v>0.01</v>
      </c>
      <c r="E4">
        <f>IF(VN!AR23="","",VN!AR23)</f>
        <v>1.03E-2</v>
      </c>
      <c r="F4">
        <f>IF(VN!AW23="","",VN!AW23)</f>
        <v>203</v>
      </c>
      <c r="G4">
        <f>IF(VN!BB23="","",VN!BB23)</f>
        <v>-202.9897</v>
      </c>
    </row>
    <row r="5" spans="1:7" ht="18">
      <c r="A5" t="s">
        <v>3740</v>
      </c>
      <c r="B5" t="s">
        <v>3739</v>
      </c>
      <c r="C5">
        <f>IF(ISBLANK(VN!AH24),"",VN!AH24)</f>
        <v>104</v>
      </c>
      <c r="D5">
        <f>IF(VN!AN24="","",VN!AN24)</f>
        <v>2</v>
      </c>
      <c r="E5">
        <f>IF(VN!AR24="","",VN!AR24)</f>
        <v>2.08</v>
      </c>
      <c r="F5">
        <f>IF(VN!AW24="","",VN!AW24)</f>
        <v>204</v>
      </c>
      <c r="G5">
        <f>IF(VN!BB24="","",VN!BB24)</f>
        <v>-201.92</v>
      </c>
    </row>
    <row r="6" spans="1:7" ht="18">
      <c r="A6" t="s">
        <v>3741</v>
      </c>
      <c r="B6" t="s">
        <v>3739</v>
      </c>
      <c r="C6">
        <f>IF(ISBLANK(VN!AH25),"",VN!AH25)</f>
        <v>105</v>
      </c>
      <c r="D6">
        <f>IF(VN!AN25="","",VN!AN25)</f>
        <v>0.03</v>
      </c>
      <c r="E6">
        <f>IF(VN!AR25="","",VN!AR25)</f>
        <v>3.15E-2</v>
      </c>
      <c r="F6">
        <f>IF(VN!AW25="","",VN!AW25)</f>
        <v>205</v>
      </c>
      <c r="G6">
        <f>IF(VN!BB25="","",VN!BB25)</f>
        <v>-204.96850000000001</v>
      </c>
    </row>
    <row r="7" spans="1:7" ht="18">
      <c r="A7" t="s">
        <v>3742</v>
      </c>
      <c r="B7" t="s">
        <v>3739</v>
      </c>
      <c r="C7">
        <f>IF(ISBLANK(VN!AH26),"",VN!AH26)</f>
        <v>106</v>
      </c>
      <c r="D7">
        <f>IF(VN!AN26="","",VN!AN26)</f>
        <v>0.03</v>
      </c>
      <c r="E7">
        <f>IF(VN!AR26="","",VN!AR26)</f>
        <v>3.1799999999999995E-2</v>
      </c>
      <c r="F7">
        <f>IF(VN!AW26="","",VN!AW26)</f>
        <v>206</v>
      </c>
      <c r="G7">
        <f>IF(VN!BB26="","",VN!BB26)</f>
        <v>-205.9682</v>
      </c>
    </row>
    <row r="8" spans="1:7">
      <c r="A8" t="s">
        <v>3743</v>
      </c>
      <c r="B8" t="s">
        <v>3660</v>
      </c>
      <c r="C8">
        <f>IF(ISBLANK(VN!AH27),"",VN!AH27)</f>
        <v>107</v>
      </c>
      <c r="D8">
        <f>IF(VN!AN27="","",VN!AN27)</f>
        <v>1E-3</v>
      </c>
      <c r="E8">
        <f>IF(VN!AR27="","",VN!AR27)</f>
        <v>1.07E-3</v>
      </c>
      <c r="F8">
        <f>IF(VN!AW27="","",VN!AW27)</f>
        <v>207</v>
      </c>
      <c r="G8">
        <f>IF(VN!BB27="","",VN!BB27)</f>
        <v>-206.99893</v>
      </c>
    </row>
    <row r="9" spans="1:7">
      <c r="A9" t="s">
        <v>3744</v>
      </c>
      <c r="B9" t="s">
        <v>3656</v>
      </c>
      <c r="C9">
        <f>IF(ISBLANK(VN!AH28),"",VN!AH28)</f>
        <v>108</v>
      </c>
      <c r="D9">
        <f>IF(VN!AN28="","",VN!AN28)</f>
        <v>2</v>
      </c>
      <c r="E9">
        <f>IF(VN!AR28="","",VN!AR28)</f>
        <v>2.16</v>
      </c>
      <c r="F9">
        <f>IF(VN!AW28="","",VN!AW28)</f>
        <v>208</v>
      </c>
      <c r="G9">
        <f>IF(VN!BB28="","",VN!BB28)</f>
        <v>-205.84</v>
      </c>
    </row>
    <row r="10" spans="1:7">
      <c r="A10" t="s">
        <v>3745</v>
      </c>
      <c r="B10" t="s">
        <v>3656</v>
      </c>
      <c r="C10">
        <f>IF(ISBLANK(VN!AH29),"",VN!AH29)</f>
        <v>109</v>
      </c>
      <c r="D10">
        <f>IF(VN!AN29="","",VN!AN29)</f>
        <v>2</v>
      </c>
      <c r="E10">
        <f>IF(VN!AR29="","",VN!AR29)</f>
        <v>2.1800000000000002</v>
      </c>
      <c r="F10">
        <f>IF(VN!AW29="","",VN!AW29)</f>
        <v>209</v>
      </c>
      <c r="G10">
        <f>IF(VN!BB29="","",VN!BB29)</f>
        <v>-206.82</v>
      </c>
    </row>
    <row r="11" spans="1:7">
      <c r="A11" t="s">
        <v>3746</v>
      </c>
      <c r="B11" t="s">
        <v>3652</v>
      </c>
      <c r="C11">
        <f>IF(ISBLANK(VN!AH30),"",VN!AH30)</f>
        <v>110</v>
      </c>
      <c r="D11">
        <f>IF(VN!AN30="","",VN!AN30)</f>
        <v>0.04</v>
      </c>
      <c r="E11">
        <f>IF(VN!AR30="","",VN!AR30)</f>
        <v>4.4000000000000004E-2</v>
      </c>
      <c r="F11">
        <f>IF(VN!AW30="","",VN!AW30)</f>
        <v>210</v>
      </c>
      <c r="G11">
        <f>IF(VN!BB30="","",VN!BB30)</f>
        <v>-209.95599999999999</v>
      </c>
    </row>
    <row r="12" spans="1:7">
      <c r="A12" t="s">
        <v>3747</v>
      </c>
      <c r="B12" t="s">
        <v>3652</v>
      </c>
      <c r="C12">
        <f>IF(ISBLANK(VN!AH31),"",VN!AH31)</f>
        <v>111</v>
      </c>
      <c r="D12">
        <f>IF(VN!AN31="","",VN!AN31)</f>
        <v>5.0000000000000001E-3</v>
      </c>
      <c r="E12">
        <f>IF(VN!AR31="","",VN!AR31)</f>
        <v>5.5500000000000002E-3</v>
      </c>
      <c r="F12">
        <f>IF(VN!AW31="","",VN!AW31)</f>
        <v>211</v>
      </c>
      <c r="G12">
        <f>IF(VN!BB31="","",VN!BB31)</f>
        <v>-210.99445</v>
      </c>
    </row>
    <row r="13" spans="1:7">
      <c r="A13" t="s">
        <v>3748</v>
      </c>
      <c r="B13" t="s">
        <v>3652</v>
      </c>
      <c r="C13">
        <f>IF(ISBLANK(VN!AH32),"",VN!AH32)</f>
        <v>112</v>
      </c>
      <c r="D13">
        <f>IF(VN!AN32="","",VN!AN32)</f>
        <v>7.4999999999999997E-2</v>
      </c>
      <c r="E13">
        <f>IF(VN!AR32="","",VN!AR32)</f>
        <v>8.4000000000000005E-2</v>
      </c>
      <c r="F13">
        <f>IF(VN!AW32="","",VN!AW32)</f>
        <v>212</v>
      </c>
      <c r="G13">
        <f>IF(VN!BB32="","",VN!BB32)</f>
        <v>-211.916</v>
      </c>
    </row>
    <row r="14" spans="1:7" ht="18">
      <c r="A14" t="s">
        <v>3651</v>
      </c>
      <c r="B14" t="s">
        <v>3739</v>
      </c>
      <c r="C14">
        <f>IF(ISBLANK(VN!AH33),"",VN!AH33)</f>
        <v>113</v>
      </c>
      <c r="D14">
        <f>IF(VN!AN33="","",VN!AN33)</f>
        <v>1.5</v>
      </c>
      <c r="E14">
        <f>IF(VN!AR33="","",VN!AR33)</f>
        <v>1.6949999999999998</v>
      </c>
      <c r="F14">
        <f>IF(VN!AW33="","",VN!AW33)</f>
        <v>213</v>
      </c>
      <c r="G14">
        <f>IF(VN!BB33="","",VN!BB33)</f>
        <v>-211.30500000000001</v>
      </c>
    </row>
    <row r="15" spans="1:7">
      <c r="A15" t="s">
        <v>3749</v>
      </c>
      <c r="B15" t="s">
        <v>3647</v>
      </c>
      <c r="C15">
        <f>IF(ISBLANK(VN!AH34),"",VN!AH34)</f>
        <v>114</v>
      </c>
      <c r="D15">
        <f>IF(VN!AN34="","",VN!AN34)</f>
        <v>5</v>
      </c>
      <c r="E15">
        <f>IF(VN!AR34="","",VN!AR34)</f>
        <v>5.7</v>
      </c>
      <c r="F15">
        <f>IF(VN!AW34="","",VN!AW34)</f>
        <v>214</v>
      </c>
      <c r="G15">
        <f>IF(VN!BB34="","",VN!BB34)</f>
        <v>-208.3</v>
      </c>
    </row>
    <row r="16" spans="1:7" ht="18">
      <c r="A16" t="s">
        <v>3750</v>
      </c>
      <c r="B16" t="s">
        <v>3751</v>
      </c>
      <c r="C16">
        <f>IF(ISBLANK(VN!AH35),"",VN!AH35)</f>
        <v>115</v>
      </c>
      <c r="D16">
        <f>IF(VN!AN35="","",VN!AN35)</f>
        <v>0.1</v>
      </c>
      <c r="E16">
        <f>IF(VN!AR35="","",VN!AR35)</f>
        <v>0.115</v>
      </c>
      <c r="F16">
        <f>IF(VN!AW35="","",VN!AW35)</f>
        <v>215</v>
      </c>
      <c r="G16">
        <f>IF(VN!BB35="","",VN!BB35)</f>
        <v>-214.88499999999999</v>
      </c>
    </row>
    <row r="17" spans="1:7">
      <c r="A17" t="s">
        <v>3752</v>
      </c>
      <c r="B17" t="s">
        <v>2221</v>
      </c>
      <c r="C17" t="s">
        <v>2221</v>
      </c>
      <c r="D17" t="s">
        <v>2221</v>
      </c>
      <c r="E17">
        <f>IF(VN!AR36="","",VN!AR36)</f>
        <v>15.153219999999999</v>
      </c>
      <c r="F17">
        <f>IF(VN!AW36="","",VN!AW36)</f>
        <v>3120</v>
      </c>
      <c r="G17">
        <f>IF(VN!BB36="","",VN!BB36)</f>
        <v>-3104.8467799999999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AD50"/>
  <sheetViews>
    <sheetView showGridLines="0" topLeftCell="B1" zoomScaleNormal="100" workbookViewId="0">
      <selection activeCell="AJ17" sqref="AJ17"/>
    </sheetView>
  </sheetViews>
  <sheetFormatPr defaultRowHeight="15"/>
  <cols>
    <col min="1" max="1" width="6" customWidth="1"/>
    <col min="2" max="2" width="55.140625" style="287" customWidth="1"/>
    <col min="3" max="3" width="13.5703125" style="287" customWidth="1"/>
    <col min="4" max="4" width="14" style="287" customWidth="1"/>
    <col min="5" max="5" width="16.7109375" style="287" bestFit="1" customWidth="1"/>
    <col min="6" max="6" width="162.85546875" style="287" bestFit="1" customWidth="1"/>
    <col min="10" max="10" width="9.140625" style="287"/>
    <col min="14" max="14" width="3.5703125" customWidth="1"/>
    <col min="21" max="21" width="11.5703125" customWidth="1"/>
  </cols>
  <sheetData>
    <row r="1" spans="1:23">
      <c r="A1" s="746"/>
      <c r="W1" s="286"/>
    </row>
    <row r="2" spans="1:23">
      <c r="A2" s="746"/>
    </row>
    <row r="3" spans="1:23" ht="26.25" customHeight="1">
      <c r="B3" s="1114" t="s">
        <v>3400</v>
      </c>
      <c r="C3" s="1115" t="s">
        <v>3402</v>
      </c>
      <c r="D3" s="1115" t="s">
        <v>3403</v>
      </c>
      <c r="E3" s="1115" t="s">
        <v>3401</v>
      </c>
      <c r="F3" s="1115" t="s">
        <v>3355</v>
      </c>
    </row>
    <row r="4" spans="1:23">
      <c r="B4" s="747" t="s">
        <v>46</v>
      </c>
      <c r="C4" s="747" t="s">
        <v>2234</v>
      </c>
      <c r="D4" s="747" t="s">
        <v>3061</v>
      </c>
      <c r="E4" s="747" t="s">
        <v>3404</v>
      </c>
      <c r="F4" s="747"/>
    </row>
    <row r="5" spans="1:23">
      <c r="A5" s="746"/>
      <c r="B5" s="747" t="s">
        <v>61</v>
      </c>
      <c r="C5" s="747" t="s">
        <v>2236</v>
      </c>
      <c r="D5" s="747" t="s">
        <v>3061</v>
      </c>
      <c r="E5" s="747" t="s">
        <v>3404</v>
      </c>
      <c r="F5" s="747"/>
    </row>
    <row r="6" spans="1:23" ht="15" customHeight="1">
      <c r="A6" s="746"/>
      <c r="B6" s="747" t="s">
        <v>3409</v>
      </c>
      <c r="C6" s="747" t="s">
        <v>2240</v>
      </c>
      <c r="D6" s="747" t="s">
        <v>3061</v>
      </c>
      <c r="E6" s="747" t="s">
        <v>3404</v>
      </c>
      <c r="F6" s="1112" t="s">
        <v>3642</v>
      </c>
    </row>
    <row r="7" spans="1:23">
      <c r="A7" s="746"/>
      <c r="B7" s="747" t="s">
        <v>3405</v>
      </c>
      <c r="C7" s="747" t="s">
        <v>2241</v>
      </c>
      <c r="D7" s="747" t="s">
        <v>3061</v>
      </c>
      <c r="E7" s="747" t="s">
        <v>3404</v>
      </c>
      <c r="F7" s="1112" t="s">
        <v>3642</v>
      </c>
      <c r="W7" s="286"/>
    </row>
    <row r="8" spans="1:23">
      <c r="A8" s="746"/>
      <c r="B8" s="747" t="s">
        <v>159</v>
      </c>
      <c r="C8" s="747" t="s">
        <v>2249</v>
      </c>
      <c r="D8" s="747" t="s">
        <v>3061</v>
      </c>
      <c r="E8" s="747" t="s">
        <v>3404</v>
      </c>
      <c r="F8" s="747"/>
    </row>
    <row r="9" spans="1:23">
      <c r="A9" s="746"/>
      <c r="B9" s="1119" t="s">
        <v>106</v>
      </c>
      <c r="C9" s="1119" t="s">
        <v>2221</v>
      </c>
      <c r="D9" s="1119" t="s">
        <v>3406</v>
      </c>
      <c r="E9" s="1172" t="s">
        <v>3404</v>
      </c>
      <c r="F9" s="747" t="s">
        <v>3639</v>
      </c>
    </row>
    <row r="10" spans="1:23">
      <c r="A10" s="746"/>
      <c r="B10" s="1119" t="s">
        <v>117</v>
      </c>
      <c r="C10" s="1119" t="s">
        <v>2221</v>
      </c>
      <c r="D10" s="1119" t="s">
        <v>3406</v>
      </c>
      <c r="E10" s="1171" t="s">
        <v>3407</v>
      </c>
      <c r="F10" s="747" t="s">
        <v>3641</v>
      </c>
    </row>
    <row r="11" spans="1:23">
      <c r="A11" s="746"/>
      <c r="B11" s="1119" t="s">
        <v>219</v>
      </c>
      <c r="C11" s="1119" t="s">
        <v>3410</v>
      </c>
      <c r="D11" s="1119" t="s">
        <v>3061</v>
      </c>
      <c r="E11" s="1172" t="s">
        <v>3407</v>
      </c>
      <c r="F11" s="747" t="s">
        <v>3639</v>
      </c>
    </row>
    <row r="12" spans="1:23">
      <c r="A12" s="746"/>
      <c r="B12" s="1119" t="s">
        <v>3408</v>
      </c>
      <c r="C12" s="1119" t="s">
        <v>3345</v>
      </c>
      <c r="D12" s="1119" t="s">
        <v>3061</v>
      </c>
      <c r="E12" s="1171" t="s">
        <v>3407</v>
      </c>
      <c r="F12" s="747" t="s">
        <v>3639</v>
      </c>
    </row>
    <row r="13" spans="1:23">
      <c r="A13" s="746"/>
      <c r="B13" s="747" t="s">
        <v>96</v>
      </c>
      <c r="C13" s="747" t="s">
        <v>2243</v>
      </c>
      <c r="D13" s="747" t="s">
        <v>3061</v>
      </c>
      <c r="E13" s="747" t="s">
        <v>3404</v>
      </c>
      <c r="F13" s="1112" t="s">
        <v>3642</v>
      </c>
    </row>
    <row r="14" spans="1:23">
      <c r="A14" s="746"/>
      <c r="B14" s="747" t="s">
        <v>3612</v>
      </c>
      <c r="C14" s="747" t="s">
        <v>2248</v>
      </c>
      <c r="D14" s="747" t="s">
        <v>3061</v>
      </c>
      <c r="E14" s="748" t="s">
        <v>3404</v>
      </c>
      <c r="F14" s="747"/>
    </row>
    <row r="15" spans="1:23">
      <c r="A15" s="746"/>
      <c r="B15" s="747" t="s">
        <v>138</v>
      </c>
      <c r="C15" s="747" t="s">
        <v>3346</v>
      </c>
      <c r="D15" s="747" t="s">
        <v>3061</v>
      </c>
      <c r="E15" s="747" t="s">
        <v>3404</v>
      </c>
      <c r="F15" s="747"/>
    </row>
    <row r="16" spans="1:23">
      <c r="A16" s="746"/>
      <c r="B16" s="747" t="s">
        <v>127</v>
      </c>
      <c r="C16" s="747" t="s">
        <v>3613</v>
      </c>
      <c r="D16" s="747" t="s">
        <v>3061</v>
      </c>
      <c r="E16" s="747" t="s">
        <v>3404</v>
      </c>
      <c r="F16" s="747"/>
    </row>
    <row r="17" spans="1:6">
      <c r="A17" s="746"/>
      <c r="B17" s="747" t="s">
        <v>241</v>
      </c>
      <c r="C17" s="747" t="s">
        <v>2256</v>
      </c>
      <c r="D17" s="747" t="s">
        <v>3061</v>
      </c>
      <c r="E17" s="747" t="s">
        <v>3404</v>
      </c>
      <c r="F17" s="747"/>
    </row>
    <row r="18" spans="1:6">
      <c r="A18" s="746"/>
      <c r="B18" s="747" t="s">
        <v>3411</v>
      </c>
      <c r="C18" s="747" t="s">
        <v>2258</v>
      </c>
      <c r="D18" s="747" t="s">
        <v>3061</v>
      </c>
      <c r="E18" s="747" t="s">
        <v>3404</v>
      </c>
      <c r="F18" s="747"/>
    </row>
    <row r="19" spans="1:6">
      <c r="A19" s="746"/>
      <c r="B19" s="747" t="s">
        <v>247</v>
      </c>
      <c r="C19" s="747" t="s">
        <v>3614</v>
      </c>
      <c r="D19" s="747" t="s">
        <v>3061</v>
      </c>
      <c r="E19" s="747" t="s">
        <v>3404</v>
      </c>
      <c r="F19" s="747" t="s">
        <v>3412</v>
      </c>
    </row>
    <row r="20" spans="1:6">
      <c r="A20" s="746"/>
      <c r="B20" s="1110"/>
      <c r="E20" s="1110"/>
    </row>
    <row r="21" spans="1:6">
      <c r="A21" s="286"/>
      <c r="B21" s="1113" t="s">
        <v>3619</v>
      </c>
    </row>
    <row r="22" spans="1:6">
      <c r="B22" s="1117" t="s">
        <v>3636</v>
      </c>
      <c r="D22" s="1116" t="s">
        <v>3637</v>
      </c>
      <c r="E22" s="1110"/>
    </row>
    <row r="23" spans="1:6">
      <c r="B23" s="1117"/>
    </row>
    <row r="24" spans="1:6">
      <c r="A24">
        <v>3</v>
      </c>
      <c r="B24" s="1111" t="s">
        <v>3638</v>
      </c>
    </row>
    <row r="25" spans="1:6">
      <c r="B25" s="1111" t="s">
        <v>3635</v>
      </c>
    </row>
    <row r="26" spans="1:6">
      <c r="A26">
        <v>4</v>
      </c>
      <c r="B26" t="s">
        <v>3620</v>
      </c>
    </row>
    <row r="27" spans="1:6">
      <c r="A27">
        <v>5</v>
      </c>
      <c r="B27" t="s">
        <v>3622</v>
      </c>
    </row>
    <row r="28" spans="1:6">
      <c r="A28">
        <v>6</v>
      </c>
      <c r="B28" t="s">
        <v>3623</v>
      </c>
    </row>
    <row r="29" spans="1:6">
      <c r="A29">
        <v>7</v>
      </c>
      <c r="B29" s="1111" t="s">
        <v>3624</v>
      </c>
    </row>
    <row r="30" spans="1:6">
      <c r="A30">
        <v>8</v>
      </c>
      <c r="B30" s="1111" t="s">
        <v>3618</v>
      </c>
    </row>
    <row r="31" spans="1:6">
      <c r="A31">
        <v>9</v>
      </c>
      <c r="B31" t="s">
        <v>3621</v>
      </c>
    </row>
    <row r="32" spans="1:6">
      <c r="A32">
        <v>10</v>
      </c>
      <c r="B32" t="s">
        <v>3625</v>
      </c>
    </row>
    <row r="33" spans="1:30">
      <c r="A33">
        <v>11</v>
      </c>
      <c r="B33" t="s">
        <v>3626</v>
      </c>
    </row>
    <row r="34" spans="1:30">
      <c r="A34">
        <v>12</v>
      </c>
      <c r="B34" t="s">
        <v>3615</v>
      </c>
    </row>
    <row r="35" spans="1:30">
      <c r="A35">
        <v>13</v>
      </c>
      <c r="B35" t="s">
        <v>3399</v>
      </c>
    </row>
    <row r="36" spans="1:30">
      <c r="B36" s="519" t="s">
        <v>3353</v>
      </c>
    </row>
    <row r="37" spans="1:30">
      <c r="B37" s="519" t="s">
        <v>3354</v>
      </c>
    </row>
    <row r="38" spans="1:30">
      <c r="A38">
        <v>14</v>
      </c>
      <c r="B38" t="s">
        <v>3627</v>
      </c>
    </row>
    <row r="39" spans="1:30">
      <c r="B39" s="746" t="s">
        <v>3628</v>
      </c>
    </row>
    <row r="40" spans="1:30">
      <c r="B40" s="746" t="s">
        <v>3629</v>
      </c>
    </row>
    <row r="41" spans="1:30">
      <c r="B41" s="746" t="s">
        <v>3630</v>
      </c>
    </row>
    <row r="42" spans="1:30">
      <c r="B42" s="746" t="s">
        <v>3631</v>
      </c>
    </row>
    <row r="43" spans="1:30">
      <c r="A43">
        <v>15</v>
      </c>
      <c r="B43" t="s">
        <v>3356</v>
      </c>
    </row>
    <row r="44" spans="1:30">
      <c r="A44">
        <v>16</v>
      </c>
      <c r="B44" t="s">
        <v>3357</v>
      </c>
    </row>
    <row r="45" spans="1:30">
      <c r="A45">
        <v>17</v>
      </c>
      <c r="B45" t="s">
        <v>3617</v>
      </c>
    </row>
    <row r="46" spans="1:30">
      <c r="A46">
        <v>18</v>
      </c>
      <c r="B46" t="s">
        <v>3632</v>
      </c>
    </row>
    <row r="47" spans="1:30">
      <c r="A47">
        <v>19</v>
      </c>
      <c r="B47" t="s">
        <v>3616</v>
      </c>
      <c r="R47" s="287"/>
      <c r="S47" s="287"/>
      <c r="T47" s="287"/>
      <c r="U47" s="287"/>
      <c r="V47" s="287"/>
      <c r="Y47" s="287"/>
      <c r="Z47" s="287"/>
      <c r="AA47" s="287"/>
      <c r="AB47" s="287"/>
      <c r="AC47" s="287"/>
      <c r="AD47" s="287"/>
    </row>
    <row r="48" spans="1:30">
      <c r="A48">
        <v>20</v>
      </c>
      <c r="B48" t="s">
        <v>3633</v>
      </c>
    </row>
    <row r="50" spans="2:2">
      <c r="B50" s="287" t="s">
        <v>3634</v>
      </c>
    </row>
  </sheetData>
  <sortState ref="W1:X37">
    <sortCondition ref="X1:X37"/>
  </sortState>
  <hyperlinks>
    <hyperlink ref="D22"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D68"/>
  <sheetViews>
    <sheetView topLeftCell="A28" zoomScaleNormal="100" zoomScaleSheetLayoutView="100" workbookViewId="0">
      <selection activeCell="AJ17" sqref="AJ17"/>
    </sheetView>
  </sheetViews>
  <sheetFormatPr defaultColWidth="8.85546875" defaultRowHeight="15"/>
  <cols>
    <col min="1" max="1" width="45.140625" style="12" customWidth="1"/>
    <col min="2" max="2" width="54.5703125" style="126" customWidth="1"/>
    <col min="3" max="3" width="8.85546875" style="13"/>
    <col min="4" max="4" width="17.28515625" style="13" customWidth="1"/>
    <col min="5" max="1018" width="8.85546875" style="13"/>
  </cols>
  <sheetData>
    <row r="1" spans="1:2">
      <c r="A1" s="132" t="s">
        <v>2206</v>
      </c>
      <c r="B1" s="126" t="e">
        <f>IF(ISBLANK(#REF!),"",#REF!)</f>
        <v>#REF!</v>
      </c>
    </row>
    <row r="2" spans="1:2">
      <c r="A2" s="12" t="s">
        <v>2222</v>
      </c>
      <c r="B2" s="126" t="s">
        <v>2221</v>
      </c>
    </row>
    <row r="3" spans="1:2">
      <c r="A3" s="132" t="s">
        <v>2207</v>
      </c>
      <c r="B3" s="126" t="e">
        <f>IF(ISBLANK(#REF!),"",#REF!)</f>
        <v>#REF!</v>
      </c>
    </row>
    <row r="4" spans="1:2">
      <c r="A4" s="12" t="s">
        <v>19</v>
      </c>
      <c r="B4" s="126" t="s">
        <v>2221</v>
      </c>
    </row>
    <row r="5" spans="1:2">
      <c r="A5" s="12" t="s">
        <v>2223</v>
      </c>
      <c r="B5" s="126" t="s">
        <v>2221</v>
      </c>
    </row>
    <row r="6" spans="1:2">
      <c r="A6" s="12" t="s">
        <v>2224</v>
      </c>
      <c r="B6" s="126" t="s">
        <v>2221</v>
      </c>
    </row>
    <row r="7" spans="1:2">
      <c r="A7" s="12" t="s">
        <v>2225</v>
      </c>
      <c r="B7" s="126" t="s">
        <v>2221</v>
      </c>
    </row>
    <row r="8" spans="1:2">
      <c r="A8" s="132" t="s">
        <v>2208</v>
      </c>
      <c r="B8" s="126" t="e">
        <f>IF(ISBLANK(#REF!),"",#REF!)</f>
        <v>#REF!</v>
      </c>
    </row>
    <row r="9" spans="1:2">
      <c r="A9" s="132" t="s">
        <v>1</v>
      </c>
      <c r="B9" s="126" t="e">
        <f>IF(ISBLANK(#REF!),"",VLOOKUP(#REF!,'#Konverter'!E$2:G$80,2,FALSE()))</f>
        <v>#REF!</v>
      </c>
    </row>
    <row r="10" spans="1:2">
      <c r="A10" s="132" t="s">
        <v>2</v>
      </c>
      <c r="B10" s="126" t="e">
        <f>IF(ISBLANK(#REF!),"",VLOOKUP(#REF!,'#Konverter'!E$2:G$80,3,FALSE()))</f>
        <v>#REF!</v>
      </c>
    </row>
    <row r="11" spans="1:2">
      <c r="A11" s="132" t="s">
        <v>2209</v>
      </c>
      <c r="B11" s="126" t="e">
        <f>IF(ISBLANK(#REF!),"",#REF!)</f>
        <v>#REF!</v>
      </c>
    </row>
    <row r="12" spans="1:2">
      <c r="A12" s="132" t="s">
        <v>2210</v>
      </c>
      <c r="B12" s="126" t="s">
        <v>2221</v>
      </c>
    </row>
    <row r="13" spans="1:2">
      <c r="A13" s="132" t="s">
        <v>2211</v>
      </c>
      <c r="B13" s="126" t="e">
        <f>IF(ISBLANK(#REF!),"",#REF!)</f>
        <v>#REF!</v>
      </c>
    </row>
    <row r="14" spans="1:2">
      <c r="A14" s="132" t="s">
        <v>3040</v>
      </c>
      <c r="B14" s="126" t="e">
        <f>IF(AND(#REF!="DA",LEN(#REF!)=12),#REF!,"")</f>
        <v>#REF!</v>
      </c>
    </row>
    <row r="15" spans="1:2">
      <c r="A15" s="12" t="s">
        <v>2226</v>
      </c>
      <c r="B15" s="126" t="s">
        <v>2221</v>
      </c>
    </row>
    <row r="16" spans="1:2">
      <c r="A16" s="12" t="s">
        <v>2227</v>
      </c>
      <c r="B16" s="126" t="s">
        <v>2221</v>
      </c>
    </row>
    <row r="17" spans="1:4">
      <c r="A17" s="12" t="s">
        <v>2228</v>
      </c>
      <c r="B17" s="126" t="s">
        <v>2221</v>
      </c>
    </row>
    <row r="18" spans="1:4">
      <c r="A18" s="12" t="s">
        <v>72</v>
      </c>
      <c r="B18" s="126" t="s">
        <v>2221</v>
      </c>
    </row>
    <row r="19" spans="1:4">
      <c r="A19" s="132" t="s">
        <v>2212</v>
      </c>
      <c r="B19" s="126" t="e">
        <f>IF(ISBLANK(#REF!),"",#REF!)</f>
        <v>#REF!</v>
      </c>
    </row>
    <row r="20" spans="1:4">
      <c r="A20" s="12" t="s">
        <v>2229</v>
      </c>
      <c r="B20" s="126" t="s">
        <v>2221</v>
      </c>
    </row>
    <row r="21" spans="1:4">
      <c r="A21" s="132" t="s">
        <v>17</v>
      </c>
      <c r="B21" s="126" t="e">
        <f>IF(ISBLANK(#REF!),"",#REF!)</f>
        <v>#REF!</v>
      </c>
    </row>
    <row r="22" spans="1:4">
      <c r="A22" s="132" t="s">
        <v>2215</v>
      </c>
      <c r="B22" s="276" t="e">
        <f>IF(ISBLANK(#REF!),"",#REF!)</f>
        <v>#REF!</v>
      </c>
    </row>
    <row r="23" spans="1:4" s="14" customFormat="1" ht="16.5">
      <c r="A23" s="12" t="s">
        <v>2230</v>
      </c>
      <c r="B23" s="126" t="s">
        <v>2221</v>
      </c>
      <c r="C23" s="13" t="s">
        <v>2221</v>
      </c>
      <c r="D23" s="13" t="s">
        <v>2221</v>
      </c>
    </row>
    <row r="24" spans="1:4" s="14" customFormat="1" ht="19.5" customHeight="1">
      <c r="A24" s="132" t="s">
        <v>2231</v>
      </c>
      <c r="B24" s="126" t="e">
        <f>IF(ISBLANK(#REF!),"",#REF!)</f>
        <v>#REF!</v>
      </c>
      <c r="C24" s="13" t="e">
        <f>IF(ISBLANK(#REF!),"",#REF!)</f>
        <v>#REF!</v>
      </c>
      <c r="D24" s="13" t="e">
        <f>IF(ISBLANK(#REF!),"",#REF!)</f>
        <v>#REF!</v>
      </c>
    </row>
    <row r="25" spans="1:4">
      <c r="A25" s="132" t="s">
        <v>2216</v>
      </c>
      <c r="B25" s="736" t="e">
        <f>IF(ISBLANK(#REF!),"","0"&amp;#REF!)</f>
        <v>#REF!</v>
      </c>
    </row>
    <row r="26" spans="1:4">
      <c r="A26" s="132" t="s">
        <v>2217</v>
      </c>
      <c r="B26" s="126" t="e">
        <f>IF(ISBLANK(#REF!),"",#REF!)</f>
        <v>#REF!</v>
      </c>
    </row>
    <row r="27" spans="1:4">
      <c r="A27" s="132" t="s">
        <v>22</v>
      </c>
      <c r="B27" s="126" t="str">
        <f>IF(ISERROR(VLOOKUP(#REF!,'#Konverter'!AF2:AG31,2,FALSE())),"",VLOOKUP(#REF!,'#Konverter'!AF2:AG31,2,FALSE()))</f>
        <v/>
      </c>
    </row>
    <row r="28" spans="1:4">
      <c r="A28" s="132" t="s">
        <v>2218</v>
      </c>
      <c r="B28" s="126" t="e">
        <f>IF(ISBLANK(#REF!),"",#REF!)</f>
        <v>#REF!</v>
      </c>
    </row>
    <row r="29" spans="1:4">
      <c r="A29" s="133" t="s">
        <v>2232</v>
      </c>
      <c r="B29" s="127" t="e">
        <f>IF(ISBLANK(#REF!),"",#REF!)</f>
        <v>#REF!</v>
      </c>
    </row>
    <row r="30" spans="1:4">
      <c r="A30" s="133" t="s">
        <v>2233</v>
      </c>
      <c r="B30" s="127" t="e">
        <f>IF(ISBLANK(#REF!),"",#REF!)</f>
        <v>#REF!</v>
      </c>
    </row>
    <row r="31" spans="1:4">
      <c r="A31" s="132" t="s">
        <v>24</v>
      </c>
      <c r="B31" s="126" t="e">
        <f>IF(ISBLANK(#REF!),"",#REF!)</f>
        <v>#REF!</v>
      </c>
    </row>
    <row r="32" spans="1:4">
      <c r="A32" s="132" t="s">
        <v>3351</v>
      </c>
      <c r="B32" s="126">
        <v>1</v>
      </c>
    </row>
    <row r="33" spans="1:2">
      <c r="A33" s="180" t="s">
        <v>3348</v>
      </c>
      <c r="B33" s="277">
        <v>4502</v>
      </c>
    </row>
    <row r="34" spans="1:2">
      <c r="A34" s="180" t="s">
        <v>3349</v>
      </c>
      <c r="B34" s="736" t="e">
        <f>IF(ISBLANK(#REF!),"","0"&amp;#REF!)</f>
        <v>#REF!</v>
      </c>
    </row>
    <row r="35" spans="1:2">
      <c r="A35" s="180" t="s">
        <v>3350</v>
      </c>
      <c r="B35" s="126" t="e">
        <f>IF(ISBLANK(#REF!),"",#REF!)</f>
        <v>#REF!</v>
      </c>
    </row>
    <row r="36" spans="1:2">
      <c r="A36" s="133" t="s">
        <v>2219</v>
      </c>
      <c r="B36" s="126" t="e">
        <f>IF(ISBLANK(#REF!),"",#REF!)</f>
        <v>#REF!</v>
      </c>
    </row>
    <row r="37" spans="1:2">
      <c r="A37" s="132" t="s">
        <v>2220</v>
      </c>
      <c r="B37" s="128" t="e">
        <f>IF(ISBLANK(#REF!),"",#REF!)</f>
        <v>#REF!</v>
      </c>
    </row>
    <row r="38" spans="1:2">
      <c r="A38" s="15" t="s">
        <v>2234</v>
      </c>
      <c r="B38" s="129" t="str">
        <f>MID(BS!Z44,2,LEN(BS!Z44)-2)</f>
        <v>101092506750673563</v>
      </c>
    </row>
    <row r="39" spans="1:2">
      <c r="A39" s="15" t="s">
        <v>2235</v>
      </c>
      <c r="B39" s="129" t="s">
        <v>2221</v>
      </c>
    </row>
    <row r="40" spans="1:2">
      <c r="A40" s="15" t="s">
        <v>2236</v>
      </c>
      <c r="B40" s="129" t="str">
        <f>MID(BU!BF1,2,LEN(BU!BF1)-2)</f>
        <v>1152762794039569</v>
      </c>
    </row>
    <row r="41" spans="1:2">
      <c r="A41" s="15" t="s">
        <v>2237</v>
      </c>
      <c r="B41" s="129" t="s">
        <v>2221</v>
      </c>
    </row>
    <row r="42" spans="1:2">
      <c r="A42" s="15" t="s">
        <v>2238</v>
      </c>
      <c r="B42" s="129" t="s">
        <v>2221</v>
      </c>
    </row>
    <row r="43" spans="1:2">
      <c r="A43" s="15" t="s">
        <v>2239</v>
      </c>
      <c r="B43" s="129" t="s">
        <v>2221</v>
      </c>
    </row>
    <row r="44" spans="1:2">
      <c r="A44" s="15" t="s">
        <v>2240</v>
      </c>
      <c r="B44" s="129" t="str">
        <f>MID(GTDIR!T1,2,LEN(GTDIR!T1)-2)</f>
        <v>1223541278879834</v>
      </c>
    </row>
    <row r="45" spans="1:2">
      <c r="A45" s="15" t="s">
        <v>2241</v>
      </c>
      <c r="B45" s="130" t="str">
        <f>MID(GTIND!U1,2,LEN(GTIND!U1)-2)</f>
        <v>1342569754974627</v>
      </c>
    </row>
    <row r="46" spans="1:2">
      <c r="A46" s="15" t="s">
        <v>2242</v>
      </c>
      <c r="B46" s="130" t="s">
        <v>2221</v>
      </c>
    </row>
    <row r="47" spans="1:2">
      <c r="A47" s="15" t="s">
        <v>2243</v>
      </c>
      <c r="B47" s="129" t="str">
        <f>MID(IPK!AS33,2,LEN(IPK!AS33)-2)</f>
        <v>1453982053664356</v>
      </c>
    </row>
    <row r="48" spans="1:2">
      <c r="A48" s="15" t="s">
        <v>2244</v>
      </c>
      <c r="B48" s="129" t="s">
        <v>2221</v>
      </c>
    </row>
    <row r="49" spans="1:2">
      <c r="A49" s="15" t="s">
        <v>2245</v>
      </c>
      <c r="B49" s="129" t="s">
        <v>2221</v>
      </c>
    </row>
    <row r="50" spans="1:2">
      <c r="A50" s="15" t="s">
        <v>2246</v>
      </c>
      <c r="B50" s="129" t="s">
        <v>2221</v>
      </c>
    </row>
    <row r="51" spans="1:2">
      <c r="A51" s="15" t="s">
        <v>2247</v>
      </c>
      <c r="B51" s="130" t="str">
        <f>MID('INV01-1'!BE1,2,LEN('INV01-1'!BE1)-2)</f>
        <v>17367524469513132</v>
      </c>
    </row>
    <row r="52" spans="1:2">
      <c r="A52" s="15" t="s">
        <v>3346</v>
      </c>
      <c r="B52" s="129" t="str">
        <f>MID(STANEX!BG2,2,LEN(STANEX!BG2)-2)</f>
        <v>1800</v>
      </c>
    </row>
    <row r="53" spans="1:2">
      <c r="A53" s="15" t="s">
        <v>2248</v>
      </c>
      <c r="B53" s="129" t="str">
        <f>MID(ANEKS!AX1,2,LEN(ANEKS!AX1)-2)</f>
        <v>1996963197514272</v>
      </c>
    </row>
    <row r="54" spans="1:2">
      <c r="A54" s="15" t="s">
        <v>2249</v>
      </c>
      <c r="B54" s="129" t="str">
        <f>MID(PPP!AB1,2,LEN(PPP!AB1)-2)</f>
        <v>2047532573822013</v>
      </c>
    </row>
    <row r="55" spans="1:2">
      <c r="A55" s="15" t="s">
        <v>2250</v>
      </c>
      <c r="B55" s="129" t="s">
        <v>2221</v>
      </c>
    </row>
    <row r="56" spans="1:2">
      <c r="A56" s="15" t="s">
        <v>2251</v>
      </c>
      <c r="B56" s="129" t="str">
        <f>MID(TZ!AN1,2,LEN(TZ!AN1)-2)</f>
        <v>226135083714</v>
      </c>
    </row>
    <row r="57" spans="1:2">
      <c r="A57" s="15" t="s">
        <v>2252</v>
      </c>
      <c r="B57" s="129" t="str">
        <f>MID(ONŠ!BM33,2,LEN(ONŠ!BM33)-2)</f>
        <v>2385132147972967</v>
      </c>
    </row>
    <row r="58" spans="1:2">
      <c r="A58" s="15" t="s">
        <v>2253</v>
      </c>
      <c r="B58" s="129" t="str">
        <f>MID(VN!BH41,2,LEN(VN!BH41)-2)</f>
        <v>24257442511843</v>
      </c>
    </row>
    <row r="59" spans="1:2">
      <c r="A59" s="15" t="s">
        <v>2254</v>
      </c>
      <c r="B59" s="129" t="str">
        <f>MID(ZS!AP1,2,LEN(ZS!AP1)-2)</f>
        <v>251611820064</v>
      </c>
    </row>
    <row r="60" spans="1:2">
      <c r="A60" s="15" t="s">
        <v>2255</v>
      </c>
      <c r="B60" s="129" t="s">
        <v>2221</v>
      </c>
    </row>
    <row r="61" spans="1:2">
      <c r="A61" s="15" t="s">
        <v>3345</v>
      </c>
      <c r="B61" s="129" t="s">
        <v>2221</v>
      </c>
    </row>
    <row r="62" spans="1:2">
      <c r="A62" s="15" t="s">
        <v>2256</v>
      </c>
      <c r="B62" s="130" t="e">
        <f>MID(ObavijRazvrst!AA1,2,LEN(ObavijRazvrst!AA1)-2)</f>
        <v>#REF!</v>
      </c>
    </row>
    <row r="63" spans="1:2">
      <c r="A63" s="15" t="s">
        <v>2257</v>
      </c>
      <c r="B63" s="129" t="str">
        <f ca="1">MID(IzjNeaktiv!R1,2,LEN(IzjNeaktiv!R1)-2)</f>
        <v>300</v>
      </c>
    </row>
    <row r="64" spans="1:2">
      <c r="A64" s="15" t="s">
        <v>2258</v>
      </c>
      <c r="B64" s="129" t="str">
        <f ca="1">MID(IzjStandard!AG1,2,LEN(IzjStandard!AG1)-2)</f>
        <v>310</v>
      </c>
    </row>
    <row r="65" spans="1:2">
      <c r="A65" s="15" t="s">
        <v>262</v>
      </c>
      <c r="B65" s="129" t="s">
        <v>2221</v>
      </c>
    </row>
    <row r="66" spans="1:2">
      <c r="A66" s="15" t="s">
        <v>2259</v>
      </c>
      <c r="B66" s="130" t="e">
        <f>#REF!</f>
        <v>#REF!</v>
      </c>
    </row>
    <row r="67" spans="1:2">
      <c r="A67" s="12" t="s">
        <v>3640</v>
      </c>
      <c r="B67" s="126" t="e">
        <f>IF(#REF!="","",#REF!)</f>
        <v>#REF!</v>
      </c>
    </row>
    <row r="68" spans="1:2">
      <c r="A68" s="12" t="s">
        <v>3396</v>
      </c>
      <c r="B68" s="126" t="s">
        <v>3397</v>
      </c>
    </row>
  </sheetData>
  <pageMargins left="0.7" right="0.7" top="0.75" bottom="0.75" header="0.51180555555555496"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I4573"/>
  <sheetViews>
    <sheetView topLeftCell="X4" zoomScale="70" zoomScaleNormal="70" zoomScaleSheetLayoutView="85" workbookViewId="0">
      <selection activeCell="AJ17" sqref="AJ17"/>
    </sheetView>
  </sheetViews>
  <sheetFormatPr defaultColWidth="9.28515625" defaultRowHeight="16.5"/>
  <cols>
    <col min="1" max="1" width="9.7109375" style="14" customWidth="1"/>
    <col min="2" max="2" width="9.7109375" style="733" customWidth="1"/>
    <col min="3" max="4" width="9.7109375" style="734" customWidth="1"/>
    <col min="5" max="5" width="24.28515625" style="406" customWidth="1"/>
    <col min="6" max="6" width="15.85546875" style="413" customWidth="1"/>
    <col min="7" max="8" width="15.85546875" style="406" customWidth="1"/>
    <col min="9" max="9" width="14.28515625" style="406" customWidth="1"/>
    <col min="10" max="10" width="33.85546875" style="414" customWidth="1"/>
    <col min="11" max="12" width="14.7109375" style="406" customWidth="1"/>
    <col min="13" max="13" width="17.140625" style="406" customWidth="1"/>
    <col min="14" max="14" width="207.5703125" style="406" customWidth="1"/>
    <col min="15" max="15" width="92.85546875" style="406" customWidth="1"/>
    <col min="16" max="17" width="24.28515625" style="406" customWidth="1"/>
    <col min="18" max="18" width="15.5703125" style="406" customWidth="1"/>
    <col min="19" max="19" width="14" style="406" customWidth="1"/>
    <col min="20" max="20" width="33.85546875" style="406" customWidth="1"/>
    <col min="21" max="21" width="80.28515625" style="217" customWidth="1"/>
    <col min="22" max="22" width="13.85546875" style="410" customWidth="1"/>
    <col min="23" max="23" width="56.140625" style="410" customWidth="1"/>
    <col min="24" max="24" width="13.85546875" style="410" customWidth="1"/>
    <col min="25" max="25" width="13.28515625" style="406" bestFit="1" customWidth="1"/>
    <col min="26" max="26" width="47.42578125" style="406" customWidth="1"/>
    <col min="27" max="27" width="17.28515625" style="406" customWidth="1"/>
    <col min="28" max="28" width="10.85546875" style="406" customWidth="1"/>
    <col min="29" max="29" width="8" style="406" customWidth="1"/>
    <col min="30" max="30" width="40.140625" style="406" customWidth="1"/>
    <col min="31" max="31" width="33.5703125" style="406" customWidth="1"/>
    <col min="32" max="32" width="27.5703125" style="406" customWidth="1"/>
    <col min="33" max="33" width="15.85546875" style="415" customWidth="1"/>
    <col min="34" max="34" width="22.140625" style="406" customWidth="1"/>
    <col min="35" max="35" width="9.28515625" style="406"/>
    <col min="36" max="36" width="10.28515625" style="406" customWidth="1"/>
    <col min="37" max="37" width="48" style="406" customWidth="1"/>
    <col min="38" max="39" width="9.28515625" style="1"/>
    <col min="40" max="40" width="9.28515625" style="2"/>
    <col min="41" max="1023" width="9.28515625" style="1"/>
  </cols>
  <sheetData>
    <row r="1" spans="1:40" s="5" customFormat="1">
      <c r="A1" s="722"/>
      <c r="B1" s="723"/>
      <c r="C1" s="724"/>
      <c r="D1" s="724"/>
      <c r="E1" s="393" t="s">
        <v>0</v>
      </c>
      <c r="F1" s="394" t="s">
        <v>1</v>
      </c>
      <c r="G1" s="395" t="s">
        <v>2</v>
      </c>
      <c r="H1" s="396" t="str">
        <f t="shared" ref="H1:H32" si="0">E1</f>
        <v>Opština</v>
      </c>
      <c r="I1" s="395" t="s">
        <v>3</v>
      </c>
      <c r="J1" s="394" t="s">
        <v>4</v>
      </c>
      <c r="K1" s="395" t="s">
        <v>5</v>
      </c>
      <c r="L1" s="395" t="s">
        <v>6</v>
      </c>
      <c r="M1" s="395" t="s">
        <v>7</v>
      </c>
      <c r="N1" s="395" t="s">
        <v>8</v>
      </c>
      <c r="O1" s="395" t="s">
        <v>9</v>
      </c>
      <c r="P1" s="395" t="s">
        <v>0</v>
      </c>
      <c r="Q1" s="395" t="s">
        <v>10</v>
      </c>
      <c r="R1" s="395" t="s">
        <v>11</v>
      </c>
      <c r="S1" s="395" t="s">
        <v>12</v>
      </c>
      <c r="T1" s="395" t="s">
        <v>4</v>
      </c>
      <c r="U1" s="397" t="s">
        <v>13</v>
      </c>
      <c r="V1" s="398" t="s">
        <v>14</v>
      </c>
      <c r="W1" s="398" t="s">
        <v>15</v>
      </c>
      <c r="X1" s="398" t="s">
        <v>16</v>
      </c>
      <c r="Y1" s="395" t="s">
        <v>3062</v>
      </c>
      <c r="Z1" s="395" t="s">
        <v>17</v>
      </c>
      <c r="AA1" s="395" t="s">
        <v>18</v>
      </c>
      <c r="AB1" s="395" t="s">
        <v>19</v>
      </c>
      <c r="AC1" s="399" t="s">
        <v>6</v>
      </c>
      <c r="AD1" s="395" t="s">
        <v>20</v>
      </c>
      <c r="AE1" s="395" t="s">
        <v>21</v>
      </c>
      <c r="AF1" s="395" t="s">
        <v>22</v>
      </c>
      <c r="AG1" s="393" t="s">
        <v>23</v>
      </c>
      <c r="AH1" s="395" t="s">
        <v>24</v>
      </c>
      <c r="AI1" s="395" t="s">
        <v>25</v>
      </c>
      <c r="AJ1" s="395" t="s">
        <v>26</v>
      </c>
      <c r="AK1" s="395" t="s">
        <v>27</v>
      </c>
      <c r="AL1" s="3"/>
      <c r="AM1" s="3"/>
      <c r="AN1" s="4"/>
    </row>
    <row r="2" spans="1:40">
      <c r="A2" s="725"/>
      <c r="B2" s="725"/>
      <c r="C2" s="726"/>
      <c r="D2" s="726"/>
      <c r="E2" s="400" t="s">
        <v>28</v>
      </c>
      <c r="F2" s="401" t="s">
        <v>29</v>
      </c>
      <c r="G2" s="400">
        <v>10014</v>
      </c>
      <c r="H2" s="131" t="str">
        <f t="shared" si="0"/>
        <v>Banovići</v>
      </c>
      <c r="I2" s="400">
        <v>75290</v>
      </c>
      <c r="J2" s="402" t="s">
        <v>30</v>
      </c>
      <c r="K2" s="400">
        <v>3</v>
      </c>
      <c r="L2" s="400" t="s">
        <v>31</v>
      </c>
      <c r="M2" s="400" t="s">
        <v>32</v>
      </c>
      <c r="N2" s="400" t="s">
        <v>33</v>
      </c>
      <c r="O2" s="400" t="s">
        <v>34</v>
      </c>
      <c r="P2" s="400" t="s">
        <v>35</v>
      </c>
      <c r="Q2" s="400" t="s">
        <v>36</v>
      </c>
      <c r="R2" s="400">
        <v>72286</v>
      </c>
      <c r="S2" s="400">
        <v>11061</v>
      </c>
      <c r="T2" s="400" t="s">
        <v>37</v>
      </c>
      <c r="V2" s="403"/>
      <c r="W2" s="403"/>
      <c r="X2" s="403"/>
      <c r="Y2" s="404" t="s">
        <v>2695</v>
      </c>
      <c r="Z2" s="400" t="s">
        <v>38</v>
      </c>
      <c r="AA2" s="400" t="s">
        <v>39</v>
      </c>
      <c r="AB2" s="400" t="s">
        <v>40</v>
      </c>
      <c r="AC2" s="400" t="s">
        <v>31</v>
      </c>
      <c r="AD2" s="400" t="s">
        <v>41</v>
      </c>
      <c r="AE2" s="400"/>
      <c r="AF2" s="400" t="s">
        <v>42</v>
      </c>
      <c r="AG2" s="405" t="s">
        <v>43</v>
      </c>
      <c r="AH2" s="400" t="s">
        <v>44</v>
      </c>
      <c r="AI2" s="407"/>
      <c r="AJ2" s="407" t="s">
        <v>45</v>
      </c>
      <c r="AK2" s="400" t="s">
        <v>46</v>
      </c>
      <c r="AM2" s="7"/>
      <c r="AN2" s="8"/>
    </row>
    <row r="3" spans="1:40">
      <c r="A3" s="725"/>
      <c r="B3" s="725"/>
      <c r="C3" s="726"/>
      <c r="D3" s="726"/>
      <c r="E3" s="400" t="s">
        <v>47</v>
      </c>
      <c r="F3" s="401" t="s">
        <v>48</v>
      </c>
      <c r="G3" s="400">
        <v>10049</v>
      </c>
      <c r="H3" s="131" t="str">
        <f t="shared" si="0"/>
        <v>Bihać</v>
      </c>
      <c r="I3" s="400">
        <v>77000</v>
      </c>
      <c r="J3" s="402" t="s">
        <v>49</v>
      </c>
      <c r="K3" s="400">
        <v>1</v>
      </c>
      <c r="L3" s="400" t="s">
        <v>31</v>
      </c>
      <c r="M3" s="400" t="s">
        <v>50</v>
      </c>
      <c r="N3" s="400" t="s">
        <v>51</v>
      </c>
      <c r="O3" s="400" t="s">
        <v>52</v>
      </c>
      <c r="P3" s="400" t="s">
        <v>28</v>
      </c>
      <c r="Q3" s="400" t="s">
        <v>28</v>
      </c>
      <c r="R3" s="400">
        <v>75290</v>
      </c>
      <c r="S3" s="400">
        <v>10014</v>
      </c>
      <c r="T3" s="400" t="s">
        <v>30</v>
      </c>
      <c r="V3" s="403"/>
      <c r="W3" s="403"/>
      <c r="X3" s="403"/>
      <c r="Y3" s="404" t="s">
        <v>234</v>
      </c>
      <c r="Z3" s="400" t="s">
        <v>53</v>
      </c>
      <c r="AA3" s="400" t="s">
        <v>54</v>
      </c>
      <c r="AB3" s="400" t="s">
        <v>55</v>
      </c>
      <c r="AC3" s="400" t="s">
        <v>56</v>
      </c>
      <c r="AD3" s="400" t="s">
        <v>57</v>
      </c>
      <c r="AE3" s="400"/>
      <c r="AF3" s="400" t="s">
        <v>2968</v>
      </c>
      <c r="AG3" s="405" t="s">
        <v>58</v>
      </c>
      <c r="AH3" s="400" t="s">
        <v>59</v>
      </c>
      <c r="AI3" s="407"/>
      <c r="AJ3" s="407" t="s">
        <v>60</v>
      </c>
      <c r="AK3" s="400" t="s">
        <v>61</v>
      </c>
      <c r="AL3" s="6"/>
      <c r="AM3" s="7"/>
      <c r="AN3" s="8"/>
    </row>
    <row r="4" spans="1:40">
      <c r="A4" s="725"/>
      <c r="B4" s="725"/>
      <c r="C4" s="726"/>
      <c r="D4" s="726"/>
      <c r="E4" s="400" t="s">
        <v>62</v>
      </c>
      <c r="F4" s="401" t="s">
        <v>63</v>
      </c>
      <c r="G4" s="400">
        <v>11428</v>
      </c>
      <c r="H4" s="131" t="str">
        <f t="shared" si="0"/>
        <v>Bosanska Krupa</v>
      </c>
      <c r="I4" s="400">
        <v>77240</v>
      </c>
      <c r="J4" s="402" t="s">
        <v>49</v>
      </c>
      <c r="K4" s="400">
        <v>1</v>
      </c>
      <c r="L4" s="400" t="s">
        <v>31</v>
      </c>
      <c r="M4" s="400" t="s">
        <v>64</v>
      </c>
      <c r="N4" s="400" t="s">
        <v>65</v>
      </c>
      <c r="O4" s="400" t="s">
        <v>66</v>
      </c>
      <c r="P4" s="400" t="s">
        <v>67</v>
      </c>
      <c r="Q4" s="400" t="s">
        <v>68</v>
      </c>
      <c r="R4" s="400">
        <v>72233</v>
      </c>
      <c r="S4" s="400">
        <v>11207</v>
      </c>
      <c r="T4" s="400" t="s">
        <v>69</v>
      </c>
      <c r="V4" s="403"/>
      <c r="W4" s="403"/>
      <c r="X4" s="403"/>
      <c r="Y4" s="404" t="s">
        <v>2356</v>
      </c>
      <c r="Z4" s="400" t="s">
        <v>70</v>
      </c>
      <c r="AA4" s="400" t="s">
        <v>71</v>
      </c>
      <c r="AB4" s="400"/>
      <c r="AC4" s="400"/>
      <c r="AD4" s="400"/>
      <c r="AE4" s="400"/>
      <c r="AF4" s="400" t="s">
        <v>2969</v>
      </c>
      <c r="AG4" s="405" t="s">
        <v>73</v>
      </c>
      <c r="AH4" s="400" t="s">
        <v>74</v>
      </c>
      <c r="AI4" s="407"/>
      <c r="AJ4" s="407" t="s">
        <v>75</v>
      </c>
      <c r="AK4" s="400" t="s">
        <v>2970</v>
      </c>
      <c r="AL4" s="6"/>
      <c r="AM4" s="7"/>
      <c r="AN4" s="8"/>
    </row>
    <row r="5" spans="1:40">
      <c r="A5" s="725"/>
      <c r="B5" s="725"/>
      <c r="C5" s="726"/>
      <c r="D5" s="726"/>
      <c r="E5" s="400" t="s">
        <v>76</v>
      </c>
      <c r="F5" s="401" t="s">
        <v>77</v>
      </c>
      <c r="G5" s="400">
        <v>11436</v>
      </c>
      <c r="H5" s="131" t="str">
        <f t="shared" si="0"/>
        <v>Bosanski Petrovac</v>
      </c>
      <c r="I5" s="400">
        <v>77250</v>
      </c>
      <c r="J5" s="402" t="s">
        <v>49</v>
      </c>
      <c r="K5" s="400">
        <v>1</v>
      </c>
      <c r="L5" s="400" t="s">
        <v>31</v>
      </c>
      <c r="M5" s="400" t="s">
        <v>78</v>
      </c>
      <c r="N5" s="400" t="s">
        <v>79</v>
      </c>
      <c r="O5" s="400" t="s">
        <v>80</v>
      </c>
      <c r="P5" s="400" t="s">
        <v>47</v>
      </c>
      <c r="Q5" s="400" t="s">
        <v>47</v>
      </c>
      <c r="R5" s="400">
        <v>77000</v>
      </c>
      <c r="S5" s="400">
        <v>10049</v>
      </c>
      <c r="T5" s="400" t="s">
        <v>49</v>
      </c>
      <c r="V5" s="403"/>
      <c r="W5" s="403"/>
      <c r="X5" s="403"/>
      <c r="Y5" s="404" t="s">
        <v>2368</v>
      </c>
      <c r="Z5" s="400" t="s">
        <v>81</v>
      </c>
      <c r="AA5" s="400" t="s">
        <v>82</v>
      </c>
      <c r="AB5" s="400"/>
      <c r="AC5" s="400"/>
      <c r="AD5" s="400"/>
      <c r="AE5" s="400"/>
      <c r="AF5" s="400" t="s">
        <v>2971</v>
      </c>
      <c r="AG5" s="405" t="s">
        <v>83</v>
      </c>
      <c r="AH5" s="400"/>
      <c r="AI5" s="407"/>
      <c r="AJ5" s="407" t="s">
        <v>84</v>
      </c>
      <c r="AK5" s="400" t="s">
        <v>2972</v>
      </c>
      <c r="AL5" s="6"/>
      <c r="AM5" s="7"/>
      <c r="AN5" s="8"/>
    </row>
    <row r="6" spans="1:40">
      <c r="A6" s="725"/>
      <c r="B6" s="725"/>
      <c r="C6" s="726"/>
      <c r="D6" s="726"/>
      <c r="E6" s="400" t="s">
        <v>85</v>
      </c>
      <c r="F6" s="401" t="s">
        <v>86</v>
      </c>
      <c r="G6" s="400">
        <v>10146</v>
      </c>
      <c r="H6" s="131" t="str">
        <f t="shared" si="0"/>
        <v>Bosansko Grahovo</v>
      </c>
      <c r="I6" s="400">
        <v>80270</v>
      </c>
      <c r="J6" s="402" t="s">
        <v>87</v>
      </c>
      <c r="K6" s="400">
        <v>10</v>
      </c>
      <c r="L6" s="400" t="s">
        <v>31</v>
      </c>
      <c r="M6" s="400" t="s">
        <v>88</v>
      </c>
      <c r="N6" s="400" t="s">
        <v>89</v>
      </c>
      <c r="O6" s="400" t="s">
        <v>90</v>
      </c>
      <c r="P6" s="400" t="s">
        <v>91</v>
      </c>
      <c r="Q6" s="400" t="s">
        <v>92</v>
      </c>
      <c r="R6" s="400">
        <v>72256</v>
      </c>
      <c r="S6" s="400">
        <v>11142</v>
      </c>
      <c r="T6" s="400" t="s">
        <v>37</v>
      </c>
      <c r="V6" s="403"/>
      <c r="W6" s="403"/>
      <c r="X6" s="403"/>
      <c r="Y6" s="404" t="s">
        <v>3063</v>
      </c>
      <c r="Z6" s="400" t="s">
        <v>93</v>
      </c>
      <c r="AA6" s="400" t="s">
        <v>94</v>
      </c>
      <c r="AB6" s="400"/>
      <c r="AC6" s="400"/>
      <c r="AD6" s="400"/>
      <c r="AE6" s="400"/>
      <c r="AF6" s="400" t="s">
        <v>2973</v>
      </c>
      <c r="AG6" s="405" t="s">
        <v>95</v>
      </c>
      <c r="AH6" s="400"/>
      <c r="AI6" s="400"/>
      <c r="AJ6" s="407" t="s">
        <v>95</v>
      </c>
      <c r="AK6" s="400" t="s">
        <v>96</v>
      </c>
      <c r="AL6" s="6"/>
      <c r="AM6" s="7"/>
      <c r="AN6" s="8"/>
    </row>
    <row r="7" spans="1:40">
      <c r="A7" s="725"/>
      <c r="B7" s="725"/>
      <c r="C7" s="726"/>
      <c r="D7" s="726"/>
      <c r="E7" s="400" t="s">
        <v>97</v>
      </c>
      <c r="F7" s="401" t="s">
        <v>98</v>
      </c>
      <c r="G7" s="400">
        <v>10189</v>
      </c>
      <c r="H7" s="131" t="str">
        <f t="shared" si="0"/>
        <v>Breza</v>
      </c>
      <c r="I7" s="400">
        <v>71370</v>
      </c>
      <c r="J7" s="402" t="s">
        <v>69</v>
      </c>
      <c r="K7" s="400">
        <v>4</v>
      </c>
      <c r="L7" s="400" t="s">
        <v>31</v>
      </c>
      <c r="M7" s="400" t="s">
        <v>99</v>
      </c>
      <c r="N7" s="400" t="s">
        <v>100</v>
      </c>
      <c r="O7" s="400" t="s">
        <v>101</v>
      </c>
      <c r="P7" s="400" t="s">
        <v>102</v>
      </c>
      <c r="Q7" s="400" t="s">
        <v>103</v>
      </c>
      <c r="R7" s="400">
        <v>71253</v>
      </c>
      <c r="S7" s="400">
        <v>10472</v>
      </c>
      <c r="T7" s="400" t="s">
        <v>37</v>
      </c>
      <c r="V7" s="403"/>
      <c r="W7" s="403"/>
      <c r="X7" s="403"/>
      <c r="Y7" s="404" t="s">
        <v>195</v>
      </c>
      <c r="Z7" s="400" t="s">
        <v>104</v>
      </c>
      <c r="AA7" s="400"/>
      <c r="AB7" s="400"/>
      <c r="AC7" s="400"/>
      <c r="AD7" s="400"/>
      <c r="AE7" s="400"/>
      <c r="AF7" s="400" t="s">
        <v>2974</v>
      </c>
      <c r="AG7" s="405" t="s">
        <v>105</v>
      </c>
      <c r="AH7" s="400"/>
      <c r="AI7" s="400"/>
      <c r="AJ7" s="407" t="s">
        <v>105</v>
      </c>
      <c r="AK7" s="400" t="s">
        <v>106</v>
      </c>
      <c r="AL7" s="6"/>
      <c r="AM7" s="7"/>
      <c r="AN7" s="8"/>
    </row>
    <row r="8" spans="1:40">
      <c r="A8" s="725"/>
      <c r="B8" s="725"/>
      <c r="C8" s="726"/>
      <c r="D8" s="726"/>
      <c r="E8" s="400" t="s">
        <v>107</v>
      </c>
      <c r="F8" s="401" t="s">
        <v>108</v>
      </c>
      <c r="G8" s="400">
        <v>10197</v>
      </c>
      <c r="H8" s="131" t="str">
        <f t="shared" si="0"/>
        <v>Bugojno</v>
      </c>
      <c r="I8" s="400">
        <v>70230</v>
      </c>
      <c r="J8" s="402" t="s">
        <v>37</v>
      </c>
      <c r="K8" s="400">
        <v>6</v>
      </c>
      <c r="L8" s="400" t="s">
        <v>31</v>
      </c>
      <c r="M8" s="400" t="s">
        <v>109</v>
      </c>
      <c r="N8" s="400" t="s">
        <v>110</v>
      </c>
      <c r="O8" s="400" t="s">
        <v>111</v>
      </c>
      <c r="P8" s="400" t="s">
        <v>112</v>
      </c>
      <c r="Q8" s="400" t="s">
        <v>113</v>
      </c>
      <c r="R8" s="400">
        <v>88268</v>
      </c>
      <c r="S8" s="400">
        <v>10260</v>
      </c>
      <c r="T8" s="400" t="s">
        <v>114</v>
      </c>
      <c r="V8" s="403"/>
      <c r="W8" s="403"/>
      <c r="X8" s="403"/>
      <c r="Y8" s="404" t="s">
        <v>2329</v>
      </c>
      <c r="Z8" s="400" t="s">
        <v>115</v>
      </c>
      <c r="AA8" s="400"/>
      <c r="AB8" s="400"/>
      <c r="AC8" s="400"/>
      <c r="AD8" s="400"/>
      <c r="AE8" s="400"/>
      <c r="AF8" s="400" t="s">
        <v>2975</v>
      </c>
      <c r="AG8" s="405" t="s">
        <v>116</v>
      </c>
      <c r="AH8" s="400"/>
      <c r="AI8" s="400"/>
      <c r="AJ8" s="407" t="s">
        <v>116</v>
      </c>
      <c r="AK8" s="400" t="s">
        <v>117</v>
      </c>
      <c r="AL8" s="6"/>
      <c r="AM8" s="7"/>
      <c r="AN8" s="8"/>
    </row>
    <row r="9" spans="1:40">
      <c r="A9" s="725"/>
      <c r="B9" s="725"/>
      <c r="C9" s="726"/>
      <c r="D9" s="726"/>
      <c r="E9" s="400" t="s">
        <v>118</v>
      </c>
      <c r="F9" s="401" t="s">
        <v>119</v>
      </c>
      <c r="G9" s="400">
        <v>10219</v>
      </c>
      <c r="H9" s="131" t="str">
        <f t="shared" si="0"/>
        <v>Busovača</v>
      </c>
      <c r="I9" s="400">
        <v>72260</v>
      </c>
      <c r="J9" s="402" t="s">
        <v>37</v>
      </c>
      <c r="K9" s="400">
        <v>6</v>
      </c>
      <c r="L9" s="400" t="s">
        <v>31</v>
      </c>
      <c r="M9" s="400" t="s">
        <v>120</v>
      </c>
      <c r="N9" s="400" t="s">
        <v>121</v>
      </c>
      <c r="O9" s="400" t="s">
        <v>122</v>
      </c>
      <c r="P9" s="400" t="s">
        <v>123</v>
      </c>
      <c r="Q9" s="400" t="s">
        <v>124</v>
      </c>
      <c r="R9" s="400">
        <v>72248</v>
      </c>
      <c r="S9" s="400">
        <v>10448</v>
      </c>
      <c r="T9" s="400" t="s">
        <v>69</v>
      </c>
      <c r="V9" s="403"/>
      <c r="W9" s="403"/>
      <c r="X9" s="403"/>
      <c r="Y9" s="404" t="s">
        <v>3064</v>
      </c>
      <c r="Z9" s="400" t="s">
        <v>125</v>
      </c>
      <c r="AA9" s="400"/>
      <c r="AB9" s="400"/>
      <c r="AC9" s="400"/>
      <c r="AD9" s="400"/>
      <c r="AE9" s="400"/>
      <c r="AF9" s="400" t="s">
        <v>2976</v>
      </c>
      <c r="AG9" s="405" t="s">
        <v>126</v>
      </c>
      <c r="AH9" s="400"/>
      <c r="AI9" s="400"/>
      <c r="AJ9" s="407" t="s">
        <v>126</v>
      </c>
      <c r="AK9" s="400" t="s">
        <v>127</v>
      </c>
      <c r="AL9" s="6"/>
      <c r="AM9" s="7"/>
      <c r="AN9" s="8"/>
    </row>
    <row r="10" spans="1:40">
      <c r="A10" s="725"/>
      <c r="B10" s="725"/>
      <c r="C10" s="726"/>
      <c r="D10" s="726"/>
      <c r="E10" s="400" t="s">
        <v>128</v>
      </c>
      <c r="F10" s="401" t="s">
        <v>129</v>
      </c>
      <c r="G10" s="400">
        <v>11240</v>
      </c>
      <c r="H10" s="131" t="str">
        <f t="shared" si="0"/>
        <v>Bužim</v>
      </c>
      <c r="I10" s="400">
        <v>77245</v>
      </c>
      <c r="J10" s="402" t="s">
        <v>49</v>
      </c>
      <c r="K10" s="400">
        <v>1</v>
      </c>
      <c r="L10" s="400" t="s">
        <v>31</v>
      </c>
      <c r="M10" s="400" t="s">
        <v>130</v>
      </c>
      <c r="N10" s="400" t="s">
        <v>131</v>
      </c>
      <c r="O10" s="400" t="s">
        <v>132</v>
      </c>
      <c r="P10" s="400" t="s">
        <v>133</v>
      </c>
      <c r="Q10" s="400" t="s">
        <v>134</v>
      </c>
      <c r="R10" s="400">
        <v>88407</v>
      </c>
      <c r="S10" s="400">
        <v>10529</v>
      </c>
      <c r="T10" s="400" t="s">
        <v>114</v>
      </c>
      <c r="V10" s="403"/>
      <c r="W10" s="403"/>
      <c r="X10" s="403"/>
      <c r="Y10" s="404" t="s">
        <v>2375</v>
      </c>
      <c r="Z10" s="400" t="s">
        <v>135</v>
      </c>
      <c r="AA10" s="400"/>
      <c r="AB10" s="400"/>
      <c r="AC10" s="400"/>
      <c r="AD10" s="400"/>
      <c r="AE10" s="400"/>
      <c r="AF10" s="400" t="s">
        <v>136</v>
      </c>
      <c r="AG10" s="405" t="s">
        <v>137</v>
      </c>
      <c r="AH10" s="400"/>
      <c r="AI10" s="400"/>
      <c r="AJ10" s="407" t="s">
        <v>137</v>
      </c>
      <c r="AK10" s="400" t="s">
        <v>138</v>
      </c>
      <c r="AL10" s="6"/>
      <c r="AM10" s="7"/>
      <c r="AN10" s="8"/>
    </row>
    <row r="11" spans="1:40">
      <c r="A11" s="725"/>
      <c r="B11" s="725"/>
      <c r="C11" s="726"/>
      <c r="D11" s="726"/>
      <c r="E11" s="400" t="s">
        <v>139</v>
      </c>
      <c r="F11" s="401" t="s">
        <v>140</v>
      </c>
      <c r="G11" s="400">
        <v>10227</v>
      </c>
      <c r="H11" s="131" t="str">
        <f t="shared" si="0"/>
        <v>Cazin</v>
      </c>
      <c r="I11" s="400">
        <v>77220</v>
      </c>
      <c r="J11" s="402" t="s">
        <v>49</v>
      </c>
      <c r="K11" s="400">
        <v>1</v>
      </c>
      <c r="L11" s="400" t="s">
        <v>31</v>
      </c>
      <c r="M11" s="400" t="s">
        <v>141</v>
      </c>
      <c r="N11" s="400" t="s">
        <v>142</v>
      </c>
      <c r="O11" s="400" t="s">
        <v>143</v>
      </c>
      <c r="P11" s="400" t="s">
        <v>144</v>
      </c>
      <c r="Q11" s="400" t="s">
        <v>145</v>
      </c>
      <c r="R11" s="400">
        <v>88201</v>
      </c>
      <c r="S11" s="400">
        <v>11410</v>
      </c>
      <c r="T11" s="400" t="s">
        <v>114</v>
      </c>
      <c r="V11" s="403"/>
      <c r="W11" s="403"/>
      <c r="X11" s="403"/>
      <c r="Y11" s="404" t="s">
        <v>3065</v>
      </c>
      <c r="Z11" s="400" t="s">
        <v>146</v>
      </c>
      <c r="AA11" s="400"/>
      <c r="AB11" s="400"/>
      <c r="AC11" s="400"/>
      <c r="AD11" s="400"/>
      <c r="AE11" s="400"/>
      <c r="AF11" s="400" t="s">
        <v>2977</v>
      </c>
      <c r="AG11" s="405" t="s">
        <v>147</v>
      </c>
      <c r="AH11" s="400"/>
      <c r="AI11" s="400"/>
      <c r="AJ11" s="407" t="s">
        <v>148</v>
      </c>
      <c r="AK11" s="400" t="s">
        <v>149</v>
      </c>
      <c r="AL11" s="6"/>
      <c r="AM11" s="7"/>
      <c r="AN11" s="8"/>
    </row>
    <row r="12" spans="1:40">
      <c r="A12" s="725"/>
      <c r="B12" s="725"/>
      <c r="C12" s="726"/>
      <c r="D12" s="726"/>
      <c r="E12" s="400" t="s">
        <v>150</v>
      </c>
      <c r="F12" s="401" t="s">
        <v>151</v>
      </c>
      <c r="G12" s="400">
        <v>10243</v>
      </c>
      <c r="H12" s="131" t="str">
        <f t="shared" si="0"/>
        <v>Čapljina</v>
      </c>
      <c r="I12" s="400">
        <v>88300</v>
      </c>
      <c r="J12" s="402" t="s">
        <v>114</v>
      </c>
      <c r="K12" s="400">
        <v>7</v>
      </c>
      <c r="L12" s="400" t="s">
        <v>31</v>
      </c>
      <c r="M12" s="400" t="s">
        <v>152</v>
      </c>
      <c r="N12" s="400" t="s">
        <v>153</v>
      </c>
      <c r="O12" s="400" t="s">
        <v>154</v>
      </c>
      <c r="P12" s="400" t="s">
        <v>112</v>
      </c>
      <c r="Q12" s="400" t="s">
        <v>155</v>
      </c>
      <c r="R12" s="400">
        <v>88263</v>
      </c>
      <c r="S12" s="400">
        <v>10260</v>
      </c>
      <c r="T12" s="400" t="s">
        <v>114</v>
      </c>
      <c r="V12" s="403"/>
      <c r="W12" s="403"/>
      <c r="X12" s="403"/>
      <c r="Y12" s="404" t="s">
        <v>2355</v>
      </c>
      <c r="Z12" s="400" t="s">
        <v>156</v>
      </c>
      <c r="AA12" s="400"/>
      <c r="AB12" s="400"/>
      <c r="AC12" s="400"/>
      <c r="AD12" s="400"/>
      <c r="AE12" s="400"/>
      <c r="AF12" s="400" t="s">
        <v>157</v>
      </c>
      <c r="AG12" s="405" t="s">
        <v>158</v>
      </c>
      <c r="AH12" s="400"/>
      <c r="AI12" s="400"/>
      <c r="AJ12" s="407" t="s">
        <v>73</v>
      </c>
      <c r="AK12" s="400" t="s">
        <v>159</v>
      </c>
      <c r="AL12" s="6"/>
      <c r="AM12" s="7"/>
      <c r="AN12" s="8"/>
    </row>
    <row r="13" spans="1:40">
      <c r="A13" s="725"/>
      <c r="B13" s="725"/>
      <c r="C13" s="726"/>
      <c r="D13" s="726"/>
      <c r="E13" s="400" t="s">
        <v>160</v>
      </c>
      <c r="F13" s="401" t="s">
        <v>161</v>
      </c>
      <c r="G13" s="400">
        <v>11231</v>
      </c>
      <c r="H13" s="131" t="str">
        <f t="shared" si="0"/>
        <v>Čelić</v>
      </c>
      <c r="I13" s="400">
        <v>75246</v>
      </c>
      <c r="J13" s="402" t="s">
        <v>30</v>
      </c>
      <c r="K13" s="400">
        <v>3</v>
      </c>
      <c r="L13" s="400" t="s">
        <v>31</v>
      </c>
      <c r="M13" s="400" t="s">
        <v>162</v>
      </c>
      <c r="N13" s="400" t="s">
        <v>163</v>
      </c>
      <c r="O13" s="400" t="s">
        <v>164</v>
      </c>
      <c r="P13" s="400" t="s">
        <v>165</v>
      </c>
      <c r="Q13" s="400" t="s">
        <v>166</v>
      </c>
      <c r="R13" s="400">
        <v>71215</v>
      </c>
      <c r="S13" s="400">
        <v>11550</v>
      </c>
      <c r="T13" s="400" t="s">
        <v>167</v>
      </c>
      <c r="V13" s="403"/>
      <c r="W13" s="403"/>
      <c r="X13" s="403"/>
      <c r="Y13" s="404" t="s">
        <v>3066</v>
      </c>
      <c r="Z13" s="400" t="s">
        <v>168</v>
      </c>
      <c r="AA13" s="400"/>
      <c r="AB13" s="400"/>
      <c r="AC13" s="400"/>
      <c r="AD13" s="400"/>
      <c r="AE13" s="400"/>
      <c r="AF13" s="400" t="s">
        <v>2978</v>
      </c>
      <c r="AG13" s="405" t="s">
        <v>169</v>
      </c>
      <c r="AH13" s="400"/>
      <c r="AI13" s="400"/>
      <c r="AJ13" s="407" t="s">
        <v>170</v>
      </c>
      <c r="AK13" s="400" t="s">
        <v>171</v>
      </c>
      <c r="AL13" s="6"/>
      <c r="AM13" s="7"/>
      <c r="AN13" s="8"/>
    </row>
    <row r="14" spans="1:40">
      <c r="A14" s="725"/>
      <c r="B14" s="725"/>
      <c r="C14" s="726"/>
      <c r="D14" s="726"/>
      <c r="E14" s="400" t="s">
        <v>112</v>
      </c>
      <c r="F14" s="401" t="s">
        <v>172</v>
      </c>
      <c r="G14" s="400">
        <v>10260</v>
      </c>
      <c r="H14" s="131" t="str">
        <f t="shared" si="0"/>
        <v>Čitluk</v>
      </c>
      <c r="I14" s="400">
        <v>88260</v>
      </c>
      <c r="J14" s="402" t="s">
        <v>114</v>
      </c>
      <c r="K14" s="400">
        <v>7</v>
      </c>
      <c r="L14" s="400" t="s">
        <v>31</v>
      </c>
      <c r="M14" s="400" t="s">
        <v>173</v>
      </c>
      <c r="N14" s="400" t="s">
        <v>174</v>
      </c>
      <c r="O14" s="400" t="s">
        <v>175</v>
      </c>
      <c r="P14" s="400" t="s">
        <v>176</v>
      </c>
      <c r="Q14" s="400" t="s">
        <v>177</v>
      </c>
      <c r="R14" s="400">
        <v>76277</v>
      </c>
      <c r="S14" s="400">
        <v>11533</v>
      </c>
      <c r="T14" s="400" t="s">
        <v>178</v>
      </c>
      <c r="V14" s="403"/>
      <c r="W14" s="403"/>
      <c r="X14" s="403"/>
      <c r="Y14" s="404" t="s">
        <v>2723</v>
      </c>
      <c r="Z14" s="400" t="s">
        <v>179</v>
      </c>
      <c r="AA14" s="400"/>
      <c r="AB14" s="400"/>
      <c r="AC14" s="400"/>
      <c r="AD14" s="400"/>
      <c r="AE14" s="400"/>
      <c r="AF14" s="400" t="s">
        <v>2979</v>
      </c>
      <c r="AG14" s="405" t="s">
        <v>180</v>
      </c>
      <c r="AH14" s="400"/>
      <c r="AI14" s="400"/>
      <c r="AJ14" s="407" t="s">
        <v>181</v>
      </c>
      <c r="AK14" s="400" t="s">
        <v>182</v>
      </c>
      <c r="AL14" s="6"/>
      <c r="AM14" s="7"/>
      <c r="AN14" s="8"/>
    </row>
    <row r="15" spans="1:40">
      <c r="A15" s="725"/>
      <c r="B15" s="725"/>
      <c r="C15" s="726"/>
      <c r="D15" s="726"/>
      <c r="E15" s="400" t="s">
        <v>183</v>
      </c>
      <c r="F15" s="401" t="s">
        <v>184</v>
      </c>
      <c r="G15" s="400">
        <v>11258</v>
      </c>
      <c r="H15" s="131" t="str">
        <f t="shared" si="0"/>
        <v>Doboj-Istok</v>
      </c>
      <c r="I15" s="400">
        <v>74206</v>
      </c>
      <c r="J15" s="402" t="s">
        <v>30</v>
      </c>
      <c r="K15" s="400">
        <v>3</v>
      </c>
      <c r="L15" s="400" t="s">
        <v>31</v>
      </c>
      <c r="M15" s="400" t="s">
        <v>185</v>
      </c>
      <c r="N15" s="400" t="s">
        <v>186</v>
      </c>
      <c r="O15" s="400" t="s">
        <v>187</v>
      </c>
      <c r="P15" s="400" t="s">
        <v>133</v>
      </c>
      <c r="Q15" s="400" t="s">
        <v>188</v>
      </c>
      <c r="R15" s="400">
        <v>88405</v>
      </c>
      <c r="S15" s="400">
        <v>10529</v>
      </c>
      <c r="T15" s="400" t="s">
        <v>114</v>
      </c>
      <c r="V15" s="403"/>
      <c r="W15" s="403"/>
      <c r="X15" s="403"/>
      <c r="Y15" s="404" t="s">
        <v>560</v>
      </c>
      <c r="Z15" s="400" t="s">
        <v>189</v>
      </c>
      <c r="AA15" s="400"/>
      <c r="AB15" s="400"/>
      <c r="AC15" s="400"/>
      <c r="AD15" s="400"/>
      <c r="AE15" s="400"/>
      <c r="AF15" s="400" t="s">
        <v>190</v>
      </c>
      <c r="AG15" s="405" t="s">
        <v>191</v>
      </c>
      <c r="AH15" s="400"/>
      <c r="AI15" s="400"/>
      <c r="AJ15" s="407" t="s">
        <v>192</v>
      </c>
      <c r="AK15" s="400" t="s">
        <v>193</v>
      </c>
      <c r="AL15" s="6"/>
      <c r="AM15" s="7"/>
      <c r="AN15" s="8"/>
    </row>
    <row r="16" spans="1:40">
      <c r="A16" s="725"/>
      <c r="B16" s="725"/>
      <c r="C16" s="726"/>
      <c r="D16" s="726"/>
      <c r="E16" s="400" t="s">
        <v>194</v>
      </c>
      <c r="F16" s="401" t="s">
        <v>195</v>
      </c>
      <c r="G16" s="400">
        <v>11266</v>
      </c>
      <c r="H16" s="131" t="str">
        <f t="shared" si="0"/>
        <v>Doboj-Jug</v>
      </c>
      <c r="I16" s="400">
        <v>74203</v>
      </c>
      <c r="J16" s="402" t="s">
        <v>69</v>
      </c>
      <c r="K16" s="400">
        <v>4</v>
      </c>
      <c r="L16" s="400" t="s">
        <v>31</v>
      </c>
      <c r="M16" s="400" t="s">
        <v>196</v>
      </c>
      <c r="N16" s="400" t="s">
        <v>197</v>
      </c>
      <c r="O16" s="400" t="s">
        <v>198</v>
      </c>
      <c r="P16" s="400" t="s">
        <v>199</v>
      </c>
      <c r="Q16" s="400" t="s">
        <v>200</v>
      </c>
      <c r="R16" s="400">
        <v>88365</v>
      </c>
      <c r="S16" s="400">
        <v>11606</v>
      </c>
      <c r="T16" s="400" t="s">
        <v>114</v>
      </c>
      <c r="V16" s="403"/>
      <c r="W16" s="403"/>
      <c r="X16" s="403"/>
      <c r="Y16" s="404" t="s">
        <v>2374</v>
      </c>
      <c r="Z16" s="400" t="s">
        <v>201</v>
      </c>
      <c r="AA16" s="400"/>
      <c r="AB16" s="400"/>
      <c r="AC16" s="400"/>
      <c r="AD16" s="400"/>
      <c r="AE16" s="400"/>
      <c r="AF16" s="400" t="s">
        <v>2980</v>
      </c>
      <c r="AG16" s="405" t="s">
        <v>202</v>
      </c>
      <c r="AH16" s="400"/>
      <c r="AI16" s="400"/>
      <c r="AJ16" s="407" t="s">
        <v>203</v>
      </c>
      <c r="AK16" s="400" t="s">
        <v>204</v>
      </c>
      <c r="AL16" s="6"/>
      <c r="AM16" s="7"/>
      <c r="AN16" s="8"/>
    </row>
    <row r="17" spans="1:40">
      <c r="A17" s="725"/>
      <c r="B17" s="725"/>
      <c r="C17" s="726"/>
      <c r="D17" s="726"/>
      <c r="E17" s="400" t="s">
        <v>205</v>
      </c>
      <c r="F17" s="401" t="s">
        <v>206</v>
      </c>
      <c r="G17" s="400">
        <v>11274</v>
      </c>
      <c r="H17" s="131" t="str">
        <f t="shared" si="0"/>
        <v>Dobretići</v>
      </c>
      <c r="I17" s="400">
        <v>70210</v>
      </c>
      <c r="J17" s="402" t="s">
        <v>37</v>
      </c>
      <c r="K17" s="400">
        <v>6</v>
      </c>
      <c r="L17" s="400" t="s">
        <v>31</v>
      </c>
      <c r="M17" s="400" t="s">
        <v>207</v>
      </c>
      <c r="N17" s="400" t="s">
        <v>208</v>
      </c>
      <c r="O17" s="400" t="s">
        <v>209</v>
      </c>
      <c r="P17" s="400" t="s">
        <v>62</v>
      </c>
      <c r="Q17" s="400" t="s">
        <v>62</v>
      </c>
      <c r="R17" s="400">
        <v>77240</v>
      </c>
      <c r="S17" s="400">
        <v>11428</v>
      </c>
      <c r="T17" s="400" t="s">
        <v>49</v>
      </c>
      <c r="V17" s="403"/>
      <c r="W17" s="403"/>
      <c r="X17" s="403"/>
      <c r="Y17" s="404" t="s">
        <v>3067</v>
      </c>
      <c r="Z17" s="400" t="s">
        <v>210</v>
      </c>
      <c r="AA17" s="400"/>
      <c r="AB17" s="400"/>
      <c r="AC17" s="400"/>
      <c r="AD17" s="400"/>
      <c r="AE17" s="400"/>
      <c r="AF17" s="400" t="s">
        <v>2981</v>
      </c>
      <c r="AG17" s="405" t="s">
        <v>75</v>
      </c>
      <c r="AH17" s="400"/>
      <c r="AI17" s="400"/>
      <c r="AJ17" s="407" t="s">
        <v>211</v>
      </c>
      <c r="AK17" s="400" t="s">
        <v>212</v>
      </c>
      <c r="AL17" s="6"/>
      <c r="AM17" s="7"/>
      <c r="AN17" s="8"/>
    </row>
    <row r="18" spans="1:40">
      <c r="A18" s="725"/>
      <c r="B18" s="725"/>
      <c r="C18" s="726"/>
      <c r="D18" s="726"/>
      <c r="E18" s="400" t="s">
        <v>213</v>
      </c>
      <c r="F18" s="401" t="s">
        <v>214</v>
      </c>
      <c r="G18" s="400">
        <v>11282</v>
      </c>
      <c r="H18" s="131" t="str">
        <f t="shared" si="0"/>
        <v>Domaljevac-Šamac</v>
      </c>
      <c r="I18" s="400">
        <v>76233</v>
      </c>
      <c r="J18" s="402" t="s">
        <v>178</v>
      </c>
      <c r="K18" s="400">
        <v>2</v>
      </c>
      <c r="L18" s="400" t="s">
        <v>31</v>
      </c>
      <c r="M18" s="400" t="s">
        <v>215</v>
      </c>
      <c r="N18" s="400" t="s">
        <v>216</v>
      </c>
      <c r="O18" s="400" t="s">
        <v>217</v>
      </c>
      <c r="P18" s="400" t="s">
        <v>76</v>
      </c>
      <c r="Q18" s="400" t="s">
        <v>76</v>
      </c>
      <c r="R18" s="400">
        <v>77250</v>
      </c>
      <c r="S18" s="400">
        <v>11436</v>
      </c>
      <c r="T18" s="400" t="s">
        <v>49</v>
      </c>
      <c r="V18" s="403"/>
      <c r="W18" s="403"/>
      <c r="X18" s="403"/>
      <c r="Y18" s="404" t="s">
        <v>2933</v>
      </c>
      <c r="Z18" s="400" t="s">
        <v>2982</v>
      </c>
      <c r="AA18" s="400"/>
      <c r="AB18" s="400"/>
      <c r="AC18" s="400"/>
      <c r="AD18" s="400"/>
      <c r="AE18" s="400"/>
      <c r="AF18" s="400" t="s">
        <v>2983</v>
      </c>
      <c r="AG18" s="405" t="s">
        <v>203</v>
      </c>
      <c r="AH18" s="400"/>
      <c r="AI18" s="400"/>
      <c r="AJ18" s="407" t="s">
        <v>218</v>
      </c>
      <c r="AK18" s="400" t="s">
        <v>219</v>
      </c>
      <c r="AL18" s="6"/>
      <c r="AM18" s="7"/>
      <c r="AN18" s="8"/>
    </row>
    <row r="19" spans="1:40">
      <c r="A19" s="725"/>
      <c r="B19" s="725"/>
      <c r="C19" s="726"/>
      <c r="D19" s="726"/>
      <c r="E19" s="400" t="s">
        <v>220</v>
      </c>
      <c r="F19" s="401" t="s">
        <v>221</v>
      </c>
      <c r="G19" s="400">
        <v>10294</v>
      </c>
      <c r="H19" s="131" t="str">
        <f t="shared" si="0"/>
        <v>Donji Vakuf</v>
      </c>
      <c r="I19" s="400">
        <v>70220</v>
      </c>
      <c r="J19" s="402" t="s">
        <v>37</v>
      </c>
      <c r="K19" s="400">
        <v>6</v>
      </c>
      <c r="L19" s="400" t="s">
        <v>31</v>
      </c>
      <c r="M19" s="400" t="s">
        <v>222</v>
      </c>
      <c r="N19" s="400" t="s">
        <v>223</v>
      </c>
      <c r="O19" s="400" t="s">
        <v>224</v>
      </c>
      <c r="P19" s="400" t="s">
        <v>85</v>
      </c>
      <c r="Q19" s="400" t="s">
        <v>85</v>
      </c>
      <c r="R19" s="400">
        <v>80270</v>
      </c>
      <c r="S19" s="400">
        <v>10146</v>
      </c>
      <c r="T19" s="400" t="s">
        <v>87</v>
      </c>
      <c r="V19" s="403"/>
      <c r="W19" s="403"/>
      <c r="X19" s="403"/>
      <c r="Y19" s="404" t="s">
        <v>3068</v>
      </c>
      <c r="Z19" s="400" t="s">
        <v>2984</v>
      </c>
      <c r="AA19" s="400"/>
      <c r="AB19" s="400"/>
      <c r="AC19" s="400"/>
      <c r="AD19" s="400"/>
      <c r="AE19" s="400"/>
      <c r="AF19" s="400" t="s">
        <v>2985</v>
      </c>
      <c r="AG19" s="405" t="s">
        <v>225</v>
      </c>
      <c r="AH19" s="400"/>
      <c r="AI19" s="400"/>
      <c r="AJ19" s="407" t="s">
        <v>191</v>
      </c>
      <c r="AK19" s="400" t="s">
        <v>3347</v>
      </c>
      <c r="AL19" s="6"/>
      <c r="AM19" s="7"/>
      <c r="AN19" s="8"/>
    </row>
    <row r="20" spans="1:40">
      <c r="A20" s="725"/>
      <c r="B20" s="725"/>
      <c r="C20" s="726"/>
      <c r="D20" s="726"/>
      <c r="E20" s="400" t="s">
        <v>226</v>
      </c>
      <c r="F20" s="401" t="s">
        <v>227</v>
      </c>
      <c r="G20" s="400">
        <v>11614</v>
      </c>
      <c r="H20" s="131" t="str">
        <f t="shared" si="0"/>
        <v>Drvar</v>
      </c>
      <c r="I20" s="400">
        <v>80260</v>
      </c>
      <c r="J20" s="402" t="s">
        <v>87</v>
      </c>
      <c r="K20" s="400">
        <v>10</v>
      </c>
      <c r="L20" s="400" t="s">
        <v>31</v>
      </c>
      <c r="M20" s="400" t="s">
        <v>228</v>
      </c>
      <c r="N20" s="400" t="s">
        <v>229</v>
      </c>
      <c r="O20" s="400" t="s">
        <v>230</v>
      </c>
      <c r="P20" s="400" t="s">
        <v>47</v>
      </c>
      <c r="Q20" s="400" t="s">
        <v>231</v>
      </c>
      <c r="R20" s="400">
        <v>77205</v>
      </c>
      <c r="S20" s="400">
        <v>10049</v>
      </c>
      <c r="T20" s="400" t="s">
        <v>49</v>
      </c>
      <c r="V20" s="403"/>
      <c r="W20" s="403"/>
      <c r="X20" s="403"/>
      <c r="Y20" s="404" t="s">
        <v>3069</v>
      </c>
      <c r="Z20" s="400" t="s">
        <v>2986</v>
      </c>
      <c r="AA20" s="400"/>
      <c r="AB20" s="400"/>
      <c r="AC20" s="400"/>
      <c r="AD20" s="400"/>
      <c r="AE20" s="400"/>
      <c r="AF20" s="400" t="s">
        <v>2987</v>
      </c>
      <c r="AG20" s="405" t="s">
        <v>211</v>
      </c>
      <c r="AH20" s="400"/>
      <c r="AI20" s="400"/>
      <c r="AJ20" s="407" t="s">
        <v>232</v>
      </c>
      <c r="AK20" s="400" t="s">
        <v>2221</v>
      </c>
      <c r="AL20" s="6"/>
      <c r="AM20" s="7"/>
      <c r="AN20" s="8"/>
    </row>
    <row r="21" spans="1:40">
      <c r="A21" s="725"/>
      <c r="B21" s="725"/>
      <c r="C21" s="726"/>
      <c r="D21" s="726"/>
      <c r="E21" s="400" t="s">
        <v>233</v>
      </c>
      <c r="F21" s="401" t="s">
        <v>234</v>
      </c>
      <c r="G21" s="400">
        <v>11444</v>
      </c>
      <c r="H21" s="131" t="str">
        <f t="shared" si="0"/>
        <v>Foča</v>
      </c>
      <c r="I21" s="400">
        <v>73250</v>
      </c>
      <c r="J21" s="402" t="s">
        <v>235</v>
      </c>
      <c r="K21" s="400">
        <v>5</v>
      </c>
      <c r="L21" s="400" t="s">
        <v>31</v>
      </c>
      <c r="M21" s="400" t="s">
        <v>236</v>
      </c>
      <c r="N21" s="400" t="s">
        <v>237</v>
      </c>
      <c r="O21" s="400" t="s">
        <v>238</v>
      </c>
      <c r="P21" s="400" t="s">
        <v>102</v>
      </c>
      <c r="Q21" s="400" t="s">
        <v>239</v>
      </c>
      <c r="R21" s="400">
        <v>71255</v>
      </c>
      <c r="S21" s="400">
        <v>10472</v>
      </c>
      <c r="T21" s="400" t="s">
        <v>37</v>
      </c>
      <c r="V21" s="403"/>
      <c r="W21" s="403"/>
      <c r="X21" s="403"/>
      <c r="Y21" s="400"/>
      <c r="Z21" s="400"/>
      <c r="AA21" s="400"/>
      <c r="AB21" s="400"/>
      <c r="AC21" s="400"/>
      <c r="AD21" s="400"/>
      <c r="AE21" s="400"/>
      <c r="AF21" s="400" t="s">
        <v>240</v>
      </c>
      <c r="AG21" s="405" t="s">
        <v>232</v>
      </c>
      <c r="AH21" s="400"/>
      <c r="AI21" s="400"/>
      <c r="AJ21" s="407" t="s">
        <v>147</v>
      </c>
      <c r="AK21" s="400" t="s">
        <v>241</v>
      </c>
      <c r="AL21" s="6"/>
      <c r="AM21" s="7"/>
      <c r="AN21" s="8"/>
    </row>
    <row r="22" spans="1:40">
      <c r="A22" s="725"/>
      <c r="B22" s="725"/>
      <c r="C22" s="726"/>
      <c r="D22" s="726"/>
      <c r="E22" s="400" t="s">
        <v>242</v>
      </c>
      <c r="F22" s="401" t="s">
        <v>243</v>
      </c>
      <c r="G22" s="400">
        <v>10324</v>
      </c>
      <c r="H22" s="131" t="str">
        <f t="shared" si="0"/>
        <v>Fojnica</v>
      </c>
      <c r="I22" s="400">
        <v>71270</v>
      </c>
      <c r="J22" s="402" t="s">
        <v>37</v>
      </c>
      <c r="K22" s="400">
        <v>6</v>
      </c>
      <c r="L22" s="400" t="s">
        <v>31</v>
      </c>
      <c r="M22" s="400" t="s">
        <v>244</v>
      </c>
      <c r="N22" s="400" t="s">
        <v>245</v>
      </c>
      <c r="O22" s="400" t="s">
        <v>246</v>
      </c>
      <c r="P22" s="400" t="s">
        <v>97</v>
      </c>
      <c r="Q22" s="400" t="s">
        <v>97</v>
      </c>
      <c r="R22" s="400">
        <v>71370</v>
      </c>
      <c r="S22" s="400">
        <v>10189</v>
      </c>
      <c r="T22" s="400" t="s">
        <v>69</v>
      </c>
      <c r="V22" s="403"/>
      <c r="W22" s="403"/>
      <c r="X22" s="403"/>
      <c r="Y22" s="400"/>
      <c r="Z22" s="400"/>
      <c r="AA22" s="400"/>
      <c r="AB22" s="400"/>
      <c r="AC22" s="400"/>
      <c r="AD22" s="400"/>
      <c r="AE22" s="400"/>
      <c r="AF22" s="400" t="s">
        <v>2988</v>
      </c>
      <c r="AG22" s="405" t="s">
        <v>60</v>
      </c>
      <c r="AH22" s="400"/>
      <c r="AI22" s="400"/>
      <c r="AJ22" s="407" t="s">
        <v>83</v>
      </c>
      <c r="AK22" s="400" t="s">
        <v>247</v>
      </c>
      <c r="AL22" s="6"/>
      <c r="AM22" s="7"/>
      <c r="AN22" s="8"/>
    </row>
    <row r="23" spans="1:40">
      <c r="A23" s="725"/>
      <c r="B23" s="725"/>
      <c r="C23" s="726"/>
      <c r="D23" s="726"/>
      <c r="E23" s="400" t="s">
        <v>248</v>
      </c>
      <c r="F23" s="401" t="s">
        <v>249</v>
      </c>
      <c r="G23" s="400">
        <v>10359</v>
      </c>
      <c r="H23" s="131" t="str">
        <f t="shared" si="0"/>
        <v>Glamoč</v>
      </c>
      <c r="I23" s="400">
        <v>80230</v>
      </c>
      <c r="J23" s="402" t="s">
        <v>87</v>
      </c>
      <c r="K23" s="400">
        <v>10</v>
      </c>
      <c r="L23" s="400" t="s">
        <v>31</v>
      </c>
      <c r="M23" s="400" t="s">
        <v>250</v>
      </c>
      <c r="N23" s="400" t="s">
        <v>251</v>
      </c>
      <c r="O23" s="400" t="s">
        <v>252</v>
      </c>
      <c r="P23" s="400" t="s">
        <v>183</v>
      </c>
      <c r="Q23" s="400" t="s">
        <v>253</v>
      </c>
      <c r="R23" s="400">
        <v>74206</v>
      </c>
      <c r="S23" s="400">
        <v>11258</v>
      </c>
      <c r="T23" s="400" t="s">
        <v>30</v>
      </c>
      <c r="V23" s="403"/>
      <c r="W23" s="403"/>
      <c r="X23" s="403"/>
      <c r="Y23" s="400"/>
      <c r="Z23" s="400"/>
      <c r="AA23" s="400"/>
      <c r="AB23" s="400"/>
      <c r="AC23" s="400"/>
      <c r="AD23" s="400"/>
      <c r="AE23" s="400"/>
      <c r="AF23" s="400" t="s">
        <v>2989</v>
      </c>
      <c r="AG23" s="405" t="s">
        <v>218</v>
      </c>
      <c r="AH23" s="400"/>
      <c r="AI23" s="400"/>
      <c r="AJ23" s="407" t="s">
        <v>202</v>
      </c>
      <c r="AK23" s="400" t="s">
        <v>254</v>
      </c>
      <c r="AL23" s="6"/>
      <c r="AM23" s="7"/>
      <c r="AN23" s="8"/>
    </row>
    <row r="24" spans="1:40">
      <c r="A24" s="725"/>
      <c r="B24" s="725"/>
      <c r="C24" s="726"/>
      <c r="D24" s="726"/>
      <c r="E24" s="400" t="s">
        <v>255</v>
      </c>
      <c r="F24" s="401" t="s">
        <v>256</v>
      </c>
      <c r="G24" s="400">
        <v>11452</v>
      </c>
      <c r="H24" s="131" t="str">
        <f t="shared" si="0"/>
        <v>Goražde</v>
      </c>
      <c r="I24" s="400">
        <v>73101</v>
      </c>
      <c r="J24" s="402" t="s">
        <v>235</v>
      </c>
      <c r="K24" s="400">
        <v>5</v>
      </c>
      <c r="L24" s="400" t="s">
        <v>31</v>
      </c>
      <c r="M24" s="400" t="s">
        <v>257</v>
      </c>
      <c r="N24" s="400" t="s">
        <v>258</v>
      </c>
      <c r="O24" s="400" t="s">
        <v>259</v>
      </c>
      <c r="P24" s="400" t="s">
        <v>123</v>
      </c>
      <c r="Q24" s="400" t="s">
        <v>260</v>
      </c>
      <c r="R24" s="400">
        <v>72243</v>
      </c>
      <c r="S24" s="400">
        <v>10448</v>
      </c>
      <c r="T24" s="400" t="s">
        <v>69</v>
      </c>
      <c r="V24" s="403"/>
      <c r="W24" s="403"/>
      <c r="X24" s="403"/>
      <c r="Y24" s="400"/>
      <c r="Z24" s="400"/>
      <c r="AA24" s="400"/>
      <c r="AB24" s="400"/>
      <c r="AC24" s="400"/>
      <c r="AD24" s="400"/>
      <c r="AE24" s="400"/>
      <c r="AF24" s="400" t="s">
        <v>247</v>
      </c>
      <c r="AG24" s="405" t="s">
        <v>261</v>
      </c>
      <c r="AH24" s="400"/>
      <c r="AI24" s="400"/>
      <c r="AJ24" s="400">
        <v>32</v>
      </c>
      <c r="AK24" s="400" t="s">
        <v>262</v>
      </c>
      <c r="AL24" s="6"/>
      <c r="AM24" s="7"/>
      <c r="AN24" s="8"/>
    </row>
    <row r="25" spans="1:40">
      <c r="A25" s="725"/>
      <c r="B25" s="725"/>
      <c r="C25" s="726"/>
      <c r="D25" s="726"/>
      <c r="E25" s="400" t="s">
        <v>263</v>
      </c>
      <c r="F25" s="401" t="s">
        <v>264</v>
      </c>
      <c r="G25" s="400">
        <v>10375</v>
      </c>
      <c r="H25" s="131" t="str">
        <f t="shared" si="0"/>
        <v>Gornji Vakuf-Uskoplje</v>
      </c>
      <c r="I25" s="400">
        <v>70240</v>
      </c>
      <c r="J25" s="402" t="s">
        <v>37</v>
      </c>
      <c r="K25" s="400">
        <v>6</v>
      </c>
      <c r="L25" s="400" t="s">
        <v>31</v>
      </c>
      <c r="M25" s="400" t="s">
        <v>265</v>
      </c>
      <c r="N25" s="400" t="s">
        <v>266</v>
      </c>
      <c r="O25" s="400" t="s">
        <v>267</v>
      </c>
      <c r="P25" s="400" t="s">
        <v>268</v>
      </c>
      <c r="Q25" s="400" t="s">
        <v>269</v>
      </c>
      <c r="R25" s="400">
        <v>88243</v>
      </c>
      <c r="S25" s="400">
        <v>10731</v>
      </c>
      <c r="T25" s="400" t="s">
        <v>270</v>
      </c>
      <c r="V25" s="403"/>
      <c r="W25" s="403"/>
      <c r="X25" s="403"/>
      <c r="Y25" s="400"/>
      <c r="Z25" s="400"/>
      <c r="AA25" s="400"/>
      <c r="AB25" s="400"/>
      <c r="AC25" s="400"/>
      <c r="AD25" s="400"/>
      <c r="AE25" s="400"/>
      <c r="AF25" s="400" t="s">
        <v>271</v>
      </c>
      <c r="AG25" s="405" t="s">
        <v>181</v>
      </c>
      <c r="AH25" s="400"/>
      <c r="AI25" s="400"/>
      <c r="AJ25" s="403">
        <v>33</v>
      </c>
      <c r="AK25" s="403" t="s">
        <v>272</v>
      </c>
      <c r="AL25" s="6"/>
      <c r="AM25" s="7"/>
      <c r="AN25" s="8"/>
    </row>
    <row r="26" spans="1:40">
      <c r="A26" s="725"/>
      <c r="B26" s="725"/>
      <c r="C26" s="726"/>
      <c r="D26" s="726"/>
      <c r="E26" s="400" t="s">
        <v>273</v>
      </c>
      <c r="F26" s="401" t="s">
        <v>274</v>
      </c>
      <c r="G26" s="400">
        <v>11479</v>
      </c>
      <c r="H26" s="131" t="str">
        <f t="shared" si="0"/>
        <v>Gračanica</v>
      </c>
      <c r="I26" s="400">
        <v>75320</v>
      </c>
      <c r="J26" s="402" t="s">
        <v>30</v>
      </c>
      <c r="K26" s="400">
        <v>3</v>
      </c>
      <c r="L26" s="400" t="s">
        <v>31</v>
      </c>
      <c r="M26" s="400" t="s">
        <v>275</v>
      </c>
      <c r="N26" s="400" t="s">
        <v>276</v>
      </c>
      <c r="O26" s="400" t="s">
        <v>277</v>
      </c>
      <c r="P26" s="400" t="s">
        <v>278</v>
      </c>
      <c r="Q26" s="400" t="s">
        <v>279</v>
      </c>
      <c r="R26" s="400">
        <v>72293</v>
      </c>
      <c r="S26" s="400">
        <v>10774</v>
      </c>
      <c r="T26" s="400" t="s">
        <v>37</v>
      </c>
      <c r="V26" s="403"/>
      <c r="W26" s="403"/>
      <c r="X26" s="403"/>
      <c r="Y26" s="400"/>
      <c r="Z26" s="400"/>
      <c r="AA26" s="400"/>
      <c r="AB26" s="400"/>
      <c r="AC26" s="400"/>
      <c r="AD26" s="400"/>
      <c r="AE26" s="400"/>
      <c r="AF26" s="400" t="s">
        <v>2990</v>
      </c>
      <c r="AG26" s="405" t="s">
        <v>192</v>
      </c>
      <c r="AH26" s="400"/>
      <c r="AI26" s="400"/>
      <c r="AJ26" s="403">
        <v>34</v>
      </c>
      <c r="AK26" s="403" t="s">
        <v>280</v>
      </c>
      <c r="AL26" s="6"/>
      <c r="AM26" s="7"/>
      <c r="AN26" s="8"/>
    </row>
    <row r="27" spans="1:40">
      <c r="A27" s="725"/>
      <c r="B27" s="725"/>
      <c r="C27" s="726"/>
      <c r="D27" s="726"/>
      <c r="E27" s="400" t="s">
        <v>281</v>
      </c>
      <c r="F27" s="401" t="s">
        <v>282</v>
      </c>
      <c r="G27" s="400">
        <v>10391</v>
      </c>
      <c r="H27" s="131" t="str">
        <f t="shared" si="0"/>
        <v>Gradačac</v>
      </c>
      <c r="I27" s="400">
        <v>76250</v>
      </c>
      <c r="J27" s="402" t="s">
        <v>30</v>
      </c>
      <c r="K27" s="400">
        <v>3</v>
      </c>
      <c r="L27" s="400" t="s">
        <v>31</v>
      </c>
      <c r="M27" s="400" t="s">
        <v>283</v>
      </c>
      <c r="N27" s="400" t="s">
        <v>284</v>
      </c>
      <c r="O27" s="400" t="s">
        <v>285</v>
      </c>
      <c r="P27" s="400" t="s">
        <v>107</v>
      </c>
      <c r="Q27" s="400" t="s">
        <v>107</v>
      </c>
      <c r="R27" s="400">
        <v>70230</v>
      </c>
      <c r="S27" s="400">
        <v>10197</v>
      </c>
      <c r="T27" s="400" t="s">
        <v>37</v>
      </c>
      <c r="V27" s="403"/>
      <c r="W27" s="403"/>
      <c r="X27" s="403"/>
      <c r="Y27" s="400"/>
      <c r="Z27" s="400"/>
      <c r="AA27" s="400"/>
      <c r="AB27" s="400"/>
      <c r="AC27" s="400"/>
      <c r="AD27" s="400"/>
      <c r="AE27" s="400"/>
      <c r="AF27" s="400" t="s">
        <v>286</v>
      </c>
      <c r="AG27" s="405" t="s">
        <v>287</v>
      </c>
      <c r="AH27" s="400"/>
      <c r="AI27" s="400"/>
      <c r="AJ27" s="400">
        <v>35</v>
      </c>
      <c r="AK27" s="400" t="s">
        <v>3076</v>
      </c>
      <c r="AL27" s="6"/>
      <c r="AM27" s="6"/>
      <c r="AN27" s="8"/>
    </row>
    <row r="28" spans="1:40">
      <c r="A28" s="725"/>
      <c r="B28" s="725"/>
      <c r="C28" s="726"/>
      <c r="D28" s="726"/>
      <c r="E28" s="400" t="s">
        <v>288</v>
      </c>
      <c r="F28" s="401" t="s">
        <v>289</v>
      </c>
      <c r="G28" s="400">
        <v>10405</v>
      </c>
      <c r="H28" s="131" t="str">
        <f t="shared" si="0"/>
        <v>Grude</v>
      </c>
      <c r="I28" s="400">
        <v>88340</v>
      </c>
      <c r="J28" s="402" t="s">
        <v>270</v>
      </c>
      <c r="K28" s="400">
        <v>8</v>
      </c>
      <c r="L28" s="400" t="s">
        <v>31</v>
      </c>
      <c r="M28" s="400" t="s">
        <v>290</v>
      </c>
      <c r="N28" s="400" t="s">
        <v>291</v>
      </c>
      <c r="O28" s="400" t="s">
        <v>292</v>
      </c>
      <c r="P28" s="400" t="s">
        <v>293</v>
      </c>
      <c r="Q28" s="400" t="s">
        <v>294</v>
      </c>
      <c r="R28" s="400">
        <v>75203</v>
      </c>
      <c r="S28" s="400">
        <v>11088</v>
      </c>
      <c r="T28" s="400" t="s">
        <v>30</v>
      </c>
      <c r="V28" s="403"/>
      <c r="W28" s="403"/>
      <c r="X28" s="403"/>
      <c r="Y28" s="400"/>
      <c r="Z28" s="400"/>
      <c r="AA28" s="400"/>
      <c r="AB28" s="400"/>
      <c r="AC28" s="400"/>
      <c r="AD28" s="400"/>
      <c r="AE28" s="400"/>
      <c r="AF28" s="400" t="s">
        <v>2991</v>
      </c>
      <c r="AG28" s="405" t="s">
        <v>45</v>
      </c>
      <c r="AH28" s="400"/>
      <c r="AI28" s="400"/>
      <c r="AJ28" s="400">
        <v>36</v>
      </c>
      <c r="AK28" s="400" t="s">
        <v>3071</v>
      </c>
      <c r="AL28" s="6"/>
      <c r="AM28" s="6"/>
      <c r="AN28" s="8"/>
    </row>
    <row r="29" spans="1:40">
      <c r="A29" s="725"/>
      <c r="B29" s="725"/>
      <c r="C29" s="726"/>
      <c r="D29" s="726"/>
      <c r="E29" s="400" t="s">
        <v>295</v>
      </c>
      <c r="F29" s="401" t="s">
        <v>296</v>
      </c>
      <c r="G29" s="400">
        <v>10847</v>
      </c>
      <c r="H29" s="131" t="str">
        <f t="shared" si="0"/>
        <v>Hadžići</v>
      </c>
      <c r="I29" s="400">
        <v>71240</v>
      </c>
      <c r="J29" s="402" t="s">
        <v>167</v>
      </c>
      <c r="K29" s="400">
        <v>9</v>
      </c>
      <c r="L29" s="400" t="s">
        <v>31</v>
      </c>
      <c r="M29" s="400" t="s">
        <v>297</v>
      </c>
      <c r="N29" s="400" t="s">
        <v>298</v>
      </c>
      <c r="O29" s="400" t="s">
        <v>299</v>
      </c>
      <c r="P29" s="400" t="s">
        <v>144</v>
      </c>
      <c r="Q29" s="400" t="s">
        <v>300</v>
      </c>
      <c r="R29" s="400">
        <v>88202</v>
      </c>
      <c r="S29" s="400">
        <v>11410</v>
      </c>
      <c r="T29" s="400" t="s">
        <v>114</v>
      </c>
      <c r="V29" s="403"/>
      <c r="W29" s="403"/>
      <c r="X29" s="403"/>
      <c r="Y29" s="400"/>
      <c r="Z29" s="400"/>
      <c r="AA29" s="400"/>
      <c r="AB29" s="400"/>
      <c r="AC29" s="400"/>
      <c r="AD29" s="400"/>
      <c r="AE29" s="400"/>
      <c r="AF29" s="400" t="s">
        <v>2992</v>
      </c>
      <c r="AG29" s="405" t="s">
        <v>84</v>
      </c>
      <c r="AH29" s="400"/>
      <c r="AI29" s="400"/>
      <c r="AJ29" s="400">
        <v>37</v>
      </c>
      <c r="AK29" s="400" t="s">
        <v>3075</v>
      </c>
      <c r="AL29" s="6"/>
      <c r="AM29" s="6"/>
      <c r="AN29" s="8"/>
    </row>
    <row r="30" spans="1:40">
      <c r="A30" s="725"/>
      <c r="B30" s="725"/>
      <c r="C30" s="726"/>
      <c r="D30" s="726"/>
      <c r="E30" s="400" t="s">
        <v>165</v>
      </c>
      <c r="F30" s="401" t="s">
        <v>301</v>
      </c>
      <c r="G30" s="400">
        <v>11550</v>
      </c>
      <c r="H30" s="131" t="str">
        <f t="shared" si="0"/>
        <v>Ilidža</v>
      </c>
      <c r="I30" s="400">
        <v>71210</v>
      </c>
      <c r="J30" s="402" t="s">
        <v>167</v>
      </c>
      <c r="K30" s="400">
        <v>9</v>
      </c>
      <c r="L30" s="400" t="s">
        <v>31</v>
      </c>
      <c r="M30" s="400" t="s">
        <v>302</v>
      </c>
      <c r="N30" s="400" t="s">
        <v>303</v>
      </c>
      <c r="O30" s="400" t="s">
        <v>304</v>
      </c>
      <c r="P30" s="400" t="s">
        <v>199</v>
      </c>
      <c r="Q30" s="400" t="s">
        <v>305</v>
      </c>
      <c r="R30" s="400">
        <v>88366</v>
      </c>
      <c r="S30" s="400">
        <v>11606</v>
      </c>
      <c r="T30" s="400" t="s">
        <v>114</v>
      </c>
      <c r="V30" s="403"/>
      <c r="W30" s="403"/>
      <c r="X30" s="403"/>
      <c r="Y30" s="400"/>
      <c r="Z30" s="400"/>
      <c r="AA30" s="400"/>
      <c r="AB30" s="400"/>
      <c r="AC30" s="400"/>
      <c r="AD30" s="400"/>
      <c r="AE30" s="400"/>
      <c r="AF30" s="400" t="s">
        <v>2993</v>
      </c>
      <c r="AG30" s="405" t="s">
        <v>148</v>
      </c>
      <c r="AH30" s="400"/>
      <c r="AI30" s="400"/>
      <c r="AJ30" s="400">
        <v>38</v>
      </c>
      <c r="AK30" s="400" t="s">
        <v>3072</v>
      </c>
      <c r="AL30" s="6"/>
      <c r="AM30" s="6"/>
      <c r="AN30" s="8"/>
    </row>
    <row r="31" spans="1:40">
      <c r="A31" s="725"/>
      <c r="B31" s="725"/>
      <c r="C31" s="726"/>
      <c r="D31" s="726"/>
      <c r="E31" s="400" t="s">
        <v>306</v>
      </c>
      <c r="F31" s="401" t="s">
        <v>307</v>
      </c>
      <c r="G31" s="400">
        <v>10863</v>
      </c>
      <c r="H31" s="131" t="str">
        <f t="shared" si="0"/>
        <v>Ilijaš</v>
      </c>
      <c r="I31" s="400">
        <v>71380</v>
      </c>
      <c r="J31" s="402" t="s">
        <v>167</v>
      </c>
      <c r="K31" s="400">
        <v>9</v>
      </c>
      <c r="L31" s="400" t="s">
        <v>31</v>
      </c>
      <c r="M31" s="400" t="s">
        <v>308</v>
      </c>
      <c r="N31" s="400" t="s">
        <v>309</v>
      </c>
      <c r="O31" s="400" t="s">
        <v>310</v>
      </c>
      <c r="P31" s="400" t="s">
        <v>118</v>
      </c>
      <c r="Q31" s="400" t="s">
        <v>118</v>
      </c>
      <c r="R31" s="400">
        <v>72260</v>
      </c>
      <c r="S31" s="400">
        <v>10219</v>
      </c>
      <c r="T31" s="400" t="s">
        <v>37</v>
      </c>
      <c r="V31" s="403"/>
      <c r="W31" s="403"/>
      <c r="X31" s="403"/>
      <c r="Y31" s="400"/>
      <c r="Z31" s="400"/>
      <c r="AA31" s="400"/>
      <c r="AB31" s="400"/>
      <c r="AC31" s="400"/>
      <c r="AD31" s="400"/>
      <c r="AE31" s="400"/>
      <c r="AF31" s="400" t="s">
        <v>2994</v>
      </c>
      <c r="AG31" s="405" t="s">
        <v>170</v>
      </c>
      <c r="AH31" s="400"/>
      <c r="AI31" s="400"/>
      <c r="AJ31" s="400">
        <v>39</v>
      </c>
      <c r="AK31" s="400" t="s">
        <v>3074</v>
      </c>
      <c r="AL31" s="6"/>
      <c r="AM31" s="6"/>
      <c r="AN31" s="8"/>
    </row>
    <row r="32" spans="1:40">
      <c r="A32" s="725"/>
      <c r="B32" s="725"/>
      <c r="C32" s="726"/>
      <c r="D32" s="726"/>
      <c r="E32" s="400" t="s">
        <v>311</v>
      </c>
      <c r="F32" s="401" t="s">
        <v>312</v>
      </c>
      <c r="G32" s="400">
        <v>10421</v>
      </c>
      <c r="H32" s="131" t="str">
        <f t="shared" si="0"/>
        <v>Jablanica</v>
      </c>
      <c r="I32" s="400">
        <v>88420</v>
      </c>
      <c r="J32" s="402" t="s">
        <v>114</v>
      </c>
      <c r="K32" s="400">
        <v>7</v>
      </c>
      <c r="L32" s="400" t="s">
        <v>31</v>
      </c>
      <c r="M32" s="400" t="s">
        <v>313</v>
      </c>
      <c r="N32" s="400" t="s">
        <v>314</v>
      </c>
      <c r="O32" s="400" t="s">
        <v>315</v>
      </c>
      <c r="P32" s="400" t="s">
        <v>133</v>
      </c>
      <c r="Q32" s="400" t="s">
        <v>316</v>
      </c>
      <c r="R32" s="400">
        <v>88409</v>
      </c>
      <c r="S32" s="400">
        <v>10529</v>
      </c>
      <c r="T32" s="400" t="s">
        <v>114</v>
      </c>
      <c r="V32" s="403"/>
      <c r="W32" s="403"/>
      <c r="X32" s="403"/>
      <c r="Y32" s="400"/>
      <c r="Z32" s="400"/>
      <c r="AA32" s="400"/>
      <c r="AB32" s="400"/>
      <c r="AC32" s="400"/>
      <c r="AD32" s="400"/>
      <c r="AE32" s="400"/>
      <c r="AF32" s="400"/>
      <c r="AG32" s="408"/>
      <c r="AH32" s="400"/>
      <c r="AI32" s="400"/>
      <c r="AJ32" s="400">
        <v>40</v>
      </c>
      <c r="AK32" s="400" t="s">
        <v>3073</v>
      </c>
      <c r="AL32" s="6"/>
      <c r="AM32" s="6"/>
      <c r="AN32" s="8"/>
    </row>
    <row r="33" spans="1:40">
      <c r="A33" s="725"/>
      <c r="B33" s="725"/>
      <c r="C33" s="726"/>
      <c r="D33" s="726"/>
      <c r="E33" s="400" t="s">
        <v>317</v>
      </c>
      <c r="F33" s="401" t="s">
        <v>318</v>
      </c>
      <c r="G33" s="400">
        <v>11487</v>
      </c>
      <c r="H33" s="131" t="str">
        <f t="shared" ref="H33:H64" si="1">E33</f>
        <v>Jajce</v>
      </c>
      <c r="I33" s="400">
        <v>70101</v>
      </c>
      <c r="J33" s="402" t="s">
        <v>37</v>
      </c>
      <c r="K33" s="400">
        <v>6</v>
      </c>
      <c r="L33" s="400" t="s">
        <v>31</v>
      </c>
      <c r="M33" s="400" t="s">
        <v>319</v>
      </c>
      <c r="N33" s="400" t="s">
        <v>320</v>
      </c>
      <c r="O33" s="400" t="s">
        <v>321</v>
      </c>
      <c r="P33" s="400" t="s">
        <v>128</v>
      </c>
      <c r="Q33" s="400" t="s">
        <v>128</v>
      </c>
      <c r="R33" s="400">
        <v>77245</v>
      </c>
      <c r="S33" s="400">
        <v>11240</v>
      </c>
      <c r="T33" s="400" t="s">
        <v>49</v>
      </c>
      <c r="V33" s="403"/>
      <c r="W33" s="403"/>
      <c r="X33" s="403"/>
      <c r="Y33" s="400"/>
      <c r="Z33" s="400"/>
      <c r="AA33" s="400"/>
      <c r="AB33" s="400"/>
      <c r="AC33" s="400"/>
      <c r="AD33" s="400"/>
      <c r="AE33" s="400"/>
      <c r="AF33" s="400"/>
      <c r="AG33" s="408"/>
      <c r="AH33" s="400"/>
      <c r="AI33" s="400"/>
      <c r="AJ33" s="400"/>
      <c r="AK33" s="400"/>
      <c r="AL33" s="6"/>
      <c r="AM33" s="6"/>
      <c r="AN33" s="8"/>
    </row>
    <row r="34" spans="1:40">
      <c r="A34" s="725"/>
      <c r="B34" s="725"/>
      <c r="C34" s="726"/>
      <c r="D34" s="726"/>
      <c r="E34" s="400" t="s">
        <v>123</v>
      </c>
      <c r="F34" s="401" t="s">
        <v>322</v>
      </c>
      <c r="G34" s="400">
        <v>10448</v>
      </c>
      <c r="H34" s="131" t="str">
        <f t="shared" si="1"/>
        <v>Kakanj</v>
      </c>
      <c r="I34" s="400">
        <v>72240</v>
      </c>
      <c r="J34" s="402" t="s">
        <v>69</v>
      </c>
      <c r="K34" s="400">
        <v>4</v>
      </c>
      <c r="L34" s="400" t="s">
        <v>31</v>
      </c>
      <c r="M34" s="400" t="s">
        <v>323</v>
      </c>
      <c r="N34" s="400" t="s">
        <v>324</v>
      </c>
      <c r="O34" s="400" t="s">
        <v>325</v>
      </c>
      <c r="P34" s="400" t="s">
        <v>326</v>
      </c>
      <c r="Q34" s="400" t="s">
        <v>327</v>
      </c>
      <c r="R34" s="400">
        <v>71347</v>
      </c>
      <c r="S34" s="400">
        <v>10715</v>
      </c>
      <c r="T34" s="400" t="s">
        <v>69</v>
      </c>
      <c r="V34" s="403"/>
      <c r="W34" s="403"/>
      <c r="X34" s="403"/>
      <c r="Y34" s="400"/>
      <c r="Z34" s="400"/>
      <c r="AA34" s="400"/>
      <c r="AB34" s="400"/>
      <c r="AC34" s="400"/>
      <c r="AD34" s="400"/>
      <c r="AE34" s="400"/>
      <c r="AF34" s="400"/>
      <c r="AG34" s="408"/>
      <c r="AH34" s="400"/>
      <c r="AI34" s="400"/>
      <c r="AJ34" s="400"/>
      <c r="AK34" s="400"/>
      <c r="AL34" s="6"/>
      <c r="AM34" s="6"/>
      <c r="AN34" s="8"/>
    </row>
    <row r="35" spans="1:40">
      <c r="A35" s="725"/>
      <c r="B35" s="725"/>
      <c r="C35" s="726"/>
      <c r="D35" s="726"/>
      <c r="E35" s="400" t="s">
        <v>328</v>
      </c>
      <c r="F35" s="401" t="s">
        <v>329</v>
      </c>
      <c r="G35" s="400">
        <v>11495</v>
      </c>
      <c r="H35" s="131" t="str">
        <f t="shared" si="1"/>
        <v>Kalesija</v>
      </c>
      <c r="I35" s="400">
        <v>75260</v>
      </c>
      <c r="J35" s="402" t="s">
        <v>30</v>
      </c>
      <c r="K35" s="400">
        <v>3</v>
      </c>
      <c r="L35" s="400" t="s">
        <v>31</v>
      </c>
      <c r="M35" s="400" t="s">
        <v>330</v>
      </c>
      <c r="N35" s="400" t="s">
        <v>331</v>
      </c>
      <c r="O35" s="400" t="s">
        <v>332</v>
      </c>
      <c r="P35" s="400" t="s">
        <v>139</v>
      </c>
      <c r="Q35" s="400" t="s">
        <v>139</v>
      </c>
      <c r="R35" s="400">
        <v>77220</v>
      </c>
      <c r="S35" s="400">
        <v>10227</v>
      </c>
      <c r="T35" s="400" t="s">
        <v>49</v>
      </c>
      <c r="V35" s="403"/>
      <c r="W35" s="403"/>
      <c r="X35" s="403"/>
      <c r="Y35" s="400"/>
      <c r="Z35" s="400"/>
      <c r="AA35" s="400"/>
      <c r="AB35" s="400"/>
      <c r="AC35" s="400"/>
      <c r="AD35" s="400"/>
      <c r="AE35" s="400"/>
      <c r="AF35" s="400"/>
      <c r="AG35" s="408"/>
      <c r="AH35" s="400"/>
      <c r="AI35" s="400"/>
      <c r="AJ35" s="400"/>
      <c r="AK35" s="400"/>
      <c r="AL35" s="6"/>
      <c r="AM35" s="6"/>
      <c r="AN35" s="8"/>
    </row>
    <row r="36" spans="1:40">
      <c r="A36" s="725"/>
      <c r="B36" s="725"/>
      <c r="C36" s="726"/>
      <c r="D36" s="726"/>
      <c r="E36" s="400" t="s">
        <v>102</v>
      </c>
      <c r="F36" s="401" t="s">
        <v>333</v>
      </c>
      <c r="G36" s="400">
        <v>10472</v>
      </c>
      <c r="H36" s="131" t="str">
        <f t="shared" si="1"/>
        <v>Kiseljak</v>
      </c>
      <c r="I36" s="400">
        <v>71250</v>
      </c>
      <c r="J36" s="402" t="s">
        <v>37</v>
      </c>
      <c r="K36" s="400">
        <v>6</v>
      </c>
      <c r="L36" s="400" t="s">
        <v>31</v>
      </c>
      <c r="M36" s="400" t="s">
        <v>334</v>
      </c>
      <c r="N36" s="400" t="s">
        <v>335</v>
      </c>
      <c r="O36" s="400" t="s">
        <v>336</v>
      </c>
      <c r="P36" s="400" t="s">
        <v>199</v>
      </c>
      <c r="Q36" s="400" t="s">
        <v>337</v>
      </c>
      <c r="R36" s="400">
        <v>88367</v>
      </c>
      <c r="S36" s="400">
        <v>11606</v>
      </c>
      <c r="T36" s="400" t="s">
        <v>114</v>
      </c>
      <c r="V36" s="403"/>
      <c r="W36" s="403"/>
      <c r="X36" s="403"/>
      <c r="Y36" s="400"/>
      <c r="Z36" s="400"/>
      <c r="AA36" s="400"/>
      <c r="AB36" s="400"/>
      <c r="AC36" s="400"/>
      <c r="AD36" s="400"/>
      <c r="AE36" s="400"/>
      <c r="AF36" s="400"/>
      <c r="AG36" s="408"/>
      <c r="AH36" s="400"/>
      <c r="AI36" s="400"/>
      <c r="AJ36" s="400"/>
      <c r="AK36" s="400"/>
      <c r="AL36" s="6"/>
      <c r="AM36" s="6"/>
      <c r="AN36" s="8"/>
    </row>
    <row r="37" spans="1:40">
      <c r="A37" s="725"/>
      <c r="B37" s="725"/>
      <c r="C37" s="726"/>
      <c r="D37" s="726"/>
      <c r="E37" s="400" t="s">
        <v>338</v>
      </c>
      <c r="F37" s="401" t="s">
        <v>339</v>
      </c>
      <c r="G37" s="400">
        <v>10499</v>
      </c>
      <c r="H37" s="131" t="str">
        <f t="shared" si="1"/>
        <v>Kladanj</v>
      </c>
      <c r="I37" s="400">
        <v>75280</v>
      </c>
      <c r="J37" s="402" t="s">
        <v>30</v>
      </c>
      <c r="K37" s="400">
        <v>3</v>
      </c>
      <c r="L37" s="400" t="s">
        <v>31</v>
      </c>
      <c r="M37" s="400" t="s">
        <v>340</v>
      </c>
      <c r="N37" s="400" t="s">
        <v>341</v>
      </c>
      <c r="O37" s="400" t="s">
        <v>342</v>
      </c>
      <c r="P37" s="400" t="s">
        <v>150</v>
      </c>
      <c r="Q37" s="400" t="s">
        <v>150</v>
      </c>
      <c r="R37" s="400">
        <v>88300</v>
      </c>
      <c r="S37" s="400">
        <v>10243</v>
      </c>
      <c r="T37" s="400" t="s">
        <v>114</v>
      </c>
      <c r="V37" s="403"/>
      <c r="W37" s="403"/>
      <c r="X37" s="403"/>
      <c r="Y37" s="400"/>
      <c r="Z37" s="400"/>
      <c r="AA37" s="400"/>
      <c r="AB37" s="400"/>
      <c r="AC37" s="400"/>
      <c r="AD37" s="400"/>
      <c r="AE37" s="400"/>
      <c r="AF37" s="400"/>
      <c r="AG37" s="408"/>
      <c r="AH37" s="400"/>
      <c r="AI37" s="400"/>
      <c r="AJ37" s="400"/>
      <c r="AK37" s="400"/>
      <c r="AL37" s="6"/>
      <c r="AM37" s="6"/>
      <c r="AN37" s="8"/>
    </row>
    <row r="38" spans="1:40">
      <c r="A38" s="725"/>
      <c r="B38" s="725"/>
      <c r="C38" s="726"/>
      <c r="D38" s="726"/>
      <c r="E38" s="400" t="s">
        <v>343</v>
      </c>
      <c r="F38" s="401" t="s">
        <v>344</v>
      </c>
      <c r="G38" s="400">
        <v>11509</v>
      </c>
      <c r="H38" s="131" t="str">
        <f t="shared" si="1"/>
        <v>Ključ</v>
      </c>
      <c r="I38" s="400">
        <v>79280</v>
      </c>
      <c r="J38" s="402" t="s">
        <v>49</v>
      </c>
      <c r="K38" s="400">
        <v>1</v>
      </c>
      <c r="L38" s="400" t="s">
        <v>31</v>
      </c>
      <c r="M38" s="400" t="s">
        <v>345</v>
      </c>
      <c r="N38" s="400" t="s">
        <v>346</v>
      </c>
      <c r="O38" s="400" t="s">
        <v>347</v>
      </c>
      <c r="P38" s="400" t="s">
        <v>348</v>
      </c>
      <c r="Q38" s="400" t="s">
        <v>349</v>
      </c>
      <c r="R38" s="400">
        <v>72224</v>
      </c>
      <c r="S38" s="400">
        <v>11177</v>
      </c>
      <c r="T38" s="400" t="s">
        <v>69</v>
      </c>
      <c r="V38" s="403"/>
      <c r="W38" s="403"/>
      <c r="X38" s="403"/>
      <c r="Y38" s="400"/>
      <c r="Z38" s="400"/>
      <c r="AA38" s="400"/>
      <c r="AB38" s="400"/>
      <c r="AC38" s="400"/>
      <c r="AD38" s="400"/>
      <c r="AE38" s="400"/>
      <c r="AF38" s="400"/>
      <c r="AG38" s="408"/>
      <c r="AH38" s="400"/>
      <c r="AI38" s="400"/>
      <c r="AJ38" s="400"/>
      <c r="AK38" s="400"/>
      <c r="AL38" s="6"/>
      <c r="AM38" s="6"/>
      <c r="AN38" s="8"/>
    </row>
    <row r="39" spans="1:40">
      <c r="A39" s="725"/>
      <c r="B39" s="725"/>
      <c r="C39" s="726"/>
      <c r="D39" s="726"/>
      <c r="E39" s="400" t="s">
        <v>133</v>
      </c>
      <c r="F39" s="401" t="s">
        <v>350</v>
      </c>
      <c r="G39" s="400">
        <v>10529</v>
      </c>
      <c r="H39" s="131" t="str">
        <f t="shared" si="1"/>
        <v>Konjic</v>
      </c>
      <c r="I39" s="400">
        <v>88400</v>
      </c>
      <c r="J39" s="402" t="s">
        <v>114</v>
      </c>
      <c r="K39" s="400">
        <v>7</v>
      </c>
      <c r="L39" s="400" t="s">
        <v>31</v>
      </c>
      <c r="M39" s="400" t="s">
        <v>351</v>
      </c>
      <c r="N39" s="400" t="s">
        <v>352</v>
      </c>
      <c r="O39" s="400" t="s">
        <v>353</v>
      </c>
      <c r="P39" s="400" t="s">
        <v>133</v>
      </c>
      <c r="Q39" s="400" t="s">
        <v>354</v>
      </c>
      <c r="R39" s="400">
        <v>88404</v>
      </c>
      <c r="S39" s="400">
        <v>10529</v>
      </c>
      <c r="T39" s="400" t="s">
        <v>114</v>
      </c>
      <c r="V39" s="403"/>
      <c r="W39" s="403"/>
      <c r="X39" s="403"/>
      <c r="Y39" s="400"/>
      <c r="Z39" s="400"/>
      <c r="AA39" s="400"/>
      <c r="AB39" s="400"/>
      <c r="AC39" s="400"/>
      <c r="AD39" s="400"/>
      <c r="AE39" s="400"/>
      <c r="AF39" s="400"/>
      <c r="AG39" s="408"/>
      <c r="AH39" s="400"/>
      <c r="AI39" s="400"/>
      <c r="AJ39" s="400"/>
      <c r="AK39" s="400"/>
      <c r="AL39" s="6"/>
      <c r="AM39" s="6"/>
      <c r="AN39" s="8"/>
    </row>
    <row r="40" spans="1:40">
      <c r="A40" s="725"/>
      <c r="B40" s="725"/>
      <c r="C40" s="726"/>
      <c r="D40" s="726"/>
      <c r="E40" s="400" t="s">
        <v>355</v>
      </c>
      <c r="F40" s="401" t="s">
        <v>356</v>
      </c>
      <c r="G40" s="400">
        <v>10545</v>
      </c>
      <c r="H40" s="131" t="str">
        <f t="shared" si="1"/>
        <v>Kreševo</v>
      </c>
      <c r="I40" s="400">
        <v>71260</v>
      </c>
      <c r="J40" s="402" t="s">
        <v>37</v>
      </c>
      <c r="K40" s="400">
        <v>6</v>
      </c>
      <c r="L40" s="400" t="s">
        <v>31</v>
      </c>
      <c r="M40" s="400" t="s">
        <v>357</v>
      </c>
      <c r="N40" s="400" t="s">
        <v>358</v>
      </c>
      <c r="O40" s="400" t="s">
        <v>359</v>
      </c>
      <c r="P40" s="400" t="s">
        <v>160</v>
      </c>
      <c r="Q40" s="400" t="s">
        <v>160</v>
      </c>
      <c r="R40" s="400">
        <v>75246</v>
      </c>
      <c r="S40" s="400">
        <v>11231</v>
      </c>
      <c r="T40" s="400" t="s">
        <v>30</v>
      </c>
      <c r="V40" s="403"/>
      <c r="W40" s="403"/>
      <c r="X40" s="403"/>
      <c r="Y40" s="400"/>
      <c r="Z40" s="400"/>
      <c r="AA40" s="400"/>
      <c r="AB40" s="400"/>
      <c r="AC40" s="400"/>
      <c r="AD40" s="400"/>
      <c r="AE40" s="400"/>
      <c r="AF40" s="400"/>
      <c r="AG40" s="408"/>
      <c r="AH40" s="400"/>
      <c r="AI40" s="400"/>
      <c r="AJ40" s="400"/>
      <c r="AK40" s="400"/>
      <c r="AL40" s="6"/>
      <c r="AM40" s="6"/>
      <c r="AN40" s="8"/>
    </row>
    <row r="41" spans="1:40">
      <c r="A41" s="725"/>
      <c r="B41" s="725"/>
      <c r="C41" s="726"/>
      <c r="D41" s="726"/>
      <c r="E41" s="400" t="s">
        <v>360</v>
      </c>
      <c r="F41" s="401" t="s">
        <v>361</v>
      </c>
      <c r="G41" s="400">
        <v>11517</v>
      </c>
      <c r="H41" s="131" t="str">
        <f t="shared" si="1"/>
        <v>Kupres</v>
      </c>
      <c r="I41" s="400">
        <v>80320</v>
      </c>
      <c r="J41" s="402" t="s">
        <v>87</v>
      </c>
      <c r="K41" s="400">
        <v>10</v>
      </c>
      <c r="L41" s="400" t="s">
        <v>31</v>
      </c>
      <c r="M41" s="400" t="s">
        <v>362</v>
      </c>
      <c r="N41" s="400" t="s">
        <v>363</v>
      </c>
      <c r="O41" s="400" t="s">
        <v>364</v>
      </c>
      <c r="P41" s="400" t="s">
        <v>112</v>
      </c>
      <c r="Q41" s="400" t="s">
        <v>365</v>
      </c>
      <c r="R41" s="400">
        <v>88265</v>
      </c>
      <c r="S41" s="400">
        <v>10260</v>
      </c>
      <c r="T41" s="400" t="s">
        <v>114</v>
      </c>
      <c r="V41" s="403"/>
      <c r="W41" s="403"/>
      <c r="X41" s="403"/>
      <c r="Y41" s="400"/>
      <c r="Z41" s="400"/>
      <c r="AA41" s="400"/>
      <c r="AB41" s="400"/>
      <c r="AC41" s="400"/>
      <c r="AD41" s="400"/>
      <c r="AE41" s="400"/>
      <c r="AF41" s="400"/>
      <c r="AG41" s="408"/>
      <c r="AH41" s="400"/>
      <c r="AI41" s="400"/>
      <c r="AJ41" s="400"/>
      <c r="AK41" s="400"/>
      <c r="AL41" s="6"/>
      <c r="AM41" s="6"/>
      <c r="AN41" s="8"/>
    </row>
    <row r="42" spans="1:40">
      <c r="A42" s="725"/>
      <c r="B42" s="725"/>
      <c r="C42" s="726"/>
      <c r="D42" s="726"/>
      <c r="E42" s="400" t="s">
        <v>366</v>
      </c>
      <c r="F42" s="401" t="s">
        <v>367</v>
      </c>
      <c r="G42" s="400">
        <v>10588</v>
      </c>
      <c r="H42" s="131" t="str">
        <f t="shared" si="1"/>
        <v>Livno</v>
      </c>
      <c r="I42" s="400">
        <v>80101</v>
      </c>
      <c r="J42" s="402" t="s">
        <v>87</v>
      </c>
      <c r="K42" s="400">
        <v>10</v>
      </c>
      <c r="L42" s="400" t="s">
        <v>31</v>
      </c>
      <c r="M42" s="400" t="s">
        <v>368</v>
      </c>
      <c r="N42" s="400" t="s">
        <v>369</v>
      </c>
      <c r="O42" s="400" t="s">
        <v>370</v>
      </c>
      <c r="P42" s="400" t="s">
        <v>112</v>
      </c>
      <c r="Q42" s="400" t="s">
        <v>112</v>
      </c>
      <c r="R42" s="400">
        <v>88260</v>
      </c>
      <c r="S42" s="400">
        <v>10260</v>
      </c>
      <c r="T42" s="400" t="s">
        <v>114</v>
      </c>
      <c r="V42" s="403"/>
      <c r="W42" s="403"/>
      <c r="X42" s="403"/>
      <c r="Y42" s="400"/>
      <c r="Z42" s="400"/>
      <c r="AA42" s="400"/>
      <c r="AB42" s="400"/>
      <c r="AC42" s="400"/>
      <c r="AD42" s="400"/>
      <c r="AE42" s="400"/>
      <c r="AF42" s="400"/>
      <c r="AG42" s="408"/>
      <c r="AH42" s="400"/>
      <c r="AI42" s="400"/>
      <c r="AJ42" s="400"/>
      <c r="AK42" s="400"/>
      <c r="AL42" s="6"/>
      <c r="AM42" s="6"/>
      <c r="AN42" s="8"/>
    </row>
    <row r="43" spans="1:40">
      <c r="A43" s="725"/>
      <c r="B43" s="725"/>
      <c r="C43" s="726"/>
      <c r="D43" s="726"/>
      <c r="E43" s="400" t="s">
        <v>371</v>
      </c>
      <c r="F43" s="401" t="s">
        <v>372</v>
      </c>
      <c r="G43" s="400">
        <v>10600</v>
      </c>
      <c r="H43" s="131" t="str">
        <f t="shared" si="1"/>
        <v>Lukavac</v>
      </c>
      <c r="I43" s="400">
        <v>75300</v>
      </c>
      <c r="J43" s="402" t="s">
        <v>30</v>
      </c>
      <c r="K43" s="400">
        <v>3</v>
      </c>
      <c r="L43" s="400" t="s">
        <v>31</v>
      </c>
      <c r="M43" s="400" t="s">
        <v>373</v>
      </c>
      <c r="N43" s="400" t="s">
        <v>374</v>
      </c>
      <c r="O43" s="400" t="s">
        <v>375</v>
      </c>
      <c r="P43" s="400" t="s">
        <v>123</v>
      </c>
      <c r="Q43" s="400" t="s">
        <v>376</v>
      </c>
      <c r="R43" s="400">
        <v>72246</v>
      </c>
      <c r="S43" s="400">
        <v>10448</v>
      </c>
      <c r="T43" s="400" t="s">
        <v>69</v>
      </c>
      <c r="V43" s="403"/>
      <c r="W43" s="403"/>
      <c r="X43" s="403"/>
      <c r="Y43" s="400"/>
      <c r="Z43" s="400"/>
      <c r="AA43" s="400"/>
      <c r="AB43" s="400"/>
      <c r="AC43" s="400"/>
      <c r="AD43" s="400"/>
      <c r="AE43" s="400"/>
      <c r="AF43" s="400"/>
      <c r="AG43" s="408"/>
      <c r="AH43" s="400"/>
      <c r="AI43" s="400"/>
      <c r="AJ43" s="400"/>
      <c r="AK43" s="400"/>
      <c r="AL43" s="6"/>
      <c r="AM43" s="6"/>
      <c r="AN43" s="8"/>
    </row>
    <row r="44" spans="1:40">
      <c r="A44" s="725"/>
      <c r="B44" s="725"/>
      <c r="C44" s="726"/>
      <c r="D44" s="726"/>
      <c r="E44" s="400" t="s">
        <v>377</v>
      </c>
      <c r="F44" s="401" t="s">
        <v>378</v>
      </c>
      <c r="G44" s="400">
        <v>10626</v>
      </c>
      <c r="H44" s="131" t="str">
        <f t="shared" si="1"/>
        <v>Ljubuški</v>
      </c>
      <c r="I44" s="400">
        <v>88320</v>
      </c>
      <c r="J44" s="402" t="s">
        <v>270</v>
      </c>
      <c r="K44" s="400">
        <v>8</v>
      </c>
      <c r="L44" s="400" t="s">
        <v>31</v>
      </c>
      <c r="M44" s="400" t="s">
        <v>379</v>
      </c>
      <c r="N44" s="400" t="s">
        <v>380</v>
      </c>
      <c r="O44" s="400" t="s">
        <v>381</v>
      </c>
      <c r="P44" s="400" t="s">
        <v>139</v>
      </c>
      <c r="Q44" s="400" t="s">
        <v>382</v>
      </c>
      <c r="R44" s="400">
        <v>77226</v>
      </c>
      <c r="S44" s="400">
        <v>10227</v>
      </c>
      <c r="T44" s="400" t="s">
        <v>49</v>
      </c>
      <c r="V44" s="403"/>
      <c r="W44" s="403"/>
      <c r="X44" s="403"/>
      <c r="Y44" s="400"/>
      <c r="Z44" s="400"/>
      <c r="AA44" s="400"/>
      <c r="AB44" s="400"/>
      <c r="AC44" s="400"/>
      <c r="AD44" s="400"/>
      <c r="AE44" s="400"/>
      <c r="AF44" s="400"/>
      <c r="AG44" s="408"/>
      <c r="AH44" s="400"/>
      <c r="AI44" s="400"/>
      <c r="AJ44" s="400"/>
      <c r="AK44" s="400"/>
      <c r="AL44" s="6"/>
      <c r="AM44" s="6"/>
      <c r="AN44" s="8"/>
    </row>
    <row r="45" spans="1:40">
      <c r="A45" s="725"/>
      <c r="B45" s="725"/>
      <c r="C45" s="726"/>
      <c r="D45" s="726"/>
      <c r="E45" s="400" t="s">
        <v>383</v>
      </c>
      <c r="F45" s="401" t="s">
        <v>384</v>
      </c>
      <c r="G45" s="400">
        <v>10634</v>
      </c>
      <c r="H45" s="131" t="str">
        <f t="shared" si="1"/>
        <v>Maglaj</v>
      </c>
      <c r="I45" s="400">
        <v>74250</v>
      </c>
      <c r="J45" s="402" t="s">
        <v>69</v>
      </c>
      <c r="K45" s="400">
        <v>4</v>
      </c>
      <c r="L45" s="400" t="s">
        <v>31</v>
      </c>
      <c r="M45" s="400" t="s">
        <v>385</v>
      </c>
      <c r="N45" s="400" t="s">
        <v>386</v>
      </c>
      <c r="O45" s="400" t="s">
        <v>387</v>
      </c>
      <c r="P45" s="400" t="s">
        <v>388</v>
      </c>
      <c r="Q45" s="400" t="s">
        <v>389</v>
      </c>
      <c r="R45" s="400">
        <v>71223</v>
      </c>
      <c r="S45" s="400">
        <v>11592</v>
      </c>
      <c r="T45" s="400" t="s">
        <v>167</v>
      </c>
      <c r="V45" s="403"/>
      <c r="W45" s="403"/>
      <c r="X45" s="403"/>
      <c r="Y45" s="400"/>
      <c r="Z45" s="400"/>
      <c r="AA45" s="400"/>
      <c r="AB45" s="400"/>
      <c r="AC45" s="400"/>
      <c r="AD45" s="400"/>
      <c r="AE45" s="400"/>
      <c r="AF45" s="400"/>
      <c r="AG45" s="408"/>
      <c r="AH45" s="400"/>
      <c r="AI45" s="400"/>
      <c r="AJ45" s="400"/>
      <c r="AK45" s="400"/>
      <c r="AL45" s="6"/>
      <c r="AM45" s="6"/>
      <c r="AN45" s="8"/>
    </row>
    <row r="46" spans="1:40">
      <c r="A46" s="725"/>
      <c r="B46" s="725"/>
      <c r="C46" s="726"/>
      <c r="D46" s="726"/>
      <c r="E46" s="400" t="s">
        <v>144</v>
      </c>
      <c r="F46" s="401" t="s">
        <v>390</v>
      </c>
      <c r="G46" s="400">
        <v>11410</v>
      </c>
      <c r="H46" s="131" t="str">
        <f t="shared" si="1"/>
        <v>Mostar</v>
      </c>
      <c r="I46" s="400">
        <v>88000</v>
      </c>
      <c r="J46" s="402" t="s">
        <v>114</v>
      </c>
      <c r="K46" s="400">
        <v>7</v>
      </c>
      <c r="L46" s="400" t="s">
        <v>31</v>
      </c>
      <c r="M46" s="400" t="s">
        <v>391</v>
      </c>
      <c r="N46" s="400" t="s">
        <v>392</v>
      </c>
      <c r="O46" s="400" t="s">
        <v>393</v>
      </c>
      <c r="P46" s="400" t="s">
        <v>317</v>
      </c>
      <c r="Q46" s="400" t="s">
        <v>394</v>
      </c>
      <c r="R46" s="400">
        <v>70204</v>
      </c>
      <c r="S46" s="400">
        <v>11487</v>
      </c>
      <c r="T46" s="400" t="s">
        <v>37</v>
      </c>
      <c r="V46" s="403"/>
      <c r="W46" s="403"/>
      <c r="X46" s="403"/>
      <c r="Y46" s="400"/>
      <c r="Z46" s="400"/>
      <c r="AA46" s="400"/>
      <c r="AB46" s="400"/>
      <c r="AC46" s="400"/>
      <c r="AD46" s="400"/>
      <c r="AE46" s="400"/>
      <c r="AF46" s="400"/>
      <c r="AG46" s="408"/>
      <c r="AH46" s="400"/>
      <c r="AI46" s="400"/>
      <c r="AJ46" s="400"/>
      <c r="AK46" s="400"/>
      <c r="AL46" s="6"/>
      <c r="AM46" s="6"/>
      <c r="AN46" s="8"/>
    </row>
    <row r="47" spans="1:40">
      <c r="A47" s="725"/>
      <c r="B47" s="725"/>
      <c r="C47" s="726"/>
      <c r="D47" s="726"/>
      <c r="E47" s="400" t="s">
        <v>395</v>
      </c>
      <c r="F47" s="401" t="s">
        <v>396</v>
      </c>
      <c r="G47" s="400">
        <v>10685</v>
      </c>
      <c r="H47" s="131" t="str">
        <f t="shared" si="1"/>
        <v>Neum</v>
      </c>
      <c r="I47" s="400">
        <v>88390</v>
      </c>
      <c r="J47" s="402" t="s">
        <v>114</v>
      </c>
      <c r="K47" s="400">
        <v>7</v>
      </c>
      <c r="L47" s="400" t="s">
        <v>31</v>
      </c>
      <c r="M47" s="400" t="s">
        <v>397</v>
      </c>
      <c r="N47" s="400" t="s">
        <v>398</v>
      </c>
      <c r="O47" s="400" t="s">
        <v>399</v>
      </c>
      <c r="P47" s="400" t="s">
        <v>194</v>
      </c>
      <c r="Q47" s="400" t="s">
        <v>194</v>
      </c>
      <c r="R47" s="400">
        <v>74203</v>
      </c>
      <c r="S47" s="400">
        <v>11266</v>
      </c>
      <c r="T47" s="400" t="s">
        <v>69</v>
      </c>
      <c r="V47" s="403"/>
      <c r="W47" s="403"/>
      <c r="X47" s="403"/>
      <c r="Y47" s="400"/>
      <c r="Z47" s="400"/>
      <c r="AA47" s="400"/>
      <c r="AB47" s="400"/>
      <c r="AC47" s="400"/>
      <c r="AD47" s="400"/>
      <c r="AE47" s="400"/>
      <c r="AF47" s="400"/>
      <c r="AG47" s="408"/>
      <c r="AH47" s="400"/>
      <c r="AI47" s="400"/>
      <c r="AJ47" s="400"/>
      <c r="AK47" s="400"/>
      <c r="AL47" s="6"/>
      <c r="AM47" s="6"/>
      <c r="AN47" s="8"/>
    </row>
    <row r="48" spans="1:40">
      <c r="A48" s="725"/>
      <c r="B48" s="725"/>
      <c r="C48" s="726"/>
      <c r="D48" s="726"/>
      <c r="E48" s="400" t="s">
        <v>278</v>
      </c>
      <c r="F48" s="401" t="s">
        <v>400</v>
      </c>
      <c r="G48" s="400">
        <v>10774</v>
      </c>
      <c r="H48" s="131" t="str">
        <f t="shared" si="1"/>
        <v>Novi Travnik</v>
      </c>
      <c r="I48" s="400">
        <v>72290</v>
      </c>
      <c r="J48" s="402" t="s">
        <v>37</v>
      </c>
      <c r="K48" s="400">
        <v>6</v>
      </c>
      <c r="L48" s="400" t="s">
        <v>31</v>
      </c>
      <c r="M48" s="400" t="s">
        <v>401</v>
      </c>
      <c r="N48" s="400" t="s">
        <v>402</v>
      </c>
      <c r="O48" s="400" t="s">
        <v>403</v>
      </c>
      <c r="P48" s="400" t="s">
        <v>273</v>
      </c>
      <c r="Q48" s="400" t="s">
        <v>404</v>
      </c>
      <c r="R48" s="400">
        <v>75328</v>
      </c>
      <c r="S48" s="400">
        <v>11479</v>
      </c>
      <c r="T48" s="400" t="s">
        <v>30</v>
      </c>
      <c r="V48" s="403"/>
      <c r="W48" s="403"/>
      <c r="X48" s="403"/>
      <c r="Y48" s="400"/>
      <c r="Z48" s="400"/>
      <c r="AA48" s="400"/>
      <c r="AB48" s="400"/>
      <c r="AC48" s="400"/>
      <c r="AD48" s="400"/>
      <c r="AE48" s="400"/>
      <c r="AF48" s="400"/>
      <c r="AG48" s="408"/>
      <c r="AH48" s="400"/>
      <c r="AI48" s="400"/>
      <c r="AJ48" s="400"/>
      <c r="AK48" s="400"/>
      <c r="AL48" s="6"/>
      <c r="AM48" s="6"/>
      <c r="AN48" s="8"/>
    </row>
    <row r="49" spans="1:40">
      <c r="A49" s="725"/>
      <c r="B49" s="725"/>
      <c r="C49" s="726"/>
      <c r="D49" s="726"/>
      <c r="E49" s="400" t="s">
        <v>405</v>
      </c>
      <c r="F49" s="401" t="s">
        <v>406</v>
      </c>
      <c r="G49" s="400">
        <v>11525</v>
      </c>
      <c r="H49" s="131" t="str">
        <f t="shared" si="1"/>
        <v>Odžak</v>
      </c>
      <c r="I49" s="400">
        <v>76290</v>
      </c>
      <c r="J49" s="402" t="s">
        <v>178</v>
      </c>
      <c r="K49" s="400">
        <v>2</v>
      </c>
      <c r="L49" s="400" t="s">
        <v>31</v>
      </c>
      <c r="M49" s="400" t="s">
        <v>407</v>
      </c>
      <c r="N49" s="400" t="s">
        <v>408</v>
      </c>
      <c r="O49" s="400" t="s">
        <v>409</v>
      </c>
      <c r="P49" s="400" t="s">
        <v>205</v>
      </c>
      <c r="Q49" s="400" t="s">
        <v>205</v>
      </c>
      <c r="R49" s="400">
        <v>70210</v>
      </c>
      <c r="S49" s="400">
        <v>11274</v>
      </c>
      <c r="T49" s="400" t="s">
        <v>37</v>
      </c>
      <c r="V49" s="403"/>
      <c r="W49" s="403"/>
      <c r="X49" s="403"/>
      <c r="Y49" s="400"/>
      <c r="Z49" s="400"/>
      <c r="AA49" s="400"/>
      <c r="AB49" s="400"/>
      <c r="AC49" s="400"/>
      <c r="AD49" s="400"/>
      <c r="AE49" s="400"/>
      <c r="AF49" s="400"/>
      <c r="AG49" s="408"/>
      <c r="AH49" s="400"/>
      <c r="AI49" s="400"/>
      <c r="AJ49" s="400"/>
      <c r="AK49" s="400"/>
      <c r="AL49" s="6"/>
      <c r="AM49" s="6"/>
      <c r="AN49" s="8"/>
    </row>
    <row r="50" spans="1:40">
      <c r="A50" s="725"/>
      <c r="B50" s="725"/>
      <c r="C50" s="726"/>
      <c r="D50" s="726"/>
      <c r="E50" s="400" t="s">
        <v>326</v>
      </c>
      <c r="F50" s="401" t="s">
        <v>410</v>
      </c>
      <c r="G50" s="400">
        <v>10715</v>
      </c>
      <c r="H50" s="131" t="str">
        <f t="shared" si="1"/>
        <v>Olovo</v>
      </c>
      <c r="I50" s="400">
        <v>71340</v>
      </c>
      <c r="J50" s="402" t="s">
        <v>69</v>
      </c>
      <c r="K50" s="400">
        <v>4</v>
      </c>
      <c r="L50" s="400" t="s">
        <v>31</v>
      </c>
      <c r="M50" s="400" t="s">
        <v>411</v>
      </c>
      <c r="N50" s="400" t="s">
        <v>412</v>
      </c>
      <c r="O50" s="400" t="s">
        <v>413</v>
      </c>
      <c r="P50" s="400" t="s">
        <v>35</v>
      </c>
      <c r="Q50" s="400" t="s">
        <v>414</v>
      </c>
      <c r="R50" s="400">
        <v>72278</v>
      </c>
      <c r="S50" s="400">
        <v>11061</v>
      </c>
      <c r="T50" s="400" t="s">
        <v>37</v>
      </c>
      <c r="V50" s="403"/>
      <c r="W50" s="403"/>
      <c r="X50" s="403"/>
      <c r="Y50" s="400"/>
      <c r="Z50" s="400"/>
      <c r="AA50" s="400"/>
      <c r="AB50" s="400"/>
      <c r="AC50" s="400"/>
      <c r="AD50" s="400"/>
      <c r="AE50" s="400"/>
      <c r="AF50" s="400"/>
      <c r="AG50" s="408"/>
      <c r="AH50" s="400"/>
      <c r="AI50" s="400"/>
      <c r="AJ50" s="400"/>
      <c r="AK50" s="400"/>
      <c r="AL50" s="6"/>
      <c r="AM50" s="6"/>
      <c r="AN50" s="8"/>
    </row>
    <row r="51" spans="1:40">
      <c r="A51" s="725"/>
      <c r="B51" s="725"/>
      <c r="C51" s="726"/>
      <c r="D51" s="726"/>
      <c r="E51" s="400" t="s">
        <v>176</v>
      </c>
      <c r="F51" s="401" t="s">
        <v>415</v>
      </c>
      <c r="G51" s="400">
        <v>11533</v>
      </c>
      <c r="H51" s="131" t="str">
        <f t="shared" si="1"/>
        <v>Orašje</v>
      </c>
      <c r="I51" s="400">
        <v>76270</v>
      </c>
      <c r="J51" s="402" t="s">
        <v>178</v>
      </c>
      <c r="K51" s="400">
        <v>2</v>
      </c>
      <c r="L51" s="400" t="s">
        <v>31</v>
      </c>
      <c r="M51" s="400" t="s">
        <v>416</v>
      </c>
      <c r="N51" s="400" t="s">
        <v>417</v>
      </c>
      <c r="O51" s="400" t="s">
        <v>418</v>
      </c>
      <c r="P51" s="400" t="s">
        <v>419</v>
      </c>
      <c r="Q51" s="400" t="s">
        <v>420</v>
      </c>
      <c r="R51" s="400">
        <v>88446</v>
      </c>
      <c r="S51" s="400">
        <v>10766</v>
      </c>
      <c r="T51" s="400" t="s">
        <v>114</v>
      </c>
      <c r="V51" s="403"/>
      <c r="W51" s="403"/>
      <c r="X51" s="403"/>
      <c r="Y51" s="400"/>
      <c r="Z51" s="400"/>
      <c r="AA51" s="400"/>
      <c r="AB51" s="400"/>
      <c r="AC51" s="400"/>
      <c r="AD51" s="400"/>
      <c r="AE51" s="400"/>
      <c r="AF51" s="400"/>
      <c r="AG51" s="408"/>
      <c r="AH51" s="400"/>
      <c r="AI51" s="400"/>
      <c r="AJ51" s="400"/>
      <c r="AK51" s="400"/>
      <c r="AL51" s="6"/>
      <c r="AM51" s="6"/>
      <c r="AN51" s="8"/>
    </row>
    <row r="52" spans="1:40">
      <c r="A52" s="725"/>
      <c r="B52" s="725"/>
      <c r="C52" s="726"/>
      <c r="D52" s="726"/>
      <c r="E52" s="400" t="s">
        <v>421</v>
      </c>
      <c r="F52" s="401" t="s">
        <v>422</v>
      </c>
      <c r="G52" s="400">
        <v>11576</v>
      </c>
      <c r="H52" s="131" t="str">
        <f t="shared" si="1"/>
        <v>Pale</v>
      </c>
      <c r="I52" s="400">
        <v>73290</v>
      </c>
      <c r="J52" s="402" t="s">
        <v>235</v>
      </c>
      <c r="K52" s="400">
        <v>5</v>
      </c>
      <c r="L52" s="400" t="s">
        <v>31</v>
      </c>
      <c r="M52" s="400" t="s">
        <v>423</v>
      </c>
      <c r="N52" s="400" t="s">
        <v>424</v>
      </c>
      <c r="O52" s="400" t="s">
        <v>425</v>
      </c>
      <c r="P52" s="400" t="s">
        <v>213</v>
      </c>
      <c r="Q52" s="400" t="s">
        <v>213</v>
      </c>
      <c r="R52" s="400">
        <v>76233</v>
      </c>
      <c r="S52" s="400">
        <v>11282</v>
      </c>
      <c r="T52" s="400" t="s">
        <v>178</v>
      </c>
      <c r="V52" s="403"/>
      <c r="W52" s="403"/>
      <c r="X52" s="403"/>
      <c r="Y52" s="400"/>
      <c r="Z52" s="400"/>
      <c r="AA52" s="400"/>
      <c r="AB52" s="400"/>
      <c r="AC52" s="400"/>
      <c r="AD52" s="400"/>
      <c r="AE52" s="400"/>
      <c r="AF52" s="400"/>
      <c r="AG52" s="408"/>
      <c r="AH52" s="400"/>
      <c r="AI52" s="400"/>
      <c r="AJ52" s="400"/>
      <c r="AK52" s="400"/>
      <c r="AL52" s="6"/>
      <c r="AM52" s="6"/>
      <c r="AN52" s="8"/>
    </row>
    <row r="53" spans="1:40">
      <c r="A53" s="725"/>
      <c r="B53" s="725"/>
      <c r="C53" s="726"/>
      <c r="D53" s="726"/>
      <c r="E53" s="400" t="s">
        <v>268</v>
      </c>
      <c r="F53" s="401" t="s">
        <v>426</v>
      </c>
      <c r="G53" s="400">
        <v>10731</v>
      </c>
      <c r="H53" s="131" t="str">
        <f t="shared" si="1"/>
        <v>Posušje</v>
      </c>
      <c r="I53" s="400">
        <v>88240</v>
      </c>
      <c r="J53" s="402" t="s">
        <v>270</v>
      </c>
      <c r="K53" s="400">
        <v>8</v>
      </c>
      <c r="L53" s="400" t="s">
        <v>31</v>
      </c>
      <c r="M53" s="400" t="s">
        <v>427</v>
      </c>
      <c r="N53" s="400" t="s">
        <v>428</v>
      </c>
      <c r="O53" s="400" t="s">
        <v>429</v>
      </c>
      <c r="P53" s="400" t="s">
        <v>150</v>
      </c>
      <c r="Q53" s="400" t="s">
        <v>430</v>
      </c>
      <c r="R53" s="400">
        <v>88305</v>
      </c>
      <c r="S53" s="400">
        <v>10243</v>
      </c>
      <c r="T53" s="400" t="s">
        <v>114</v>
      </c>
      <c r="V53" s="403"/>
      <c r="W53" s="403"/>
      <c r="X53" s="403"/>
      <c r="Y53" s="400"/>
      <c r="Z53" s="400"/>
      <c r="AA53" s="400"/>
      <c r="AB53" s="400"/>
      <c r="AC53" s="400"/>
      <c r="AD53" s="400"/>
      <c r="AE53" s="400"/>
      <c r="AF53" s="400"/>
      <c r="AG53" s="408"/>
      <c r="AH53" s="400"/>
      <c r="AI53" s="400"/>
      <c r="AJ53" s="400"/>
      <c r="AK53" s="400"/>
      <c r="AL53" s="6"/>
      <c r="AM53" s="6"/>
      <c r="AN53" s="8"/>
    </row>
    <row r="54" spans="1:40">
      <c r="A54" s="725"/>
      <c r="B54" s="725"/>
      <c r="C54" s="726"/>
      <c r="D54" s="726"/>
      <c r="E54" s="400" t="s">
        <v>419</v>
      </c>
      <c r="F54" s="401" t="s">
        <v>431</v>
      </c>
      <c r="G54" s="400">
        <v>10766</v>
      </c>
      <c r="H54" s="131" t="str">
        <f t="shared" si="1"/>
        <v>Prozor</v>
      </c>
      <c r="I54" s="400">
        <v>88440</v>
      </c>
      <c r="J54" s="402" t="s">
        <v>114</v>
      </c>
      <c r="K54" s="400">
        <v>7</v>
      </c>
      <c r="L54" s="400" t="s">
        <v>31</v>
      </c>
      <c r="M54" s="400" t="s">
        <v>432</v>
      </c>
      <c r="N54" s="400" t="s">
        <v>433</v>
      </c>
      <c r="O54" s="400" t="s">
        <v>434</v>
      </c>
      <c r="P54" s="400" t="s">
        <v>176</v>
      </c>
      <c r="Q54" s="400" t="s">
        <v>435</v>
      </c>
      <c r="R54" s="400">
        <v>76274</v>
      </c>
      <c r="S54" s="400">
        <v>11533</v>
      </c>
      <c r="T54" s="400" t="s">
        <v>178</v>
      </c>
      <c r="V54" s="403"/>
      <c r="W54" s="403"/>
      <c r="X54" s="403"/>
      <c r="Y54" s="400"/>
      <c r="Z54" s="400"/>
      <c r="AA54" s="400"/>
      <c r="AB54" s="400"/>
      <c r="AC54" s="400"/>
      <c r="AD54" s="400"/>
      <c r="AE54" s="400"/>
      <c r="AF54" s="400"/>
      <c r="AG54" s="408"/>
      <c r="AH54" s="400"/>
      <c r="AI54" s="400"/>
      <c r="AJ54" s="400"/>
      <c r="AK54" s="400"/>
      <c r="AL54" s="6"/>
      <c r="AM54" s="6"/>
      <c r="AN54" s="8"/>
    </row>
    <row r="55" spans="1:40">
      <c r="A55" s="725"/>
      <c r="B55" s="725"/>
      <c r="C55" s="726"/>
      <c r="D55" s="726"/>
      <c r="E55" s="400" t="s">
        <v>436</v>
      </c>
      <c r="F55" s="401" t="s">
        <v>437</v>
      </c>
      <c r="G55" s="400">
        <v>11304</v>
      </c>
      <c r="H55" s="131" t="str">
        <f t="shared" si="1"/>
        <v>Ravno</v>
      </c>
      <c r="I55" s="400">
        <v>88370</v>
      </c>
      <c r="J55" s="402" t="s">
        <v>114</v>
      </c>
      <c r="K55" s="400">
        <v>7</v>
      </c>
      <c r="L55" s="400" t="s">
        <v>31</v>
      </c>
      <c r="M55" s="400" t="s">
        <v>438</v>
      </c>
      <c r="N55" s="400" t="s">
        <v>439</v>
      </c>
      <c r="O55" s="400" t="s">
        <v>440</v>
      </c>
      <c r="P55" s="400" t="s">
        <v>281</v>
      </c>
      <c r="Q55" s="400" t="s">
        <v>441</v>
      </c>
      <c r="R55" s="400">
        <v>76257</v>
      </c>
      <c r="S55" s="400">
        <v>10391</v>
      </c>
      <c r="T55" s="400" t="s">
        <v>30</v>
      </c>
      <c r="V55" s="403"/>
      <c r="W55" s="403"/>
      <c r="X55" s="403"/>
      <c r="Y55" s="400"/>
      <c r="Z55" s="400"/>
      <c r="AA55" s="400"/>
      <c r="AB55" s="400"/>
      <c r="AC55" s="400"/>
      <c r="AD55" s="400"/>
      <c r="AE55" s="400"/>
      <c r="AF55" s="400"/>
      <c r="AG55" s="408"/>
      <c r="AH55" s="400"/>
      <c r="AI55" s="400"/>
      <c r="AJ55" s="400"/>
      <c r="AK55" s="400"/>
      <c r="AL55" s="6"/>
      <c r="AM55" s="6"/>
      <c r="AN55" s="8"/>
    </row>
    <row r="56" spans="1:40">
      <c r="A56" s="725"/>
      <c r="B56" s="725"/>
      <c r="C56" s="726"/>
      <c r="D56" s="726"/>
      <c r="E56" s="400" t="s">
        <v>442</v>
      </c>
      <c r="F56" s="401" t="s">
        <v>443</v>
      </c>
      <c r="G56" s="400">
        <v>11541</v>
      </c>
      <c r="H56" s="131" t="str">
        <f t="shared" si="1"/>
        <v>Sanski Most</v>
      </c>
      <c r="I56" s="400">
        <v>79260</v>
      </c>
      <c r="J56" s="402" t="s">
        <v>49</v>
      </c>
      <c r="K56" s="400">
        <v>1</v>
      </c>
      <c r="L56" s="400" t="s">
        <v>31</v>
      </c>
      <c r="M56" s="400" t="s">
        <v>444</v>
      </c>
      <c r="N56" s="400" t="s">
        <v>445</v>
      </c>
      <c r="O56" s="400" t="s">
        <v>446</v>
      </c>
      <c r="P56" s="400" t="s">
        <v>447</v>
      </c>
      <c r="Q56" s="400" t="s">
        <v>448</v>
      </c>
      <c r="R56" s="400">
        <v>71305</v>
      </c>
      <c r="S56" s="400">
        <v>11126</v>
      </c>
      <c r="T56" s="400" t="s">
        <v>69</v>
      </c>
      <c r="V56" s="403"/>
      <c r="W56" s="403"/>
      <c r="X56" s="403"/>
      <c r="Y56" s="400"/>
      <c r="Z56" s="400"/>
      <c r="AA56" s="400"/>
      <c r="AB56" s="400"/>
      <c r="AC56" s="400"/>
      <c r="AD56" s="400"/>
      <c r="AE56" s="400"/>
      <c r="AF56" s="400"/>
      <c r="AG56" s="408"/>
      <c r="AH56" s="400"/>
      <c r="AI56" s="400"/>
      <c r="AJ56" s="400"/>
      <c r="AK56" s="400"/>
      <c r="AL56" s="6"/>
      <c r="AM56" s="6"/>
      <c r="AN56" s="8"/>
    </row>
    <row r="57" spans="1:40">
      <c r="A57" s="725"/>
      <c r="B57" s="725"/>
      <c r="C57" s="726"/>
      <c r="D57" s="726"/>
      <c r="E57" s="400" t="s">
        <v>449</v>
      </c>
      <c r="F57" s="401" t="s">
        <v>450</v>
      </c>
      <c r="G57" s="400">
        <v>11312</v>
      </c>
      <c r="H57" s="131" t="str">
        <f t="shared" si="1"/>
        <v>Sapna</v>
      </c>
      <c r="I57" s="400">
        <v>75411</v>
      </c>
      <c r="J57" s="402" t="s">
        <v>30</v>
      </c>
      <c r="K57" s="400">
        <v>3</v>
      </c>
      <c r="L57" s="400" t="s">
        <v>31</v>
      </c>
      <c r="M57" s="400" t="s">
        <v>451</v>
      </c>
      <c r="N57" s="400" t="s">
        <v>452</v>
      </c>
      <c r="O57" s="400" t="s">
        <v>453</v>
      </c>
      <c r="P57" s="400" t="s">
        <v>442</v>
      </c>
      <c r="Q57" s="400" t="s">
        <v>454</v>
      </c>
      <c r="R57" s="400">
        <v>79266</v>
      </c>
      <c r="S57" s="400">
        <v>11541</v>
      </c>
      <c r="T57" s="400" t="s">
        <v>49</v>
      </c>
      <c r="V57" s="403"/>
      <c r="W57" s="403"/>
      <c r="X57" s="403"/>
      <c r="Y57" s="400"/>
      <c r="Z57" s="400"/>
      <c r="AA57" s="400"/>
      <c r="AB57" s="400"/>
      <c r="AC57" s="400"/>
      <c r="AD57" s="400"/>
      <c r="AE57" s="400"/>
      <c r="AF57" s="400"/>
      <c r="AG57" s="408"/>
      <c r="AH57" s="400"/>
      <c r="AI57" s="400"/>
      <c r="AJ57" s="400"/>
      <c r="AK57" s="400"/>
      <c r="AL57" s="6"/>
      <c r="AM57" s="6"/>
      <c r="AN57" s="8"/>
    </row>
    <row r="58" spans="1:40">
      <c r="A58" s="725"/>
      <c r="B58" s="725"/>
      <c r="C58" s="726"/>
      <c r="D58" s="726"/>
      <c r="E58" s="400" t="s">
        <v>455</v>
      </c>
      <c r="F58" s="401" t="s">
        <v>456</v>
      </c>
      <c r="G58" s="400">
        <v>10839</v>
      </c>
      <c r="H58" s="131" t="str">
        <f t="shared" si="1"/>
        <v>Sarajevo-Centar</v>
      </c>
      <c r="I58" s="400">
        <v>71000</v>
      </c>
      <c r="J58" s="402" t="s">
        <v>167</v>
      </c>
      <c r="K58" s="400">
        <v>9</v>
      </c>
      <c r="L58" s="400" t="s">
        <v>31</v>
      </c>
      <c r="M58" s="400" t="s">
        <v>457</v>
      </c>
      <c r="N58" s="400" t="s">
        <v>458</v>
      </c>
      <c r="O58" s="400" t="s">
        <v>459</v>
      </c>
      <c r="P58" s="400" t="s">
        <v>288</v>
      </c>
      <c r="Q58" s="400" t="s">
        <v>460</v>
      </c>
      <c r="R58" s="400">
        <v>88343</v>
      </c>
      <c r="S58" s="400">
        <v>10405</v>
      </c>
      <c r="T58" s="400" t="s">
        <v>270</v>
      </c>
      <c r="V58" s="403"/>
      <c r="W58" s="403"/>
      <c r="X58" s="403"/>
      <c r="Y58" s="400"/>
      <c r="Z58" s="400"/>
      <c r="AA58" s="400"/>
      <c r="AB58" s="400"/>
      <c r="AC58" s="400"/>
      <c r="AD58" s="400"/>
      <c r="AE58" s="400"/>
      <c r="AF58" s="400"/>
      <c r="AG58" s="408"/>
      <c r="AH58" s="400"/>
      <c r="AI58" s="400"/>
      <c r="AJ58" s="400"/>
      <c r="AK58" s="400"/>
      <c r="AL58" s="6"/>
      <c r="AM58" s="6"/>
      <c r="AN58" s="8"/>
    </row>
    <row r="59" spans="1:40">
      <c r="A59" s="725"/>
      <c r="B59" s="725"/>
      <c r="C59" s="726"/>
      <c r="D59" s="726"/>
      <c r="E59" s="400" t="s">
        <v>461</v>
      </c>
      <c r="F59" s="401" t="s">
        <v>462</v>
      </c>
      <c r="G59" s="400">
        <v>10871</v>
      </c>
      <c r="H59" s="131" t="str">
        <f t="shared" si="1"/>
        <v>Sarajevo-Novi Grad</v>
      </c>
      <c r="I59" s="400">
        <v>71000</v>
      </c>
      <c r="J59" s="402" t="s">
        <v>167</v>
      </c>
      <c r="K59" s="400">
        <v>9</v>
      </c>
      <c r="L59" s="400" t="s">
        <v>31</v>
      </c>
      <c r="M59" s="400" t="s">
        <v>463</v>
      </c>
      <c r="N59" s="400" t="s">
        <v>464</v>
      </c>
      <c r="O59" s="400" t="s">
        <v>465</v>
      </c>
      <c r="P59" s="400" t="s">
        <v>405</v>
      </c>
      <c r="Q59" s="400" t="s">
        <v>466</v>
      </c>
      <c r="R59" s="400">
        <v>76297</v>
      </c>
      <c r="S59" s="400">
        <v>11525</v>
      </c>
      <c r="T59" s="400" t="s">
        <v>178</v>
      </c>
      <c r="V59" s="403"/>
      <c r="W59" s="403"/>
      <c r="X59" s="403"/>
      <c r="Y59" s="400"/>
      <c r="Z59" s="400"/>
      <c r="AA59" s="400"/>
      <c r="AB59" s="400"/>
      <c r="AC59" s="400"/>
      <c r="AD59" s="400"/>
      <c r="AE59" s="400"/>
      <c r="AF59" s="400"/>
      <c r="AG59" s="408"/>
      <c r="AH59" s="400"/>
      <c r="AI59" s="400"/>
      <c r="AJ59" s="400"/>
      <c r="AK59" s="400"/>
      <c r="AL59" s="6"/>
      <c r="AM59" s="6"/>
      <c r="AN59" s="8"/>
    </row>
    <row r="60" spans="1:40">
      <c r="A60" s="725"/>
      <c r="B60" s="725"/>
      <c r="C60" s="726"/>
      <c r="D60" s="726"/>
      <c r="E60" s="400" t="s">
        <v>467</v>
      </c>
      <c r="F60" s="401" t="s">
        <v>468</v>
      </c>
      <c r="G60" s="400">
        <v>11568</v>
      </c>
      <c r="H60" s="131" t="str">
        <f t="shared" si="1"/>
        <v>Sarajevo-Novo Sarajevo</v>
      </c>
      <c r="I60" s="400">
        <v>71000</v>
      </c>
      <c r="J60" s="402" t="s">
        <v>167</v>
      </c>
      <c r="K60" s="400">
        <v>9</v>
      </c>
      <c r="L60" s="400" t="s">
        <v>31</v>
      </c>
      <c r="M60" s="400" t="s">
        <v>469</v>
      </c>
      <c r="N60" s="400" t="s">
        <v>470</v>
      </c>
      <c r="O60" s="400" t="s">
        <v>471</v>
      </c>
      <c r="P60" s="400" t="s">
        <v>220</v>
      </c>
      <c r="Q60" s="400" t="s">
        <v>220</v>
      </c>
      <c r="R60" s="400">
        <v>70220</v>
      </c>
      <c r="S60" s="400">
        <v>10294</v>
      </c>
      <c r="T60" s="400" t="s">
        <v>37</v>
      </c>
      <c r="V60" s="403"/>
      <c r="W60" s="403"/>
      <c r="X60" s="403"/>
      <c r="Y60" s="400"/>
      <c r="Z60" s="400"/>
      <c r="AA60" s="400"/>
      <c r="AB60" s="400"/>
      <c r="AC60" s="400"/>
      <c r="AD60" s="400"/>
      <c r="AE60" s="400"/>
      <c r="AF60" s="400"/>
      <c r="AG60" s="408"/>
      <c r="AH60" s="400"/>
      <c r="AI60" s="400"/>
      <c r="AJ60" s="400"/>
      <c r="AK60" s="400"/>
      <c r="AL60" s="6"/>
      <c r="AM60" s="6"/>
      <c r="AN60" s="8"/>
    </row>
    <row r="61" spans="1:40">
      <c r="A61" s="725"/>
      <c r="B61" s="725"/>
      <c r="C61" s="726"/>
      <c r="D61" s="726"/>
      <c r="E61" s="400" t="s">
        <v>472</v>
      </c>
      <c r="F61" s="401" t="s">
        <v>473</v>
      </c>
      <c r="G61" s="400">
        <v>11584</v>
      </c>
      <c r="H61" s="131" t="str">
        <f t="shared" si="1"/>
        <v>Sarajevo-Stari Grad</v>
      </c>
      <c r="I61" s="400">
        <v>71000</v>
      </c>
      <c r="J61" s="402" t="s">
        <v>167</v>
      </c>
      <c r="K61" s="400">
        <v>9</v>
      </c>
      <c r="L61" s="400" t="s">
        <v>31</v>
      </c>
      <c r="M61" s="400" t="s">
        <v>474</v>
      </c>
      <c r="N61" s="400" t="s">
        <v>475</v>
      </c>
      <c r="O61" s="400" t="s">
        <v>476</v>
      </c>
      <c r="P61" s="400" t="s">
        <v>144</v>
      </c>
      <c r="Q61" s="400" t="s">
        <v>477</v>
      </c>
      <c r="R61" s="400">
        <v>88215</v>
      </c>
      <c r="S61" s="400">
        <v>11410</v>
      </c>
      <c r="T61" s="400" t="s">
        <v>114</v>
      </c>
      <c r="V61" s="403"/>
      <c r="W61" s="403"/>
      <c r="X61" s="403"/>
      <c r="Y61" s="400"/>
      <c r="Z61" s="400"/>
      <c r="AA61" s="400"/>
      <c r="AB61" s="400"/>
      <c r="AC61" s="400"/>
      <c r="AD61" s="400"/>
      <c r="AE61" s="400"/>
      <c r="AF61" s="400"/>
      <c r="AG61" s="408"/>
      <c r="AH61" s="400"/>
      <c r="AI61" s="400"/>
      <c r="AJ61" s="400"/>
      <c r="AK61" s="400"/>
      <c r="AL61" s="6"/>
      <c r="AM61" s="6"/>
      <c r="AN61" s="8"/>
    </row>
    <row r="62" spans="1:40">
      <c r="A62" s="725"/>
      <c r="B62" s="725"/>
      <c r="C62" s="726"/>
      <c r="D62" s="726"/>
      <c r="E62" s="400" t="s">
        <v>478</v>
      </c>
      <c r="F62" s="401" t="s">
        <v>479</v>
      </c>
      <c r="G62" s="400">
        <v>10987</v>
      </c>
      <c r="H62" s="131" t="str">
        <f t="shared" si="1"/>
        <v>Srebrenik</v>
      </c>
      <c r="I62" s="400">
        <v>75350</v>
      </c>
      <c r="J62" s="402" t="s">
        <v>30</v>
      </c>
      <c r="K62" s="400">
        <v>3</v>
      </c>
      <c r="L62" s="400" t="s">
        <v>31</v>
      </c>
      <c r="M62" s="400" t="s">
        <v>480</v>
      </c>
      <c r="N62" s="400" t="s">
        <v>481</v>
      </c>
      <c r="O62" s="400" t="s">
        <v>482</v>
      </c>
      <c r="P62" s="400" t="s">
        <v>288</v>
      </c>
      <c r="Q62" s="400" t="s">
        <v>483</v>
      </c>
      <c r="R62" s="400">
        <v>88344</v>
      </c>
      <c r="S62" s="400">
        <v>10405</v>
      </c>
      <c r="T62" s="400" t="s">
        <v>270</v>
      </c>
      <c r="V62" s="403"/>
      <c r="W62" s="403"/>
      <c r="X62" s="403"/>
      <c r="Y62" s="400"/>
      <c r="Z62" s="400"/>
      <c r="AA62" s="400"/>
      <c r="AB62" s="400"/>
      <c r="AC62" s="400"/>
      <c r="AD62" s="400"/>
      <c r="AE62" s="400"/>
      <c r="AF62" s="400"/>
      <c r="AG62" s="408"/>
      <c r="AH62" s="400"/>
      <c r="AI62" s="400"/>
      <c r="AJ62" s="400"/>
      <c r="AK62" s="400"/>
      <c r="AL62" s="6"/>
      <c r="AM62" s="6"/>
      <c r="AN62" s="8"/>
    </row>
    <row r="63" spans="1:40">
      <c r="A63" s="725"/>
      <c r="B63" s="725"/>
      <c r="C63" s="726"/>
      <c r="D63" s="726"/>
      <c r="E63" s="400" t="s">
        <v>199</v>
      </c>
      <c r="F63" s="401" t="s">
        <v>484</v>
      </c>
      <c r="G63" s="400">
        <v>11606</v>
      </c>
      <c r="H63" s="131" t="str">
        <f t="shared" si="1"/>
        <v>Stolac</v>
      </c>
      <c r="I63" s="400">
        <v>88360</v>
      </c>
      <c r="J63" s="402" t="s">
        <v>114</v>
      </c>
      <c r="K63" s="400">
        <v>7</v>
      </c>
      <c r="L63" s="400" t="s">
        <v>31</v>
      </c>
      <c r="M63" s="400" t="s">
        <v>485</v>
      </c>
      <c r="N63" s="400" t="s">
        <v>486</v>
      </c>
      <c r="O63" s="400" t="s">
        <v>487</v>
      </c>
      <c r="P63" s="400" t="s">
        <v>226</v>
      </c>
      <c r="Q63" s="400" t="s">
        <v>226</v>
      </c>
      <c r="R63" s="400">
        <v>80260</v>
      </c>
      <c r="S63" s="400">
        <v>11614</v>
      </c>
      <c r="T63" s="400" t="s">
        <v>87</v>
      </c>
      <c r="V63" s="403"/>
      <c r="W63" s="403"/>
      <c r="X63" s="403"/>
      <c r="Y63" s="400"/>
      <c r="Z63" s="400"/>
      <c r="AA63" s="400"/>
      <c r="AB63" s="400"/>
      <c r="AC63" s="400"/>
      <c r="AD63" s="400"/>
      <c r="AE63" s="400"/>
      <c r="AF63" s="400"/>
      <c r="AG63" s="408"/>
      <c r="AH63" s="400"/>
      <c r="AI63" s="400"/>
      <c r="AJ63" s="400"/>
      <c r="AK63" s="400"/>
      <c r="AL63" s="6"/>
      <c r="AM63" s="6"/>
      <c r="AN63" s="8"/>
    </row>
    <row r="64" spans="1:40">
      <c r="A64" s="725"/>
      <c r="B64" s="725"/>
      <c r="C64" s="726"/>
      <c r="D64" s="726"/>
      <c r="E64" s="400" t="s">
        <v>488</v>
      </c>
      <c r="F64" s="401" t="s">
        <v>489</v>
      </c>
      <c r="G64" s="400">
        <v>10570</v>
      </c>
      <c r="H64" s="131" t="str">
        <f t="shared" si="1"/>
        <v>Široki Brijeg</v>
      </c>
      <c r="I64" s="400">
        <v>88220</v>
      </c>
      <c r="J64" s="402" t="s">
        <v>270</v>
      </c>
      <c r="K64" s="400">
        <v>8</v>
      </c>
      <c r="L64" s="400" t="s">
        <v>31</v>
      </c>
      <c r="M64" s="400" t="s">
        <v>490</v>
      </c>
      <c r="N64" s="400" t="s">
        <v>491</v>
      </c>
      <c r="O64" s="400" t="s">
        <v>492</v>
      </c>
      <c r="P64" s="400" t="s">
        <v>107</v>
      </c>
      <c r="Q64" s="400" t="s">
        <v>493</v>
      </c>
      <c r="R64" s="400">
        <v>70237</v>
      </c>
      <c r="S64" s="400">
        <v>10197</v>
      </c>
      <c r="T64" s="400" t="s">
        <v>37</v>
      </c>
      <c r="V64" s="403"/>
      <c r="W64" s="403"/>
      <c r="X64" s="403"/>
      <c r="Y64" s="400"/>
      <c r="Z64" s="400"/>
      <c r="AA64" s="400"/>
      <c r="AB64" s="400"/>
      <c r="AC64" s="400"/>
      <c r="AD64" s="400"/>
      <c r="AE64" s="400"/>
      <c r="AF64" s="400"/>
      <c r="AG64" s="408"/>
      <c r="AH64" s="400"/>
      <c r="AI64" s="400"/>
      <c r="AJ64" s="400"/>
      <c r="AK64" s="400"/>
      <c r="AL64" s="6"/>
      <c r="AM64" s="6"/>
      <c r="AN64" s="8"/>
    </row>
    <row r="65" spans="1:40">
      <c r="A65" s="725"/>
      <c r="B65" s="725"/>
      <c r="C65" s="726"/>
      <c r="D65" s="726"/>
      <c r="E65" s="400" t="s">
        <v>494</v>
      </c>
      <c r="F65" s="401" t="s">
        <v>495</v>
      </c>
      <c r="G65" s="400">
        <v>11339</v>
      </c>
      <c r="H65" s="131" t="str">
        <f t="shared" ref="H65:H80" si="2">E65</f>
        <v>Teočak</v>
      </c>
      <c r="I65" s="400">
        <v>75414</v>
      </c>
      <c r="J65" s="402" t="s">
        <v>30</v>
      </c>
      <c r="K65" s="400">
        <v>3</v>
      </c>
      <c r="L65" s="400" t="s">
        <v>31</v>
      </c>
      <c r="M65" s="400" t="s">
        <v>496</v>
      </c>
      <c r="N65" s="400" t="s">
        <v>497</v>
      </c>
      <c r="O65" s="400" t="s">
        <v>498</v>
      </c>
      <c r="P65" s="400" t="s">
        <v>478</v>
      </c>
      <c r="Q65" s="400" t="s">
        <v>499</v>
      </c>
      <c r="R65" s="400">
        <v>75358</v>
      </c>
      <c r="S65" s="400">
        <v>10987</v>
      </c>
      <c r="T65" s="400" t="s">
        <v>30</v>
      </c>
      <c r="V65" s="403"/>
      <c r="W65" s="403"/>
      <c r="X65" s="403"/>
      <c r="Y65" s="400"/>
      <c r="Z65" s="400"/>
      <c r="AA65" s="400"/>
      <c r="AB65" s="400"/>
      <c r="AC65" s="400"/>
      <c r="AD65" s="400"/>
      <c r="AE65" s="400"/>
      <c r="AF65" s="400"/>
      <c r="AG65" s="408"/>
      <c r="AH65" s="400"/>
      <c r="AI65" s="400"/>
      <c r="AJ65" s="400"/>
      <c r="AK65" s="400"/>
      <c r="AL65" s="6"/>
      <c r="AM65" s="6"/>
      <c r="AN65" s="8"/>
    </row>
    <row r="66" spans="1:40">
      <c r="A66" s="725"/>
      <c r="B66" s="725"/>
      <c r="C66" s="726"/>
      <c r="D66" s="726"/>
      <c r="E66" s="400" t="s">
        <v>500</v>
      </c>
      <c r="F66" s="401" t="s">
        <v>501</v>
      </c>
      <c r="G66" s="400">
        <v>11045</v>
      </c>
      <c r="H66" s="131" t="str">
        <f t="shared" si="2"/>
        <v>Tešanj</v>
      </c>
      <c r="I66" s="400">
        <v>74260</v>
      </c>
      <c r="J66" s="402" t="s">
        <v>69</v>
      </c>
      <c r="K66" s="400">
        <v>4</v>
      </c>
      <c r="L66" s="400" t="s">
        <v>31</v>
      </c>
      <c r="M66" s="400" t="s">
        <v>502</v>
      </c>
      <c r="N66" s="400" t="s">
        <v>503</v>
      </c>
      <c r="O66" s="400" t="s">
        <v>504</v>
      </c>
      <c r="P66" s="400" t="s">
        <v>371</v>
      </c>
      <c r="Q66" s="400" t="s">
        <v>505</v>
      </c>
      <c r="R66" s="400">
        <v>75308</v>
      </c>
      <c r="S66" s="400">
        <v>10600</v>
      </c>
      <c r="T66" s="400" t="s">
        <v>30</v>
      </c>
      <c r="V66" s="403"/>
      <c r="W66" s="403"/>
      <c r="X66" s="403"/>
      <c r="Y66" s="400"/>
      <c r="Z66" s="400"/>
      <c r="AA66" s="400"/>
      <c r="AB66" s="400"/>
      <c r="AC66" s="400"/>
      <c r="AD66" s="400"/>
      <c r="AE66" s="400"/>
      <c r="AF66" s="400"/>
      <c r="AG66" s="408"/>
      <c r="AH66" s="400"/>
      <c r="AI66" s="400"/>
      <c r="AJ66" s="400"/>
      <c r="AK66" s="400"/>
      <c r="AL66" s="6"/>
      <c r="AM66" s="6"/>
      <c r="AN66" s="8"/>
    </row>
    <row r="67" spans="1:40">
      <c r="A67" s="725"/>
      <c r="B67" s="725"/>
      <c r="C67" s="726"/>
      <c r="D67" s="726"/>
      <c r="E67" s="400" t="s">
        <v>506</v>
      </c>
      <c r="F67" s="401" t="s">
        <v>507</v>
      </c>
      <c r="G67" s="400">
        <v>10308</v>
      </c>
      <c r="H67" s="131" t="str">
        <f t="shared" si="2"/>
        <v>Tomislavgrad</v>
      </c>
      <c r="I67" s="400">
        <v>80240</v>
      </c>
      <c r="J67" s="402" t="s">
        <v>87</v>
      </c>
      <c r="K67" s="400">
        <v>10</v>
      </c>
      <c r="L67" s="400" t="s">
        <v>31</v>
      </c>
      <c r="M67" s="400" t="s">
        <v>508</v>
      </c>
      <c r="N67" s="400" t="s">
        <v>509</v>
      </c>
      <c r="O67" s="400" t="s">
        <v>510</v>
      </c>
      <c r="P67" s="400" t="s">
        <v>511</v>
      </c>
      <c r="Q67" s="400" t="s">
        <v>512</v>
      </c>
      <c r="R67" s="400">
        <v>75274</v>
      </c>
      <c r="S67" s="400">
        <v>11215</v>
      </c>
      <c r="T67" s="400" t="s">
        <v>30</v>
      </c>
      <c r="V67" s="403"/>
      <c r="W67" s="403"/>
      <c r="X67" s="403"/>
      <c r="Y67" s="400"/>
      <c r="Z67" s="400"/>
      <c r="AA67" s="400"/>
      <c r="AB67" s="400"/>
      <c r="AC67" s="400"/>
      <c r="AD67" s="400"/>
      <c r="AE67" s="400"/>
      <c r="AF67" s="400"/>
      <c r="AG67" s="408"/>
      <c r="AH67" s="400"/>
      <c r="AI67" s="400"/>
      <c r="AJ67" s="400"/>
      <c r="AK67" s="400"/>
      <c r="AL67" s="6"/>
      <c r="AM67" s="6"/>
      <c r="AN67" s="8"/>
    </row>
    <row r="68" spans="1:40">
      <c r="A68" s="725"/>
      <c r="B68" s="725"/>
      <c r="C68" s="726"/>
      <c r="D68" s="726"/>
      <c r="E68" s="400" t="s">
        <v>35</v>
      </c>
      <c r="F68" s="401" t="s">
        <v>513</v>
      </c>
      <c r="G68" s="400">
        <v>11061</v>
      </c>
      <c r="H68" s="131" t="str">
        <f t="shared" si="2"/>
        <v>Travnik</v>
      </c>
      <c r="I68" s="400">
        <v>72270</v>
      </c>
      <c r="J68" s="402" t="s">
        <v>37</v>
      </c>
      <c r="K68" s="400">
        <v>6</v>
      </c>
      <c r="L68" s="400" t="s">
        <v>31</v>
      </c>
      <c r="M68" s="400" t="s">
        <v>514</v>
      </c>
      <c r="N68" s="400" t="s">
        <v>515</v>
      </c>
      <c r="O68" s="400" t="s">
        <v>516</v>
      </c>
      <c r="P68" s="400" t="s">
        <v>511</v>
      </c>
      <c r="Q68" s="400" t="s">
        <v>517</v>
      </c>
      <c r="R68" s="400">
        <v>75273</v>
      </c>
      <c r="S68" s="400">
        <v>11215</v>
      </c>
      <c r="T68" s="400" t="s">
        <v>30</v>
      </c>
      <c r="V68" s="403"/>
      <c r="W68" s="403"/>
      <c r="X68" s="403"/>
      <c r="Y68" s="400"/>
      <c r="Z68" s="400"/>
      <c r="AA68" s="400"/>
      <c r="AB68" s="400"/>
      <c r="AC68" s="400"/>
      <c r="AD68" s="400"/>
      <c r="AE68" s="400"/>
      <c r="AF68" s="400"/>
      <c r="AG68" s="408"/>
      <c r="AH68" s="400"/>
      <c r="AI68" s="400"/>
      <c r="AJ68" s="400"/>
      <c r="AK68" s="400"/>
      <c r="AL68" s="6"/>
      <c r="AM68" s="6"/>
      <c r="AN68" s="8"/>
    </row>
    <row r="69" spans="1:40">
      <c r="A69" s="725"/>
      <c r="B69" s="725"/>
      <c r="C69" s="726"/>
      <c r="D69" s="726"/>
      <c r="E69" s="400" t="s">
        <v>388</v>
      </c>
      <c r="F69" s="401" t="s">
        <v>518</v>
      </c>
      <c r="G69" s="400">
        <v>11592</v>
      </c>
      <c r="H69" s="131" t="str">
        <f t="shared" si="2"/>
        <v>Trnovo</v>
      </c>
      <c r="I69" s="400">
        <v>71220</v>
      </c>
      <c r="J69" s="402" t="s">
        <v>167</v>
      </c>
      <c r="K69" s="400">
        <v>9</v>
      </c>
      <c r="L69" s="400" t="s">
        <v>31</v>
      </c>
      <c r="M69" s="400" t="s">
        <v>519</v>
      </c>
      <c r="N69" s="400" t="s">
        <v>520</v>
      </c>
      <c r="O69" s="400" t="s">
        <v>521</v>
      </c>
      <c r="P69" s="400" t="s">
        <v>488</v>
      </c>
      <c r="Q69" s="400" t="s">
        <v>522</v>
      </c>
      <c r="R69" s="400">
        <v>88342</v>
      </c>
      <c r="S69" s="400">
        <v>10570</v>
      </c>
      <c r="T69" s="400" t="s">
        <v>270</v>
      </c>
      <c r="V69" s="403"/>
      <c r="W69" s="403"/>
      <c r="X69" s="403"/>
      <c r="Y69" s="400"/>
      <c r="Z69" s="400"/>
      <c r="AA69" s="400"/>
      <c r="AB69" s="400"/>
      <c r="AC69" s="400"/>
      <c r="AD69" s="400"/>
      <c r="AE69" s="400"/>
      <c r="AF69" s="400"/>
      <c r="AG69" s="408"/>
      <c r="AH69" s="400"/>
      <c r="AI69" s="400"/>
      <c r="AJ69" s="400"/>
      <c r="AK69" s="400"/>
      <c r="AL69" s="6"/>
      <c r="AM69" s="6"/>
      <c r="AN69" s="8"/>
    </row>
    <row r="70" spans="1:40">
      <c r="A70" s="725"/>
      <c r="B70" s="725"/>
      <c r="C70" s="726"/>
      <c r="D70" s="726"/>
      <c r="E70" s="400" t="s">
        <v>293</v>
      </c>
      <c r="F70" s="401" t="s">
        <v>523</v>
      </c>
      <c r="G70" s="400">
        <v>11088</v>
      </c>
      <c r="H70" s="131" t="str">
        <f t="shared" si="2"/>
        <v>Tuzla</v>
      </c>
      <c r="I70" s="400">
        <v>75000</v>
      </c>
      <c r="J70" s="402" t="s">
        <v>30</v>
      </c>
      <c r="K70" s="400">
        <v>3</v>
      </c>
      <c r="L70" s="400" t="s">
        <v>31</v>
      </c>
      <c r="M70" s="400" t="s">
        <v>524</v>
      </c>
      <c r="N70" s="400" t="s">
        <v>525</v>
      </c>
      <c r="O70" s="400" t="s">
        <v>526</v>
      </c>
      <c r="P70" s="400" t="s">
        <v>511</v>
      </c>
      <c r="Q70" s="400" t="s">
        <v>527</v>
      </c>
      <c r="R70" s="400">
        <v>75272</v>
      </c>
      <c r="S70" s="400">
        <v>11215</v>
      </c>
      <c r="T70" s="400" t="s">
        <v>30</v>
      </c>
      <c r="V70" s="403"/>
      <c r="W70" s="403"/>
      <c r="X70" s="403"/>
      <c r="Y70" s="400"/>
      <c r="Z70" s="400"/>
      <c r="AA70" s="400"/>
      <c r="AB70" s="400"/>
      <c r="AC70" s="400"/>
      <c r="AD70" s="400"/>
      <c r="AE70" s="400"/>
      <c r="AF70" s="400"/>
      <c r="AG70" s="408"/>
      <c r="AH70" s="400"/>
      <c r="AI70" s="400"/>
      <c r="AJ70" s="400"/>
      <c r="AK70" s="400"/>
      <c r="AL70" s="6"/>
      <c r="AM70" s="6"/>
      <c r="AN70" s="8"/>
    </row>
    <row r="71" spans="1:40">
      <c r="A71" s="725"/>
      <c r="B71" s="725"/>
      <c r="C71" s="726"/>
      <c r="D71" s="726"/>
      <c r="E71" s="400" t="s">
        <v>528</v>
      </c>
      <c r="F71" s="401" t="s">
        <v>529</v>
      </c>
      <c r="G71" s="400">
        <v>11622</v>
      </c>
      <c r="H71" s="131" t="str">
        <f t="shared" si="2"/>
        <v>Usora</v>
      </c>
      <c r="I71" s="400">
        <v>74230</v>
      </c>
      <c r="J71" s="402" t="s">
        <v>69</v>
      </c>
      <c r="K71" s="400">
        <v>4</v>
      </c>
      <c r="L71" s="400" t="s">
        <v>31</v>
      </c>
      <c r="M71" s="400" t="s">
        <v>530</v>
      </c>
      <c r="N71" s="400" t="s">
        <v>531</v>
      </c>
      <c r="O71" s="400" t="s">
        <v>532</v>
      </c>
      <c r="P71" s="400" t="s">
        <v>442</v>
      </c>
      <c r="Q71" s="400" t="s">
        <v>533</v>
      </c>
      <c r="R71" s="400">
        <v>79264</v>
      </c>
      <c r="S71" s="400">
        <v>11541</v>
      </c>
      <c r="T71" s="400" t="s">
        <v>49</v>
      </c>
      <c r="V71" s="403"/>
      <c r="W71" s="403"/>
      <c r="X71" s="403"/>
      <c r="Y71" s="400"/>
      <c r="Z71" s="400"/>
      <c r="AA71" s="400"/>
      <c r="AB71" s="400"/>
      <c r="AC71" s="400"/>
      <c r="AD71" s="400"/>
      <c r="AE71" s="400"/>
      <c r="AF71" s="400"/>
      <c r="AG71" s="408"/>
      <c r="AH71" s="400"/>
      <c r="AI71" s="400"/>
      <c r="AJ71" s="400"/>
      <c r="AK71" s="400"/>
      <c r="AL71" s="6"/>
      <c r="AM71" s="6"/>
      <c r="AN71" s="8"/>
    </row>
    <row r="72" spans="1:40">
      <c r="A72" s="725"/>
      <c r="B72" s="725"/>
      <c r="C72" s="726"/>
      <c r="D72" s="726"/>
      <c r="E72" s="400" t="s">
        <v>534</v>
      </c>
      <c r="F72" s="401" t="s">
        <v>535</v>
      </c>
      <c r="G72" s="400">
        <v>11100</v>
      </c>
      <c r="H72" s="131" t="str">
        <f t="shared" si="2"/>
        <v>Vareš</v>
      </c>
      <c r="I72" s="400">
        <v>71330</v>
      </c>
      <c r="J72" s="402" t="s">
        <v>69</v>
      </c>
      <c r="K72" s="400">
        <v>4</v>
      </c>
      <c r="L72" s="400" t="s">
        <v>31</v>
      </c>
      <c r="M72" s="400" t="s">
        <v>536</v>
      </c>
      <c r="N72" s="400" t="s">
        <v>537</v>
      </c>
      <c r="O72" s="400" t="s">
        <v>538</v>
      </c>
      <c r="P72" s="400" t="s">
        <v>242</v>
      </c>
      <c r="Q72" s="400" t="s">
        <v>242</v>
      </c>
      <c r="R72" s="400">
        <v>71270</v>
      </c>
      <c r="S72" s="400">
        <v>10324</v>
      </c>
      <c r="T72" s="400" t="s">
        <v>37</v>
      </c>
      <c r="V72" s="403"/>
      <c r="W72" s="403"/>
      <c r="X72" s="403"/>
      <c r="Y72" s="400"/>
      <c r="Z72" s="400"/>
      <c r="AA72" s="400"/>
      <c r="AB72" s="400"/>
      <c r="AC72" s="400"/>
      <c r="AD72" s="400"/>
      <c r="AE72" s="400"/>
      <c r="AF72" s="400"/>
      <c r="AG72" s="408"/>
      <c r="AH72" s="400"/>
      <c r="AI72" s="400"/>
      <c r="AJ72" s="400"/>
      <c r="AK72" s="400"/>
      <c r="AL72" s="6"/>
      <c r="AM72" s="6"/>
      <c r="AN72" s="8"/>
    </row>
    <row r="73" spans="1:40">
      <c r="A73" s="725"/>
      <c r="B73" s="725"/>
      <c r="C73" s="726"/>
      <c r="D73" s="726"/>
      <c r="E73" s="400" t="s">
        <v>539</v>
      </c>
      <c r="F73" s="401" t="s">
        <v>540</v>
      </c>
      <c r="G73" s="400">
        <v>11118</v>
      </c>
      <c r="H73" s="131" t="str">
        <f t="shared" si="2"/>
        <v>Velika Kladuša</v>
      </c>
      <c r="I73" s="400">
        <v>77230</v>
      </c>
      <c r="J73" s="402" t="s">
        <v>49</v>
      </c>
      <c r="K73" s="400">
        <v>1</v>
      </c>
      <c r="L73" s="400" t="s">
        <v>31</v>
      </c>
      <c r="M73" s="400" t="s">
        <v>541</v>
      </c>
      <c r="N73" s="400" t="s">
        <v>542</v>
      </c>
      <c r="O73" s="400" t="s">
        <v>543</v>
      </c>
      <c r="P73" s="400" t="s">
        <v>150</v>
      </c>
      <c r="Q73" s="400" t="s">
        <v>544</v>
      </c>
      <c r="R73" s="400">
        <v>88306</v>
      </c>
      <c r="S73" s="400">
        <v>10243</v>
      </c>
      <c r="T73" s="400" t="s">
        <v>114</v>
      </c>
      <c r="V73" s="403"/>
      <c r="W73" s="403"/>
      <c r="X73" s="403"/>
      <c r="Y73" s="400"/>
      <c r="Z73" s="400"/>
      <c r="AA73" s="400"/>
      <c r="AB73" s="400"/>
      <c r="AC73" s="400"/>
      <c r="AD73" s="400"/>
      <c r="AE73" s="400"/>
      <c r="AF73" s="400"/>
      <c r="AG73" s="408"/>
      <c r="AH73" s="400"/>
      <c r="AI73" s="400"/>
      <c r="AJ73" s="400"/>
      <c r="AK73" s="400"/>
      <c r="AL73" s="6"/>
      <c r="AM73" s="6"/>
      <c r="AN73" s="8"/>
    </row>
    <row r="74" spans="1:40">
      <c r="A74" s="725"/>
      <c r="B74" s="725"/>
      <c r="C74" s="726"/>
      <c r="D74" s="726"/>
      <c r="E74" s="400" t="s">
        <v>447</v>
      </c>
      <c r="F74" s="401" t="s">
        <v>545</v>
      </c>
      <c r="G74" s="400">
        <v>11126</v>
      </c>
      <c r="H74" s="131" t="str">
        <f t="shared" si="2"/>
        <v>Visoko</v>
      </c>
      <c r="I74" s="400">
        <v>71300</v>
      </c>
      <c r="J74" s="402" t="s">
        <v>69</v>
      </c>
      <c r="K74" s="400">
        <v>4</v>
      </c>
      <c r="L74" s="400" t="s">
        <v>31</v>
      </c>
      <c r="M74" s="400" t="s">
        <v>546</v>
      </c>
      <c r="N74" s="400" t="s">
        <v>547</v>
      </c>
      <c r="O74" s="400" t="s">
        <v>548</v>
      </c>
      <c r="P74" s="400" t="s">
        <v>248</v>
      </c>
      <c r="Q74" s="400" t="s">
        <v>248</v>
      </c>
      <c r="R74" s="400">
        <v>80230</v>
      </c>
      <c r="S74" s="400">
        <v>10359</v>
      </c>
      <c r="T74" s="400" t="s">
        <v>87</v>
      </c>
      <c r="V74" s="403"/>
      <c r="W74" s="403"/>
      <c r="X74" s="403"/>
      <c r="Y74" s="400"/>
      <c r="Z74" s="400"/>
      <c r="AA74" s="400"/>
      <c r="AB74" s="400"/>
      <c r="AC74" s="400"/>
      <c r="AD74" s="400"/>
      <c r="AE74" s="400"/>
      <c r="AF74" s="400"/>
      <c r="AG74" s="408"/>
      <c r="AH74" s="400"/>
      <c r="AI74" s="400"/>
      <c r="AJ74" s="400"/>
      <c r="AK74" s="400"/>
      <c r="AL74" s="6"/>
      <c r="AM74" s="6"/>
      <c r="AN74" s="8"/>
    </row>
    <row r="75" spans="1:40">
      <c r="A75" s="725"/>
      <c r="B75" s="725"/>
      <c r="C75" s="726"/>
      <c r="D75" s="726"/>
      <c r="E75" s="400" t="s">
        <v>91</v>
      </c>
      <c r="F75" s="401" t="s">
        <v>549</v>
      </c>
      <c r="G75" s="400">
        <v>11142</v>
      </c>
      <c r="H75" s="131" t="str">
        <f t="shared" si="2"/>
        <v>Vitez</v>
      </c>
      <c r="I75" s="400">
        <v>72250</v>
      </c>
      <c r="J75" s="402" t="s">
        <v>37</v>
      </c>
      <c r="K75" s="400">
        <v>6</v>
      </c>
      <c r="L75" s="400" t="s">
        <v>31</v>
      </c>
      <c r="M75" s="400" t="s">
        <v>550</v>
      </c>
      <c r="N75" s="400" t="s">
        <v>551</v>
      </c>
      <c r="O75" s="400" t="s">
        <v>552</v>
      </c>
      <c r="P75" s="400" t="s">
        <v>383</v>
      </c>
      <c r="Q75" s="400" t="s">
        <v>553</v>
      </c>
      <c r="R75" s="400">
        <v>74258</v>
      </c>
      <c r="S75" s="400">
        <v>10634</v>
      </c>
      <c r="T75" s="400" t="s">
        <v>69</v>
      </c>
      <c r="V75" s="403"/>
      <c r="W75" s="403"/>
      <c r="X75" s="403"/>
      <c r="Y75" s="400"/>
      <c r="Z75" s="400"/>
      <c r="AA75" s="400"/>
      <c r="AB75" s="400"/>
      <c r="AC75" s="400"/>
      <c r="AD75" s="400"/>
      <c r="AE75" s="400"/>
      <c r="AF75" s="400"/>
      <c r="AG75" s="408"/>
      <c r="AH75" s="400"/>
      <c r="AI75" s="400"/>
      <c r="AJ75" s="400"/>
      <c r="AK75" s="400"/>
      <c r="AL75" s="6"/>
      <c r="AM75" s="6"/>
      <c r="AN75" s="8"/>
    </row>
    <row r="76" spans="1:40">
      <c r="A76" s="725"/>
      <c r="B76" s="725"/>
      <c r="C76" s="726"/>
      <c r="D76" s="726"/>
      <c r="E76" s="400" t="s">
        <v>554</v>
      </c>
      <c r="F76" s="401" t="s">
        <v>555</v>
      </c>
      <c r="G76" s="400">
        <v>10928</v>
      </c>
      <c r="H76" s="131" t="str">
        <f t="shared" si="2"/>
        <v>Vogošća</v>
      </c>
      <c r="I76" s="400">
        <v>71320</v>
      </c>
      <c r="J76" s="402" t="s">
        <v>167</v>
      </c>
      <c r="K76" s="400">
        <v>9</v>
      </c>
      <c r="L76" s="400" t="s">
        <v>31</v>
      </c>
      <c r="M76" s="400" t="s">
        <v>556</v>
      </c>
      <c r="N76" s="400" t="s">
        <v>557</v>
      </c>
      <c r="O76" s="400" t="s">
        <v>558</v>
      </c>
      <c r="P76" s="400" t="s">
        <v>311</v>
      </c>
      <c r="Q76" s="400" t="s">
        <v>559</v>
      </c>
      <c r="R76" s="400">
        <v>88422</v>
      </c>
      <c r="S76" s="400">
        <v>10421</v>
      </c>
      <c r="T76" s="400" t="s">
        <v>114</v>
      </c>
      <c r="V76" s="403"/>
      <c r="W76" s="403"/>
      <c r="X76" s="403"/>
      <c r="Y76" s="400"/>
      <c r="Z76" s="400"/>
      <c r="AA76" s="400"/>
      <c r="AB76" s="400"/>
      <c r="AC76" s="400"/>
      <c r="AD76" s="400"/>
      <c r="AE76" s="400"/>
      <c r="AF76" s="400"/>
      <c r="AG76" s="408"/>
      <c r="AH76" s="400"/>
      <c r="AI76" s="400"/>
      <c r="AJ76" s="400"/>
      <c r="AK76" s="400"/>
      <c r="AL76" s="6"/>
      <c r="AM76" s="6"/>
      <c r="AN76" s="8"/>
    </row>
    <row r="77" spans="1:40">
      <c r="A77" s="725"/>
      <c r="B77" s="725"/>
      <c r="C77" s="726"/>
      <c r="D77" s="726"/>
      <c r="E77" s="400" t="s">
        <v>348</v>
      </c>
      <c r="F77" s="401" t="s">
        <v>560</v>
      </c>
      <c r="G77" s="400">
        <v>11177</v>
      </c>
      <c r="H77" s="131" t="str">
        <f t="shared" si="2"/>
        <v>Zavidovići</v>
      </c>
      <c r="I77" s="400">
        <v>72220</v>
      </c>
      <c r="J77" s="402" t="s">
        <v>69</v>
      </c>
      <c r="K77" s="400">
        <v>4</v>
      </c>
      <c r="L77" s="400" t="s">
        <v>31</v>
      </c>
      <c r="M77" s="400" t="s">
        <v>561</v>
      </c>
      <c r="N77" s="400" t="s">
        <v>562</v>
      </c>
      <c r="O77" s="400" t="s">
        <v>563</v>
      </c>
      <c r="P77" s="400" t="s">
        <v>242</v>
      </c>
      <c r="Q77" s="400" t="s">
        <v>564</v>
      </c>
      <c r="R77" s="400">
        <v>71275</v>
      </c>
      <c r="S77" s="400">
        <v>10324</v>
      </c>
      <c r="T77" s="400" t="s">
        <v>37</v>
      </c>
      <c r="V77" s="403"/>
      <c r="W77" s="403"/>
      <c r="X77" s="403"/>
      <c r="Y77" s="400"/>
      <c r="Z77" s="400"/>
      <c r="AA77" s="400"/>
      <c r="AB77" s="400"/>
      <c r="AC77" s="400"/>
      <c r="AD77" s="400"/>
      <c r="AE77" s="400"/>
      <c r="AF77" s="400"/>
      <c r="AG77" s="408"/>
      <c r="AH77" s="400"/>
      <c r="AI77" s="400"/>
      <c r="AJ77" s="400"/>
      <c r="AK77" s="400"/>
      <c r="AL77" s="6"/>
      <c r="AM77" s="6"/>
      <c r="AN77" s="8"/>
    </row>
    <row r="78" spans="1:40">
      <c r="A78" s="725"/>
      <c r="B78" s="725"/>
      <c r="C78" s="726"/>
      <c r="D78" s="726"/>
      <c r="E78" s="400" t="s">
        <v>565</v>
      </c>
      <c r="F78" s="401" t="s">
        <v>566</v>
      </c>
      <c r="G78" s="400">
        <v>11185</v>
      </c>
      <c r="H78" s="131" t="str">
        <f t="shared" si="2"/>
        <v>Zenica</v>
      </c>
      <c r="I78" s="400">
        <v>72000</v>
      </c>
      <c r="J78" s="402" t="s">
        <v>69</v>
      </c>
      <c r="K78" s="400">
        <v>4</v>
      </c>
      <c r="L78" s="400" t="s">
        <v>31</v>
      </c>
      <c r="M78" s="400" t="s">
        <v>567</v>
      </c>
      <c r="N78" s="400" t="s">
        <v>568</v>
      </c>
      <c r="O78" s="400" t="s">
        <v>569</v>
      </c>
      <c r="P78" s="400" t="s">
        <v>255</v>
      </c>
      <c r="Q78" s="400" t="s">
        <v>255</v>
      </c>
      <c r="R78" s="400">
        <v>73101</v>
      </c>
      <c r="S78" s="400">
        <v>11452</v>
      </c>
      <c r="T78" s="400" t="s">
        <v>235</v>
      </c>
      <c r="V78" s="403"/>
      <c r="W78" s="403"/>
      <c r="X78" s="403"/>
      <c r="Y78" s="400"/>
      <c r="Z78" s="400"/>
      <c r="AA78" s="400"/>
      <c r="AB78" s="400"/>
      <c r="AC78" s="400"/>
      <c r="AD78" s="400"/>
      <c r="AE78" s="400"/>
      <c r="AF78" s="400"/>
      <c r="AG78" s="408"/>
      <c r="AH78" s="400"/>
      <c r="AI78" s="400"/>
      <c r="AJ78" s="400"/>
      <c r="AK78" s="400"/>
      <c r="AL78" s="6"/>
      <c r="AM78" s="6"/>
      <c r="AN78" s="8"/>
    </row>
    <row r="79" spans="1:40">
      <c r="A79" s="725"/>
      <c r="B79" s="725"/>
      <c r="C79" s="726"/>
      <c r="D79" s="726"/>
      <c r="E79" s="400" t="s">
        <v>67</v>
      </c>
      <c r="F79" s="401" t="s">
        <v>570</v>
      </c>
      <c r="G79" s="400">
        <v>11207</v>
      </c>
      <c r="H79" s="131" t="str">
        <f t="shared" si="2"/>
        <v>Žepče</v>
      </c>
      <c r="I79" s="400">
        <v>72230</v>
      </c>
      <c r="J79" s="402" t="s">
        <v>69</v>
      </c>
      <c r="K79" s="400">
        <v>4</v>
      </c>
      <c r="L79" s="400" t="s">
        <v>31</v>
      </c>
      <c r="M79" s="400" t="s">
        <v>571</v>
      </c>
      <c r="N79" s="400" t="s">
        <v>572</v>
      </c>
      <c r="O79" s="400" t="s">
        <v>573</v>
      </c>
      <c r="P79" s="400" t="s">
        <v>405</v>
      </c>
      <c r="Q79" s="400" t="s">
        <v>574</v>
      </c>
      <c r="R79" s="400">
        <v>76296</v>
      </c>
      <c r="S79" s="400">
        <v>11525</v>
      </c>
      <c r="T79" s="400" t="s">
        <v>178</v>
      </c>
      <c r="V79" s="403"/>
      <c r="W79" s="403"/>
      <c r="X79" s="403"/>
      <c r="Y79" s="400"/>
      <c r="Z79" s="400"/>
      <c r="AA79" s="400"/>
      <c r="AB79" s="400"/>
      <c r="AC79" s="400"/>
      <c r="AD79" s="400"/>
      <c r="AE79" s="400"/>
      <c r="AF79" s="400"/>
      <c r="AG79" s="408"/>
      <c r="AH79" s="400"/>
      <c r="AI79" s="400"/>
      <c r="AJ79" s="400"/>
      <c r="AK79" s="400"/>
      <c r="AL79" s="6"/>
      <c r="AM79" s="6"/>
      <c r="AN79" s="8"/>
    </row>
    <row r="80" spans="1:40">
      <c r="A80" s="725"/>
      <c r="B80" s="725"/>
      <c r="C80" s="726"/>
      <c r="D80" s="726"/>
      <c r="E80" s="400" t="s">
        <v>511</v>
      </c>
      <c r="F80" s="401" t="s">
        <v>575</v>
      </c>
      <c r="G80" s="400">
        <v>11215</v>
      </c>
      <c r="H80" s="131" t="str">
        <f t="shared" si="2"/>
        <v>Živinice</v>
      </c>
      <c r="I80" s="400">
        <v>75270</v>
      </c>
      <c r="J80" s="402" t="s">
        <v>30</v>
      </c>
      <c r="K80" s="400">
        <v>3</v>
      </c>
      <c r="L80" s="400" t="s">
        <v>31</v>
      </c>
      <c r="M80" s="400" t="s">
        <v>576</v>
      </c>
      <c r="N80" s="400" t="s">
        <v>577</v>
      </c>
      <c r="O80" s="400" t="s">
        <v>578</v>
      </c>
      <c r="P80" s="400" t="s">
        <v>139</v>
      </c>
      <c r="Q80" s="400" t="s">
        <v>579</v>
      </c>
      <c r="R80" s="400">
        <v>77222</v>
      </c>
      <c r="S80" s="400">
        <v>10227</v>
      </c>
      <c r="T80" s="400" t="s">
        <v>49</v>
      </c>
      <c r="V80" s="403"/>
      <c r="W80" s="403"/>
      <c r="X80" s="403"/>
      <c r="Y80" s="400"/>
      <c r="Z80" s="400"/>
      <c r="AA80" s="400"/>
      <c r="AB80" s="400"/>
      <c r="AC80" s="400"/>
      <c r="AD80" s="400"/>
      <c r="AE80" s="400"/>
      <c r="AF80" s="400"/>
      <c r="AG80" s="408"/>
      <c r="AH80" s="400"/>
      <c r="AI80" s="400"/>
      <c r="AJ80" s="400"/>
      <c r="AK80" s="400"/>
      <c r="AL80" s="6"/>
      <c r="AM80" s="6"/>
      <c r="AN80" s="8"/>
    </row>
    <row r="81" spans="1:40">
      <c r="A81" s="725"/>
      <c r="B81" s="725"/>
      <c r="C81" s="726"/>
      <c r="D81" s="726"/>
      <c r="E81" s="400"/>
      <c r="F81" s="401"/>
      <c r="G81" s="400"/>
      <c r="H81" s="400"/>
      <c r="I81" s="400"/>
      <c r="J81" s="409"/>
      <c r="K81" s="400"/>
      <c r="L81" s="400"/>
      <c r="M81" s="400" t="s">
        <v>580</v>
      </c>
      <c r="N81" s="400" t="s">
        <v>581</v>
      </c>
      <c r="O81" s="400" t="s">
        <v>582</v>
      </c>
      <c r="P81" s="400" t="s">
        <v>293</v>
      </c>
      <c r="Q81" s="400" t="s">
        <v>583</v>
      </c>
      <c r="R81" s="400">
        <v>75208</v>
      </c>
      <c r="S81" s="400">
        <v>11088</v>
      </c>
      <c r="T81" s="400" t="s">
        <v>30</v>
      </c>
      <c r="V81" s="403"/>
      <c r="W81" s="403"/>
      <c r="X81" s="403"/>
      <c r="Y81" s="400"/>
      <c r="Z81" s="400"/>
      <c r="AA81" s="400"/>
      <c r="AB81" s="400"/>
      <c r="AC81" s="400"/>
      <c r="AD81" s="400"/>
      <c r="AE81" s="400"/>
      <c r="AF81" s="400"/>
      <c r="AG81" s="408"/>
      <c r="AH81" s="400"/>
      <c r="AI81" s="400"/>
      <c r="AJ81" s="400"/>
      <c r="AK81" s="400"/>
      <c r="AL81" s="6"/>
      <c r="AM81" s="6"/>
      <c r="AN81" s="8"/>
    </row>
    <row r="82" spans="1:40">
      <c r="A82" s="725"/>
      <c r="B82" s="725"/>
      <c r="C82" s="726"/>
      <c r="D82" s="726"/>
      <c r="E82" s="400"/>
      <c r="F82" s="401"/>
      <c r="G82" s="400"/>
      <c r="H82" s="400"/>
      <c r="I82" s="400"/>
      <c r="J82" s="409"/>
      <c r="K82" s="400"/>
      <c r="L82" s="400"/>
      <c r="M82" s="400" t="s">
        <v>584</v>
      </c>
      <c r="N82" s="400" t="s">
        <v>585</v>
      </c>
      <c r="O82" s="400" t="s">
        <v>586</v>
      </c>
      <c r="P82" s="400" t="s">
        <v>263</v>
      </c>
      <c r="Q82" s="400" t="s">
        <v>263</v>
      </c>
      <c r="R82" s="400">
        <v>70240</v>
      </c>
      <c r="S82" s="400">
        <v>10375</v>
      </c>
      <c r="T82" s="400" t="s">
        <v>37</v>
      </c>
      <c r="V82" s="403"/>
      <c r="W82" s="403"/>
      <c r="X82" s="403"/>
      <c r="Y82" s="400"/>
      <c r="Z82" s="400"/>
      <c r="AA82" s="400"/>
      <c r="AB82" s="400"/>
      <c r="AC82" s="400"/>
      <c r="AD82" s="400"/>
      <c r="AE82" s="400"/>
      <c r="AF82" s="400"/>
      <c r="AG82" s="408"/>
      <c r="AH82" s="400"/>
      <c r="AI82" s="400"/>
      <c r="AJ82" s="400"/>
      <c r="AK82" s="400"/>
      <c r="AL82" s="6"/>
      <c r="AM82" s="6"/>
      <c r="AN82" s="8"/>
    </row>
    <row r="83" spans="1:40">
      <c r="A83" s="725"/>
      <c r="B83" s="725"/>
      <c r="C83" s="726"/>
      <c r="D83" s="726"/>
      <c r="E83" s="400"/>
      <c r="F83" s="401"/>
      <c r="G83" s="400"/>
      <c r="H83" s="400"/>
      <c r="I83" s="400"/>
      <c r="J83" s="409"/>
      <c r="K83" s="400"/>
      <c r="L83" s="400"/>
      <c r="M83" s="400" t="s">
        <v>587</v>
      </c>
      <c r="N83" s="400" t="s">
        <v>588</v>
      </c>
      <c r="O83" s="400" t="s">
        <v>589</v>
      </c>
      <c r="P83" s="400" t="s">
        <v>419</v>
      </c>
      <c r="Q83" s="400" t="s">
        <v>590</v>
      </c>
      <c r="R83" s="400">
        <v>88443</v>
      </c>
      <c r="S83" s="400">
        <v>10766</v>
      </c>
      <c r="T83" s="400" t="s">
        <v>114</v>
      </c>
      <c r="V83" s="403"/>
      <c r="W83" s="403"/>
      <c r="X83" s="403"/>
      <c r="Y83" s="400"/>
      <c r="Z83" s="400"/>
      <c r="AA83" s="400"/>
      <c r="AB83" s="400"/>
      <c r="AC83" s="400"/>
      <c r="AD83" s="400"/>
      <c r="AE83" s="400"/>
      <c r="AF83" s="400"/>
      <c r="AG83" s="408"/>
      <c r="AH83" s="400"/>
      <c r="AI83" s="400"/>
      <c r="AJ83" s="400"/>
      <c r="AK83" s="400"/>
      <c r="AL83" s="6"/>
      <c r="AM83" s="6"/>
      <c r="AN83" s="8"/>
    </row>
    <row r="84" spans="1:40">
      <c r="A84" s="725"/>
      <c r="B84" s="725"/>
      <c r="C84" s="726"/>
      <c r="D84" s="726"/>
      <c r="E84" s="400"/>
      <c r="F84" s="401"/>
      <c r="G84" s="400"/>
      <c r="H84" s="400"/>
      <c r="I84" s="400"/>
      <c r="J84" s="409"/>
      <c r="K84" s="400"/>
      <c r="L84" s="400"/>
      <c r="M84" s="400" t="s">
        <v>591</v>
      </c>
      <c r="N84" s="400" t="s">
        <v>592</v>
      </c>
      <c r="O84" s="400" t="s">
        <v>593</v>
      </c>
      <c r="P84" s="400" t="s">
        <v>273</v>
      </c>
      <c r="Q84" s="400" t="s">
        <v>273</v>
      </c>
      <c r="R84" s="400">
        <v>75320</v>
      </c>
      <c r="S84" s="400">
        <v>11479</v>
      </c>
      <c r="T84" s="400" t="s">
        <v>30</v>
      </c>
      <c r="V84" s="403"/>
      <c r="W84" s="403"/>
      <c r="X84" s="403"/>
      <c r="Y84" s="400"/>
      <c r="Z84" s="400"/>
      <c r="AA84" s="400"/>
      <c r="AB84" s="400"/>
      <c r="AC84" s="400"/>
      <c r="AD84" s="400"/>
      <c r="AE84" s="400"/>
      <c r="AF84" s="400"/>
      <c r="AG84" s="408"/>
      <c r="AH84" s="400"/>
      <c r="AI84" s="400"/>
      <c r="AJ84" s="400"/>
      <c r="AK84" s="400"/>
      <c r="AL84" s="6"/>
      <c r="AM84" s="6"/>
      <c r="AN84" s="8"/>
    </row>
    <row r="85" spans="1:40">
      <c r="A85" s="725"/>
      <c r="B85" s="725"/>
      <c r="C85" s="726"/>
      <c r="D85" s="726"/>
      <c r="E85" s="400"/>
      <c r="F85" s="401"/>
      <c r="G85" s="400"/>
      <c r="H85" s="400"/>
      <c r="I85" s="400"/>
      <c r="J85" s="409"/>
      <c r="K85" s="400"/>
      <c r="L85" s="400"/>
      <c r="M85" s="400" t="s">
        <v>594</v>
      </c>
      <c r="N85" s="400" t="s">
        <v>595</v>
      </c>
      <c r="O85" s="400" t="s">
        <v>596</v>
      </c>
      <c r="P85" s="400" t="s">
        <v>107</v>
      </c>
      <c r="Q85" s="400" t="s">
        <v>597</v>
      </c>
      <c r="R85" s="400">
        <v>70233</v>
      </c>
      <c r="S85" s="400">
        <v>10197</v>
      </c>
      <c r="T85" s="400" t="s">
        <v>37</v>
      </c>
      <c r="V85" s="403"/>
      <c r="W85" s="403"/>
      <c r="X85" s="403"/>
      <c r="Y85" s="400"/>
      <c r="Z85" s="400"/>
      <c r="AA85" s="400"/>
      <c r="AB85" s="400"/>
      <c r="AC85" s="400"/>
      <c r="AD85" s="400"/>
      <c r="AE85" s="400"/>
      <c r="AF85" s="400"/>
      <c r="AG85" s="408"/>
      <c r="AH85" s="400"/>
      <c r="AI85" s="400"/>
      <c r="AJ85" s="400"/>
      <c r="AK85" s="400"/>
      <c r="AL85" s="6"/>
      <c r="AM85" s="6"/>
      <c r="AN85" s="8"/>
    </row>
    <row r="86" spans="1:40">
      <c r="A86" s="725"/>
      <c r="B86" s="725"/>
      <c r="C86" s="726"/>
      <c r="D86" s="726"/>
      <c r="E86" s="400"/>
      <c r="F86" s="401"/>
      <c r="G86" s="400"/>
      <c r="H86" s="400"/>
      <c r="I86" s="400"/>
      <c r="J86" s="409"/>
      <c r="K86" s="400"/>
      <c r="L86" s="400"/>
      <c r="M86" s="400" t="s">
        <v>598</v>
      </c>
      <c r="N86" s="400" t="s">
        <v>599</v>
      </c>
      <c r="O86" s="400" t="s">
        <v>600</v>
      </c>
      <c r="P86" s="400" t="s">
        <v>511</v>
      </c>
      <c r="Q86" s="400" t="s">
        <v>601</v>
      </c>
      <c r="R86" s="400">
        <v>75276</v>
      </c>
      <c r="S86" s="400">
        <v>11215</v>
      </c>
      <c r="T86" s="400" t="s">
        <v>30</v>
      </c>
      <c r="V86" s="403"/>
      <c r="W86" s="403"/>
      <c r="X86" s="403"/>
      <c r="Y86" s="400"/>
      <c r="Z86" s="400"/>
      <c r="AA86" s="400"/>
      <c r="AB86" s="400"/>
      <c r="AC86" s="400"/>
      <c r="AD86" s="400"/>
      <c r="AE86" s="400"/>
      <c r="AF86" s="400"/>
      <c r="AG86" s="408"/>
      <c r="AH86" s="400"/>
      <c r="AI86" s="400"/>
      <c r="AJ86" s="400"/>
      <c r="AK86" s="400"/>
      <c r="AL86" s="6"/>
      <c r="AM86" s="6"/>
      <c r="AN86" s="8"/>
    </row>
    <row r="87" spans="1:40">
      <c r="A87" s="725"/>
      <c r="B87" s="725"/>
      <c r="C87" s="726"/>
      <c r="D87" s="726"/>
      <c r="E87" s="400"/>
      <c r="F87" s="401"/>
      <c r="G87" s="400"/>
      <c r="H87" s="400"/>
      <c r="I87" s="400"/>
      <c r="J87" s="409"/>
      <c r="K87" s="400"/>
      <c r="L87" s="400"/>
      <c r="M87" s="400" t="s">
        <v>602</v>
      </c>
      <c r="N87" s="400" t="s">
        <v>603</v>
      </c>
      <c r="O87" s="400" t="s">
        <v>604</v>
      </c>
      <c r="P87" s="400" t="s">
        <v>395</v>
      </c>
      <c r="Q87" s="400" t="s">
        <v>605</v>
      </c>
      <c r="R87" s="400">
        <v>88392</v>
      </c>
      <c r="S87" s="400">
        <v>10685</v>
      </c>
      <c r="T87" s="400" t="s">
        <v>114</v>
      </c>
      <c r="V87" s="403"/>
      <c r="W87" s="403"/>
      <c r="X87" s="403"/>
      <c r="Y87" s="400"/>
      <c r="Z87" s="400"/>
      <c r="AA87" s="400"/>
      <c r="AB87" s="400"/>
      <c r="AC87" s="400"/>
      <c r="AD87" s="400"/>
      <c r="AE87" s="400"/>
      <c r="AF87" s="400"/>
      <c r="AG87" s="408"/>
      <c r="AH87" s="400"/>
      <c r="AI87" s="400"/>
      <c r="AJ87" s="400"/>
      <c r="AK87" s="400"/>
      <c r="AL87" s="6"/>
      <c r="AM87" s="6"/>
      <c r="AN87" s="8"/>
    </row>
    <row r="88" spans="1:40">
      <c r="A88" s="725"/>
      <c r="B88" s="725"/>
      <c r="C88" s="726"/>
      <c r="D88" s="726"/>
      <c r="E88" s="400"/>
      <c r="F88" s="401"/>
      <c r="G88" s="400"/>
      <c r="H88" s="400"/>
      <c r="I88" s="400"/>
      <c r="J88" s="409"/>
      <c r="K88" s="400"/>
      <c r="L88" s="400"/>
      <c r="M88" s="400" t="s">
        <v>606</v>
      </c>
      <c r="N88" s="400" t="s">
        <v>607</v>
      </c>
      <c r="O88" s="400" t="s">
        <v>608</v>
      </c>
      <c r="P88" s="400" t="s">
        <v>281</v>
      </c>
      <c r="Q88" s="400" t="s">
        <v>281</v>
      </c>
      <c r="R88" s="400">
        <v>76250</v>
      </c>
      <c r="S88" s="400">
        <v>10391</v>
      </c>
      <c r="T88" s="400" t="s">
        <v>30</v>
      </c>
      <c r="V88" s="403"/>
      <c r="W88" s="403"/>
      <c r="X88" s="403"/>
      <c r="Y88" s="400"/>
      <c r="Z88" s="400"/>
      <c r="AA88" s="400"/>
      <c r="AB88" s="400"/>
      <c r="AC88" s="400"/>
      <c r="AD88" s="400"/>
      <c r="AE88" s="400"/>
      <c r="AF88" s="400"/>
      <c r="AG88" s="408"/>
      <c r="AH88" s="400"/>
      <c r="AI88" s="400"/>
      <c r="AJ88" s="400"/>
      <c r="AK88" s="400"/>
      <c r="AL88" s="6"/>
      <c r="AM88" s="6"/>
      <c r="AN88" s="8"/>
    </row>
    <row r="89" spans="1:40">
      <c r="A89" s="725"/>
      <c r="B89" s="725"/>
      <c r="C89" s="726"/>
      <c r="D89" s="726"/>
      <c r="E89" s="400"/>
      <c r="F89" s="401"/>
      <c r="G89" s="400"/>
      <c r="H89" s="400"/>
      <c r="I89" s="400"/>
      <c r="J89" s="409"/>
      <c r="K89" s="400"/>
      <c r="L89" s="400"/>
      <c r="M89" s="400" t="s">
        <v>609</v>
      </c>
      <c r="N89" s="400" t="s">
        <v>610</v>
      </c>
      <c r="O89" s="400" t="s">
        <v>611</v>
      </c>
      <c r="P89" s="400" t="s">
        <v>213</v>
      </c>
      <c r="Q89" s="400" t="s">
        <v>612</v>
      </c>
      <c r="R89" s="400">
        <v>76234</v>
      </c>
      <c r="S89" s="400">
        <v>11282</v>
      </c>
      <c r="T89" s="400" t="s">
        <v>178</v>
      </c>
      <c r="V89" s="403"/>
      <c r="W89" s="403"/>
      <c r="X89" s="403"/>
      <c r="Y89" s="400"/>
      <c r="Z89" s="400"/>
      <c r="AA89" s="400"/>
      <c r="AB89" s="400"/>
      <c r="AC89" s="400"/>
      <c r="AD89" s="400"/>
      <c r="AE89" s="400"/>
      <c r="AF89" s="400"/>
      <c r="AG89" s="408"/>
      <c r="AH89" s="400"/>
      <c r="AI89" s="400"/>
      <c r="AJ89" s="400"/>
      <c r="AK89" s="400"/>
      <c r="AL89" s="6"/>
      <c r="AM89" s="6"/>
      <c r="AN89" s="8"/>
    </row>
    <row r="90" spans="1:40">
      <c r="A90" s="725"/>
      <c r="B90" s="725"/>
      <c r="C90" s="726"/>
      <c r="D90" s="726"/>
      <c r="E90" s="400"/>
      <c r="F90" s="401"/>
      <c r="G90" s="400"/>
      <c r="H90" s="400"/>
      <c r="I90" s="400"/>
      <c r="J90" s="409"/>
      <c r="K90" s="400"/>
      <c r="L90" s="400"/>
      <c r="M90" s="400" t="s">
        <v>613</v>
      </c>
      <c r="N90" s="400" t="s">
        <v>614</v>
      </c>
      <c r="O90" s="400" t="s">
        <v>615</v>
      </c>
      <c r="P90" s="400" t="s">
        <v>288</v>
      </c>
      <c r="Q90" s="400" t="s">
        <v>288</v>
      </c>
      <c r="R90" s="400">
        <v>88340</v>
      </c>
      <c r="S90" s="400">
        <v>10405</v>
      </c>
      <c r="T90" s="400" t="s">
        <v>270</v>
      </c>
      <c r="V90" s="403"/>
      <c r="W90" s="403"/>
      <c r="X90" s="403"/>
      <c r="Y90" s="400"/>
      <c r="Z90" s="400"/>
      <c r="AA90" s="400"/>
      <c r="AB90" s="400"/>
      <c r="AC90" s="400"/>
      <c r="AD90" s="400"/>
      <c r="AE90" s="400"/>
      <c r="AF90" s="400"/>
      <c r="AG90" s="408"/>
      <c r="AH90" s="400"/>
      <c r="AI90" s="400"/>
      <c r="AJ90" s="400"/>
      <c r="AK90" s="400"/>
      <c r="AL90" s="6"/>
      <c r="AM90" s="6"/>
      <c r="AN90" s="8"/>
    </row>
    <row r="91" spans="1:40">
      <c r="A91" s="725"/>
      <c r="B91" s="725"/>
      <c r="C91" s="726"/>
      <c r="D91" s="726"/>
      <c r="E91" s="400"/>
      <c r="F91" s="401"/>
      <c r="G91" s="400"/>
      <c r="H91" s="400"/>
      <c r="I91" s="400"/>
      <c r="J91" s="409"/>
      <c r="K91" s="400"/>
      <c r="L91" s="400"/>
      <c r="M91" s="400" t="s">
        <v>616</v>
      </c>
      <c r="N91" s="400" t="s">
        <v>617</v>
      </c>
      <c r="O91" s="400" t="s">
        <v>618</v>
      </c>
      <c r="P91" s="400" t="s">
        <v>366</v>
      </c>
      <c r="Q91" s="400" t="s">
        <v>619</v>
      </c>
      <c r="R91" s="400">
        <v>80205</v>
      </c>
      <c r="S91" s="400">
        <v>10588</v>
      </c>
      <c r="T91" s="400" t="s">
        <v>87</v>
      </c>
      <c r="V91" s="403"/>
      <c r="W91" s="403"/>
      <c r="X91" s="403"/>
      <c r="Y91" s="400"/>
      <c r="Z91" s="400"/>
      <c r="AA91" s="400"/>
      <c r="AB91" s="400"/>
      <c r="AC91" s="400"/>
      <c r="AD91" s="400"/>
      <c r="AE91" s="400"/>
      <c r="AF91" s="400"/>
      <c r="AG91" s="408"/>
      <c r="AH91" s="400"/>
      <c r="AI91" s="400"/>
      <c r="AJ91" s="400"/>
      <c r="AK91" s="400"/>
      <c r="AL91" s="6"/>
      <c r="AM91" s="6"/>
      <c r="AN91" s="8"/>
    </row>
    <row r="92" spans="1:40">
      <c r="A92" s="725"/>
      <c r="B92" s="725"/>
      <c r="C92" s="726"/>
      <c r="D92" s="726"/>
      <c r="E92" s="400"/>
      <c r="F92" s="401"/>
      <c r="G92" s="400"/>
      <c r="H92" s="400"/>
      <c r="I92" s="400"/>
      <c r="J92" s="409"/>
      <c r="K92" s="400"/>
      <c r="L92" s="400"/>
      <c r="M92" s="400" t="s">
        <v>620</v>
      </c>
      <c r="N92" s="400" t="s">
        <v>621</v>
      </c>
      <c r="O92" s="400" t="s">
        <v>622</v>
      </c>
      <c r="P92" s="400" t="s">
        <v>35</v>
      </c>
      <c r="Q92" s="400" t="s">
        <v>623</v>
      </c>
      <c r="R92" s="400">
        <v>72277</v>
      </c>
      <c r="S92" s="400">
        <v>11061</v>
      </c>
      <c r="T92" s="400" t="s">
        <v>37</v>
      </c>
      <c r="W92" s="403"/>
      <c r="X92" s="403"/>
      <c r="Y92" s="400"/>
      <c r="Z92" s="400"/>
      <c r="AA92" s="400"/>
      <c r="AB92" s="400"/>
      <c r="AC92" s="400"/>
      <c r="AD92" s="400"/>
      <c r="AE92" s="400"/>
      <c r="AF92" s="400"/>
      <c r="AG92" s="408"/>
      <c r="AH92" s="400"/>
      <c r="AI92" s="400"/>
      <c r="AJ92" s="400"/>
      <c r="AK92" s="400"/>
      <c r="AL92" s="6"/>
      <c r="AM92" s="6"/>
      <c r="AN92" s="8"/>
    </row>
    <row r="93" spans="1:40">
      <c r="A93" s="725"/>
      <c r="B93" s="725"/>
      <c r="C93" s="726"/>
      <c r="D93" s="726"/>
      <c r="E93" s="400"/>
      <c r="F93" s="401"/>
      <c r="G93" s="400"/>
      <c r="H93" s="400"/>
      <c r="I93" s="400"/>
      <c r="J93" s="409"/>
      <c r="K93" s="400"/>
      <c r="L93" s="400"/>
      <c r="M93" s="400" t="s">
        <v>624</v>
      </c>
      <c r="N93" s="400" t="s">
        <v>625</v>
      </c>
      <c r="O93" s="400" t="s">
        <v>626</v>
      </c>
      <c r="P93" s="400" t="s">
        <v>295</v>
      </c>
      <c r="Q93" s="400" t="s">
        <v>295</v>
      </c>
      <c r="R93" s="400">
        <v>71240</v>
      </c>
      <c r="S93" s="400">
        <v>10847</v>
      </c>
      <c r="T93" s="400" t="s">
        <v>167</v>
      </c>
      <c r="V93" s="403"/>
      <c r="W93" s="403"/>
      <c r="X93" s="403"/>
      <c r="Y93" s="400"/>
      <c r="Z93" s="400"/>
      <c r="AA93" s="400"/>
      <c r="AB93" s="400"/>
      <c r="AC93" s="400"/>
      <c r="AD93" s="400"/>
      <c r="AE93" s="400"/>
      <c r="AF93" s="400"/>
      <c r="AG93" s="408"/>
      <c r="AH93" s="400"/>
      <c r="AI93" s="400"/>
      <c r="AJ93" s="400"/>
      <c r="AK93" s="400"/>
      <c r="AL93" s="6"/>
      <c r="AM93" s="6"/>
      <c r="AN93" s="8"/>
    </row>
    <row r="94" spans="1:40">
      <c r="A94" s="725"/>
      <c r="B94" s="725"/>
      <c r="C94" s="726"/>
      <c r="D94" s="726"/>
      <c r="E94" s="400"/>
      <c r="F94" s="401"/>
      <c r="G94" s="400"/>
      <c r="H94" s="400"/>
      <c r="I94" s="400"/>
      <c r="J94" s="409"/>
      <c r="K94" s="400"/>
      <c r="L94" s="400"/>
      <c r="M94" s="400" t="s">
        <v>627</v>
      </c>
      <c r="N94" s="400" t="s">
        <v>628</v>
      </c>
      <c r="O94" s="400" t="s">
        <v>629</v>
      </c>
      <c r="P94" s="400" t="s">
        <v>348</v>
      </c>
      <c r="Q94" s="400" t="s">
        <v>630</v>
      </c>
      <c r="R94" s="400">
        <v>72225</v>
      </c>
      <c r="S94" s="400">
        <v>11177</v>
      </c>
      <c r="T94" s="400" t="s">
        <v>69</v>
      </c>
      <c r="V94" s="403"/>
      <c r="W94" s="403"/>
      <c r="X94" s="403"/>
      <c r="Y94" s="400"/>
      <c r="Z94" s="400"/>
      <c r="AA94" s="400"/>
      <c r="AB94" s="400"/>
      <c r="AC94" s="400"/>
      <c r="AD94" s="400"/>
      <c r="AE94" s="400"/>
      <c r="AF94" s="400"/>
      <c r="AG94" s="408"/>
      <c r="AH94" s="400"/>
      <c r="AI94" s="400"/>
      <c r="AJ94" s="400"/>
      <c r="AK94" s="400"/>
      <c r="AL94" s="6"/>
      <c r="AM94" s="6"/>
      <c r="AN94" s="8"/>
    </row>
    <row r="95" spans="1:40">
      <c r="A95" s="725"/>
      <c r="B95" s="725"/>
      <c r="C95" s="726"/>
      <c r="D95" s="726"/>
      <c r="E95" s="400"/>
      <c r="F95" s="401"/>
      <c r="G95" s="400"/>
      <c r="H95" s="400"/>
      <c r="I95" s="400"/>
      <c r="J95" s="409"/>
      <c r="K95" s="400"/>
      <c r="L95" s="400"/>
      <c r="M95" s="400" t="s">
        <v>631</v>
      </c>
      <c r="N95" s="400" t="s">
        <v>632</v>
      </c>
      <c r="O95" s="400" t="s">
        <v>633</v>
      </c>
      <c r="P95" s="400" t="s">
        <v>123</v>
      </c>
      <c r="Q95" s="400" t="s">
        <v>634</v>
      </c>
      <c r="R95" s="400">
        <v>72245</v>
      </c>
      <c r="S95" s="400">
        <v>10448</v>
      </c>
      <c r="T95" s="400" t="s">
        <v>69</v>
      </c>
      <c r="V95" s="403"/>
      <c r="W95" s="403"/>
      <c r="X95" s="403"/>
      <c r="Y95" s="400"/>
      <c r="Z95" s="400"/>
      <c r="AA95" s="400"/>
      <c r="AB95" s="400"/>
      <c r="AC95" s="400"/>
      <c r="AD95" s="400"/>
      <c r="AE95" s="400"/>
      <c r="AF95" s="400"/>
      <c r="AG95" s="408"/>
      <c r="AH95" s="400"/>
      <c r="AI95" s="400"/>
      <c r="AJ95" s="400"/>
      <c r="AK95" s="400"/>
      <c r="AL95" s="6"/>
      <c r="AM95" s="6"/>
      <c r="AN95" s="8"/>
    </row>
    <row r="96" spans="1:40">
      <c r="A96" s="725"/>
      <c r="B96" s="725"/>
      <c r="C96" s="726"/>
      <c r="D96" s="726"/>
      <c r="E96" s="400"/>
      <c r="F96" s="401"/>
      <c r="G96" s="400"/>
      <c r="H96" s="400"/>
      <c r="I96" s="400"/>
      <c r="J96" s="409"/>
      <c r="K96" s="400"/>
      <c r="L96" s="400"/>
      <c r="M96" s="400" t="s">
        <v>635</v>
      </c>
      <c r="N96" s="400" t="s">
        <v>636</v>
      </c>
      <c r="O96" s="400" t="s">
        <v>637</v>
      </c>
      <c r="P96" s="400" t="s">
        <v>35</v>
      </c>
      <c r="Q96" s="400" t="s">
        <v>638</v>
      </c>
      <c r="R96" s="400">
        <v>72281</v>
      </c>
      <c r="S96" s="400">
        <v>11061</v>
      </c>
      <c r="T96" s="400" t="s">
        <v>37</v>
      </c>
      <c r="V96" s="403"/>
      <c r="W96" s="403"/>
      <c r="X96" s="403"/>
      <c r="Y96" s="400"/>
      <c r="Z96" s="400"/>
      <c r="AA96" s="400"/>
      <c r="AB96" s="400"/>
      <c r="AC96" s="400"/>
      <c r="AD96" s="400"/>
      <c r="AE96" s="400"/>
      <c r="AF96" s="400"/>
      <c r="AG96" s="408"/>
      <c r="AH96" s="400"/>
      <c r="AI96" s="400"/>
      <c r="AJ96" s="400"/>
      <c r="AK96" s="400"/>
      <c r="AL96" s="6"/>
      <c r="AM96" s="6"/>
      <c r="AN96" s="8"/>
    </row>
    <row r="97" spans="1:40">
      <c r="A97" s="725"/>
      <c r="B97" s="725"/>
      <c r="C97" s="726"/>
      <c r="D97" s="726"/>
      <c r="E97" s="400"/>
      <c r="F97" s="401"/>
      <c r="G97" s="400"/>
      <c r="H97" s="400"/>
      <c r="I97" s="400"/>
      <c r="J97" s="409"/>
      <c r="K97" s="400"/>
      <c r="L97" s="400"/>
      <c r="M97" s="400" t="s">
        <v>639</v>
      </c>
      <c r="N97" s="400" t="s">
        <v>640</v>
      </c>
      <c r="O97" s="400" t="s">
        <v>641</v>
      </c>
      <c r="P97" s="400" t="s">
        <v>199</v>
      </c>
      <c r="Q97" s="400" t="s">
        <v>642</v>
      </c>
      <c r="R97" s="400">
        <v>88368</v>
      </c>
      <c r="S97" s="400">
        <v>11606</v>
      </c>
      <c r="T97" s="400" t="s">
        <v>114</v>
      </c>
      <c r="V97" s="403"/>
      <c r="W97" s="403"/>
      <c r="X97" s="403"/>
      <c r="Y97" s="400"/>
      <c r="Z97" s="400"/>
      <c r="AA97" s="400"/>
      <c r="AB97" s="400"/>
      <c r="AC97" s="400"/>
      <c r="AD97" s="400"/>
      <c r="AE97" s="400"/>
      <c r="AF97" s="400"/>
      <c r="AG97" s="408"/>
      <c r="AH97" s="400"/>
      <c r="AI97" s="400"/>
      <c r="AJ97" s="400"/>
      <c r="AK97" s="400"/>
      <c r="AL97" s="6"/>
      <c r="AM97" s="6"/>
      <c r="AN97" s="8"/>
    </row>
    <row r="98" spans="1:40">
      <c r="A98" s="725"/>
      <c r="B98" s="725"/>
      <c r="C98" s="726"/>
      <c r="D98" s="726"/>
      <c r="E98" s="400"/>
      <c r="F98" s="401"/>
      <c r="G98" s="400"/>
      <c r="H98" s="400"/>
      <c r="I98" s="400"/>
      <c r="J98" s="409"/>
      <c r="K98" s="400"/>
      <c r="L98" s="400"/>
      <c r="M98" s="400" t="s">
        <v>643</v>
      </c>
      <c r="N98" s="400" t="s">
        <v>644</v>
      </c>
      <c r="O98" s="400" t="s">
        <v>645</v>
      </c>
      <c r="P98" s="400" t="s">
        <v>395</v>
      </c>
      <c r="Q98" s="400" t="s">
        <v>646</v>
      </c>
      <c r="R98" s="400">
        <v>88395</v>
      </c>
      <c r="S98" s="400">
        <v>10685</v>
      </c>
      <c r="T98" s="400" t="s">
        <v>114</v>
      </c>
      <c r="V98" s="403"/>
      <c r="W98" s="403"/>
      <c r="X98" s="403"/>
      <c r="Y98" s="400"/>
      <c r="Z98" s="400"/>
      <c r="AA98" s="400"/>
      <c r="AB98" s="400"/>
      <c r="AC98" s="400"/>
      <c r="AD98" s="400"/>
      <c r="AE98" s="400"/>
      <c r="AF98" s="400"/>
      <c r="AG98" s="408"/>
      <c r="AH98" s="400"/>
      <c r="AI98" s="400"/>
      <c r="AJ98" s="400"/>
      <c r="AK98" s="400"/>
      <c r="AL98" s="6"/>
      <c r="AM98" s="6"/>
      <c r="AN98" s="8"/>
    </row>
    <row r="99" spans="1:40">
      <c r="A99" s="725"/>
      <c r="B99" s="725"/>
      <c r="C99" s="726"/>
      <c r="D99" s="726"/>
      <c r="E99" s="400"/>
      <c r="F99" s="401"/>
      <c r="G99" s="400"/>
      <c r="H99" s="400"/>
      <c r="I99" s="400"/>
      <c r="J99" s="409"/>
      <c r="K99" s="400"/>
      <c r="L99" s="400"/>
      <c r="M99" s="400" t="s">
        <v>647</v>
      </c>
      <c r="N99" s="400" t="s">
        <v>648</v>
      </c>
      <c r="O99" s="400" t="s">
        <v>649</v>
      </c>
      <c r="P99" s="400" t="s">
        <v>293</v>
      </c>
      <c r="Q99" s="400" t="s">
        <v>650</v>
      </c>
      <c r="R99" s="400">
        <v>75216</v>
      </c>
      <c r="S99" s="400">
        <v>11088</v>
      </c>
      <c r="T99" s="400" t="s">
        <v>30</v>
      </c>
      <c r="V99" s="403"/>
      <c r="W99" s="403"/>
      <c r="X99" s="403"/>
      <c r="Y99" s="400"/>
      <c r="Z99" s="400"/>
      <c r="AA99" s="400"/>
      <c r="AB99" s="400"/>
      <c r="AC99" s="400"/>
      <c r="AD99" s="400"/>
      <c r="AE99" s="400"/>
      <c r="AF99" s="400"/>
      <c r="AG99" s="408"/>
      <c r="AH99" s="400"/>
      <c r="AI99" s="400"/>
      <c r="AJ99" s="400"/>
      <c r="AK99" s="400"/>
      <c r="AL99" s="6"/>
      <c r="AM99" s="6"/>
      <c r="AN99" s="8"/>
    </row>
    <row r="100" spans="1:40">
      <c r="A100" s="725"/>
      <c r="B100" s="725"/>
      <c r="C100" s="726"/>
      <c r="D100" s="726"/>
      <c r="E100" s="400"/>
      <c r="F100" s="401"/>
      <c r="G100" s="400"/>
      <c r="H100" s="400"/>
      <c r="I100" s="400"/>
      <c r="J100" s="409"/>
      <c r="K100" s="400"/>
      <c r="L100" s="400"/>
      <c r="M100" s="400" t="s">
        <v>651</v>
      </c>
      <c r="N100" s="400" t="s">
        <v>652</v>
      </c>
      <c r="O100" s="400" t="s">
        <v>653</v>
      </c>
      <c r="P100" s="400" t="s">
        <v>395</v>
      </c>
      <c r="Q100" s="400" t="s">
        <v>654</v>
      </c>
      <c r="R100" s="400">
        <v>88394</v>
      </c>
      <c r="S100" s="400">
        <v>10685</v>
      </c>
      <c r="T100" s="400" t="s">
        <v>114</v>
      </c>
      <c r="V100" s="403"/>
      <c r="W100" s="403"/>
      <c r="X100" s="403"/>
      <c r="Y100" s="400"/>
      <c r="Z100" s="400"/>
      <c r="AA100" s="400"/>
      <c r="AB100" s="400"/>
      <c r="AC100" s="400"/>
      <c r="AD100" s="400"/>
      <c r="AE100" s="400"/>
      <c r="AF100" s="400"/>
      <c r="AG100" s="408"/>
      <c r="AH100" s="400"/>
      <c r="AI100" s="400"/>
      <c r="AJ100" s="400"/>
      <c r="AK100" s="400"/>
      <c r="AL100" s="6"/>
      <c r="AM100" s="6"/>
      <c r="AN100" s="8"/>
    </row>
    <row r="101" spans="1:40">
      <c r="A101" s="725"/>
      <c r="B101" s="725"/>
      <c r="C101" s="726"/>
      <c r="D101" s="726"/>
      <c r="E101" s="400"/>
      <c r="F101" s="401"/>
      <c r="G101" s="400"/>
      <c r="H101" s="400"/>
      <c r="I101" s="400"/>
      <c r="J101" s="409"/>
      <c r="K101" s="400"/>
      <c r="L101" s="400"/>
      <c r="M101" s="400" t="s">
        <v>655</v>
      </c>
      <c r="N101" s="400" t="s">
        <v>656</v>
      </c>
      <c r="O101" s="400" t="s">
        <v>657</v>
      </c>
      <c r="P101" s="400" t="s">
        <v>165</v>
      </c>
      <c r="Q101" s="400" t="s">
        <v>165</v>
      </c>
      <c r="R101" s="400">
        <v>71210</v>
      </c>
      <c r="S101" s="400">
        <v>11550</v>
      </c>
      <c r="T101" s="400" t="s">
        <v>167</v>
      </c>
      <c r="V101" s="403"/>
      <c r="W101" s="403"/>
      <c r="X101" s="403"/>
      <c r="Y101" s="400"/>
      <c r="Z101" s="400"/>
      <c r="AA101" s="400"/>
      <c r="AB101" s="400"/>
      <c r="AC101" s="400"/>
      <c r="AD101" s="400"/>
      <c r="AE101" s="400"/>
      <c r="AF101" s="400"/>
      <c r="AG101" s="408"/>
      <c r="AH101" s="400"/>
      <c r="AI101" s="400"/>
      <c r="AJ101" s="400"/>
      <c r="AK101" s="400"/>
      <c r="AL101" s="6"/>
      <c r="AM101" s="6"/>
      <c r="AN101" s="8"/>
    </row>
    <row r="102" spans="1:40">
      <c r="A102" s="725"/>
      <c r="B102" s="725"/>
      <c r="C102" s="726"/>
      <c r="D102" s="726"/>
      <c r="E102" s="400"/>
      <c r="F102" s="401"/>
      <c r="G102" s="400"/>
      <c r="H102" s="400"/>
      <c r="I102" s="400"/>
      <c r="J102" s="409"/>
      <c r="K102" s="400"/>
      <c r="L102" s="400"/>
      <c r="M102" s="400" t="s">
        <v>658</v>
      </c>
      <c r="N102" s="400" t="s">
        <v>2995</v>
      </c>
      <c r="O102" s="400" t="s">
        <v>659</v>
      </c>
      <c r="P102" s="400" t="s">
        <v>306</v>
      </c>
      <c r="Q102" s="400" t="s">
        <v>306</v>
      </c>
      <c r="R102" s="400">
        <v>71380</v>
      </c>
      <c r="S102" s="400">
        <v>10863</v>
      </c>
      <c r="T102" s="400" t="s">
        <v>167</v>
      </c>
      <c r="V102" s="403"/>
      <c r="W102" s="403"/>
      <c r="X102" s="403"/>
      <c r="Y102" s="400"/>
      <c r="Z102" s="400"/>
      <c r="AA102" s="400"/>
      <c r="AB102" s="400"/>
      <c r="AC102" s="400"/>
      <c r="AD102" s="400"/>
      <c r="AE102" s="400"/>
      <c r="AF102" s="400"/>
      <c r="AG102" s="408"/>
      <c r="AH102" s="400"/>
      <c r="AI102" s="400"/>
      <c r="AJ102" s="400"/>
      <c r="AK102" s="400"/>
      <c r="AL102" s="6"/>
      <c r="AM102" s="6"/>
      <c r="AN102" s="8"/>
    </row>
    <row r="103" spans="1:40">
      <c r="A103" s="725"/>
      <c r="B103" s="725"/>
      <c r="C103" s="726"/>
      <c r="D103" s="726"/>
      <c r="E103" s="400"/>
      <c r="F103" s="401"/>
      <c r="G103" s="400"/>
      <c r="H103" s="400"/>
      <c r="I103" s="400"/>
      <c r="J103" s="409"/>
      <c r="K103" s="400"/>
      <c r="L103" s="400"/>
      <c r="M103" s="400" t="s">
        <v>660</v>
      </c>
      <c r="N103" s="400" t="s">
        <v>661</v>
      </c>
      <c r="O103" s="400" t="s">
        <v>662</v>
      </c>
      <c r="P103" s="400" t="s">
        <v>255</v>
      </c>
      <c r="Q103" s="400" t="s">
        <v>663</v>
      </c>
      <c r="R103" s="400">
        <v>73208</v>
      </c>
      <c r="S103" s="400">
        <v>11452</v>
      </c>
      <c r="T103" s="400" t="s">
        <v>235</v>
      </c>
      <c r="V103" s="403"/>
      <c r="W103" s="403"/>
      <c r="X103" s="403"/>
      <c r="Y103" s="400"/>
      <c r="Z103" s="400"/>
      <c r="AA103" s="400"/>
      <c r="AB103" s="400"/>
      <c r="AC103" s="400"/>
      <c r="AD103" s="400"/>
      <c r="AE103" s="400"/>
      <c r="AF103" s="400"/>
      <c r="AG103" s="408"/>
      <c r="AH103" s="400"/>
      <c r="AI103" s="400"/>
      <c r="AJ103" s="400"/>
      <c r="AK103" s="400"/>
      <c r="AL103" s="6"/>
      <c r="AM103" s="6"/>
      <c r="AN103" s="8"/>
    </row>
    <row r="104" spans="1:40">
      <c r="A104" s="725"/>
      <c r="B104" s="725"/>
      <c r="C104" s="726"/>
      <c r="D104" s="726"/>
      <c r="E104" s="400"/>
      <c r="F104" s="401"/>
      <c r="G104" s="400"/>
      <c r="H104" s="400"/>
      <c r="I104" s="400"/>
      <c r="J104" s="409"/>
      <c r="K104" s="400"/>
      <c r="L104" s="400"/>
      <c r="M104" s="400" t="s">
        <v>664</v>
      </c>
      <c r="N104" s="400" t="s">
        <v>665</v>
      </c>
      <c r="O104" s="400" t="s">
        <v>666</v>
      </c>
      <c r="P104" s="400" t="s">
        <v>47</v>
      </c>
      <c r="Q104" s="400" t="s">
        <v>667</v>
      </c>
      <c r="R104" s="400">
        <v>77208</v>
      </c>
      <c r="S104" s="400">
        <v>10049</v>
      </c>
      <c r="T104" s="400" t="s">
        <v>49</v>
      </c>
      <c r="V104" s="403"/>
      <c r="W104" s="403"/>
      <c r="X104" s="403"/>
      <c r="Y104" s="400"/>
      <c r="Z104" s="400"/>
      <c r="AA104" s="400"/>
      <c r="AB104" s="400"/>
      <c r="AC104" s="400"/>
      <c r="AD104" s="400"/>
      <c r="AE104" s="400"/>
      <c r="AF104" s="400"/>
      <c r="AG104" s="408"/>
      <c r="AH104" s="400"/>
      <c r="AI104" s="400"/>
      <c r="AJ104" s="400"/>
      <c r="AK104" s="400"/>
      <c r="AL104" s="6"/>
      <c r="AM104" s="6"/>
      <c r="AN104" s="8"/>
    </row>
    <row r="105" spans="1:40">
      <c r="A105" s="725"/>
      <c r="B105" s="725"/>
      <c r="C105" s="726"/>
      <c r="D105" s="726"/>
      <c r="E105" s="400"/>
      <c r="F105" s="401"/>
      <c r="G105" s="400"/>
      <c r="H105" s="400"/>
      <c r="I105" s="400"/>
      <c r="J105" s="409"/>
      <c r="K105" s="400"/>
      <c r="L105" s="400"/>
      <c r="M105" s="400" t="s">
        <v>668</v>
      </c>
      <c r="N105" s="400" t="s">
        <v>669</v>
      </c>
      <c r="O105" s="400" t="s">
        <v>670</v>
      </c>
      <c r="P105" s="400" t="s">
        <v>311</v>
      </c>
      <c r="Q105" s="400" t="s">
        <v>311</v>
      </c>
      <c r="R105" s="400">
        <v>88420</v>
      </c>
      <c r="S105" s="400">
        <v>10421</v>
      </c>
      <c r="T105" s="400" t="s">
        <v>114</v>
      </c>
      <c r="V105" s="403"/>
      <c r="W105" s="403"/>
      <c r="X105" s="403"/>
      <c r="Y105" s="400"/>
      <c r="Z105" s="400"/>
      <c r="AA105" s="400"/>
      <c r="AB105" s="400"/>
      <c r="AC105" s="400"/>
      <c r="AD105" s="400"/>
      <c r="AE105" s="400"/>
      <c r="AF105" s="400"/>
      <c r="AG105" s="408"/>
      <c r="AH105" s="400"/>
      <c r="AI105" s="400"/>
      <c r="AJ105" s="400"/>
      <c r="AK105" s="400"/>
      <c r="AL105" s="6"/>
      <c r="AM105" s="6"/>
      <c r="AN105" s="8"/>
    </row>
    <row r="106" spans="1:40">
      <c r="A106" s="725"/>
      <c r="B106" s="725"/>
      <c r="C106" s="726"/>
      <c r="D106" s="726"/>
      <c r="E106" s="400"/>
      <c r="F106" s="401"/>
      <c r="G106" s="400"/>
      <c r="H106" s="400"/>
      <c r="I106" s="400"/>
      <c r="J106" s="409"/>
      <c r="K106" s="400"/>
      <c r="L106" s="400"/>
      <c r="M106" s="400" t="s">
        <v>671</v>
      </c>
      <c r="N106" s="400" t="s">
        <v>672</v>
      </c>
      <c r="O106" s="400" t="s">
        <v>673</v>
      </c>
      <c r="P106" s="400" t="s">
        <v>317</v>
      </c>
      <c r="Q106" s="400" t="s">
        <v>317</v>
      </c>
      <c r="R106" s="400">
        <v>70101</v>
      </c>
      <c r="S106" s="400">
        <v>11487</v>
      </c>
      <c r="T106" s="400" t="s">
        <v>37</v>
      </c>
      <c r="V106" s="403"/>
      <c r="W106" s="403"/>
      <c r="X106" s="403"/>
      <c r="Y106" s="400"/>
      <c r="Z106" s="400"/>
      <c r="AA106" s="400"/>
      <c r="AB106" s="400"/>
      <c r="AC106" s="400"/>
      <c r="AD106" s="400"/>
      <c r="AE106" s="400"/>
      <c r="AF106" s="400"/>
      <c r="AG106" s="408"/>
      <c r="AH106" s="400"/>
      <c r="AI106" s="400"/>
      <c r="AJ106" s="400"/>
      <c r="AK106" s="400"/>
      <c r="AL106" s="6"/>
      <c r="AM106" s="6"/>
      <c r="AN106" s="8"/>
    </row>
    <row r="107" spans="1:40">
      <c r="A107" s="725"/>
      <c r="B107" s="725"/>
      <c r="C107" s="726"/>
      <c r="D107" s="726"/>
      <c r="E107" s="400"/>
      <c r="F107" s="401"/>
      <c r="G107" s="400"/>
      <c r="H107" s="400"/>
      <c r="I107" s="400"/>
      <c r="J107" s="409"/>
      <c r="K107" s="400"/>
      <c r="L107" s="400"/>
      <c r="M107" s="400" t="s">
        <v>674</v>
      </c>
      <c r="N107" s="400" t="s">
        <v>675</v>
      </c>
      <c r="O107" s="400" t="s">
        <v>676</v>
      </c>
      <c r="P107" s="400" t="s">
        <v>565</v>
      </c>
      <c r="Q107" s="400" t="s">
        <v>677</v>
      </c>
      <c r="R107" s="400">
        <v>72215</v>
      </c>
      <c r="S107" s="400">
        <v>11185</v>
      </c>
      <c r="T107" s="400" t="s">
        <v>69</v>
      </c>
      <c r="V107" s="403"/>
      <c r="W107" s="403"/>
      <c r="X107" s="403"/>
      <c r="Y107" s="400"/>
      <c r="Z107" s="400"/>
      <c r="AA107" s="400"/>
      <c r="AB107" s="400"/>
      <c r="AC107" s="400"/>
      <c r="AD107" s="400"/>
      <c r="AE107" s="400"/>
      <c r="AF107" s="400"/>
      <c r="AG107" s="408"/>
      <c r="AH107" s="400"/>
      <c r="AI107" s="400"/>
      <c r="AJ107" s="400"/>
      <c r="AK107" s="400"/>
      <c r="AL107" s="6"/>
      <c r="AM107" s="6"/>
      <c r="AN107" s="8"/>
    </row>
    <row r="108" spans="1:40">
      <c r="A108" s="725"/>
      <c r="B108" s="725"/>
      <c r="C108" s="726"/>
      <c r="D108" s="726"/>
      <c r="E108" s="400"/>
      <c r="F108" s="401"/>
      <c r="G108" s="400"/>
      <c r="H108" s="400"/>
      <c r="I108" s="400"/>
      <c r="J108" s="409"/>
      <c r="K108" s="400"/>
      <c r="L108" s="400"/>
      <c r="M108" s="400" t="s">
        <v>678</v>
      </c>
      <c r="N108" s="400" t="s">
        <v>679</v>
      </c>
      <c r="O108" s="400" t="s">
        <v>680</v>
      </c>
      <c r="P108" s="400" t="s">
        <v>488</v>
      </c>
      <c r="Q108" s="400" t="s">
        <v>681</v>
      </c>
      <c r="R108" s="400">
        <v>88224</v>
      </c>
      <c r="S108" s="400">
        <v>10570</v>
      </c>
      <c r="T108" s="400" t="s">
        <v>270</v>
      </c>
      <c r="V108" s="403"/>
      <c r="W108" s="403"/>
      <c r="X108" s="403"/>
      <c r="Y108" s="400"/>
      <c r="Z108" s="400"/>
      <c r="AA108" s="400"/>
      <c r="AB108" s="400"/>
      <c r="AC108" s="400"/>
      <c r="AD108" s="400"/>
      <c r="AE108" s="400"/>
      <c r="AF108" s="400"/>
      <c r="AG108" s="408"/>
      <c r="AH108" s="400"/>
      <c r="AI108" s="400"/>
      <c r="AJ108" s="400"/>
      <c r="AK108" s="400"/>
      <c r="AL108" s="6"/>
      <c r="AM108" s="6"/>
      <c r="AN108" s="8"/>
    </row>
    <row r="109" spans="1:40">
      <c r="A109" s="725"/>
      <c r="B109" s="725"/>
      <c r="C109" s="726"/>
      <c r="D109" s="726"/>
      <c r="E109" s="400"/>
      <c r="F109" s="401"/>
      <c r="G109" s="400"/>
      <c r="H109" s="400"/>
      <c r="I109" s="400"/>
      <c r="J109" s="409"/>
      <c r="K109" s="400"/>
      <c r="L109" s="400"/>
      <c r="M109" s="400" t="s">
        <v>682</v>
      </c>
      <c r="N109" s="400" t="s">
        <v>683</v>
      </c>
      <c r="O109" s="400" t="s">
        <v>684</v>
      </c>
      <c r="P109" s="400" t="s">
        <v>500</v>
      </c>
      <c r="Q109" s="400" t="s">
        <v>685</v>
      </c>
      <c r="R109" s="400">
        <v>74264</v>
      </c>
      <c r="S109" s="400">
        <v>11045</v>
      </c>
      <c r="T109" s="400" t="s">
        <v>69</v>
      </c>
      <c r="V109" s="403"/>
      <c r="W109" s="403"/>
      <c r="X109" s="403"/>
      <c r="Y109" s="400"/>
      <c r="Z109" s="400"/>
      <c r="AA109" s="400"/>
      <c r="AB109" s="400"/>
      <c r="AC109" s="400"/>
      <c r="AD109" s="400"/>
      <c r="AE109" s="400"/>
      <c r="AF109" s="400"/>
      <c r="AG109" s="408"/>
      <c r="AH109" s="400"/>
      <c r="AI109" s="400"/>
      <c r="AJ109" s="400"/>
      <c r="AK109" s="400"/>
      <c r="AL109" s="6"/>
      <c r="AM109" s="6"/>
      <c r="AN109" s="8"/>
    </row>
    <row r="110" spans="1:40">
      <c r="A110" s="725"/>
      <c r="B110" s="725"/>
      <c r="C110" s="726"/>
      <c r="D110" s="726"/>
      <c r="E110" s="400"/>
      <c r="F110" s="401"/>
      <c r="G110" s="400"/>
      <c r="H110" s="400"/>
      <c r="I110" s="400"/>
      <c r="J110" s="409"/>
      <c r="K110" s="400"/>
      <c r="L110" s="400"/>
      <c r="M110" s="400" t="s">
        <v>686</v>
      </c>
      <c r="N110" s="400" t="s">
        <v>687</v>
      </c>
      <c r="O110" s="400" t="s">
        <v>688</v>
      </c>
      <c r="P110" s="400" t="s">
        <v>62</v>
      </c>
      <c r="Q110" s="400" t="s">
        <v>689</v>
      </c>
      <c r="R110" s="400">
        <v>77241</v>
      </c>
      <c r="S110" s="400">
        <v>11428</v>
      </c>
      <c r="T110" s="400" t="s">
        <v>49</v>
      </c>
      <c r="V110" s="403"/>
      <c r="W110" s="403"/>
      <c r="X110" s="403"/>
      <c r="Y110" s="400"/>
      <c r="Z110" s="400"/>
      <c r="AA110" s="400"/>
      <c r="AB110" s="400"/>
      <c r="AC110" s="400"/>
      <c r="AD110" s="400"/>
      <c r="AE110" s="400"/>
      <c r="AF110" s="400"/>
      <c r="AG110" s="408"/>
      <c r="AH110" s="400"/>
      <c r="AI110" s="400"/>
      <c r="AJ110" s="400"/>
      <c r="AK110" s="400"/>
      <c r="AL110" s="6"/>
      <c r="AM110" s="6"/>
      <c r="AN110" s="8"/>
    </row>
    <row r="111" spans="1:40">
      <c r="A111" s="725"/>
      <c r="B111" s="725"/>
      <c r="C111" s="726"/>
      <c r="D111" s="726"/>
      <c r="E111" s="400"/>
      <c r="F111" s="401"/>
      <c r="G111" s="400"/>
      <c r="H111" s="400"/>
      <c r="I111" s="400"/>
      <c r="J111" s="409"/>
      <c r="K111" s="400"/>
      <c r="L111" s="400"/>
      <c r="M111" s="400" t="s">
        <v>690</v>
      </c>
      <c r="N111" s="400" t="s">
        <v>691</v>
      </c>
      <c r="O111" s="400" t="s">
        <v>692</v>
      </c>
      <c r="P111" s="400" t="s">
        <v>118</v>
      </c>
      <c r="Q111" s="400" t="s">
        <v>693</v>
      </c>
      <c r="R111" s="400">
        <v>72264</v>
      </c>
      <c r="S111" s="400">
        <v>10219</v>
      </c>
      <c r="T111" s="400" t="s">
        <v>37</v>
      </c>
      <c r="V111" s="403"/>
      <c r="W111" s="403"/>
      <c r="X111" s="403"/>
      <c r="Y111" s="400"/>
      <c r="Z111" s="400"/>
      <c r="AA111" s="400"/>
      <c r="AB111" s="400"/>
      <c r="AC111" s="400"/>
      <c r="AD111" s="400"/>
      <c r="AE111" s="400"/>
      <c r="AF111" s="400"/>
      <c r="AG111" s="408"/>
      <c r="AH111" s="400"/>
      <c r="AI111" s="400"/>
      <c r="AJ111" s="400"/>
      <c r="AK111" s="400"/>
      <c r="AL111" s="6"/>
      <c r="AM111" s="6"/>
      <c r="AN111" s="8"/>
    </row>
    <row r="112" spans="1:40">
      <c r="A112" s="725"/>
      <c r="B112" s="725"/>
      <c r="C112" s="726"/>
      <c r="D112" s="726"/>
      <c r="E112" s="400"/>
      <c r="F112" s="401"/>
      <c r="G112" s="400"/>
      <c r="H112" s="400"/>
      <c r="I112" s="400"/>
      <c r="J112" s="409"/>
      <c r="K112" s="400"/>
      <c r="L112" s="400"/>
      <c r="M112" s="400" t="s">
        <v>694</v>
      </c>
      <c r="N112" s="400" t="s">
        <v>695</v>
      </c>
      <c r="O112" s="400" t="s">
        <v>696</v>
      </c>
      <c r="P112" s="400" t="s">
        <v>123</v>
      </c>
      <c r="Q112" s="400" t="s">
        <v>123</v>
      </c>
      <c r="R112" s="400">
        <v>72240</v>
      </c>
      <c r="S112" s="400">
        <v>10448</v>
      </c>
      <c r="T112" s="400" t="s">
        <v>69</v>
      </c>
      <c r="V112" s="403"/>
      <c r="W112" s="403"/>
      <c r="X112" s="403"/>
      <c r="Y112" s="400"/>
      <c r="Z112" s="400"/>
      <c r="AA112" s="400"/>
      <c r="AB112" s="400"/>
      <c r="AC112" s="400"/>
      <c r="AD112" s="400"/>
      <c r="AE112" s="400"/>
      <c r="AF112" s="400"/>
      <c r="AG112" s="408"/>
      <c r="AH112" s="400"/>
      <c r="AI112" s="400"/>
      <c r="AJ112" s="400"/>
      <c r="AK112" s="400"/>
      <c r="AL112" s="6"/>
      <c r="AM112" s="6"/>
      <c r="AN112" s="8"/>
    </row>
    <row r="113" spans="1:40">
      <c r="A113" s="725"/>
      <c r="B113" s="725"/>
      <c r="C113" s="726"/>
      <c r="D113" s="726"/>
      <c r="E113" s="400"/>
      <c r="F113" s="401"/>
      <c r="G113" s="400"/>
      <c r="H113" s="400"/>
      <c r="I113" s="400"/>
      <c r="J113" s="409"/>
      <c r="K113" s="400"/>
      <c r="L113" s="400"/>
      <c r="M113" s="400" t="s">
        <v>697</v>
      </c>
      <c r="N113" s="400" t="s">
        <v>698</v>
      </c>
      <c r="O113" s="400"/>
      <c r="P113" s="400" t="s">
        <v>328</v>
      </c>
      <c r="Q113" s="400" t="s">
        <v>328</v>
      </c>
      <c r="R113" s="400">
        <v>75260</v>
      </c>
      <c r="S113" s="400">
        <v>11495</v>
      </c>
      <c r="T113" s="400" t="s">
        <v>30</v>
      </c>
      <c r="V113" s="403"/>
      <c r="W113" s="403"/>
      <c r="X113" s="403"/>
      <c r="Y113" s="400"/>
      <c r="Z113" s="400"/>
      <c r="AA113" s="400"/>
      <c r="AB113" s="400"/>
      <c r="AC113" s="400"/>
      <c r="AD113" s="400"/>
      <c r="AE113" s="400"/>
      <c r="AF113" s="400"/>
      <c r="AG113" s="408"/>
      <c r="AH113" s="400"/>
      <c r="AI113" s="400"/>
      <c r="AJ113" s="400"/>
      <c r="AK113" s="400"/>
      <c r="AL113" s="6"/>
      <c r="AM113" s="6"/>
      <c r="AN113" s="8"/>
    </row>
    <row r="114" spans="1:40">
      <c r="A114" s="725"/>
      <c r="B114" s="725"/>
      <c r="C114" s="726"/>
      <c r="D114" s="726"/>
      <c r="E114" s="400"/>
      <c r="F114" s="401"/>
      <c r="G114" s="400"/>
      <c r="H114" s="400"/>
      <c r="I114" s="400"/>
      <c r="J114" s="409"/>
      <c r="K114" s="400"/>
      <c r="L114" s="400"/>
      <c r="M114" s="400" t="s">
        <v>699</v>
      </c>
      <c r="N114" s="400" t="s">
        <v>700</v>
      </c>
      <c r="O114" s="400"/>
      <c r="P114" s="400" t="s">
        <v>47</v>
      </c>
      <c r="Q114" s="400" t="s">
        <v>701</v>
      </c>
      <c r="R114" s="400">
        <v>77204</v>
      </c>
      <c r="S114" s="400">
        <v>10049</v>
      </c>
      <c r="T114" s="400" t="s">
        <v>49</v>
      </c>
      <c r="V114" s="403"/>
      <c r="W114" s="403"/>
      <c r="X114" s="403"/>
      <c r="Y114" s="400"/>
      <c r="Z114" s="400"/>
      <c r="AA114" s="400"/>
      <c r="AB114" s="400"/>
      <c r="AC114" s="400"/>
      <c r="AD114" s="400"/>
      <c r="AE114" s="400"/>
      <c r="AF114" s="400"/>
      <c r="AG114" s="408"/>
      <c r="AH114" s="400"/>
      <c r="AI114" s="400"/>
      <c r="AJ114" s="400"/>
      <c r="AK114" s="400"/>
      <c r="AL114" s="6"/>
      <c r="AM114" s="6"/>
      <c r="AN114" s="8"/>
    </row>
    <row r="115" spans="1:40">
      <c r="A115" s="725"/>
      <c r="B115" s="725"/>
      <c r="C115" s="726"/>
      <c r="D115" s="726"/>
      <c r="E115" s="400"/>
      <c r="F115" s="401"/>
      <c r="G115" s="400"/>
      <c r="H115" s="400"/>
      <c r="I115" s="400"/>
      <c r="J115" s="409"/>
      <c r="K115" s="400"/>
      <c r="L115" s="400"/>
      <c r="M115" s="400" t="s">
        <v>702</v>
      </c>
      <c r="N115" s="400" t="s">
        <v>703</v>
      </c>
      <c r="O115" s="400"/>
      <c r="P115" s="400" t="s">
        <v>118</v>
      </c>
      <c r="Q115" s="400" t="s">
        <v>704</v>
      </c>
      <c r="R115" s="400">
        <v>72265</v>
      </c>
      <c r="S115" s="400">
        <v>10219</v>
      </c>
      <c r="T115" s="400" t="s">
        <v>37</v>
      </c>
      <c r="V115" s="403"/>
      <c r="W115" s="403"/>
      <c r="X115" s="403"/>
      <c r="Y115" s="400"/>
      <c r="Z115" s="400"/>
      <c r="AA115" s="400"/>
      <c r="AB115" s="400"/>
      <c r="AC115" s="400"/>
      <c r="AD115" s="400"/>
      <c r="AE115" s="400"/>
      <c r="AF115" s="400"/>
      <c r="AG115" s="408"/>
      <c r="AH115" s="400"/>
      <c r="AI115" s="400"/>
      <c r="AJ115" s="400"/>
      <c r="AK115" s="400"/>
      <c r="AL115" s="6"/>
      <c r="AM115" s="6"/>
      <c r="AN115" s="8"/>
    </row>
    <row r="116" spans="1:40">
      <c r="A116" s="725"/>
      <c r="B116" s="725"/>
      <c r="C116" s="726"/>
      <c r="D116" s="726"/>
      <c r="E116" s="400"/>
      <c r="F116" s="401"/>
      <c r="G116" s="400"/>
      <c r="H116" s="400"/>
      <c r="I116" s="400"/>
      <c r="J116" s="409"/>
      <c r="K116" s="400"/>
      <c r="L116" s="400"/>
      <c r="M116" s="400" t="s">
        <v>705</v>
      </c>
      <c r="N116" s="400" t="s">
        <v>706</v>
      </c>
      <c r="O116" s="400"/>
      <c r="P116" s="400" t="s">
        <v>107</v>
      </c>
      <c r="Q116" s="400" t="s">
        <v>707</v>
      </c>
      <c r="R116" s="400">
        <v>70235</v>
      </c>
      <c r="S116" s="400">
        <v>10197</v>
      </c>
      <c r="T116" s="400" t="s">
        <v>37</v>
      </c>
      <c r="V116" s="403"/>
      <c r="W116" s="403"/>
      <c r="X116" s="403"/>
      <c r="Y116" s="400"/>
      <c r="Z116" s="400"/>
      <c r="AA116" s="400"/>
      <c r="AB116" s="400"/>
      <c r="AC116" s="400"/>
      <c r="AD116" s="400"/>
      <c r="AE116" s="400"/>
      <c r="AF116" s="400"/>
      <c r="AG116" s="408"/>
      <c r="AH116" s="400"/>
      <c r="AI116" s="400"/>
      <c r="AJ116" s="400"/>
      <c r="AK116" s="400"/>
      <c r="AL116" s="6"/>
      <c r="AM116" s="6"/>
      <c r="AN116" s="8"/>
    </row>
    <row r="117" spans="1:40">
      <c r="A117" s="725"/>
      <c r="B117" s="725"/>
      <c r="C117" s="726"/>
      <c r="D117" s="726"/>
      <c r="E117" s="400"/>
      <c r="F117" s="401"/>
      <c r="G117" s="400"/>
      <c r="H117" s="400"/>
      <c r="I117" s="400"/>
      <c r="J117" s="409"/>
      <c r="K117" s="400"/>
      <c r="L117" s="400"/>
      <c r="M117" s="400" t="s">
        <v>708</v>
      </c>
      <c r="N117" s="400" t="s">
        <v>709</v>
      </c>
      <c r="O117" s="400"/>
      <c r="P117" s="400" t="s">
        <v>35</v>
      </c>
      <c r="Q117" s="400" t="s">
        <v>710</v>
      </c>
      <c r="R117" s="400">
        <v>72284</v>
      </c>
      <c r="S117" s="400">
        <v>11061</v>
      </c>
      <c r="T117" s="400" t="s">
        <v>37</v>
      </c>
      <c r="V117" s="403"/>
      <c r="W117" s="403"/>
      <c r="X117" s="403"/>
      <c r="Y117" s="400"/>
      <c r="Z117" s="400"/>
      <c r="AA117" s="400"/>
      <c r="AB117" s="400"/>
      <c r="AC117" s="400"/>
      <c r="AD117" s="400"/>
      <c r="AE117" s="400"/>
      <c r="AF117" s="400"/>
      <c r="AG117" s="408"/>
      <c r="AH117" s="400"/>
      <c r="AI117" s="400"/>
      <c r="AJ117" s="400"/>
      <c r="AK117" s="400"/>
      <c r="AL117" s="6"/>
      <c r="AM117" s="6"/>
      <c r="AN117" s="8"/>
    </row>
    <row r="118" spans="1:40">
      <c r="A118" s="725"/>
      <c r="B118" s="725"/>
      <c r="C118" s="726"/>
      <c r="D118" s="726"/>
      <c r="E118" s="400"/>
      <c r="F118" s="401"/>
      <c r="G118" s="400"/>
      <c r="H118" s="400"/>
      <c r="I118" s="400"/>
      <c r="J118" s="409"/>
      <c r="K118" s="400"/>
      <c r="L118" s="400"/>
      <c r="M118" s="400" t="s">
        <v>711</v>
      </c>
      <c r="N118" s="400" t="s">
        <v>712</v>
      </c>
      <c r="O118" s="400"/>
      <c r="P118" s="400" t="s">
        <v>506</v>
      </c>
      <c r="Q118" s="400" t="s">
        <v>713</v>
      </c>
      <c r="R118" s="400">
        <v>80246</v>
      </c>
      <c r="S118" s="400">
        <v>10308</v>
      </c>
      <c r="T118" s="400" t="s">
        <v>87</v>
      </c>
      <c r="V118" s="403"/>
      <c r="W118" s="403"/>
      <c r="X118" s="403"/>
      <c r="Y118" s="400"/>
      <c r="Z118" s="400"/>
      <c r="AA118" s="400"/>
      <c r="AB118" s="400"/>
      <c r="AC118" s="400"/>
      <c r="AD118" s="400"/>
      <c r="AE118" s="400"/>
      <c r="AF118" s="400"/>
      <c r="AG118" s="408"/>
      <c r="AH118" s="400"/>
      <c r="AI118" s="400"/>
      <c r="AJ118" s="400"/>
      <c r="AK118" s="400"/>
      <c r="AL118" s="6"/>
      <c r="AM118" s="6"/>
      <c r="AN118" s="8"/>
    </row>
    <row r="119" spans="1:40">
      <c r="A119" s="725"/>
      <c r="B119" s="725"/>
      <c r="C119" s="726"/>
      <c r="D119" s="726"/>
      <c r="E119" s="400"/>
      <c r="F119" s="401"/>
      <c r="G119" s="400"/>
      <c r="H119" s="400"/>
      <c r="I119" s="400"/>
      <c r="J119" s="409"/>
      <c r="K119" s="400"/>
      <c r="L119" s="400"/>
      <c r="M119" s="400" t="s">
        <v>714</v>
      </c>
      <c r="N119" s="400" t="s">
        <v>715</v>
      </c>
      <c r="O119" s="400"/>
      <c r="P119" s="400" t="s">
        <v>102</v>
      </c>
      <c r="Q119" s="400" t="s">
        <v>102</v>
      </c>
      <c r="R119" s="400">
        <v>71250</v>
      </c>
      <c r="S119" s="400">
        <v>10472</v>
      </c>
      <c r="T119" s="400" t="s">
        <v>37</v>
      </c>
      <c r="V119" s="403"/>
      <c r="W119" s="403"/>
      <c r="X119" s="403"/>
      <c r="Y119" s="400"/>
      <c r="Z119" s="400"/>
      <c r="AA119" s="400"/>
      <c r="AB119" s="400"/>
      <c r="AC119" s="400"/>
      <c r="AD119" s="400"/>
      <c r="AE119" s="400"/>
      <c r="AF119" s="400"/>
      <c r="AG119" s="408"/>
      <c r="AH119" s="400"/>
      <c r="AI119" s="400"/>
      <c r="AJ119" s="400"/>
      <c r="AK119" s="400"/>
      <c r="AL119" s="6"/>
      <c r="AM119" s="6"/>
      <c r="AN119" s="8"/>
    </row>
    <row r="120" spans="1:40">
      <c r="A120" s="725"/>
      <c r="B120" s="725"/>
      <c r="C120" s="726"/>
      <c r="D120" s="726"/>
      <c r="E120" s="400"/>
      <c r="F120" s="401"/>
      <c r="G120" s="400"/>
      <c r="H120" s="400"/>
      <c r="I120" s="400"/>
      <c r="J120" s="409"/>
      <c r="K120" s="400"/>
      <c r="L120" s="400"/>
      <c r="M120" s="400" t="s">
        <v>716</v>
      </c>
      <c r="N120" s="400" t="s">
        <v>717</v>
      </c>
      <c r="O120" s="400"/>
      <c r="P120" s="400" t="s">
        <v>293</v>
      </c>
      <c r="Q120" s="400" t="s">
        <v>718</v>
      </c>
      <c r="R120" s="400">
        <v>75211</v>
      </c>
      <c r="S120" s="400">
        <v>11088</v>
      </c>
      <c r="T120" s="400" t="s">
        <v>30</v>
      </c>
      <c r="V120" s="403"/>
      <c r="W120" s="403"/>
      <c r="X120" s="403"/>
      <c r="Y120" s="400"/>
      <c r="Z120" s="400"/>
      <c r="AA120" s="400"/>
      <c r="AB120" s="400"/>
      <c r="AC120" s="400"/>
      <c r="AD120" s="400"/>
      <c r="AE120" s="400"/>
      <c r="AF120" s="400"/>
      <c r="AG120" s="408"/>
      <c r="AH120" s="400"/>
      <c r="AI120" s="400"/>
      <c r="AJ120" s="400"/>
      <c r="AK120" s="400"/>
      <c r="AL120" s="6"/>
      <c r="AM120" s="6"/>
      <c r="AN120" s="8"/>
    </row>
    <row r="121" spans="1:40">
      <c r="A121" s="725"/>
      <c r="B121" s="725"/>
      <c r="C121" s="726"/>
      <c r="D121" s="726"/>
      <c r="E121" s="400"/>
      <c r="F121" s="401"/>
      <c r="G121" s="400"/>
      <c r="H121" s="400"/>
      <c r="I121" s="400"/>
      <c r="J121" s="409"/>
      <c r="K121" s="400"/>
      <c r="L121" s="400"/>
      <c r="M121" s="400" t="s">
        <v>719</v>
      </c>
      <c r="N121" s="400" t="s">
        <v>720</v>
      </c>
      <c r="O121" s="400"/>
      <c r="P121" s="400" t="s">
        <v>338</v>
      </c>
      <c r="Q121" s="400" t="s">
        <v>338</v>
      </c>
      <c r="R121" s="400">
        <v>75280</v>
      </c>
      <c r="S121" s="400">
        <v>10499</v>
      </c>
      <c r="T121" s="400" t="s">
        <v>30</v>
      </c>
      <c r="V121" s="403"/>
      <c r="W121" s="403"/>
      <c r="X121" s="403"/>
      <c r="Y121" s="400"/>
      <c r="Z121" s="400"/>
      <c r="AA121" s="400"/>
      <c r="AB121" s="400"/>
      <c r="AC121" s="400"/>
      <c r="AD121" s="400"/>
      <c r="AE121" s="400"/>
      <c r="AF121" s="400"/>
      <c r="AG121" s="408"/>
      <c r="AH121" s="400"/>
      <c r="AI121" s="400"/>
      <c r="AJ121" s="400"/>
      <c r="AK121" s="400"/>
      <c r="AL121" s="6"/>
      <c r="AM121" s="6"/>
      <c r="AN121" s="8"/>
    </row>
    <row r="122" spans="1:40">
      <c r="A122" s="725"/>
      <c r="B122" s="725"/>
      <c r="C122" s="726"/>
      <c r="D122" s="726"/>
      <c r="E122" s="400"/>
      <c r="F122" s="401"/>
      <c r="G122" s="400"/>
      <c r="H122" s="400"/>
      <c r="I122" s="400"/>
      <c r="J122" s="409"/>
      <c r="K122" s="400"/>
      <c r="L122" s="400"/>
      <c r="M122" s="400" t="s">
        <v>721</v>
      </c>
      <c r="N122" s="400" t="s">
        <v>722</v>
      </c>
      <c r="O122" s="400"/>
      <c r="P122" s="400" t="s">
        <v>377</v>
      </c>
      <c r="Q122" s="400" t="s">
        <v>723</v>
      </c>
      <c r="R122" s="400">
        <v>88324</v>
      </c>
      <c r="S122" s="400">
        <v>10626</v>
      </c>
      <c r="T122" s="400" t="s">
        <v>270</v>
      </c>
      <c r="V122" s="403"/>
      <c r="W122" s="403"/>
      <c r="X122" s="403"/>
      <c r="Y122" s="400"/>
      <c r="Z122" s="400"/>
      <c r="AA122" s="400"/>
      <c r="AB122" s="400"/>
      <c r="AC122" s="400"/>
      <c r="AD122" s="400"/>
      <c r="AE122" s="400"/>
      <c r="AF122" s="400"/>
      <c r="AG122" s="408"/>
      <c r="AH122" s="400"/>
      <c r="AI122" s="400"/>
      <c r="AJ122" s="400"/>
      <c r="AK122" s="400"/>
      <c r="AL122" s="6"/>
      <c r="AM122" s="6"/>
      <c r="AN122" s="8"/>
    </row>
    <row r="123" spans="1:40">
      <c r="A123" s="725"/>
      <c r="B123" s="725"/>
      <c r="C123" s="726"/>
      <c r="D123" s="726"/>
      <c r="E123" s="400"/>
      <c r="F123" s="401"/>
      <c r="G123" s="400"/>
      <c r="H123" s="400"/>
      <c r="I123" s="400"/>
      <c r="J123" s="409"/>
      <c r="K123" s="400"/>
      <c r="L123" s="400"/>
      <c r="M123" s="400" t="s">
        <v>724</v>
      </c>
      <c r="N123" s="400" t="s">
        <v>725</v>
      </c>
      <c r="O123" s="400"/>
      <c r="P123" s="400" t="s">
        <v>183</v>
      </c>
      <c r="Q123" s="400" t="s">
        <v>726</v>
      </c>
      <c r="R123" s="400">
        <v>74207</v>
      </c>
      <c r="S123" s="400">
        <v>11258</v>
      </c>
      <c r="T123" s="400" t="s">
        <v>30</v>
      </c>
      <c r="V123" s="403"/>
      <c r="W123" s="403"/>
      <c r="X123" s="403"/>
      <c r="Y123" s="400"/>
      <c r="Z123" s="400"/>
      <c r="AA123" s="400"/>
      <c r="AB123" s="400"/>
      <c r="AC123" s="400"/>
      <c r="AD123" s="400"/>
      <c r="AE123" s="400"/>
      <c r="AF123" s="400"/>
      <c r="AG123" s="408"/>
      <c r="AH123" s="400"/>
      <c r="AI123" s="400"/>
      <c r="AJ123" s="400"/>
      <c r="AK123" s="400"/>
      <c r="AL123" s="6"/>
      <c r="AM123" s="6"/>
      <c r="AN123" s="8"/>
    </row>
    <row r="124" spans="1:40">
      <c r="A124" s="725"/>
      <c r="B124" s="725"/>
      <c r="C124" s="726"/>
      <c r="D124" s="726"/>
      <c r="E124" s="400"/>
      <c r="F124" s="401"/>
      <c r="G124" s="400"/>
      <c r="H124" s="400"/>
      <c r="I124" s="400"/>
      <c r="J124" s="409"/>
      <c r="K124" s="400"/>
      <c r="L124" s="400"/>
      <c r="M124" s="400" t="s">
        <v>727</v>
      </c>
      <c r="N124" s="400" t="s">
        <v>728</v>
      </c>
      <c r="O124" s="400"/>
      <c r="P124" s="400" t="s">
        <v>343</v>
      </c>
      <c r="Q124" s="400" t="s">
        <v>343</v>
      </c>
      <c r="R124" s="400">
        <v>79280</v>
      </c>
      <c r="S124" s="400">
        <v>11509</v>
      </c>
      <c r="T124" s="400" t="s">
        <v>49</v>
      </c>
      <c r="W124" s="403"/>
      <c r="X124" s="403"/>
      <c r="Y124" s="400"/>
      <c r="Z124" s="400"/>
      <c r="AA124" s="400"/>
      <c r="AB124" s="400"/>
      <c r="AC124" s="400"/>
      <c r="AD124" s="400"/>
      <c r="AE124" s="400"/>
      <c r="AF124" s="400"/>
      <c r="AG124" s="408"/>
      <c r="AH124" s="400"/>
      <c r="AI124" s="400"/>
      <c r="AJ124" s="400"/>
      <c r="AK124" s="400"/>
      <c r="AL124" s="6"/>
      <c r="AM124" s="6"/>
      <c r="AN124" s="8"/>
    </row>
    <row r="125" spans="1:40">
      <c r="A125" s="725"/>
      <c r="B125" s="725"/>
      <c r="C125" s="726"/>
      <c r="D125" s="726"/>
      <c r="E125" s="400"/>
      <c r="F125" s="401"/>
      <c r="G125" s="400"/>
      <c r="H125" s="400"/>
      <c r="I125" s="400"/>
      <c r="J125" s="409"/>
      <c r="K125" s="400"/>
      <c r="L125" s="400"/>
      <c r="M125" s="400" t="s">
        <v>729</v>
      </c>
      <c r="N125" s="400" t="s">
        <v>730</v>
      </c>
      <c r="O125" s="400"/>
      <c r="P125" s="400" t="s">
        <v>488</v>
      </c>
      <c r="Q125" s="400" t="s">
        <v>731</v>
      </c>
      <c r="R125" s="400">
        <v>88226</v>
      </c>
      <c r="S125" s="400">
        <v>10570</v>
      </c>
      <c r="T125" s="400" t="s">
        <v>270</v>
      </c>
      <c r="V125" s="403"/>
      <c r="W125" s="403"/>
      <c r="X125" s="403"/>
      <c r="Y125" s="400"/>
      <c r="Z125" s="400"/>
      <c r="AA125" s="400"/>
      <c r="AB125" s="400"/>
      <c r="AC125" s="400"/>
      <c r="AD125" s="400"/>
      <c r="AE125" s="400"/>
      <c r="AF125" s="400"/>
      <c r="AG125" s="408"/>
      <c r="AH125" s="400"/>
      <c r="AI125" s="400"/>
      <c r="AJ125" s="400"/>
      <c r="AK125" s="400"/>
      <c r="AL125" s="6"/>
      <c r="AM125" s="6"/>
      <c r="AN125" s="8"/>
    </row>
    <row r="126" spans="1:40">
      <c r="A126" s="725"/>
      <c r="B126" s="725"/>
      <c r="C126" s="726"/>
      <c r="D126" s="726"/>
      <c r="E126" s="400"/>
      <c r="F126" s="401"/>
      <c r="G126" s="400"/>
      <c r="H126" s="400"/>
      <c r="I126" s="400"/>
      <c r="J126" s="409"/>
      <c r="K126" s="400"/>
      <c r="L126" s="400"/>
      <c r="M126" s="400" t="s">
        <v>732</v>
      </c>
      <c r="N126" s="400" t="s">
        <v>733</v>
      </c>
      <c r="O126" s="400"/>
      <c r="P126" s="400" t="s">
        <v>506</v>
      </c>
      <c r="Q126" s="400" t="s">
        <v>734</v>
      </c>
      <c r="R126" s="400">
        <v>80244</v>
      </c>
      <c r="S126" s="400">
        <v>10308</v>
      </c>
      <c r="T126" s="400" t="s">
        <v>87</v>
      </c>
      <c r="V126" s="403"/>
      <c r="W126" s="403"/>
      <c r="X126" s="403"/>
      <c r="Y126" s="400"/>
      <c r="Z126" s="400"/>
      <c r="AA126" s="400"/>
      <c r="AB126" s="400"/>
      <c r="AC126" s="400"/>
      <c r="AD126" s="400"/>
      <c r="AE126" s="400"/>
      <c r="AF126" s="400"/>
      <c r="AG126" s="408"/>
      <c r="AH126" s="400"/>
      <c r="AI126" s="400"/>
      <c r="AJ126" s="400"/>
      <c r="AK126" s="400"/>
      <c r="AL126" s="6"/>
      <c r="AM126" s="6"/>
      <c r="AN126" s="8"/>
    </row>
    <row r="127" spans="1:40">
      <c r="A127" s="725"/>
      <c r="B127" s="725"/>
      <c r="C127" s="726"/>
      <c r="D127" s="726"/>
      <c r="E127" s="400"/>
      <c r="F127" s="401"/>
      <c r="G127" s="400"/>
      <c r="H127" s="400"/>
      <c r="I127" s="400"/>
      <c r="J127" s="409"/>
      <c r="K127" s="400"/>
      <c r="L127" s="400"/>
      <c r="M127" s="400" t="s">
        <v>735</v>
      </c>
      <c r="N127" s="400" t="s">
        <v>736</v>
      </c>
      <c r="O127" s="400"/>
      <c r="P127" s="400" t="s">
        <v>133</v>
      </c>
      <c r="Q127" s="400" t="s">
        <v>133</v>
      </c>
      <c r="R127" s="400">
        <v>88400</v>
      </c>
      <c r="S127" s="400">
        <v>10529</v>
      </c>
      <c r="T127" s="400" t="s">
        <v>114</v>
      </c>
      <c r="V127" s="403"/>
      <c r="W127" s="403"/>
      <c r="X127" s="403"/>
      <c r="Y127" s="400"/>
      <c r="Z127" s="400"/>
      <c r="AA127" s="400"/>
      <c r="AB127" s="400"/>
      <c r="AC127" s="400"/>
      <c r="AD127" s="400"/>
      <c r="AE127" s="400"/>
      <c r="AF127" s="400"/>
      <c r="AG127" s="408"/>
      <c r="AH127" s="400"/>
      <c r="AI127" s="400"/>
      <c r="AJ127" s="400"/>
      <c r="AK127" s="400"/>
      <c r="AL127" s="6"/>
      <c r="AM127" s="6"/>
      <c r="AN127" s="8"/>
    </row>
    <row r="128" spans="1:40">
      <c r="A128" s="725"/>
      <c r="B128" s="725"/>
      <c r="C128" s="726"/>
      <c r="D128" s="726"/>
      <c r="E128" s="400"/>
      <c r="F128" s="401"/>
      <c r="G128" s="400"/>
      <c r="H128" s="400"/>
      <c r="I128" s="400"/>
      <c r="J128" s="409"/>
      <c r="K128" s="400"/>
      <c r="L128" s="400"/>
      <c r="M128" s="400" t="s">
        <v>737</v>
      </c>
      <c r="N128" s="400" t="s">
        <v>738</v>
      </c>
      <c r="O128" s="400"/>
      <c r="P128" s="400" t="s">
        <v>128</v>
      </c>
      <c r="Q128" s="400" t="s">
        <v>739</v>
      </c>
      <c r="R128" s="400">
        <v>77249</v>
      </c>
      <c r="S128" s="400">
        <v>11240</v>
      </c>
      <c r="T128" s="400" t="s">
        <v>49</v>
      </c>
      <c r="V128" s="403"/>
      <c r="W128" s="403"/>
      <c r="X128" s="403"/>
      <c r="Y128" s="400"/>
      <c r="Z128" s="400"/>
      <c r="AA128" s="400"/>
      <c r="AB128" s="400"/>
      <c r="AC128" s="400"/>
      <c r="AD128" s="400"/>
      <c r="AE128" s="400"/>
      <c r="AF128" s="400"/>
      <c r="AG128" s="408"/>
      <c r="AH128" s="400"/>
      <c r="AI128" s="400"/>
      <c r="AJ128" s="400"/>
      <c r="AK128" s="400"/>
      <c r="AL128" s="6"/>
      <c r="AM128" s="6"/>
      <c r="AN128" s="8"/>
    </row>
    <row r="129" spans="1:40">
      <c r="A129" s="725"/>
      <c r="B129" s="725"/>
      <c r="C129" s="726"/>
      <c r="D129" s="726"/>
      <c r="E129" s="400"/>
      <c r="F129" s="401"/>
      <c r="G129" s="400"/>
      <c r="H129" s="400"/>
      <c r="I129" s="400"/>
      <c r="J129" s="409"/>
      <c r="K129" s="400"/>
      <c r="L129" s="400"/>
      <c r="M129" s="400" t="s">
        <v>740</v>
      </c>
      <c r="N129" s="400" t="s">
        <v>741</v>
      </c>
      <c r="O129" s="400"/>
      <c r="P129" s="400" t="s">
        <v>383</v>
      </c>
      <c r="Q129" s="400" t="s">
        <v>742</v>
      </c>
      <c r="R129" s="400">
        <v>74253</v>
      </c>
      <c r="S129" s="400">
        <v>10634</v>
      </c>
      <c r="T129" s="400" t="s">
        <v>69</v>
      </c>
      <c r="V129" s="403"/>
      <c r="W129" s="403"/>
      <c r="X129" s="403"/>
      <c r="Y129" s="400"/>
      <c r="Z129" s="400"/>
      <c r="AA129" s="400"/>
      <c r="AB129" s="400"/>
      <c r="AC129" s="400"/>
      <c r="AD129" s="400"/>
      <c r="AE129" s="400"/>
      <c r="AF129" s="400"/>
      <c r="AG129" s="408"/>
      <c r="AH129" s="400"/>
      <c r="AI129" s="400"/>
      <c r="AJ129" s="400"/>
      <c r="AK129" s="400"/>
      <c r="AL129" s="6"/>
      <c r="AM129" s="6"/>
      <c r="AN129" s="8"/>
    </row>
    <row r="130" spans="1:40">
      <c r="A130" s="725"/>
      <c r="B130" s="725"/>
      <c r="C130" s="726"/>
      <c r="D130" s="726"/>
      <c r="E130" s="400"/>
      <c r="F130" s="401"/>
      <c r="G130" s="400"/>
      <c r="H130" s="400"/>
      <c r="I130" s="400"/>
      <c r="J130" s="409"/>
      <c r="K130" s="400"/>
      <c r="L130" s="400"/>
      <c r="M130" s="400" t="s">
        <v>743</v>
      </c>
      <c r="N130" s="400" t="s">
        <v>744</v>
      </c>
      <c r="O130" s="400"/>
      <c r="P130" s="400" t="s">
        <v>176</v>
      </c>
      <c r="Q130" s="400" t="s">
        <v>745</v>
      </c>
      <c r="R130" s="400">
        <v>76276</v>
      </c>
      <c r="S130" s="400">
        <v>11533</v>
      </c>
      <c r="T130" s="400" t="s">
        <v>178</v>
      </c>
      <c r="V130" s="403"/>
      <c r="W130" s="403"/>
      <c r="X130" s="403"/>
      <c r="Y130" s="400"/>
      <c r="Z130" s="400"/>
      <c r="AA130" s="400"/>
      <c r="AB130" s="400"/>
      <c r="AC130" s="400"/>
      <c r="AD130" s="400"/>
      <c r="AE130" s="400"/>
      <c r="AF130" s="400"/>
      <c r="AG130" s="408"/>
      <c r="AH130" s="400"/>
      <c r="AI130" s="400"/>
      <c r="AJ130" s="400"/>
      <c r="AK130" s="400"/>
      <c r="AL130" s="6"/>
      <c r="AM130" s="6"/>
      <c r="AN130" s="8"/>
    </row>
    <row r="131" spans="1:40">
      <c r="A131" s="725"/>
      <c r="B131" s="725"/>
      <c r="C131" s="726"/>
      <c r="D131" s="726"/>
      <c r="E131" s="400"/>
      <c r="F131" s="401"/>
      <c r="G131" s="400"/>
      <c r="H131" s="400"/>
      <c r="I131" s="400"/>
      <c r="J131" s="409"/>
      <c r="K131" s="400"/>
      <c r="L131" s="400"/>
      <c r="M131" s="400" t="s">
        <v>746</v>
      </c>
      <c r="N131" s="400" t="s">
        <v>747</v>
      </c>
      <c r="O131" s="400"/>
      <c r="P131" s="400" t="s">
        <v>348</v>
      </c>
      <c r="Q131" s="400" t="s">
        <v>748</v>
      </c>
      <c r="R131" s="400">
        <v>72226</v>
      </c>
      <c r="S131" s="400">
        <v>11177</v>
      </c>
      <c r="T131" s="400" t="s">
        <v>69</v>
      </c>
      <c r="V131" s="403"/>
      <c r="W131" s="403"/>
      <c r="X131" s="403"/>
      <c r="Y131" s="400"/>
      <c r="Z131" s="400"/>
      <c r="AA131" s="400"/>
      <c r="AB131" s="400"/>
      <c r="AC131" s="400"/>
      <c r="AD131" s="400"/>
      <c r="AE131" s="400"/>
      <c r="AF131" s="400"/>
      <c r="AG131" s="408"/>
      <c r="AH131" s="400"/>
      <c r="AI131" s="400"/>
      <c r="AJ131" s="400"/>
      <c r="AK131" s="400"/>
      <c r="AL131" s="6"/>
      <c r="AM131" s="6"/>
      <c r="AN131" s="8"/>
    </row>
    <row r="132" spans="1:40">
      <c r="A132" s="725"/>
      <c r="B132" s="725"/>
      <c r="C132" s="726"/>
      <c r="D132" s="726"/>
      <c r="E132" s="400"/>
      <c r="F132" s="401"/>
      <c r="G132" s="400"/>
      <c r="H132" s="400"/>
      <c r="I132" s="400"/>
      <c r="J132" s="409"/>
      <c r="K132" s="400"/>
      <c r="L132" s="400"/>
      <c r="M132" s="400" t="s">
        <v>749</v>
      </c>
      <c r="N132" s="400" t="s">
        <v>750</v>
      </c>
      <c r="O132" s="400"/>
      <c r="P132" s="400" t="s">
        <v>123</v>
      </c>
      <c r="Q132" s="400" t="s">
        <v>751</v>
      </c>
      <c r="R132" s="400">
        <v>72244</v>
      </c>
      <c r="S132" s="400">
        <v>10448</v>
      </c>
      <c r="T132" s="400" t="s">
        <v>69</v>
      </c>
      <c r="V132" s="403"/>
      <c r="W132" s="403"/>
      <c r="X132" s="403"/>
      <c r="Y132" s="400"/>
      <c r="Z132" s="400"/>
      <c r="AA132" s="400"/>
      <c r="AB132" s="400"/>
      <c r="AC132" s="400"/>
      <c r="AD132" s="400"/>
      <c r="AE132" s="400"/>
      <c r="AF132" s="400"/>
      <c r="AG132" s="408"/>
      <c r="AH132" s="400"/>
      <c r="AI132" s="400"/>
      <c r="AJ132" s="400"/>
      <c r="AK132" s="400"/>
      <c r="AL132" s="6"/>
      <c r="AM132" s="6"/>
      <c r="AN132" s="8"/>
    </row>
    <row r="133" spans="1:40">
      <c r="A133" s="725"/>
      <c r="B133" s="725"/>
      <c r="C133" s="726"/>
      <c r="D133" s="726"/>
      <c r="E133" s="400"/>
      <c r="F133" s="401"/>
      <c r="G133" s="400"/>
      <c r="H133" s="400"/>
      <c r="I133" s="400"/>
      <c r="J133" s="409"/>
      <c r="K133" s="400"/>
      <c r="L133" s="400"/>
      <c r="M133" s="400" t="s">
        <v>752</v>
      </c>
      <c r="N133" s="400" t="s">
        <v>753</v>
      </c>
      <c r="O133" s="400"/>
      <c r="P133" s="400" t="s">
        <v>343</v>
      </c>
      <c r="Q133" s="400" t="s">
        <v>754</v>
      </c>
      <c r="R133" s="400">
        <v>79284</v>
      </c>
      <c r="S133" s="400">
        <v>11509</v>
      </c>
      <c r="T133" s="400" t="s">
        <v>49</v>
      </c>
      <c r="V133" s="403"/>
      <c r="W133" s="403"/>
      <c r="X133" s="403"/>
      <c r="Y133" s="400"/>
      <c r="Z133" s="400"/>
      <c r="AA133" s="400"/>
      <c r="AB133" s="400"/>
      <c r="AC133" s="400"/>
      <c r="AD133" s="400"/>
      <c r="AE133" s="400"/>
      <c r="AF133" s="400"/>
      <c r="AG133" s="408"/>
      <c r="AH133" s="400"/>
      <c r="AI133" s="400"/>
      <c r="AJ133" s="400"/>
      <c r="AK133" s="400"/>
      <c r="AL133" s="6"/>
      <c r="AM133" s="6"/>
      <c r="AN133" s="8"/>
    </row>
    <row r="134" spans="1:40">
      <c r="A134" s="725"/>
      <c r="B134" s="725"/>
      <c r="C134" s="726"/>
      <c r="D134" s="726"/>
      <c r="E134" s="400"/>
      <c r="F134" s="401"/>
      <c r="G134" s="400"/>
      <c r="H134" s="400"/>
      <c r="I134" s="400"/>
      <c r="J134" s="409"/>
      <c r="K134" s="400"/>
      <c r="L134" s="400"/>
      <c r="M134" s="400" t="s">
        <v>755</v>
      </c>
      <c r="N134" s="400" t="s">
        <v>756</v>
      </c>
      <c r="O134" s="400"/>
      <c r="P134" s="400" t="s">
        <v>355</v>
      </c>
      <c r="Q134" s="400" t="s">
        <v>355</v>
      </c>
      <c r="R134" s="400">
        <v>71260</v>
      </c>
      <c r="S134" s="400">
        <v>10545</v>
      </c>
      <c r="T134" s="400" t="s">
        <v>37</v>
      </c>
      <c r="V134" s="403"/>
      <c r="W134" s="403"/>
      <c r="X134" s="403"/>
      <c r="Y134" s="400"/>
      <c r="Z134" s="400"/>
      <c r="AA134" s="400"/>
      <c r="AB134" s="400"/>
      <c r="AC134" s="400"/>
      <c r="AD134" s="400"/>
      <c r="AE134" s="400"/>
      <c r="AF134" s="400"/>
      <c r="AG134" s="408"/>
      <c r="AH134" s="400"/>
      <c r="AI134" s="400"/>
      <c r="AJ134" s="400"/>
      <c r="AK134" s="400"/>
      <c r="AL134" s="6"/>
      <c r="AM134" s="6"/>
      <c r="AN134" s="8"/>
    </row>
    <row r="135" spans="1:40">
      <c r="A135" s="725"/>
      <c r="B135" s="725"/>
      <c r="C135" s="726"/>
      <c r="D135" s="726"/>
      <c r="E135" s="400"/>
      <c r="F135" s="401"/>
      <c r="G135" s="400"/>
      <c r="H135" s="400"/>
      <c r="I135" s="400"/>
      <c r="J135" s="409"/>
      <c r="K135" s="400"/>
      <c r="L135" s="400"/>
      <c r="M135" s="400" t="s">
        <v>757</v>
      </c>
      <c r="N135" s="400" t="s">
        <v>758</v>
      </c>
      <c r="O135" s="400"/>
      <c r="P135" s="400" t="s">
        <v>76</v>
      </c>
      <c r="Q135" s="400" t="s">
        <v>759</v>
      </c>
      <c r="R135" s="400">
        <v>77253</v>
      </c>
      <c r="S135" s="400">
        <v>11436</v>
      </c>
      <c r="T135" s="400" t="s">
        <v>49</v>
      </c>
      <c r="V135" s="403"/>
      <c r="W135" s="403"/>
      <c r="X135" s="403"/>
      <c r="Y135" s="400"/>
      <c r="Z135" s="400"/>
      <c r="AA135" s="400"/>
      <c r="AB135" s="400"/>
      <c r="AC135" s="400"/>
      <c r="AD135" s="400"/>
      <c r="AE135" s="400"/>
      <c r="AF135" s="400"/>
      <c r="AG135" s="408"/>
      <c r="AH135" s="400"/>
      <c r="AI135" s="400"/>
      <c r="AJ135" s="400"/>
      <c r="AK135" s="400"/>
      <c r="AL135" s="6"/>
      <c r="AM135" s="6"/>
      <c r="AN135" s="8"/>
    </row>
    <row r="136" spans="1:40">
      <c r="A136" s="725"/>
      <c r="B136" s="725"/>
      <c r="C136" s="726"/>
      <c r="D136" s="726"/>
      <c r="E136" s="400"/>
      <c r="F136" s="400"/>
      <c r="G136" s="400"/>
      <c r="H136" s="400"/>
      <c r="I136" s="400"/>
      <c r="J136" s="400"/>
      <c r="K136" s="400"/>
      <c r="L136" s="400"/>
      <c r="M136" s="400" t="s">
        <v>760</v>
      </c>
      <c r="N136" s="400" t="s">
        <v>761</v>
      </c>
      <c r="O136" s="400"/>
      <c r="P136" s="400" t="s">
        <v>144</v>
      </c>
      <c r="Q136" s="400" t="s">
        <v>762</v>
      </c>
      <c r="R136" s="400">
        <v>88203</v>
      </c>
      <c r="S136" s="400">
        <v>11410</v>
      </c>
      <c r="T136" s="400" t="s">
        <v>114</v>
      </c>
      <c r="V136" s="403"/>
      <c r="W136" s="403"/>
      <c r="X136" s="403"/>
      <c r="Y136" s="400"/>
      <c r="Z136" s="400"/>
      <c r="AA136" s="400"/>
      <c r="AB136" s="400"/>
      <c r="AC136" s="400"/>
      <c r="AD136" s="400"/>
      <c r="AE136" s="400"/>
      <c r="AF136" s="400"/>
      <c r="AG136" s="408"/>
      <c r="AH136" s="400"/>
      <c r="AI136" s="400"/>
      <c r="AJ136" s="400"/>
      <c r="AK136" s="400"/>
      <c r="AL136" s="6"/>
      <c r="AM136" s="6"/>
      <c r="AN136" s="8"/>
    </row>
    <row r="137" spans="1:40">
      <c r="A137" s="725"/>
      <c r="B137" s="725"/>
      <c r="C137" s="726"/>
      <c r="D137" s="726"/>
      <c r="E137" s="400"/>
      <c r="F137" s="400"/>
      <c r="G137" s="400"/>
      <c r="H137" s="400"/>
      <c r="I137" s="400"/>
      <c r="J137" s="400"/>
      <c r="K137" s="400"/>
      <c r="L137" s="400"/>
      <c r="M137" s="400" t="s">
        <v>763</v>
      </c>
      <c r="N137" s="400" t="s">
        <v>764</v>
      </c>
      <c r="O137" s="400"/>
      <c r="P137" s="400" t="s">
        <v>47</v>
      </c>
      <c r="Q137" s="400" t="s">
        <v>765</v>
      </c>
      <c r="R137" s="400">
        <v>77206</v>
      </c>
      <c r="S137" s="400">
        <v>10049</v>
      </c>
      <c r="T137" s="400" t="s">
        <v>49</v>
      </c>
      <c r="V137" s="403"/>
      <c r="W137" s="403"/>
      <c r="X137" s="403"/>
      <c r="Y137" s="400"/>
      <c r="Z137" s="400"/>
      <c r="AA137" s="400"/>
      <c r="AB137" s="400"/>
      <c r="AC137" s="400"/>
      <c r="AD137" s="400"/>
      <c r="AE137" s="400"/>
      <c r="AF137" s="400"/>
      <c r="AG137" s="408"/>
      <c r="AH137" s="400"/>
      <c r="AI137" s="400"/>
      <c r="AJ137" s="400"/>
      <c r="AK137" s="400"/>
      <c r="AL137" s="6"/>
      <c r="AM137" s="6"/>
      <c r="AN137" s="8"/>
    </row>
    <row r="138" spans="1:40">
      <c r="A138" s="725"/>
      <c r="B138" s="725"/>
      <c r="C138" s="726"/>
      <c r="D138" s="726"/>
      <c r="E138" s="400"/>
      <c r="F138" s="400"/>
      <c r="G138" s="400"/>
      <c r="H138" s="400"/>
      <c r="I138" s="400"/>
      <c r="J138" s="400"/>
      <c r="K138" s="400"/>
      <c r="L138" s="400"/>
      <c r="M138" s="400" t="s">
        <v>766</v>
      </c>
      <c r="N138" s="400" t="s">
        <v>767</v>
      </c>
      <c r="O138" s="400"/>
      <c r="P138" s="400" t="s">
        <v>360</v>
      </c>
      <c r="Q138" s="400" t="s">
        <v>360</v>
      </c>
      <c r="R138" s="400">
        <v>80320</v>
      </c>
      <c r="S138" s="400">
        <v>11517</v>
      </c>
      <c r="T138" s="400" t="s">
        <v>87</v>
      </c>
      <c r="V138" s="403"/>
      <c r="W138" s="403"/>
      <c r="X138" s="403"/>
      <c r="Y138" s="400"/>
      <c r="Z138" s="400"/>
      <c r="AA138" s="400"/>
      <c r="AB138" s="400"/>
      <c r="AC138" s="400"/>
      <c r="AD138" s="400"/>
      <c r="AE138" s="400"/>
      <c r="AF138" s="400"/>
      <c r="AG138" s="408"/>
      <c r="AH138" s="400"/>
      <c r="AI138" s="400"/>
      <c r="AJ138" s="400"/>
      <c r="AK138" s="400"/>
      <c r="AL138" s="6"/>
      <c r="AM138" s="6"/>
      <c r="AN138" s="8"/>
    </row>
    <row r="139" spans="1:40">
      <c r="A139" s="725"/>
      <c r="B139" s="725"/>
      <c r="C139" s="726"/>
      <c r="D139" s="726"/>
      <c r="E139" s="400"/>
      <c r="F139" s="400"/>
      <c r="G139" s="400"/>
      <c r="H139" s="400"/>
      <c r="I139" s="400"/>
      <c r="J139" s="400"/>
      <c r="K139" s="400"/>
      <c r="L139" s="400"/>
      <c r="M139" s="400" t="s">
        <v>768</v>
      </c>
      <c r="N139" s="400" t="s">
        <v>769</v>
      </c>
      <c r="O139" s="400"/>
      <c r="P139" s="400" t="s">
        <v>102</v>
      </c>
      <c r="Q139" s="400" t="s">
        <v>770</v>
      </c>
      <c r="R139" s="400">
        <v>71254</v>
      </c>
      <c r="S139" s="400">
        <v>10472</v>
      </c>
      <c r="T139" s="400" t="s">
        <v>37</v>
      </c>
      <c r="V139" s="403"/>
      <c r="W139" s="403"/>
      <c r="X139" s="403"/>
      <c r="Y139" s="400"/>
      <c r="Z139" s="400"/>
      <c r="AA139" s="400"/>
      <c r="AB139" s="400"/>
      <c r="AC139" s="400"/>
      <c r="AD139" s="400"/>
      <c r="AE139" s="400"/>
      <c r="AF139" s="400"/>
      <c r="AG139" s="408"/>
      <c r="AH139" s="400"/>
      <c r="AI139" s="400"/>
      <c r="AJ139" s="400"/>
      <c r="AK139" s="400"/>
      <c r="AL139" s="6"/>
      <c r="AM139" s="6"/>
      <c r="AN139" s="8"/>
    </row>
    <row r="140" spans="1:40">
      <c r="A140" s="725"/>
      <c r="B140" s="725"/>
      <c r="C140" s="726"/>
      <c r="D140" s="726"/>
      <c r="E140" s="400"/>
      <c r="F140" s="400"/>
      <c r="G140" s="400"/>
      <c r="H140" s="400"/>
      <c r="I140" s="400"/>
      <c r="J140" s="400"/>
      <c r="K140" s="400"/>
      <c r="L140" s="400"/>
      <c r="M140" s="400" t="s">
        <v>771</v>
      </c>
      <c r="N140" s="400" t="s">
        <v>772</v>
      </c>
      <c r="O140" s="400"/>
      <c r="P140" s="400" t="s">
        <v>293</v>
      </c>
      <c r="Q140" s="400" t="s">
        <v>773</v>
      </c>
      <c r="R140" s="400">
        <v>75213</v>
      </c>
      <c r="S140" s="400">
        <v>11088</v>
      </c>
      <c r="T140" s="400" t="s">
        <v>30</v>
      </c>
      <c r="V140" s="403"/>
      <c r="W140" s="403"/>
      <c r="X140" s="403"/>
      <c r="Y140" s="400"/>
      <c r="Z140" s="400"/>
      <c r="AA140" s="400"/>
      <c r="AB140" s="400"/>
      <c r="AC140" s="400"/>
      <c r="AD140" s="400"/>
      <c r="AE140" s="400"/>
      <c r="AF140" s="400"/>
      <c r="AG140" s="408"/>
      <c r="AH140" s="400"/>
      <c r="AI140" s="400"/>
      <c r="AJ140" s="400"/>
      <c r="AK140" s="400"/>
      <c r="AL140" s="6"/>
      <c r="AM140" s="6"/>
      <c r="AN140" s="8"/>
    </row>
    <row r="141" spans="1:40">
      <c r="A141" s="725"/>
      <c r="B141" s="725"/>
      <c r="C141" s="726"/>
      <c r="D141" s="726"/>
      <c r="E141" s="400"/>
      <c r="F141" s="400"/>
      <c r="G141" s="400"/>
      <c r="H141" s="400"/>
      <c r="I141" s="400"/>
      <c r="J141" s="400"/>
      <c r="K141" s="400"/>
      <c r="L141" s="400"/>
      <c r="M141" s="400" t="s">
        <v>774</v>
      </c>
      <c r="N141" s="400" t="s">
        <v>775</v>
      </c>
      <c r="O141" s="400"/>
      <c r="P141" s="400" t="s">
        <v>366</v>
      </c>
      <c r="Q141" s="400" t="s">
        <v>776</v>
      </c>
      <c r="R141" s="400">
        <v>80204</v>
      </c>
      <c r="S141" s="400">
        <v>10588</v>
      </c>
      <c r="T141" s="400" t="s">
        <v>87</v>
      </c>
      <c r="V141" s="403"/>
      <c r="W141" s="403"/>
      <c r="X141" s="403"/>
      <c r="Y141" s="400"/>
      <c r="Z141" s="400"/>
      <c r="AA141" s="400"/>
      <c r="AB141" s="400"/>
      <c r="AC141" s="400"/>
      <c r="AD141" s="400"/>
      <c r="AE141" s="400"/>
      <c r="AF141" s="400"/>
      <c r="AG141" s="408"/>
      <c r="AH141" s="400"/>
      <c r="AI141" s="400"/>
      <c r="AJ141" s="400"/>
      <c r="AK141" s="400"/>
      <c r="AL141" s="6"/>
      <c r="AM141" s="6"/>
      <c r="AN141" s="8"/>
    </row>
    <row r="142" spans="1:40">
      <c r="A142" s="725"/>
      <c r="B142" s="725"/>
      <c r="C142" s="726"/>
      <c r="D142" s="726"/>
      <c r="E142" s="400"/>
      <c r="F142" s="400"/>
      <c r="G142" s="400"/>
      <c r="H142" s="400"/>
      <c r="I142" s="400"/>
      <c r="J142" s="400"/>
      <c r="K142" s="400"/>
      <c r="L142" s="400"/>
      <c r="M142" s="400" t="s">
        <v>777</v>
      </c>
      <c r="N142" s="400" t="s">
        <v>778</v>
      </c>
      <c r="O142" s="400"/>
      <c r="P142" s="400" t="s">
        <v>366</v>
      </c>
      <c r="Q142" s="400" t="s">
        <v>366</v>
      </c>
      <c r="R142" s="400">
        <v>80101</v>
      </c>
      <c r="S142" s="400">
        <v>10588</v>
      </c>
      <c r="T142" s="400" t="s">
        <v>87</v>
      </c>
      <c r="V142" s="403"/>
      <c r="W142" s="403"/>
      <c r="X142" s="403"/>
      <c r="Y142" s="400"/>
      <c r="Z142" s="400"/>
      <c r="AA142" s="400"/>
      <c r="AB142" s="400"/>
      <c r="AC142" s="400"/>
      <c r="AD142" s="400"/>
      <c r="AE142" s="400"/>
      <c r="AF142" s="400"/>
      <c r="AG142" s="408"/>
      <c r="AH142" s="400"/>
      <c r="AI142" s="400"/>
      <c r="AJ142" s="400"/>
      <c r="AK142" s="400"/>
      <c r="AL142" s="6"/>
      <c r="AM142" s="6"/>
      <c r="AN142" s="8"/>
    </row>
    <row r="143" spans="1:40">
      <c r="A143" s="725"/>
      <c r="B143" s="725"/>
      <c r="C143" s="726"/>
      <c r="D143" s="726"/>
      <c r="E143" s="400"/>
      <c r="F143" s="400"/>
      <c r="G143" s="400"/>
      <c r="H143" s="400"/>
      <c r="I143" s="400"/>
      <c r="J143" s="400"/>
      <c r="K143" s="400"/>
      <c r="L143" s="400"/>
      <c r="M143" s="400" t="s">
        <v>779</v>
      </c>
      <c r="N143" s="400" t="s">
        <v>780</v>
      </c>
      <c r="O143" s="400"/>
      <c r="P143" s="400" t="s">
        <v>371</v>
      </c>
      <c r="Q143" s="400" t="s">
        <v>371</v>
      </c>
      <c r="R143" s="400">
        <v>75300</v>
      </c>
      <c r="S143" s="400">
        <v>10600</v>
      </c>
      <c r="T143" s="400" t="s">
        <v>30</v>
      </c>
      <c r="V143" s="403"/>
      <c r="W143" s="403"/>
      <c r="X143" s="403"/>
      <c r="Y143" s="400"/>
      <c r="Z143" s="400"/>
      <c r="AA143" s="400"/>
      <c r="AB143" s="400"/>
      <c r="AC143" s="400"/>
      <c r="AD143" s="400"/>
      <c r="AE143" s="400"/>
      <c r="AF143" s="400"/>
      <c r="AG143" s="408"/>
      <c r="AH143" s="400"/>
      <c r="AI143" s="400"/>
      <c r="AJ143" s="400"/>
      <c r="AK143" s="400"/>
      <c r="AL143" s="6"/>
      <c r="AM143" s="6"/>
      <c r="AN143" s="8"/>
    </row>
    <row r="144" spans="1:40">
      <c r="A144" s="725"/>
      <c r="B144" s="725"/>
      <c r="C144" s="726"/>
      <c r="D144" s="726"/>
      <c r="E144" s="400"/>
      <c r="F144" s="400"/>
      <c r="G144" s="400"/>
      <c r="H144" s="400"/>
      <c r="I144" s="400"/>
      <c r="J144" s="400"/>
      <c r="K144" s="400"/>
      <c r="L144" s="400"/>
      <c r="M144" s="400" t="s">
        <v>781</v>
      </c>
      <c r="N144" s="400" t="s">
        <v>782</v>
      </c>
      <c r="O144" s="400"/>
      <c r="P144" s="400" t="s">
        <v>273</v>
      </c>
      <c r="Q144" s="400" t="s">
        <v>783</v>
      </c>
      <c r="R144" s="400">
        <v>75327</v>
      </c>
      <c r="S144" s="400">
        <v>11479</v>
      </c>
      <c r="T144" s="400" t="s">
        <v>30</v>
      </c>
      <c r="V144" s="403"/>
      <c r="W144" s="403"/>
      <c r="X144" s="403"/>
      <c r="Y144" s="400"/>
      <c r="Z144" s="400"/>
      <c r="AA144" s="400"/>
      <c r="AB144" s="400"/>
      <c r="AC144" s="400"/>
      <c r="AD144" s="400"/>
      <c r="AE144" s="400"/>
      <c r="AF144" s="400"/>
      <c r="AG144" s="408"/>
      <c r="AH144" s="400"/>
      <c r="AI144" s="400"/>
      <c r="AJ144" s="400"/>
      <c r="AK144" s="400"/>
      <c r="AL144" s="6"/>
      <c r="AM144" s="6"/>
      <c r="AN144" s="8"/>
    </row>
    <row r="145" spans="1:40">
      <c r="A145" s="725"/>
      <c r="B145" s="725"/>
      <c r="C145" s="726"/>
      <c r="D145" s="726"/>
      <c r="E145" s="400"/>
      <c r="F145" s="400"/>
      <c r="G145" s="400"/>
      <c r="H145" s="400"/>
      <c r="I145" s="400"/>
      <c r="J145" s="400"/>
      <c r="K145" s="400"/>
      <c r="L145" s="400"/>
      <c r="M145" s="400" t="s">
        <v>784</v>
      </c>
      <c r="N145" s="400" t="s">
        <v>2996</v>
      </c>
      <c r="O145" s="400"/>
      <c r="P145" s="400" t="s">
        <v>366</v>
      </c>
      <c r="Q145" s="400" t="s">
        <v>785</v>
      </c>
      <c r="R145" s="400">
        <v>80203</v>
      </c>
      <c r="S145" s="400">
        <v>10588</v>
      </c>
      <c r="T145" s="400" t="s">
        <v>87</v>
      </c>
      <c r="V145" s="403"/>
      <c r="W145" s="403"/>
      <c r="X145" s="403"/>
      <c r="Y145" s="400"/>
      <c r="Z145" s="400"/>
      <c r="AA145" s="400"/>
      <c r="AB145" s="400"/>
      <c r="AC145" s="400"/>
      <c r="AD145" s="400"/>
      <c r="AE145" s="400"/>
      <c r="AF145" s="400"/>
      <c r="AG145" s="408"/>
      <c r="AH145" s="400"/>
      <c r="AI145" s="400"/>
      <c r="AJ145" s="400"/>
      <c r="AK145" s="400"/>
      <c r="AL145" s="6"/>
      <c r="AM145" s="6"/>
      <c r="AN145" s="8"/>
    </row>
    <row r="146" spans="1:40">
      <c r="A146" s="725"/>
      <c r="B146" s="725"/>
      <c r="C146" s="726"/>
      <c r="D146" s="726"/>
      <c r="E146" s="400"/>
      <c r="F146" s="400"/>
      <c r="G146" s="400"/>
      <c r="H146" s="400"/>
      <c r="I146" s="400"/>
      <c r="J146" s="400"/>
      <c r="K146" s="400"/>
      <c r="L146" s="400"/>
      <c r="M146" s="400" t="s">
        <v>786</v>
      </c>
      <c r="N146" s="400" t="s">
        <v>787</v>
      </c>
      <c r="O146" s="400"/>
      <c r="P146" s="400" t="s">
        <v>442</v>
      </c>
      <c r="Q146" s="400" t="s">
        <v>788</v>
      </c>
      <c r="R146" s="400">
        <v>79267</v>
      </c>
      <c r="S146" s="400">
        <v>11541</v>
      </c>
      <c r="T146" s="400" t="s">
        <v>49</v>
      </c>
      <c r="V146" s="403"/>
      <c r="W146" s="403"/>
      <c r="X146" s="403"/>
      <c r="Y146" s="400"/>
      <c r="Z146" s="400"/>
      <c r="AA146" s="400"/>
      <c r="AB146" s="400"/>
      <c r="AC146" s="400"/>
      <c r="AD146" s="400"/>
      <c r="AE146" s="400"/>
      <c r="AF146" s="400"/>
      <c r="AG146" s="408"/>
      <c r="AH146" s="400"/>
      <c r="AI146" s="400"/>
      <c r="AJ146" s="400"/>
      <c r="AK146" s="400"/>
      <c r="AL146" s="6"/>
      <c r="AM146" s="6"/>
      <c r="AN146" s="8"/>
    </row>
    <row r="147" spans="1:40">
      <c r="A147" s="725"/>
      <c r="B147" s="725"/>
      <c r="C147" s="726"/>
      <c r="D147" s="726"/>
      <c r="E147" s="400"/>
      <c r="F147" s="400"/>
      <c r="G147" s="400"/>
      <c r="H147" s="400"/>
      <c r="I147" s="400"/>
      <c r="J147" s="400"/>
      <c r="K147" s="400"/>
      <c r="L147" s="400"/>
      <c r="M147" s="400" t="s">
        <v>789</v>
      </c>
      <c r="N147" s="400" t="s">
        <v>790</v>
      </c>
      <c r="O147" s="400"/>
      <c r="P147" s="400" t="s">
        <v>293</v>
      </c>
      <c r="Q147" s="400" t="s">
        <v>791</v>
      </c>
      <c r="R147" s="400">
        <v>75214</v>
      </c>
      <c r="S147" s="400">
        <v>11088</v>
      </c>
      <c r="T147" s="400" t="s">
        <v>30</v>
      </c>
      <c r="V147" s="403"/>
      <c r="W147" s="403"/>
      <c r="X147" s="403"/>
      <c r="Y147" s="400"/>
      <c r="Z147" s="400"/>
      <c r="AA147" s="400"/>
      <c r="AB147" s="400"/>
      <c r="AC147" s="400"/>
      <c r="AD147" s="400"/>
      <c r="AE147" s="400"/>
      <c r="AF147" s="400"/>
      <c r="AG147" s="408"/>
      <c r="AH147" s="400"/>
      <c r="AI147" s="400"/>
      <c r="AJ147" s="400"/>
      <c r="AK147" s="400"/>
      <c r="AL147" s="6"/>
      <c r="AM147" s="6"/>
      <c r="AN147" s="8"/>
    </row>
    <row r="148" spans="1:40">
      <c r="A148" s="725"/>
      <c r="B148" s="725"/>
      <c r="C148" s="726"/>
      <c r="D148" s="726"/>
      <c r="E148" s="400"/>
      <c r="F148" s="401"/>
      <c r="G148" s="400"/>
      <c r="H148" s="400"/>
      <c r="I148" s="400"/>
      <c r="J148" s="409"/>
      <c r="K148" s="400"/>
      <c r="L148" s="400"/>
      <c r="M148" s="400" t="s">
        <v>792</v>
      </c>
      <c r="N148" s="400" t="s">
        <v>793</v>
      </c>
      <c r="O148" s="400"/>
      <c r="P148" s="400" t="s">
        <v>377</v>
      </c>
      <c r="Q148" s="400" t="s">
        <v>377</v>
      </c>
      <c r="R148" s="400">
        <v>88320</v>
      </c>
      <c r="S148" s="400">
        <v>10626</v>
      </c>
      <c r="T148" s="400" t="s">
        <v>270</v>
      </c>
      <c r="V148" s="403"/>
      <c r="W148" s="403"/>
      <c r="X148" s="403"/>
      <c r="Y148" s="400"/>
      <c r="Z148" s="400"/>
      <c r="AA148" s="400"/>
      <c r="AB148" s="400"/>
      <c r="AC148" s="400"/>
      <c r="AD148" s="400"/>
      <c r="AE148" s="400"/>
      <c r="AF148" s="400"/>
      <c r="AG148" s="408"/>
      <c r="AH148" s="400"/>
      <c r="AI148" s="400"/>
      <c r="AJ148" s="400"/>
      <c r="AK148" s="400"/>
      <c r="AL148" s="6"/>
      <c r="AM148" s="6"/>
      <c r="AN148" s="8"/>
    </row>
    <row r="149" spans="1:40">
      <c r="A149" s="725"/>
      <c r="B149" s="725"/>
      <c r="C149" s="726"/>
      <c r="D149" s="726"/>
      <c r="E149" s="400"/>
      <c r="F149" s="401"/>
      <c r="G149" s="400"/>
      <c r="H149" s="400"/>
      <c r="I149" s="400"/>
      <c r="J149" s="409"/>
      <c r="K149" s="400"/>
      <c r="L149" s="400"/>
      <c r="M149" s="400" t="s">
        <v>794</v>
      </c>
      <c r="N149" s="400" t="s">
        <v>795</v>
      </c>
      <c r="O149" s="400"/>
      <c r="P149" s="400" t="s">
        <v>488</v>
      </c>
      <c r="Q149" s="400" t="s">
        <v>796</v>
      </c>
      <c r="R149" s="400">
        <v>88223</v>
      </c>
      <c r="S149" s="400">
        <v>10570</v>
      </c>
      <c r="T149" s="400" t="s">
        <v>270</v>
      </c>
      <c r="V149" s="403"/>
      <c r="W149" s="403"/>
      <c r="X149" s="403"/>
      <c r="Y149" s="400"/>
      <c r="Z149" s="400"/>
      <c r="AA149" s="400"/>
      <c r="AB149" s="400"/>
      <c r="AC149" s="400"/>
      <c r="AD149" s="400"/>
      <c r="AE149" s="400"/>
      <c r="AF149" s="400"/>
      <c r="AG149" s="408"/>
      <c r="AH149" s="400"/>
      <c r="AI149" s="400"/>
      <c r="AJ149" s="400"/>
      <c r="AK149" s="400"/>
      <c r="AL149" s="6"/>
      <c r="AM149" s="6"/>
      <c r="AN149" s="8"/>
    </row>
    <row r="150" spans="1:40">
      <c r="A150" s="725"/>
      <c r="B150" s="725"/>
      <c r="C150" s="726"/>
      <c r="D150" s="726"/>
      <c r="E150" s="400"/>
      <c r="F150" s="401"/>
      <c r="G150" s="400"/>
      <c r="H150" s="400"/>
      <c r="I150" s="400"/>
      <c r="J150" s="409"/>
      <c r="K150" s="400"/>
      <c r="L150" s="400"/>
      <c r="M150" s="400" t="s">
        <v>797</v>
      </c>
      <c r="N150" s="400" t="s">
        <v>798</v>
      </c>
      <c r="O150" s="400"/>
      <c r="P150" s="400" t="s">
        <v>383</v>
      </c>
      <c r="Q150" s="400" t="s">
        <v>383</v>
      </c>
      <c r="R150" s="400">
        <v>74250</v>
      </c>
      <c r="S150" s="400">
        <v>10634</v>
      </c>
      <c r="T150" s="400" t="s">
        <v>69</v>
      </c>
      <c r="V150" s="403"/>
      <c r="W150" s="403"/>
      <c r="X150" s="403"/>
      <c r="Y150" s="400"/>
      <c r="Z150" s="400"/>
      <c r="AA150" s="400"/>
      <c r="AB150" s="400"/>
      <c r="AC150" s="400"/>
      <c r="AD150" s="400"/>
      <c r="AE150" s="400"/>
      <c r="AF150" s="400"/>
      <c r="AG150" s="408"/>
      <c r="AH150" s="400"/>
      <c r="AI150" s="400"/>
      <c r="AJ150" s="400"/>
      <c r="AK150" s="400"/>
      <c r="AL150" s="6"/>
      <c r="AM150" s="6"/>
      <c r="AN150" s="8"/>
    </row>
    <row r="151" spans="1:40">
      <c r="A151" s="725"/>
      <c r="B151" s="725"/>
      <c r="C151" s="726"/>
      <c r="D151" s="726"/>
      <c r="E151" s="400"/>
      <c r="F151" s="401"/>
      <c r="G151" s="400"/>
      <c r="H151" s="400"/>
      <c r="I151" s="400"/>
      <c r="J151" s="409"/>
      <c r="K151" s="400"/>
      <c r="L151" s="400"/>
      <c r="M151" s="400" t="s">
        <v>799</v>
      </c>
      <c r="N151" s="400" t="s">
        <v>800</v>
      </c>
      <c r="O151" s="400"/>
      <c r="P151" s="400" t="s">
        <v>539</v>
      </c>
      <c r="Q151" s="400" t="s">
        <v>801</v>
      </c>
      <c r="R151" s="400">
        <v>77235</v>
      </c>
      <c r="S151" s="400">
        <v>11118</v>
      </c>
      <c r="T151" s="400" t="s">
        <v>49</v>
      </c>
      <c r="V151" s="403"/>
      <c r="W151" s="403"/>
      <c r="X151" s="403"/>
      <c r="Y151" s="400"/>
      <c r="Z151" s="400"/>
      <c r="AA151" s="400"/>
      <c r="AB151" s="400"/>
      <c r="AC151" s="400"/>
      <c r="AD151" s="400"/>
      <c r="AE151" s="400"/>
      <c r="AF151" s="400"/>
      <c r="AG151" s="408"/>
      <c r="AH151" s="400"/>
      <c r="AI151" s="400"/>
      <c r="AJ151" s="400"/>
      <c r="AK151" s="400"/>
      <c r="AL151" s="6"/>
      <c r="AM151" s="6"/>
      <c r="AN151" s="8"/>
    </row>
    <row r="152" spans="1:40">
      <c r="A152" s="725"/>
      <c r="B152" s="725"/>
      <c r="C152" s="726"/>
      <c r="D152" s="726"/>
      <c r="E152" s="400"/>
      <c r="F152" s="401"/>
      <c r="G152" s="400"/>
      <c r="H152" s="400"/>
      <c r="I152" s="400"/>
      <c r="J152" s="409"/>
      <c r="K152" s="400"/>
      <c r="L152" s="400"/>
      <c r="M152" s="400" t="s">
        <v>802</v>
      </c>
      <c r="N152" s="400" t="s">
        <v>803</v>
      </c>
      <c r="O152" s="400"/>
      <c r="P152" s="400" t="s">
        <v>273</v>
      </c>
      <c r="Q152" s="400" t="s">
        <v>804</v>
      </c>
      <c r="R152" s="400">
        <v>75326</v>
      </c>
      <c r="S152" s="400">
        <v>11479</v>
      </c>
      <c r="T152" s="400" t="s">
        <v>30</v>
      </c>
      <c r="V152" s="403"/>
      <c r="W152" s="403"/>
      <c r="X152" s="403"/>
      <c r="Y152" s="400"/>
      <c r="Z152" s="400"/>
      <c r="AA152" s="400"/>
      <c r="AB152" s="400"/>
      <c r="AC152" s="400"/>
      <c r="AD152" s="400"/>
      <c r="AE152" s="400"/>
      <c r="AF152" s="400"/>
      <c r="AG152" s="408"/>
      <c r="AH152" s="400"/>
      <c r="AI152" s="400"/>
      <c r="AJ152" s="400"/>
      <c r="AK152" s="400"/>
      <c r="AL152" s="6"/>
      <c r="AM152" s="6"/>
      <c r="AN152" s="8"/>
    </row>
    <row r="153" spans="1:40">
      <c r="A153" s="725"/>
      <c r="B153" s="725"/>
      <c r="C153" s="726"/>
      <c r="D153" s="726"/>
      <c r="E153" s="400"/>
      <c r="F153" s="401"/>
      <c r="G153" s="400"/>
      <c r="H153" s="400"/>
      <c r="I153" s="400"/>
      <c r="J153" s="409"/>
      <c r="K153" s="400"/>
      <c r="L153" s="400"/>
      <c r="M153" s="400" t="s">
        <v>805</v>
      </c>
      <c r="N153" s="400" t="s">
        <v>806</v>
      </c>
      <c r="O153" s="400"/>
      <c r="P153" s="400" t="s">
        <v>176</v>
      </c>
      <c r="Q153" s="400" t="s">
        <v>807</v>
      </c>
      <c r="R153" s="400">
        <v>76271</v>
      </c>
      <c r="S153" s="400">
        <v>11533</v>
      </c>
      <c r="T153" s="400" t="s">
        <v>178</v>
      </c>
      <c r="V153" s="403"/>
      <c r="W153" s="403"/>
      <c r="X153" s="403"/>
      <c r="Y153" s="400"/>
      <c r="Z153" s="400"/>
      <c r="AA153" s="400"/>
      <c r="AB153" s="400"/>
      <c r="AC153" s="400"/>
      <c r="AD153" s="400"/>
      <c r="AE153" s="400"/>
      <c r="AF153" s="400"/>
      <c r="AG153" s="408"/>
      <c r="AH153" s="400"/>
      <c r="AI153" s="400"/>
      <c r="AJ153" s="400"/>
      <c r="AK153" s="400"/>
      <c r="AL153" s="6"/>
      <c r="AM153" s="6"/>
      <c r="AN153" s="8"/>
    </row>
    <row r="154" spans="1:40">
      <c r="A154" s="725"/>
      <c r="B154" s="725"/>
      <c r="C154" s="726"/>
      <c r="D154" s="726"/>
      <c r="E154" s="400"/>
      <c r="F154" s="401"/>
      <c r="G154" s="400"/>
      <c r="H154" s="400"/>
      <c r="I154" s="400"/>
      <c r="J154" s="409"/>
      <c r="K154" s="400"/>
      <c r="L154" s="400"/>
      <c r="M154" s="400" t="s">
        <v>808</v>
      </c>
      <c r="N154" s="400" t="s">
        <v>809</v>
      </c>
      <c r="O154" s="400"/>
      <c r="P154" s="400" t="s">
        <v>112</v>
      </c>
      <c r="Q154" s="400" t="s">
        <v>810</v>
      </c>
      <c r="R154" s="400">
        <v>88266</v>
      </c>
      <c r="S154" s="400">
        <v>10260</v>
      </c>
      <c r="T154" s="400" t="s">
        <v>114</v>
      </c>
      <c r="V154" s="403"/>
      <c r="W154" s="403"/>
      <c r="X154" s="403"/>
      <c r="Y154" s="400"/>
      <c r="Z154" s="400"/>
      <c r="AA154" s="400"/>
      <c r="AB154" s="400"/>
      <c r="AC154" s="400"/>
      <c r="AD154" s="400"/>
      <c r="AE154" s="400"/>
      <c r="AF154" s="400"/>
      <c r="AG154" s="408"/>
      <c r="AH154" s="400"/>
      <c r="AI154" s="400"/>
      <c r="AJ154" s="400"/>
      <c r="AK154" s="400"/>
      <c r="AL154" s="6"/>
      <c r="AM154" s="6"/>
      <c r="AN154" s="8"/>
    </row>
    <row r="155" spans="1:40">
      <c r="A155" s="725"/>
      <c r="B155" s="725"/>
      <c r="C155" s="726"/>
      <c r="D155" s="726"/>
      <c r="E155" s="400"/>
      <c r="F155" s="401"/>
      <c r="G155" s="400"/>
      <c r="H155" s="400"/>
      <c r="I155" s="400"/>
      <c r="J155" s="409"/>
      <c r="K155" s="400"/>
      <c r="L155" s="400"/>
      <c r="M155" s="400" t="s">
        <v>811</v>
      </c>
      <c r="N155" s="400" t="s">
        <v>812</v>
      </c>
      <c r="O155" s="400"/>
      <c r="P155" s="400" t="s">
        <v>35</v>
      </c>
      <c r="Q155" s="400" t="s">
        <v>813</v>
      </c>
      <c r="R155" s="400">
        <v>72282</v>
      </c>
      <c r="S155" s="400">
        <v>11061</v>
      </c>
      <c r="T155" s="400" t="s">
        <v>37</v>
      </c>
      <c r="V155" s="403"/>
      <c r="W155" s="403"/>
      <c r="X155" s="403"/>
      <c r="Y155" s="400"/>
      <c r="Z155" s="400"/>
      <c r="AA155" s="400"/>
      <c r="AB155" s="400"/>
      <c r="AC155" s="400"/>
      <c r="AD155" s="400"/>
      <c r="AE155" s="400"/>
      <c r="AF155" s="400"/>
      <c r="AG155" s="408"/>
      <c r="AH155" s="400"/>
      <c r="AI155" s="400"/>
      <c r="AJ155" s="400"/>
      <c r="AK155" s="400"/>
      <c r="AL155" s="6"/>
      <c r="AM155" s="6"/>
      <c r="AN155" s="8"/>
    </row>
    <row r="156" spans="1:40">
      <c r="A156" s="725"/>
      <c r="B156" s="725"/>
      <c r="C156" s="726"/>
      <c r="D156" s="726"/>
      <c r="E156" s="400"/>
      <c r="F156" s="401"/>
      <c r="G156" s="400"/>
      <c r="H156" s="400"/>
      <c r="I156" s="400"/>
      <c r="J156" s="409"/>
      <c r="K156" s="400"/>
      <c r="L156" s="400"/>
      <c r="M156" s="400" t="s">
        <v>814</v>
      </c>
      <c r="N156" s="400" t="s">
        <v>815</v>
      </c>
      <c r="O156" s="400"/>
      <c r="P156" s="400" t="s">
        <v>506</v>
      </c>
      <c r="Q156" s="400" t="s">
        <v>816</v>
      </c>
      <c r="R156" s="400">
        <v>80243</v>
      </c>
      <c r="S156" s="400">
        <v>10308</v>
      </c>
      <c r="T156" s="400" t="s">
        <v>87</v>
      </c>
      <c r="V156" s="403"/>
      <c r="W156" s="403"/>
      <c r="X156" s="403"/>
      <c r="Y156" s="400"/>
      <c r="Z156" s="400"/>
      <c r="AA156" s="400"/>
      <c r="AB156" s="400"/>
      <c r="AC156" s="400"/>
      <c r="AD156" s="400"/>
      <c r="AE156" s="400"/>
      <c r="AF156" s="400"/>
      <c r="AG156" s="408"/>
      <c r="AH156" s="400"/>
      <c r="AI156" s="400"/>
      <c r="AJ156" s="400"/>
      <c r="AK156" s="400"/>
      <c r="AL156" s="6"/>
      <c r="AM156" s="6"/>
      <c r="AN156" s="8"/>
    </row>
    <row r="157" spans="1:40">
      <c r="A157" s="725"/>
      <c r="B157" s="725"/>
      <c r="C157" s="726"/>
      <c r="D157" s="726"/>
      <c r="E157" s="400"/>
      <c r="F157" s="401"/>
      <c r="G157" s="400"/>
      <c r="H157" s="400"/>
      <c r="I157" s="400"/>
      <c r="J157" s="409"/>
      <c r="K157" s="400"/>
      <c r="L157" s="400"/>
      <c r="M157" s="400" t="s">
        <v>817</v>
      </c>
      <c r="N157" s="400" t="s">
        <v>818</v>
      </c>
      <c r="O157" s="400"/>
      <c r="P157" s="400" t="s">
        <v>273</v>
      </c>
      <c r="Q157" s="400" t="s">
        <v>819</v>
      </c>
      <c r="R157" s="400">
        <v>75329</v>
      </c>
      <c r="S157" s="400">
        <v>11479</v>
      </c>
      <c r="T157" s="400" t="s">
        <v>30</v>
      </c>
      <c r="V157" s="403"/>
      <c r="W157" s="403"/>
      <c r="X157" s="403"/>
      <c r="Y157" s="400"/>
      <c r="Z157" s="400"/>
      <c r="AA157" s="400"/>
      <c r="AB157" s="400"/>
      <c r="AC157" s="400"/>
      <c r="AD157" s="400"/>
      <c r="AE157" s="400"/>
      <c r="AF157" s="400"/>
      <c r="AG157" s="408"/>
      <c r="AH157" s="400"/>
      <c r="AI157" s="400"/>
      <c r="AJ157" s="400"/>
      <c r="AK157" s="400"/>
      <c r="AL157" s="6"/>
      <c r="AM157" s="6"/>
      <c r="AN157" s="8"/>
    </row>
    <row r="158" spans="1:40">
      <c r="A158" s="725"/>
      <c r="B158" s="725"/>
      <c r="C158" s="726"/>
      <c r="D158" s="726"/>
      <c r="E158" s="400"/>
      <c r="F158" s="401"/>
      <c r="G158" s="400"/>
      <c r="H158" s="400"/>
      <c r="I158" s="400"/>
      <c r="J158" s="409"/>
      <c r="K158" s="400"/>
      <c r="L158" s="400"/>
      <c r="M158" s="400" t="s">
        <v>820</v>
      </c>
      <c r="N158" s="400" t="s">
        <v>821</v>
      </c>
      <c r="O158" s="400"/>
      <c r="P158" s="400" t="s">
        <v>144</v>
      </c>
      <c r="Q158" s="400" t="s">
        <v>144</v>
      </c>
      <c r="R158" s="400">
        <v>88000</v>
      </c>
      <c r="S158" s="400">
        <v>11410</v>
      </c>
      <c r="T158" s="400" t="s">
        <v>114</v>
      </c>
      <c r="V158" s="403"/>
      <c r="W158" s="403"/>
      <c r="X158" s="403"/>
      <c r="Y158" s="400"/>
      <c r="Z158" s="400"/>
      <c r="AA158" s="400"/>
      <c r="AB158" s="400"/>
      <c r="AC158" s="400"/>
      <c r="AD158" s="400"/>
      <c r="AE158" s="400"/>
      <c r="AF158" s="400"/>
      <c r="AG158" s="408"/>
      <c r="AH158" s="400"/>
      <c r="AI158" s="400"/>
      <c r="AJ158" s="400"/>
      <c r="AK158" s="400"/>
      <c r="AL158" s="6"/>
      <c r="AM158" s="6"/>
      <c r="AN158" s="8"/>
    </row>
    <row r="159" spans="1:40">
      <c r="A159" s="725"/>
      <c r="B159" s="725"/>
      <c r="C159" s="726"/>
      <c r="D159" s="726"/>
      <c r="E159" s="400"/>
      <c r="F159" s="401"/>
      <c r="G159" s="400"/>
      <c r="H159" s="400"/>
      <c r="I159" s="400"/>
      <c r="J159" s="409"/>
      <c r="K159" s="400"/>
      <c r="L159" s="400"/>
      <c r="M159" s="400" t="s">
        <v>822</v>
      </c>
      <c r="N159" s="400" t="s">
        <v>823</v>
      </c>
      <c r="O159" s="400"/>
      <c r="P159" s="400" t="s">
        <v>293</v>
      </c>
      <c r="Q159" s="400" t="s">
        <v>824</v>
      </c>
      <c r="R159" s="400">
        <v>75212</v>
      </c>
      <c r="S159" s="400">
        <v>11088</v>
      </c>
      <c r="T159" s="400" t="s">
        <v>30</v>
      </c>
      <c r="V159" s="403"/>
      <c r="W159" s="403"/>
      <c r="X159" s="403"/>
      <c r="Y159" s="400"/>
      <c r="Z159" s="400"/>
      <c r="AA159" s="400"/>
      <c r="AB159" s="400"/>
      <c r="AC159" s="400"/>
      <c r="AD159" s="400"/>
      <c r="AE159" s="400"/>
      <c r="AF159" s="400"/>
      <c r="AG159" s="408"/>
      <c r="AH159" s="400"/>
      <c r="AI159" s="400"/>
      <c r="AJ159" s="400"/>
      <c r="AK159" s="400"/>
      <c r="AL159" s="6"/>
      <c r="AM159" s="6"/>
      <c r="AN159" s="8"/>
    </row>
    <row r="160" spans="1:40">
      <c r="A160" s="725"/>
      <c r="B160" s="725"/>
      <c r="C160" s="726"/>
      <c r="D160" s="726"/>
      <c r="E160" s="400"/>
      <c r="F160" s="401"/>
      <c r="G160" s="400"/>
      <c r="H160" s="400"/>
      <c r="I160" s="400"/>
      <c r="J160" s="409"/>
      <c r="K160" s="400"/>
      <c r="L160" s="400"/>
      <c r="M160" s="400" t="s">
        <v>825</v>
      </c>
      <c r="N160" s="400" t="s">
        <v>826</v>
      </c>
      <c r="O160" s="400"/>
      <c r="P160" s="400" t="s">
        <v>255</v>
      </c>
      <c r="Q160" s="400" t="s">
        <v>827</v>
      </c>
      <c r="R160" s="400">
        <v>73206</v>
      </c>
      <c r="S160" s="400">
        <v>11452</v>
      </c>
      <c r="T160" s="400" t="s">
        <v>235</v>
      </c>
      <c r="V160" s="403"/>
      <c r="W160" s="403"/>
      <c r="X160" s="403"/>
      <c r="Y160" s="400"/>
      <c r="Z160" s="400"/>
      <c r="AA160" s="400"/>
      <c r="AB160" s="400"/>
      <c r="AC160" s="400"/>
      <c r="AD160" s="400"/>
      <c r="AE160" s="400"/>
      <c r="AF160" s="400"/>
      <c r="AG160" s="408"/>
      <c r="AH160" s="400"/>
      <c r="AI160" s="400"/>
      <c r="AJ160" s="400"/>
      <c r="AK160" s="400"/>
      <c r="AL160" s="6"/>
      <c r="AM160" s="6"/>
      <c r="AN160" s="8"/>
    </row>
    <row r="161" spans="1:40">
      <c r="A161" s="725"/>
      <c r="B161" s="725"/>
      <c r="C161" s="726"/>
      <c r="D161" s="726"/>
      <c r="E161" s="400"/>
      <c r="F161" s="401"/>
      <c r="G161" s="400"/>
      <c r="H161" s="400"/>
      <c r="I161" s="400"/>
      <c r="J161" s="409"/>
      <c r="K161" s="400"/>
      <c r="L161" s="400"/>
      <c r="M161" s="400" t="s">
        <v>828</v>
      </c>
      <c r="N161" s="400" t="s">
        <v>829</v>
      </c>
      <c r="O161" s="400"/>
      <c r="P161" s="400" t="s">
        <v>565</v>
      </c>
      <c r="Q161" s="400" t="s">
        <v>830</v>
      </c>
      <c r="R161" s="400">
        <v>72212</v>
      </c>
      <c r="S161" s="400">
        <v>11185</v>
      </c>
      <c r="T161" s="400" t="s">
        <v>69</v>
      </c>
      <c r="V161" s="403"/>
      <c r="W161" s="403"/>
      <c r="X161" s="403"/>
      <c r="Y161" s="400"/>
      <c r="Z161" s="400"/>
      <c r="AA161" s="400"/>
      <c r="AB161" s="400"/>
      <c r="AC161" s="400"/>
      <c r="AD161" s="400"/>
      <c r="AE161" s="400"/>
      <c r="AF161" s="400"/>
      <c r="AG161" s="408"/>
      <c r="AH161" s="400"/>
      <c r="AI161" s="400"/>
      <c r="AJ161" s="400"/>
      <c r="AK161" s="400"/>
      <c r="AL161" s="6"/>
      <c r="AM161" s="6"/>
      <c r="AN161" s="8"/>
    </row>
    <row r="162" spans="1:40">
      <c r="A162" s="725"/>
      <c r="B162" s="725"/>
      <c r="C162" s="726"/>
      <c r="D162" s="726"/>
      <c r="E162" s="400"/>
      <c r="F162" s="401"/>
      <c r="G162" s="400"/>
      <c r="H162" s="400"/>
      <c r="I162" s="400"/>
      <c r="J162" s="409"/>
      <c r="K162" s="400"/>
      <c r="L162" s="400"/>
      <c r="M162" s="400" t="s">
        <v>831</v>
      </c>
      <c r="N162" s="400" t="s">
        <v>832</v>
      </c>
      <c r="O162" s="400"/>
      <c r="P162" s="400" t="s">
        <v>395</v>
      </c>
      <c r="Q162" s="400" t="s">
        <v>395</v>
      </c>
      <c r="R162" s="400">
        <v>88390</v>
      </c>
      <c r="S162" s="400">
        <v>10685</v>
      </c>
      <c r="T162" s="400" t="s">
        <v>114</v>
      </c>
      <c r="V162" s="403"/>
      <c r="W162" s="403"/>
      <c r="X162" s="403"/>
      <c r="Y162" s="400"/>
      <c r="Z162" s="400"/>
      <c r="AA162" s="400"/>
      <c r="AB162" s="400"/>
      <c r="AC162" s="400"/>
      <c r="AD162" s="400"/>
      <c r="AE162" s="400"/>
      <c r="AF162" s="400"/>
      <c r="AG162" s="408"/>
      <c r="AH162" s="400"/>
      <c r="AI162" s="400"/>
      <c r="AJ162" s="400"/>
      <c r="AK162" s="400"/>
      <c r="AL162" s="6"/>
      <c r="AM162" s="6"/>
      <c r="AN162" s="8"/>
    </row>
    <row r="163" spans="1:40">
      <c r="A163" s="725"/>
      <c r="B163" s="725"/>
      <c r="C163" s="726"/>
      <c r="D163" s="726"/>
      <c r="E163" s="400"/>
      <c r="F163" s="401"/>
      <c r="G163" s="400"/>
      <c r="H163" s="400"/>
      <c r="I163" s="400"/>
      <c r="J163" s="409"/>
      <c r="K163" s="400"/>
      <c r="L163" s="400"/>
      <c r="M163" s="400" t="s">
        <v>833</v>
      </c>
      <c r="N163" s="400" t="s">
        <v>834</v>
      </c>
      <c r="O163" s="400"/>
      <c r="P163" s="400" t="s">
        <v>306</v>
      </c>
      <c r="Q163" s="400" t="s">
        <v>835</v>
      </c>
      <c r="R163" s="400">
        <v>71383</v>
      </c>
      <c r="S163" s="400">
        <v>10863</v>
      </c>
      <c r="T163" s="400" t="s">
        <v>167</v>
      </c>
      <c r="V163" s="403"/>
      <c r="W163" s="403"/>
      <c r="X163" s="403"/>
      <c r="Y163" s="400"/>
      <c r="Z163" s="400"/>
      <c r="AA163" s="400"/>
      <c r="AB163" s="400"/>
      <c r="AC163" s="400"/>
      <c r="AD163" s="400"/>
      <c r="AE163" s="400"/>
      <c r="AF163" s="400"/>
      <c r="AG163" s="408"/>
      <c r="AH163" s="400"/>
      <c r="AI163" s="400"/>
      <c r="AJ163" s="400"/>
      <c r="AK163" s="400"/>
      <c r="AL163" s="6"/>
      <c r="AM163" s="6"/>
      <c r="AN163" s="8"/>
    </row>
    <row r="164" spans="1:40">
      <c r="A164" s="725"/>
      <c r="B164" s="725"/>
      <c r="C164" s="726"/>
      <c r="D164" s="726"/>
      <c r="E164" s="400"/>
      <c r="F164" s="401"/>
      <c r="G164" s="400"/>
      <c r="H164" s="400"/>
      <c r="I164" s="400"/>
      <c r="J164" s="409"/>
      <c r="K164" s="400"/>
      <c r="L164" s="400"/>
      <c r="M164" s="400" t="s">
        <v>836</v>
      </c>
      <c r="N164" s="400" t="s">
        <v>837</v>
      </c>
      <c r="O164" s="400"/>
      <c r="P164" s="400" t="s">
        <v>35</v>
      </c>
      <c r="Q164" s="400" t="s">
        <v>838</v>
      </c>
      <c r="R164" s="400">
        <v>72276</v>
      </c>
      <c r="S164" s="400">
        <v>11061</v>
      </c>
      <c r="T164" s="400" t="s">
        <v>37</v>
      </c>
      <c r="V164" s="403"/>
      <c r="W164" s="403"/>
      <c r="X164" s="403"/>
      <c r="Y164" s="400"/>
      <c r="Z164" s="400"/>
      <c r="AA164" s="400"/>
      <c r="AB164" s="400"/>
      <c r="AC164" s="400"/>
      <c r="AD164" s="400"/>
      <c r="AE164" s="400"/>
      <c r="AF164" s="400"/>
      <c r="AG164" s="408"/>
      <c r="AH164" s="400"/>
      <c r="AI164" s="400"/>
      <c r="AJ164" s="400"/>
      <c r="AK164" s="400"/>
      <c r="AL164" s="6"/>
      <c r="AM164" s="6"/>
      <c r="AN164" s="8"/>
    </row>
    <row r="165" spans="1:40">
      <c r="A165" s="725"/>
      <c r="B165" s="725"/>
      <c r="C165" s="726"/>
      <c r="D165" s="726"/>
      <c r="E165" s="400"/>
      <c r="F165" s="401"/>
      <c r="G165" s="400"/>
      <c r="H165" s="400"/>
      <c r="I165" s="400"/>
      <c r="J165" s="409"/>
      <c r="K165" s="400"/>
      <c r="L165" s="400"/>
      <c r="M165" s="400" t="s">
        <v>839</v>
      </c>
      <c r="N165" s="400" t="s">
        <v>840</v>
      </c>
      <c r="O165" s="400"/>
      <c r="P165" s="400" t="s">
        <v>383</v>
      </c>
      <c r="Q165" s="400" t="s">
        <v>841</v>
      </c>
      <c r="R165" s="400">
        <v>74254</v>
      </c>
      <c r="S165" s="400">
        <v>10634</v>
      </c>
      <c r="T165" s="400" t="s">
        <v>69</v>
      </c>
      <c r="V165" s="403"/>
      <c r="W165" s="403"/>
      <c r="X165" s="403"/>
      <c r="Y165" s="400"/>
      <c r="Z165" s="400"/>
      <c r="AA165" s="400"/>
      <c r="AB165" s="400"/>
      <c r="AC165" s="400"/>
      <c r="AD165" s="400"/>
      <c r="AE165" s="400"/>
      <c r="AF165" s="400"/>
      <c r="AG165" s="408"/>
      <c r="AH165" s="400"/>
      <c r="AI165" s="400"/>
      <c r="AJ165" s="400"/>
      <c r="AK165" s="400"/>
      <c r="AL165" s="6"/>
      <c r="AM165" s="6"/>
      <c r="AN165" s="8"/>
    </row>
    <row r="166" spans="1:40">
      <c r="A166" s="725"/>
      <c r="B166" s="725"/>
      <c r="C166" s="726"/>
      <c r="D166" s="726"/>
      <c r="E166" s="400"/>
      <c r="F166" s="401"/>
      <c r="G166" s="400"/>
      <c r="H166" s="400"/>
      <c r="I166" s="400"/>
      <c r="J166" s="409"/>
      <c r="K166" s="400"/>
      <c r="L166" s="400"/>
      <c r="M166" s="400" t="s">
        <v>842</v>
      </c>
      <c r="N166" s="400" t="s">
        <v>843</v>
      </c>
      <c r="O166" s="400"/>
      <c r="P166" s="400" t="s">
        <v>278</v>
      </c>
      <c r="Q166" s="400" t="s">
        <v>278</v>
      </c>
      <c r="R166" s="400">
        <v>72290</v>
      </c>
      <c r="S166" s="400">
        <v>10774</v>
      </c>
      <c r="T166" s="400" t="s">
        <v>37</v>
      </c>
      <c r="V166" s="403"/>
      <c r="W166" s="403"/>
      <c r="X166" s="403"/>
      <c r="Y166" s="400"/>
      <c r="Z166" s="400"/>
      <c r="AA166" s="400"/>
      <c r="AB166" s="400"/>
      <c r="AC166" s="400"/>
      <c r="AD166" s="400"/>
      <c r="AE166" s="400"/>
      <c r="AF166" s="400"/>
      <c r="AG166" s="408"/>
      <c r="AH166" s="400"/>
      <c r="AI166" s="400"/>
      <c r="AJ166" s="400"/>
      <c r="AK166" s="400"/>
      <c r="AL166" s="6"/>
      <c r="AM166" s="6"/>
      <c r="AN166" s="8"/>
    </row>
    <row r="167" spans="1:40">
      <c r="A167" s="725"/>
      <c r="B167" s="725"/>
      <c r="C167" s="726"/>
      <c r="D167" s="726"/>
      <c r="E167" s="400"/>
      <c r="F167" s="401"/>
      <c r="G167" s="400"/>
      <c r="H167" s="400"/>
      <c r="I167" s="400"/>
      <c r="J167" s="409"/>
      <c r="K167" s="400"/>
      <c r="L167" s="400"/>
      <c r="M167" s="400" t="s">
        <v>844</v>
      </c>
      <c r="N167" s="400" t="s">
        <v>845</v>
      </c>
      <c r="O167" s="400"/>
      <c r="P167" s="400" t="s">
        <v>220</v>
      </c>
      <c r="Q167" s="400" t="s">
        <v>846</v>
      </c>
      <c r="R167" s="400">
        <v>70225</v>
      </c>
      <c r="S167" s="400">
        <v>10294</v>
      </c>
      <c r="T167" s="400" t="s">
        <v>37</v>
      </c>
      <c r="V167" s="403"/>
      <c r="W167" s="403"/>
      <c r="X167" s="403"/>
      <c r="Y167" s="400"/>
      <c r="Z167" s="400"/>
      <c r="AA167" s="400"/>
      <c r="AB167" s="400"/>
      <c r="AC167" s="400"/>
      <c r="AD167" s="400"/>
      <c r="AE167" s="400"/>
      <c r="AF167" s="400"/>
      <c r="AG167" s="408"/>
      <c r="AH167" s="400"/>
      <c r="AI167" s="400"/>
      <c r="AJ167" s="400"/>
      <c r="AK167" s="400"/>
      <c r="AL167" s="6"/>
      <c r="AM167" s="6"/>
      <c r="AN167" s="8"/>
    </row>
    <row r="168" spans="1:40">
      <c r="A168" s="725"/>
      <c r="B168" s="725"/>
      <c r="C168" s="726"/>
      <c r="D168" s="726"/>
      <c r="E168" s="400"/>
      <c r="F168" s="401"/>
      <c r="G168" s="400"/>
      <c r="H168" s="400"/>
      <c r="I168" s="400"/>
      <c r="J168" s="409"/>
      <c r="K168" s="400"/>
      <c r="L168" s="400"/>
      <c r="M168" s="400" t="s">
        <v>847</v>
      </c>
      <c r="N168" s="400" t="s">
        <v>848</v>
      </c>
      <c r="O168" s="400"/>
      <c r="P168" s="400" t="s">
        <v>405</v>
      </c>
      <c r="Q168" s="400" t="s">
        <v>405</v>
      </c>
      <c r="R168" s="400">
        <v>76290</v>
      </c>
      <c r="S168" s="400">
        <v>11525</v>
      </c>
      <c r="T168" s="400" t="s">
        <v>178</v>
      </c>
      <c r="V168" s="403"/>
      <c r="W168" s="403"/>
      <c r="X168" s="403"/>
      <c r="Y168" s="400"/>
      <c r="Z168" s="400"/>
      <c r="AA168" s="400"/>
      <c r="AB168" s="400"/>
      <c r="AC168" s="400"/>
      <c r="AD168" s="400"/>
      <c r="AE168" s="400"/>
      <c r="AF168" s="400"/>
      <c r="AG168" s="408"/>
      <c r="AH168" s="400"/>
      <c r="AI168" s="400"/>
      <c r="AJ168" s="400"/>
      <c r="AK168" s="400"/>
      <c r="AL168" s="6"/>
      <c r="AM168" s="6"/>
      <c r="AN168" s="8"/>
    </row>
    <row r="169" spans="1:40">
      <c r="A169" s="725"/>
      <c r="B169" s="725"/>
      <c r="C169" s="726"/>
      <c r="D169" s="726"/>
      <c r="E169" s="400"/>
      <c r="F169" s="401"/>
      <c r="G169" s="400"/>
      <c r="H169" s="400"/>
      <c r="I169" s="400"/>
      <c r="J169" s="409"/>
      <c r="K169" s="400"/>
      <c r="L169" s="400"/>
      <c r="M169" s="400" t="s">
        <v>849</v>
      </c>
      <c r="N169" s="400" t="s">
        <v>850</v>
      </c>
      <c r="O169" s="400"/>
      <c r="P169" s="400" t="s">
        <v>326</v>
      </c>
      <c r="Q169" s="400" t="s">
        <v>326</v>
      </c>
      <c r="R169" s="400">
        <v>71340</v>
      </c>
      <c r="S169" s="400">
        <v>10715</v>
      </c>
      <c r="T169" s="400" t="s">
        <v>69</v>
      </c>
      <c r="V169" s="403"/>
      <c r="W169" s="403"/>
      <c r="X169" s="403"/>
      <c r="Y169" s="400"/>
      <c r="Z169" s="400"/>
      <c r="AA169" s="400"/>
      <c r="AB169" s="400"/>
      <c r="AC169" s="400"/>
      <c r="AD169" s="400"/>
      <c r="AE169" s="400"/>
      <c r="AF169" s="400"/>
      <c r="AG169" s="408"/>
      <c r="AH169" s="400"/>
      <c r="AI169" s="400"/>
      <c r="AJ169" s="400"/>
      <c r="AK169" s="400"/>
      <c r="AL169" s="6"/>
      <c r="AM169" s="6"/>
      <c r="AN169" s="8"/>
    </row>
    <row r="170" spans="1:40">
      <c r="A170" s="725"/>
      <c r="B170" s="725"/>
      <c r="C170" s="726"/>
      <c r="D170" s="726"/>
      <c r="E170" s="400"/>
      <c r="F170" s="401"/>
      <c r="G170" s="400"/>
      <c r="H170" s="400"/>
      <c r="I170" s="400"/>
      <c r="J170" s="409"/>
      <c r="K170" s="400"/>
      <c r="L170" s="400"/>
      <c r="M170" s="400" t="s">
        <v>851</v>
      </c>
      <c r="N170" s="400" t="s">
        <v>852</v>
      </c>
      <c r="O170" s="400"/>
      <c r="P170" s="400" t="s">
        <v>273</v>
      </c>
      <c r="Q170" s="400" t="s">
        <v>853</v>
      </c>
      <c r="R170" s="400">
        <v>75323</v>
      </c>
      <c r="S170" s="400">
        <v>11479</v>
      </c>
      <c r="T170" s="400" t="s">
        <v>30</v>
      </c>
      <c r="V170" s="403"/>
      <c r="W170" s="403"/>
      <c r="X170" s="403"/>
      <c r="Y170" s="400"/>
      <c r="Z170" s="400"/>
      <c r="AA170" s="400"/>
      <c r="AB170" s="400"/>
      <c r="AC170" s="400"/>
      <c r="AD170" s="400"/>
      <c r="AE170" s="400"/>
      <c r="AF170" s="400"/>
      <c r="AG170" s="408"/>
      <c r="AH170" s="400"/>
      <c r="AI170" s="400"/>
      <c r="AJ170" s="400"/>
      <c r="AK170" s="400"/>
      <c r="AL170" s="6"/>
      <c r="AM170" s="6"/>
      <c r="AN170" s="8"/>
    </row>
    <row r="171" spans="1:40">
      <c r="A171" s="725"/>
      <c r="B171" s="725"/>
      <c r="C171" s="726"/>
      <c r="D171" s="726"/>
      <c r="E171" s="400"/>
      <c r="F171" s="401"/>
      <c r="G171" s="400"/>
      <c r="H171" s="400"/>
      <c r="I171" s="400"/>
      <c r="J171" s="409"/>
      <c r="K171" s="400"/>
      <c r="L171" s="400"/>
      <c r="M171" s="400" t="s">
        <v>854</v>
      </c>
      <c r="N171" s="400" t="s">
        <v>855</v>
      </c>
      <c r="O171" s="400"/>
      <c r="P171" s="400" t="s">
        <v>176</v>
      </c>
      <c r="Q171" s="400" t="s">
        <v>176</v>
      </c>
      <c r="R171" s="400">
        <v>76270</v>
      </c>
      <c r="S171" s="400">
        <v>11533</v>
      </c>
      <c r="T171" s="400" t="s">
        <v>178</v>
      </c>
      <c r="V171" s="403"/>
      <c r="W171" s="403"/>
      <c r="X171" s="403"/>
      <c r="Y171" s="400"/>
      <c r="Z171" s="400"/>
      <c r="AA171" s="400"/>
      <c r="AB171" s="400"/>
      <c r="AC171" s="400"/>
      <c r="AD171" s="400"/>
      <c r="AE171" s="400"/>
      <c r="AF171" s="400"/>
      <c r="AG171" s="408"/>
      <c r="AH171" s="400"/>
      <c r="AI171" s="400"/>
      <c r="AJ171" s="400"/>
      <c r="AK171" s="400"/>
      <c r="AL171" s="6"/>
      <c r="AM171" s="6"/>
      <c r="AN171" s="8"/>
    </row>
    <row r="172" spans="1:40">
      <c r="A172" s="725"/>
      <c r="B172" s="725"/>
      <c r="C172" s="726"/>
      <c r="D172" s="726"/>
      <c r="E172" s="400"/>
      <c r="F172" s="401"/>
      <c r="G172" s="400"/>
      <c r="H172" s="400"/>
      <c r="I172" s="400"/>
      <c r="J172" s="409"/>
      <c r="K172" s="400"/>
      <c r="L172" s="400"/>
      <c r="M172" s="400" t="s">
        <v>856</v>
      </c>
      <c r="N172" s="400" t="s">
        <v>857</v>
      </c>
      <c r="O172" s="400"/>
      <c r="P172" s="400" t="s">
        <v>366</v>
      </c>
      <c r="Q172" s="400" t="s">
        <v>858</v>
      </c>
      <c r="R172" s="400">
        <v>80206</v>
      </c>
      <c r="S172" s="400">
        <v>10588</v>
      </c>
      <c r="T172" s="400" t="s">
        <v>87</v>
      </c>
      <c r="V172" s="403"/>
      <c r="W172" s="403"/>
      <c r="X172" s="403"/>
      <c r="Y172" s="400"/>
      <c r="Z172" s="400"/>
      <c r="AA172" s="400"/>
      <c r="AB172" s="400"/>
      <c r="AC172" s="400"/>
      <c r="AD172" s="400"/>
      <c r="AE172" s="400"/>
      <c r="AF172" s="400"/>
      <c r="AG172" s="408"/>
      <c r="AH172" s="400"/>
      <c r="AI172" s="400"/>
      <c r="AJ172" s="400"/>
      <c r="AK172" s="400"/>
      <c r="AL172" s="6"/>
      <c r="AM172" s="6"/>
      <c r="AN172" s="8"/>
    </row>
    <row r="173" spans="1:40">
      <c r="A173" s="725"/>
      <c r="B173" s="725"/>
      <c r="C173" s="726"/>
      <c r="D173" s="726"/>
      <c r="E173" s="400"/>
      <c r="F173" s="401"/>
      <c r="G173" s="400"/>
      <c r="H173" s="400"/>
      <c r="I173" s="400"/>
      <c r="J173" s="409"/>
      <c r="K173" s="400"/>
      <c r="L173" s="400"/>
      <c r="M173" s="400" t="s">
        <v>859</v>
      </c>
      <c r="N173" s="400" t="s">
        <v>860</v>
      </c>
      <c r="O173" s="400"/>
      <c r="P173" s="400" t="s">
        <v>139</v>
      </c>
      <c r="Q173" s="400" t="s">
        <v>861</v>
      </c>
      <c r="R173" s="400">
        <v>77228</v>
      </c>
      <c r="S173" s="400">
        <v>10227</v>
      </c>
      <c r="T173" s="400" t="s">
        <v>49</v>
      </c>
      <c r="W173" s="403"/>
      <c r="X173" s="403"/>
      <c r="Y173" s="400"/>
      <c r="Z173" s="400"/>
      <c r="AA173" s="400"/>
      <c r="AB173" s="400"/>
      <c r="AC173" s="400"/>
      <c r="AD173" s="400"/>
      <c r="AE173" s="400"/>
      <c r="AF173" s="400"/>
      <c r="AG173" s="408"/>
      <c r="AH173" s="400"/>
      <c r="AI173" s="400"/>
      <c r="AJ173" s="400"/>
      <c r="AK173" s="400"/>
      <c r="AL173" s="6"/>
      <c r="AM173" s="6"/>
      <c r="AN173" s="8"/>
    </row>
    <row r="174" spans="1:40">
      <c r="A174" s="725"/>
      <c r="B174" s="725"/>
      <c r="C174" s="726"/>
      <c r="D174" s="726"/>
      <c r="E174" s="400"/>
      <c r="F174" s="401"/>
      <c r="G174" s="400"/>
      <c r="H174" s="400"/>
      <c r="I174" s="400"/>
      <c r="J174" s="409"/>
      <c r="K174" s="400"/>
      <c r="L174" s="400"/>
      <c r="M174" s="400" t="s">
        <v>862</v>
      </c>
      <c r="N174" s="400" t="s">
        <v>863</v>
      </c>
      <c r="O174" s="400"/>
      <c r="P174" s="400" t="s">
        <v>311</v>
      </c>
      <c r="Q174" s="400" t="s">
        <v>864</v>
      </c>
      <c r="R174" s="400">
        <v>88423</v>
      </c>
      <c r="S174" s="400">
        <v>10421</v>
      </c>
      <c r="T174" s="400" t="s">
        <v>114</v>
      </c>
      <c r="V174" s="403"/>
      <c r="W174" s="403"/>
      <c r="X174" s="403"/>
      <c r="Y174" s="400"/>
      <c r="Z174" s="400"/>
      <c r="AA174" s="400"/>
      <c r="AB174" s="400"/>
      <c r="AC174" s="400"/>
      <c r="AD174" s="400"/>
      <c r="AE174" s="400"/>
      <c r="AF174" s="400"/>
      <c r="AG174" s="408"/>
      <c r="AH174" s="400"/>
      <c r="AI174" s="400"/>
      <c r="AJ174" s="400"/>
      <c r="AK174" s="400"/>
      <c r="AL174" s="6"/>
      <c r="AM174" s="6"/>
      <c r="AN174" s="8"/>
    </row>
    <row r="175" spans="1:40">
      <c r="A175" s="725"/>
      <c r="B175" s="725"/>
      <c r="C175" s="726"/>
      <c r="D175" s="726"/>
      <c r="E175" s="400"/>
      <c r="F175" s="401"/>
      <c r="G175" s="400"/>
      <c r="H175" s="400"/>
      <c r="I175" s="400"/>
      <c r="J175" s="409"/>
      <c r="K175" s="400"/>
      <c r="L175" s="400"/>
      <c r="M175" s="400" t="s">
        <v>865</v>
      </c>
      <c r="N175" s="400" t="s">
        <v>866</v>
      </c>
      <c r="O175" s="400"/>
      <c r="P175" s="400" t="s">
        <v>176</v>
      </c>
      <c r="Q175" s="400" t="s">
        <v>867</v>
      </c>
      <c r="R175" s="400">
        <v>76279</v>
      </c>
      <c r="S175" s="400">
        <v>11533</v>
      </c>
      <c r="T175" s="400" t="s">
        <v>178</v>
      </c>
      <c r="V175" s="403"/>
      <c r="W175" s="403"/>
      <c r="X175" s="403"/>
      <c r="Y175" s="400"/>
      <c r="Z175" s="400"/>
      <c r="AA175" s="400"/>
      <c r="AB175" s="400"/>
      <c r="AC175" s="400"/>
      <c r="AD175" s="400"/>
      <c r="AE175" s="400"/>
      <c r="AF175" s="400"/>
      <c r="AG175" s="408"/>
      <c r="AH175" s="400"/>
      <c r="AI175" s="400"/>
      <c r="AJ175" s="400"/>
      <c r="AK175" s="400"/>
      <c r="AL175" s="6"/>
      <c r="AM175" s="6"/>
      <c r="AN175" s="8"/>
    </row>
    <row r="176" spans="1:40">
      <c r="A176" s="725"/>
      <c r="B176" s="725"/>
      <c r="C176" s="726"/>
      <c r="D176" s="726"/>
      <c r="E176" s="400"/>
      <c r="F176" s="401"/>
      <c r="G176" s="400"/>
      <c r="H176" s="400"/>
      <c r="I176" s="400"/>
      <c r="J176" s="409"/>
      <c r="K176" s="400"/>
      <c r="L176" s="400"/>
      <c r="M176" s="400" t="s">
        <v>868</v>
      </c>
      <c r="N176" s="400" t="s">
        <v>869</v>
      </c>
      <c r="O176" s="400"/>
      <c r="P176" s="400" t="s">
        <v>62</v>
      </c>
      <c r="Q176" s="400" t="s">
        <v>870</v>
      </c>
      <c r="R176" s="400">
        <v>77244</v>
      </c>
      <c r="S176" s="400">
        <v>11428</v>
      </c>
      <c r="T176" s="400" t="s">
        <v>49</v>
      </c>
      <c r="V176" s="403"/>
      <c r="W176" s="403"/>
      <c r="X176" s="403"/>
      <c r="Y176" s="400"/>
      <c r="Z176" s="400"/>
      <c r="AA176" s="400"/>
      <c r="AB176" s="400"/>
      <c r="AC176" s="400"/>
      <c r="AD176" s="400"/>
      <c r="AE176" s="400"/>
      <c r="AF176" s="400"/>
      <c r="AG176" s="408"/>
      <c r="AH176" s="400"/>
      <c r="AI176" s="400"/>
      <c r="AJ176" s="400"/>
      <c r="AK176" s="400"/>
      <c r="AL176" s="6"/>
      <c r="AM176" s="6"/>
      <c r="AN176" s="8"/>
    </row>
    <row r="177" spans="1:40">
      <c r="A177" s="725"/>
      <c r="B177" s="725"/>
      <c r="C177" s="726"/>
      <c r="D177" s="726"/>
      <c r="E177" s="400"/>
      <c r="F177" s="401"/>
      <c r="G177" s="400"/>
      <c r="H177" s="400"/>
      <c r="I177" s="400"/>
      <c r="J177" s="409"/>
      <c r="K177" s="400"/>
      <c r="L177" s="400"/>
      <c r="M177" s="400" t="s">
        <v>871</v>
      </c>
      <c r="N177" s="400" t="s">
        <v>872</v>
      </c>
      <c r="O177" s="400"/>
      <c r="P177" s="400" t="s">
        <v>67</v>
      </c>
      <c r="Q177" s="400" t="s">
        <v>873</v>
      </c>
      <c r="R177" s="400">
        <v>72238</v>
      </c>
      <c r="S177" s="400">
        <v>11207</v>
      </c>
      <c r="T177" s="400" t="s">
        <v>69</v>
      </c>
      <c r="V177" s="403"/>
      <c r="W177" s="403"/>
      <c r="X177" s="403"/>
      <c r="Y177" s="400"/>
      <c r="Z177" s="400"/>
      <c r="AA177" s="400"/>
      <c r="AB177" s="400"/>
      <c r="AC177" s="400"/>
      <c r="AD177" s="400"/>
      <c r="AE177" s="400"/>
      <c r="AF177" s="400"/>
      <c r="AG177" s="408"/>
      <c r="AH177" s="400"/>
      <c r="AI177" s="400"/>
      <c r="AJ177" s="400"/>
      <c r="AK177" s="400"/>
      <c r="AL177" s="6"/>
      <c r="AM177" s="6"/>
      <c r="AN177" s="8"/>
    </row>
    <row r="178" spans="1:40">
      <c r="A178" s="725"/>
      <c r="B178" s="725"/>
      <c r="C178" s="726"/>
      <c r="D178" s="726"/>
      <c r="E178" s="400"/>
      <c r="F178" s="401"/>
      <c r="G178" s="400"/>
      <c r="H178" s="400"/>
      <c r="I178" s="400"/>
      <c r="J178" s="409"/>
      <c r="K178" s="400"/>
      <c r="L178" s="400"/>
      <c r="M178" s="400" t="s">
        <v>874</v>
      </c>
      <c r="N178" s="400" t="s">
        <v>875</v>
      </c>
      <c r="O178" s="400"/>
      <c r="P178" s="400" t="s">
        <v>263</v>
      </c>
      <c r="Q178" s="400" t="s">
        <v>876</v>
      </c>
      <c r="R178" s="400">
        <v>70243</v>
      </c>
      <c r="S178" s="400">
        <v>10375</v>
      </c>
      <c r="T178" s="400" t="s">
        <v>37</v>
      </c>
      <c r="V178" s="403"/>
      <c r="W178" s="403"/>
      <c r="X178" s="403"/>
      <c r="Y178" s="400"/>
      <c r="Z178" s="400"/>
      <c r="AA178" s="400"/>
      <c r="AB178" s="400"/>
      <c r="AC178" s="400"/>
      <c r="AD178" s="400"/>
      <c r="AE178" s="400"/>
      <c r="AF178" s="400"/>
      <c r="AG178" s="408"/>
      <c r="AH178" s="400"/>
      <c r="AI178" s="400"/>
      <c r="AJ178" s="400"/>
      <c r="AK178" s="400"/>
      <c r="AL178" s="6"/>
      <c r="AM178" s="6"/>
      <c r="AN178" s="8"/>
    </row>
    <row r="179" spans="1:40">
      <c r="A179" s="725"/>
      <c r="B179" s="725"/>
      <c r="C179" s="726"/>
      <c r="D179" s="726"/>
      <c r="E179" s="400"/>
      <c r="F179" s="401"/>
      <c r="G179" s="400"/>
      <c r="H179" s="400"/>
      <c r="I179" s="400"/>
      <c r="J179" s="409"/>
      <c r="K179" s="400"/>
      <c r="L179" s="400"/>
      <c r="M179" s="400" t="s">
        <v>877</v>
      </c>
      <c r="N179" s="400" t="s">
        <v>878</v>
      </c>
      <c r="O179" s="400"/>
      <c r="P179" s="400" t="s">
        <v>421</v>
      </c>
      <c r="Q179" s="400" t="s">
        <v>421</v>
      </c>
      <c r="R179" s="400">
        <v>73290</v>
      </c>
      <c r="S179" s="400">
        <v>11576</v>
      </c>
      <c r="T179" s="400" t="s">
        <v>235</v>
      </c>
      <c r="V179" s="403"/>
      <c r="W179" s="403"/>
      <c r="X179" s="403"/>
      <c r="Y179" s="400"/>
      <c r="Z179" s="400"/>
      <c r="AA179" s="400"/>
      <c r="AB179" s="400"/>
      <c r="AC179" s="400"/>
      <c r="AD179" s="400"/>
      <c r="AE179" s="400"/>
      <c r="AF179" s="400"/>
      <c r="AG179" s="408"/>
      <c r="AH179" s="400"/>
      <c r="AI179" s="400"/>
      <c r="AJ179" s="400"/>
      <c r="AK179" s="400"/>
      <c r="AL179" s="6"/>
      <c r="AM179" s="6"/>
      <c r="AN179" s="8"/>
    </row>
    <row r="180" spans="1:40">
      <c r="A180" s="725"/>
      <c r="B180" s="725"/>
      <c r="C180" s="726"/>
      <c r="D180" s="726"/>
      <c r="E180" s="400"/>
      <c r="F180" s="401"/>
      <c r="G180" s="400"/>
      <c r="H180" s="400"/>
      <c r="I180" s="400"/>
      <c r="J180" s="409"/>
      <c r="K180" s="400"/>
      <c r="L180" s="400"/>
      <c r="M180" s="400" t="s">
        <v>879</v>
      </c>
      <c r="N180" s="400" t="s">
        <v>880</v>
      </c>
      <c r="O180" s="400"/>
      <c r="P180" s="400" t="s">
        <v>295</v>
      </c>
      <c r="Q180" s="400" t="s">
        <v>881</v>
      </c>
      <c r="R180" s="400">
        <v>71243</v>
      </c>
      <c r="S180" s="400">
        <v>10847</v>
      </c>
      <c r="T180" s="400" t="s">
        <v>167</v>
      </c>
      <c r="V180" s="403"/>
      <c r="W180" s="403"/>
      <c r="X180" s="403"/>
      <c r="Y180" s="400"/>
      <c r="Z180" s="400"/>
      <c r="AA180" s="400"/>
      <c r="AB180" s="400"/>
      <c r="AC180" s="400"/>
      <c r="AD180" s="400"/>
      <c r="AE180" s="400"/>
      <c r="AF180" s="400"/>
      <c r="AG180" s="408"/>
      <c r="AH180" s="400"/>
      <c r="AI180" s="400"/>
      <c r="AJ180" s="400"/>
      <c r="AK180" s="400"/>
      <c r="AL180" s="6"/>
      <c r="AM180" s="6"/>
      <c r="AN180" s="8"/>
    </row>
    <row r="181" spans="1:40">
      <c r="A181" s="725"/>
      <c r="B181" s="725"/>
      <c r="C181" s="726"/>
      <c r="D181" s="726"/>
      <c r="E181" s="400"/>
      <c r="F181" s="401"/>
      <c r="G181" s="400"/>
      <c r="H181" s="400"/>
      <c r="I181" s="400"/>
      <c r="J181" s="409"/>
      <c r="K181" s="400"/>
      <c r="L181" s="400"/>
      <c r="M181" s="400" t="s">
        <v>882</v>
      </c>
      <c r="N181" s="400" t="s">
        <v>883</v>
      </c>
      <c r="O181" s="400"/>
      <c r="P181" s="400" t="s">
        <v>139</v>
      </c>
      <c r="Q181" s="400" t="s">
        <v>884</v>
      </c>
      <c r="R181" s="400">
        <v>77227</v>
      </c>
      <c r="S181" s="400">
        <v>10227</v>
      </c>
      <c r="T181" s="400" t="s">
        <v>49</v>
      </c>
      <c r="V181" s="403"/>
      <c r="W181" s="403"/>
      <c r="X181" s="403"/>
      <c r="Y181" s="400"/>
      <c r="Z181" s="400"/>
      <c r="AA181" s="400"/>
      <c r="AB181" s="400"/>
      <c r="AC181" s="400"/>
      <c r="AD181" s="400"/>
      <c r="AE181" s="400"/>
      <c r="AF181" s="400"/>
      <c r="AG181" s="408"/>
      <c r="AH181" s="400"/>
      <c r="AI181" s="400"/>
      <c r="AJ181" s="400"/>
      <c r="AK181" s="400"/>
      <c r="AL181" s="6"/>
      <c r="AM181" s="6"/>
      <c r="AN181" s="8"/>
    </row>
    <row r="182" spans="1:40">
      <c r="A182" s="725"/>
      <c r="B182" s="725"/>
      <c r="C182" s="726"/>
      <c r="D182" s="726"/>
      <c r="E182" s="400"/>
      <c r="F182" s="401"/>
      <c r="G182" s="400"/>
      <c r="H182" s="400"/>
      <c r="I182" s="400"/>
      <c r="J182" s="409"/>
      <c r="K182" s="400"/>
      <c r="L182" s="400"/>
      <c r="M182" s="400" t="s">
        <v>885</v>
      </c>
      <c r="N182" s="400" t="s">
        <v>886</v>
      </c>
      <c r="O182" s="400"/>
      <c r="P182" s="400" t="s">
        <v>91</v>
      </c>
      <c r="Q182" s="400" t="s">
        <v>887</v>
      </c>
      <c r="R182" s="400">
        <v>72252</v>
      </c>
      <c r="S182" s="400">
        <v>11142</v>
      </c>
      <c r="T182" s="400" t="s">
        <v>37</v>
      </c>
      <c r="V182" s="403"/>
      <c r="W182" s="403"/>
      <c r="X182" s="403"/>
      <c r="Y182" s="400"/>
      <c r="Z182" s="400"/>
      <c r="AA182" s="400"/>
      <c r="AB182" s="400"/>
      <c r="AC182" s="400"/>
      <c r="AD182" s="400"/>
      <c r="AE182" s="400"/>
      <c r="AF182" s="400"/>
      <c r="AG182" s="408"/>
      <c r="AH182" s="400"/>
      <c r="AI182" s="400"/>
      <c r="AJ182" s="400"/>
      <c r="AK182" s="400"/>
      <c r="AL182" s="6"/>
      <c r="AM182" s="6"/>
      <c r="AN182" s="8"/>
    </row>
    <row r="183" spans="1:40">
      <c r="A183" s="725"/>
      <c r="B183" s="725"/>
      <c r="C183" s="726"/>
      <c r="D183" s="726"/>
      <c r="E183" s="400"/>
      <c r="F183" s="401"/>
      <c r="G183" s="400"/>
      <c r="H183" s="400"/>
      <c r="I183" s="400"/>
      <c r="J183" s="409"/>
      <c r="K183" s="400"/>
      <c r="L183" s="400"/>
      <c r="M183" s="400" t="s">
        <v>888</v>
      </c>
      <c r="N183" s="400" t="s">
        <v>889</v>
      </c>
      <c r="O183" s="400"/>
      <c r="P183" s="400" t="s">
        <v>366</v>
      </c>
      <c r="Q183" s="400" t="s">
        <v>890</v>
      </c>
      <c r="R183" s="400">
        <v>80209</v>
      </c>
      <c r="S183" s="400">
        <v>10588</v>
      </c>
      <c r="T183" s="400" t="s">
        <v>87</v>
      </c>
      <c r="V183" s="403"/>
      <c r="W183" s="403"/>
      <c r="X183" s="403"/>
      <c r="Y183" s="400"/>
      <c r="Z183" s="400"/>
      <c r="AA183" s="400"/>
      <c r="AB183" s="400"/>
      <c r="AC183" s="400"/>
      <c r="AD183" s="400"/>
      <c r="AE183" s="400"/>
      <c r="AF183" s="400"/>
      <c r="AG183" s="408"/>
      <c r="AH183" s="400"/>
      <c r="AI183" s="400"/>
      <c r="AJ183" s="400"/>
      <c r="AK183" s="400"/>
      <c r="AL183" s="6"/>
      <c r="AM183" s="6"/>
      <c r="AN183" s="8"/>
    </row>
    <row r="184" spans="1:40">
      <c r="A184" s="725"/>
      <c r="B184" s="725"/>
      <c r="C184" s="726"/>
      <c r="D184" s="726"/>
      <c r="E184" s="400"/>
      <c r="F184" s="401"/>
      <c r="G184" s="400"/>
      <c r="H184" s="400"/>
      <c r="I184" s="400"/>
      <c r="J184" s="409"/>
      <c r="K184" s="400"/>
      <c r="L184" s="400"/>
      <c r="M184" s="400" t="s">
        <v>891</v>
      </c>
      <c r="N184" s="400" t="s">
        <v>892</v>
      </c>
      <c r="O184" s="400"/>
      <c r="P184" s="400" t="s">
        <v>306</v>
      </c>
      <c r="Q184" s="400" t="s">
        <v>893</v>
      </c>
      <c r="R184" s="400">
        <v>71387</v>
      </c>
      <c r="S184" s="400">
        <v>10863</v>
      </c>
      <c r="T184" s="400" t="s">
        <v>167</v>
      </c>
      <c r="V184" s="403"/>
      <c r="W184" s="403"/>
      <c r="X184" s="403"/>
      <c r="Y184" s="400"/>
      <c r="Z184" s="400"/>
      <c r="AA184" s="400"/>
      <c r="AB184" s="400"/>
      <c r="AC184" s="400"/>
      <c r="AD184" s="400"/>
      <c r="AE184" s="400"/>
      <c r="AF184" s="400"/>
      <c r="AG184" s="408"/>
      <c r="AH184" s="400"/>
      <c r="AI184" s="400"/>
      <c r="AJ184" s="400"/>
      <c r="AK184" s="400"/>
      <c r="AL184" s="6"/>
      <c r="AM184" s="6"/>
      <c r="AN184" s="8"/>
    </row>
    <row r="185" spans="1:40">
      <c r="A185" s="725"/>
      <c r="B185" s="725"/>
      <c r="C185" s="726"/>
      <c r="D185" s="726"/>
      <c r="E185" s="400"/>
      <c r="F185" s="401"/>
      <c r="G185" s="400"/>
      <c r="H185" s="400"/>
      <c r="I185" s="400"/>
      <c r="J185" s="409"/>
      <c r="K185" s="400"/>
      <c r="L185" s="400"/>
      <c r="M185" s="400" t="s">
        <v>894</v>
      </c>
      <c r="N185" s="400" t="s">
        <v>895</v>
      </c>
      <c r="O185" s="400"/>
      <c r="P185" s="400" t="s">
        <v>133</v>
      </c>
      <c r="Q185" s="400" t="s">
        <v>896</v>
      </c>
      <c r="R185" s="400">
        <v>88403</v>
      </c>
      <c r="S185" s="400">
        <v>10529</v>
      </c>
      <c r="T185" s="400" t="s">
        <v>114</v>
      </c>
      <c r="V185" s="403"/>
      <c r="W185" s="403"/>
      <c r="X185" s="403"/>
      <c r="Y185" s="400"/>
      <c r="Z185" s="400"/>
      <c r="AA185" s="400"/>
      <c r="AB185" s="400"/>
      <c r="AC185" s="400"/>
      <c r="AD185" s="400"/>
      <c r="AE185" s="400"/>
      <c r="AF185" s="400"/>
      <c r="AG185" s="408"/>
      <c r="AH185" s="400"/>
      <c r="AI185" s="400"/>
      <c r="AJ185" s="400"/>
      <c r="AK185" s="400"/>
      <c r="AL185" s="6"/>
      <c r="AM185" s="6"/>
      <c r="AN185" s="8"/>
    </row>
    <row r="186" spans="1:40">
      <c r="A186" s="725"/>
      <c r="B186" s="725"/>
      <c r="C186" s="726"/>
      <c r="D186" s="726"/>
      <c r="E186" s="400"/>
      <c r="F186" s="401"/>
      <c r="G186" s="400"/>
      <c r="H186" s="400"/>
      <c r="I186" s="400"/>
      <c r="J186" s="409"/>
      <c r="K186" s="400"/>
      <c r="L186" s="400"/>
      <c r="M186" s="400" t="s">
        <v>897</v>
      </c>
      <c r="N186" s="400" t="s">
        <v>898</v>
      </c>
      <c r="O186" s="400"/>
      <c r="P186" s="400" t="s">
        <v>478</v>
      </c>
      <c r="Q186" s="400" t="s">
        <v>899</v>
      </c>
      <c r="R186" s="400">
        <v>75355</v>
      </c>
      <c r="S186" s="400">
        <v>10987</v>
      </c>
      <c r="T186" s="400" t="s">
        <v>30</v>
      </c>
      <c r="V186" s="403"/>
      <c r="W186" s="403"/>
      <c r="X186" s="403"/>
      <c r="Y186" s="400"/>
      <c r="Z186" s="400"/>
      <c r="AA186" s="400"/>
      <c r="AB186" s="400"/>
      <c r="AC186" s="400"/>
      <c r="AD186" s="400"/>
      <c r="AE186" s="400"/>
      <c r="AF186" s="400"/>
      <c r="AG186" s="408"/>
      <c r="AH186" s="400"/>
      <c r="AI186" s="400"/>
      <c r="AJ186" s="400"/>
      <c r="AK186" s="400"/>
      <c r="AL186" s="6"/>
      <c r="AM186" s="6"/>
      <c r="AN186" s="8"/>
    </row>
    <row r="187" spans="1:40">
      <c r="A187" s="725"/>
      <c r="B187" s="725"/>
      <c r="C187" s="726"/>
      <c r="D187" s="726"/>
      <c r="E187" s="400"/>
      <c r="F187" s="401"/>
      <c r="G187" s="400"/>
      <c r="H187" s="400"/>
      <c r="I187" s="400"/>
      <c r="J187" s="409"/>
      <c r="K187" s="400"/>
      <c r="L187" s="400"/>
      <c r="M187" s="400" t="s">
        <v>900</v>
      </c>
      <c r="N187" s="400" t="s">
        <v>901</v>
      </c>
      <c r="O187" s="400"/>
      <c r="P187" s="400" t="s">
        <v>144</v>
      </c>
      <c r="Q187" s="400" t="s">
        <v>902</v>
      </c>
      <c r="R187" s="400">
        <v>88206</v>
      </c>
      <c r="S187" s="400">
        <v>11410</v>
      </c>
      <c r="T187" s="400" t="s">
        <v>114</v>
      </c>
      <c r="V187" s="403"/>
      <c r="W187" s="403"/>
      <c r="X187" s="403"/>
      <c r="Y187" s="400"/>
      <c r="Z187" s="400"/>
      <c r="AA187" s="400"/>
      <c r="AB187" s="400"/>
      <c r="AC187" s="400"/>
      <c r="AD187" s="400"/>
      <c r="AE187" s="400"/>
      <c r="AF187" s="400"/>
      <c r="AG187" s="408"/>
      <c r="AH187" s="400"/>
      <c r="AI187" s="400"/>
      <c r="AJ187" s="400"/>
      <c r="AK187" s="400"/>
      <c r="AL187" s="6"/>
      <c r="AM187" s="6"/>
      <c r="AN187" s="8"/>
    </row>
    <row r="188" spans="1:40">
      <c r="A188" s="725"/>
      <c r="B188" s="725"/>
      <c r="C188" s="726"/>
      <c r="D188" s="726"/>
      <c r="E188" s="400"/>
      <c r="F188" s="401"/>
      <c r="G188" s="400"/>
      <c r="H188" s="400"/>
      <c r="I188" s="400"/>
      <c r="J188" s="409"/>
      <c r="K188" s="400"/>
      <c r="L188" s="400"/>
      <c r="M188" s="400" t="s">
        <v>903</v>
      </c>
      <c r="N188" s="400" t="s">
        <v>904</v>
      </c>
      <c r="O188" s="400"/>
      <c r="P188" s="400" t="s">
        <v>539</v>
      </c>
      <c r="Q188" s="400" t="s">
        <v>905</v>
      </c>
      <c r="R188" s="400">
        <v>77232</v>
      </c>
      <c r="S188" s="400">
        <v>11118</v>
      </c>
      <c r="T188" s="400" t="s">
        <v>49</v>
      </c>
      <c r="V188" s="403"/>
      <c r="W188" s="403"/>
      <c r="X188" s="403"/>
      <c r="Y188" s="400"/>
      <c r="Z188" s="400"/>
      <c r="AA188" s="400"/>
      <c r="AB188" s="400"/>
      <c r="AC188" s="400"/>
      <c r="AD188" s="400"/>
      <c r="AE188" s="400"/>
      <c r="AF188" s="400"/>
      <c r="AG188" s="408"/>
      <c r="AH188" s="400"/>
      <c r="AI188" s="400"/>
      <c r="AJ188" s="400"/>
      <c r="AK188" s="400"/>
      <c r="AL188" s="6"/>
      <c r="AM188" s="6"/>
      <c r="AN188" s="8"/>
    </row>
    <row r="189" spans="1:40">
      <c r="A189" s="725"/>
      <c r="B189" s="725"/>
      <c r="C189" s="726"/>
      <c r="D189" s="726"/>
      <c r="E189" s="400"/>
      <c r="F189" s="401"/>
      <c r="G189" s="400"/>
      <c r="H189" s="400"/>
      <c r="I189" s="400"/>
      <c r="J189" s="409"/>
      <c r="K189" s="400"/>
      <c r="L189" s="400"/>
      <c r="M189" s="400" t="s">
        <v>906</v>
      </c>
      <c r="N189" s="400" t="s">
        <v>907</v>
      </c>
      <c r="O189" s="400"/>
      <c r="P189" s="400" t="s">
        <v>47</v>
      </c>
      <c r="Q189" s="400" t="s">
        <v>908</v>
      </c>
      <c r="R189" s="400">
        <v>77209</v>
      </c>
      <c r="S189" s="400">
        <v>10049</v>
      </c>
      <c r="T189" s="400" t="s">
        <v>49</v>
      </c>
      <c r="V189" s="403"/>
      <c r="W189" s="403"/>
      <c r="X189" s="403"/>
      <c r="Y189" s="400"/>
      <c r="Z189" s="400"/>
      <c r="AA189" s="400"/>
      <c r="AB189" s="400"/>
      <c r="AC189" s="400"/>
      <c r="AD189" s="400"/>
      <c r="AE189" s="400"/>
      <c r="AF189" s="400"/>
      <c r="AG189" s="408"/>
      <c r="AH189" s="400"/>
      <c r="AI189" s="400"/>
      <c r="AJ189" s="400"/>
      <c r="AK189" s="400"/>
      <c r="AL189" s="6"/>
      <c r="AM189" s="6"/>
      <c r="AN189" s="8"/>
    </row>
    <row r="190" spans="1:40">
      <c r="A190" s="725"/>
      <c r="B190" s="725"/>
      <c r="C190" s="726"/>
      <c r="D190" s="726"/>
      <c r="E190" s="400"/>
      <c r="F190" s="401"/>
      <c r="G190" s="400"/>
      <c r="H190" s="400"/>
      <c r="I190" s="400"/>
      <c r="J190" s="409"/>
      <c r="K190" s="400"/>
      <c r="L190" s="400"/>
      <c r="M190" s="400" t="s">
        <v>909</v>
      </c>
      <c r="N190" s="400" t="s">
        <v>910</v>
      </c>
      <c r="O190" s="400"/>
      <c r="P190" s="400" t="s">
        <v>371</v>
      </c>
      <c r="Q190" s="400" t="s">
        <v>911</v>
      </c>
      <c r="R190" s="400">
        <v>75303</v>
      </c>
      <c r="S190" s="400">
        <v>10600</v>
      </c>
      <c r="T190" s="400" t="s">
        <v>30</v>
      </c>
      <c r="V190" s="403"/>
      <c r="W190" s="403"/>
      <c r="X190" s="403"/>
      <c r="Y190" s="400"/>
      <c r="Z190" s="400"/>
      <c r="AA190" s="400"/>
      <c r="AB190" s="400"/>
      <c r="AC190" s="400"/>
      <c r="AD190" s="400"/>
      <c r="AE190" s="400"/>
      <c r="AF190" s="400"/>
      <c r="AG190" s="408"/>
      <c r="AH190" s="400"/>
      <c r="AI190" s="400"/>
      <c r="AJ190" s="400"/>
      <c r="AK190" s="400"/>
      <c r="AL190" s="6"/>
      <c r="AM190" s="6"/>
      <c r="AN190" s="8"/>
    </row>
    <row r="191" spans="1:40">
      <c r="A191" s="725"/>
      <c r="B191" s="725"/>
      <c r="C191" s="726"/>
      <c r="D191" s="726"/>
      <c r="E191" s="400"/>
      <c r="F191" s="401"/>
      <c r="G191" s="400"/>
      <c r="H191" s="400"/>
      <c r="I191" s="400"/>
      <c r="J191" s="409"/>
      <c r="K191" s="400"/>
      <c r="L191" s="400"/>
      <c r="M191" s="400" t="s">
        <v>912</v>
      </c>
      <c r="N191" s="400" t="s">
        <v>913</v>
      </c>
      <c r="O191" s="400"/>
      <c r="P191" s="400" t="s">
        <v>268</v>
      </c>
      <c r="Q191" s="400" t="s">
        <v>268</v>
      </c>
      <c r="R191" s="400">
        <v>88240</v>
      </c>
      <c r="S191" s="400">
        <v>10731</v>
      </c>
      <c r="T191" s="400" t="s">
        <v>270</v>
      </c>
      <c r="V191" s="403"/>
      <c r="W191" s="403"/>
      <c r="X191" s="403"/>
      <c r="Y191" s="400"/>
      <c r="Z191" s="400"/>
      <c r="AA191" s="400"/>
      <c r="AB191" s="400"/>
      <c r="AC191" s="400"/>
      <c r="AD191" s="400"/>
      <c r="AE191" s="400"/>
      <c r="AF191" s="400"/>
      <c r="AG191" s="408"/>
      <c r="AH191" s="400"/>
      <c r="AI191" s="400"/>
      <c r="AJ191" s="400"/>
      <c r="AK191" s="400"/>
      <c r="AL191" s="6"/>
      <c r="AM191" s="6"/>
      <c r="AN191" s="8"/>
    </row>
    <row r="192" spans="1:40">
      <c r="A192" s="725"/>
      <c r="B192" s="725"/>
      <c r="C192" s="726"/>
      <c r="D192" s="726"/>
      <c r="E192" s="400"/>
      <c r="F192" s="401"/>
      <c r="G192" s="400"/>
      <c r="H192" s="400"/>
      <c r="I192" s="400"/>
      <c r="J192" s="409"/>
      <c r="K192" s="400"/>
      <c r="L192" s="400"/>
      <c r="M192" s="400" t="s">
        <v>914</v>
      </c>
      <c r="N192" s="400" t="s">
        <v>2997</v>
      </c>
      <c r="O192" s="400"/>
      <c r="P192" s="400" t="s">
        <v>144</v>
      </c>
      <c r="Q192" s="400" t="s">
        <v>915</v>
      </c>
      <c r="R192" s="400">
        <v>88208</v>
      </c>
      <c r="S192" s="400">
        <v>11410</v>
      </c>
      <c r="T192" s="400" t="s">
        <v>114</v>
      </c>
      <c r="V192" s="403"/>
      <c r="W192" s="403"/>
      <c r="X192" s="403"/>
      <c r="Y192" s="400"/>
      <c r="Z192" s="400"/>
      <c r="AA192" s="400"/>
      <c r="AB192" s="400"/>
      <c r="AC192" s="400"/>
      <c r="AD192" s="400"/>
      <c r="AE192" s="400"/>
      <c r="AF192" s="400"/>
      <c r="AG192" s="408"/>
      <c r="AH192" s="400"/>
      <c r="AI192" s="400"/>
      <c r="AJ192" s="400"/>
      <c r="AK192" s="400"/>
      <c r="AL192" s="6"/>
      <c r="AM192" s="6"/>
      <c r="AN192" s="8"/>
    </row>
    <row r="193" spans="1:40">
      <c r="A193" s="725"/>
      <c r="B193" s="725"/>
      <c r="C193" s="726"/>
      <c r="D193" s="726"/>
      <c r="E193" s="400"/>
      <c r="F193" s="401"/>
      <c r="G193" s="400"/>
      <c r="H193" s="400"/>
      <c r="I193" s="400"/>
      <c r="J193" s="409"/>
      <c r="K193" s="400"/>
      <c r="L193" s="400"/>
      <c r="M193" s="400" t="s">
        <v>916</v>
      </c>
      <c r="N193" s="400" t="s">
        <v>917</v>
      </c>
      <c r="O193" s="400"/>
      <c r="P193" s="400" t="s">
        <v>76</v>
      </c>
      <c r="Q193" s="400" t="s">
        <v>918</v>
      </c>
      <c r="R193" s="400">
        <v>78435</v>
      </c>
      <c r="S193" s="400">
        <v>11436</v>
      </c>
      <c r="T193" s="400" t="s">
        <v>49</v>
      </c>
      <c r="V193" s="403"/>
      <c r="W193" s="403"/>
      <c r="X193" s="403"/>
      <c r="Y193" s="400"/>
      <c r="Z193" s="400"/>
      <c r="AA193" s="400"/>
      <c r="AB193" s="400"/>
      <c r="AC193" s="400"/>
      <c r="AD193" s="400"/>
      <c r="AE193" s="400"/>
      <c r="AF193" s="400"/>
      <c r="AG193" s="408"/>
      <c r="AH193" s="400"/>
      <c r="AI193" s="400"/>
      <c r="AJ193" s="400"/>
      <c r="AK193" s="400"/>
      <c r="AL193" s="6"/>
      <c r="AM193" s="6"/>
      <c r="AN193" s="8"/>
    </row>
    <row r="194" spans="1:40">
      <c r="A194" s="725"/>
      <c r="B194" s="725"/>
      <c r="C194" s="726"/>
      <c r="D194" s="726"/>
      <c r="E194" s="400"/>
      <c r="F194" s="401"/>
      <c r="G194" s="400"/>
      <c r="H194" s="400"/>
      <c r="I194" s="400"/>
      <c r="J194" s="409"/>
      <c r="K194" s="400"/>
      <c r="L194" s="400"/>
      <c r="M194" s="400" t="s">
        <v>919</v>
      </c>
      <c r="N194" s="400" t="s">
        <v>920</v>
      </c>
      <c r="O194" s="400"/>
      <c r="P194" s="400" t="s">
        <v>366</v>
      </c>
      <c r="Q194" s="400" t="s">
        <v>921</v>
      </c>
      <c r="R194" s="400">
        <v>80202</v>
      </c>
      <c r="S194" s="400">
        <v>10588</v>
      </c>
      <c r="T194" s="400" t="s">
        <v>87</v>
      </c>
      <c r="V194" s="403"/>
      <c r="W194" s="403"/>
      <c r="X194" s="403"/>
      <c r="Y194" s="400"/>
      <c r="Z194" s="400"/>
      <c r="AA194" s="400"/>
      <c r="AB194" s="400"/>
      <c r="AC194" s="400"/>
      <c r="AD194" s="400"/>
      <c r="AE194" s="400"/>
      <c r="AF194" s="400"/>
      <c r="AG194" s="408"/>
      <c r="AH194" s="400"/>
      <c r="AI194" s="400"/>
      <c r="AJ194" s="400"/>
      <c r="AK194" s="400"/>
      <c r="AL194" s="6"/>
      <c r="AM194" s="6"/>
      <c r="AN194" s="8"/>
    </row>
    <row r="195" spans="1:40">
      <c r="A195" s="725"/>
      <c r="B195" s="725"/>
      <c r="C195" s="726"/>
      <c r="D195" s="726"/>
      <c r="E195" s="400"/>
      <c r="F195" s="401"/>
      <c r="G195" s="400"/>
      <c r="H195" s="400"/>
      <c r="I195" s="400"/>
      <c r="J195" s="409"/>
      <c r="K195" s="400"/>
      <c r="L195" s="400"/>
      <c r="M195" s="400" t="s">
        <v>922</v>
      </c>
      <c r="N195" s="400" t="s">
        <v>923</v>
      </c>
      <c r="O195" s="400"/>
      <c r="P195" s="400" t="s">
        <v>506</v>
      </c>
      <c r="Q195" s="400" t="s">
        <v>924</v>
      </c>
      <c r="R195" s="400">
        <v>80245</v>
      </c>
      <c r="S195" s="400">
        <v>10308</v>
      </c>
      <c r="T195" s="400" t="s">
        <v>87</v>
      </c>
      <c r="V195" s="403"/>
      <c r="W195" s="403"/>
      <c r="X195" s="403"/>
      <c r="Y195" s="400"/>
      <c r="Z195" s="400"/>
      <c r="AA195" s="400"/>
      <c r="AB195" s="400"/>
      <c r="AC195" s="400"/>
      <c r="AD195" s="400"/>
      <c r="AE195" s="400"/>
      <c r="AF195" s="400"/>
      <c r="AG195" s="408"/>
      <c r="AH195" s="400"/>
      <c r="AI195" s="400"/>
      <c r="AJ195" s="400"/>
      <c r="AK195" s="400"/>
      <c r="AL195" s="6"/>
      <c r="AM195" s="6"/>
      <c r="AN195" s="8"/>
    </row>
    <row r="196" spans="1:40">
      <c r="A196" s="725"/>
      <c r="B196" s="725"/>
      <c r="C196" s="726"/>
      <c r="D196" s="726"/>
      <c r="E196" s="400"/>
      <c r="F196" s="401"/>
      <c r="G196" s="400"/>
      <c r="H196" s="400"/>
      <c r="I196" s="400"/>
      <c r="J196" s="409"/>
      <c r="K196" s="400"/>
      <c r="L196" s="400"/>
      <c r="M196" s="400" t="s">
        <v>925</v>
      </c>
      <c r="N196" s="400" t="s">
        <v>926</v>
      </c>
      <c r="O196" s="400"/>
      <c r="P196" s="400" t="s">
        <v>377</v>
      </c>
      <c r="Q196" s="400" t="s">
        <v>927</v>
      </c>
      <c r="R196" s="400">
        <v>88327</v>
      </c>
      <c r="S196" s="400">
        <v>10626</v>
      </c>
      <c r="T196" s="400" t="s">
        <v>270</v>
      </c>
      <c r="V196" s="403"/>
      <c r="W196" s="403"/>
      <c r="X196" s="403"/>
      <c r="Y196" s="400"/>
      <c r="Z196" s="400"/>
      <c r="AA196" s="400"/>
      <c r="AB196" s="400"/>
      <c r="AC196" s="400"/>
      <c r="AD196" s="400"/>
      <c r="AE196" s="400"/>
      <c r="AF196" s="400"/>
      <c r="AG196" s="408"/>
      <c r="AH196" s="400"/>
      <c r="AI196" s="400"/>
      <c r="AJ196" s="400"/>
      <c r="AK196" s="400"/>
      <c r="AL196" s="6"/>
      <c r="AM196" s="6"/>
      <c r="AN196" s="8"/>
    </row>
    <row r="197" spans="1:40">
      <c r="A197" s="725"/>
      <c r="B197" s="725"/>
      <c r="C197" s="726"/>
      <c r="D197" s="726"/>
      <c r="E197" s="400"/>
      <c r="F197" s="401"/>
      <c r="G197" s="400"/>
      <c r="H197" s="400"/>
      <c r="I197" s="400"/>
      <c r="J197" s="409"/>
      <c r="K197" s="400"/>
      <c r="L197" s="400"/>
      <c r="M197" s="400" t="s">
        <v>928</v>
      </c>
      <c r="N197" s="400" t="s">
        <v>929</v>
      </c>
      <c r="O197" s="400"/>
      <c r="P197" s="400" t="s">
        <v>419</v>
      </c>
      <c r="Q197" s="400" t="s">
        <v>419</v>
      </c>
      <c r="R197" s="400">
        <v>88440</v>
      </c>
      <c r="S197" s="400">
        <v>10766</v>
      </c>
      <c r="T197" s="400" t="s">
        <v>114</v>
      </c>
      <c r="V197" s="403"/>
      <c r="W197" s="403"/>
      <c r="X197" s="403"/>
      <c r="Y197" s="400"/>
      <c r="Z197" s="400"/>
      <c r="AA197" s="400"/>
      <c r="AB197" s="400"/>
      <c r="AC197" s="400"/>
      <c r="AD197" s="400"/>
      <c r="AE197" s="400"/>
      <c r="AF197" s="400"/>
      <c r="AG197" s="408"/>
      <c r="AH197" s="400"/>
      <c r="AI197" s="400"/>
      <c r="AJ197" s="400"/>
      <c r="AK197" s="400"/>
      <c r="AL197" s="6"/>
      <c r="AM197" s="6"/>
      <c r="AN197" s="8"/>
    </row>
    <row r="198" spans="1:40">
      <c r="A198" s="725"/>
      <c r="B198" s="725"/>
      <c r="C198" s="726"/>
      <c r="D198" s="726"/>
      <c r="E198" s="400"/>
      <c r="F198" s="401"/>
      <c r="G198" s="400"/>
      <c r="H198" s="400"/>
      <c r="I198" s="400"/>
      <c r="J198" s="409"/>
      <c r="K198" s="400"/>
      <c r="L198" s="400"/>
      <c r="M198" s="400" t="s">
        <v>930</v>
      </c>
      <c r="N198" s="400" t="s">
        <v>931</v>
      </c>
      <c r="O198" s="400"/>
      <c r="P198" s="400" t="s">
        <v>405</v>
      </c>
      <c r="Q198" s="400" t="s">
        <v>932</v>
      </c>
      <c r="R198" s="400">
        <v>76292</v>
      </c>
      <c r="S198" s="400">
        <v>11525</v>
      </c>
      <c r="T198" s="400" t="s">
        <v>178</v>
      </c>
      <c r="V198" s="403"/>
      <c r="W198" s="403"/>
      <c r="X198" s="403"/>
      <c r="Y198" s="400"/>
      <c r="Z198" s="400"/>
      <c r="AA198" s="400"/>
      <c r="AB198" s="400"/>
      <c r="AC198" s="400"/>
      <c r="AD198" s="400"/>
      <c r="AE198" s="400"/>
      <c r="AF198" s="400"/>
      <c r="AG198" s="408"/>
      <c r="AH198" s="400"/>
      <c r="AI198" s="400"/>
      <c r="AJ198" s="400"/>
      <c r="AK198" s="400"/>
      <c r="AL198" s="6"/>
      <c r="AM198" s="6"/>
      <c r="AN198" s="8"/>
    </row>
    <row r="199" spans="1:40">
      <c r="A199" s="725"/>
      <c r="B199" s="725"/>
      <c r="C199" s="726"/>
      <c r="D199" s="726"/>
      <c r="E199" s="400"/>
      <c r="F199" s="401"/>
      <c r="G199" s="400"/>
      <c r="H199" s="400"/>
      <c r="I199" s="400"/>
      <c r="J199" s="409"/>
      <c r="K199" s="400"/>
      <c r="L199" s="400"/>
      <c r="M199" s="400" t="s">
        <v>933</v>
      </c>
      <c r="N199" s="400" t="s">
        <v>934</v>
      </c>
      <c r="O199" s="400"/>
      <c r="P199" s="400" t="s">
        <v>220</v>
      </c>
      <c r="Q199" s="400" t="s">
        <v>935</v>
      </c>
      <c r="R199" s="400">
        <v>70223</v>
      </c>
      <c r="S199" s="400">
        <v>10294</v>
      </c>
      <c r="T199" s="400" t="s">
        <v>37</v>
      </c>
      <c r="V199" s="403"/>
      <c r="W199" s="403"/>
      <c r="X199" s="403"/>
      <c r="Y199" s="400"/>
      <c r="Z199" s="400"/>
      <c r="AA199" s="400"/>
      <c r="AB199" s="400"/>
      <c r="AC199" s="400"/>
      <c r="AD199" s="400"/>
      <c r="AE199" s="400"/>
      <c r="AF199" s="400"/>
      <c r="AG199" s="408"/>
      <c r="AH199" s="400"/>
      <c r="AI199" s="400"/>
      <c r="AJ199" s="400"/>
      <c r="AK199" s="400"/>
      <c r="AL199" s="6"/>
      <c r="AM199" s="6"/>
      <c r="AN199" s="8"/>
    </row>
    <row r="200" spans="1:40">
      <c r="A200" s="725"/>
      <c r="B200" s="725"/>
      <c r="C200" s="726"/>
      <c r="D200" s="726"/>
      <c r="E200" s="400"/>
      <c r="F200" s="401"/>
      <c r="G200" s="400"/>
      <c r="H200" s="400"/>
      <c r="I200" s="400"/>
      <c r="J200" s="409"/>
      <c r="K200" s="400"/>
      <c r="L200" s="400"/>
      <c r="M200" s="400" t="s">
        <v>936</v>
      </c>
      <c r="N200" s="400" t="s">
        <v>937</v>
      </c>
      <c r="O200" s="400"/>
      <c r="P200" s="400" t="s">
        <v>534</v>
      </c>
      <c r="Q200" s="400" t="s">
        <v>938</v>
      </c>
      <c r="R200" s="400">
        <v>71335</v>
      </c>
      <c r="S200" s="400">
        <v>11100</v>
      </c>
      <c r="T200" s="400" t="s">
        <v>69</v>
      </c>
      <c r="V200" s="403"/>
      <c r="W200" s="403"/>
      <c r="X200" s="403"/>
      <c r="Y200" s="400"/>
      <c r="Z200" s="400"/>
      <c r="AA200" s="400"/>
      <c r="AB200" s="400"/>
      <c r="AC200" s="400"/>
      <c r="AD200" s="400"/>
      <c r="AE200" s="400"/>
      <c r="AF200" s="400"/>
      <c r="AG200" s="408"/>
      <c r="AH200" s="400"/>
      <c r="AI200" s="400"/>
      <c r="AJ200" s="400"/>
      <c r="AK200" s="400"/>
      <c r="AL200" s="6"/>
      <c r="AM200" s="6"/>
      <c r="AN200" s="8"/>
    </row>
    <row r="201" spans="1:40">
      <c r="A201" s="725"/>
      <c r="B201" s="725"/>
      <c r="C201" s="726"/>
      <c r="D201" s="726"/>
      <c r="E201" s="400"/>
      <c r="F201" s="401"/>
      <c r="G201" s="400"/>
      <c r="H201" s="400"/>
      <c r="I201" s="400"/>
      <c r="J201" s="409"/>
      <c r="K201" s="400"/>
      <c r="L201" s="400"/>
      <c r="M201" s="400" t="s">
        <v>939</v>
      </c>
      <c r="N201" s="400" t="s">
        <v>940</v>
      </c>
      <c r="O201" s="400"/>
      <c r="P201" s="400" t="s">
        <v>565</v>
      </c>
      <c r="Q201" s="400" t="s">
        <v>941</v>
      </c>
      <c r="R201" s="400">
        <v>72207</v>
      </c>
      <c r="S201" s="400">
        <v>11185</v>
      </c>
      <c r="T201" s="400" t="s">
        <v>69</v>
      </c>
      <c r="V201" s="403"/>
      <c r="W201" s="403"/>
      <c r="X201" s="403"/>
      <c r="Y201" s="400"/>
      <c r="Z201" s="400"/>
      <c r="AA201" s="400"/>
      <c r="AB201" s="400"/>
      <c r="AC201" s="400"/>
      <c r="AD201" s="400"/>
      <c r="AE201" s="400"/>
      <c r="AF201" s="400"/>
      <c r="AG201" s="408"/>
      <c r="AH201" s="400"/>
      <c r="AI201" s="400"/>
      <c r="AJ201" s="400"/>
      <c r="AK201" s="400"/>
      <c r="AL201" s="6"/>
      <c r="AM201" s="6"/>
      <c r="AN201" s="8"/>
    </row>
    <row r="202" spans="1:40">
      <c r="A202" s="725"/>
      <c r="B202" s="725"/>
      <c r="C202" s="726"/>
      <c r="D202" s="726"/>
      <c r="E202" s="400"/>
      <c r="F202" s="401"/>
      <c r="G202" s="400"/>
      <c r="H202" s="400"/>
      <c r="I202" s="400"/>
      <c r="J202" s="409"/>
      <c r="K202" s="400"/>
      <c r="L202" s="400"/>
      <c r="M202" s="400" t="s">
        <v>942</v>
      </c>
      <c r="N202" s="400" t="s">
        <v>943</v>
      </c>
      <c r="O202" s="400"/>
      <c r="P202" s="400" t="s">
        <v>371</v>
      </c>
      <c r="Q202" s="400" t="s">
        <v>944</v>
      </c>
      <c r="R202" s="400">
        <v>75305</v>
      </c>
      <c r="S202" s="400">
        <v>10600</v>
      </c>
      <c r="T202" s="400" t="s">
        <v>30</v>
      </c>
      <c r="V202" s="403"/>
      <c r="W202" s="403"/>
      <c r="X202" s="403"/>
      <c r="Y202" s="400"/>
      <c r="Z202" s="400"/>
      <c r="AA202" s="400"/>
      <c r="AB202" s="400"/>
      <c r="AC202" s="400"/>
      <c r="AD202" s="400"/>
      <c r="AE202" s="400"/>
      <c r="AF202" s="400"/>
      <c r="AG202" s="408"/>
      <c r="AH202" s="400"/>
      <c r="AI202" s="400"/>
      <c r="AJ202" s="400"/>
      <c r="AK202" s="400"/>
      <c r="AL202" s="6"/>
      <c r="AM202" s="6"/>
      <c r="AN202" s="8"/>
    </row>
    <row r="203" spans="1:40">
      <c r="A203" s="725"/>
      <c r="B203" s="725"/>
      <c r="C203" s="726"/>
      <c r="D203" s="726"/>
      <c r="E203" s="400"/>
      <c r="F203" s="401"/>
      <c r="G203" s="400"/>
      <c r="H203" s="400"/>
      <c r="I203" s="400"/>
      <c r="J203" s="409"/>
      <c r="K203" s="400"/>
      <c r="L203" s="400"/>
      <c r="M203" s="400" t="s">
        <v>945</v>
      </c>
      <c r="N203" s="400" t="s">
        <v>946</v>
      </c>
      <c r="O203" s="400"/>
      <c r="P203" s="400" t="s">
        <v>377</v>
      </c>
      <c r="Q203" s="400" t="s">
        <v>947</v>
      </c>
      <c r="R203" s="400">
        <v>88325</v>
      </c>
      <c r="S203" s="400">
        <v>10626</v>
      </c>
      <c r="T203" s="400" t="s">
        <v>270</v>
      </c>
      <c r="V203" s="403"/>
      <c r="W203" s="403"/>
      <c r="X203" s="403"/>
      <c r="Y203" s="400"/>
      <c r="Z203" s="400"/>
      <c r="AA203" s="400"/>
      <c r="AB203" s="400"/>
      <c r="AC203" s="400"/>
      <c r="AD203" s="400"/>
      <c r="AE203" s="400"/>
      <c r="AF203" s="400"/>
      <c r="AG203" s="408"/>
      <c r="AH203" s="400"/>
      <c r="AI203" s="400"/>
      <c r="AJ203" s="400"/>
      <c r="AK203" s="400"/>
      <c r="AL203" s="6"/>
      <c r="AM203" s="6"/>
      <c r="AN203" s="8"/>
    </row>
    <row r="204" spans="1:40">
      <c r="A204" s="725"/>
      <c r="B204" s="725"/>
      <c r="C204" s="726"/>
      <c r="D204" s="726"/>
      <c r="E204" s="400"/>
      <c r="F204" s="401"/>
      <c r="G204" s="400"/>
      <c r="H204" s="400"/>
      <c r="I204" s="400"/>
      <c r="J204" s="409"/>
      <c r="K204" s="400"/>
      <c r="L204" s="400"/>
      <c r="M204" s="400" t="s">
        <v>948</v>
      </c>
      <c r="N204" s="400" t="s">
        <v>949</v>
      </c>
      <c r="O204" s="400"/>
      <c r="P204" s="400" t="s">
        <v>328</v>
      </c>
      <c r="Q204" s="400" t="s">
        <v>950</v>
      </c>
      <c r="R204" s="400">
        <v>75268</v>
      </c>
      <c r="S204" s="400">
        <v>11495</v>
      </c>
      <c r="T204" s="400" t="s">
        <v>30</v>
      </c>
      <c r="V204" s="403"/>
      <c r="W204" s="403"/>
      <c r="X204" s="403"/>
      <c r="Y204" s="400"/>
      <c r="Z204" s="400"/>
      <c r="AA204" s="400"/>
      <c r="AB204" s="400"/>
      <c r="AC204" s="400"/>
      <c r="AD204" s="400"/>
      <c r="AE204" s="400"/>
      <c r="AF204" s="400"/>
      <c r="AG204" s="408"/>
      <c r="AH204" s="400"/>
      <c r="AI204" s="400"/>
      <c r="AJ204" s="400"/>
      <c r="AK204" s="400"/>
      <c r="AL204" s="6"/>
      <c r="AM204" s="6"/>
      <c r="AN204" s="8"/>
    </row>
    <row r="205" spans="1:40">
      <c r="A205" s="725"/>
      <c r="B205" s="725"/>
      <c r="C205" s="726"/>
      <c r="D205" s="726"/>
      <c r="E205" s="400"/>
      <c r="F205" s="401"/>
      <c r="G205" s="400"/>
      <c r="H205" s="400"/>
      <c r="I205" s="400"/>
      <c r="J205" s="409"/>
      <c r="K205" s="400"/>
      <c r="L205" s="400"/>
      <c r="M205" s="400" t="s">
        <v>951</v>
      </c>
      <c r="N205" s="400" t="s">
        <v>952</v>
      </c>
      <c r="O205" s="400"/>
      <c r="P205" s="400" t="s">
        <v>268</v>
      </c>
      <c r="Q205" s="400" t="s">
        <v>953</v>
      </c>
      <c r="R205" s="400">
        <v>88245</v>
      </c>
      <c r="S205" s="400">
        <v>10731</v>
      </c>
      <c r="T205" s="400" t="s">
        <v>270</v>
      </c>
      <c r="V205" s="403"/>
      <c r="W205" s="403"/>
      <c r="X205" s="403"/>
      <c r="Y205" s="400"/>
      <c r="Z205" s="400"/>
      <c r="AA205" s="400"/>
      <c r="AB205" s="400"/>
      <c r="AC205" s="400"/>
      <c r="AD205" s="400"/>
      <c r="AE205" s="400"/>
      <c r="AF205" s="400"/>
      <c r="AG205" s="408"/>
      <c r="AH205" s="400"/>
      <c r="AI205" s="400"/>
      <c r="AJ205" s="400"/>
      <c r="AK205" s="400"/>
      <c r="AL205" s="6"/>
      <c r="AM205" s="6"/>
      <c r="AN205" s="8"/>
    </row>
    <row r="206" spans="1:40">
      <c r="A206" s="725"/>
      <c r="B206" s="725"/>
      <c r="C206" s="726"/>
      <c r="D206" s="726"/>
      <c r="E206" s="400"/>
      <c r="F206" s="401"/>
      <c r="G206" s="400"/>
      <c r="H206" s="400"/>
      <c r="I206" s="400"/>
      <c r="J206" s="409"/>
      <c r="K206" s="400"/>
      <c r="L206" s="400"/>
      <c r="M206" s="400" t="s">
        <v>954</v>
      </c>
      <c r="N206" s="400" t="s">
        <v>955</v>
      </c>
      <c r="O206" s="400"/>
      <c r="P206" s="400" t="s">
        <v>165</v>
      </c>
      <c r="Q206" s="400" t="s">
        <v>956</v>
      </c>
      <c r="R206" s="400">
        <v>71217</v>
      </c>
      <c r="S206" s="400">
        <v>11550</v>
      </c>
      <c r="T206" s="400" t="s">
        <v>167</v>
      </c>
      <c r="V206" s="403"/>
      <c r="W206" s="403"/>
      <c r="X206" s="403"/>
      <c r="Y206" s="400"/>
      <c r="Z206" s="400"/>
      <c r="AA206" s="400"/>
      <c r="AB206" s="400"/>
      <c r="AC206" s="400"/>
      <c r="AD206" s="400"/>
      <c r="AE206" s="400"/>
      <c r="AF206" s="400"/>
      <c r="AG206" s="408"/>
      <c r="AH206" s="400"/>
      <c r="AI206" s="400"/>
      <c r="AJ206" s="400"/>
      <c r="AK206" s="400"/>
      <c r="AL206" s="6"/>
      <c r="AM206" s="6"/>
      <c r="AN206" s="8"/>
    </row>
    <row r="207" spans="1:40">
      <c r="A207" s="725"/>
      <c r="B207" s="725"/>
      <c r="C207" s="726"/>
      <c r="D207" s="726"/>
      <c r="E207" s="400"/>
      <c r="F207" s="401"/>
      <c r="G207" s="400"/>
      <c r="H207" s="400"/>
      <c r="I207" s="400"/>
      <c r="J207" s="409"/>
      <c r="K207" s="400"/>
      <c r="L207" s="400"/>
      <c r="M207" s="400" t="s">
        <v>957</v>
      </c>
      <c r="N207" s="400" t="s">
        <v>958</v>
      </c>
      <c r="O207" s="400"/>
      <c r="P207" s="400" t="s">
        <v>199</v>
      </c>
      <c r="Q207" s="400" t="s">
        <v>436</v>
      </c>
      <c r="R207" s="400">
        <v>88370</v>
      </c>
      <c r="S207" s="400">
        <v>11606</v>
      </c>
      <c r="T207" s="400" t="s">
        <v>114</v>
      </c>
      <c r="V207" s="403"/>
      <c r="W207" s="403"/>
      <c r="X207" s="403"/>
      <c r="Y207" s="400"/>
      <c r="Z207" s="400"/>
      <c r="AA207" s="400"/>
      <c r="AB207" s="400"/>
      <c r="AC207" s="400"/>
      <c r="AD207" s="400"/>
      <c r="AE207" s="400"/>
      <c r="AF207" s="400"/>
      <c r="AG207" s="408"/>
      <c r="AH207" s="400"/>
      <c r="AI207" s="400"/>
      <c r="AJ207" s="400"/>
      <c r="AK207" s="400"/>
      <c r="AL207" s="6"/>
      <c r="AM207" s="6"/>
      <c r="AN207" s="8"/>
    </row>
    <row r="208" spans="1:40">
      <c r="A208" s="725"/>
      <c r="B208" s="725"/>
      <c r="C208" s="726"/>
      <c r="D208" s="726"/>
      <c r="E208" s="400"/>
      <c r="F208" s="401"/>
      <c r="G208" s="400"/>
      <c r="H208" s="400"/>
      <c r="I208" s="400"/>
      <c r="J208" s="409"/>
      <c r="K208" s="400"/>
      <c r="L208" s="400"/>
      <c r="M208" s="400" t="s">
        <v>959</v>
      </c>
      <c r="N208" s="400" t="s">
        <v>960</v>
      </c>
      <c r="O208" s="400"/>
      <c r="P208" s="400" t="s">
        <v>47</v>
      </c>
      <c r="Q208" s="400" t="s">
        <v>961</v>
      </c>
      <c r="R208" s="400">
        <v>77215</v>
      </c>
      <c r="S208" s="400">
        <v>10049</v>
      </c>
      <c r="T208" s="400" t="s">
        <v>49</v>
      </c>
      <c r="V208" s="403"/>
      <c r="W208" s="403"/>
      <c r="X208" s="403"/>
      <c r="Y208" s="400"/>
      <c r="Z208" s="400"/>
      <c r="AA208" s="400"/>
      <c r="AB208" s="400"/>
      <c r="AC208" s="400"/>
      <c r="AD208" s="400"/>
      <c r="AE208" s="400"/>
      <c r="AF208" s="400"/>
      <c r="AG208" s="408"/>
      <c r="AH208" s="400"/>
      <c r="AI208" s="400"/>
      <c r="AJ208" s="400"/>
      <c r="AK208" s="400"/>
      <c r="AL208" s="6"/>
      <c r="AM208" s="6"/>
      <c r="AN208" s="8"/>
    </row>
    <row r="209" spans="1:40">
      <c r="A209" s="725"/>
      <c r="B209" s="725"/>
      <c r="C209" s="726"/>
      <c r="D209" s="726"/>
      <c r="E209" s="400"/>
      <c r="F209" s="401"/>
      <c r="G209" s="400"/>
      <c r="H209" s="400"/>
      <c r="I209" s="400"/>
      <c r="J209" s="409"/>
      <c r="K209" s="400"/>
      <c r="L209" s="400"/>
      <c r="M209" s="400" t="s">
        <v>962</v>
      </c>
      <c r="N209" s="400" t="s">
        <v>963</v>
      </c>
      <c r="O209" s="400"/>
      <c r="P209" s="400" t="s">
        <v>506</v>
      </c>
      <c r="Q209" s="400" t="s">
        <v>964</v>
      </c>
      <c r="R209" s="400">
        <v>80247</v>
      </c>
      <c r="S209" s="400">
        <v>10308</v>
      </c>
      <c r="T209" s="400" t="s">
        <v>87</v>
      </c>
      <c r="V209" s="403"/>
      <c r="W209" s="403"/>
      <c r="X209" s="403"/>
      <c r="Y209" s="400"/>
      <c r="Z209" s="400"/>
      <c r="AA209" s="400"/>
      <c r="AB209" s="400"/>
      <c r="AC209" s="400"/>
      <c r="AD209" s="400"/>
      <c r="AE209" s="400"/>
      <c r="AF209" s="400"/>
      <c r="AG209" s="408"/>
      <c r="AH209" s="400"/>
      <c r="AI209" s="400"/>
      <c r="AJ209" s="400"/>
      <c r="AK209" s="400"/>
      <c r="AL209" s="6"/>
      <c r="AM209" s="6"/>
      <c r="AN209" s="8"/>
    </row>
    <row r="210" spans="1:40">
      <c r="A210" s="725"/>
      <c r="B210" s="725"/>
      <c r="C210" s="726"/>
      <c r="D210" s="726"/>
      <c r="E210" s="400"/>
      <c r="F210" s="401"/>
      <c r="G210" s="400"/>
      <c r="H210" s="400"/>
      <c r="I210" s="400"/>
      <c r="J210" s="409"/>
      <c r="K210" s="400"/>
      <c r="L210" s="400"/>
      <c r="M210" s="400" t="s">
        <v>965</v>
      </c>
      <c r="N210" s="400" t="s">
        <v>966</v>
      </c>
      <c r="O210" s="400"/>
      <c r="P210" s="400" t="s">
        <v>288</v>
      </c>
      <c r="Q210" s="400" t="s">
        <v>967</v>
      </c>
      <c r="R210" s="400">
        <v>88347</v>
      </c>
      <c r="S210" s="400">
        <v>10405</v>
      </c>
      <c r="T210" s="400" t="s">
        <v>270</v>
      </c>
      <c r="V210" s="403"/>
      <c r="W210" s="403"/>
      <c r="X210" s="403"/>
      <c r="Y210" s="400"/>
      <c r="Z210" s="400"/>
      <c r="AA210" s="400"/>
      <c r="AB210" s="400"/>
      <c r="AC210" s="400"/>
      <c r="AD210" s="400"/>
      <c r="AE210" s="400"/>
      <c r="AF210" s="400"/>
      <c r="AG210" s="408"/>
      <c r="AH210" s="400"/>
      <c r="AI210" s="400"/>
      <c r="AJ210" s="400"/>
      <c r="AK210" s="400"/>
      <c r="AL210" s="6"/>
      <c r="AM210" s="6"/>
      <c r="AN210" s="8"/>
    </row>
    <row r="211" spans="1:40">
      <c r="A211" s="725"/>
      <c r="B211" s="725"/>
      <c r="C211" s="726"/>
      <c r="D211" s="726"/>
      <c r="E211" s="400"/>
      <c r="F211" s="401"/>
      <c r="G211" s="400"/>
      <c r="H211" s="400"/>
      <c r="I211" s="400"/>
      <c r="J211" s="409"/>
      <c r="K211" s="400"/>
      <c r="L211" s="400"/>
      <c r="M211" s="400" t="s">
        <v>968</v>
      </c>
      <c r="N211" s="400" t="s">
        <v>969</v>
      </c>
      <c r="O211" s="400"/>
      <c r="P211" s="400" t="s">
        <v>343</v>
      </c>
      <c r="Q211" s="400" t="s">
        <v>970</v>
      </c>
      <c r="R211" s="400">
        <v>79285</v>
      </c>
      <c r="S211" s="400">
        <v>11509</v>
      </c>
      <c r="T211" s="400" t="s">
        <v>49</v>
      </c>
      <c r="V211" s="403"/>
      <c r="W211" s="403"/>
      <c r="X211" s="403"/>
      <c r="Y211" s="400"/>
      <c r="Z211" s="400"/>
      <c r="AA211" s="400"/>
      <c r="AB211" s="400"/>
      <c r="AC211" s="400"/>
      <c r="AD211" s="400"/>
      <c r="AE211" s="400"/>
      <c r="AF211" s="400"/>
      <c r="AG211" s="408"/>
      <c r="AH211" s="400"/>
      <c r="AI211" s="400"/>
      <c r="AJ211" s="400"/>
      <c r="AK211" s="400"/>
      <c r="AL211" s="6"/>
      <c r="AM211" s="6"/>
      <c r="AN211" s="8"/>
    </row>
    <row r="212" spans="1:40">
      <c r="A212" s="725"/>
      <c r="B212" s="725"/>
      <c r="C212" s="726"/>
      <c r="D212" s="726"/>
      <c r="E212" s="400"/>
      <c r="F212" s="401"/>
      <c r="G212" s="400"/>
      <c r="H212" s="400"/>
      <c r="I212" s="400"/>
      <c r="J212" s="409"/>
      <c r="K212" s="400"/>
      <c r="L212" s="400"/>
      <c r="M212" s="400" t="s">
        <v>971</v>
      </c>
      <c r="N212" s="400" t="s">
        <v>972</v>
      </c>
      <c r="O212" s="400"/>
      <c r="P212" s="400" t="s">
        <v>442</v>
      </c>
      <c r="Q212" s="400" t="s">
        <v>442</v>
      </c>
      <c r="R212" s="400">
        <v>79260</v>
      </c>
      <c r="S212" s="400">
        <v>11541</v>
      </c>
      <c r="T212" s="400" t="s">
        <v>49</v>
      </c>
      <c r="V212" s="403"/>
      <c r="W212" s="403"/>
      <c r="X212" s="403"/>
      <c r="Y212" s="400"/>
      <c r="Z212" s="400"/>
      <c r="AA212" s="400"/>
      <c r="AB212" s="400"/>
      <c r="AC212" s="400"/>
      <c r="AD212" s="400"/>
      <c r="AE212" s="400"/>
      <c r="AF212" s="400"/>
      <c r="AG212" s="408"/>
      <c r="AH212" s="400"/>
      <c r="AI212" s="400"/>
      <c r="AJ212" s="400"/>
      <c r="AK212" s="400"/>
      <c r="AL212" s="6"/>
      <c r="AM212" s="6"/>
      <c r="AN212" s="8"/>
    </row>
    <row r="213" spans="1:40">
      <c r="A213" s="725"/>
      <c r="B213" s="725"/>
      <c r="C213" s="726"/>
      <c r="D213" s="726"/>
      <c r="E213" s="400"/>
      <c r="F213" s="401"/>
      <c r="G213" s="400"/>
      <c r="H213" s="400"/>
      <c r="I213" s="400"/>
      <c r="J213" s="409"/>
      <c r="K213" s="400"/>
      <c r="L213" s="400"/>
      <c r="M213" s="400" t="s">
        <v>973</v>
      </c>
      <c r="N213" s="400" t="s">
        <v>974</v>
      </c>
      <c r="O213" s="400"/>
      <c r="P213" s="400" t="s">
        <v>449</v>
      </c>
      <c r="Q213" s="400" t="s">
        <v>449</v>
      </c>
      <c r="R213" s="400">
        <v>75411</v>
      </c>
      <c r="S213" s="400">
        <v>11312</v>
      </c>
      <c r="T213" s="400" t="s">
        <v>30</v>
      </c>
      <c r="V213" s="403"/>
      <c r="W213" s="403"/>
      <c r="X213" s="403"/>
      <c r="Y213" s="400"/>
      <c r="Z213" s="400"/>
      <c r="AA213" s="400"/>
      <c r="AB213" s="400"/>
      <c r="AC213" s="400"/>
      <c r="AD213" s="400"/>
      <c r="AE213" s="400"/>
      <c r="AF213" s="400"/>
      <c r="AG213" s="408"/>
      <c r="AH213" s="400"/>
      <c r="AI213" s="400"/>
      <c r="AJ213" s="400"/>
      <c r="AK213" s="400"/>
      <c r="AL213" s="6"/>
      <c r="AM213" s="6"/>
      <c r="AN213" s="8"/>
    </row>
    <row r="214" spans="1:40">
      <c r="A214" s="725"/>
      <c r="B214" s="725"/>
      <c r="C214" s="726"/>
      <c r="D214" s="726"/>
      <c r="E214" s="400"/>
      <c r="F214" s="401"/>
      <c r="G214" s="400"/>
      <c r="H214" s="400"/>
      <c r="I214" s="400"/>
      <c r="J214" s="409"/>
      <c r="K214" s="400"/>
      <c r="L214" s="400"/>
      <c r="M214" s="400" t="s">
        <v>975</v>
      </c>
      <c r="N214" s="400" t="s">
        <v>976</v>
      </c>
      <c r="O214" s="400"/>
      <c r="P214" s="400" t="s">
        <v>455</v>
      </c>
      <c r="Q214" s="400" t="s">
        <v>455</v>
      </c>
      <c r="R214" s="400">
        <v>71101</v>
      </c>
      <c r="S214" s="400">
        <v>10839</v>
      </c>
      <c r="T214" s="400" t="s">
        <v>167</v>
      </c>
      <c r="V214" s="403"/>
      <c r="W214" s="403"/>
      <c r="X214" s="403"/>
      <c r="Y214" s="400"/>
      <c r="Z214" s="400"/>
      <c r="AA214" s="400"/>
      <c r="AB214" s="400"/>
      <c r="AC214" s="400"/>
      <c r="AD214" s="400"/>
      <c r="AE214" s="400"/>
      <c r="AF214" s="400"/>
      <c r="AG214" s="408"/>
      <c r="AH214" s="400"/>
      <c r="AI214" s="400"/>
      <c r="AJ214" s="400"/>
      <c r="AK214" s="400"/>
      <c r="AL214" s="6"/>
      <c r="AM214" s="6"/>
      <c r="AN214" s="8"/>
    </row>
    <row r="215" spans="1:40">
      <c r="A215" s="725"/>
      <c r="B215" s="725"/>
      <c r="C215" s="726"/>
      <c r="D215" s="726"/>
      <c r="E215" s="400"/>
      <c r="F215" s="401"/>
      <c r="G215" s="400"/>
      <c r="H215" s="400"/>
      <c r="I215" s="400"/>
      <c r="J215" s="409"/>
      <c r="K215" s="400"/>
      <c r="L215" s="400"/>
      <c r="M215" s="400" t="s">
        <v>977</v>
      </c>
      <c r="N215" s="400" t="s">
        <v>978</v>
      </c>
      <c r="O215" s="400"/>
      <c r="P215" s="400" t="s">
        <v>461</v>
      </c>
      <c r="Q215" s="400" t="s">
        <v>461</v>
      </c>
      <c r="R215" s="400">
        <v>71160</v>
      </c>
      <c r="S215" s="400">
        <v>10871</v>
      </c>
      <c r="T215" s="400" t="s">
        <v>167</v>
      </c>
      <c r="V215" s="403"/>
      <c r="W215" s="403"/>
      <c r="X215" s="403"/>
      <c r="Y215" s="400"/>
      <c r="Z215" s="400"/>
      <c r="AA215" s="400"/>
      <c r="AB215" s="400"/>
      <c r="AC215" s="400"/>
      <c r="AD215" s="400"/>
      <c r="AE215" s="400"/>
      <c r="AF215" s="400"/>
      <c r="AG215" s="408"/>
      <c r="AH215" s="400"/>
      <c r="AI215" s="400"/>
      <c r="AJ215" s="400"/>
      <c r="AK215" s="400"/>
      <c r="AL215" s="6"/>
      <c r="AM215" s="6"/>
      <c r="AN215" s="8"/>
    </row>
    <row r="216" spans="1:40">
      <c r="A216" s="725"/>
      <c r="B216" s="725"/>
      <c r="C216" s="726"/>
      <c r="D216" s="726"/>
      <c r="E216" s="400"/>
      <c r="F216" s="401"/>
      <c r="G216" s="400"/>
      <c r="H216" s="400"/>
      <c r="I216" s="400"/>
      <c r="J216" s="409"/>
      <c r="K216" s="400"/>
      <c r="L216" s="400"/>
      <c r="M216" s="400" t="s">
        <v>979</v>
      </c>
      <c r="N216" s="400" t="s">
        <v>2998</v>
      </c>
      <c r="O216" s="400"/>
      <c r="P216" s="400" t="s">
        <v>467</v>
      </c>
      <c r="Q216" s="400" t="s">
        <v>467</v>
      </c>
      <c r="R216" s="400">
        <v>71120</v>
      </c>
      <c r="S216" s="400">
        <v>11568</v>
      </c>
      <c r="T216" s="400" t="s">
        <v>167</v>
      </c>
      <c r="V216" s="403"/>
      <c r="W216" s="403"/>
      <c r="X216" s="403"/>
      <c r="Y216" s="400"/>
      <c r="Z216" s="400"/>
      <c r="AA216" s="400"/>
      <c r="AB216" s="400"/>
      <c r="AC216" s="400"/>
      <c r="AD216" s="400"/>
      <c r="AE216" s="400"/>
      <c r="AF216" s="400"/>
      <c r="AG216" s="408"/>
      <c r="AH216" s="400"/>
      <c r="AI216" s="400"/>
      <c r="AJ216" s="400"/>
      <c r="AK216" s="400"/>
      <c r="AL216" s="6"/>
      <c r="AM216" s="6"/>
      <c r="AN216" s="8"/>
    </row>
    <row r="217" spans="1:40">
      <c r="A217" s="725"/>
      <c r="B217" s="725"/>
      <c r="C217" s="726"/>
      <c r="D217" s="726"/>
      <c r="E217" s="400"/>
      <c r="F217" s="401"/>
      <c r="G217" s="400"/>
      <c r="H217" s="400"/>
      <c r="I217" s="400"/>
      <c r="J217" s="409"/>
      <c r="K217" s="400"/>
      <c r="L217" s="400"/>
      <c r="M217" s="400" t="s">
        <v>980</v>
      </c>
      <c r="N217" s="400" t="s">
        <v>981</v>
      </c>
      <c r="O217" s="400"/>
      <c r="P217" s="400" t="s">
        <v>472</v>
      </c>
      <c r="Q217" s="400" t="s">
        <v>472</v>
      </c>
      <c r="R217" s="400">
        <v>71140</v>
      </c>
      <c r="S217" s="400">
        <v>11584</v>
      </c>
      <c r="T217" s="400" t="s">
        <v>167</v>
      </c>
      <c r="V217" s="403"/>
      <c r="W217" s="403"/>
      <c r="X217" s="403"/>
      <c r="Y217" s="400"/>
      <c r="Z217" s="400"/>
      <c r="AA217" s="400"/>
      <c r="AB217" s="400"/>
      <c r="AC217" s="400"/>
      <c r="AD217" s="400"/>
      <c r="AE217" s="400"/>
      <c r="AF217" s="400"/>
      <c r="AG217" s="408"/>
      <c r="AH217" s="400"/>
      <c r="AI217" s="400"/>
      <c r="AJ217" s="400"/>
      <c r="AK217" s="400"/>
      <c r="AL217" s="6"/>
      <c r="AM217" s="6"/>
      <c r="AN217" s="8"/>
    </row>
    <row r="218" spans="1:40">
      <c r="A218" s="725"/>
      <c r="B218" s="725"/>
      <c r="C218" s="726"/>
      <c r="D218" s="726"/>
      <c r="E218" s="400"/>
      <c r="F218" s="401"/>
      <c r="G218" s="400"/>
      <c r="H218" s="400"/>
      <c r="I218" s="400"/>
      <c r="J218" s="409"/>
      <c r="K218" s="400"/>
      <c r="L218" s="400"/>
      <c r="M218" s="400" t="s">
        <v>982</v>
      </c>
      <c r="N218" s="400" t="s">
        <v>983</v>
      </c>
      <c r="O218" s="400"/>
      <c r="P218" s="400" t="s">
        <v>554</v>
      </c>
      <c r="Q218" s="400" t="s">
        <v>984</v>
      </c>
      <c r="R218" s="400">
        <v>71321</v>
      </c>
      <c r="S218" s="400">
        <v>10928</v>
      </c>
      <c r="T218" s="400" t="s">
        <v>167</v>
      </c>
      <c r="V218" s="403"/>
      <c r="W218" s="403"/>
      <c r="X218" s="403"/>
      <c r="Y218" s="400"/>
      <c r="Z218" s="400"/>
      <c r="AA218" s="400"/>
      <c r="AB218" s="400"/>
      <c r="AC218" s="400"/>
      <c r="AD218" s="400"/>
      <c r="AE218" s="400"/>
      <c r="AF218" s="400"/>
      <c r="AG218" s="408"/>
      <c r="AH218" s="400"/>
      <c r="AI218" s="400"/>
      <c r="AJ218" s="400"/>
      <c r="AK218" s="400"/>
      <c r="AL218" s="6"/>
      <c r="AM218" s="6"/>
      <c r="AN218" s="8"/>
    </row>
    <row r="219" spans="1:40">
      <c r="A219" s="725"/>
      <c r="B219" s="725"/>
      <c r="C219" s="726"/>
      <c r="D219" s="726"/>
      <c r="E219" s="400"/>
      <c r="F219" s="401"/>
      <c r="G219" s="400"/>
      <c r="H219" s="400"/>
      <c r="I219" s="400"/>
      <c r="J219" s="409"/>
      <c r="K219" s="400"/>
      <c r="L219" s="400"/>
      <c r="M219" s="400" t="s">
        <v>985</v>
      </c>
      <c r="N219" s="400" t="s">
        <v>986</v>
      </c>
      <c r="O219" s="400"/>
      <c r="P219" s="400" t="s">
        <v>293</v>
      </c>
      <c r="Q219" s="400" t="s">
        <v>987</v>
      </c>
      <c r="R219" s="400">
        <v>75207</v>
      </c>
      <c r="S219" s="400">
        <v>11088</v>
      </c>
      <c r="T219" s="400" t="s">
        <v>30</v>
      </c>
      <c r="V219" s="403"/>
      <c r="W219" s="403"/>
      <c r="X219" s="403"/>
      <c r="Y219" s="400"/>
      <c r="Z219" s="400"/>
      <c r="AA219" s="400"/>
      <c r="AB219" s="400"/>
      <c r="AC219" s="400"/>
      <c r="AD219" s="400"/>
      <c r="AE219" s="400"/>
      <c r="AF219" s="400"/>
      <c r="AG219" s="408"/>
      <c r="AH219" s="400"/>
      <c r="AI219" s="400"/>
      <c r="AJ219" s="400"/>
      <c r="AK219" s="400"/>
      <c r="AL219" s="6"/>
      <c r="AM219" s="6"/>
      <c r="AN219" s="8"/>
    </row>
    <row r="220" spans="1:40">
      <c r="A220" s="725"/>
      <c r="B220" s="725"/>
      <c r="C220" s="726"/>
      <c r="D220" s="726"/>
      <c r="E220" s="400"/>
      <c r="F220" s="401"/>
      <c r="G220" s="400"/>
      <c r="H220" s="400"/>
      <c r="I220" s="400"/>
      <c r="J220" s="409"/>
      <c r="K220" s="400"/>
      <c r="L220" s="400"/>
      <c r="M220" s="400" t="s">
        <v>988</v>
      </c>
      <c r="N220" s="400" t="s">
        <v>989</v>
      </c>
      <c r="O220" s="400"/>
      <c r="P220" s="400" t="s">
        <v>478</v>
      </c>
      <c r="Q220" s="400" t="s">
        <v>990</v>
      </c>
      <c r="R220" s="400">
        <v>75353</v>
      </c>
      <c r="S220" s="400">
        <v>10987</v>
      </c>
      <c r="T220" s="400" t="s">
        <v>30</v>
      </c>
      <c r="V220" s="403"/>
      <c r="W220" s="403"/>
      <c r="X220" s="403"/>
      <c r="Y220" s="400"/>
      <c r="Z220" s="400"/>
      <c r="AA220" s="400"/>
      <c r="AB220" s="400"/>
      <c r="AC220" s="400"/>
      <c r="AD220" s="400"/>
      <c r="AE220" s="400"/>
      <c r="AF220" s="400"/>
      <c r="AG220" s="408"/>
      <c r="AH220" s="400"/>
      <c r="AI220" s="400"/>
      <c r="AJ220" s="400"/>
      <c r="AK220" s="400"/>
      <c r="AL220" s="6"/>
      <c r="AM220" s="6"/>
      <c r="AN220" s="8"/>
    </row>
    <row r="221" spans="1:40">
      <c r="A221" s="725"/>
      <c r="B221" s="725"/>
      <c r="C221" s="726"/>
      <c r="D221" s="726"/>
      <c r="E221" s="400"/>
      <c r="F221" s="401"/>
      <c r="G221" s="400"/>
      <c r="H221" s="400"/>
      <c r="I221" s="400"/>
      <c r="J221" s="409"/>
      <c r="K221" s="400"/>
      <c r="L221" s="400"/>
      <c r="M221" s="400" t="s">
        <v>991</v>
      </c>
      <c r="N221" s="400" t="s">
        <v>992</v>
      </c>
      <c r="O221" s="400"/>
      <c r="P221" s="400" t="s">
        <v>288</v>
      </c>
      <c r="Q221" s="400" t="s">
        <v>993</v>
      </c>
      <c r="R221" s="400">
        <v>88345</v>
      </c>
      <c r="S221" s="400">
        <v>10405</v>
      </c>
      <c r="T221" s="400" t="s">
        <v>270</v>
      </c>
      <c r="V221" s="403"/>
      <c r="W221" s="403"/>
      <c r="X221" s="403"/>
      <c r="Y221" s="400"/>
      <c r="Z221" s="400"/>
      <c r="AA221" s="400"/>
      <c r="AB221" s="400"/>
      <c r="AC221" s="400"/>
      <c r="AD221" s="400"/>
      <c r="AE221" s="400"/>
      <c r="AF221" s="400"/>
      <c r="AG221" s="408"/>
      <c r="AH221" s="400"/>
      <c r="AI221" s="400"/>
      <c r="AJ221" s="400"/>
      <c r="AK221" s="400"/>
      <c r="AL221" s="6"/>
      <c r="AM221" s="6"/>
      <c r="AN221" s="8"/>
    </row>
    <row r="222" spans="1:40">
      <c r="A222" s="725"/>
      <c r="B222" s="725"/>
      <c r="C222" s="726"/>
      <c r="D222" s="726"/>
      <c r="E222" s="400"/>
      <c r="F222" s="401"/>
      <c r="G222" s="400"/>
      <c r="H222" s="400"/>
      <c r="I222" s="400"/>
      <c r="J222" s="409"/>
      <c r="K222" s="400"/>
      <c r="L222" s="400"/>
      <c r="M222" s="400" t="s">
        <v>994</v>
      </c>
      <c r="N222" s="400" t="s">
        <v>995</v>
      </c>
      <c r="O222" s="400"/>
      <c r="P222" s="400" t="s">
        <v>478</v>
      </c>
      <c r="Q222" s="400" t="s">
        <v>478</v>
      </c>
      <c r="R222" s="400">
        <v>75350</v>
      </c>
      <c r="S222" s="400">
        <v>10987</v>
      </c>
      <c r="T222" s="400" t="s">
        <v>30</v>
      </c>
      <c r="V222" s="403"/>
      <c r="W222" s="403"/>
      <c r="X222" s="403"/>
      <c r="Y222" s="400"/>
      <c r="Z222" s="400"/>
      <c r="AA222" s="400"/>
      <c r="AB222" s="400"/>
      <c r="AC222" s="400"/>
      <c r="AD222" s="400"/>
      <c r="AE222" s="400"/>
      <c r="AF222" s="400"/>
      <c r="AG222" s="408"/>
      <c r="AH222" s="400"/>
      <c r="AI222" s="400"/>
      <c r="AJ222" s="400"/>
      <c r="AK222" s="400"/>
      <c r="AL222" s="6"/>
      <c r="AM222" s="6"/>
      <c r="AN222" s="8"/>
    </row>
    <row r="223" spans="1:40">
      <c r="A223" s="725"/>
      <c r="B223" s="725"/>
      <c r="C223" s="726"/>
      <c r="D223" s="726"/>
      <c r="E223" s="400"/>
      <c r="F223" s="401"/>
      <c r="G223" s="400"/>
      <c r="H223" s="400"/>
      <c r="I223" s="400"/>
      <c r="J223" s="409"/>
      <c r="K223" s="400"/>
      <c r="L223" s="400"/>
      <c r="M223" s="400" t="s">
        <v>996</v>
      </c>
      <c r="N223" s="400" t="s">
        <v>997</v>
      </c>
      <c r="O223" s="400"/>
      <c r="P223" s="400" t="s">
        <v>306</v>
      </c>
      <c r="Q223" s="400" t="s">
        <v>59</v>
      </c>
      <c r="R223" s="400">
        <v>71385</v>
      </c>
      <c r="S223" s="400">
        <v>10863</v>
      </c>
      <c r="T223" s="400" t="s">
        <v>167</v>
      </c>
      <c r="V223" s="403"/>
      <c r="W223" s="403"/>
      <c r="X223" s="403"/>
      <c r="Y223" s="400"/>
      <c r="Z223" s="400"/>
      <c r="AA223" s="400"/>
      <c r="AB223" s="400"/>
      <c r="AC223" s="400"/>
      <c r="AD223" s="400"/>
      <c r="AE223" s="400"/>
      <c r="AF223" s="400"/>
      <c r="AG223" s="408"/>
      <c r="AH223" s="400"/>
      <c r="AI223" s="400"/>
      <c r="AJ223" s="400"/>
      <c r="AK223" s="400"/>
      <c r="AL223" s="6"/>
      <c r="AM223" s="6"/>
      <c r="AN223" s="8"/>
    </row>
    <row r="224" spans="1:40">
      <c r="A224" s="725"/>
      <c r="B224" s="725"/>
      <c r="C224" s="726"/>
      <c r="D224" s="726"/>
      <c r="E224" s="400"/>
      <c r="F224" s="401"/>
      <c r="G224" s="400"/>
      <c r="H224" s="400"/>
      <c r="I224" s="400"/>
      <c r="J224" s="409"/>
      <c r="K224" s="400"/>
      <c r="L224" s="400"/>
      <c r="M224" s="400" t="s">
        <v>998</v>
      </c>
      <c r="N224" s="400" t="s">
        <v>999</v>
      </c>
      <c r="O224" s="400"/>
      <c r="P224" s="400" t="s">
        <v>442</v>
      </c>
      <c r="Q224" s="400" t="s">
        <v>1000</v>
      </c>
      <c r="R224" s="400">
        <v>79268</v>
      </c>
      <c r="S224" s="400">
        <v>11541</v>
      </c>
      <c r="T224" s="400" t="s">
        <v>49</v>
      </c>
      <c r="V224" s="403"/>
      <c r="W224" s="403"/>
      <c r="X224" s="403"/>
      <c r="Y224" s="400"/>
      <c r="Z224" s="400"/>
      <c r="AA224" s="400"/>
      <c r="AB224" s="400"/>
      <c r="AC224" s="400"/>
      <c r="AD224" s="400"/>
      <c r="AE224" s="400"/>
      <c r="AF224" s="400"/>
      <c r="AG224" s="408"/>
      <c r="AH224" s="400"/>
      <c r="AI224" s="400"/>
      <c r="AJ224" s="400"/>
      <c r="AK224" s="400"/>
      <c r="AL224" s="6"/>
      <c r="AM224" s="6"/>
      <c r="AN224" s="8"/>
    </row>
    <row r="225" spans="1:40">
      <c r="A225" s="725"/>
      <c r="B225" s="725"/>
      <c r="C225" s="726"/>
      <c r="D225" s="726"/>
      <c r="E225" s="400"/>
      <c r="F225" s="401"/>
      <c r="G225" s="400"/>
      <c r="H225" s="400"/>
      <c r="I225" s="400"/>
      <c r="J225" s="409"/>
      <c r="K225" s="400"/>
      <c r="L225" s="400"/>
      <c r="M225" s="400" t="s">
        <v>1001</v>
      </c>
      <c r="N225" s="400" t="s">
        <v>1002</v>
      </c>
      <c r="O225" s="400"/>
      <c r="P225" s="400" t="s">
        <v>91</v>
      </c>
      <c r="Q225" s="400" t="s">
        <v>1003</v>
      </c>
      <c r="R225" s="400">
        <v>72251</v>
      </c>
      <c r="S225" s="400">
        <v>11142</v>
      </c>
      <c r="T225" s="400" t="s">
        <v>37</v>
      </c>
      <c r="V225" s="403"/>
      <c r="W225" s="403"/>
      <c r="X225" s="403"/>
      <c r="Y225" s="400"/>
      <c r="Z225" s="400"/>
      <c r="AA225" s="400"/>
      <c r="AB225" s="400"/>
      <c r="AC225" s="400"/>
      <c r="AD225" s="400"/>
      <c r="AE225" s="400"/>
      <c r="AF225" s="400"/>
      <c r="AG225" s="408"/>
      <c r="AH225" s="400"/>
      <c r="AI225" s="400"/>
      <c r="AJ225" s="400"/>
      <c r="AK225" s="400"/>
      <c r="AL225" s="6"/>
      <c r="AM225" s="6"/>
      <c r="AN225" s="8"/>
    </row>
    <row r="226" spans="1:40">
      <c r="A226" s="725"/>
      <c r="B226" s="725"/>
      <c r="C226" s="726"/>
      <c r="D226" s="726"/>
      <c r="E226" s="400"/>
      <c r="F226" s="401"/>
      <c r="G226" s="400"/>
      <c r="H226" s="400"/>
      <c r="I226" s="400"/>
      <c r="J226" s="409"/>
      <c r="K226" s="400"/>
      <c r="L226" s="400"/>
      <c r="M226" s="400" t="s">
        <v>1004</v>
      </c>
      <c r="N226" s="400" t="s">
        <v>1005</v>
      </c>
      <c r="O226" s="400"/>
      <c r="P226" s="400" t="s">
        <v>139</v>
      </c>
      <c r="Q226" s="400" t="s">
        <v>1006</v>
      </c>
      <c r="R226" s="400">
        <v>77224</v>
      </c>
      <c r="S226" s="400">
        <v>10227</v>
      </c>
      <c r="T226" s="400" t="s">
        <v>49</v>
      </c>
      <c r="V226" s="403"/>
      <c r="W226" s="403"/>
      <c r="X226" s="403"/>
      <c r="Y226" s="400"/>
      <c r="Z226" s="400"/>
      <c r="AA226" s="400"/>
      <c r="AB226" s="400"/>
      <c r="AC226" s="400"/>
      <c r="AD226" s="400"/>
      <c r="AE226" s="400"/>
      <c r="AF226" s="400"/>
      <c r="AG226" s="408"/>
      <c r="AH226" s="400"/>
      <c r="AI226" s="400"/>
      <c r="AJ226" s="400"/>
      <c r="AK226" s="400"/>
      <c r="AL226" s="6"/>
      <c r="AM226" s="6"/>
      <c r="AN226" s="8"/>
    </row>
    <row r="227" spans="1:40">
      <c r="A227" s="725"/>
      <c r="B227" s="725"/>
      <c r="C227" s="726"/>
      <c r="D227" s="726"/>
      <c r="E227" s="400"/>
      <c r="F227" s="401"/>
      <c r="G227" s="400"/>
      <c r="H227" s="400"/>
      <c r="I227" s="400"/>
      <c r="J227" s="409"/>
      <c r="K227" s="400"/>
      <c r="L227" s="400"/>
      <c r="M227" s="400" t="s">
        <v>1007</v>
      </c>
      <c r="N227" s="400" t="s">
        <v>1008</v>
      </c>
      <c r="O227" s="400"/>
      <c r="P227" s="400" t="s">
        <v>273</v>
      </c>
      <c r="Q227" s="400" t="s">
        <v>1009</v>
      </c>
      <c r="R227" s="400">
        <v>75324</v>
      </c>
      <c r="S227" s="400">
        <v>11479</v>
      </c>
      <c r="T227" s="400" t="s">
        <v>30</v>
      </c>
      <c r="V227" s="403"/>
      <c r="W227" s="403"/>
      <c r="X227" s="403"/>
      <c r="Y227" s="400"/>
      <c r="Z227" s="400"/>
      <c r="AA227" s="400"/>
      <c r="AB227" s="400"/>
      <c r="AC227" s="400"/>
      <c r="AD227" s="400"/>
      <c r="AE227" s="400"/>
      <c r="AF227" s="400"/>
      <c r="AG227" s="408"/>
      <c r="AH227" s="400"/>
      <c r="AI227" s="400"/>
      <c r="AJ227" s="400"/>
      <c r="AK227" s="400"/>
      <c r="AL227" s="6"/>
      <c r="AM227" s="6"/>
      <c r="AN227" s="8"/>
    </row>
    <row r="228" spans="1:40">
      <c r="A228" s="725"/>
      <c r="B228" s="725"/>
      <c r="C228" s="726"/>
      <c r="D228" s="726"/>
      <c r="E228" s="400"/>
      <c r="F228" s="401"/>
      <c r="G228" s="400"/>
      <c r="H228" s="400"/>
      <c r="I228" s="400"/>
      <c r="J228" s="409"/>
      <c r="K228" s="400"/>
      <c r="L228" s="400"/>
      <c r="M228" s="400" t="s">
        <v>1010</v>
      </c>
      <c r="N228" s="400" t="s">
        <v>1011</v>
      </c>
      <c r="O228" s="400"/>
      <c r="P228" s="400" t="s">
        <v>199</v>
      </c>
      <c r="Q228" s="400" t="s">
        <v>199</v>
      </c>
      <c r="R228" s="400">
        <v>88360</v>
      </c>
      <c r="S228" s="400">
        <v>11606</v>
      </c>
      <c r="T228" s="400" t="s">
        <v>114</v>
      </c>
      <c r="V228" s="403"/>
      <c r="W228" s="403"/>
      <c r="X228" s="403"/>
      <c r="Y228" s="400"/>
      <c r="Z228" s="400"/>
      <c r="AA228" s="400"/>
      <c r="AB228" s="400"/>
      <c r="AC228" s="400"/>
      <c r="AD228" s="400"/>
      <c r="AE228" s="400"/>
      <c r="AF228" s="400"/>
      <c r="AG228" s="408"/>
      <c r="AH228" s="400"/>
      <c r="AI228" s="400"/>
      <c r="AJ228" s="400"/>
      <c r="AK228" s="400"/>
      <c r="AL228" s="6"/>
      <c r="AM228" s="6"/>
      <c r="AN228" s="8"/>
    </row>
    <row r="229" spans="1:40">
      <c r="A229" s="725"/>
      <c r="B229" s="725"/>
      <c r="C229" s="726"/>
      <c r="D229" s="726"/>
      <c r="E229" s="400"/>
      <c r="F229" s="401"/>
      <c r="G229" s="400"/>
      <c r="H229" s="400"/>
      <c r="I229" s="400"/>
      <c r="J229" s="409"/>
      <c r="K229" s="400"/>
      <c r="L229" s="400"/>
      <c r="M229" s="400" t="s">
        <v>1012</v>
      </c>
      <c r="N229" s="400" t="s">
        <v>1013</v>
      </c>
      <c r="O229" s="400"/>
      <c r="P229" s="400" t="s">
        <v>565</v>
      </c>
      <c r="Q229" s="400" t="s">
        <v>1014</v>
      </c>
      <c r="R229" s="400">
        <v>72209</v>
      </c>
      <c r="S229" s="400">
        <v>11185</v>
      </c>
      <c r="T229" s="400" t="s">
        <v>69</v>
      </c>
      <c r="V229" s="403"/>
      <c r="W229" s="403"/>
      <c r="X229" s="403"/>
      <c r="Y229" s="400"/>
      <c r="Z229" s="400"/>
      <c r="AA229" s="400"/>
      <c r="AB229" s="400"/>
      <c r="AC229" s="400"/>
      <c r="AD229" s="400"/>
      <c r="AE229" s="400"/>
      <c r="AF229" s="400"/>
      <c r="AG229" s="408"/>
      <c r="AH229" s="400"/>
      <c r="AI229" s="400"/>
      <c r="AJ229" s="400"/>
      <c r="AK229" s="400"/>
      <c r="AL229" s="6"/>
      <c r="AM229" s="6"/>
      <c r="AN229" s="8"/>
    </row>
    <row r="230" spans="1:40">
      <c r="A230" s="725"/>
      <c r="B230" s="725"/>
      <c r="C230" s="726"/>
      <c r="D230" s="726"/>
      <c r="E230" s="400"/>
      <c r="F230" s="401"/>
      <c r="G230" s="400"/>
      <c r="H230" s="400"/>
      <c r="I230" s="400"/>
      <c r="J230" s="409"/>
      <c r="K230" s="400"/>
      <c r="L230" s="400"/>
      <c r="M230" s="400" t="s">
        <v>1015</v>
      </c>
      <c r="N230" s="400" t="s">
        <v>1016</v>
      </c>
      <c r="O230" s="400"/>
      <c r="P230" s="400" t="s">
        <v>377</v>
      </c>
      <c r="Q230" s="400" t="s">
        <v>1017</v>
      </c>
      <c r="R230" s="400">
        <v>88323</v>
      </c>
      <c r="S230" s="400">
        <v>10626</v>
      </c>
      <c r="T230" s="400" t="s">
        <v>270</v>
      </c>
      <c r="V230" s="403"/>
      <c r="W230" s="403"/>
      <c r="X230" s="403"/>
      <c r="Y230" s="400"/>
      <c r="Z230" s="400"/>
      <c r="AA230" s="400"/>
      <c r="AB230" s="400"/>
      <c r="AC230" s="400"/>
      <c r="AD230" s="400"/>
      <c r="AE230" s="400"/>
      <c r="AF230" s="400"/>
      <c r="AG230" s="408"/>
      <c r="AH230" s="400"/>
      <c r="AI230" s="400"/>
      <c r="AJ230" s="400"/>
      <c r="AK230" s="400"/>
      <c r="AL230" s="6"/>
      <c r="AM230" s="6"/>
      <c r="AN230" s="8"/>
    </row>
    <row r="231" spans="1:40">
      <c r="A231" s="725"/>
      <c r="B231" s="725"/>
      <c r="C231" s="726"/>
      <c r="D231" s="726"/>
      <c r="E231" s="400"/>
      <c r="F231" s="401"/>
      <c r="G231" s="400"/>
      <c r="H231" s="400"/>
      <c r="I231" s="400"/>
      <c r="J231" s="409"/>
      <c r="K231" s="400"/>
      <c r="L231" s="400"/>
      <c r="M231" s="400" t="s">
        <v>1018</v>
      </c>
      <c r="N231" s="400" t="s">
        <v>1019</v>
      </c>
      <c r="O231" s="400"/>
      <c r="P231" s="400" t="s">
        <v>338</v>
      </c>
      <c r="Q231" s="400" t="s">
        <v>1020</v>
      </c>
      <c r="R231" s="400">
        <v>75283</v>
      </c>
      <c r="S231" s="400">
        <v>10499</v>
      </c>
      <c r="T231" s="400" t="s">
        <v>30</v>
      </c>
      <c r="V231" s="403"/>
      <c r="W231" s="403"/>
      <c r="X231" s="403"/>
      <c r="Y231" s="400"/>
      <c r="Z231" s="400"/>
      <c r="AA231" s="400"/>
      <c r="AB231" s="400"/>
      <c r="AC231" s="400"/>
      <c r="AD231" s="400"/>
      <c r="AE231" s="400"/>
      <c r="AF231" s="400"/>
      <c r="AG231" s="408"/>
      <c r="AH231" s="400"/>
      <c r="AI231" s="400"/>
      <c r="AJ231" s="400"/>
      <c r="AK231" s="400"/>
      <c r="AL231" s="6"/>
      <c r="AM231" s="6"/>
      <c r="AN231" s="8"/>
    </row>
    <row r="232" spans="1:40">
      <c r="A232" s="725"/>
      <c r="B232" s="725"/>
      <c r="C232" s="726"/>
      <c r="D232" s="726"/>
      <c r="E232" s="400"/>
      <c r="F232" s="401"/>
      <c r="G232" s="400"/>
      <c r="H232" s="400"/>
      <c r="I232" s="400"/>
      <c r="J232" s="409"/>
      <c r="K232" s="400"/>
      <c r="L232" s="400"/>
      <c r="M232" s="400" t="s">
        <v>1021</v>
      </c>
      <c r="N232" s="400" t="s">
        <v>1022</v>
      </c>
      <c r="O232" s="400"/>
      <c r="P232" s="400" t="s">
        <v>511</v>
      </c>
      <c r="Q232" s="400" t="s">
        <v>1023</v>
      </c>
      <c r="R232" s="400">
        <v>75275</v>
      </c>
      <c r="S232" s="400">
        <v>11215</v>
      </c>
      <c r="T232" s="400" t="s">
        <v>30</v>
      </c>
      <c r="V232" s="403"/>
      <c r="W232" s="403"/>
      <c r="X232" s="403"/>
      <c r="Y232" s="400"/>
      <c r="Z232" s="400"/>
      <c r="AA232" s="400"/>
      <c r="AB232" s="400"/>
      <c r="AC232" s="400"/>
      <c r="AD232" s="400"/>
      <c r="AE232" s="400"/>
      <c r="AF232" s="400"/>
      <c r="AG232" s="408"/>
      <c r="AH232" s="400"/>
      <c r="AI232" s="400"/>
      <c r="AJ232" s="400"/>
      <c r="AK232" s="400"/>
      <c r="AL232" s="6"/>
      <c r="AM232" s="6"/>
      <c r="AN232" s="8"/>
    </row>
    <row r="233" spans="1:40">
      <c r="A233" s="725"/>
      <c r="B233" s="725"/>
      <c r="C233" s="726"/>
      <c r="D233" s="726"/>
      <c r="E233" s="400"/>
      <c r="F233" s="401"/>
      <c r="G233" s="400"/>
      <c r="H233" s="400"/>
      <c r="I233" s="400"/>
      <c r="J233" s="409"/>
      <c r="K233" s="400"/>
      <c r="L233" s="400"/>
      <c r="M233" s="400" t="s">
        <v>1024</v>
      </c>
      <c r="N233" s="400" t="s">
        <v>1025</v>
      </c>
      <c r="O233" s="400"/>
      <c r="P233" s="400" t="s">
        <v>160</v>
      </c>
      <c r="Q233" s="400" t="s">
        <v>1026</v>
      </c>
      <c r="R233" s="400">
        <v>75245</v>
      </c>
      <c r="S233" s="400">
        <v>11231</v>
      </c>
      <c r="T233" s="400" t="s">
        <v>30</v>
      </c>
      <c r="V233" s="403"/>
      <c r="W233" s="403"/>
      <c r="X233" s="403"/>
      <c r="Y233" s="400"/>
      <c r="Z233" s="400"/>
      <c r="AA233" s="400"/>
      <c r="AB233" s="400"/>
      <c r="AC233" s="400"/>
      <c r="AD233" s="400"/>
      <c r="AE233" s="400"/>
      <c r="AF233" s="400"/>
      <c r="AG233" s="408"/>
      <c r="AH233" s="400"/>
      <c r="AI233" s="400"/>
      <c r="AJ233" s="400"/>
      <c r="AK233" s="400"/>
      <c r="AL233" s="6"/>
      <c r="AM233" s="6"/>
      <c r="AN233" s="8"/>
    </row>
    <row r="234" spans="1:40">
      <c r="A234" s="725"/>
      <c r="B234" s="725"/>
      <c r="C234" s="726"/>
      <c r="D234" s="726"/>
      <c r="E234" s="400"/>
      <c r="F234" s="401"/>
      <c r="G234" s="400"/>
      <c r="H234" s="400"/>
      <c r="I234" s="400"/>
      <c r="J234" s="409"/>
      <c r="K234" s="400"/>
      <c r="L234" s="400"/>
      <c r="M234" s="400" t="s">
        <v>1027</v>
      </c>
      <c r="N234" s="400" t="s">
        <v>1028</v>
      </c>
      <c r="O234" s="400"/>
      <c r="P234" s="400" t="s">
        <v>488</v>
      </c>
      <c r="Q234" s="400" t="s">
        <v>488</v>
      </c>
      <c r="R234" s="400">
        <v>88220</v>
      </c>
      <c r="S234" s="400">
        <v>10570</v>
      </c>
      <c r="T234" s="400" t="s">
        <v>270</v>
      </c>
      <c r="V234" s="403"/>
      <c r="W234" s="403"/>
      <c r="X234" s="403"/>
      <c r="Y234" s="400"/>
      <c r="Z234" s="400"/>
      <c r="AA234" s="400"/>
      <c r="AB234" s="400"/>
      <c r="AC234" s="400"/>
      <c r="AD234" s="400"/>
      <c r="AE234" s="400"/>
      <c r="AF234" s="400"/>
      <c r="AG234" s="408"/>
      <c r="AH234" s="400"/>
      <c r="AI234" s="400"/>
      <c r="AJ234" s="400"/>
      <c r="AK234" s="400"/>
      <c r="AL234" s="6"/>
      <c r="AM234" s="6"/>
      <c r="AN234" s="8"/>
    </row>
    <row r="235" spans="1:40">
      <c r="A235" s="725"/>
      <c r="B235" s="725"/>
      <c r="C235" s="726"/>
      <c r="D235" s="726"/>
      <c r="E235" s="400"/>
      <c r="F235" s="401"/>
      <c r="G235" s="400"/>
      <c r="H235" s="400"/>
      <c r="I235" s="400"/>
      <c r="J235" s="409"/>
      <c r="K235" s="400"/>
      <c r="L235" s="400"/>
      <c r="M235" s="400" t="s">
        <v>1029</v>
      </c>
      <c r="N235" s="400" t="s">
        <v>1030</v>
      </c>
      <c r="O235" s="400"/>
      <c r="P235" s="400" t="s">
        <v>478</v>
      </c>
      <c r="Q235" s="400" t="s">
        <v>1031</v>
      </c>
      <c r="R235" s="400">
        <v>75356</v>
      </c>
      <c r="S235" s="400">
        <v>10987</v>
      </c>
      <c r="T235" s="400" t="s">
        <v>30</v>
      </c>
      <c r="V235" s="403"/>
      <c r="W235" s="403"/>
      <c r="X235" s="403"/>
      <c r="Y235" s="400"/>
      <c r="Z235" s="400"/>
      <c r="AA235" s="400"/>
      <c r="AB235" s="400"/>
      <c r="AC235" s="400"/>
      <c r="AD235" s="400"/>
      <c r="AE235" s="400"/>
      <c r="AF235" s="400"/>
      <c r="AG235" s="408"/>
      <c r="AH235" s="400"/>
      <c r="AI235" s="400"/>
      <c r="AJ235" s="400"/>
      <c r="AK235" s="400"/>
      <c r="AL235" s="6"/>
      <c r="AM235" s="6"/>
      <c r="AN235" s="8"/>
    </row>
    <row r="236" spans="1:40">
      <c r="A236" s="725"/>
      <c r="B236" s="725"/>
      <c r="C236" s="726"/>
      <c r="D236" s="726"/>
      <c r="E236" s="400"/>
      <c r="F236" s="401"/>
      <c r="G236" s="400"/>
      <c r="H236" s="400"/>
      <c r="I236" s="400"/>
      <c r="J236" s="409"/>
      <c r="K236" s="400"/>
      <c r="L236" s="400"/>
      <c r="M236" s="400" t="s">
        <v>1032</v>
      </c>
      <c r="N236" s="400" t="s">
        <v>1033</v>
      </c>
      <c r="O236" s="400"/>
      <c r="P236" s="400" t="s">
        <v>139</v>
      </c>
      <c r="Q236" s="400" t="s">
        <v>1034</v>
      </c>
      <c r="R236" s="400">
        <v>77223</v>
      </c>
      <c r="S236" s="400">
        <v>10227</v>
      </c>
      <c r="T236" s="400" t="s">
        <v>49</v>
      </c>
      <c r="V236" s="403"/>
      <c r="W236" s="403"/>
      <c r="X236" s="403"/>
      <c r="Y236" s="400"/>
      <c r="Z236" s="400"/>
      <c r="AA236" s="400"/>
      <c r="AB236" s="400"/>
      <c r="AC236" s="400"/>
      <c r="AD236" s="400"/>
      <c r="AE236" s="400"/>
      <c r="AF236" s="400"/>
      <c r="AG236" s="408"/>
      <c r="AH236" s="400"/>
      <c r="AI236" s="400"/>
      <c r="AJ236" s="400"/>
      <c r="AK236" s="400"/>
      <c r="AL236" s="6"/>
      <c r="AM236" s="6"/>
      <c r="AN236" s="8"/>
    </row>
    <row r="237" spans="1:40">
      <c r="A237" s="725"/>
      <c r="B237" s="725"/>
      <c r="C237" s="726"/>
      <c r="D237" s="726"/>
      <c r="E237" s="400"/>
      <c r="F237" s="401"/>
      <c r="G237" s="400"/>
      <c r="H237" s="400"/>
      <c r="I237" s="400"/>
      <c r="J237" s="409"/>
      <c r="K237" s="400"/>
      <c r="L237" s="400"/>
      <c r="M237" s="400" t="s">
        <v>1035</v>
      </c>
      <c r="N237" s="400" t="s">
        <v>1036</v>
      </c>
      <c r="O237" s="400"/>
      <c r="P237" s="400" t="s">
        <v>506</v>
      </c>
      <c r="Q237" s="400" t="s">
        <v>1037</v>
      </c>
      <c r="R237" s="400">
        <v>80249</v>
      </c>
      <c r="S237" s="400">
        <v>10308</v>
      </c>
      <c r="T237" s="400" t="s">
        <v>87</v>
      </c>
      <c r="V237" s="403"/>
      <c r="W237" s="403"/>
      <c r="X237" s="403"/>
      <c r="Y237" s="400"/>
      <c r="Z237" s="400"/>
      <c r="AA237" s="400"/>
      <c r="AB237" s="400"/>
      <c r="AC237" s="400"/>
      <c r="AD237" s="400"/>
      <c r="AE237" s="400"/>
      <c r="AF237" s="400"/>
      <c r="AG237" s="408"/>
      <c r="AH237" s="400"/>
      <c r="AI237" s="400"/>
      <c r="AJ237" s="400"/>
      <c r="AK237" s="400"/>
      <c r="AL237" s="6"/>
      <c r="AM237" s="6"/>
      <c r="AN237" s="8"/>
    </row>
    <row r="238" spans="1:40">
      <c r="A238" s="725"/>
      <c r="B238" s="725"/>
      <c r="C238" s="726"/>
      <c r="D238" s="726"/>
      <c r="E238" s="400"/>
      <c r="F238" s="401"/>
      <c r="G238" s="400"/>
      <c r="H238" s="400"/>
      <c r="I238" s="400"/>
      <c r="J238" s="409"/>
      <c r="K238" s="400"/>
      <c r="L238" s="400"/>
      <c r="M238" s="400" t="s">
        <v>1038</v>
      </c>
      <c r="N238" s="400" t="s">
        <v>1039</v>
      </c>
      <c r="O238" s="400"/>
      <c r="P238" s="400" t="s">
        <v>539</v>
      </c>
      <c r="Q238" s="400" t="s">
        <v>1040</v>
      </c>
      <c r="R238" s="400">
        <v>77234</v>
      </c>
      <c r="S238" s="400">
        <v>11118</v>
      </c>
      <c r="T238" s="400" t="s">
        <v>49</v>
      </c>
      <c r="V238" s="403"/>
      <c r="W238" s="403"/>
      <c r="X238" s="403"/>
      <c r="Y238" s="400"/>
      <c r="Z238" s="400"/>
      <c r="AA238" s="400"/>
      <c r="AB238" s="400"/>
      <c r="AC238" s="400"/>
      <c r="AD238" s="400"/>
      <c r="AE238" s="400"/>
      <c r="AF238" s="400"/>
      <c r="AG238" s="408"/>
      <c r="AH238" s="400"/>
      <c r="AI238" s="400"/>
      <c r="AJ238" s="400"/>
      <c r="AK238" s="400"/>
      <c r="AL238" s="6"/>
      <c r="AM238" s="6"/>
      <c r="AN238" s="8"/>
    </row>
    <row r="239" spans="1:40">
      <c r="A239" s="725"/>
      <c r="B239" s="725"/>
      <c r="C239" s="726"/>
      <c r="D239" s="726"/>
      <c r="E239" s="400"/>
      <c r="F239" s="401"/>
      <c r="G239" s="400"/>
      <c r="H239" s="400"/>
      <c r="I239" s="400"/>
      <c r="J239" s="409"/>
      <c r="K239" s="400"/>
      <c r="L239" s="400"/>
      <c r="M239" s="400" t="s">
        <v>1041</v>
      </c>
      <c r="N239" s="400" t="s">
        <v>1042</v>
      </c>
      <c r="O239" s="400"/>
      <c r="P239" s="400" t="s">
        <v>295</v>
      </c>
      <c r="Q239" s="400" t="s">
        <v>1043</v>
      </c>
      <c r="R239" s="400">
        <v>71244</v>
      </c>
      <c r="S239" s="400">
        <v>10847</v>
      </c>
      <c r="T239" s="400" t="s">
        <v>167</v>
      </c>
      <c r="V239" s="403"/>
      <c r="W239" s="403"/>
      <c r="X239" s="403"/>
      <c r="Y239" s="400"/>
      <c r="Z239" s="400"/>
      <c r="AA239" s="400"/>
      <c r="AB239" s="400"/>
      <c r="AC239" s="400"/>
      <c r="AD239" s="400"/>
      <c r="AE239" s="400"/>
      <c r="AF239" s="400"/>
      <c r="AG239" s="408"/>
      <c r="AH239" s="400"/>
      <c r="AI239" s="400"/>
      <c r="AJ239" s="400"/>
      <c r="AK239" s="400"/>
      <c r="AL239" s="6"/>
      <c r="AM239" s="6"/>
      <c r="AN239" s="8"/>
    </row>
    <row r="240" spans="1:40">
      <c r="A240" s="725"/>
      <c r="B240" s="725"/>
      <c r="C240" s="726"/>
      <c r="D240" s="726"/>
      <c r="E240" s="400"/>
      <c r="F240" s="401"/>
      <c r="G240" s="400"/>
      <c r="H240" s="400"/>
      <c r="I240" s="400"/>
      <c r="J240" s="409"/>
      <c r="K240" s="400"/>
      <c r="L240" s="400"/>
      <c r="M240" s="400" t="s">
        <v>1044</v>
      </c>
      <c r="N240" s="400" t="s">
        <v>1045</v>
      </c>
      <c r="O240" s="400"/>
      <c r="P240" s="400" t="s">
        <v>494</v>
      </c>
      <c r="Q240" s="400" t="s">
        <v>494</v>
      </c>
      <c r="R240" s="400">
        <v>75414</v>
      </c>
      <c r="S240" s="400">
        <v>11339</v>
      </c>
      <c r="T240" s="400" t="s">
        <v>30</v>
      </c>
      <c r="V240" s="403"/>
      <c r="W240" s="403"/>
      <c r="X240" s="403"/>
      <c r="Y240" s="400"/>
      <c r="Z240" s="400"/>
      <c r="AA240" s="400"/>
      <c r="AB240" s="400"/>
      <c r="AC240" s="400"/>
      <c r="AD240" s="400"/>
      <c r="AE240" s="400"/>
      <c r="AF240" s="400"/>
      <c r="AG240" s="408"/>
      <c r="AH240" s="400"/>
      <c r="AI240" s="400"/>
      <c r="AJ240" s="400"/>
      <c r="AK240" s="400"/>
      <c r="AL240" s="6"/>
      <c r="AM240" s="6"/>
      <c r="AN240" s="8"/>
    </row>
    <row r="241" spans="1:40">
      <c r="A241" s="725"/>
      <c r="B241" s="725"/>
      <c r="C241" s="726"/>
      <c r="D241" s="726"/>
      <c r="E241" s="400"/>
      <c r="F241" s="401"/>
      <c r="G241" s="400"/>
      <c r="H241" s="400"/>
      <c r="I241" s="400"/>
      <c r="J241" s="409"/>
      <c r="K241" s="400"/>
      <c r="L241" s="400"/>
      <c r="M241" s="400" t="s">
        <v>1046</v>
      </c>
      <c r="N241" s="400" t="s">
        <v>1047</v>
      </c>
      <c r="O241" s="400"/>
      <c r="P241" s="400" t="s">
        <v>500</v>
      </c>
      <c r="Q241" s="400" t="s">
        <v>500</v>
      </c>
      <c r="R241" s="400">
        <v>74260</v>
      </c>
      <c r="S241" s="400">
        <v>11045</v>
      </c>
      <c r="T241" s="400" t="s">
        <v>69</v>
      </c>
      <c r="V241" s="403"/>
      <c r="W241" s="403"/>
      <c r="X241" s="403"/>
      <c r="Y241" s="400"/>
      <c r="Z241" s="400"/>
      <c r="AA241" s="400"/>
      <c r="AB241" s="400"/>
      <c r="AC241" s="400"/>
      <c r="AD241" s="400"/>
      <c r="AE241" s="400"/>
      <c r="AF241" s="400"/>
      <c r="AG241" s="408"/>
      <c r="AH241" s="400"/>
      <c r="AI241" s="400"/>
      <c r="AJ241" s="400"/>
      <c r="AK241" s="400"/>
      <c r="AL241" s="6"/>
      <c r="AM241" s="6"/>
      <c r="AN241" s="8"/>
    </row>
    <row r="242" spans="1:40">
      <c r="A242" s="725"/>
      <c r="B242" s="725"/>
      <c r="C242" s="726"/>
      <c r="D242" s="726"/>
      <c r="E242" s="400"/>
      <c r="F242" s="401"/>
      <c r="G242" s="400"/>
      <c r="H242" s="400"/>
      <c r="I242" s="400"/>
      <c r="J242" s="409"/>
      <c r="K242" s="400"/>
      <c r="L242" s="400"/>
      <c r="M242" s="400" t="s">
        <v>1048</v>
      </c>
      <c r="N242" s="400" t="s">
        <v>1049</v>
      </c>
      <c r="O242" s="400"/>
      <c r="P242" s="400" t="s">
        <v>500</v>
      </c>
      <c r="Q242" s="400" t="s">
        <v>1050</v>
      </c>
      <c r="R242" s="400">
        <v>74266</v>
      </c>
      <c r="S242" s="400">
        <v>11045</v>
      </c>
      <c r="T242" s="400" t="s">
        <v>69</v>
      </c>
      <c r="V242" s="403"/>
      <c r="W242" s="403"/>
      <c r="X242" s="403"/>
      <c r="Y242" s="400"/>
      <c r="Z242" s="400"/>
      <c r="AA242" s="400"/>
      <c r="AB242" s="400"/>
      <c r="AC242" s="400"/>
      <c r="AD242" s="400"/>
      <c r="AE242" s="400"/>
      <c r="AF242" s="400"/>
      <c r="AG242" s="408"/>
      <c r="AH242" s="400"/>
      <c r="AI242" s="400"/>
      <c r="AJ242" s="400"/>
      <c r="AK242" s="400"/>
      <c r="AL242" s="6"/>
      <c r="AM242" s="6"/>
      <c r="AN242" s="8"/>
    </row>
    <row r="243" spans="1:40">
      <c r="A243" s="725"/>
      <c r="B243" s="725"/>
      <c r="C243" s="726"/>
      <c r="D243" s="726"/>
      <c r="E243" s="400"/>
      <c r="F243" s="401"/>
      <c r="G243" s="400"/>
      <c r="H243" s="400"/>
      <c r="I243" s="400"/>
      <c r="J243" s="409"/>
      <c r="K243" s="400"/>
      <c r="L243" s="400"/>
      <c r="M243" s="400" t="s">
        <v>1051</v>
      </c>
      <c r="N243" s="400" t="s">
        <v>1052</v>
      </c>
      <c r="O243" s="400"/>
      <c r="P243" s="400" t="s">
        <v>288</v>
      </c>
      <c r="Q243" s="400" t="s">
        <v>1053</v>
      </c>
      <c r="R243" s="400">
        <v>88348</v>
      </c>
      <c r="S243" s="400">
        <v>10405</v>
      </c>
      <c r="T243" s="400" t="s">
        <v>270</v>
      </c>
      <c r="V243" s="403"/>
      <c r="W243" s="403"/>
      <c r="X243" s="403"/>
      <c r="Y243" s="400"/>
      <c r="Z243" s="400"/>
      <c r="AA243" s="400"/>
      <c r="AB243" s="400"/>
      <c r="AC243" s="400"/>
      <c r="AD243" s="400"/>
      <c r="AE243" s="400"/>
      <c r="AF243" s="400"/>
      <c r="AG243" s="408"/>
      <c r="AH243" s="400"/>
      <c r="AI243" s="400"/>
      <c r="AJ243" s="400"/>
      <c r="AK243" s="400"/>
      <c r="AL243" s="6"/>
      <c r="AM243" s="6"/>
      <c r="AN243" s="8"/>
    </row>
    <row r="244" spans="1:40">
      <c r="A244" s="725"/>
      <c r="B244" s="725"/>
      <c r="C244" s="726"/>
      <c r="D244" s="726"/>
      <c r="E244" s="400"/>
      <c r="F244" s="401"/>
      <c r="G244" s="400"/>
      <c r="H244" s="400"/>
      <c r="I244" s="400"/>
      <c r="J244" s="409"/>
      <c r="K244" s="400"/>
      <c r="L244" s="400"/>
      <c r="M244" s="400" t="s">
        <v>1054</v>
      </c>
      <c r="N244" s="400" t="s">
        <v>1055</v>
      </c>
      <c r="O244" s="400"/>
      <c r="P244" s="400" t="s">
        <v>478</v>
      </c>
      <c r="Q244" s="400" t="s">
        <v>1056</v>
      </c>
      <c r="R244" s="400">
        <v>75357</v>
      </c>
      <c r="S244" s="400">
        <v>10987</v>
      </c>
      <c r="T244" s="400" t="s">
        <v>30</v>
      </c>
      <c r="V244" s="403"/>
      <c r="W244" s="403"/>
      <c r="X244" s="403"/>
      <c r="Y244" s="400"/>
      <c r="Z244" s="400"/>
      <c r="AA244" s="400"/>
      <c r="AB244" s="400"/>
      <c r="AC244" s="400"/>
      <c r="AD244" s="400"/>
      <c r="AE244" s="400"/>
      <c r="AF244" s="400"/>
      <c r="AG244" s="408"/>
      <c r="AH244" s="400"/>
      <c r="AI244" s="400"/>
      <c r="AJ244" s="400"/>
      <c r="AK244" s="400"/>
      <c r="AL244" s="6"/>
      <c r="AM244" s="6"/>
      <c r="AN244" s="8"/>
    </row>
    <row r="245" spans="1:40">
      <c r="A245" s="725"/>
      <c r="B245" s="725"/>
      <c r="C245" s="726"/>
      <c r="D245" s="726"/>
      <c r="E245" s="400"/>
      <c r="F245" s="401"/>
      <c r="G245" s="400"/>
      <c r="H245" s="400"/>
      <c r="I245" s="400"/>
      <c r="J245" s="409"/>
      <c r="K245" s="400"/>
      <c r="L245" s="400"/>
      <c r="M245" s="400" t="s">
        <v>1057</v>
      </c>
      <c r="N245" s="400" t="s">
        <v>1058</v>
      </c>
      <c r="O245" s="400"/>
      <c r="P245" s="400" t="s">
        <v>539</v>
      </c>
      <c r="Q245" s="400" t="s">
        <v>1059</v>
      </c>
      <c r="R245" s="400">
        <v>77233</v>
      </c>
      <c r="S245" s="400">
        <v>11118</v>
      </c>
      <c r="T245" s="400" t="s">
        <v>49</v>
      </c>
      <c r="V245" s="403"/>
      <c r="W245" s="403"/>
      <c r="X245" s="403"/>
      <c r="Y245" s="400"/>
      <c r="Z245" s="400"/>
      <c r="AA245" s="400"/>
      <c r="AB245" s="400"/>
      <c r="AC245" s="400"/>
      <c r="AD245" s="400"/>
      <c r="AE245" s="400"/>
      <c r="AF245" s="400"/>
      <c r="AG245" s="408"/>
      <c r="AH245" s="400"/>
      <c r="AI245" s="400"/>
      <c r="AJ245" s="400"/>
      <c r="AK245" s="400"/>
      <c r="AL245" s="6"/>
      <c r="AM245" s="6"/>
      <c r="AN245" s="8"/>
    </row>
    <row r="246" spans="1:40">
      <c r="A246" s="725"/>
      <c r="B246" s="725"/>
      <c r="C246" s="726"/>
      <c r="D246" s="726"/>
      <c r="E246" s="400"/>
      <c r="F246" s="401"/>
      <c r="G246" s="400"/>
      <c r="H246" s="400"/>
      <c r="I246" s="400"/>
      <c r="J246" s="409"/>
      <c r="K246" s="400"/>
      <c r="L246" s="400"/>
      <c r="M246" s="400" t="s">
        <v>1060</v>
      </c>
      <c r="N246" s="400" t="s">
        <v>1061</v>
      </c>
      <c r="O246" s="400"/>
      <c r="P246" s="400" t="s">
        <v>328</v>
      </c>
      <c r="Q246" s="400" t="s">
        <v>1062</v>
      </c>
      <c r="R246" s="400">
        <v>75265</v>
      </c>
      <c r="S246" s="400">
        <v>11495</v>
      </c>
      <c r="T246" s="400" t="s">
        <v>30</v>
      </c>
      <c r="V246" s="403"/>
      <c r="W246" s="403"/>
      <c r="X246" s="403"/>
      <c r="Y246" s="400"/>
      <c r="Z246" s="400"/>
      <c r="AA246" s="400"/>
      <c r="AB246" s="400"/>
      <c r="AC246" s="400"/>
      <c r="AD246" s="400"/>
      <c r="AE246" s="400"/>
      <c r="AF246" s="400"/>
      <c r="AG246" s="408"/>
      <c r="AH246" s="400"/>
      <c r="AI246" s="400"/>
      <c r="AJ246" s="400"/>
      <c r="AK246" s="400"/>
      <c r="AL246" s="6"/>
      <c r="AM246" s="6"/>
      <c r="AN246" s="8"/>
    </row>
    <row r="247" spans="1:40">
      <c r="A247" s="725"/>
      <c r="B247" s="725"/>
      <c r="C247" s="726"/>
      <c r="D247" s="726"/>
      <c r="E247" s="400"/>
      <c r="F247" s="401"/>
      <c r="G247" s="400"/>
      <c r="H247" s="400"/>
      <c r="I247" s="400"/>
      <c r="J247" s="409"/>
      <c r="K247" s="400"/>
      <c r="L247" s="400"/>
      <c r="M247" s="400" t="s">
        <v>1063</v>
      </c>
      <c r="N247" s="400" t="s">
        <v>1064</v>
      </c>
      <c r="O247" s="400"/>
      <c r="P247" s="400" t="s">
        <v>176</v>
      </c>
      <c r="Q247" s="400" t="s">
        <v>1065</v>
      </c>
      <c r="R247" s="400">
        <v>76272</v>
      </c>
      <c r="S247" s="400">
        <v>11533</v>
      </c>
      <c r="T247" s="400" t="s">
        <v>178</v>
      </c>
      <c r="V247" s="403"/>
      <c r="W247" s="403"/>
      <c r="X247" s="403"/>
      <c r="Y247" s="400"/>
      <c r="Z247" s="400"/>
      <c r="AA247" s="400"/>
      <c r="AB247" s="400"/>
      <c r="AC247" s="400"/>
      <c r="AD247" s="400"/>
      <c r="AE247" s="400"/>
      <c r="AF247" s="400"/>
      <c r="AG247" s="408"/>
      <c r="AH247" s="400"/>
      <c r="AI247" s="400"/>
      <c r="AJ247" s="400"/>
      <c r="AK247" s="400"/>
      <c r="AL247" s="6"/>
      <c r="AM247" s="6"/>
      <c r="AN247" s="8"/>
    </row>
    <row r="248" spans="1:40">
      <c r="A248" s="725"/>
      <c r="B248" s="725"/>
      <c r="C248" s="726"/>
      <c r="D248" s="726"/>
      <c r="E248" s="400"/>
      <c r="F248" s="401"/>
      <c r="G248" s="400"/>
      <c r="H248" s="400"/>
      <c r="I248" s="400"/>
      <c r="J248" s="409"/>
      <c r="K248" s="400"/>
      <c r="L248" s="400"/>
      <c r="M248" s="400" t="s">
        <v>1066</v>
      </c>
      <c r="N248" s="400" t="s">
        <v>1067</v>
      </c>
      <c r="O248" s="400"/>
      <c r="P248" s="400" t="s">
        <v>506</v>
      </c>
      <c r="Q248" s="400" t="s">
        <v>506</v>
      </c>
      <c r="R248" s="400">
        <v>80240</v>
      </c>
      <c r="S248" s="400">
        <v>10308</v>
      </c>
      <c r="T248" s="400" t="s">
        <v>87</v>
      </c>
      <c r="V248" s="403"/>
      <c r="W248" s="403"/>
      <c r="X248" s="403"/>
      <c r="Y248" s="400"/>
      <c r="Z248" s="400"/>
      <c r="AA248" s="400"/>
      <c r="AB248" s="400"/>
      <c r="AC248" s="400"/>
      <c r="AD248" s="400"/>
      <c r="AE248" s="400"/>
      <c r="AF248" s="400"/>
      <c r="AG248" s="408"/>
      <c r="AH248" s="400"/>
      <c r="AI248" s="400"/>
      <c r="AJ248" s="400"/>
      <c r="AK248" s="400"/>
      <c r="AL248" s="6"/>
      <c r="AM248" s="6"/>
      <c r="AN248" s="8"/>
    </row>
    <row r="249" spans="1:40">
      <c r="A249" s="725"/>
      <c r="B249" s="725"/>
      <c r="C249" s="726"/>
      <c r="D249" s="726"/>
      <c r="E249" s="400"/>
      <c r="F249" s="401"/>
      <c r="G249" s="400"/>
      <c r="H249" s="400"/>
      <c r="I249" s="400"/>
      <c r="J249" s="409"/>
      <c r="K249" s="400"/>
      <c r="L249" s="400"/>
      <c r="M249" s="400" t="s">
        <v>1068</v>
      </c>
      <c r="N249" s="400" t="s">
        <v>1069</v>
      </c>
      <c r="O249" s="400"/>
      <c r="P249" s="400" t="s">
        <v>220</v>
      </c>
      <c r="Q249" s="400" t="s">
        <v>1070</v>
      </c>
      <c r="R249" s="400">
        <v>70224</v>
      </c>
      <c r="S249" s="400">
        <v>10294</v>
      </c>
      <c r="T249" s="400" t="s">
        <v>37</v>
      </c>
      <c r="V249" s="403"/>
      <c r="W249" s="403"/>
      <c r="X249" s="403"/>
      <c r="Y249" s="400"/>
      <c r="Z249" s="400"/>
      <c r="AA249" s="400"/>
      <c r="AB249" s="400"/>
      <c r="AC249" s="400"/>
      <c r="AD249" s="400"/>
      <c r="AE249" s="400"/>
      <c r="AF249" s="400"/>
      <c r="AG249" s="408"/>
      <c r="AH249" s="400"/>
      <c r="AI249" s="400"/>
      <c r="AJ249" s="400"/>
      <c r="AK249" s="400"/>
      <c r="AL249" s="6"/>
      <c r="AM249" s="6"/>
      <c r="AN249" s="8"/>
    </row>
    <row r="250" spans="1:40">
      <c r="A250" s="725"/>
      <c r="B250" s="725"/>
      <c r="C250" s="726"/>
      <c r="D250" s="726"/>
      <c r="E250" s="400"/>
      <c r="F250" s="401"/>
      <c r="G250" s="400"/>
      <c r="H250" s="400"/>
      <c r="I250" s="400"/>
      <c r="J250" s="409"/>
      <c r="K250" s="400"/>
      <c r="L250" s="400"/>
      <c r="M250" s="400" t="s">
        <v>1071</v>
      </c>
      <c r="N250" s="400" t="s">
        <v>1072</v>
      </c>
      <c r="O250" s="400"/>
      <c r="P250" s="400" t="s">
        <v>35</v>
      </c>
      <c r="Q250" s="400" t="s">
        <v>35</v>
      </c>
      <c r="R250" s="400">
        <v>72270</v>
      </c>
      <c r="S250" s="400">
        <v>11061</v>
      </c>
      <c r="T250" s="400" t="s">
        <v>37</v>
      </c>
      <c r="V250" s="403"/>
      <c r="W250" s="403"/>
      <c r="X250" s="403"/>
      <c r="Y250" s="400"/>
      <c r="Z250" s="400"/>
      <c r="AA250" s="400"/>
      <c r="AB250" s="400"/>
      <c r="AC250" s="400"/>
      <c r="AD250" s="400"/>
      <c r="AE250" s="400"/>
      <c r="AF250" s="400"/>
      <c r="AG250" s="408"/>
      <c r="AH250" s="400"/>
      <c r="AI250" s="400"/>
      <c r="AJ250" s="400"/>
      <c r="AK250" s="400"/>
      <c r="AL250" s="6"/>
      <c r="AM250" s="6"/>
      <c r="AN250" s="8"/>
    </row>
    <row r="251" spans="1:40">
      <c r="A251" s="725"/>
      <c r="B251" s="725"/>
      <c r="C251" s="726"/>
      <c r="D251" s="726"/>
      <c r="E251" s="400"/>
      <c r="F251" s="401"/>
      <c r="G251" s="400"/>
      <c r="H251" s="400"/>
      <c r="I251" s="400"/>
      <c r="J251" s="409"/>
      <c r="K251" s="400"/>
      <c r="L251" s="400"/>
      <c r="M251" s="400" t="s">
        <v>1073</v>
      </c>
      <c r="N251" s="400" t="s">
        <v>1074</v>
      </c>
      <c r="O251" s="400"/>
      <c r="P251" s="400" t="s">
        <v>199</v>
      </c>
      <c r="Q251" s="400" t="s">
        <v>1075</v>
      </c>
      <c r="R251" s="400">
        <v>88375</v>
      </c>
      <c r="S251" s="400">
        <v>11606</v>
      </c>
      <c r="T251" s="400" t="s">
        <v>114</v>
      </c>
      <c r="V251" s="403"/>
      <c r="W251" s="403"/>
      <c r="X251" s="403"/>
      <c r="Y251" s="400"/>
      <c r="Z251" s="400"/>
      <c r="AA251" s="400"/>
      <c r="AB251" s="400"/>
      <c r="AC251" s="400"/>
      <c r="AD251" s="400"/>
      <c r="AE251" s="400"/>
      <c r="AF251" s="400"/>
      <c r="AG251" s="408"/>
      <c r="AH251" s="400"/>
      <c r="AI251" s="400"/>
      <c r="AJ251" s="400"/>
      <c r="AK251" s="400"/>
      <c r="AL251" s="6"/>
      <c r="AM251" s="6"/>
      <c r="AN251" s="8"/>
    </row>
    <row r="252" spans="1:40">
      <c r="A252" s="725"/>
      <c r="B252" s="725"/>
      <c r="C252" s="726"/>
      <c r="D252" s="726"/>
      <c r="E252" s="400"/>
      <c r="F252" s="401"/>
      <c r="G252" s="400"/>
      <c r="H252" s="400"/>
      <c r="I252" s="400"/>
      <c r="J252" s="409"/>
      <c r="K252" s="400"/>
      <c r="L252" s="400"/>
      <c r="M252" s="400" t="s">
        <v>1076</v>
      </c>
      <c r="N252" s="400" t="s">
        <v>1077</v>
      </c>
      <c r="O252" s="400"/>
      <c r="P252" s="400" t="s">
        <v>139</v>
      </c>
      <c r="Q252" s="400" t="s">
        <v>1078</v>
      </c>
      <c r="R252" s="400">
        <v>77225</v>
      </c>
      <c r="S252" s="400">
        <v>10227</v>
      </c>
      <c r="T252" s="400" t="s">
        <v>49</v>
      </c>
      <c r="V252" s="403"/>
      <c r="W252" s="403"/>
      <c r="X252" s="403"/>
      <c r="Y252" s="400"/>
      <c r="Z252" s="400"/>
      <c r="AA252" s="400"/>
      <c r="AB252" s="400"/>
      <c r="AC252" s="400"/>
      <c r="AD252" s="400"/>
      <c r="AE252" s="400"/>
      <c r="AF252" s="400"/>
      <c r="AG252" s="408"/>
      <c r="AH252" s="400"/>
      <c r="AI252" s="400"/>
      <c r="AJ252" s="400"/>
      <c r="AK252" s="400"/>
      <c r="AL252" s="6"/>
      <c r="AM252" s="6"/>
      <c r="AN252" s="8"/>
    </row>
    <row r="253" spans="1:40">
      <c r="A253" s="725"/>
      <c r="B253" s="725"/>
      <c r="C253" s="726"/>
      <c r="D253" s="726"/>
      <c r="E253" s="400"/>
      <c r="F253" s="401"/>
      <c r="G253" s="400"/>
      <c r="H253" s="400"/>
      <c r="I253" s="400"/>
      <c r="J253" s="409"/>
      <c r="K253" s="400"/>
      <c r="L253" s="400"/>
      <c r="M253" s="400" t="s">
        <v>1079</v>
      </c>
      <c r="N253" s="400" t="s">
        <v>1080</v>
      </c>
      <c r="O253" s="400"/>
      <c r="P253" s="400" t="s">
        <v>35</v>
      </c>
      <c r="Q253" s="400" t="s">
        <v>1081</v>
      </c>
      <c r="R253" s="400">
        <v>72283</v>
      </c>
      <c r="S253" s="400">
        <v>11061</v>
      </c>
      <c r="T253" s="400" t="s">
        <v>37</v>
      </c>
      <c r="V253" s="403"/>
      <c r="W253" s="403"/>
      <c r="X253" s="403"/>
      <c r="Y253" s="400"/>
      <c r="Z253" s="400"/>
      <c r="AA253" s="400"/>
      <c r="AB253" s="400"/>
      <c r="AC253" s="400"/>
      <c r="AD253" s="400"/>
      <c r="AE253" s="400"/>
      <c r="AF253" s="400"/>
      <c r="AG253" s="408"/>
      <c r="AH253" s="400"/>
      <c r="AI253" s="400"/>
      <c r="AJ253" s="400"/>
      <c r="AK253" s="400"/>
      <c r="AL253" s="6"/>
      <c r="AM253" s="6"/>
      <c r="AN253" s="8"/>
    </row>
    <row r="254" spans="1:40">
      <c r="A254" s="725"/>
      <c r="B254" s="725"/>
      <c r="C254" s="726"/>
      <c r="D254" s="726"/>
      <c r="E254" s="400"/>
      <c r="F254" s="401"/>
      <c r="G254" s="400"/>
      <c r="H254" s="400"/>
      <c r="I254" s="400"/>
      <c r="J254" s="409"/>
      <c r="K254" s="400"/>
      <c r="L254" s="400"/>
      <c r="M254" s="400" t="s">
        <v>1082</v>
      </c>
      <c r="N254" s="400" t="s">
        <v>1083</v>
      </c>
      <c r="O254" s="400"/>
      <c r="P254" s="400" t="s">
        <v>371</v>
      </c>
      <c r="Q254" s="400" t="s">
        <v>1084</v>
      </c>
      <c r="R254" s="400">
        <v>75306</v>
      </c>
      <c r="S254" s="400">
        <v>10600</v>
      </c>
      <c r="T254" s="400" t="s">
        <v>30</v>
      </c>
      <c r="V254" s="403"/>
      <c r="W254" s="403"/>
      <c r="X254" s="403"/>
      <c r="Y254" s="400"/>
      <c r="Z254" s="400"/>
      <c r="AA254" s="400"/>
      <c r="AB254" s="400"/>
      <c r="AC254" s="400"/>
      <c r="AD254" s="400"/>
      <c r="AE254" s="400"/>
      <c r="AF254" s="400"/>
      <c r="AG254" s="408"/>
      <c r="AH254" s="400"/>
      <c r="AI254" s="400"/>
      <c r="AJ254" s="400"/>
      <c r="AK254" s="400"/>
      <c r="AL254" s="6"/>
      <c r="AM254" s="6"/>
      <c r="AN254" s="8"/>
    </row>
    <row r="255" spans="1:40">
      <c r="A255" s="725"/>
      <c r="B255" s="725"/>
      <c r="C255" s="726"/>
      <c r="D255" s="726"/>
      <c r="E255" s="400"/>
      <c r="F255" s="401"/>
      <c r="G255" s="400"/>
      <c r="H255" s="400"/>
      <c r="I255" s="400"/>
      <c r="J255" s="409"/>
      <c r="K255" s="400"/>
      <c r="L255" s="400"/>
      <c r="M255" s="400" t="s">
        <v>1085</v>
      </c>
      <c r="N255" s="400" t="s">
        <v>2999</v>
      </c>
      <c r="O255" s="400"/>
      <c r="P255" s="400" t="s">
        <v>293</v>
      </c>
      <c r="Q255" s="400" t="s">
        <v>293</v>
      </c>
      <c r="R255" s="400">
        <v>75000</v>
      </c>
      <c r="S255" s="400">
        <v>11088</v>
      </c>
      <c r="T255" s="400" t="s">
        <v>30</v>
      </c>
      <c r="V255" s="403"/>
      <c r="W255" s="403"/>
      <c r="X255" s="403"/>
      <c r="Y255" s="400"/>
      <c r="Z255" s="400"/>
      <c r="AA255" s="400"/>
      <c r="AB255" s="400"/>
      <c r="AC255" s="400"/>
      <c r="AD255" s="400"/>
      <c r="AE255" s="400"/>
      <c r="AF255" s="400"/>
      <c r="AG255" s="408"/>
      <c r="AH255" s="400"/>
      <c r="AI255" s="400"/>
      <c r="AJ255" s="400"/>
      <c r="AK255" s="400"/>
      <c r="AL255" s="6"/>
      <c r="AM255" s="6"/>
      <c r="AN255" s="8"/>
    </row>
    <row r="256" spans="1:40">
      <c r="A256" s="725"/>
      <c r="B256" s="725"/>
      <c r="C256" s="726"/>
      <c r="D256" s="726"/>
      <c r="E256" s="400"/>
      <c r="F256" s="401"/>
      <c r="G256" s="400"/>
      <c r="H256" s="400"/>
      <c r="I256" s="400"/>
      <c r="J256" s="409"/>
      <c r="K256" s="400"/>
      <c r="L256" s="400"/>
      <c r="M256" s="400" t="s">
        <v>1086</v>
      </c>
      <c r="N256" s="400" t="s">
        <v>1087</v>
      </c>
      <c r="O256" s="400"/>
      <c r="P256" s="400" t="s">
        <v>528</v>
      </c>
      <c r="Q256" s="400" t="s">
        <v>528</v>
      </c>
      <c r="R256" s="400">
        <v>74230</v>
      </c>
      <c r="S256" s="400">
        <v>11622</v>
      </c>
      <c r="T256" s="400" t="s">
        <v>69</v>
      </c>
      <c r="V256" s="403"/>
      <c r="W256" s="403"/>
      <c r="X256" s="403"/>
      <c r="Y256" s="400"/>
      <c r="Z256" s="400"/>
      <c r="AA256" s="400"/>
      <c r="AB256" s="400"/>
      <c r="AC256" s="400"/>
      <c r="AD256" s="400"/>
      <c r="AE256" s="400"/>
      <c r="AF256" s="400"/>
      <c r="AG256" s="408"/>
      <c r="AH256" s="400"/>
      <c r="AI256" s="400"/>
      <c r="AJ256" s="400"/>
      <c r="AK256" s="400"/>
      <c r="AL256" s="6"/>
      <c r="AM256" s="6"/>
      <c r="AN256" s="8"/>
    </row>
    <row r="257" spans="1:40">
      <c r="A257" s="725"/>
      <c r="B257" s="725"/>
      <c r="C257" s="726"/>
      <c r="D257" s="726"/>
      <c r="E257" s="400"/>
      <c r="F257" s="401"/>
      <c r="G257" s="400"/>
      <c r="H257" s="400"/>
      <c r="I257" s="400"/>
      <c r="J257" s="409"/>
      <c r="K257" s="400"/>
      <c r="L257" s="400"/>
      <c r="M257" s="400" t="s">
        <v>1088</v>
      </c>
      <c r="N257" s="400" t="s">
        <v>1089</v>
      </c>
      <c r="O257" s="400"/>
      <c r="P257" s="400" t="s">
        <v>233</v>
      </c>
      <c r="Q257" s="400" t="s">
        <v>1090</v>
      </c>
      <c r="R257" s="400">
        <v>73250</v>
      </c>
      <c r="S257" s="400">
        <v>11444</v>
      </c>
      <c r="T257" s="400" t="s">
        <v>235</v>
      </c>
      <c r="V257" s="403"/>
      <c r="W257" s="403"/>
      <c r="X257" s="403"/>
      <c r="Y257" s="400"/>
      <c r="Z257" s="400"/>
      <c r="AA257" s="400"/>
      <c r="AB257" s="400"/>
      <c r="AC257" s="400"/>
      <c r="AD257" s="400"/>
      <c r="AE257" s="400"/>
      <c r="AF257" s="400"/>
      <c r="AG257" s="408"/>
      <c r="AH257" s="400"/>
      <c r="AI257" s="400"/>
      <c r="AJ257" s="400"/>
      <c r="AK257" s="400"/>
      <c r="AL257" s="6"/>
      <c r="AM257" s="6"/>
      <c r="AN257" s="8"/>
    </row>
    <row r="258" spans="1:40">
      <c r="A258" s="725"/>
      <c r="B258" s="725"/>
      <c r="C258" s="726"/>
      <c r="D258" s="726"/>
      <c r="E258" s="400"/>
      <c r="F258" s="401"/>
      <c r="G258" s="400"/>
      <c r="H258" s="400"/>
      <c r="I258" s="400"/>
      <c r="J258" s="409"/>
      <c r="K258" s="400"/>
      <c r="L258" s="400"/>
      <c r="M258" s="400" t="s">
        <v>1091</v>
      </c>
      <c r="N258" s="400" t="s">
        <v>1092</v>
      </c>
      <c r="O258" s="400"/>
      <c r="P258" s="400" t="s">
        <v>419</v>
      </c>
      <c r="Q258" s="400" t="s">
        <v>1093</v>
      </c>
      <c r="R258" s="400">
        <v>88444</v>
      </c>
      <c r="S258" s="400">
        <v>10766</v>
      </c>
      <c r="T258" s="400" t="s">
        <v>114</v>
      </c>
      <c r="V258" s="403"/>
      <c r="W258" s="403"/>
      <c r="X258" s="403"/>
      <c r="Y258" s="400"/>
      <c r="Z258" s="400"/>
      <c r="AA258" s="400"/>
      <c r="AB258" s="400"/>
      <c r="AC258" s="400"/>
      <c r="AD258" s="400"/>
      <c r="AE258" s="400"/>
      <c r="AF258" s="400"/>
      <c r="AG258" s="408"/>
      <c r="AH258" s="400"/>
      <c r="AI258" s="400"/>
      <c r="AJ258" s="400"/>
      <c r="AK258" s="400"/>
      <c r="AL258" s="6"/>
      <c r="AM258" s="6"/>
      <c r="AN258" s="8"/>
    </row>
    <row r="259" spans="1:40">
      <c r="A259" s="725"/>
      <c r="B259" s="725"/>
      <c r="C259" s="726"/>
      <c r="D259" s="726"/>
      <c r="E259" s="400"/>
      <c r="F259" s="401"/>
      <c r="G259" s="400"/>
      <c r="H259" s="400"/>
      <c r="I259" s="400"/>
      <c r="J259" s="409"/>
      <c r="K259" s="400"/>
      <c r="L259" s="400"/>
      <c r="M259" s="400" t="s">
        <v>1094</v>
      </c>
      <c r="N259" s="400" t="s">
        <v>1095</v>
      </c>
      <c r="O259" s="400"/>
      <c r="P259" s="400" t="s">
        <v>534</v>
      </c>
      <c r="Q259" s="400" t="s">
        <v>534</v>
      </c>
      <c r="R259" s="400">
        <v>71330</v>
      </c>
      <c r="S259" s="400">
        <v>11100</v>
      </c>
      <c r="T259" s="400" t="s">
        <v>69</v>
      </c>
      <c r="V259" s="403"/>
      <c r="W259" s="403"/>
      <c r="X259" s="403"/>
      <c r="Y259" s="400"/>
      <c r="Z259" s="400"/>
      <c r="AA259" s="400"/>
      <c r="AB259" s="400"/>
      <c r="AC259" s="400"/>
      <c r="AD259" s="400"/>
      <c r="AE259" s="400"/>
      <c r="AF259" s="400"/>
      <c r="AG259" s="408"/>
      <c r="AH259" s="400"/>
      <c r="AI259" s="400"/>
      <c r="AJ259" s="400"/>
      <c r="AK259" s="400"/>
      <c r="AL259" s="6"/>
      <c r="AM259" s="6"/>
      <c r="AN259" s="8"/>
    </row>
    <row r="260" spans="1:40">
      <c r="A260" s="725"/>
      <c r="B260" s="725"/>
      <c r="C260" s="726"/>
      <c r="D260" s="726"/>
      <c r="E260" s="400"/>
      <c r="F260" s="401"/>
      <c r="G260" s="400"/>
      <c r="H260" s="400"/>
      <c r="I260" s="400"/>
      <c r="J260" s="409"/>
      <c r="K260" s="400"/>
      <c r="L260" s="400"/>
      <c r="M260" s="400" t="s">
        <v>1096</v>
      </c>
      <c r="N260" s="400" t="s">
        <v>1097</v>
      </c>
      <c r="O260" s="400"/>
      <c r="P260" s="400" t="s">
        <v>534</v>
      </c>
      <c r="Q260" s="400" t="s">
        <v>1098</v>
      </c>
      <c r="R260" s="400">
        <v>71333</v>
      </c>
      <c r="S260" s="400">
        <v>11100</v>
      </c>
      <c r="T260" s="400" t="s">
        <v>69</v>
      </c>
      <c r="V260" s="403"/>
      <c r="W260" s="403"/>
      <c r="X260" s="403"/>
      <c r="Y260" s="400"/>
      <c r="Z260" s="400"/>
      <c r="AA260" s="400"/>
      <c r="AB260" s="400"/>
      <c r="AC260" s="400"/>
      <c r="AD260" s="400"/>
      <c r="AE260" s="400"/>
      <c r="AF260" s="400"/>
      <c r="AG260" s="408"/>
      <c r="AH260" s="400"/>
      <c r="AI260" s="400"/>
      <c r="AJ260" s="400"/>
      <c r="AK260" s="400"/>
      <c r="AL260" s="6"/>
      <c r="AM260" s="6"/>
      <c r="AN260" s="8"/>
    </row>
    <row r="261" spans="1:40">
      <c r="A261" s="725"/>
      <c r="B261" s="725"/>
      <c r="C261" s="726"/>
      <c r="D261" s="726"/>
      <c r="E261" s="400"/>
      <c r="F261" s="401"/>
      <c r="G261" s="400"/>
      <c r="H261" s="400"/>
      <c r="I261" s="400"/>
      <c r="J261" s="409"/>
      <c r="K261" s="400"/>
      <c r="L261" s="400"/>
      <c r="M261" s="400" t="s">
        <v>1099</v>
      </c>
      <c r="N261" s="400" t="s">
        <v>1100</v>
      </c>
      <c r="O261" s="400"/>
      <c r="P261" s="400" t="s">
        <v>62</v>
      </c>
      <c r="Q261" s="400" t="s">
        <v>1101</v>
      </c>
      <c r="R261" s="400">
        <v>77243</v>
      </c>
      <c r="S261" s="400">
        <v>11428</v>
      </c>
      <c r="T261" s="400" t="s">
        <v>49</v>
      </c>
      <c r="V261" s="403"/>
      <c r="W261" s="403"/>
      <c r="X261" s="403"/>
      <c r="Y261" s="400"/>
      <c r="Z261" s="400"/>
      <c r="AA261" s="400"/>
      <c r="AB261" s="400"/>
      <c r="AC261" s="400"/>
      <c r="AD261" s="400"/>
      <c r="AE261" s="400"/>
      <c r="AF261" s="400"/>
      <c r="AG261" s="408"/>
      <c r="AH261" s="400"/>
      <c r="AI261" s="400"/>
      <c r="AJ261" s="400"/>
      <c r="AK261" s="400"/>
      <c r="AL261" s="6"/>
      <c r="AM261" s="6"/>
      <c r="AN261" s="8"/>
    </row>
    <row r="262" spans="1:40">
      <c r="A262" s="725"/>
      <c r="B262" s="725"/>
      <c r="C262" s="726"/>
      <c r="D262" s="726"/>
      <c r="E262" s="400"/>
      <c r="F262" s="401"/>
      <c r="G262" s="400"/>
      <c r="H262" s="400"/>
      <c r="I262" s="400"/>
      <c r="J262" s="409"/>
      <c r="K262" s="400"/>
      <c r="L262" s="400"/>
      <c r="M262" s="400" t="s">
        <v>1102</v>
      </c>
      <c r="N262" s="400" t="s">
        <v>1103</v>
      </c>
      <c r="O262" s="400"/>
      <c r="P262" s="400" t="s">
        <v>47</v>
      </c>
      <c r="Q262" s="400" t="s">
        <v>1104</v>
      </c>
      <c r="R262" s="400">
        <v>77207</v>
      </c>
      <c r="S262" s="400">
        <v>10049</v>
      </c>
      <c r="T262" s="400" t="s">
        <v>49</v>
      </c>
      <c r="V262" s="403"/>
      <c r="W262" s="403"/>
      <c r="X262" s="403"/>
      <c r="Y262" s="400"/>
      <c r="Z262" s="400"/>
      <c r="AA262" s="400"/>
      <c r="AB262" s="400"/>
      <c r="AC262" s="400"/>
      <c r="AD262" s="400"/>
      <c r="AE262" s="400"/>
      <c r="AF262" s="400"/>
      <c r="AG262" s="408"/>
      <c r="AH262" s="400"/>
      <c r="AI262" s="400"/>
      <c r="AJ262" s="400"/>
      <c r="AK262" s="400"/>
      <c r="AL262" s="6"/>
      <c r="AM262" s="6"/>
      <c r="AN262" s="8"/>
    </row>
    <row r="263" spans="1:40">
      <c r="A263" s="725"/>
      <c r="B263" s="725"/>
      <c r="C263" s="726"/>
      <c r="D263" s="726"/>
      <c r="E263" s="400"/>
      <c r="F263" s="401"/>
      <c r="G263" s="400"/>
      <c r="H263" s="400"/>
      <c r="I263" s="400"/>
      <c r="J263" s="409"/>
      <c r="K263" s="400"/>
      <c r="L263" s="400"/>
      <c r="M263" s="400" t="s">
        <v>1105</v>
      </c>
      <c r="N263" s="400" t="s">
        <v>1106</v>
      </c>
      <c r="O263" s="400"/>
      <c r="P263" s="400" t="s">
        <v>539</v>
      </c>
      <c r="Q263" s="400" t="s">
        <v>539</v>
      </c>
      <c r="R263" s="400">
        <v>77230</v>
      </c>
      <c r="S263" s="400">
        <v>11118</v>
      </c>
      <c r="T263" s="400" t="s">
        <v>49</v>
      </c>
      <c r="V263" s="403"/>
      <c r="W263" s="403"/>
      <c r="X263" s="403"/>
      <c r="Y263" s="400"/>
      <c r="Z263" s="400"/>
      <c r="AA263" s="400"/>
      <c r="AB263" s="400"/>
      <c r="AC263" s="400"/>
      <c r="AD263" s="400"/>
      <c r="AE263" s="400"/>
      <c r="AF263" s="400"/>
      <c r="AG263" s="408"/>
      <c r="AH263" s="400"/>
      <c r="AI263" s="400"/>
      <c r="AJ263" s="400"/>
      <c r="AK263" s="400"/>
      <c r="AL263" s="6"/>
      <c r="AM263" s="6"/>
      <c r="AN263" s="8"/>
    </row>
    <row r="264" spans="1:40">
      <c r="A264" s="725"/>
      <c r="B264" s="725"/>
      <c r="C264" s="726"/>
      <c r="D264" s="726"/>
      <c r="E264" s="400"/>
      <c r="F264" s="401"/>
      <c r="G264" s="400"/>
      <c r="H264" s="400"/>
      <c r="I264" s="400"/>
      <c r="J264" s="409"/>
      <c r="K264" s="400"/>
      <c r="L264" s="400"/>
      <c r="M264" s="400" t="s">
        <v>1107</v>
      </c>
      <c r="N264" s="400" t="s">
        <v>1108</v>
      </c>
      <c r="O264" s="400"/>
      <c r="P264" s="400" t="s">
        <v>107</v>
      </c>
      <c r="Q264" s="400" t="s">
        <v>1109</v>
      </c>
      <c r="R264" s="400">
        <v>70234</v>
      </c>
      <c r="S264" s="400">
        <v>10197</v>
      </c>
      <c r="T264" s="400" t="s">
        <v>37</v>
      </c>
      <c r="V264" s="403"/>
      <c r="W264" s="403"/>
      <c r="X264" s="403"/>
      <c r="Y264" s="400"/>
      <c r="Z264" s="400"/>
      <c r="AA264" s="400"/>
      <c r="AB264" s="400"/>
      <c r="AC264" s="400"/>
      <c r="AD264" s="400"/>
      <c r="AE264" s="400"/>
      <c r="AF264" s="400"/>
      <c r="AG264" s="408"/>
      <c r="AH264" s="400"/>
      <c r="AI264" s="400"/>
      <c r="AJ264" s="400"/>
      <c r="AK264" s="400"/>
      <c r="AL264" s="6"/>
      <c r="AM264" s="6"/>
      <c r="AN264" s="8"/>
    </row>
    <row r="265" spans="1:40">
      <c r="A265" s="725"/>
      <c r="B265" s="725"/>
      <c r="C265" s="726"/>
      <c r="D265" s="726"/>
      <c r="E265" s="400"/>
      <c r="F265" s="401"/>
      <c r="G265" s="400"/>
      <c r="H265" s="400"/>
      <c r="I265" s="400"/>
      <c r="J265" s="409"/>
      <c r="K265" s="400"/>
      <c r="L265" s="400"/>
      <c r="M265" s="400" t="s">
        <v>1110</v>
      </c>
      <c r="N265" s="400" t="s">
        <v>3000</v>
      </c>
      <c r="O265" s="400"/>
      <c r="P265" s="400" t="s">
        <v>366</v>
      </c>
      <c r="Q265" s="400" t="s">
        <v>1111</v>
      </c>
      <c r="R265" s="400">
        <v>80208</v>
      </c>
      <c r="S265" s="400">
        <v>10588</v>
      </c>
      <c r="T265" s="400" t="s">
        <v>87</v>
      </c>
      <c r="V265" s="403"/>
      <c r="W265" s="403"/>
      <c r="X265" s="403"/>
      <c r="Y265" s="400"/>
      <c r="Z265" s="400"/>
      <c r="AA265" s="400"/>
      <c r="AB265" s="400"/>
      <c r="AC265" s="400"/>
      <c r="AD265" s="400"/>
      <c r="AE265" s="400"/>
      <c r="AF265" s="400"/>
      <c r="AG265" s="408"/>
      <c r="AH265" s="400"/>
      <c r="AI265" s="400"/>
      <c r="AJ265" s="400"/>
      <c r="AK265" s="400"/>
      <c r="AL265" s="6"/>
      <c r="AM265" s="6"/>
      <c r="AN265" s="8"/>
    </row>
    <row r="266" spans="1:40">
      <c r="A266" s="725"/>
      <c r="B266" s="725"/>
      <c r="C266" s="726"/>
      <c r="D266" s="726"/>
      <c r="E266" s="400"/>
      <c r="F266" s="401"/>
      <c r="G266" s="400"/>
      <c r="H266" s="400"/>
      <c r="I266" s="400"/>
      <c r="J266" s="409"/>
      <c r="K266" s="400"/>
      <c r="L266" s="400"/>
      <c r="M266" s="400" t="s">
        <v>1112</v>
      </c>
      <c r="N266" s="400" t="s">
        <v>1113</v>
      </c>
      <c r="O266" s="400"/>
      <c r="P266" s="400" t="s">
        <v>176</v>
      </c>
      <c r="Q266" s="400" t="s">
        <v>1114</v>
      </c>
      <c r="R266" s="400">
        <v>76275</v>
      </c>
      <c r="S266" s="400">
        <v>11533</v>
      </c>
      <c r="T266" s="400" t="s">
        <v>178</v>
      </c>
      <c r="V266" s="403"/>
      <c r="W266" s="403"/>
      <c r="X266" s="403"/>
      <c r="Y266" s="400"/>
      <c r="Z266" s="400"/>
      <c r="AA266" s="400"/>
      <c r="AB266" s="400"/>
      <c r="AC266" s="400"/>
      <c r="AD266" s="400"/>
      <c r="AE266" s="400"/>
      <c r="AF266" s="400"/>
      <c r="AG266" s="408"/>
      <c r="AH266" s="400"/>
      <c r="AI266" s="400"/>
      <c r="AJ266" s="400"/>
      <c r="AK266" s="400"/>
      <c r="AL266" s="6"/>
      <c r="AM266" s="6"/>
      <c r="AN266" s="8"/>
    </row>
    <row r="267" spans="1:40">
      <c r="A267" s="725"/>
      <c r="B267" s="725"/>
      <c r="C267" s="726"/>
      <c r="D267" s="726"/>
      <c r="E267" s="400"/>
      <c r="F267" s="401"/>
      <c r="G267" s="400"/>
      <c r="H267" s="400"/>
      <c r="I267" s="400"/>
      <c r="J267" s="409"/>
      <c r="K267" s="400"/>
      <c r="L267" s="400"/>
      <c r="M267" s="400" t="s">
        <v>1115</v>
      </c>
      <c r="N267" s="400" t="s">
        <v>1116</v>
      </c>
      <c r="O267" s="400"/>
      <c r="P267" s="400" t="s">
        <v>317</v>
      </c>
      <c r="Q267" s="400" t="s">
        <v>1117</v>
      </c>
      <c r="R267" s="400">
        <v>70202</v>
      </c>
      <c r="S267" s="400">
        <v>11487</v>
      </c>
      <c r="T267" s="400" t="s">
        <v>37</v>
      </c>
      <c r="V267" s="403"/>
      <c r="W267" s="403"/>
      <c r="X267" s="403"/>
      <c r="Y267" s="400"/>
      <c r="Z267" s="400"/>
      <c r="AA267" s="400"/>
      <c r="AB267" s="400"/>
      <c r="AC267" s="400"/>
      <c r="AD267" s="400"/>
      <c r="AE267" s="400"/>
      <c r="AF267" s="400"/>
      <c r="AG267" s="408"/>
      <c r="AH267" s="400"/>
      <c r="AI267" s="400"/>
      <c r="AJ267" s="400"/>
      <c r="AK267" s="400"/>
      <c r="AL267" s="6"/>
      <c r="AM267" s="6"/>
      <c r="AN267" s="8"/>
    </row>
    <row r="268" spans="1:40">
      <c r="A268" s="725"/>
      <c r="B268" s="725"/>
      <c r="C268" s="726"/>
      <c r="D268" s="726"/>
      <c r="E268" s="400"/>
      <c r="F268" s="401"/>
      <c r="G268" s="400"/>
      <c r="H268" s="400"/>
      <c r="I268" s="400"/>
      <c r="J268" s="409"/>
      <c r="K268" s="400"/>
      <c r="L268" s="400"/>
      <c r="M268" s="400" t="s">
        <v>1118</v>
      </c>
      <c r="N268" s="400" t="s">
        <v>3001</v>
      </c>
      <c r="O268" s="400"/>
      <c r="P268" s="400" t="s">
        <v>268</v>
      </c>
      <c r="Q268" s="400" t="s">
        <v>1119</v>
      </c>
      <c r="R268" s="400">
        <v>88247</v>
      </c>
      <c r="S268" s="400">
        <v>10731</v>
      </c>
      <c r="T268" s="400" t="s">
        <v>270</v>
      </c>
      <c r="V268" s="403"/>
      <c r="W268" s="403"/>
      <c r="X268" s="403"/>
      <c r="Y268" s="400"/>
      <c r="Z268" s="400"/>
      <c r="AA268" s="400"/>
      <c r="AB268" s="400"/>
      <c r="AC268" s="400"/>
      <c r="AD268" s="400"/>
      <c r="AE268" s="400"/>
      <c r="AF268" s="400"/>
      <c r="AG268" s="408"/>
      <c r="AH268" s="400"/>
      <c r="AI268" s="400"/>
      <c r="AJ268" s="400"/>
      <c r="AK268" s="400"/>
      <c r="AL268" s="6"/>
      <c r="AM268" s="6"/>
      <c r="AN268" s="8"/>
    </row>
    <row r="269" spans="1:40">
      <c r="A269" s="725"/>
      <c r="B269" s="725"/>
      <c r="C269" s="726"/>
      <c r="D269" s="726"/>
      <c r="E269" s="400"/>
      <c r="F269" s="401"/>
      <c r="G269" s="400"/>
      <c r="H269" s="400"/>
      <c r="I269" s="400"/>
      <c r="J269" s="409"/>
      <c r="K269" s="400"/>
      <c r="L269" s="400"/>
      <c r="M269" s="400" t="s">
        <v>1120</v>
      </c>
      <c r="N269" s="400" t="s">
        <v>1121</v>
      </c>
      <c r="O269" s="400"/>
      <c r="P269" s="400" t="s">
        <v>447</v>
      </c>
      <c r="Q269" s="400" t="s">
        <v>447</v>
      </c>
      <c r="R269" s="400">
        <v>71300</v>
      </c>
      <c r="S269" s="400">
        <v>11126</v>
      </c>
      <c r="T269" s="400" t="s">
        <v>69</v>
      </c>
      <c r="V269" s="403"/>
      <c r="W269" s="403"/>
      <c r="X269" s="403"/>
      <c r="Y269" s="400"/>
      <c r="Z269" s="400"/>
      <c r="AA269" s="400"/>
      <c r="AB269" s="400"/>
      <c r="AC269" s="400"/>
      <c r="AD269" s="400"/>
      <c r="AE269" s="400"/>
      <c r="AF269" s="400"/>
      <c r="AG269" s="408"/>
      <c r="AH269" s="400"/>
      <c r="AI269" s="400"/>
      <c r="AJ269" s="400"/>
      <c r="AK269" s="400"/>
      <c r="AL269" s="6"/>
      <c r="AM269" s="6"/>
      <c r="AN269" s="8"/>
    </row>
    <row r="270" spans="1:40">
      <c r="A270" s="725"/>
      <c r="B270" s="725"/>
      <c r="C270" s="726"/>
      <c r="D270" s="726"/>
      <c r="E270" s="400"/>
      <c r="F270" s="401"/>
      <c r="G270" s="400"/>
      <c r="H270" s="400"/>
      <c r="I270" s="400"/>
      <c r="J270" s="409"/>
      <c r="K270" s="400"/>
      <c r="L270" s="400"/>
      <c r="M270" s="400" t="s">
        <v>1122</v>
      </c>
      <c r="N270" s="400" t="s">
        <v>1123</v>
      </c>
      <c r="O270" s="400"/>
      <c r="P270" s="400" t="s">
        <v>150</v>
      </c>
      <c r="Q270" s="400" t="s">
        <v>1124</v>
      </c>
      <c r="R270" s="400">
        <v>88307</v>
      </c>
      <c r="S270" s="400">
        <v>10243</v>
      </c>
      <c r="T270" s="400" t="s">
        <v>114</v>
      </c>
      <c r="V270" s="403"/>
      <c r="W270" s="403"/>
      <c r="X270" s="403"/>
      <c r="Y270" s="400"/>
      <c r="Z270" s="400"/>
      <c r="AA270" s="400"/>
      <c r="AB270" s="400"/>
      <c r="AC270" s="400"/>
      <c r="AD270" s="400"/>
      <c r="AE270" s="400"/>
      <c r="AF270" s="400"/>
      <c r="AG270" s="408"/>
      <c r="AH270" s="400"/>
      <c r="AI270" s="400"/>
      <c r="AJ270" s="400"/>
      <c r="AK270" s="400"/>
      <c r="AL270" s="6"/>
      <c r="AM270" s="6"/>
      <c r="AN270" s="8"/>
    </row>
    <row r="271" spans="1:40">
      <c r="A271" s="725"/>
      <c r="B271" s="725"/>
      <c r="C271" s="726"/>
      <c r="D271" s="726"/>
      <c r="E271" s="400"/>
      <c r="F271" s="401"/>
      <c r="G271" s="400"/>
      <c r="H271" s="400"/>
      <c r="I271" s="400"/>
      <c r="J271" s="409"/>
      <c r="K271" s="400"/>
      <c r="L271" s="400"/>
      <c r="M271" s="400" t="s">
        <v>1125</v>
      </c>
      <c r="N271" s="400" t="s">
        <v>1126</v>
      </c>
      <c r="O271" s="400"/>
      <c r="P271" s="400" t="s">
        <v>91</v>
      </c>
      <c r="Q271" s="400" t="s">
        <v>91</v>
      </c>
      <c r="R271" s="400">
        <v>72250</v>
      </c>
      <c r="S271" s="400">
        <v>11142</v>
      </c>
      <c r="T271" s="400" t="s">
        <v>37</v>
      </c>
      <c r="V271" s="403"/>
      <c r="W271" s="403"/>
      <c r="X271" s="403"/>
      <c r="Y271" s="400"/>
      <c r="Z271" s="400"/>
      <c r="AA271" s="400"/>
      <c r="AB271" s="400"/>
      <c r="AC271" s="400"/>
      <c r="AD271" s="400"/>
      <c r="AE271" s="400"/>
      <c r="AF271" s="400"/>
      <c r="AG271" s="408"/>
      <c r="AH271" s="400"/>
      <c r="AI271" s="400"/>
      <c r="AJ271" s="400"/>
      <c r="AK271" s="400"/>
      <c r="AL271" s="6"/>
      <c r="AM271" s="6"/>
      <c r="AN271" s="8"/>
    </row>
    <row r="272" spans="1:40">
      <c r="A272" s="725"/>
      <c r="B272" s="725"/>
      <c r="C272" s="726"/>
      <c r="D272" s="726"/>
      <c r="E272" s="400"/>
      <c r="F272" s="401"/>
      <c r="G272" s="400"/>
      <c r="H272" s="400"/>
      <c r="I272" s="400"/>
      <c r="J272" s="409"/>
      <c r="K272" s="400"/>
      <c r="L272" s="400"/>
      <c r="M272" s="400" t="s">
        <v>1127</v>
      </c>
      <c r="N272" s="400" t="s">
        <v>1128</v>
      </c>
      <c r="O272" s="400"/>
      <c r="P272" s="400" t="s">
        <v>377</v>
      </c>
      <c r="Q272" s="400" t="s">
        <v>1129</v>
      </c>
      <c r="R272" s="400">
        <v>88326</v>
      </c>
      <c r="S272" s="400">
        <v>10626</v>
      </c>
      <c r="T272" s="400" t="s">
        <v>270</v>
      </c>
      <c r="V272" s="403"/>
      <c r="W272" s="403"/>
      <c r="X272" s="403"/>
      <c r="Y272" s="400"/>
      <c r="Z272" s="400"/>
      <c r="AA272" s="400"/>
      <c r="AB272" s="400"/>
      <c r="AC272" s="400"/>
      <c r="AD272" s="400"/>
      <c r="AE272" s="400"/>
      <c r="AF272" s="400"/>
      <c r="AG272" s="408"/>
      <c r="AH272" s="400"/>
      <c r="AI272" s="400"/>
      <c r="AJ272" s="400"/>
      <c r="AK272" s="400"/>
      <c r="AL272" s="6"/>
      <c r="AM272" s="6"/>
      <c r="AN272" s="8"/>
    </row>
    <row r="273" spans="1:40">
      <c r="A273" s="725"/>
      <c r="B273" s="725"/>
      <c r="C273" s="726"/>
      <c r="D273" s="726"/>
      <c r="E273" s="400"/>
      <c r="F273" s="401"/>
      <c r="G273" s="400"/>
      <c r="H273" s="400"/>
      <c r="I273" s="400"/>
      <c r="J273" s="409"/>
      <c r="K273" s="400"/>
      <c r="L273" s="400"/>
      <c r="M273" s="400" t="s">
        <v>1130</v>
      </c>
      <c r="N273" s="400" t="s">
        <v>1131</v>
      </c>
      <c r="O273" s="400"/>
      <c r="P273" s="400" t="s">
        <v>255</v>
      </c>
      <c r="Q273" s="400" t="s">
        <v>1132</v>
      </c>
      <c r="R273" s="400">
        <v>73205</v>
      </c>
      <c r="S273" s="400">
        <v>11452</v>
      </c>
      <c r="T273" s="400" t="s">
        <v>235</v>
      </c>
      <c r="V273" s="403"/>
      <c r="W273" s="403"/>
      <c r="X273" s="403"/>
      <c r="Y273" s="400"/>
      <c r="Z273" s="400"/>
      <c r="AA273" s="400"/>
      <c r="AB273" s="400"/>
      <c r="AC273" s="400"/>
      <c r="AD273" s="400"/>
      <c r="AE273" s="400"/>
      <c r="AF273" s="400"/>
      <c r="AG273" s="408"/>
      <c r="AH273" s="400"/>
      <c r="AI273" s="400"/>
      <c r="AJ273" s="400"/>
      <c r="AK273" s="400"/>
      <c r="AL273" s="6"/>
      <c r="AM273" s="6"/>
      <c r="AN273" s="8"/>
    </row>
    <row r="274" spans="1:40">
      <c r="A274" s="725"/>
      <c r="B274" s="725"/>
      <c r="C274" s="726"/>
      <c r="D274" s="726"/>
      <c r="E274" s="400"/>
      <c r="F274" s="401"/>
      <c r="G274" s="400"/>
      <c r="H274" s="400"/>
      <c r="I274" s="400"/>
      <c r="J274" s="409"/>
      <c r="K274" s="400"/>
      <c r="L274" s="400"/>
      <c r="M274" s="400" t="s">
        <v>1133</v>
      </c>
      <c r="N274" s="400" t="s">
        <v>1134</v>
      </c>
      <c r="O274" s="400"/>
      <c r="P274" s="400" t="s">
        <v>554</v>
      </c>
      <c r="Q274" s="400" t="s">
        <v>554</v>
      </c>
      <c r="R274" s="400">
        <v>71320</v>
      </c>
      <c r="S274" s="400">
        <v>10928</v>
      </c>
      <c r="T274" s="400" t="s">
        <v>167</v>
      </c>
      <c r="V274" s="403"/>
      <c r="W274" s="403"/>
      <c r="X274" s="403"/>
      <c r="Y274" s="400"/>
      <c r="Z274" s="400"/>
      <c r="AA274" s="400"/>
      <c r="AB274" s="400"/>
      <c r="AC274" s="400"/>
      <c r="AD274" s="400"/>
      <c r="AE274" s="400"/>
      <c r="AF274" s="400"/>
      <c r="AG274" s="408"/>
      <c r="AH274" s="400"/>
      <c r="AI274" s="400"/>
      <c r="AJ274" s="400"/>
      <c r="AK274" s="400"/>
      <c r="AL274" s="6"/>
      <c r="AM274" s="6"/>
      <c r="AN274" s="8"/>
    </row>
    <row r="275" spans="1:40">
      <c r="A275" s="725"/>
      <c r="B275" s="725"/>
      <c r="C275" s="726"/>
      <c r="D275" s="726"/>
      <c r="E275" s="400"/>
      <c r="F275" s="401"/>
      <c r="G275" s="400"/>
      <c r="H275" s="400"/>
      <c r="I275" s="400"/>
      <c r="J275" s="409"/>
      <c r="K275" s="400"/>
      <c r="L275" s="400"/>
      <c r="M275" s="400" t="s">
        <v>1135</v>
      </c>
      <c r="N275" s="400" t="s">
        <v>1136</v>
      </c>
      <c r="O275" s="400"/>
      <c r="P275" s="400" t="s">
        <v>348</v>
      </c>
      <c r="Q275" s="400" t="s">
        <v>1137</v>
      </c>
      <c r="R275" s="400">
        <v>72227</v>
      </c>
      <c r="S275" s="400">
        <v>11177</v>
      </c>
      <c r="T275" s="400" t="s">
        <v>69</v>
      </c>
      <c r="V275" s="403"/>
      <c r="W275" s="403"/>
      <c r="X275" s="403"/>
      <c r="Y275" s="400"/>
      <c r="Z275" s="400"/>
      <c r="AA275" s="400"/>
      <c r="AB275" s="400"/>
      <c r="AC275" s="400"/>
      <c r="AD275" s="400"/>
      <c r="AE275" s="400"/>
      <c r="AF275" s="400"/>
      <c r="AG275" s="408"/>
      <c r="AH275" s="400"/>
      <c r="AI275" s="400"/>
      <c r="AJ275" s="400"/>
      <c r="AK275" s="400"/>
      <c r="AL275" s="6"/>
      <c r="AM275" s="6"/>
      <c r="AN275" s="8"/>
    </row>
    <row r="276" spans="1:40">
      <c r="A276" s="725"/>
      <c r="B276" s="725"/>
      <c r="C276" s="726"/>
      <c r="D276" s="726"/>
      <c r="E276" s="400"/>
      <c r="F276" s="401"/>
      <c r="G276" s="400"/>
      <c r="H276" s="400"/>
      <c r="I276" s="400"/>
      <c r="J276" s="409"/>
      <c r="K276" s="400"/>
      <c r="L276" s="400"/>
      <c r="M276" s="400" t="s">
        <v>1138</v>
      </c>
      <c r="N276" s="400" t="s">
        <v>1139</v>
      </c>
      <c r="O276" s="400"/>
      <c r="P276" s="400" t="s">
        <v>144</v>
      </c>
      <c r="Q276" s="400" t="s">
        <v>1140</v>
      </c>
      <c r="R276" s="400">
        <v>88113</v>
      </c>
      <c r="S276" s="400">
        <v>11410</v>
      </c>
      <c r="T276" s="400" t="s">
        <v>114</v>
      </c>
      <c r="V276" s="403"/>
      <c r="W276" s="403"/>
      <c r="X276" s="403"/>
      <c r="Y276" s="400"/>
      <c r="Z276" s="400"/>
      <c r="AA276" s="400"/>
      <c r="AB276" s="400"/>
      <c r="AC276" s="400"/>
      <c r="AD276" s="400"/>
      <c r="AE276" s="400"/>
      <c r="AF276" s="400"/>
      <c r="AG276" s="408"/>
      <c r="AH276" s="400"/>
      <c r="AI276" s="400"/>
      <c r="AJ276" s="400"/>
      <c r="AK276" s="400"/>
      <c r="AL276" s="6"/>
      <c r="AM276" s="6"/>
      <c r="AN276" s="8"/>
    </row>
    <row r="277" spans="1:40">
      <c r="A277" s="725"/>
      <c r="B277" s="725"/>
      <c r="C277" s="726"/>
      <c r="D277" s="726"/>
      <c r="E277" s="400"/>
      <c r="F277" s="401"/>
      <c r="G277" s="400"/>
      <c r="H277" s="400"/>
      <c r="I277" s="400"/>
      <c r="J277" s="409"/>
      <c r="K277" s="400"/>
      <c r="L277" s="400"/>
      <c r="M277" s="400" t="s">
        <v>1141</v>
      </c>
      <c r="N277" s="400" t="s">
        <v>1142</v>
      </c>
      <c r="O277" s="400"/>
      <c r="P277" s="400" t="s">
        <v>442</v>
      </c>
      <c r="Q277" s="400" t="s">
        <v>1143</v>
      </c>
      <c r="R277" s="400">
        <v>79262</v>
      </c>
      <c r="S277" s="400">
        <v>11541</v>
      </c>
      <c r="T277" s="400" t="s">
        <v>49</v>
      </c>
      <c r="V277" s="403"/>
      <c r="W277" s="403"/>
      <c r="X277" s="403"/>
      <c r="Y277" s="400"/>
      <c r="Z277" s="400"/>
      <c r="AA277" s="400"/>
      <c r="AB277" s="400"/>
      <c r="AC277" s="400"/>
      <c r="AD277" s="400"/>
      <c r="AE277" s="400"/>
      <c r="AF277" s="400"/>
      <c r="AG277" s="408"/>
      <c r="AH277" s="400"/>
      <c r="AI277" s="400"/>
      <c r="AJ277" s="400"/>
      <c r="AK277" s="400"/>
      <c r="AL277" s="6"/>
      <c r="AM277" s="6"/>
      <c r="AN277" s="8"/>
    </row>
    <row r="278" spans="1:40">
      <c r="A278" s="725"/>
      <c r="B278" s="725"/>
      <c r="C278" s="726"/>
      <c r="D278" s="726"/>
      <c r="E278" s="400"/>
      <c r="F278" s="401"/>
      <c r="G278" s="400"/>
      <c r="H278" s="400"/>
      <c r="I278" s="400"/>
      <c r="J278" s="409"/>
      <c r="K278" s="400"/>
      <c r="L278" s="400"/>
      <c r="M278" s="400" t="s">
        <v>1144</v>
      </c>
      <c r="N278" s="400" t="s">
        <v>1145</v>
      </c>
      <c r="O278" s="400"/>
      <c r="P278" s="400" t="s">
        <v>539</v>
      </c>
      <c r="Q278" s="400" t="s">
        <v>1146</v>
      </c>
      <c r="R278" s="400">
        <v>77231</v>
      </c>
      <c r="S278" s="400">
        <v>11118</v>
      </c>
      <c r="T278" s="400" t="s">
        <v>49</v>
      </c>
      <c r="V278" s="403"/>
      <c r="W278" s="403"/>
      <c r="X278" s="403"/>
      <c r="Y278" s="400"/>
      <c r="Z278" s="400"/>
      <c r="AA278" s="400"/>
      <c r="AB278" s="400"/>
      <c r="AC278" s="400"/>
      <c r="AD278" s="400"/>
      <c r="AE278" s="400"/>
      <c r="AF278" s="400"/>
      <c r="AG278" s="408"/>
      <c r="AH278" s="400"/>
      <c r="AI278" s="400"/>
      <c r="AJ278" s="400"/>
      <c r="AK278" s="400"/>
      <c r="AL278" s="6"/>
      <c r="AM278" s="6"/>
      <c r="AN278" s="8"/>
    </row>
    <row r="279" spans="1:40">
      <c r="A279" s="725"/>
      <c r="B279" s="725"/>
      <c r="C279" s="726"/>
      <c r="D279" s="726"/>
      <c r="E279" s="400"/>
      <c r="F279" s="401"/>
      <c r="G279" s="400"/>
      <c r="H279" s="400"/>
      <c r="I279" s="400"/>
      <c r="J279" s="409"/>
      <c r="K279" s="400"/>
      <c r="L279" s="400"/>
      <c r="M279" s="400" t="s">
        <v>1147</v>
      </c>
      <c r="N279" s="400" t="s">
        <v>1148</v>
      </c>
      <c r="O279" s="400"/>
      <c r="P279" s="400" t="s">
        <v>47</v>
      </c>
      <c r="Q279" s="400" t="s">
        <v>1149</v>
      </c>
      <c r="R279" s="400">
        <v>77203</v>
      </c>
      <c r="S279" s="400">
        <v>10049</v>
      </c>
      <c r="T279" s="400" t="s">
        <v>49</v>
      </c>
      <c r="V279" s="403"/>
      <c r="W279" s="403"/>
      <c r="X279" s="403"/>
      <c r="Y279" s="400"/>
      <c r="Z279" s="400"/>
      <c r="AA279" s="400"/>
      <c r="AB279" s="400"/>
      <c r="AC279" s="400"/>
      <c r="AD279" s="400"/>
      <c r="AE279" s="400"/>
      <c r="AF279" s="400"/>
      <c r="AG279" s="408"/>
      <c r="AH279" s="400"/>
      <c r="AI279" s="400"/>
      <c r="AJ279" s="400"/>
      <c r="AK279" s="400"/>
      <c r="AL279" s="6"/>
      <c r="AM279" s="6"/>
      <c r="AN279" s="8"/>
    </row>
    <row r="280" spans="1:40">
      <c r="A280" s="725"/>
      <c r="B280" s="725"/>
      <c r="C280" s="726"/>
      <c r="D280" s="726"/>
      <c r="E280" s="400"/>
      <c r="F280" s="401"/>
      <c r="G280" s="400"/>
      <c r="H280" s="400"/>
      <c r="I280" s="400"/>
      <c r="J280" s="409"/>
      <c r="K280" s="400"/>
      <c r="L280" s="400"/>
      <c r="M280" s="400" t="s">
        <v>1150</v>
      </c>
      <c r="N280" s="400" t="s">
        <v>1151</v>
      </c>
      <c r="O280" s="400"/>
      <c r="P280" s="400" t="s">
        <v>281</v>
      </c>
      <c r="Q280" s="400" t="s">
        <v>1152</v>
      </c>
      <c r="R280" s="400">
        <v>76254</v>
      </c>
      <c r="S280" s="400">
        <v>10391</v>
      </c>
      <c r="T280" s="400" t="s">
        <v>30</v>
      </c>
      <c r="V280" s="403"/>
      <c r="W280" s="403"/>
      <c r="X280" s="403"/>
      <c r="Y280" s="400"/>
      <c r="Z280" s="400"/>
      <c r="AA280" s="400"/>
      <c r="AB280" s="400"/>
      <c r="AC280" s="400"/>
      <c r="AD280" s="400"/>
      <c r="AE280" s="400"/>
      <c r="AF280" s="400"/>
      <c r="AG280" s="408"/>
      <c r="AH280" s="400"/>
      <c r="AI280" s="400"/>
      <c r="AJ280" s="400"/>
      <c r="AK280" s="400"/>
      <c r="AL280" s="6"/>
      <c r="AM280" s="6"/>
      <c r="AN280" s="8"/>
    </row>
    <row r="281" spans="1:40">
      <c r="A281" s="725"/>
      <c r="B281" s="725"/>
      <c r="C281" s="726"/>
      <c r="D281" s="726"/>
      <c r="E281" s="400"/>
      <c r="F281" s="401"/>
      <c r="G281" s="400"/>
      <c r="H281" s="400"/>
      <c r="I281" s="400"/>
      <c r="J281" s="409"/>
      <c r="K281" s="400"/>
      <c r="L281" s="400"/>
      <c r="M281" s="400" t="s">
        <v>1153</v>
      </c>
      <c r="N281" s="400" t="s">
        <v>1154</v>
      </c>
      <c r="O281" s="400"/>
      <c r="P281" s="400" t="s">
        <v>348</v>
      </c>
      <c r="Q281" s="400" t="s">
        <v>348</v>
      </c>
      <c r="R281" s="400">
        <v>72220</v>
      </c>
      <c r="S281" s="400">
        <v>11177</v>
      </c>
      <c r="T281" s="400" t="s">
        <v>69</v>
      </c>
      <c r="V281" s="403"/>
      <c r="W281" s="403"/>
      <c r="X281" s="403"/>
      <c r="Y281" s="400"/>
      <c r="Z281" s="400"/>
      <c r="AA281" s="400"/>
      <c r="AB281" s="400"/>
      <c r="AC281" s="400"/>
      <c r="AD281" s="400"/>
      <c r="AE281" s="400"/>
      <c r="AF281" s="400"/>
      <c r="AG281" s="408"/>
      <c r="AH281" s="400"/>
      <c r="AI281" s="400"/>
      <c r="AJ281" s="400"/>
      <c r="AK281" s="400"/>
      <c r="AL281" s="6"/>
      <c r="AM281" s="6"/>
      <c r="AN281" s="8"/>
    </row>
    <row r="282" spans="1:40">
      <c r="A282" s="725"/>
      <c r="B282" s="725"/>
      <c r="C282" s="726"/>
      <c r="D282" s="726"/>
      <c r="E282" s="400"/>
      <c r="F282" s="401"/>
      <c r="G282" s="400"/>
      <c r="H282" s="400"/>
      <c r="I282" s="400"/>
      <c r="J282" s="409"/>
      <c r="K282" s="400"/>
      <c r="L282" s="400"/>
      <c r="M282" s="400" t="s">
        <v>1155</v>
      </c>
      <c r="N282" s="400" t="s">
        <v>1156</v>
      </c>
      <c r="O282" s="400"/>
      <c r="P282" s="400" t="s">
        <v>539</v>
      </c>
      <c r="Q282" s="400" t="s">
        <v>1157</v>
      </c>
      <c r="R282" s="400">
        <v>77236</v>
      </c>
      <c r="S282" s="400">
        <v>11118</v>
      </c>
      <c r="T282" s="400" t="s">
        <v>49</v>
      </c>
      <c r="V282" s="403"/>
      <c r="W282" s="403"/>
      <c r="X282" s="403"/>
      <c r="Y282" s="400"/>
      <c r="Z282" s="400"/>
      <c r="AA282" s="400"/>
      <c r="AB282" s="400"/>
      <c r="AC282" s="400"/>
      <c r="AD282" s="400"/>
      <c r="AE282" s="400"/>
      <c r="AF282" s="400"/>
      <c r="AG282" s="408"/>
      <c r="AH282" s="400"/>
      <c r="AI282" s="400"/>
      <c r="AJ282" s="400"/>
      <c r="AK282" s="400"/>
      <c r="AL282" s="6"/>
      <c r="AM282" s="6"/>
      <c r="AN282" s="8"/>
    </row>
    <row r="283" spans="1:40">
      <c r="A283" s="725"/>
      <c r="B283" s="725"/>
      <c r="C283" s="726"/>
      <c r="D283" s="726"/>
      <c r="E283" s="400"/>
      <c r="F283" s="401"/>
      <c r="G283" s="400"/>
      <c r="H283" s="400"/>
      <c r="I283" s="400"/>
      <c r="J283" s="409"/>
      <c r="K283" s="400"/>
      <c r="L283" s="400"/>
      <c r="M283" s="400" t="s">
        <v>1158</v>
      </c>
      <c r="N283" s="400" t="s">
        <v>1159</v>
      </c>
      <c r="O283" s="400"/>
      <c r="P283" s="400" t="s">
        <v>281</v>
      </c>
      <c r="Q283" s="400" t="s">
        <v>1160</v>
      </c>
      <c r="R283" s="400">
        <v>76259</v>
      </c>
      <c r="S283" s="400">
        <v>10391</v>
      </c>
      <c r="T283" s="400" t="s">
        <v>30</v>
      </c>
      <c r="V283" s="403"/>
      <c r="W283" s="403"/>
      <c r="X283" s="403"/>
      <c r="Y283" s="400"/>
      <c r="Z283" s="400"/>
      <c r="AA283" s="400"/>
      <c r="AB283" s="400"/>
      <c r="AC283" s="400"/>
      <c r="AD283" s="400"/>
      <c r="AE283" s="400"/>
      <c r="AF283" s="400"/>
      <c r="AG283" s="408"/>
      <c r="AH283" s="400"/>
      <c r="AI283" s="400"/>
      <c r="AJ283" s="400"/>
      <c r="AK283" s="400"/>
      <c r="AL283" s="6"/>
      <c r="AM283" s="6"/>
      <c r="AN283" s="8"/>
    </row>
    <row r="284" spans="1:40">
      <c r="A284" s="725"/>
      <c r="B284" s="725"/>
      <c r="C284" s="726"/>
      <c r="D284" s="726"/>
      <c r="E284" s="400"/>
      <c r="F284" s="401"/>
      <c r="G284" s="400"/>
      <c r="H284" s="400"/>
      <c r="I284" s="400"/>
      <c r="J284" s="409"/>
      <c r="K284" s="400"/>
      <c r="L284" s="400"/>
      <c r="M284" s="400" t="s">
        <v>1161</v>
      </c>
      <c r="N284" s="400" t="s">
        <v>1162</v>
      </c>
      <c r="O284" s="400"/>
      <c r="P284" s="400" t="s">
        <v>565</v>
      </c>
      <c r="Q284" s="400" t="s">
        <v>565</v>
      </c>
      <c r="R284" s="400">
        <v>72000</v>
      </c>
      <c r="S284" s="400">
        <v>11185</v>
      </c>
      <c r="T284" s="400" t="s">
        <v>69</v>
      </c>
      <c r="V284" s="403"/>
      <c r="W284" s="403"/>
      <c r="X284" s="403"/>
      <c r="Y284" s="400"/>
      <c r="Z284" s="400"/>
      <c r="AA284" s="400"/>
      <c r="AB284" s="400"/>
      <c r="AC284" s="400"/>
      <c r="AD284" s="400"/>
      <c r="AE284" s="400"/>
      <c r="AF284" s="400"/>
      <c r="AG284" s="408"/>
      <c r="AH284" s="400"/>
      <c r="AI284" s="400"/>
      <c r="AJ284" s="400"/>
      <c r="AK284" s="400"/>
      <c r="AL284" s="6"/>
      <c r="AM284" s="6"/>
      <c r="AN284" s="8"/>
    </row>
    <row r="285" spans="1:40">
      <c r="A285" s="725"/>
      <c r="B285" s="725"/>
      <c r="C285" s="726"/>
      <c r="D285" s="726"/>
      <c r="E285" s="400"/>
      <c r="F285" s="401"/>
      <c r="G285" s="400"/>
      <c r="H285" s="400"/>
      <c r="I285" s="400"/>
      <c r="J285" s="409"/>
      <c r="K285" s="400"/>
      <c r="L285" s="400"/>
      <c r="M285" s="400" t="s">
        <v>1163</v>
      </c>
      <c r="N285" s="400" t="s">
        <v>1164</v>
      </c>
      <c r="O285" s="400"/>
      <c r="P285" s="400" t="s">
        <v>67</v>
      </c>
      <c r="Q285" s="400" t="s">
        <v>1165</v>
      </c>
      <c r="R285" s="400">
        <v>72236</v>
      </c>
      <c r="S285" s="400">
        <v>11207</v>
      </c>
      <c r="T285" s="400" t="s">
        <v>69</v>
      </c>
      <c r="V285" s="403"/>
      <c r="W285" s="403"/>
      <c r="X285" s="403"/>
      <c r="Y285" s="400"/>
      <c r="Z285" s="400"/>
      <c r="AA285" s="400"/>
      <c r="AB285" s="400"/>
      <c r="AC285" s="400"/>
      <c r="AD285" s="400"/>
      <c r="AE285" s="400"/>
      <c r="AF285" s="400"/>
      <c r="AG285" s="408"/>
      <c r="AH285" s="400"/>
      <c r="AI285" s="400"/>
      <c r="AJ285" s="400"/>
      <c r="AK285" s="400"/>
      <c r="AL285" s="6"/>
      <c r="AM285" s="6"/>
      <c r="AN285" s="8"/>
    </row>
    <row r="286" spans="1:40">
      <c r="A286" s="725"/>
      <c r="B286" s="725"/>
      <c r="C286" s="726"/>
      <c r="D286" s="726"/>
      <c r="E286" s="400"/>
      <c r="F286" s="401"/>
      <c r="G286" s="400"/>
      <c r="H286" s="400"/>
      <c r="I286" s="400"/>
      <c r="J286" s="409"/>
      <c r="K286" s="400"/>
      <c r="L286" s="400"/>
      <c r="M286" s="400" t="s">
        <v>1166</v>
      </c>
      <c r="N286" s="400" t="s">
        <v>1167</v>
      </c>
      <c r="O286" s="400"/>
      <c r="P286" s="400" t="s">
        <v>67</v>
      </c>
      <c r="Q286" s="400" t="s">
        <v>67</v>
      </c>
      <c r="R286" s="400">
        <v>72230</v>
      </c>
      <c r="S286" s="400">
        <v>11207</v>
      </c>
      <c r="T286" s="400" t="s">
        <v>69</v>
      </c>
      <c r="V286" s="403"/>
      <c r="W286" s="403"/>
      <c r="X286" s="403"/>
      <c r="Y286" s="400"/>
      <c r="Z286" s="400"/>
      <c r="AA286" s="400"/>
      <c r="AB286" s="400"/>
      <c r="AC286" s="400"/>
      <c r="AD286" s="400"/>
      <c r="AE286" s="400"/>
      <c r="AF286" s="400"/>
      <c r="AG286" s="408"/>
      <c r="AH286" s="400"/>
      <c r="AI286" s="400"/>
      <c r="AJ286" s="400"/>
      <c r="AK286" s="400"/>
      <c r="AL286" s="6"/>
      <c r="AM286" s="6"/>
      <c r="AN286" s="8"/>
    </row>
    <row r="287" spans="1:40">
      <c r="A287" s="725"/>
      <c r="B287" s="725"/>
      <c r="C287" s="726"/>
      <c r="D287" s="726"/>
      <c r="E287" s="400"/>
      <c r="F287" s="401"/>
      <c r="G287" s="400"/>
      <c r="H287" s="400"/>
      <c r="I287" s="400"/>
      <c r="J287" s="409"/>
      <c r="K287" s="400"/>
      <c r="L287" s="400"/>
      <c r="M287" s="400" t="s">
        <v>1168</v>
      </c>
      <c r="N287" s="400" t="s">
        <v>1169</v>
      </c>
      <c r="O287" s="400"/>
      <c r="P287" s="400" t="s">
        <v>511</v>
      </c>
      <c r="Q287" s="400" t="s">
        <v>511</v>
      </c>
      <c r="R287" s="400">
        <v>75270</v>
      </c>
      <c r="S287" s="400">
        <v>11215</v>
      </c>
      <c r="T287" s="400" t="s">
        <v>30</v>
      </c>
      <c r="V287" s="403"/>
      <c r="W287" s="403"/>
      <c r="X287" s="403"/>
      <c r="Y287" s="400"/>
      <c r="Z287" s="400"/>
      <c r="AA287" s="400"/>
      <c r="AB287" s="400"/>
      <c r="AC287" s="400"/>
      <c r="AD287" s="400"/>
      <c r="AE287" s="400"/>
      <c r="AF287" s="400"/>
      <c r="AG287" s="408"/>
      <c r="AH287" s="400"/>
      <c r="AI287" s="400"/>
      <c r="AJ287" s="400"/>
      <c r="AK287" s="400"/>
      <c r="AL287" s="6"/>
      <c r="AM287" s="6"/>
      <c r="AN287" s="8"/>
    </row>
    <row r="288" spans="1:40">
      <c r="A288" s="725"/>
      <c r="B288" s="725"/>
      <c r="C288" s="726"/>
      <c r="D288" s="726"/>
      <c r="E288" s="400"/>
      <c r="F288" s="401"/>
      <c r="G288" s="400"/>
      <c r="H288" s="400"/>
      <c r="I288" s="400"/>
      <c r="J288" s="409"/>
      <c r="K288" s="400"/>
      <c r="L288" s="400"/>
      <c r="M288" s="400" t="s">
        <v>1170</v>
      </c>
      <c r="N288" s="400" t="s">
        <v>3002</v>
      </c>
      <c r="O288" s="400"/>
      <c r="P288" s="400" t="s">
        <v>97</v>
      </c>
      <c r="Q288" s="400" t="s">
        <v>1171</v>
      </c>
      <c r="R288" s="400">
        <v>71373</v>
      </c>
      <c r="S288" s="400">
        <v>10189</v>
      </c>
      <c r="T288" s="400" t="s">
        <v>69</v>
      </c>
      <c r="V288" s="403"/>
      <c r="W288" s="403"/>
      <c r="X288" s="403"/>
      <c r="Y288" s="400"/>
      <c r="Z288" s="400"/>
      <c r="AA288" s="400"/>
      <c r="AB288" s="400"/>
      <c r="AC288" s="400"/>
      <c r="AD288" s="400"/>
      <c r="AE288" s="400"/>
      <c r="AF288" s="400"/>
      <c r="AG288" s="408"/>
      <c r="AH288" s="400"/>
      <c r="AI288" s="400"/>
      <c r="AJ288" s="400"/>
      <c r="AK288" s="400"/>
      <c r="AL288" s="6"/>
      <c r="AM288" s="6"/>
      <c r="AN288" s="8"/>
    </row>
    <row r="289" spans="1:40">
      <c r="A289" s="725"/>
      <c r="B289" s="725"/>
      <c r="C289" s="726"/>
      <c r="D289" s="726"/>
      <c r="E289" s="400"/>
      <c r="F289" s="401"/>
      <c r="G289" s="400"/>
      <c r="H289" s="400"/>
      <c r="I289" s="400"/>
      <c r="J289" s="409"/>
      <c r="K289" s="400"/>
      <c r="L289" s="400"/>
      <c r="M289" s="400" t="s">
        <v>1172</v>
      </c>
      <c r="N289" s="400" t="s">
        <v>1173</v>
      </c>
      <c r="O289" s="400"/>
      <c r="P289" s="400"/>
      <c r="Q289" s="400"/>
      <c r="R289" s="400"/>
      <c r="S289" s="400"/>
      <c r="T289" s="400"/>
      <c r="V289" s="403"/>
      <c r="W289" s="403"/>
      <c r="X289" s="403"/>
      <c r="Y289" s="400"/>
      <c r="Z289" s="400"/>
      <c r="AA289" s="400"/>
      <c r="AB289" s="400"/>
      <c r="AC289" s="400"/>
      <c r="AD289" s="400"/>
      <c r="AE289" s="400"/>
      <c r="AF289" s="400"/>
      <c r="AG289" s="408"/>
      <c r="AH289" s="400"/>
      <c r="AI289" s="400"/>
      <c r="AJ289" s="400"/>
      <c r="AK289" s="400"/>
      <c r="AL289" s="6"/>
      <c r="AM289" s="6"/>
      <c r="AN289" s="8"/>
    </row>
    <row r="290" spans="1:40">
      <c r="A290" s="725"/>
      <c r="B290" s="725"/>
      <c r="C290" s="726"/>
      <c r="D290" s="726"/>
      <c r="E290" s="400"/>
      <c r="F290" s="401"/>
      <c r="G290" s="400"/>
      <c r="H290" s="400"/>
      <c r="I290" s="400"/>
      <c r="J290" s="409"/>
      <c r="K290" s="400"/>
      <c r="L290" s="400"/>
      <c r="M290" s="400" t="s">
        <v>1174</v>
      </c>
      <c r="N290" s="400" t="s">
        <v>1175</v>
      </c>
      <c r="O290" s="400"/>
      <c r="P290" s="400"/>
      <c r="Q290" s="400"/>
      <c r="R290" s="400"/>
      <c r="S290" s="400"/>
      <c r="T290" s="400"/>
      <c r="V290" s="403"/>
      <c r="W290" s="403"/>
      <c r="X290" s="403"/>
      <c r="Y290" s="400"/>
      <c r="Z290" s="400"/>
      <c r="AA290" s="400"/>
      <c r="AB290" s="400"/>
      <c r="AC290" s="400"/>
      <c r="AD290" s="400"/>
      <c r="AE290" s="400"/>
      <c r="AF290" s="400"/>
      <c r="AG290" s="408"/>
      <c r="AH290" s="400"/>
      <c r="AI290" s="400"/>
      <c r="AJ290" s="400"/>
      <c r="AK290" s="400"/>
      <c r="AL290" s="6"/>
      <c r="AM290" s="6"/>
      <c r="AN290" s="8"/>
    </row>
    <row r="291" spans="1:40">
      <c r="A291" s="725"/>
      <c r="B291" s="725"/>
      <c r="C291" s="726"/>
      <c r="D291" s="726"/>
      <c r="E291" s="400"/>
      <c r="F291" s="401"/>
      <c r="G291" s="400"/>
      <c r="H291" s="400"/>
      <c r="I291" s="400"/>
      <c r="J291" s="409"/>
      <c r="K291" s="400"/>
      <c r="L291" s="400"/>
      <c r="M291" s="400" t="s">
        <v>1176</v>
      </c>
      <c r="N291" s="400" t="s">
        <v>1177</v>
      </c>
      <c r="O291" s="400"/>
      <c r="P291" s="400"/>
      <c r="Q291" s="400"/>
      <c r="R291" s="400"/>
      <c r="S291" s="400"/>
      <c r="T291" s="400"/>
      <c r="V291" s="403"/>
      <c r="W291" s="403"/>
      <c r="X291" s="403"/>
      <c r="Y291" s="400"/>
      <c r="Z291" s="400"/>
      <c r="AA291" s="400"/>
      <c r="AB291" s="400"/>
      <c r="AC291" s="400"/>
      <c r="AD291" s="400"/>
      <c r="AE291" s="400"/>
      <c r="AF291" s="400"/>
      <c r="AG291" s="408"/>
      <c r="AH291" s="400"/>
      <c r="AI291" s="400"/>
      <c r="AJ291" s="400"/>
      <c r="AK291" s="400"/>
      <c r="AL291" s="6"/>
      <c r="AM291" s="6"/>
      <c r="AN291" s="8"/>
    </row>
    <row r="292" spans="1:40">
      <c r="A292" s="725"/>
      <c r="B292" s="725"/>
      <c r="C292" s="726"/>
      <c r="D292" s="726"/>
      <c r="E292" s="400"/>
      <c r="F292" s="401"/>
      <c r="G292" s="400"/>
      <c r="H292" s="400"/>
      <c r="I292" s="400"/>
      <c r="J292" s="409"/>
      <c r="K292" s="400"/>
      <c r="L292" s="400"/>
      <c r="M292" s="400" t="s">
        <v>1178</v>
      </c>
      <c r="N292" s="400" t="s">
        <v>1179</v>
      </c>
      <c r="O292" s="400"/>
      <c r="P292" s="400"/>
      <c r="Q292" s="400"/>
      <c r="R292" s="400"/>
      <c r="S292" s="400"/>
      <c r="T292" s="400"/>
      <c r="V292" s="403"/>
      <c r="W292" s="403"/>
      <c r="X292" s="403"/>
      <c r="Y292" s="400"/>
      <c r="Z292" s="400"/>
      <c r="AA292" s="400"/>
      <c r="AB292" s="400"/>
      <c r="AC292" s="400"/>
      <c r="AD292" s="400"/>
      <c r="AE292" s="400"/>
      <c r="AF292" s="400"/>
      <c r="AG292" s="408"/>
      <c r="AH292" s="400"/>
      <c r="AI292" s="400"/>
      <c r="AJ292" s="400"/>
      <c r="AK292" s="400"/>
      <c r="AL292" s="6"/>
      <c r="AM292" s="6"/>
      <c r="AN292" s="8"/>
    </row>
    <row r="293" spans="1:40">
      <c r="A293" s="725"/>
      <c r="B293" s="725"/>
      <c r="C293" s="726"/>
      <c r="D293" s="726"/>
      <c r="E293" s="400"/>
      <c r="F293" s="401"/>
      <c r="G293" s="400"/>
      <c r="H293" s="400"/>
      <c r="I293" s="400"/>
      <c r="J293" s="409"/>
      <c r="K293" s="400"/>
      <c r="L293" s="400"/>
      <c r="M293" s="400" t="s">
        <v>1180</v>
      </c>
      <c r="N293" s="400" t="s">
        <v>1181</v>
      </c>
      <c r="O293" s="400"/>
      <c r="P293" s="400"/>
      <c r="Q293" s="400"/>
      <c r="R293" s="400"/>
      <c r="S293" s="400"/>
      <c r="T293" s="400"/>
      <c r="V293" s="403"/>
      <c r="W293" s="403"/>
      <c r="X293" s="403"/>
      <c r="Y293" s="400"/>
      <c r="Z293" s="400"/>
      <c r="AA293" s="400"/>
      <c r="AB293" s="400"/>
      <c r="AC293" s="400"/>
      <c r="AD293" s="400"/>
      <c r="AE293" s="400"/>
      <c r="AF293" s="400"/>
      <c r="AG293" s="408"/>
      <c r="AH293" s="400"/>
      <c r="AI293" s="400"/>
      <c r="AJ293" s="400"/>
      <c r="AK293" s="400"/>
      <c r="AL293" s="6"/>
      <c r="AM293" s="6"/>
      <c r="AN293" s="8"/>
    </row>
    <row r="294" spans="1:40">
      <c r="A294" s="725"/>
      <c r="B294" s="725"/>
      <c r="C294" s="726"/>
      <c r="D294" s="726"/>
      <c r="E294" s="400"/>
      <c r="F294" s="401"/>
      <c r="G294" s="400"/>
      <c r="H294" s="400"/>
      <c r="I294" s="400"/>
      <c r="J294" s="409"/>
      <c r="K294" s="400"/>
      <c r="L294" s="400"/>
      <c r="M294" s="400" t="s">
        <v>1182</v>
      </c>
      <c r="N294" s="400" t="s">
        <v>1183</v>
      </c>
      <c r="O294" s="400"/>
      <c r="P294" s="400"/>
      <c r="Q294" s="400"/>
      <c r="R294" s="400"/>
      <c r="S294" s="400"/>
      <c r="T294" s="400"/>
      <c r="V294" s="403"/>
      <c r="W294" s="403"/>
      <c r="X294" s="403"/>
      <c r="Y294" s="400"/>
      <c r="Z294" s="400"/>
      <c r="AA294" s="400"/>
      <c r="AB294" s="400"/>
      <c r="AC294" s="400"/>
      <c r="AD294" s="400"/>
      <c r="AE294" s="400"/>
      <c r="AF294" s="400"/>
      <c r="AG294" s="408"/>
      <c r="AH294" s="400"/>
      <c r="AI294" s="400"/>
      <c r="AJ294" s="400"/>
      <c r="AK294" s="400"/>
      <c r="AL294" s="6"/>
      <c r="AM294" s="6"/>
      <c r="AN294" s="8"/>
    </row>
    <row r="295" spans="1:40">
      <c r="A295" s="725"/>
      <c r="B295" s="725"/>
      <c r="C295" s="726"/>
      <c r="D295" s="726"/>
      <c r="E295" s="400"/>
      <c r="F295" s="401"/>
      <c r="G295" s="400"/>
      <c r="H295" s="400"/>
      <c r="I295" s="400"/>
      <c r="J295" s="409"/>
      <c r="K295" s="400"/>
      <c r="L295" s="400"/>
      <c r="M295" s="400" t="s">
        <v>1184</v>
      </c>
      <c r="N295" s="400" t="s">
        <v>1185</v>
      </c>
      <c r="O295" s="400"/>
      <c r="P295" s="400"/>
      <c r="Q295" s="400"/>
      <c r="R295" s="400"/>
      <c r="S295" s="400"/>
      <c r="T295" s="400"/>
      <c r="V295" s="403"/>
      <c r="W295" s="403"/>
      <c r="X295" s="403"/>
      <c r="Y295" s="400"/>
      <c r="Z295" s="400"/>
      <c r="AA295" s="400"/>
      <c r="AB295" s="400"/>
      <c r="AC295" s="400"/>
      <c r="AD295" s="400"/>
      <c r="AE295" s="400"/>
      <c r="AF295" s="400"/>
      <c r="AG295" s="408"/>
      <c r="AH295" s="400"/>
      <c r="AI295" s="400"/>
      <c r="AJ295" s="400"/>
      <c r="AK295" s="400"/>
      <c r="AL295" s="6"/>
      <c r="AM295" s="6"/>
      <c r="AN295" s="8"/>
    </row>
    <row r="296" spans="1:40">
      <c r="A296" s="725"/>
      <c r="B296" s="725"/>
      <c r="C296" s="726"/>
      <c r="D296" s="726"/>
      <c r="E296" s="400"/>
      <c r="F296" s="401"/>
      <c r="G296" s="400"/>
      <c r="H296" s="400"/>
      <c r="I296" s="400"/>
      <c r="J296" s="409"/>
      <c r="K296" s="400"/>
      <c r="L296" s="400"/>
      <c r="M296" s="400" t="s">
        <v>1186</v>
      </c>
      <c r="N296" s="400" t="s">
        <v>1187</v>
      </c>
      <c r="O296" s="400"/>
      <c r="P296" s="400"/>
      <c r="Q296" s="400"/>
      <c r="R296" s="400"/>
      <c r="S296" s="400"/>
      <c r="T296" s="400"/>
      <c r="V296" s="403"/>
      <c r="W296" s="403"/>
      <c r="X296" s="403"/>
      <c r="Y296" s="400"/>
      <c r="Z296" s="400"/>
      <c r="AA296" s="400"/>
      <c r="AB296" s="400"/>
      <c r="AC296" s="400"/>
      <c r="AD296" s="400"/>
      <c r="AE296" s="400"/>
      <c r="AF296" s="400"/>
      <c r="AG296" s="408"/>
      <c r="AH296" s="400"/>
      <c r="AI296" s="400"/>
      <c r="AJ296" s="400"/>
      <c r="AK296" s="400"/>
      <c r="AL296" s="6"/>
      <c r="AM296" s="6"/>
      <c r="AN296" s="8"/>
    </row>
    <row r="297" spans="1:40">
      <c r="A297" s="725"/>
      <c r="B297" s="725"/>
      <c r="C297" s="726"/>
      <c r="D297" s="726"/>
      <c r="E297" s="400"/>
      <c r="F297" s="401"/>
      <c r="G297" s="400"/>
      <c r="H297" s="400"/>
      <c r="I297" s="400"/>
      <c r="J297" s="409"/>
      <c r="K297" s="400"/>
      <c r="L297" s="400"/>
      <c r="M297" s="400" t="s">
        <v>1188</v>
      </c>
      <c r="N297" s="400" t="s">
        <v>1189</v>
      </c>
      <c r="O297" s="400"/>
      <c r="P297" s="400"/>
      <c r="Q297" s="400"/>
      <c r="R297" s="400"/>
      <c r="S297" s="400"/>
      <c r="T297" s="400"/>
      <c r="V297" s="403"/>
      <c r="W297" s="403"/>
      <c r="X297" s="403"/>
      <c r="Y297" s="400"/>
      <c r="Z297" s="400"/>
      <c r="AA297" s="400"/>
      <c r="AB297" s="400"/>
      <c r="AC297" s="400"/>
      <c r="AD297" s="400"/>
      <c r="AE297" s="400"/>
      <c r="AF297" s="400"/>
      <c r="AG297" s="408"/>
      <c r="AH297" s="400"/>
      <c r="AI297" s="400"/>
      <c r="AJ297" s="400"/>
      <c r="AK297" s="400"/>
      <c r="AL297" s="6"/>
      <c r="AM297" s="6"/>
      <c r="AN297" s="8"/>
    </row>
    <row r="298" spans="1:40">
      <c r="A298" s="725"/>
      <c r="B298" s="725"/>
      <c r="C298" s="726"/>
      <c r="D298" s="726"/>
      <c r="E298" s="400"/>
      <c r="F298" s="401"/>
      <c r="G298" s="400"/>
      <c r="H298" s="400"/>
      <c r="I298" s="400"/>
      <c r="J298" s="409"/>
      <c r="K298" s="400"/>
      <c r="L298" s="400"/>
      <c r="M298" s="400" t="s">
        <v>1190</v>
      </c>
      <c r="N298" s="400" t="s">
        <v>1191</v>
      </c>
      <c r="O298" s="400"/>
      <c r="P298" s="400"/>
      <c r="Q298" s="400"/>
      <c r="R298" s="400"/>
      <c r="S298" s="400"/>
      <c r="T298" s="400"/>
      <c r="V298" s="403"/>
      <c r="W298" s="403"/>
      <c r="X298" s="403"/>
      <c r="Y298" s="400"/>
      <c r="Z298" s="400"/>
      <c r="AA298" s="400"/>
      <c r="AB298" s="400"/>
      <c r="AC298" s="400"/>
      <c r="AD298" s="400"/>
      <c r="AE298" s="400"/>
      <c r="AF298" s="400"/>
      <c r="AG298" s="408"/>
      <c r="AH298" s="400"/>
      <c r="AI298" s="400"/>
      <c r="AJ298" s="400"/>
      <c r="AK298" s="400"/>
      <c r="AL298" s="6"/>
      <c r="AM298" s="6"/>
      <c r="AN298" s="8"/>
    </row>
    <row r="299" spans="1:40">
      <c r="A299" s="725"/>
      <c r="B299" s="725"/>
      <c r="C299" s="726"/>
      <c r="D299" s="726"/>
      <c r="E299" s="400"/>
      <c r="F299" s="401"/>
      <c r="G299" s="400"/>
      <c r="H299" s="400"/>
      <c r="I299" s="400"/>
      <c r="J299" s="409"/>
      <c r="K299" s="400"/>
      <c r="L299" s="400"/>
      <c r="M299" s="400" t="s">
        <v>1192</v>
      </c>
      <c r="N299" s="400" t="s">
        <v>1193</v>
      </c>
      <c r="O299" s="400"/>
      <c r="P299" s="400"/>
      <c r="Q299" s="400"/>
      <c r="R299" s="400"/>
      <c r="S299" s="400"/>
      <c r="T299" s="400"/>
      <c r="V299" s="403"/>
      <c r="W299" s="403"/>
      <c r="X299" s="403"/>
      <c r="Y299" s="400"/>
      <c r="Z299" s="400"/>
      <c r="AA299" s="400"/>
      <c r="AB299" s="400"/>
      <c r="AC299" s="400"/>
      <c r="AD299" s="400"/>
      <c r="AE299" s="400"/>
      <c r="AF299" s="400"/>
      <c r="AG299" s="408"/>
      <c r="AH299" s="400"/>
      <c r="AI299" s="400"/>
      <c r="AJ299" s="400"/>
      <c r="AK299" s="400"/>
      <c r="AL299" s="6"/>
      <c r="AM299" s="6"/>
      <c r="AN299" s="8"/>
    </row>
    <row r="300" spans="1:40">
      <c r="A300" s="725"/>
      <c r="B300" s="725"/>
      <c r="C300" s="726"/>
      <c r="D300" s="726"/>
      <c r="E300" s="400"/>
      <c r="F300" s="401"/>
      <c r="G300" s="400"/>
      <c r="H300" s="400"/>
      <c r="I300" s="400"/>
      <c r="J300" s="409"/>
      <c r="K300" s="400"/>
      <c r="L300" s="400"/>
      <c r="M300" s="400" t="s">
        <v>1194</v>
      </c>
      <c r="N300" s="400" t="s">
        <v>1195</v>
      </c>
      <c r="O300" s="400"/>
      <c r="P300" s="400"/>
      <c r="Q300" s="400"/>
      <c r="R300" s="400"/>
      <c r="S300" s="400"/>
      <c r="T300" s="400"/>
      <c r="V300" s="403"/>
      <c r="W300" s="403"/>
      <c r="X300" s="403"/>
      <c r="Y300" s="400"/>
      <c r="Z300" s="400"/>
      <c r="AA300" s="400"/>
      <c r="AB300" s="400"/>
      <c r="AC300" s="400"/>
      <c r="AD300" s="400"/>
      <c r="AE300" s="400"/>
      <c r="AF300" s="400"/>
      <c r="AG300" s="408"/>
      <c r="AH300" s="400"/>
      <c r="AI300" s="400"/>
      <c r="AJ300" s="400"/>
      <c r="AK300" s="400"/>
      <c r="AL300" s="6"/>
      <c r="AM300" s="6"/>
      <c r="AN300" s="8"/>
    </row>
    <row r="301" spans="1:40">
      <c r="A301" s="725"/>
      <c r="B301" s="725"/>
      <c r="C301" s="726"/>
      <c r="D301" s="726"/>
      <c r="E301" s="400"/>
      <c r="F301" s="401"/>
      <c r="G301" s="400"/>
      <c r="H301" s="400"/>
      <c r="I301" s="400"/>
      <c r="J301" s="409"/>
      <c r="K301" s="400"/>
      <c r="L301" s="400"/>
      <c r="M301" s="400" t="s">
        <v>1196</v>
      </c>
      <c r="N301" s="400" t="s">
        <v>1197</v>
      </c>
      <c r="O301" s="400"/>
      <c r="P301" s="400"/>
      <c r="Q301" s="400"/>
      <c r="R301" s="400"/>
      <c r="S301" s="400"/>
      <c r="T301" s="400"/>
      <c r="V301" s="403"/>
      <c r="W301" s="403"/>
      <c r="X301" s="403"/>
      <c r="Y301" s="400"/>
      <c r="Z301" s="400"/>
      <c r="AA301" s="400"/>
      <c r="AB301" s="400"/>
      <c r="AC301" s="400"/>
      <c r="AD301" s="400"/>
      <c r="AE301" s="400"/>
      <c r="AF301" s="400"/>
      <c r="AG301" s="408"/>
      <c r="AH301" s="400"/>
      <c r="AI301" s="400"/>
      <c r="AJ301" s="400"/>
      <c r="AK301" s="400"/>
      <c r="AL301" s="6"/>
      <c r="AM301" s="6"/>
      <c r="AN301" s="8"/>
    </row>
    <row r="302" spans="1:40">
      <c r="A302" s="725"/>
      <c r="B302" s="725"/>
      <c r="C302" s="726"/>
      <c r="D302" s="726"/>
      <c r="E302" s="400"/>
      <c r="F302" s="401"/>
      <c r="G302" s="400"/>
      <c r="H302" s="400"/>
      <c r="I302" s="400"/>
      <c r="J302" s="409"/>
      <c r="K302" s="400"/>
      <c r="L302" s="400"/>
      <c r="M302" s="400" t="s">
        <v>1198</v>
      </c>
      <c r="N302" s="400" t="s">
        <v>1199</v>
      </c>
      <c r="O302" s="400"/>
      <c r="P302" s="400"/>
      <c r="Q302" s="400"/>
      <c r="R302" s="400"/>
      <c r="S302" s="400"/>
      <c r="T302" s="400"/>
      <c r="V302" s="403"/>
      <c r="W302" s="403"/>
      <c r="X302" s="403"/>
      <c r="Y302" s="400"/>
      <c r="Z302" s="400"/>
      <c r="AA302" s="400"/>
      <c r="AB302" s="400"/>
      <c r="AC302" s="400"/>
      <c r="AD302" s="400"/>
      <c r="AE302" s="400"/>
      <c r="AF302" s="400"/>
      <c r="AG302" s="408"/>
      <c r="AH302" s="400"/>
      <c r="AI302" s="400"/>
      <c r="AJ302" s="400"/>
      <c r="AK302" s="400"/>
      <c r="AL302" s="6"/>
      <c r="AM302" s="6"/>
      <c r="AN302" s="8"/>
    </row>
    <row r="303" spans="1:40">
      <c r="A303" s="725"/>
      <c r="B303" s="725"/>
      <c r="C303" s="726"/>
      <c r="D303" s="726"/>
      <c r="E303" s="400"/>
      <c r="F303" s="400"/>
      <c r="G303" s="400"/>
      <c r="H303" s="400"/>
      <c r="I303" s="400"/>
      <c r="J303" s="409"/>
      <c r="K303" s="400"/>
      <c r="L303" s="400"/>
      <c r="M303" s="400" t="s">
        <v>1200</v>
      </c>
      <c r="N303" s="400" t="s">
        <v>1201</v>
      </c>
      <c r="O303" s="400"/>
      <c r="P303" s="400"/>
      <c r="Q303" s="400"/>
      <c r="R303" s="400"/>
      <c r="S303" s="400"/>
      <c r="T303" s="400"/>
      <c r="V303" s="403"/>
      <c r="W303" s="403"/>
      <c r="X303" s="403"/>
      <c r="Y303" s="400"/>
      <c r="Z303" s="400"/>
      <c r="AA303" s="400"/>
      <c r="AB303" s="400"/>
      <c r="AC303" s="400"/>
      <c r="AD303" s="400"/>
      <c r="AE303" s="400"/>
      <c r="AF303" s="400"/>
      <c r="AG303" s="408"/>
      <c r="AH303" s="400"/>
      <c r="AI303" s="400"/>
      <c r="AJ303" s="400"/>
      <c r="AK303" s="400"/>
      <c r="AL303" s="6"/>
      <c r="AM303" s="6"/>
      <c r="AN303" s="8"/>
    </row>
    <row r="304" spans="1:40">
      <c r="A304" s="725"/>
      <c r="B304" s="725"/>
      <c r="C304" s="726"/>
      <c r="D304" s="726"/>
      <c r="E304" s="400"/>
      <c r="F304" s="401"/>
      <c r="G304" s="400"/>
      <c r="H304" s="400"/>
      <c r="I304" s="400"/>
      <c r="J304" s="409"/>
      <c r="K304" s="400"/>
      <c r="L304" s="400"/>
      <c r="M304" s="400" t="s">
        <v>1202</v>
      </c>
      <c r="N304" s="400" t="s">
        <v>1203</v>
      </c>
      <c r="O304" s="400"/>
      <c r="P304" s="400"/>
      <c r="Q304" s="400"/>
      <c r="R304" s="400"/>
      <c r="S304" s="400"/>
      <c r="T304" s="400"/>
      <c r="V304" s="403"/>
      <c r="W304" s="403"/>
      <c r="X304" s="403"/>
      <c r="Y304" s="400"/>
      <c r="Z304" s="400"/>
      <c r="AA304" s="400"/>
      <c r="AB304" s="400"/>
      <c r="AC304" s="400"/>
      <c r="AD304" s="400"/>
      <c r="AE304" s="400"/>
      <c r="AF304" s="400"/>
      <c r="AG304" s="408"/>
      <c r="AH304" s="400"/>
      <c r="AI304" s="400"/>
      <c r="AJ304" s="400"/>
      <c r="AK304" s="400"/>
      <c r="AL304" s="6"/>
      <c r="AM304" s="6"/>
      <c r="AN304" s="8"/>
    </row>
    <row r="305" spans="1:40">
      <c r="A305" s="725"/>
      <c r="B305" s="125"/>
      <c r="C305" s="726"/>
      <c r="D305" s="726"/>
      <c r="E305" s="400"/>
      <c r="F305" s="401"/>
      <c r="G305" s="400"/>
      <c r="H305" s="400"/>
      <c r="I305" s="400"/>
      <c r="J305" s="409"/>
      <c r="K305" s="400"/>
      <c r="L305" s="400"/>
      <c r="M305" s="400" t="s">
        <v>1204</v>
      </c>
      <c r="N305" s="400" t="s">
        <v>1205</v>
      </c>
      <c r="O305" s="400"/>
      <c r="P305" s="400"/>
      <c r="Q305" s="400"/>
      <c r="R305" s="400"/>
      <c r="S305" s="400"/>
      <c r="T305" s="400"/>
      <c r="V305" s="403"/>
      <c r="W305" s="403"/>
      <c r="X305" s="403"/>
      <c r="Y305" s="400"/>
      <c r="Z305" s="400"/>
      <c r="AA305" s="400"/>
      <c r="AB305" s="400"/>
      <c r="AC305" s="400"/>
      <c r="AD305" s="400"/>
      <c r="AE305" s="400"/>
      <c r="AF305" s="400"/>
      <c r="AG305" s="408"/>
      <c r="AH305" s="400"/>
      <c r="AI305" s="400"/>
      <c r="AJ305" s="400"/>
      <c r="AK305" s="400"/>
      <c r="AL305" s="6"/>
      <c r="AM305" s="6"/>
      <c r="AN305" s="8"/>
    </row>
    <row r="306" spans="1:40">
      <c r="A306" s="725"/>
      <c r="B306" s="125"/>
      <c r="C306" s="726"/>
      <c r="D306" s="726"/>
      <c r="E306" s="400"/>
      <c r="F306" s="401"/>
      <c r="G306" s="400"/>
      <c r="H306" s="400"/>
      <c r="I306" s="400"/>
      <c r="J306" s="409"/>
      <c r="K306" s="400"/>
      <c r="L306" s="400"/>
      <c r="M306" s="400" t="s">
        <v>1206</v>
      </c>
      <c r="N306" s="400" t="s">
        <v>1207</v>
      </c>
      <c r="O306" s="400"/>
      <c r="P306" s="400"/>
      <c r="Q306" s="400"/>
      <c r="R306" s="400"/>
      <c r="S306" s="400"/>
      <c r="T306" s="400"/>
      <c r="V306" s="403"/>
      <c r="W306" s="403"/>
      <c r="X306" s="403"/>
      <c r="Y306" s="400"/>
      <c r="Z306" s="400"/>
      <c r="AA306" s="400"/>
      <c r="AB306" s="400"/>
      <c r="AC306" s="400"/>
      <c r="AD306" s="400"/>
      <c r="AE306" s="400"/>
      <c r="AF306" s="400"/>
      <c r="AG306" s="408"/>
      <c r="AH306" s="400"/>
      <c r="AI306" s="400"/>
      <c r="AJ306" s="400"/>
      <c r="AK306" s="400"/>
      <c r="AL306" s="6"/>
      <c r="AM306" s="6"/>
      <c r="AN306" s="8"/>
    </row>
    <row r="307" spans="1:40">
      <c r="A307" s="725"/>
      <c r="B307" s="725"/>
      <c r="C307" s="726"/>
      <c r="D307" s="726"/>
      <c r="E307" s="400"/>
      <c r="F307" s="401"/>
      <c r="G307" s="400"/>
      <c r="H307" s="400"/>
      <c r="I307" s="400"/>
      <c r="J307" s="409"/>
      <c r="K307" s="400"/>
      <c r="L307" s="400"/>
      <c r="M307" s="400" t="s">
        <v>1208</v>
      </c>
      <c r="N307" s="400" t="s">
        <v>1209</v>
      </c>
      <c r="O307" s="400"/>
      <c r="P307" s="400"/>
      <c r="Q307" s="400"/>
      <c r="R307" s="400"/>
      <c r="S307" s="400"/>
      <c r="T307" s="400"/>
      <c r="V307" s="403"/>
      <c r="W307" s="403"/>
      <c r="X307" s="403"/>
      <c r="Y307" s="400"/>
      <c r="Z307" s="400"/>
      <c r="AA307" s="400"/>
      <c r="AB307" s="400"/>
      <c r="AC307" s="400"/>
      <c r="AD307" s="400"/>
      <c r="AE307" s="400"/>
      <c r="AF307" s="400"/>
      <c r="AG307" s="408"/>
      <c r="AH307" s="400"/>
      <c r="AI307" s="400"/>
      <c r="AJ307" s="400"/>
      <c r="AK307" s="400"/>
      <c r="AL307" s="6"/>
      <c r="AM307" s="6"/>
      <c r="AN307" s="8"/>
    </row>
    <row r="308" spans="1:40">
      <c r="A308" s="725"/>
      <c r="B308" s="725"/>
      <c r="C308" s="726"/>
      <c r="D308" s="726"/>
      <c r="E308" s="400"/>
      <c r="F308" s="401"/>
      <c r="G308" s="400"/>
      <c r="H308" s="400"/>
      <c r="I308" s="400"/>
      <c r="J308" s="409"/>
      <c r="K308" s="400"/>
      <c r="L308" s="400"/>
      <c r="M308" s="400" t="s">
        <v>1210</v>
      </c>
      <c r="N308" s="400" t="s">
        <v>1211</v>
      </c>
      <c r="O308" s="400"/>
      <c r="P308" s="400"/>
      <c r="Q308" s="400"/>
      <c r="R308" s="400"/>
      <c r="S308" s="400"/>
      <c r="T308" s="400"/>
      <c r="V308" s="403"/>
      <c r="W308" s="403"/>
      <c r="X308" s="403"/>
      <c r="Y308" s="400"/>
      <c r="Z308" s="400"/>
      <c r="AA308" s="400"/>
      <c r="AB308" s="400"/>
      <c r="AC308" s="400"/>
      <c r="AD308" s="400"/>
      <c r="AE308" s="400"/>
      <c r="AF308" s="400"/>
      <c r="AG308" s="408"/>
      <c r="AH308" s="400"/>
      <c r="AI308" s="400"/>
      <c r="AJ308" s="400"/>
      <c r="AK308" s="400"/>
      <c r="AL308" s="6"/>
      <c r="AM308" s="6"/>
      <c r="AN308" s="8"/>
    </row>
    <row r="309" spans="1:40">
      <c r="A309" s="725"/>
      <c r="B309" s="725"/>
      <c r="C309" s="726"/>
      <c r="D309" s="726"/>
      <c r="E309" s="400"/>
      <c r="F309" s="401"/>
      <c r="G309" s="400"/>
      <c r="H309" s="400"/>
      <c r="I309" s="400"/>
      <c r="J309" s="409"/>
      <c r="K309" s="400"/>
      <c r="L309" s="400"/>
      <c r="M309" s="400" t="s">
        <v>1212</v>
      </c>
      <c r="N309" s="400" t="s">
        <v>1213</v>
      </c>
      <c r="O309" s="400"/>
      <c r="P309" s="400"/>
      <c r="Q309" s="400"/>
      <c r="R309" s="400"/>
      <c r="S309" s="400"/>
      <c r="T309" s="400"/>
      <c r="V309" s="403"/>
      <c r="W309" s="403"/>
      <c r="X309" s="403"/>
      <c r="Y309" s="400"/>
      <c r="Z309" s="400"/>
      <c r="AA309" s="400"/>
      <c r="AB309" s="400"/>
      <c r="AC309" s="400"/>
      <c r="AD309" s="400"/>
      <c r="AE309" s="400"/>
      <c r="AF309" s="400"/>
      <c r="AG309" s="408"/>
      <c r="AH309" s="400"/>
      <c r="AI309" s="400"/>
      <c r="AJ309" s="400"/>
      <c r="AK309" s="400"/>
      <c r="AL309" s="6"/>
      <c r="AM309" s="6"/>
      <c r="AN309" s="8"/>
    </row>
    <row r="310" spans="1:40">
      <c r="A310" s="725"/>
      <c r="B310" s="725"/>
      <c r="C310" s="726"/>
      <c r="D310" s="726"/>
      <c r="E310" s="400"/>
      <c r="F310" s="401"/>
      <c r="G310" s="400"/>
      <c r="H310" s="400"/>
      <c r="I310" s="400"/>
      <c r="J310" s="409"/>
      <c r="K310" s="400"/>
      <c r="L310" s="400"/>
      <c r="M310" s="400" t="s">
        <v>1214</v>
      </c>
      <c r="N310" s="400" t="s">
        <v>1215</v>
      </c>
      <c r="O310" s="400"/>
      <c r="P310" s="400"/>
      <c r="Q310" s="400"/>
      <c r="R310" s="400"/>
      <c r="S310" s="400"/>
      <c r="T310" s="400"/>
      <c r="V310" s="403"/>
      <c r="W310" s="403"/>
      <c r="X310" s="403"/>
      <c r="Y310" s="400"/>
      <c r="Z310" s="400"/>
      <c r="AA310" s="400"/>
      <c r="AB310" s="400"/>
      <c r="AC310" s="400"/>
      <c r="AD310" s="400"/>
      <c r="AE310" s="400"/>
      <c r="AF310" s="400"/>
      <c r="AG310" s="408"/>
      <c r="AH310" s="400"/>
      <c r="AI310" s="400"/>
      <c r="AJ310" s="400"/>
      <c r="AK310" s="400"/>
      <c r="AL310" s="6"/>
      <c r="AM310" s="6"/>
      <c r="AN310" s="8"/>
    </row>
    <row r="311" spans="1:40">
      <c r="A311" s="725"/>
      <c r="B311" s="725"/>
      <c r="C311" s="726"/>
      <c r="D311" s="726"/>
      <c r="E311" s="400"/>
      <c r="F311" s="401"/>
      <c r="G311" s="400"/>
      <c r="H311" s="400"/>
      <c r="I311" s="400"/>
      <c r="J311" s="409"/>
      <c r="K311" s="400"/>
      <c r="L311" s="400"/>
      <c r="M311" s="400" t="s">
        <v>1216</v>
      </c>
      <c r="N311" s="400" t="s">
        <v>1217</v>
      </c>
      <c r="O311" s="400"/>
      <c r="P311" s="400"/>
      <c r="Q311" s="400"/>
      <c r="R311" s="400"/>
      <c r="S311" s="400"/>
      <c r="T311" s="400"/>
      <c r="V311" s="403"/>
      <c r="W311" s="403"/>
      <c r="X311" s="403"/>
      <c r="Y311" s="400"/>
      <c r="Z311" s="400"/>
      <c r="AA311" s="400"/>
      <c r="AB311" s="400"/>
      <c r="AC311" s="400"/>
      <c r="AD311" s="400"/>
      <c r="AE311" s="400"/>
      <c r="AF311" s="400"/>
      <c r="AG311" s="408"/>
      <c r="AH311" s="400"/>
      <c r="AI311" s="400"/>
      <c r="AJ311" s="400"/>
      <c r="AK311" s="400"/>
      <c r="AL311" s="6"/>
      <c r="AM311" s="6"/>
      <c r="AN311" s="8"/>
    </row>
    <row r="312" spans="1:40">
      <c r="A312" s="725"/>
      <c r="B312" s="725"/>
      <c r="C312" s="726"/>
      <c r="D312" s="726"/>
      <c r="E312" s="400"/>
      <c r="F312" s="401"/>
      <c r="G312" s="400"/>
      <c r="H312" s="400"/>
      <c r="I312" s="400"/>
      <c r="J312" s="409"/>
      <c r="K312" s="400"/>
      <c r="L312" s="400"/>
      <c r="M312" s="400" t="s">
        <v>1218</v>
      </c>
      <c r="N312" s="400" t="s">
        <v>1219</v>
      </c>
      <c r="O312" s="400"/>
      <c r="P312" s="400"/>
      <c r="Q312" s="400"/>
      <c r="R312" s="400"/>
      <c r="S312" s="400"/>
      <c r="T312" s="400"/>
      <c r="V312" s="403"/>
      <c r="W312" s="403"/>
      <c r="X312" s="403"/>
      <c r="Y312" s="400"/>
      <c r="Z312" s="400"/>
      <c r="AA312" s="400"/>
      <c r="AB312" s="400"/>
      <c r="AC312" s="400"/>
      <c r="AD312" s="400"/>
      <c r="AE312" s="400"/>
      <c r="AF312" s="400"/>
      <c r="AG312" s="408"/>
      <c r="AH312" s="400"/>
      <c r="AI312" s="400"/>
      <c r="AJ312" s="400"/>
      <c r="AK312" s="400"/>
      <c r="AL312" s="6"/>
      <c r="AM312" s="6"/>
      <c r="AN312" s="8"/>
    </row>
    <row r="313" spans="1:40">
      <c r="A313" s="725"/>
      <c r="B313" s="725"/>
      <c r="C313" s="726"/>
      <c r="D313" s="726"/>
      <c r="E313" s="400"/>
      <c r="F313" s="401"/>
      <c r="G313" s="400"/>
      <c r="H313" s="400"/>
      <c r="I313" s="400"/>
      <c r="J313" s="409"/>
      <c r="K313" s="400"/>
      <c r="L313" s="400"/>
      <c r="M313" s="400" t="s">
        <v>1220</v>
      </c>
      <c r="N313" s="400" t="s">
        <v>1221</v>
      </c>
      <c r="O313" s="400"/>
      <c r="P313" s="400"/>
      <c r="Q313" s="400"/>
      <c r="R313" s="400"/>
      <c r="S313" s="400"/>
      <c r="T313" s="400"/>
      <c r="V313" s="403"/>
      <c r="W313" s="403"/>
      <c r="X313" s="403"/>
      <c r="Y313" s="400"/>
      <c r="Z313" s="400"/>
      <c r="AA313" s="400"/>
      <c r="AB313" s="400"/>
      <c r="AC313" s="400"/>
      <c r="AD313" s="400"/>
      <c r="AE313" s="400"/>
      <c r="AF313" s="400"/>
      <c r="AG313" s="408"/>
      <c r="AH313" s="400"/>
      <c r="AI313" s="400"/>
      <c r="AJ313" s="400"/>
      <c r="AK313" s="400"/>
      <c r="AL313" s="6"/>
      <c r="AM313" s="6"/>
      <c r="AN313" s="8"/>
    </row>
    <row r="314" spans="1:40">
      <c r="A314" s="725"/>
      <c r="B314" s="725"/>
      <c r="C314" s="726"/>
      <c r="D314" s="726"/>
      <c r="E314" s="400"/>
      <c r="F314" s="401"/>
      <c r="G314" s="400"/>
      <c r="H314" s="400"/>
      <c r="I314" s="400"/>
      <c r="J314" s="409"/>
      <c r="K314" s="400"/>
      <c r="L314" s="400"/>
      <c r="M314" s="400" t="s">
        <v>1222</v>
      </c>
      <c r="N314" s="400" t="s">
        <v>1223</v>
      </c>
      <c r="O314" s="400"/>
      <c r="P314" s="400"/>
      <c r="Q314" s="400"/>
      <c r="R314" s="400"/>
      <c r="S314" s="400"/>
      <c r="T314" s="400"/>
      <c r="V314" s="403"/>
      <c r="W314" s="403"/>
      <c r="X314" s="403"/>
      <c r="Y314" s="400"/>
      <c r="Z314" s="400"/>
      <c r="AA314" s="400"/>
      <c r="AB314" s="400"/>
      <c r="AC314" s="400"/>
      <c r="AD314" s="400"/>
      <c r="AE314" s="400"/>
      <c r="AF314" s="400"/>
      <c r="AG314" s="408"/>
      <c r="AH314" s="400"/>
      <c r="AI314" s="400"/>
      <c r="AJ314" s="400"/>
      <c r="AK314" s="400"/>
      <c r="AL314" s="6"/>
      <c r="AM314" s="6"/>
      <c r="AN314" s="8"/>
    </row>
    <row r="315" spans="1:40">
      <c r="A315" s="725"/>
      <c r="B315" s="725"/>
      <c r="C315" s="726"/>
      <c r="D315" s="726"/>
      <c r="E315" s="400"/>
      <c r="F315" s="401"/>
      <c r="G315" s="400"/>
      <c r="H315" s="400"/>
      <c r="I315" s="400"/>
      <c r="J315" s="409"/>
      <c r="K315" s="400"/>
      <c r="L315" s="400"/>
      <c r="M315" s="400" t="s">
        <v>1224</v>
      </c>
      <c r="N315" s="400" t="s">
        <v>1225</v>
      </c>
      <c r="O315" s="400"/>
      <c r="P315" s="400"/>
      <c r="Q315" s="400"/>
      <c r="R315" s="400"/>
      <c r="S315" s="400"/>
      <c r="T315" s="400"/>
      <c r="V315" s="403"/>
      <c r="W315" s="403"/>
      <c r="X315" s="403"/>
      <c r="Y315" s="400"/>
      <c r="Z315" s="400"/>
      <c r="AA315" s="400"/>
      <c r="AB315" s="400"/>
      <c r="AC315" s="400"/>
      <c r="AD315" s="400"/>
      <c r="AE315" s="400"/>
      <c r="AF315" s="400"/>
      <c r="AG315" s="408"/>
      <c r="AH315" s="400"/>
      <c r="AI315" s="400"/>
      <c r="AJ315" s="400"/>
      <c r="AK315" s="400"/>
      <c r="AL315" s="6"/>
      <c r="AM315" s="6"/>
      <c r="AN315" s="8"/>
    </row>
    <row r="316" spans="1:40">
      <c r="A316" s="725"/>
      <c r="B316" s="725"/>
      <c r="C316" s="726"/>
      <c r="D316" s="726"/>
      <c r="E316" s="400"/>
      <c r="F316" s="401"/>
      <c r="G316" s="400"/>
      <c r="H316" s="400"/>
      <c r="I316" s="400"/>
      <c r="J316" s="409"/>
      <c r="K316" s="400"/>
      <c r="L316" s="400"/>
      <c r="M316" s="400" t="s">
        <v>1226</v>
      </c>
      <c r="N316" s="400" t="s">
        <v>1227</v>
      </c>
      <c r="O316" s="400"/>
      <c r="P316" s="400"/>
      <c r="Q316" s="400"/>
      <c r="R316" s="400"/>
      <c r="S316" s="400"/>
      <c r="T316" s="400"/>
      <c r="V316" s="403"/>
      <c r="W316" s="403"/>
      <c r="X316" s="403"/>
      <c r="Y316" s="400"/>
      <c r="Z316" s="400"/>
      <c r="AA316" s="400"/>
      <c r="AB316" s="400"/>
      <c r="AC316" s="400"/>
      <c r="AD316" s="400"/>
      <c r="AE316" s="400"/>
      <c r="AF316" s="400"/>
      <c r="AG316" s="408"/>
      <c r="AH316" s="400"/>
      <c r="AI316" s="400"/>
      <c r="AJ316" s="400"/>
      <c r="AK316" s="400"/>
      <c r="AL316" s="6"/>
      <c r="AM316" s="6"/>
      <c r="AN316" s="8"/>
    </row>
    <row r="317" spans="1:40">
      <c r="A317" s="725"/>
      <c r="B317" s="725"/>
      <c r="C317" s="726"/>
      <c r="D317" s="726"/>
      <c r="E317" s="400"/>
      <c r="F317" s="401"/>
      <c r="G317" s="400"/>
      <c r="H317" s="400"/>
      <c r="I317" s="400"/>
      <c r="J317" s="409"/>
      <c r="K317" s="400"/>
      <c r="L317" s="400"/>
      <c r="M317" s="400" t="s">
        <v>1228</v>
      </c>
      <c r="N317" s="400" t="s">
        <v>1229</v>
      </c>
      <c r="O317" s="400"/>
      <c r="P317" s="400"/>
      <c r="Q317" s="400"/>
      <c r="R317" s="400"/>
      <c r="S317" s="400"/>
      <c r="T317" s="400"/>
      <c r="V317" s="403"/>
      <c r="W317" s="403"/>
      <c r="X317" s="403"/>
      <c r="Y317" s="400"/>
      <c r="Z317" s="400"/>
      <c r="AA317" s="400"/>
      <c r="AB317" s="400"/>
      <c r="AC317" s="400"/>
      <c r="AD317" s="400"/>
      <c r="AE317" s="400"/>
      <c r="AF317" s="400"/>
      <c r="AG317" s="408"/>
      <c r="AH317" s="400"/>
      <c r="AI317" s="400"/>
      <c r="AJ317" s="400"/>
      <c r="AK317" s="400"/>
      <c r="AL317" s="6"/>
      <c r="AM317" s="6"/>
      <c r="AN317" s="8"/>
    </row>
    <row r="318" spans="1:40">
      <c r="A318" s="725"/>
      <c r="B318" s="725"/>
      <c r="C318" s="726"/>
      <c r="D318" s="726"/>
      <c r="E318" s="400"/>
      <c r="F318" s="401"/>
      <c r="G318" s="400"/>
      <c r="H318" s="400"/>
      <c r="I318" s="400"/>
      <c r="J318" s="409"/>
      <c r="K318" s="400"/>
      <c r="L318" s="400"/>
      <c r="M318" s="400" t="s">
        <v>1230</v>
      </c>
      <c r="N318" s="400" t="s">
        <v>1231</v>
      </c>
      <c r="O318" s="400"/>
      <c r="P318" s="400"/>
      <c r="Q318" s="400"/>
      <c r="R318" s="400"/>
      <c r="S318" s="400"/>
      <c r="T318" s="400"/>
      <c r="V318" s="403"/>
      <c r="W318" s="403"/>
      <c r="X318" s="403"/>
      <c r="Y318" s="400"/>
      <c r="Z318" s="400"/>
      <c r="AA318" s="400"/>
      <c r="AB318" s="400"/>
      <c r="AC318" s="400"/>
      <c r="AD318" s="400"/>
      <c r="AE318" s="400"/>
      <c r="AF318" s="400"/>
      <c r="AG318" s="408"/>
      <c r="AH318" s="400"/>
      <c r="AI318" s="400"/>
      <c r="AJ318" s="400"/>
      <c r="AK318" s="400"/>
      <c r="AL318" s="6"/>
      <c r="AM318" s="6"/>
      <c r="AN318" s="8"/>
    </row>
    <row r="319" spans="1:40">
      <c r="A319" s="725"/>
      <c r="B319" s="725"/>
      <c r="C319" s="726"/>
      <c r="D319" s="726"/>
      <c r="E319" s="400"/>
      <c r="F319" s="401"/>
      <c r="G319" s="400"/>
      <c r="H319" s="400"/>
      <c r="I319" s="400"/>
      <c r="J319" s="409"/>
      <c r="K319" s="400"/>
      <c r="L319" s="400"/>
      <c r="M319" s="400" t="s">
        <v>1232</v>
      </c>
      <c r="N319" s="400" t="s">
        <v>1233</v>
      </c>
      <c r="O319" s="400"/>
      <c r="P319" s="400"/>
      <c r="Q319" s="400"/>
      <c r="R319" s="400"/>
      <c r="S319" s="400"/>
      <c r="T319" s="400"/>
      <c r="V319" s="403"/>
      <c r="W319" s="403"/>
      <c r="X319" s="403"/>
      <c r="Y319" s="400"/>
      <c r="Z319" s="400"/>
      <c r="AA319" s="400"/>
      <c r="AB319" s="400"/>
      <c r="AC319" s="400"/>
      <c r="AD319" s="400"/>
      <c r="AE319" s="400"/>
      <c r="AF319" s="400"/>
      <c r="AG319" s="408"/>
      <c r="AH319" s="400"/>
      <c r="AI319" s="400"/>
      <c r="AJ319" s="400"/>
      <c r="AK319" s="400"/>
      <c r="AL319" s="6"/>
      <c r="AM319" s="6"/>
      <c r="AN319" s="8"/>
    </row>
    <row r="320" spans="1:40">
      <c r="A320" s="725"/>
      <c r="B320" s="725"/>
      <c r="C320" s="726"/>
      <c r="D320" s="726"/>
      <c r="E320" s="400"/>
      <c r="F320" s="401"/>
      <c r="G320" s="400"/>
      <c r="H320" s="400"/>
      <c r="I320" s="400"/>
      <c r="J320" s="409"/>
      <c r="K320" s="400"/>
      <c r="L320" s="400"/>
      <c r="M320" s="400" t="s">
        <v>1234</v>
      </c>
      <c r="N320" s="400" t="s">
        <v>1235</v>
      </c>
      <c r="O320" s="400"/>
      <c r="P320" s="400"/>
      <c r="Q320" s="400"/>
      <c r="R320" s="400"/>
      <c r="S320" s="400"/>
      <c r="T320" s="400"/>
      <c r="V320" s="403"/>
      <c r="W320" s="403"/>
      <c r="X320" s="403"/>
      <c r="Y320" s="400"/>
      <c r="Z320" s="400"/>
      <c r="AA320" s="400"/>
      <c r="AB320" s="400"/>
      <c r="AC320" s="400"/>
      <c r="AD320" s="400"/>
      <c r="AE320" s="400"/>
      <c r="AF320" s="400"/>
      <c r="AG320" s="408"/>
      <c r="AH320" s="400"/>
      <c r="AI320" s="400"/>
      <c r="AJ320" s="400"/>
      <c r="AK320" s="400"/>
      <c r="AL320" s="6"/>
      <c r="AM320" s="6"/>
      <c r="AN320" s="8"/>
    </row>
    <row r="321" spans="1:40">
      <c r="A321" s="725"/>
      <c r="B321" s="725"/>
      <c r="C321" s="726"/>
      <c r="D321" s="726"/>
      <c r="E321" s="400"/>
      <c r="F321" s="401"/>
      <c r="G321" s="400"/>
      <c r="H321" s="400"/>
      <c r="I321" s="400"/>
      <c r="J321" s="409"/>
      <c r="K321" s="400"/>
      <c r="L321" s="400"/>
      <c r="M321" s="400" t="s">
        <v>1236</v>
      </c>
      <c r="N321" s="400" t="s">
        <v>1237</v>
      </c>
      <c r="O321" s="400"/>
      <c r="P321" s="400"/>
      <c r="Q321" s="400"/>
      <c r="R321" s="400"/>
      <c r="S321" s="400"/>
      <c r="T321" s="400"/>
      <c r="V321" s="403"/>
      <c r="W321" s="403"/>
      <c r="X321" s="403"/>
      <c r="Y321" s="400"/>
      <c r="Z321" s="400"/>
      <c r="AA321" s="400"/>
      <c r="AB321" s="400"/>
      <c r="AC321" s="400"/>
      <c r="AD321" s="400"/>
      <c r="AE321" s="400"/>
      <c r="AF321" s="400"/>
      <c r="AG321" s="408"/>
      <c r="AH321" s="400"/>
      <c r="AI321" s="400"/>
      <c r="AJ321" s="400"/>
      <c r="AK321" s="400"/>
      <c r="AL321" s="6"/>
      <c r="AM321" s="6"/>
      <c r="AN321" s="8"/>
    </row>
    <row r="322" spans="1:40">
      <c r="A322" s="725"/>
      <c r="B322" s="725"/>
      <c r="C322" s="726"/>
      <c r="D322" s="726"/>
      <c r="E322" s="400"/>
      <c r="F322" s="401"/>
      <c r="G322" s="400"/>
      <c r="H322" s="400"/>
      <c r="I322" s="400"/>
      <c r="J322" s="409"/>
      <c r="K322" s="400"/>
      <c r="L322" s="400"/>
      <c r="M322" s="400" t="s">
        <v>1238</v>
      </c>
      <c r="N322" s="400" t="s">
        <v>1239</v>
      </c>
      <c r="O322" s="400"/>
      <c r="P322" s="400"/>
      <c r="Q322" s="400"/>
      <c r="R322" s="400"/>
      <c r="S322" s="400"/>
      <c r="T322" s="400"/>
      <c r="V322" s="403"/>
      <c r="W322" s="403"/>
      <c r="X322" s="403"/>
      <c r="Y322" s="400"/>
      <c r="Z322" s="400"/>
      <c r="AA322" s="400"/>
      <c r="AB322" s="400"/>
      <c r="AC322" s="400"/>
      <c r="AD322" s="400"/>
      <c r="AE322" s="400"/>
      <c r="AF322" s="400"/>
      <c r="AG322" s="408"/>
      <c r="AH322" s="400"/>
      <c r="AI322" s="400"/>
      <c r="AJ322" s="400"/>
      <c r="AK322" s="400"/>
      <c r="AL322" s="6"/>
      <c r="AM322" s="6"/>
      <c r="AN322" s="8"/>
    </row>
    <row r="323" spans="1:40">
      <c r="A323" s="725"/>
      <c r="B323" s="725"/>
      <c r="C323" s="726"/>
      <c r="D323" s="726"/>
      <c r="E323" s="400"/>
      <c r="F323" s="401"/>
      <c r="G323" s="400"/>
      <c r="H323" s="400"/>
      <c r="I323" s="400"/>
      <c r="J323" s="409"/>
      <c r="K323" s="400"/>
      <c r="L323" s="400"/>
      <c r="M323" s="400" t="s">
        <v>1240</v>
      </c>
      <c r="N323" s="400" t="s">
        <v>1241</v>
      </c>
      <c r="O323" s="400"/>
      <c r="P323" s="400"/>
      <c r="Q323" s="400"/>
      <c r="R323" s="400"/>
      <c r="S323" s="400"/>
      <c r="T323" s="400"/>
      <c r="V323" s="403"/>
      <c r="W323" s="403"/>
      <c r="X323" s="403"/>
      <c r="Y323" s="400"/>
      <c r="Z323" s="400"/>
      <c r="AA323" s="400"/>
      <c r="AB323" s="400"/>
      <c r="AC323" s="400"/>
      <c r="AD323" s="400"/>
      <c r="AE323" s="400"/>
      <c r="AF323" s="400"/>
      <c r="AG323" s="408"/>
      <c r="AH323" s="400"/>
      <c r="AI323" s="400"/>
      <c r="AJ323" s="400"/>
      <c r="AK323" s="400"/>
      <c r="AL323" s="6"/>
      <c r="AM323" s="6"/>
      <c r="AN323" s="8"/>
    </row>
    <row r="324" spans="1:40">
      <c r="A324" s="725"/>
      <c r="B324" s="725"/>
      <c r="C324" s="726"/>
      <c r="D324" s="726"/>
      <c r="E324" s="400"/>
      <c r="F324" s="401"/>
      <c r="G324" s="400"/>
      <c r="H324" s="400"/>
      <c r="I324" s="400"/>
      <c r="J324" s="409"/>
      <c r="K324" s="400"/>
      <c r="L324" s="400"/>
      <c r="M324" s="400" t="s">
        <v>1242</v>
      </c>
      <c r="N324" s="400" t="s">
        <v>1243</v>
      </c>
      <c r="O324" s="400"/>
      <c r="P324" s="400"/>
      <c r="Q324" s="400"/>
      <c r="R324" s="400"/>
      <c r="S324" s="400"/>
      <c r="T324" s="400"/>
      <c r="V324" s="403"/>
      <c r="W324" s="403"/>
      <c r="X324" s="403"/>
      <c r="Y324" s="400"/>
      <c r="Z324" s="400"/>
      <c r="AA324" s="400"/>
      <c r="AB324" s="400"/>
      <c r="AC324" s="400"/>
      <c r="AD324" s="400"/>
      <c r="AE324" s="400"/>
      <c r="AF324" s="400"/>
      <c r="AG324" s="408"/>
      <c r="AH324" s="400"/>
      <c r="AI324" s="400"/>
      <c r="AJ324" s="400"/>
      <c r="AK324" s="400"/>
      <c r="AL324" s="6"/>
      <c r="AM324" s="6"/>
      <c r="AN324" s="8"/>
    </row>
    <row r="325" spans="1:40">
      <c r="A325" s="725"/>
      <c r="B325" s="725"/>
      <c r="C325" s="726"/>
      <c r="D325" s="726"/>
      <c r="E325" s="400"/>
      <c r="F325" s="401"/>
      <c r="G325" s="400"/>
      <c r="H325" s="400"/>
      <c r="I325" s="400"/>
      <c r="J325" s="409"/>
      <c r="K325" s="400"/>
      <c r="L325" s="400"/>
      <c r="M325" s="400" t="s">
        <v>1244</v>
      </c>
      <c r="N325" s="400" t="s">
        <v>1245</v>
      </c>
      <c r="O325" s="400"/>
      <c r="P325" s="400"/>
      <c r="Q325" s="400"/>
      <c r="R325" s="400"/>
      <c r="S325" s="400"/>
      <c r="T325" s="400"/>
      <c r="V325" s="403"/>
      <c r="W325" s="403"/>
      <c r="X325" s="403"/>
      <c r="Y325" s="400"/>
      <c r="Z325" s="400"/>
      <c r="AA325" s="400"/>
      <c r="AB325" s="400"/>
      <c r="AC325" s="400"/>
      <c r="AD325" s="400"/>
      <c r="AE325" s="400"/>
      <c r="AF325" s="400"/>
      <c r="AG325" s="408"/>
      <c r="AH325" s="400"/>
      <c r="AI325" s="400"/>
      <c r="AJ325" s="400"/>
      <c r="AK325" s="400"/>
      <c r="AL325" s="6"/>
      <c r="AM325" s="6"/>
      <c r="AN325" s="8"/>
    </row>
    <row r="326" spans="1:40">
      <c r="A326" s="725"/>
      <c r="B326" s="725"/>
      <c r="C326" s="726"/>
      <c r="D326" s="726"/>
      <c r="E326" s="400"/>
      <c r="F326" s="401"/>
      <c r="G326" s="400"/>
      <c r="H326" s="400"/>
      <c r="I326" s="400"/>
      <c r="J326" s="409"/>
      <c r="K326" s="400"/>
      <c r="L326" s="400"/>
      <c r="M326" s="400" t="s">
        <v>1246</v>
      </c>
      <c r="N326" s="400" t="s">
        <v>1247</v>
      </c>
      <c r="O326" s="400"/>
      <c r="P326" s="400"/>
      <c r="Q326" s="400"/>
      <c r="R326" s="400"/>
      <c r="S326" s="400"/>
      <c r="T326" s="400"/>
      <c r="V326" s="403"/>
      <c r="W326" s="403"/>
      <c r="X326" s="403"/>
      <c r="Y326" s="400"/>
      <c r="Z326" s="400"/>
      <c r="AA326" s="400"/>
      <c r="AB326" s="400"/>
      <c r="AC326" s="400"/>
      <c r="AD326" s="400"/>
      <c r="AE326" s="400"/>
      <c r="AF326" s="400"/>
      <c r="AG326" s="408"/>
      <c r="AH326" s="400"/>
      <c r="AI326" s="400"/>
      <c r="AJ326" s="400"/>
      <c r="AK326" s="400"/>
      <c r="AL326" s="6"/>
      <c r="AM326" s="6"/>
      <c r="AN326" s="8"/>
    </row>
    <row r="327" spans="1:40">
      <c r="A327" s="725"/>
      <c r="B327" s="725"/>
      <c r="C327" s="726"/>
      <c r="D327" s="726"/>
      <c r="E327" s="400"/>
      <c r="F327" s="401"/>
      <c r="G327" s="400"/>
      <c r="H327" s="400"/>
      <c r="I327" s="400"/>
      <c r="J327" s="409"/>
      <c r="K327" s="400"/>
      <c r="L327" s="400"/>
      <c r="M327" s="400" t="s">
        <v>1248</v>
      </c>
      <c r="N327" s="400" t="s">
        <v>1249</v>
      </c>
      <c r="O327" s="400"/>
      <c r="P327" s="400"/>
      <c r="Q327" s="400"/>
      <c r="R327" s="400"/>
      <c r="S327" s="400"/>
      <c r="T327" s="400"/>
      <c r="V327" s="403"/>
      <c r="W327" s="403"/>
      <c r="X327" s="403"/>
      <c r="Y327" s="400"/>
      <c r="Z327" s="400"/>
      <c r="AA327" s="400"/>
      <c r="AB327" s="400"/>
      <c r="AC327" s="400"/>
      <c r="AD327" s="400"/>
      <c r="AE327" s="400"/>
      <c r="AF327" s="400"/>
      <c r="AG327" s="408"/>
      <c r="AH327" s="400"/>
      <c r="AI327" s="400"/>
      <c r="AJ327" s="400"/>
      <c r="AK327" s="400"/>
      <c r="AL327" s="6"/>
      <c r="AM327" s="6"/>
      <c r="AN327" s="8"/>
    </row>
    <row r="328" spans="1:40">
      <c r="A328" s="725"/>
      <c r="B328" s="725"/>
      <c r="C328" s="726"/>
      <c r="D328" s="726"/>
      <c r="E328" s="400"/>
      <c r="F328" s="401"/>
      <c r="G328" s="400"/>
      <c r="H328" s="400"/>
      <c r="I328" s="400"/>
      <c r="J328" s="409"/>
      <c r="K328" s="400"/>
      <c r="L328" s="400"/>
      <c r="M328" s="400" t="s">
        <v>1250</v>
      </c>
      <c r="N328" s="400" t="s">
        <v>1251</v>
      </c>
      <c r="O328" s="400"/>
      <c r="P328" s="400"/>
      <c r="Q328" s="400"/>
      <c r="R328" s="400"/>
      <c r="S328" s="400"/>
      <c r="T328" s="400"/>
      <c r="V328" s="403"/>
      <c r="W328" s="403"/>
      <c r="X328" s="403"/>
      <c r="Y328" s="400"/>
      <c r="Z328" s="400"/>
      <c r="AA328" s="400"/>
      <c r="AB328" s="400"/>
      <c r="AC328" s="400"/>
      <c r="AD328" s="400"/>
      <c r="AE328" s="400"/>
      <c r="AF328" s="400"/>
      <c r="AG328" s="408"/>
      <c r="AH328" s="400"/>
      <c r="AI328" s="400"/>
      <c r="AJ328" s="400"/>
      <c r="AK328" s="400"/>
      <c r="AL328" s="6"/>
      <c r="AM328" s="6"/>
      <c r="AN328" s="8"/>
    </row>
    <row r="329" spans="1:40">
      <c r="A329" s="725"/>
      <c r="B329" s="725"/>
      <c r="C329" s="726"/>
      <c r="D329" s="726"/>
      <c r="E329" s="400"/>
      <c r="F329" s="401"/>
      <c r="G329" s="400"/>
      <c r="H329" s="400"/>
      <c r="I329" s="400"/>
      <c r="J329" s="409"/>
      <c r="K329" s="400"/>
      <c r="L329" s="400"/>
      <c r="M329" s="400" t="s">
        <v>1252</v>
      </c>
      <c r="N329" s="400" t="s">
        <v>1253</v>
      </c>
      <c r="O329" s="400"/>
      <c r="P329" s="400"/>
      <c r="Q329" s="400"/>
      <c r="R329" s="400"/>
      <c r="S329" s="400"/>
      <c r="T329" s="400"/>
      <c r="V329" s="403"/>
      <c r="W329" s="403"/>
      <c r="X329" s="403"/>
      <c r="Y329" s="400"/>
      <c r="Z329" s="400"/>
      <c r="AA329" s="400"/>
      <c r="AB329" s="400"/>
      <c r="AC329" s="400"/>
      <c r="AD329" s="400"/>
      <c r="AE329" s="400"/>
      <c r="AF329" s="400"/>
      <c r="AG329" s="408"/>
      <c r="AH329" s="400"/>
      <c r="AI329" s="400"/>
      <c r="AJ329" s="400"/>
      <c r="AK329" s="400"/>
      <c r="AL329" s="6"/>
      <c r="AM329" s="6"/>
      <c r="AN329" s="8"/>
    </row>
    <row r="330" spans="1:40">
      <c r="A330" s="725"/>
      <c r="B330" s="725"/>
      <c r="C330" s="726"/>
      <c r="D330" s="726"/>
      <c r="E330" s="400"/>
      <c r="F330" s="401"/>
      <c r="G330" s="400"/>
      <c r="H330" s="400"/>
      <c r="I330" s="400"/>
      <c r="J330" s="409"/>
      <c r="K330" s="400"/>
      <c r="L330" s="400"/>
      <c r="M330" s="400" t="s">
        <v>1254</v>
      </c>
      <c r="N330" s="400" t="s">
        <v>1255</v>
      </c>
      <c r="O330" s="400"/>
      <c r="P330" s="400"/>
      <c r="Q330" s="400"/>
      <c r="R330" s="400"/>
      <c r="S330" s="400"/>
      <c r="T330" s="400"/>
      <c r="V330" s="403"/>
      <c r="W330" s="403"/>
      <c r="X330" s="403"/>
      <c r="Y330" s="400"/>
      <c r="Z330" s="400"/>
      <c r="AA330" s="400"/>
      <c r="AB330" s="400"/>
      <c r="AC330" s="400"/>
      <c r="AD330" s="400"/>
      <c r="AE330" s="400"/>
      <c r="AF330" s="400"/>
      <c r="AG330" s="408"/>
      <c r="AH330" s="400"/>
      <c r="AI330" s="400"/>
      <c r="AJ330" s="400"/>
      <c r="AK330" s="400"/>
      <c r="AL330" s="6"/>
      <c r="AM330" s="6"/>
      <c r="AN330" s="8"/>
    </row>
    <row r="331" spans="1:40">
      <c r="A331" s="725"/>
      <c r="B331" s="725"/>
      <c r="C331" s="726"/>
      <c r="D331" s="726"/>
      <c r="E331" s="400"/>
      <c r="F331" s="401"/>
      <c r="G331" s="400"/>
      <c r="H331" s="400"/>
      <c r="I331" s="400"/>
      <c r="J331" s="409"/>
      <c r="K331" s="400"/>
      <c r="L331" s="400"/>
      <c r="M331" s="400" t="s">
        <v>1256</v>
      </c>
      <c r="N331" s="400" t="s">
        <v>1257</v>
      </c>
      <c r="O331" s="400"/>
      <c r="P331" s="400"/>
      <c r="Q331" s="400"/>
      <c r="R331" s="400"/>
      <c r="S331" s="400"/>
      <c r="T331" s="400"/>
      <c r="W331" s="403"/>
      <c r="X331" s="403"/>
      <c r="Y331" s="400"/>
      <c r="Z331" s="400"/>
      <c r="AA331" s="400"/>
      <c r="AB331" s="400"/>
      <c r="AC331" s="400"/>
      <c r="AD331" s="400"/>
      <c r="AE331" s="400"/>
      <c r="AF331" s="400"/>
      <c r="AG331" s="408"/>
      <c r="AH331" s="400"/>
      <c r="AI331" s="400"/>
      <c r="AJ331" s="400"/>
      <c r="AK331" s="400"/>
      <c r="AL331" s="6"/>
      <c r="AM331" s="6"/>
      <c r="AN331" s="8"/>
    </row>
    <row r="332" spans="1:40">
      <c r="A332" s="725"/>
      <c r="B332" s="725"/>
      <c r="C332" s="726"/>
      <c r="D332" s="726"/>
      <c r="E332" s="400"/>
      <c r="F332" s="401"/>
      <c r="G332" s="400"/>
      <c r="H332" s="400"/>
      <c r="I332" s="400"/>
      <c r="J332" s="409"/>
      <c r="K332" s="400"/>
      <c r="L332" s="400"/>
      <c r="M332" s="400" t="s">
        <v>1258</v>
      </c>
      <c r="N332" s="400" t="s">
        <v>1259</v>
      </c>
      <c r="O332" s="400"/>
      <c r="P332" s="400"/>
      <c r="Q332" s="400"/>
      <c r="R332" s="400"/>
      <c r="S332" s="400"/>
      <c r="T332" s="400"/>
      <c r="V332" s="403"/>
      <c r="W332" s="403"/>
      <c r="X332" s="403"/>
      <c r="Y332" s="400"/>
      <c r="Z332" s="400"/>
      <c r="AA332" s="400"/>
      <c r="AB332" s="400"/>
      <c r="AC332" s="400"/>
      <c r="AD332" s="400"/>
      <c r="AE332" s="400"/>
      <c r="AF332" s="400"/>
      <c r="AG332" s="408"/>
      <c r="AH332" s="400"/>
      <c r="AI332" s="400"/>
      <c r="AJ332" s="400"/>
      <c r="AK332" s="400"/>
      <c r="AL332" s="6"/>
      <c r="AM332" s="6"/>
      <c r="AN332" s="8"/>
    </row>
    <row r="333" spans="1:40">
      <c r="A333" s="725"/>
      <c r="B333" s="725"/>
      <c r="C333" s="726"/>
      <c r="D333" s="726"/>
      <c r="E333" s="400"/>
      <c r="F333" s="401"/>
      <c r="G333" s="400"/>
      <c r="H333" s="400"/>
      <c r="I333" s="400"/>
      <c r="J333" s="409"/>
      <c r="K333" s="400"/>
      <c r="L333" s="400"/>
      <c r="M333" s="400" t="s">
        <v>1260</v>
      </c>
      <c r="N333" s="400" t="s">
        <v>3003</v>
      </c>
      <c r="O333" s="400"/>
      <c r="P333" s="400"/>
      <c r="Q333" s="400"/>
      <c r="R333" s="400"/>
      <c r="S333" s="400"/>
      <c r="T333" s="400"/>
      <c r="V333" s="403"/>
      <c r="W333" s="403"/>
      <c r="X333" s="403"/>
      <c r="Y333" s="400"/>
      <c r="Z333" s="400"/>
      <c r="AA333" s="400"/>
      <c r="AB333" s="400"/>
      <c r="AC333" s="400"/>
      <c r="AD333" s="400"/>
      <c r="AE333" s="400"/>
      <c r="AF333" s="400"/>
      <c r="AG333" s="408"/>
      <c r="AH333" s="400"/>
      <c r="AI333" s="400"/>
      <c r="AJ333" s="400"/>
      <c r="AK333" s="400"/>
      <c r="AL333" s="6"/>
      <c r="AM333" s="6"/>
      <c r="AN333" s="8"/>
    </row>
    <row r="334" spans="1:40">
      <c r="A334" s="725"/>
      <c r="B334" s="725"/>
      <c r="C334" s="726"/>
      <c r="D334" s="726"/>
      <c r="E334" s="400"/>
      <c r="F334" s="401"/>
      <c r="G334" s="400"/>
      <c r="H334" s="400"/>
      <c r="I334" s="400"/>
      <c r="J334" s="409"/>
      <c r="K334" s="400"/>
      <c r="L334" s="400"/>
      <c r="M334" s="400" t="s">
        <v>1261</v>
      </c>
      <c r="N334" s="400" t="s">
        <v>1262</v>
      </c>
      <c r="O334" s="400"/>
      <c r="P334" s="400"/>
      <c r="Q334" s="400"/>
      <c r="R334" s="400"/>
      <c r="S334" s="400"/>
      <c r="T334" s="400"/>
      <c r="V334" s="403"/>
      <c r="W334" s="403"/>
      <c r="X334" s="403"/>
      <c r="Y334" s="400"/>
      <c r="Z334" s="400"/>
      <c r="AA334" s="400"/>
      <c r="AB334" s="400"/>
      <c r="AC334" s="400"/>
      <c r="AD334" s="400"/>
      <c r="AE334" s="400"/>
      <c r="AF334" s="400"/>
      <c r="AG334" s="408"/>
      <c r="AH334" s="400"/>
      <c r="AI334" s="400"/>
      <c r="AJ334" s="400"/>
      <c r="AK334" s="400"/>
      <c r="AL334" s="6"/>
      <c r="AM334" s="6"/>
      <c r="AN334" s="8"/>
    </row>
    <row r="335" spans="1:40">
      <c r="A335" s="725"/>
      <c r="B335" s="725"/>
      <c r="C335" s="726"/>
      <c r="D335" s="726"/>
      <c r="E335" s="400"/>
      <c r="F335" s="401"/>
      <c r="G335" s="400"/>
      <c r="H335" s="400"/>
      <c r="I335" s="400"/>
      <c r="J335" s="409"/>
      <c r="K335" s="400"/>
      <c r="L335" s="400"/>
      <c r="M335" s="400" t="s">
        <v>1263</v>
      </c>
      <c r="N335" s="400" t="s">
        <v>1264</v>
      </c>
      <c r="O335" s="400"/>
      <c r="P335" s="400"/>
      <c r="Q335" s="400"/>
      <c r="R335" s="400"/>
      <c r="S335" s="400"/>
      <c r="T335" s="400"/>
      <c r="V335" s="403"/>
      <c r="W335" s="403"/>
      <c r="X335" s="403"/>
      <c r="Y335" s="400"/>
      <c r="Z335" s="400"/>
      <c r="AA335" s="400"/>
      <c r="AB335" s="400"/>
      <c r="AC335" s="400"/>
      <c r="AD335" s="400"/>
      <c r="AE335" s="400"/>
      <c r="AF335" s="400"/>
      <c r="AG335" s="408"/>
      <c r="AH335" s="400"/>
      <c r="AI335" s="400"/>
      <c r="AJ335" s="400"/>
      <c r="AK335" s="400"/>
      <c r="AL335" s="6"/>
      <c r="AM335" s="6"/>
      <c r="AN335" s="8"/>
    </row>
    <row r="336" spans="1:40">
      <c r="A336" s="725"/>
      <c r="B336" s="725"/>
      <c r="C336" s="726"/>
      <c r="D336" s="726"/>
      <c r="E336" s="400"/>
      <c r="F336" s="401"/>
      <c r="G336" s="400"/>
      <c r="H336" s="400"/>
      <c r="I336" s="400"/>
      <c r="J336" s="409"/>
      <c r="K336" s="400"/>
      <c r="L336" s="400"/>
      <c r="M336" s="400" t="s">
        <v>1265</v>
      </c>
      <c r="N336" s="400" t="s">
        <v>1266</v>
      </c>
      <c r="O336" s="400"/>
      <c r="P336" s="400"/>
      <c r="Q336" s="400"/>
      <c r="R336" s="400"/>
      <c r="S336" s="400"/>
      <c r="T336" s="400"/>
      <c r="V336" s="403"/>
      <c r="W336" s="403"/>
      <c r="X336" s="403"/>
      <c r="Y336" s="400"/>
      <c r="Z336" s="400"/>
      <c r="AA336" s="400"/>
      <c r="AB336" s="400"/>
      <c r="AC336" s="400"/>
      <c r="AD336" s="400"/>
      <c r="AE336" s="400"/>
      <c r="AF336" s="400"/>
      <c r="AG336" s="408"/>
      <c r="AH336" s="400"/>
      <c r="AI336" s="400"/>
      <c r="AJ336" s="400"/>
      <c r="AK336" s="400"/>
      <c r="AL336" s="6"/>
      <c r="AM336" s="6"/>
      <c r="AN336" s="8"/>
    </row>
    <row r="337" spans="1:40">
      <c r="A337" s="725"/>
      <c r="B337" s="725"/>
      <c r="C337" s="726"/>
      <c r="D337" s="726"/>
      <c r="E337" s="400"/>
      <c r="F337" s="401"/>
      <c r="G337" s="400"/>
      <c r="H337" s="400"/>
      <c r="I337" s="400"/>
      <c r="J337" s="409"/>
      <c r="K337" s="400"/>
      <c r="L337" s="400"/>
      <c r="M337" s="400" t="s">
        <v>1267</v>
      </c>
      <c r="N337" s="400" t="s">
        <v>1268</v>
      </c>
      <c r="O337" s="400"/>
      <c r="P337" s="400"/>
      <c r="Q337" s="400"/>
      <c r="R337" s="400"/>
      <c r="S337" s="400"/>
      <c r="T337" s="400"/>
      <c r="V337" s="403"/>
      <c r="W337" s="403"/>
      <c r="X337" s="403"/>
      <c r="Y337" s="400"/>
      <c r="Z337" s="400"/>
      <c r="AA337" s="400"/>
      <c r="AB337" s="400"/>
      <c r="AC337" s="400"/>
      <c r="AD337" s="400"/>
      <c r="AE337" s="400"/>
      <c r="AF337" s="400"/>
      <c r="AG337" s="408"/>
      <c r="AH337" s="400"/>
      <c r="AI337" s="400"/>
      <c r="AJ337" s="400"/>
      <c r="AK337" s="400"/>
      <c r="AL337" s="6"/>
      <c r="AM337" s="6"/>
      <c r="AN337" s="8"/>
    </row>
    <row r="338" spans="1:40">
      <c r="A338" s="725"/>
      <c r="B338" s="725"/>
      <c r="C338" s="726"/>
      <c r="D338" s="726"/>
      <c r="E338" s="400"/>
      <c r="F338" s="401"/>
      <c r="G338" s="400"/>
      <c r="H338" s="400"/>
      <c r="I338" s="400"/>
      <c r="J338" s="409"/>
      <c r="K338" s="400"/>
      <c r="L338" s="400"/>
      <c r="M338" s="400" t="s">
        <v>1269</v>
      </c>
      <c r="N338" s="400" t="s">
        <v>1270</v>
      </c>
      <c r="O338" s="400"/>
      <c r="P338" s="400"/>
      <c r="Q338" s="400"/>
      <c r="R338" s="400"/>
      <c r="S338" s="400"/>
      <c r="T338" s="400"/>
      <c r="V338" s="403"/>
      <c r="W338" s="403"/>
      <c r="X338" s="403"/>
      <c r="Y338" s="400"/>
      <c r="Z338" s="400"/>
      <c r="AA338" s="400"/>
      <c r="AB338" s="400"/>
      <c r="AC338" s="400"/>
      <c r="AD338" s="400"/>
      <c r="AE338" s="400"/>
      <c r="AF338" s="400"/>
      <c r="AG338" s="408"/>
      <c r="AH338" s="400"/>
      <c r="AI338" s="400"/>
      <c r="AJ338" s="400"/>
      <c r="AK338" s="400"/>
      <c r="AL338" s="6"/>
      <c r="AM338" s="6"/>
      <c r="AN338" s="8"/>
    </row>
    <row r="339" spans="1:40">
      <c r="A339" s="725"/>
      <c r="B339" s="725"/>
      <c r="C339" s="726"/>
      <c r="D339" s="726"/>
      <c r="E339" s="400"/>
      <c r="F339" s="401"/>
      <c r="G339" s="400"/>
      <c r="H339" s="400"/>
      <c r="I339" s="400"/>
      <c r="J339" s="409"/>
      <c r="K339" s="400"/>
      <c r="L339" s="400"/>
      <c r="M339" s="400" t="s">
        <v>1271</v>
      </c>
      <c r="N339" s="400" t="s">
        <v>1272</v>
      </c>
      <c r="O339" s="400"/>
      <c r="P339" s="400"/>
      <c r="Q339" s="400"/>
      <c r="R339" s="400"/>
      <c r="S339" s="400"/>
      <c r="T339" s="400"/>
      <c r="V339" s="403"/>
      <c r="W339" s="403"/>
      <c r="X339" s="403"/>
      <c r="Y339" s="400"/>
      <c r="Z339" s="400"/>
      <c r="AA339" s="400"/>
      <c r="AB339" s="400"/>
      <c r="AC339" s="400"/>
      <c r="AD339" s="400"/>
      <c r="AE339" s="400"/>
      <c r="AF339" s="400"/>
      <c r="AG339" s="408"/>
      <c r="AH339" s="400"/>
      <c r="AI339" s="400"/>
      <c r="AJ339" s="400"/>
      <c r="AK339" s="400"/>
      <c r="AL339" s="6"/>
      <c r="AM339" s="6"/>
      <c r="AN339" s="8"/>
    </row>
    <row r="340" spans="1:40">
      <c r="A340" s="725"/>
      <c r="B340" s="725"/>
      <c r="C340" s="726"/>
      <c r="D340" s="726"/>
      <c r="E340" s="400"/>
      <c r="F340" s="401"/>
      <c r="G340" s="400"/>
      <c r="H340" s="400"/>
      <c r="I340" s="400"/>
      <c r="J340" s="409"/>
      <c r="K340" s="400"/>
      <c r="L340" s="400"/>
      <c r="M340" s="400" t="s">
        <v>1273</v>
      </c>
      <c r="N340" s="400" t="s">
        <v>1274</v>
      </c>
      <c r="O340" s="400"/>
      <c r="P340" s="400"/>
      <c r="Q340" s="400"/>
      <c r="R340" s="400"/>
      <c r="S340" s="400"/>
      <c r="T340" s="400"/>
      <c r="V340" s="403"/>
      <c r="W340" s="403"/>
      <c r="X340" s="403"/>
      <c r="Y340" s="400"/>
      <c r="Z340" s="400"/>
      <c r="AA340" s="400"/>
      <c r="AB340" s="400"/>
      <c r="AC340" s="400"/>
      <c r="AD340" s="400"/>
      <c r="AE340" s="400"/>
      <c r="AF340" s="400"/>
      <c r="AG340" s="408"/>
      <c r="AH340" s="400"/>
      <c r="AI340" s="400"/>
      <c r="AJ340" s="400"/>
      <c r="AK340" s="400"/>
      <c r="AL340" s="6"/>
      <c r="AM340" s="6"/>
      <c r="AN340" s="8"/>
    </row>
    <row r="341" spans="1:40">
      <c r="A341" s="725"/>
      <c r="B341" s="725"/>
      <c r="C341" s="726"/>
      <c r="D341" s="726"/>
      <c r="E341" s="400"/>
      <c r="F341" s="401"/>
      <c r="G341" s="400"/>
      <c r="H341" s="400"/>
      <c r="I341" s="400"/>
      <c r="J341" s="409"/>
      <c r="K341" s="400"/>
      <c r="L341" s="400"/>
      <c r="M341" s="400" t="s">
        <v>1275</v>
      </c>
      <c r="N341" s="400" t="s">
        <v>1276</v>
      </c>
      <c r="O341" s="400"/>
      <c r="P341" s="400"/>
      <c r="Q341" s="400"/>
      <c r="R341" s="400"/>
      <c r="S341" s="400"/>
      <c r="T341" s="400"/>
      <c r="V341" s="403"/>
      <c r="W341" s="403"/>
      <c r="X341" s="403"/>
      <c r="Y341" s="400"/>
      <c r="Z341" s="400"/>
      <c r="AA341" s="400"/>
      <c r="AB341" s="400"/>
      <c r="AC341" s="400"/>
      <c r="AD341" s="400"/>
      <c r="AE341" s="400"/>
      <c r="AF341" s="400"/>
      <c r="AG341" s="408"/>
      <c r="AH341" s="400"/>
      <c r="AI341" s="400"/>
      <c r="AJ341" s="400"/>
      <c r="AK341" s="400"/>
      <c r="AL341" s="6"/>
      <c r="AM341" s="6"/>
      <c r="AN341" s="8"/>
    </row>
    <row r="342" spans="1:40">
      <c r="A342" s="725"/>
      <c r="B342" s="725"/>
      <c r="C342" s="726"/>
      <c r="D342" s="726"/>
      <c r="E342" s="400"/>
      <c r="F342" s="401"/>
      <c r="G342" s="400"/>
      <c r="H342" s="400"/>
      <c r="I342" s="400"/>
      <c r="J342" s="409"/>
      <c r="K342" s="400"/>
      <c r="L342" s="400"/>
      <c r="M342" s="400" t="s">
        <v>1277</v>
      </c>
      <c r="N342" s="400" t="s">
        <v>1278</v>
      </c>
      <c r="O342" s="400"/>
      <c r="P342" s="400"/>
      <c r="Q342" s="400"/>
      <c r="R342" s="400"/>
      <c r="S342" s="400"/>
      <c r="T342" s="400"/>
      <c r="V342" s="403"/>
      <c r="W342" s="403"/>
      <c r="X342" s="403"/>
      <c r="Y342" s="400"/>
      <c r="Z342" s="400"/>
      <c r="AA342" s="400"/>
      <c r="AB342" s="400"/>
      <c r="AC342" s="400"/>
      <c r="AD342" s="400"/>
      <c r="AE342" s="400"/>
      <c r="AF342" s="400"/>
      <c r="AG342" s="408"/>
      <c r="AH342" s="400"/>
      <c r="AI342" s="400"/>
      <c r="AJ342" s="400"/>
      <c r="AK342" s="400"/>
      <c r="AL342" s="6"/>
      <c r="AM342" s="6"/>
      <c r="AN342" s="8"/>
    </row>
    <row r="343" spans="1:40">
      <c r="A343" s="725"/>
      <c r="B343" s="725"/>
      <c r="C343" s="726"/>
      <c r="D343" s="726"/>
      <c r="E343" s="400"/>
      <c r="F343" s="401"/>
      <c r="G343" s="400"/>
      <c r="H343" s="400"/>
      <c r="I343" s="400"/>
      <c r="J343" s="409"/>
      <c r="K343" s="400"/>
      <c r="L343" s="400"/>
      <c r="M343" s="400" t="s">
        <v>1279</v>
      </c>
      <c r="N343" s="400" t="s">
        <v>1280</v>
      </c>
      <c r="O343" s="400"/>
      <c r="P343" s="400"/>
      <c r="Q343" s="400"/>
      <c r="R343" s="400"/>
      <c r="S343" s="400"/>
      <c r="T343" s="400"/>
      <c r="V343" s="403"/>
      <c r="W343" s="403"/>
      <c r="X343" s="403"/>
      <c r="Y343" s="400"/>
      <c r="Z343" s="400"/>
      <c r="AA343" s="400"/>
      <c r="AB343" s="400"/>
      <c r="AC343" s="400"/>
      <c r="AD343" s="400"/>
      <c r="AE343" s="400"/>
      <c r="AF343" s="400"/>
      <c r="AG343" s="408"/>
      <c r="AH343" s="400"/>
      <c r="AI343" s="400"/>
      <c r="AJ343" s="400"/>
      <c r="AK343" s="400"/>
      <c r="AL343" s="6"/>
      <c r="AM343" s="6"/>
      <c r="AN343" s="8"/>
    </row>
    <row r="344" spans="1:40">
      <c r="A344" s="725"/>
      <c r="B344" s="725"/>
      <c r="C344" s="726"/>
      <c r="D344" s="726"/>
      <c r="E344" s="400"/>
      <c r="F344" s="401"/>
      <c r="G344" s="400"/>
      <c r="H344" s="400"/>
      <c r="I344" s="400"/>
      <c r="J344" s="409"/>
      <c r="K344" s="400"/>
      <c r="L344" s="400"/>
      <c r="M344" s="400" t="s">
        <v>1281</v>
      </c>
      <c r="N344" s="400" t="s">
        <v>1282</v>
      </c>
      <c r="O344" s="400"/>
      <c r="P344" s="400"/>
      <c r="Q344" s="400"/>
      <c r="R344" s="400"/>
      <c r="S344" s="400"/>
      <c r="T344" s="400"/>
      <c r="V344" s="403"/>
      <c r="W344" s="403"/>
      <c r="X344" s="403"/>
      <c r="Y344" s="400"/>
      <c r="Z344" s="400"/>
      <c r="AA344" s="400"/>
      <c r="AB344" s="400"/>
      <c r="AC344" s="400"/>
      <c r="AD344" s="400"/>
      <c r="AE344" s="400"/>
      <c r="AF344" s="400"/>
      <c r="AG344" s="408"/>
      <c r="AH344" s="400"/>
      <c r="AI344" s="400"/>
      <c r="AJ344" s="400"/>
      <c r="AK344" s="400"/>
      <c r="AL344" s="6"/>
      <c r="AM344" s="6"/>
      <c r="AN344" s="8"/>
    </row>
    <row r="345" spans="1:40">
      <c r="A345" s="725"/>
      <c r="B345" s="725"/>
      <c r="C345" s="726"/>
      <c r="D345" s="726"/>
      <c r="E345" s="400"/>
      <c r="F345" s="401"/>
      <c r="G345" s="400"/>
      <c r="H345" s="400"/>
      <c r="I345" s="400"/>
      <c r="J345" s="409"/>
      <c r="K345" s="400"/>
      <c r="L345" s="400"/>
      <c r="M345" s="400" t="s">
        <v>1283</v>
      </c>
      <c r="N345" s="400" t="s">
        <v>1284</v>
      </c>
      <c r="O345" s="400"/>
      <c r="P345" s="400"/>
      <c r="Q345" s="400"/>
      <c r="R345" s="400"/>
      <c r="S345" s="400"/>
      <c r="T345" s="400"/>
      <c r="V345" s="403"/>
      <c r="W345" s="403"/>
      <c r="X345" s="403"/>
      <c r="Y345" s="400"/>
      <c r="Z345" s="400"/>
      <c r="AA345" s="400"/>
      <c r="AB345" s="400"/>
      <c r="AC345" s="400"/>
      <c r="AD345" s="400"/>
      <c r="AE345" s="400"/>
      <c r="AF345" s="400"/>
      <c r="AG345" s="408"/>
      <c r="AH345" s="400"/>
      <c r="AI345" s="400"/>
      <c r="AJ345" s="400"/>
      <c r="AK345" s="400"/>
      <c r="AL345" s="6"/>
      <c r="AM345" s="6"/>
      <c r="AN345" s="8"/>
    </row>
    <row r="346" spans="1:40">
      <c r="A346" s="725"/>
      <c r="B346" s="725"/>
      <c r="C346" s="726"/>
      <c r="D346" s="726"/>
      <c r="E346" s="400"/>
      <c r="F346" s="401"/>
      <c r="G346" s="400"/>
      <c r="H346" s="400"/>
      <c r="I346" s="400"/>
      <c r="J346" s="409"/>
      <c r="K346" s="400"/>
      <c r="L346" s="400"/>
      <c r="M346" s="400" t="s">
        <v>1285</v>
      </c>
      <c r="N346" s="400" t="s">
        <v>1286</v>
      </c>
      <c r="O346" s="400"/>
      <c r="P346" s="400"/>
      <c r="Q346" s="400"/>
      <c r="R346" s="400"/>
      <c r="S346" s="400"/>
      <c r="T346" s="400"/>
      <c r="V346" s="403"/>
      <c r="W346" s="403"/>
      <c r="X346" s="403"/>
      <c r="Y346" s="400"/>
      <c r="Z346" s="400"/>
      <c r="AA346" s="400"/>
      <c r="AB346" s="400"/>
      <c r="AC346" s="400"/>
      <c r="AD346" s="400"/>
      <c r="AE346" s="400"/>
      <c r="AF346" s="400"/>
      <c r="AG346" s="408"/>
      <c r="AH346" s="400"/>
      <c r="AI346" s="400"/>
      <c r="AJ346" s="400"/>
      <c r="AK346" s="400"/>
      <c r="AL346" s="6"/>
      <c r="AM346" s="6"/>
      <c r="AN346" s="8"/>
    </row>
    <row r="347" spans="1:40">
      <c r="A347" s="725"/>
      <c r="B347" s="725"/>
      <c r="C347" s="726"/>
      <c r="D347" s="726"/>
      <c r="E347" s="400"/>
      <c r="F347" s="401"/>
      <c r="G347" s="400"/>
      <c r="H347" s="400"/>
      <c r="I347" s="400"/>
      <c r="J347" s="409"/>
      <c r="K347" s="400"/>
      <c r="L347" s="400"/>
      <c r="M347" s="400" t="s">
        <v>1287</v>
      </c>
      <c r="N347" s="400" t="s">
        <v>1288</v>
      </c>
      <c r="O347" s="400"/>
      <c r="P347" s="400"/>
      <c r="Q347" s="400"/>
      <c r="R347" s="400"/>
      <c r="S347" s="400"/>
      <c r="T347" s="400"/>
      <c r="V347" s="403"/>
      <c r="W347" s="403"/>
      <c r="X347" s="403"/>
      <c r="Y347" s="400"/>
      <c r="Z347" s="400"/>
      <c r="AA347" s="400"/>
      <c r="AB347" s="400"/>
      <c r="AC347" s="400"/>
      <c r="AD347" s="400"/>
      <c r="AE347" s="400"/>
      <c r="AF347" s="400"/>
      <c r="AG347" s="408"/>
      <c r="AH347" s="400"/>
      <c r="AI347" s="400"/>
      <c r="AJ347" s="400"/>
      <c r="AK347" s="400"/>
      <c r="AL347" s="6"/>
      <c r="AM347" s="6"/>
      <c r="AN347" s="8"/>
    </row>
    <row r="348" spans="1:40">
      <c r="A348" s="725"/>
      <c r="B348" s="727"/>
      <c r="C348" s="726"/>
      <c r="D348" s="726"/>
      <c r="E348" s="400"/>
      <c r="F348" s="401"/>
      <c r="G348" s="400"/>
      <c r="H348" s="400"/>
      <c r="I348" s="400"/>
      <c r="J348" s="409"/>
      <c r="K348" s="400"/>
      <c r="L348" s="400"/>
      <c r="M348" s="400" t="s">
        <v>1289</v>
      </c>
      <c r="N348" s="400" t="s">
        <v>1290</v>
      </c>
      <c r="O348" s="400"/>
      <c r="P348" s="400"/>
      <c r="Q348" s="400"/>
      <c r="R348" s="400"/>
      <c r="S348" s="400"/>
      <c r="T348" s="400"/>
      <c r="V348" s="403"/>
      <c r="W348" s="403"/>
      <c r="X348" s="403"/>
      <c r="Y348" s="400"/>
      <c r="Z348" s="400"/>
      <c r="AA348" s="400"/>
      <c r="AB348" s="400"/>
      <c r="AC348" s="400"/>
      <c r="AD348" s="400"/>
      <c r="AE348" s="400"/>
      <c r="AF348" s="400"/>
      <c r="AG348" s="408"/>
      <c r="AH348" s="400"/>
      <c r="AI348" s="400"/>
      <c r="AJ348" s="400"/>
      <c r="AK348" s="400"/>
      <c r="AL348" s="6"/>
      <c r="AM348" s="6"/>
      <c r="AN348" s="8"/>
    </row>
    <row r="349" spans="1:40">
      <c r="A349" s="725"/>
      <c r="B349" s="727"/>
      <c r="C349" s="726"/>
      <c r="D349" s="726"/>
      <c r="E349" s="400"/>
      <c r="F349" s="401"/>
      <c r="G349" s="400"/>
      <c r="H349" s="400"/>
      <c r="I349" s="400"/>
      <c r="J349" s="409"/>
      <c r="K349" s="400"/>
      <c r="L349" s="400"/>
      <c r="M349" s="400" t="s">
        <v>1291</v>
      </c>
      <c r="N349" s="400" t="s">
        <v>1292</v>
      </c>
      <c r="O349" s="400"/>
      <c r="P349" s="400"/>
      <c r="Q349" s="400"/>
      <c r="R349" s="400"/>
      <c r="S349" s="400"/>
      <c r="T349" s="400"/>
      <c r="V349" s="403"/>
      <c r="W349" s="403"/>
      <c r="X349" s="403"/>
      <c r="Y349" s="400"/>
      <c r="Z349" s="400"/>
      <c r="AA349" s="400"/>
      <c r="AB349" s="400"/>
      <c r="AC349" s="400"/>
      <c r="AD349" s="400"/>
      <c r="AE349" s="400"/>
      <c r="AF349" s="400"/>
      <c r="AG349" s="408"/>
      <c r="AH349" s="400"/>
      <c r="AI349" s="400"/>
      <c r="AJ349" s="400"/>
      <c r="AK349" s="400"/>
      <c r="AL349" s="6"/>
      <c r="AM349" s="6"/>
      <c r="AN349" s="8"/>
    </row>
    <row r="350" spans="1:40">
      <c r="A350" s="725"/>
      <c r="B350" s="727"/>
      <c r="C350" s="726"/>
      <c r="D350" s="726"/>
      <c r="E350" s="400"/>
      <c r="F350" s="401"/>
      <c r="G350" s="400"/>
      <c r="H350" s="400"/>
      <c r="I350" s="400"/>
      <c r="J350" s="409"/>
      <c r="K350" s="400"/>
      <c r="L350" s="400"/>
      <c r="M350" s="400" t="s">
        <v>1293</v>
      </c>
      <c r="N350" s="400" t="s">
        <v>1294</v>
      </c>
      <c r="O350" s="400"/>
      <c r="P350" s="400"/>
      <c r="Q350" s="400"/>
      <c r="R350" s="400"/>
      <c r="S350" s="400"/>
      <c r="T350" s="400"/>
      <c r="V350" s="403"/>
      <c r="W350" s="403"/>
      <c r="X350" s="403"/>
      <c r="Y350" s="400"/>
      <c r="Z350" s="400"/>
      <c r="AA350" s="400"/>
      <c r="AB350" s="400"/>
      <c r="AC350" s="400"/>
      <c r="AD350" s="400"/>
      <c r="AE350" s="400"/>
      <c r="AF350" s="400"/>
      <c r="AG350" s="408"/>
      <c r="AH350" s="400"/>
      <c r="AI350" s="400"/>
      <c r="AJ350" s="400"/>
      <c r="AK350" s="400"/>
      <c r="AL350" s="6"/>
      <c r="AM350" s="6"/>
      <c r="AN350" s="8"/>
    </row>
    <row r="351" spans="1:40">
      <c r="A351" s="725"/>
      <c r="B351" s="727"/>
      <c r="C351" s="726"/>
      <c r="D351" s="726"/>
      <c r="E351" s="400"/>
      <c r="F351" s="401"/>
      <c r="G351" s="400"/>
      <c r="H351" s="400"/>
      <c r="I351" s="400"/>
      <c r="J351" s="409"/>
      <c r="K351" s="400"/>
      <c r="L351" s="400"/>
      <c r="M351" s="400" t="s">
        <v>1295</v>
      </c>
      <c r="N351" s="400" t="s">
        <v>1296</v>
      </c>
      <c r="O351" s="400"/>
      <c r="P351" s="400"/>
      <c r="Q351" s="400"/>
      <c r="R351" s="400"/>
      <c r="S351" s="400"/>
      <c r="T351" s="400"/>
      <c r="V351" s="403"/>
      <c r="W351" s="403"/>
      <c r="X351" s="403"/>
      <c r="Y351" s="400"/>
      <c r="Z351" s="400"/>
      <c r="AA351" s="400"/>
      <c r="AB351" s="400"/>
      <c r="AC351" s="400"/>
      <c r="AD351" s="400"/>
      <c r="AE351" s="400"/>
      <c r="AF351" s="400"/>
      <c r="AG351" s="408"/>
      <c r="AH351" s="400"/>
      <c r="AI351" s="400"/>
      <c r="AJ351" s="400"/>
      <c r="AK351" s="400"/>
      <c r="AL351" s="6"/>
      <c r="AM351" s="6"/>
      <c r="AN351" s="8"/>
    </row>
    <row r="352" spans="1:40">
      <c r="A352" s="725"/>
      <c r="B352" s="727"/>
      <c r="C352" s="726"/>
      <c r="D352" s="726"/>
      <c r="E352" s="400"/>
      <c r="F352" s="401"/>
      <c r="G352" s="400"/>
      <c r="H352" s="400"/>
      <c r="I352" s="400"/>
      <c r="J352" s="409"/>
      <c r="K352" s="400"/>
      <c r="L352" s="400"/>
      <c r="M352" s="400" t="s">
        <v>1297</v>
      </c>
      <c r="N352" s="400" t="s">
        <v>1298</v>
      </c>
      <c r="O352" s="400"/>
      <c r="P352" s="400"/>
      <c r="Q352" s="400"/>
      <c r="R352" s="400"/>
      <c r="S352" s="400"/>
      <c r="T352" s="400"/>
      <c r="V352" s="403"/>
      <c r="W352" s="403"/>
      <c r="X352" s="403"/>
      <c r="Y352" s="400"/>
      <c r="Z352" s="400"/>
      <c r="AA352" s="400"/>
      <c r="AB352" s="400"/>
      <c r="AC352" s="400"/>
      <c r="AD352" s="400"/>
      <c r="AE352" s="400"/>
      <c r="AF352" s="400"/>
      <c r="AG352" s="408"/>
      <c r="AH352" s="400"/>
      <c r="AI352" s="400"/>
      <c r="AJ352" s="400"/>
      <c r="AK352" s="400"/>
      <c r="AL352" s="6"/>
      <c r="AM352" s="6"/>
      <c r="AN352" s="8"/>
    </row>
    <row r="353" spans="1:40">
      <c r="A353" s="725"/>
      <c r="B353" s="727"/>
      <c r="C353" s="726"/>
      <c r="D353" s="726"/>
      <c r="E353" s="400"/>
      <c r="F353" s="401"/>
      <c r="G353" s="400"/>
      <c r="H353" s="400"/>
      <c r="I353" s="400"/>
      <c r="J353" s="409"/>
      <c r="K353" s="400"/>
      <c r="L353" s="400"/>
      <c r="M353" s="400" t="s">
        <v>1299</v>
      </c>
      <c r="N353" s="400" t="s">
        <v>1300</v>
      </c>
      <c r="O353" s="400"/>
      <c r="P353" s="400"/>
      <c r="Q353" s="400"/>
      <c r="R353" s="400"/>
      <c r="S353" s="400"/>
      <c r="T353" s="400"/>
      <c r="V353" s="403"/>
      <c r="W353" s="403"/>
      <c r="X353" s="403"/>
      <c r="Y353" s="400"/>
      <c r="Z353" s="400"/>
      <c r="AA353" s="400"/>
      <c r="AB353" s="400"/>
      <c r="AC353" s="400"/>
      <c r="AD353" s="400"/>
      <c r="AE353" s="400"/>
      <c r="AF353" s="400"/>
      <c r="AG353" s="408"/>
      <c r="AH353" s="400"/>
      <c r="AI353" s="400"/>
      <c r="AJ353" s="400"/>
      <c r="AK353" s="400"/>
      <c r="AL353" s="6"/>
      <c r="AM353" s="6"/>
      <c r="AN353" s="8"/>
    </row>
    <row r="354" spans="1:40">
      <c r="A354" s="725"/>
      <c r="B354" s="728"/>
      <c r="C354" s="726"/>
      <c r="D354" s="726"/>
      <c r="E354" s="400"/>
      <c r="F354" s="401"/>
      <c r="G354" s="400"/>
      <c r="H354" s="400"/>
      <c r="I354" s="400"/>
      <c r="J354" s="409"/>
      <c r="K354" s="400"/>
      <c r="L354" s="400"/>
      <c r="M354" s="400" t="s">
        <v>1301</v>
      </c>
      <c r="N354" s="400" t="s">
        <v>3004</v>
      </c>
      <c r="O354" s="400"/>
      <c r="P354" s="400"/>
      <c r="Q354" s="400"/>
      <c r="R354" s="400"/>
      <c r="S354" s="400"/>
      <c r="T354" s="400"/>
      <c r="V354" s="403"/>
      <c r="W354" s="403"/>
      <c r="X354" s="403"/>
      <c r="Y354" s="400"/>
      <c r="Z354" s="400"/>
      <c r="AA354" s="400"/>
      <c r="AB354" s="400"/>
      <c r="AC354" s="400"/>
      <c r="AD354" s="400"/>
      <c r="AE354" s="400"/>
      <c r="AF354" s="400"/>
      <c r="AG354" s="408"/>
      <c r="AH354" s="400"/>
      <c r="AI354" s="400"/>
      <c r="AJ354" s="400"/>
      <c r="AK354" s="400"/>
      <c r="AL354" s="6"/>
      <c r="AM354" s="6"/>
      <c r="AN354" s="8"/>
    </row>
    <row r="355" spans="1:40">
      <c r="A355" s="725"/>
      <c r="B355" s="727"/>
      <c r="C355" s="726"/>
      <c r="D355" s="726"/>
      <c r="E355" s="400"/>
      <c r="F355" s="401"/>
      <c r="G355" s="400"/>
      <c r="H355" s="400"/>
      <c r="I355" s="400"/>
      <c r="J355" s="409"/>
      <c r="K355" s="400"/>
      <c r="L355" s="400"/>
      <c r="M355" s="400" t="s">
        <v>1302</v>
      </c>
      <c r="N355" s="400" t="s">
        <v>1303</v>
      </c>
      <c r="O355" s="400"/>
      <c r="P355" s="400"/>
      <c r="Q355" s="400"/>
      <c r="R355" s="400"/>
      <c r="S355" s="400"/>
      <c r="T355" s="400"/>
      <c r="V355" s="403"/>
      <c r="W355" s="403"/>
      <c r="X355" s="403"/>
      <c r="Y355" s="400"/>
      <c r="Z355" s="400"/>
      <c r="AA355" s="400"/>
      <c r="AB355" s="400"/>
      <c r="AC355" s="400"/>
      <c r="AD355" s="400"/>
      <c r="AE355" s="400"/>
      <c r="AF355" s="400"/>
      <c r="AG355" s="408"/>
      <c r="AH355" s="400"/>
      <c r="AI355" s="400"/>
      <c r="AJ355" s="400"/>
      <c r="AK355" s="400"/>
      <c r="AL355" s="6"/>
      <c r="AM355" s="6"/>
      <c r="AN355" s="8"/>
    </row>
    <row r="356" spans="1:40">
      <c r="A356" s="725"/>
      <c r="B356" s="728"/>
      <c r="C356" s="726"/>
      <c r="D356" s="726"/>
      <c r="E356" s="400"/>
      <c r="F356" s="401"/>
      <c r="G356" s="400"/>
      <c r="H356" s="400"/>
      <c r="I356" s="400"/>
      <c r="J356" s="409"/>
      <c r="K356" s="400"/>
      <c r="L356" s="400"/>
      <c r="M356" s="400" t="s">
        <v>1304</v>
      </c>
      <c r="N356" s="400" t="s">
        <v>1305</v>
      </c>
      <c r="O356" s="400"/>
      <c r="P356" s="400"/>
      <c r="Q356" s="400"/>
      <c r="R356" s="400"/>
      <c r="S356" s="400"/>
      <c r="T356" s="400"/>
      <c r="V356" s="403"/>
      <c r="W356" s="403"/>
      <c r="X356" s="403"/>
      <c r="Y356" s="400"/>
      <c r="Z356" s="400"/>
      <c r="AA356" s="400"/>
      <c r="AB356" s="400"/>
      <c r="AC356" s="400"/>
      <c r="AD356" s="400"/>
      <c r="AE356" s="400"/>
      <c r="AF356" s="400"/>
      <c r="AG356" s="408"/>
      <c r="AH356" s="400"/>
      <c r="AI356" s="400"/>
      <c r="AJ356" s="400"/>
      <c r="AK356" s="400"/>
      <c r="AL356" s="6"/>
      <c r="AM356" s="6"/>
      <c r="AN356" s="8"/>
    </row>
    <row r="357" spans="1:40">
      <c r="A357" s="725"/>
      <c r="B357" s="728"/>
      <c r="C357" s="726"/>
      <c r="D357" s="726"/>
      <c r="E357" s="400"/>
      <c r="F357" s="401"/>
      <c r="G357" s="400"/>
      <c r="H357" s="400"/>
      <c r="I357" s="400"/>
      <c r="J357" s="409"/>
      <c r="K357" s="400"/>
      <c r="L357" s="400"/>
      <c r="M357" s="400" t="s">
        <v>1306</v>
      </c>
      <c r="N357" s="400" t="s">
        <v>1307</v>
      </c>
      <c r="O357" s="400"/>
      <c r="P357" s="400"/>
      <c r="Q357" s="400"/>
      <c r="R357" s="400"/>
      <c r="S357" s="400"/>
      <c r="T357" s="400"/>
      <c r="V357" s="403"/>
      <c r="W357" s="403"/>
      <c r="X357" s="403"/>
      <c r="Y357" s="400"/>
      <c r="Z357" s="400"/>
      <c r="AA357" s="400"/>
      <c r="AB357" s="400"/>
      <c r="AC357" s="400"/>
      <c r="AD357" s="400"/>
      <c r="AE357" s="400"/>
      <c r="AF357" s="400"/>
      <c r="AG357" s="408"/>
      <c r="AH357" s="400"/>
      <c r="AI357" s="400"/>
      <c r="AJ357" s="400"/>
      <c r="AK357" s="400"/>
      <c r="AL357" s="6"/>
      <c r="AM357" s="6"/>
      <c r="AN357" s="8"/>
    </row>
    <row r="358" spans="1:40">
      <c r="A358" s="725"/>
      <c r="B358" s="727"/>
      <c r="C358" s="726"/>
      <c r="D358" s="726"/>
      <c r="E358" s="400"/>
      <c r="F358" s="401"/>
      <c r="G358" s="400"/>
      <c r="H358" s="400"/>
      <c r="I358" s="400"/>
      <c r="J358" s="409"/>
      <c r="K358" s="400"/>
      <c r="L358" s="400"/>
      <c r="M358" s="400" t="s">
        <v>1308</v>
      </c>
      <c r="N358" s="400" t="s">
        <v>1309</v>
      </c>
      <c r="O358" s="400"/>
      <c r="P358" s="400"/>
      <c r="Q358" s="400"/>
      <c r="R358" s="400"/>
      <c r="S358" s="400"/>
      <c r="T358" s="400"/>
      <c r="V358" s="403"/>
      <c r="W358" s="403"/>
      <c r="X358" s="403"/>
      <c r="Y358" s="400"/>
      <c r="Z358" s="400"/>
      <c r="AA358" s="400"/>
      <c r="AB358" s="400"/>
      <c r="AC358" s="400"/>
      <c r="AD358" s="400"/>
      <c r="AE358" s="400"/>
      <c r="AF358" s="400"/>
      <c r="AG358" s="408"/>
      <c r="AH358" s="400"/>
      <c r="AI358" s="400"/>
      <c r="AJ358" s="400"/>
      <c r="AK358" s="400"/>
      <c r="AL358" s="6"/>
      <c r="AM358" s="6"/>
      <c r="AN358" s="8"/>
    </row>
    <row r="359" spans="1:40">
      <c r="A359" s="725"/>
      <c r="B359" s="727"/>
      <c r="C359" s="726"/>
      <c r="D359" s="726"/>
      <c r="E359" s="400"/>
      <c r="F359" s="401"/>
      <c r="G359" s="400"/>
      <c r="H359" s="400"/>
      <c r="I359" s="400"/>
      <c r="J359" s="409"/>
      <c r="K359" s="400"/>
      <c r="L359" s="400"/>
      <c r="M359" s="400" t="s">
        <v>1310</v>
      </c>
      <c r="N359" s="400" t="s">
        <v>1311</v>
      </c>
      <c r="O359" s="400"/>
      <c r="P359" s="400"/>
      <c r="Q359" s="400"/>
      <c r="R359" s="400"/>
      <c r="S359" s="400"/>
      <c r="T359" s="400"/>
      <c r="V359" s="403"/>
      <c r="W359" s="403"/>
      <c r="X359" s="403"/>
      <c r="Y359" s="400"/>
      <c r="Z359" s="400"/>
      <c r="AA359" s="400"/>
      <c r="AB359" s="400"/>
      <c r="AC359" s="400"/>
      <c r="AD359" s="400"/>
      <c r="AE359" s="400"/>
      <c r="AF359" s="400"/>
      <c r="AG359" s="408"/>
      <c r="AH359" s="400"/>
      <c r="AI359" s="400"/>
      <c r="AJ359" s="400"/>
      <c r="AK359" s="400"/>
      <c r="AL359" s="6"/>
      <c r="AM359" s="6"/>
      <c r="AN359" s="8"/>
    </row>
    <row r="360" spans="1:40">
      <c r="A360" s="725"/>
      <c r="B360" s="729"/>
      <c r="C360" s="726"/>
      <c r="D360" s="726"/>
      <c r="E360" s="400"/>
      <c r="F360" s="401"/>
      <c r="G360" s="400"/>
      <c r="H360" s="400"/>
      <c r="I360" s="400"/>
      <c r="J360" s="409"/>
      <c r="K360" s="400"/>
      <c r="L360" s="400"/>
      <c r="M360" s="400" t="s">
        <v>1312</v>
      </c>
      <c r="N360" s="400" t="s">
        <v>1313</v>
      </c>
      <c r="O360" s="400"/>
      <c r="P360" s="400"/>
      <c r="Q360" s="400"/>
      <c r="R360" s="400"/>
      <c r="S360" s="400"/>
      <c r="T360" s="400"/>
      <c r="V360" s="403"/>
      <c r="W360" s="403"/>
      <c r="X360" s="403"/>
      <c r="Y360" s="400"/>
      <c r="Z360" s="400"/>
      <c r="AA360" s="400"/>
      <c r="AB360" s="400"/>
      <c r="AC360" s="400"/>
      <c r="AD360" s="400"/>
      <c r="AE360" s="400"/>
      <c r="AF360" s="400"/>
      <c r="AG360" s="408"/>
      <c r="AH360" s="400"/>
      <c r="AI360" s="400"/>
      <c r="AJ360" s="400"/>
      <c r="AK360" s="400"/>
      <c r="AL360" s="6"/>
      <c r="AM360" s="6"/>
      <c r="AN360" s="8"/>
    </row>
    <row r="361" spans="1:40">
      <c r="A361" s="725"/>
      <c r="B361" s="727"/>
      <c r="C361" s="726"/>
      <c r="D361" s="726"/>
      <c r="E361" s="400"/>
      <c r="F361" s="401"/>
      <c r="G361" s="400"/>
      <c r="H361" s="400"/>
      <c r="I361" s="400"/>
      <c r="J361" s="409"/>
      <c r="K361" s="400"/>
      <c r="L361" s="400"/>
      <c r="M361" s="400" t="s">
        <v>1314</v>
      </c>
      <c r="N361" s="400" t="s">
        <v>1315</v>
      </c>
      <c r="O361" s="400"/>
      <c r="P361" s="400"/>
      <c r="Q361" s="400"/>
      <c r="R361" s="400"/>
      <c r="S361" s="400"/>
      <c r="T361" s="400"/>
      <c r="V361" s="403"/>
      <c r="W361" s="403"/>
      <c r="X361" s="403"/>
      <c r="Y361" s="400"/>
      <c r="Z361" s="400"/>
      <c r="AA361" s="400"/>
      <c r="AB361" s="400"/>
      <c r="AC361" s="400"/>
      <c r="AD361" s="400"/>
      <c r="AE361" s="400"/>
      <c r="AF361" s="400"/>
      <c r="AG361" s="408"/>
      <c r="AH361" s="400"/>
      <c r="AI361" s="400"/>
      <c r="AJ361" s="400"/>
      <c r="AK361" s="400"/>
      <c r="AL361" s="6"/>
      <c r="AM361" s="6"/>
      <c r="AN361" s="8"/>
    </row>
    <row r="362" spans="1:40">
      <c r="A362" s="725"/>
      <c r="B362" s="727"/>
      <c r="C362" s="726"/>
      <c r="D362" s="726"/>
      <c r="E362" s="400"/>
      <c r="F362" s="401"/>
      <c r="G362" s="400"/>
      <c r="H362" s="400"/>
      <c r="I362" s="400"/>
      <c r="J362" s="409"/>
      <c r="K362" s="400"/>
      <c r="L362" s="400"/>
      <c r="M362" s="400" t="s">
        <v>1316</v>
      </c>
      <c r="N362" s="400" t="s">
        <v>1317</v>
      </c>
      <c r="O362" s="400"/>
      <c r="P362" s="400"/>
      <c r="Q362" s="400"/>
      <c r="R362" s="400"/>
      <c r="S362" s="400"/>
      <c r="T362" s="400"/>
      <c r="V362" s="403"/>
      <c r="W362" s="403"/>
      <c r="X362" s="403"/>
      <c r="Y362" s="400"/>
      <c r="Z362" s="400"/>
      <c r="AA362" s="400"/>
      <c r="AB362" s="400"/>
      <c r="AC362" s="400"/>
      <c r="AD362" s="400"/>
      <c r="AE362" s="400"/>
      <c r="AF362" s="400"/>
      <c r="AG362" s="408"/>
      <c r="AH362" s="400"/>
      <c r="AI362" s="400"/>
      <c r="AJ362" s="400"/>
      <c r="AK362" s="400"/>
      <c r="AL362" s="6"/>
      <c r="AM362" s="6"/>
      <c r="AN362" s="8"/>
    </row>
    <row r="363" spans="1:40">
      <c r="A363" s="725"/>
      <c r="B363" s="727"/>
      <c r="C363" s="726"/>
      <c r="D363" s="726"/>
      <c r="E363" s="400"/>
      <c r="F363" s="401"/>
      <c r="G363" s="400"/>
      <c r="H363" s="400"/>
      <c r="I363" s="400"/>
      <c r="J363" s="409"/>
      <c r="K363" s="400"/>
      <c r="L363" s="400"/>
      <c r="M363" s="400" t="s">
        <v>1318</v>
      </c>
      <c r="N363" s="400" t="s">
        <v>1319</v>
      </c>
      <c r="O363" s="400"/>
      <c r="P363" s="400"/>
      <c r="Q363" s="400"/>
      <c r="R363" s="400"/>
      <c r="S363" s="400"/>
      <c r="T363" s="400"/>
      <c r="V363" s="403"/>
      <c r="W363" s="403"/>
      <c r="X363" s="403"/>
      <c r="Y363" s="400"/>
      <c r="Z363" s="400"/>
      <c r="AA363" s="400"/>
      <c r="AB363" s="400"/>
      <c r="AC363" s="400"/>
      <c r="AD363" s="400"/>
      <c r="AE363" s="400"/>
      <c r="AF363" s="400"/>
      <c r="AG363" s="408"/>
      <c r="AH363" s="400"/>
      <c r="AI363" s="400"/>
      <c r="AJ363" s="400"/>
      <c r="AK363" s="400"/>
      <c r="AL363" s="6"/>
      <c r="AM363" s="6"/>
      <c r="AN363" s="8"/>
    </row>
    <row r="364" spans="1:40">
      <c r="A364" s="725"/>
      <c r="B364" s="727"/>
      <c r="C364" s="726"/>
      <c r="D364" s="726"/>
      <c r="E364" s="400"/>
      <c r="F364" s="411"/>
      <c r="G364" s="400"/>
      <c r="H364" s="400"/>
      <c r="I364" s="400"/>
      <c r="J364" s="409"/>
      <c r="K364" s="400"/>
      <c r="L364" s="400"/>
      <c r="M364" s="400" t="s">
        <v>1320</v>
      </c>
      <c r="N364" s="400" t="s">
        <v>1321</v>
      </c>
      <c r="O364" s="400"/>
      <c r="P364" s="400"/>
      <c r="Q364" s="400"/>
      <c r="R364" s="400"/>
      <c r="S364" s="400"/>
      <c r="T364" s="400"/>
      <c r="V364" s="403"/>
      <c r="W364" s="403"/>
      <c r="X364" s="403"/>
      <c r="Y364" s="400"/>
      <c r="Z364" s="400"/>
      <c r="AA364" s="400"/>
      <c r="AB364" s="400"/>
      <c r="AC364" s="400"/>
      <c r="AD364" s="400"/>
      <c r="AE364" s="400"/>
      <c r="AF364" s="400"/>
      <c r="AG364" s="408"/>
      <c r="AH364" s="400"/>
      <c r="AI364" s="400"/>
      <c r="AJ364" s="400"/>
      <c r="AK364" s="400"/>
      <c r="AL364" s="6"/>
      <c r="AM364" s="6"/>
      <c r="AN364" s="8"/>
    </row>
    <row r="365" spans="1:40">
      <c r="A365" s="725"/>
      <c r="B365" s="727"/>
      <c r="C365" s="726"/>
      <c r="D365" s="726"/>
      <c r="E365" s="400"/>
      <c r="F365" s="401"/>
      <c r="G365" s="400"/>
      <c r="H365" s="400"/>
      <c r="I365" s="400"/>
      <c r="J365" s="409"/>
      <c r="K365" s="400"/>
      <c r="L365" s="400"/>
      <c r="M365" s="400" t="s">
        <v>1322</v>
      </c>
      <c r="N365" s="400" t="s">
        <v>1323</v>
      </c>
      <c r="O365" s="400"/>
      <c r="P365" s="400"/>
      <c r="Q365" s="400"/>
      <c r="R365" s="400"/>
      <c r="S365" s="400"/>
      <c r="T365" s="400"/>
      <c r="V365" s="403"/>
      <c r="W365" s="403"/>
      <c r="X365" s="403"/>
      <c r="Y365" s="400"/>
      <c r="Z365" s="400"/>
      <c r="AA365" s="400"/>
      <c r="AB365" s="400"/>
      <c r="AC365" s="400"/>
      <c r="AD365" s="400"/>
      <c r="AE365" s="400"/>
      <c r="AF365" s="400"/>
      <c r="AG365" s="408"/>
      <c r="AH365" s="400"/>
      <c r="AI365" s="400"/>
      <c r="AJ365" s="400"/>
      <c r="AK365" s="400"/>
      <c r="AL365" s="6"/>
      <c r="AM365" s="6"/>
      <c r="AN365" s="8"/>
    </row>
    <row r="366" spans="1:40">
      <c r="A366" s="725"/>
      <c r="B366" s="727"/>
      <c r="C366" s="726"/>
      <c r="D366" s="726"/>
      <c r="E366" s="400"/>
      <c r="F366" s="401"/>
      <c r="G366" s="400"/>
      <c r="H366" s="400"/>
      <c r="I366" s="400"/>
      <c r="J366" s="409"/>
      <c r="K366" s="400"/>
      <c r="L366" s="400"/>
      <c r="M366" s="400" t="s">
        <v>1324</v>
      </c>
      <c r="N366" s="400" t="s">
        <v>1325</v>
      </c>
      <c r="O366" s="400"/>
      <c r="P366" s="400"/>
      <c r="Q366" s="400"/>
      <c r="R366" s="400"/>
      <c r="S366" s="400"/>
      <c r="T366" s="400"/>
      <c r="V366" s="403"/>
      <c r="W366" s="403"/>
      <c r="X366" s="403"/>
      <c r="Y366" s="400"/>
      <c r="Z366" s="400"/>
      <c r="AA366" s="400"/>
      <c r="AB366" s="400"/>
      <c r="AC366" s="400"/>
      <c r="AD366" s="400"/>
      <c r="AE366" s="400"/>
      <c r="AF366" s="400"/>
      <c r="AG366" s="408"/>
      <c r="AH366" s="400"/>
      <c r="AI366" s="400"/>
      <c r="AJ366" s="400"/>
      <c r="AK366" s="400"/>
      <c r="AL366" s="6"/>
      <c r="AM366" s="6"/>
      <c r="AN366" s="8"/>
    </row>
    <row r="367" spans="1:40">
      <c r="A367" s="725"/>
      <c r="B367" s="727"/>
      <c r="C367" s="726"/>
      <c r="D367" s="726"/>
      <c r="E367" s="400"/>
      <c r="F367" s="401"/>
      <c r="G367" s="400"/>
      <c r="H367" s="400"/>
      <c r="I367" s="400"/>
      <c r="J367" s="409"/>
      <c r="K367" s="400"/>
      <c r="L367" s="400"/>
      <c r="M367" s="400" t="s">
        <v>1326</v>
      </c>
      <c r="N367" s="400" t="s">
        <v>1327</v>
      </c>
      <c r="O367" s="400"/>
      <c r="P367" s="400"/>
      <c r="Q367" s="400"/>
      <c r="R367" s="400"/>
      <c r="S367" s="400"/>
      <c r="T367" s="400"/>
      <c r="V367" s="403"/>
      <c r="W367" s="403"/>
      <c r="X367" s="403"/>
      <c r="Y367" s="400"/>
      <c r="Z367" s="400"/>
      <c r="AA367" s="400"/>
      <c r="AB367" s="400"/>
      <c r="AC367" s="400"/>
      <c r="AD367" s="400"/>
      <c r="AE367" s="400"/>
      <c r="AF367" s="400"/>
      <c r="AG367" s="408"/>
      <c r="AH367" s="400"/>
      <c r="AI367" s="400"/>
      <c r="AJ367" s="400"/>
      <c r="AK367" s="400"/>
      <c r="AL367" s="6"/>
      <c r="AM367" s="6"/>
      <c r="AN367" s="8"/>
    </row>
    <row r="368" spans="1:40">
      <c r="A368" s="725"/>
      <c r="B368" s="727"/>
      <c r="C368" s="726"/>
      <c r="D368" s="726"/>
      <c r="E368" s="400"/>
      <c r="F368" s="401"/>
      <c r="G368" s="400"/>
      <c r="H368" s="400"/>
      <c r="I368" s="400"/>
      <c r="J368" s="409"/>
      <c r="K368" s="400"/>
      <c r="L368" s="400"/>
      <c r="M368" s="400" t="s">
        <v>1328</v>
      </c>
      <c r="N368" s="400" t="s">
        <v>1329</v>
      </c>
      <c r="O368" s="400"/>
      <c r="P368" s="400"/>
      <c r="Q368" s="400"/>
      <c r="R368" s="400"/>
      <c r="S368" s="400"/>
      <c r="T368" s="400"/>
      <c r="V368" s="403"/>
      <c r="W368" s="403"/>
      <c r="X368" s="403"/>
      <c r="Y368" s="400"/>
      <c r="Z368" s="400"/>
      <c r="AA368" s="400"/>
      <c r="AB368" s="400"/>
      <c r="AC368" s="400"/>
      <c r="AD368" s="400"/>
      <c r="AE368" s="400"/>
      <c r="AF368" s="400"/>
      <c r="AG368" s="408"/>
      <c r="AH368" s="400"/>
      <c r="AI368" s="400"/>
      <c r="AJ368" s="400"/>
      <c r="AK368" s="400"/>
      <c r="AL368" s="6"/>
      <c r="AM368" s="6"/>
      <c r="AN368" s="8"/>
    </row>
    <row r="369" spans="1:40">
      <c r="A369" s="725"/>
      <c r="B369" s="727"/>
      <c r="C369" s="726"/>
      <c r="D369" s="726"/>
      <c r="E369" s="400"/>
      <c r="F369" s="401"/>
      <c r="G369" s="400"/>
      <c r="H369" s="400"/>
      <c r="I369" s="400"/>
      <c r="J369" s="409"/>
      <c r="K369" s="400"/>
      <c r="L369" s="400"/>
      <c r="M369" s="400" t="s">
        <v>1330</v>
      </c>
      <c r="N369" s="400" t="s">
        <v>1331</v>
      </c>
      <c r="O369" s="400"/>
      <c r="P369" s="400"/>
      <c r="Q369" s="400"/>
      <c r="R369" s="400"/>
      <c r="S369" s="400"/>
      <c r="T369" s="400"/>
      <c r="V369" s="403"/>
      <c r="W369" s="403"/>
      <c r="X369" s="403"/>
      <c r="Y369" s="400"/>
      <c r="Z369" s="400"/>
      <c r="AA369" s="400"/>
      <c r="AB369" s="400"/>
      <c r="AC369" s="400"/>
      <c r="AD369" s="400"/>
      <c r="AE369" s="400"/>
      <c r="AF369" s="400"/>
      <c r="AG369" s="408"/>
      <c r="AH369" s="400"/>
      <c r="AI369" s="400"/>
      <c r="AJ369" s="400"/>
      <c r="AK369" s="400"/>
      <c r="AL369" s="6"/>
      <c r="AM369" s="6"/>
      <c r="AN369" s="8"/>
    </row>
    <row r="370" spans="1:40">
      <c r="A370" s="725"/>
      <c r="B370" s="727"/>
      <c r="C370" s="726"/>
      <c r="D370" s="726"/>
      <c r="E370" s="400"/>
      <c r="F370" s="401"/>
      <c r="G370" s="400"/>
      <c r="H370" s="400"/>
      <c r="I370" s="400"/>
      <c r="J370" s="409"/>
      <c r="K370" s="400"/>
      <c r="L370" s="400"/>
      <c r="M370" s="400" t="s">
        <v>1332</v>
      </c>
      <c r="N370" s="400" t="s">
        <v>1333</v>
      </c>
      <c r="O370" s="400"/>
      <c r="P370" s="400"/>
      <c r="Q370" s="400"/>
      <c r="R370" s="400"/>
      <c r="S370" s="400"/>
      <c r="T370" s="400"/>
      <c r="V370" s="403"/>
      <c r="W370" s="403"/>
      <c r="X370" s="403"/>
      <c r="Y370" s="400"/>
      <c r="Z370" s="400"/>
      <c r="AA370" s="400"/>
      <c r="AB370" s="400"/>
      <c r="AC370" s="400"/>
      <c r="AD370" s="400"/>
      <c r="AE370" s="400"/>
      <c r="AF370" s="400"/>
      <c r="AG370" s="408"/>
      <c r="AH370" s="400"/>
      <c r="AI370" s="400"/>
      <c r="AJ370" s="400"/>
      <c r="AK370" s="400"/>
      <c r="AL370" s="6"/>
      <c r="AM370" s="6"/>
      <c r="AN370" s="8"/>
    </row>
    <row r="371" spans="1:40" ht="42.75" customHeight="1">
      <c r="A371" s="725"/>
      <c r="B371" s="727"/>
      <c r="C371" s="726"/>
      <c r="D371" s="726"/>
      <c r="E371" s="400"/>
      <c r="F371" s="402"/>
      <c r="G371" s="400"/>
      <c r="H371" s="400"/>
      <c r="I371" s="400"/>
      <c r="J371" s="409"/>
      <c r="K371" s="400"/>
      <c r="L371" s="400"/>
      <c r="M371" s="400" t="s">
        <v>1334</v>
      </c>
      <c r="N371" s="400" t="s">
        <v>1335</v>
      </c>
      <c r="O371" s="400"/>
      <c r="P371" s="400"/>
      <c r="Q371" s="400"/>
      <c r="R371" s="400"/>
      <c r="S371" s="400"/>
      <c r="T371" s="400"/>
      <c r="V371" s="403"/>
      <c r="W371" s="403"/>
      <c r="X371" s="403"/>
      <c r="Y371" s="400"/>
      <c r="Z371" s="400"/>
      <c r="AA371" s="400"/>
      <c r="AB371" s="400"/>
      <c r="AC371" s="400"/>
      <c r="AD371" s="400"/>
      <c r="AE371" s="400"/>
      <c r="AF371" s="400"/>
      <c r="AG371" s="408"/>
      <c r="AH371" s="400"/>
      <c r="AI371" s="400"/>
      <c r="AJ371" s="400"/>
      <c r="AK371" s="400"/>
      <c r="AL371" s="6"/>
      <c r="AM371" s="6"/>
      <c r="AN371" s="8"/>
    </row>
    <row r="372" spans="1:40">
      <c r="A372" s="725"/>
      <c r="B372" s="727"/>
      <c r="C372" s="726"/>
      <c r="D372" s="726"/>
      <c r="E372" s="400"/>
      <c r="F372" s="401"/>
      <c r="G372" s="400"/>
      <c r="H372" s="400"/>
      <c r="I372" s="400"/>
      <c r="J372" s="409"/>
      <c r="K372" s="400"/>
      <c r="L372" s="400"/>
      <c r="M372" s="400" t="s">
        <v>1336</v>
      </c>
      <c r="N372" s="400" t="s">
        <v>1337</v>
      </c>
      <c r="O372" s="400"/>
      <c r="P372" s="400"/>
      <c r="Q372" s="400"/>
      <c r="R372" s="400"/>
      <c r="S372" s="400"/>
      <c r="T372" s="400"/>
      <c r="V372" s="403"/>
      <c r="W372" s="403"/>
      <c r="X372" s="403"/>
      <c r="Y372" s="400"/>
      <c r="Z372" s="400"/>
      <c r="AA372" s="400"/>
      <c r="AB372" s="400"/>
      <c r="AC372" s="400"/>
      <c r="AD372" s="400"/>
      <c r="AE372" s="400"/>
      <c r="AF372" s="400"/>
      <c r="AG372" s="408"/>
      <c r="AH372" s="400"/>
      <c r="AI372" s="400"/>
      <c r="AJ372" s="400"/>
      <c r="AK372" s="400"/>
      <c r="AL372" s="6"/>
      <c r="AM372" s="6"/>
      <c r="AN372" s="8"/>
    </row>
    <row r="373" spans="1:40">
      <c r="A373" s="725"/>
      <c r="B373" s="727"/>
      <c r="C373" s="726"/>
      <c r="D373" s="726"/>
      <c r="E373" s="400"/>
      <c r="F373" s="401"/>
      <c r="G373" s="400"/>
      <c r="H373" s="400"/>
      <c r="I373" s="400"/>
      <c r="J373" s="409"/>
      <c r="K373" s="400"/>
      <c r="L373" s="400"/>
      <c r="M373" s="400" t="s">
        <v>1338</v>
      </c>
      <c r="N373" s="400" t="s">
        <v>1339</v>
      </c>
      <c r="O373" s="400"/>
      <c r="P373" s="400"/>
      <c r="Q373" s="400"/>
      <c r="R373" s="400"/>
      <c r="S373" s="400"/>
      <c r="T373" s="400"/>
      <c r="V373" s="403"/>
      <c r="W373" s="403"/>
      <c r="X373" s="403"/>
      <c r="Y373" s="400"/>
      <c r="Z373" s="400"/>
      <c r="AA373" s="400"/>
      <c r="AB373" s="400"/>
      <c r="AC373" s="400"/>
      <c r="AD373" s="400"/>
      <c r="AE373" s="400"/>
      <c r="AF373" s="400"/>
      <c r="AG373" s="408"/>
      <c r="AH373" s="400"/>
      <c r="AI373" s="400"/>
      <c r="AJ373" s="400"/>
      <c r="AK373" s="400"/>
      <c r="AL373" s="6"/>
      <c r="AM373" s="6"/>
      <c r="AN373" s="8"/>
    </row>
    <row r="374" spans="1:40">
      <c r="A374" s="725"/>
      <c r="B374" s="727"/>
      <c r="C374" s="726"/>
      <c r="D374" s="726"/>
      <c r="E374" s="400"/>
      <c r="F374" s="401"/>
      <c r="G374" s="400"/>
      <c r="H374" s="400"/>
      <c r="I374" s="400"/>
      <c r="J374" s="409"/>
      <c r="K374" s="400"/>
      <c r="L374" s="400"/>
      <c r="M374" s="400" t="s">
        <v>1340</v>
      </c>
      <c r="N374" s="400" t="s">
        <v>1341</v>
      </c>
      <c r="O374" s="400"/>
      <c r="P374" s="400"/>
      <c r="Q374" s="400"/>
      <c r="R374" s="400"/>
      <c r="S374" s="400"/>
      <c r="T374" s="400"/>
      <c r="V374" s="403"/>
      <c r="W374" s="403"/>
      <c r="X374" s="403"/>
      <c r="Y374" s="400"/>
      <c r="Z374" s="400"/>
      <c r="AA374" s="400"/>
      <c r="AB374" s="400"/>
      <c r="AC374" s="400"/>
      <c r="AD374" s="400"/>
      <c r="AE374" s="400"/>
      <c r="AF374" s="400"/>
      <c r="AG374" s="408"/>
      <c r="AH374" s="400"/>
      <c r="AI374" s="400"/>
      <c r="AJ374" s="400"/>
      <c r="AK374" s="400"/>
      <c r="AL374" s="6"/>
      <c r="AM374" s="6"/>
      <c r="AN374" s="8"/>
    </row>
    <row r="375" spans="1:40">
      <c r="A375" s="725"/>
      <c r="B375" s="727"/>
      <c r="C375" s="726"/>
      <c r="D375" s="726"/>
      <c r="E375" s="400"/>
      <c r="F375" s="401"/>
      <c r="G375" s="400"/>
      <c r="H375" s="400"/>
      <c r="I375" s="400"/>
      <c r="J375" s="409"/>
      <c r="K375" s="400"/>
      <c r="L375" s="400"/>
      <c r="M375" s="400" t="s">
        <v>1342</v>
      </c>
      <c r="N375" s="400" t="s">
        <v>1343</v>
      </c>
      <c r="O375" s="400"/>
      <c r="P375" s="400"/>
      <c r="Q375" s="400"/>
      <c r="R375" s="400"/>
      <c r="S375" s="400"/>
      <c r="T375" s="400"/>
      <c r="V375" s="403"/>
      <c r="W375" s="403"/>
      <c r="X375" s="403"/>
      <c r="Y375" s="400"/>
      <c r="Z375" s="400"/>
      <c r="AA375" s="400"/>
      <c r="AB375" s="400"/>
      <c r="AC375" s="400"/>
      <c r="AD375" s="400"/>
      <c r="AE375" s="400"/>
      <c r="AF375" s="400"/>
      <c r="AG375" s="408"/>
      <c r="AH375" s="400"/>
      <c r="AI375" s="400"/>
      <c r="AJ375" s="400"/>
      <c r="AK375" s="400"/>
      <c r="AL375" s="6"/>
      <c r="AM375" s="6"/>
      <c r="AN375" s="8"/>
    </row>
    <row r="376" spans="1:40">
      <c r="A376" s="725"/>
      <c r="B376" s="727"/>
      <c r="C376" s="726"/>
      <c r="D376" s="726"/>
      <c r="E376" s="412"/>
      <c r="F376" s="401"/>
      <c r="G376" s="400"/>
      <c r="H376" s="400"/>
      <c r="I376" s="400"/>
      <c r="J376" s="409"/>
      <c r="K376" s="400"/>
      <c r="L376" s="400"/>
      <c r="M376" s="400" t="s">
        <v>1344</v>
      </c>
      <c r="N376" s="400" t="s">
        <v>1345</v>
      </c>
      <c r="O376" s="400"/>
      <c r="P376" s="400"/>
      <c r="Q376" s="400"/>
      <c r="R376" s="400"/>
      <c r="S376" s="400"/>
      <c r="T376" s="400"/>
      <c r="V376" s="403"/>
      <c r="W376" s="403"/>
      <c r="X376" s="403"/>
      <c r="Y376" s="400"/>
      <c r="Z376" s="400"/>
      <c r="AA376" s="400"/>
      <c r="AB376" s="400"/>
      <c r="AC376" s="400"/>
      <c r="AD376" s="400"/>
      <c r="AE376" s="400"/>
      <c r="AF376" s="400"/>
      <c r="AG376" s="408"/>
      <c r="AH376" s="400"/>
      <c r="AI376" s="400"/>
      <c r="AJ376" s="400"/>
      <c r="AK376" s="400"/>
      <c r="AL376" s="6"/>
      <c r="AM376" s="6"/>
      <c r="AN376" s="8"/>
    </row>
    <row r="377" spans="1:40">
      <c r="A377" s="725"/>
      <c r="B377" s="727"/>
      <c r="C377" s="726"/>
      <c r="D377" s="726"/>
      <c r="E377" s="400"/>
      <c r="F377" s="401"/>
      <c r="G377" s="400"/>
      <c r="H377" s="400"/>
      <c r="I377" s="400"/>
      <c r="J377" s="409"/>
      <c r="K377" s="400"/>
      <c r="L377" s="400"/>
      <c r="M377" s="400" t="s">
        <v>1346</v>
      </c>
      <c r="N377" s="400" t="s">
        <v>1347</v>
      </c>
      <c r="O377" s="400"/>
      <c r="P377" s="400"/>
      <c r="Q377" s="400"/>
      <c r="R377" s="400"/>
      <c r="S377" s="400"/>
      <c r="T377" s="400"/>
      <c r="V377" s="403"/>
      <c r="W377" s="403"/>
      <c r="X377" s="403"/>
      <c r="Y377" s="400"/>
      <c r="Z377" s="400"/>
      <c r="AA377" s="400"/>
      <c r="AB377" s="400"/>
      <c r="AC377" s="400"/>
      <c r="AD377" s="400"/>
      <c r="AE377" s="400"/>
      <c r="AF377" s="400"/>
      <c r="AG377" s="408"/>
      <c r="AH377" s="400"/>
      <c r="AI377" s="400"/>
      <c r="AJ377" s="400"/>
      <c r="AK377" s="400"/>
      <c r="AL377" s="6"/>
      <c r="AM377" s="6"/>
      <c r="AN377" s="8"/>
    </row>
    <row r="378" spans="1:40">
      <c r="A378" s="725"/>
      <c r="B378" s="727"/>
      <c r="C378" s="726"/>
      <c r="D378" s="726"/>
      <c r="E378" s="400"/>
      <c r="F378" s="401"/>
      <c r="G378" s="400"/>
      <c r="H378" s="400"/>
      <c r="I378" s="400"/>
      <c r="J378" s="409"/>
      <c r="K378" s="400"/>
      <c r="L378" s="400"/>
      <c r="M378" s="400" t="s">
        <v>1348</v>
      </c>
      <c r="N378" s="400" t="s">
        <v>1349</v>
      </c>
      <c r="O378" s="400"/>
      <c r="P378" s="400"/>
      <c r="Q378" s="400"/>
      <c r="R378" s="400"/>
      <c r="S378" s="400"/>
      <c r="T378" s="400"/>
      <c r="V378" s="403"/>
      <c r="W378" s="403"/>
      <c r="X378" s="403"/>
      <c r="Y378" s="400"/>
      <c r="Z378" s="400"/>
      <c r="AA378" s="400"/>
      <c r="AB378" s="400"/>
      <c r="AC378" s="400"/>
      <c r="AD378" s="400"/>
      <c r="AE378" s="400"/>
      <c r="AF378" s="400"/>
      <c r="AG378" s="408"/>
      <c r="AH378" s="400"/>
      <c r="AI378" s="400"/>
      <c r="AJ378" s="400"/>
      <c r="AK378" s="400"/>
      <c r="AL378" s="6"/>
      <c r="AM378" s="6"/>
      <c r="AN378" s="8"/>
    </row>
    <row r="379" spans="1:40">
      <c r="A379" s="725"/>
      <c r="B379" s="727"/>
      <c r="C379" s="726"/>
      <c r="D379" s="726"/>
      <c r="E379" s="400"/>
      <c r="F379" s="401"/>
      <c r="G379" s="400"/>
      <c r="H379" s="400"/>
      <c r="I379" s="400"/>
      <c r="J379" s="409"/>
      <c r="K379" s="400"/>
      <c r="L379" s="400"/>
      <c r="M379" s="400" t="s">
        <v>1350</v>
      </c>
      <c r="N379" s="400" t="s">
        <v>1351</v>
      </c>
      <c r="O379" s="400"/>
      <c r="P379" s="400"/>
      <c r="Q379" s="400"/>
      <c r="R379" s="400"/>
      <c r="S379" s="400"/>
      <c r="T379" s="400"/>
      <c r="V379" s="403"/>
      <c r="W379" s="403"/>
      <c r="X379" s="403"/>
      <c r="Y379" s="400"/>
      <c r="Z379" s="400"/>
      <c r="AA379" s="400"/>
      <c r="AB379" s="400"/>
      <c r="AC379" s="400"/>
      <c r="AD379" s="400"/>
      <c r="AE379" s="400"/>
      <c r="AF379" s="400"/>
      <c r="AG379" s="408"/>
      <c r="AH379" s="400"/>
      <c r="AI379" s="400"/>
      <c r="AJ379" s="400"/>
      <c r="AK379" s="400"/>
      <c r="AL379" s="6"/>
      <c r="AM379" s="6"/>
      <c r="AN379" s="8"/>
    </row>
    <row r="380" spans="1:40">
      <c r="A380" s="725"/>
      <c r="B380" s="727"/>
      <c r="C380" s="726"/>
      <c r="D380" s="726"/>
      <c r="E380" s="400"/>
      <c r="F380" s="401"/>
      <c r="G380" s="400"/>
      <c r="H380" s="400"/>
      <c r="I380" s="400"/>
      <c r="J380" s="409"/>
      <c r="K380" s="400"/>
      <c r="L380" s="400"/>
      <c r="M380" s="400" t="s">
        <v>1352</v>
      </c>
      <c r="N380" s="400" t="s">
        <v>1353</v>
      </c>
      <c r="O380" s="400"/>
      <c r="P380" s="400"/>
      <c r="Q380" s="400"/>
      <c r="R380" s="400"/>
      <c r="S380" s="400"/>
      <c r="T380" s="400"/>
      <c r="V380" s="403"/>
      <c r="W380" s="403"/>
      <c r="X380" s="403"/>
      <c r="Y380" s="400"/>
      <c r="Z380" s="400"/>
      <c r="AA380" s="400"/>
      <c r="AB380" s="400"/>
      <c r="AC380" s="400"/>
      <c r="AD380" s="400"/>
      <c r="AE380" s="400"/>
      <c r="AF380" s="400"/>
      <c r="AG380" s="408"/>
      <c r="AH380" s="400"/>
      <c r="AI380" s="400"/>
      <c r="AJ380" s="400"/>
      <c r="AK380" s="400"/>
      <c r="AL380" s="6"/>
      <c r="AM380" s="6"/>
      <c r="AN380" s="8"/>
    </row>
    <row r="381" spans="1:40">
      <c r="A381" s="725"/>
      <c r="B381" s="727"/>
      <c r="C381" s="726"/>
      <c r="D381" s="726"/>
      <c r="E381" s="400"/>
      <c r="F381" s="401"/>
      <c r="G381" s="400"/>
      <c r="H381" s="400"/>
      <c r="I381" s="400"/>
      <c r="J381" s="409"/>
      <c r="K381" s="400"/>
      <c r="L381" s="400"/>
      <c r="M381" s="400" t="s">
        <v>1354</v>
      </c>
      <c r="N381" s="400" t="s">
        <v>1355</v>
      </c>
      <c r="O381" s="400"/>
      <c r="P381" s="400"/>
      <c r="Q381" s="400"/>
      <c r="R381" s="400"/>
      <c r="S381" s="400"/>
      <c r="T381" s="400"/>
      <c r="V381" s="403"/>
      <c r="W381" s="403"/>
      <c r="X381" s="403"/>
      <c r="Y381" s="400"/>
      <c r="Z381" s="400"/>
      <c r="AA381" s="400"/>
      <c r="AB381" s="400"/>
      <c r="AC381" s="400"/>
      <c r="AD381" s="400"/>
      <c r="AE381" s="400"/>
      <c r="AF381" s="400"/>
      <c r="AG381" s="408"/>
      <c r="AH381" s="400"/>
      <c r="AI381" s="400"/>
      <c r="AJ381" s="400"/>
      <c r="AK381" s="400"/>
      <c r="AL381" s="6"/>
      <c r="AM381" s="6"/>
      <c r="AN381" s="8"/>
    </row>
    <row r="382" spans="1:40">
      <c r="A382" s="725"/>
      <c r="B382" s="727"/>
      <c r="C382" s="726"/>
      <c r="D382" s="726"/>
      <c r="E382" s="400"/>
      <c r="F382" s="401"/>
      <c r="G382" s="400"/>
      <c r="H382" s="400"/>
      <c r="I382" s="400"/>
      <c r="J382" s="409"/>
      <c r="K382" s="400"/>
      <c r="L382" s="400"/>
      <c r="M382" s="400" t="s">
        <v>1356</v>
      </c>
      <c r="N382" s="400" t="s">
        <v>1357</v>
      </c>
      <c r="O382" s="400"/>
      <c r="P382" s="400"/>
      <c r="Q382" s="400"/>
      <c r="R382" s="400"/>
      <c r="S382" s="400"/>
      <c r="T382" s="400"/>
      <c r="V382" s="403"/>
      <c r="W382" s="403"/>
      <c r="X382" s="403"/>
      <c r="Y382" s="400"/>
      <c r="Z382" s="400"/>
      <c r="AA382" s="400"/>
      <c r="AB382" s="400"/>
      <c r="AC382" s="400"/>
      <c r="AD382" s="400"/>
      <c r="AE382" s="400"/>
      <c r="AF382" s="400"/>
      <c r="AG382" s="408"/>
      <c r="AH382" s="400"/>
      <c r="AI382" s="400"/>
      <c r="AJ382" s="400"/>
      <c r="AK382" s="400"/>
      <c r="AL382" s="6"/>
      <c r="AM382" s="6"/>
      <c r="AN382" s="8"/>
    </row>
    <row r="383" spans="1:40">
      <c r="A383" s="725"/>
      <c r="B383" s="727"/>
      <c r="C383" s="726"/>
      <c r="D383" s="726"/>
      <c r="E383" s="400"/>
      <c r="F383" s="401"/>
      <c r="G383" s="400"/>
      <c r="H383" s="400"/>
      <c r="I383" s="400"/>
      <c r="J383" s="409"/>
      <c r="K383" s="400"/>
      <c r="L383" s="400"/>
      <c r="M383" s="400" t="s">
        <v>1358</v>
      </c>
      <c r="N383" s="400" t="s">
        <v>1359</v>
      </c>
      <c r="O383" s="400"/>
      <c r="P383" s="400"/>
      <c r="Q383" s="400"/>
      <c r="R383" s="400"/>
      <c r="S383" s="400"/>
      <c r="T383" s="400"/>
      <c r="V383" s="403"/>
      <c r="W383" s="403"/>
      <c r="X383" s="403"/>
      <c r="Y383" s="400"/>
      <c r="Z383" s="400"/>
      <c r="AA383" s="400"/>
      <c r="AB383" s="400"/>
      <c r="AC383" s="400"/>
      <c r="AD383" s="400"/>
      <c r="AE383" s="400"/>
      <c r="AF383" s="400"/>
      <c r="AG383" s="408"/>
      <c r="AH383" s="400"/>
      <c r="AI383" s="400"/>
      <c r="AJ383" s="400"/>
      <c r="AK383" s="400"/>
      <c r="AL383" s="6"/>
      <c r="AM383" s="6"/>
      <c r="AN383" s="8"/>
    </row>
    <row r="384" spans="1:40">
      <c r="A384" s="725"/>
      <c r="B384" s="727"/>
      <c r="C384" s="726"/>
      <c r="D384" s="726"/>
      <c r="E384" s="400"/>
      <c r="F384" s="401"/>
      <c r="G384" s="400"/>
      <c r="H384" s="400"/>
      <c r="I384" s="400"/>
      <c r="J384" s="409"/>
      <c r="K384" s="400"/>
      <c r="L384" s="400"/>
      <c r="M384" s="400" t="s">
        <v>1360</v>
      </c>
      <c r="N384" s="400" t="s">
        <v>1361</v>
      </c>
      <c r="O384" s="400"/>
      <c r="P384" s="400"/>
      <c r="Q384" s="400"/>
      <c r="R384" s="400"/>
      <c r="S384" s="400"/>
      <c r="T384" s="400"/>
      <c r="V384" s="403"/>
      <c r="W384" s="403"/>
      <c r="X384" s="403"/>
      <c r="Y384" s="400"/>
      <c r="Z384" s="400"/>
      <c r="AA384" s="400"/>
      <c r="AB384" s="400"/>
      <c r="AC384" s="400"/>
      <c r="AD384" s="400"/>
      <c r="AE384" s="400"/>
      <c r="AF384" s="400"/>
      <c r="AG384" s="408"/>
      <c r="AH384" s="400"/>
      <c r="AI384" s="400"/>
      <c r="AJ384" s="400"/>
      <c r="AK384" s="400"/>
      <c r="AL384" s="6"/>
      <c r="AM384" s="6"/>
      <c r="AN384" s="8"/>
    </row>
    <row r="385" spans="1:40">
      <c r="A385" s="725"/>
      <c r="B385" s="727"/>
      <c r="C385" s="726"/>
      <c r="D385" s="726"/>
      <c r="E385" s="400"/>
      <c r="F385" s="401"/>
      <c r="G385" s="400"/>
      <c r="H385" s="400"/>
      <c r="I385" s="400"/>
      <c r="J385" s="409"/>
      <c r="K385" s="400"/>
      <c r="L385" s="400"/>
      <c r="M385" s="400" t="s">
        <v>1362</v>
      </c>
      <c r="N385" s="400" t="s">
        <v>1363</v>
      </c>
      <c r="O385" s="400"/>
      <c r="P385" s="400"/>
      <c r="Q385" s="400"/>
      <c r="R385" s="400"/>
      <c r="S385" s="400"/>
      <c r="T385" s="400"/>
      <c r="V385" s="403"/>
      <c r="W385" s="403"/>
      <c r="X385" s="403"/>
      <c r="Y385" s="400"/>
      <c r="Z385" s="400"/>
      <c r="AA385" s="400"/>
      <c r="AB385" s="400"/>
      <c r="AC385" s="400"/>
      <c r="AD385" s="400"/>
      <c r="AE385" s="400"/>
      <c r="AF385" s="400"/>
      <c r="AG385" s="408"/>
      <c r="AH385" s="400"/>
      <c r="AI385" s="400"/>
      <c r="AJ385" s="400"/>
      <c r="AK385" s="400"/>
      <c r="AL385" s="6"/>
      <c r="AM385" s="6"/>
      <c r="AN385" s="8"/>
    </row>
    <row r="386" spans="1:40">
      <c r="A386" s="725"/>
      <c r="B386" s="727"/>
      <c r="C386" s="726"/>
      <c r="D386" s="726"/>
      <c r="E386" s="400"/>
      <c r="F386" s="401"/>
      <c r="G386" s="400"/>
      <c r="H386" s="400"/>
      <c r="I386" s="400"/>
      <c r="J386" s="409"/>
      <c r="K386" s="400"/>
      <c r="L386" s="400"/>
      <c r="M386" s="400" t="s">
        <v>1364</v>
      </c>
      <c r="N386" s="400" t="s">
        <v>1365</v>
      </c>
      <c r="O386" s="400"/>
      <c r="P386" s="400"/>
      <c r="Q386" s="400"/>
      <c r="R386" s="400"/>
      <c r="S386" s="400"/>
      <c r="T386" s="400"/>
      <c r="V386" s="403"/>
      <c r="W386" s="403"/>
      <c r="X386" s="403"/>
      <c r="Y386" s="400"/>
      <c r="Z386" s="400"/>
      <c r="AA386" s="400"/>
      <c r="AB386" s="400"/>
      <c r="AC386" s="400"/>
      <c r="AD386" s="400"/>
      <c r="AE386" s="400"/>
      <c r="AF386" s="400"/>
      <c r="AG386" s="408"/>
      <c r="AH386" s="400"/>
      <c r="AI386" s="400"/>
      <c r="AJ386" s="400"/>
      <c r="AK386" s="400"/>
      <c r="AL386" s="6"/>
      <c r="AM386" s="6"/>
      <c r="AN386" s="8"/>
    </row>
    <row r="387" spans="1:40">
      <c r="A387" s="725"/>
      <c r="B387" s="727"/>
      <c r="C387" s="726"/>
      <c r="D387" s="726"/>
      <c r="E387" s="400"/>
      <c r="F387" s="401"/>
      <c r="G387" s="400"/>
      <c r="H387" s="400"/>
      <c r="I387" s="400"/>
      <c r="J387" s="409"/>
      <c r="K387" s="400"/>
      <c r="L387" s="400"/>
      <c r="M387" s="400" t="s">
        <v>1366</v>
      </c>
      <c r="N387" s="400" t="s">
        <v>1367</v>
      </c>
      <c r="O387" s="400"/>
      <c r="P387" s="400"/>
      <c r="Q387" s="400"/>
      <c r="R387" s="400"/>
      <c r="S387" s="400"/>
      <c r="T387" s="400"/>
      <c r="V387" s="403"/>
      <c r="W387" s="403"/>
      <c r="X387" s="403"/>
      <c r="Y387" s="400"/>
      <c r="Z387" s="400"/>
      <c r="AA387" s="400"/>
      <c r="AB387" s="400"/>
      <c r="AC387" s="400"/>
      <c r="AD387" s="400"/>
      <c r="AE387" s="400"/>
      <c r="AF387" s="400"/>
      <c r="AG387" s="408"/>
      <c r="AH387" s="400"/>
      <c r="AI387" s="400"/>
      <c r="AJ387" s="400"/>
      <c r="AK387" s="400"/>
      <c r="AL387" s="6"/>
      <c r="AM387" s="6"/>
      <c r="AN387" s="8"/>
    </row>
    <row r="388" spans="1:40">
      <c r="A388" s="725"/>
      <c r="B388" s="727"/>
      <c r="C388" s="726"/>
      <c r="D388" s="726"/>
      <c r="E388" s="400"/>
      <c r="F388" s="401"/>
      <c r="G388" s="400"/>
      <c r="H388" s="400"/>
      <c r="I388" s="400"/>
      <c r="J388" s="409"/>
      <c r="K388" s="400"/>
      <c r="L388" s="400"/>
      <c r="M388" s="400" t="s">
        <v>1368</v>
      </c>
      <c r="N388" s="400" t="s">
        <v>1369</v>
      </c>
      <c r="O388" s="400"/>
      <c r="P388" s="400"/>
      <c r="Q388" s="400"/>
      <c r="R388" s="400"/>
      <c r="S388" s="400"/>
      <c r="T388" s="400"/>
      <c r="V388" s="403"/>
      <c r="W388" s="403"/>
      <c r="X388" s="403"/>
      <c r="Y388" s="400"/>
      <c r="Z388" s="400"/>
      <c r="AA388" s="400"/>
      <c r="AB388" s="400"/>
      <c r="AC388" s="400"/>
      <c r="AD388" s="400"/>
      <c r="AE388" s="400"/>
      <c r="AF388" s="400"/>
      <c r="AG388" s="408"/>
      <c r="AH388" s="400"/>
      <c r="AI388" s="400"/>
      <c r="AJ388" s="400"/>
      <c r="AK388" s="400"/>
      <c r="AL388" s="6"/>
      <c r="AM388" s="6"/>
      <c r="AN388" s="8"/>
    </row>
    <row r="389" spans="1:40">
      <c r="A389" s="725"/>
      <c r="B389" s="727"/>
      <c r="C389" s="726"/>
      <c r="D389" s="726"/>
      <c r="E389" s="400"/>
      <c r="F389" s="401"/>
      <c r="G389" s="400"/>
      <c r="H389" s="400"/>
      <c r="I389" s="400"/>
      <c r="J389" s="409"/>
      <c r="K389" s="400"/>
      <c r="L389" s="400"/>
      <c r="M389" s="400" t="s">
        <v>1370</v>
      </c>
      <c r="N389" s="400" t="s">
        <v>1371</v>
      </c>
      <c r="O389" s="400"/>
      <c r="P389" s="400"/>
      <c r="Q389" s="400"/>
      <c r="R389" s="400"/>
      <c r="S389" s="400"/>
      <c r="T389" s="400"/>
      <c r="V389" s="403"/>
      <c r="W389" s="403"/>
      <c r="X389" s="403"/>
      <c r="Y389" s="400"/>
      <c r="Z389" s="400"/>
      <c r="AA389" s="400"/>
      <c r="AB389" s="400"/>
      <c r="AC389" s="400"/>
      <c r="AD389" s="400"/>
      <c r="AE389" s="400"/>
      <c r="AF389" s="400"/>
      <c r="AG389" s="408"/>
      <c r="AH389" s="400"/>
      <c r="AI389" s="400"/>
      <c r="AJ389" s="400"/>
      <c r="AK389" s="400"/>
      <c r="AL389" s="6"/>
      <c r="AM389" s="6"/>
      <c r="AN389" s="8"/>
    </row>
    <row r="390" spans="1:40">
      <c r="A390" s="725"/>
      <c r="B390" s="727"/>
      <c r="C390" s="726"/>
      <c r="D390" s="726"/>
      <c r="E390" s="400"/>
      <c r="F390" s="401"/>
      <c r="G390" s="400"/>
      <c r="H390" s="400"/>
      <c r="I390" s="400"/>
      <c r="J390" s="409"/>
      <c r="K390" s="400"/>
      <c r="L390" s="400"/>
      <c r="M390" s="400" t="s">
        <v>1372</v>
      </c>
      <c r="N390" s="400" t="s">
        <v>1373</v>
      </c>
      <c r="O390" s="400"/>
      <c r="P390" s="400"/>
      <c r="Q390" s="400"/>
      <c r="R390" s="400"/>
      <c r="S390" s="400"/>
      <c r="T390" s="400"/>
      <c r="V390" s="403"/>
      <c r="W390" s="403"/>
      <c r="X390" s="403"/>
      <c r="Y390" s="400"/>
      <c r="Z390" s="400"/>
      <c r="AA390" s="400"/>
      <c r="AB390" s="400"/>
      <c r="AC390" s="400"/>
      <c r="AD390" s="400"/>
      <c r="AE390" s="400"/>
      <c r="AF390" s="400"/>
      <c r="AG390" s="408"/>
      <c r="AH390" s="400"/>
      <c r="AI390" s="400"/>
      <c r="AJ390" s="400"/>
      <c r="AK390" s="400"/>
      <c r="AL390" s="6"/>
      <c r="AM390" s="6"/>
      <c r="AN390" s="8"/>
    </row>
    <row r="391" spans="1:40">
      <c r="A391" s="725"/>
      <c r="B391" s="727"/>
      <c r="C391" s="726"/>
      <c r="D391" s="726"/>
      <c r="E391" s="400"/>
      <c r="F391" s="401"/>
      <c r="G391" s="400"/>
      <c r="H391" s="400"/>
      <c r="I391" s="400"/>
      <c r="J391" s="409"/>
      <c r="K391" s="400"/>
      <c r="L391" s="400"/>
      <c r="M391" s="400" t="s">
        <v>1374</v>
      </c>
      <c r="N391" s="400" t="s">
        <v>1375</v>
      </c>
      <c r="O391" s="400"/>
      <c r="P391" s="400"/>
      <c r="Q391" s="400"/>
      <c r="R391" s="400"/>
      <c r="S391" s="400"/>
      <c r="T391" s="400"/>
      <c r="V391" s="403"/>
      <c r="W391" s="403"/>
      <c r="X391" s="403"/>
      <c r="Y391" s="400"/>
      <c r="Z391" s="400"/>
      <c r="AA391" s="400"/>
      <c r="AB391" s="400"/>
      <c r="AC391" s="400"/>
      <c r="AD391" s="400"/>
      <c r="AE391" s="400"/>
      <c r="AF391" s="400"/>
      <c r="AG391" s="408"/>
      <c r="AH391" s="400"/>
      <c r="AI391" s="400"/>
      <c r="AJ391" s="400"/>
      <c r="AK391" s="400"/>
      <c r="AL391" s="6"/>
      <c r="AM391" s="6"/>
      <c r="AN391" s="8"/>
    </row>
    <row r="392" spans="1:40">
      <c r="A392" s="725"/>
      <c r="B392" s="727"/>
      <c r="C392" s="726"/>
      <c r="D392" s="726"/>
      <c r="E392" s="400"/>
      <c r="F392" s="401"/>
      <c r="G392" s="400"/>
      <c r="H392" s="400"/>
      <c r="I392" s="400"/>
      <c r="J392" s="409"/>
      <c r="K392" s="400"/>
      <c r="L392" s="400"/>
      <c r="M392" s="400" t="s">
        <v>1376</v>
      </c>
      <c r="N392" s="400" t="s">
        <v>1377</v>
      </c>
      <c r="O392" s="400"/>
      <c r="P392" s="400"/>
      <c r="Q392" s="400"/>
      <c r="R392" s="400"/>
      <c r="S392" s="400"/>
      <c r="T392" s="400"/>
      <c r="V392" s="403"/>
      <c r="W392" s="403"/>
      <c r="X392" s="403"/>
      <c r="Y392" s="400"/>
      <c r="Z392" s="400"/>
      <c r="AA392" s="400"/>
      <c r="AB392" s="400"/>
      <c r="AC392" s="400"/>
      <c r="AD392" s="400"/>
      <c r="AE392" s="400"/>
      <c r="AF392" s="400"/>
      <c r="AG392" s="408"/>
      <c r="AH392" s="400"/>
      <c r="AI392" s="400"/>
      <c r="AJ392" s="400"/>
      <c r="AK392" s="400"/>
      <c r="AL392" s="6"/>
      <c r="AM392" s="6"/>
      <c r="AN392" s="8"/>
    </row>
    <row r="393" spans="1:40">
      <c r="A393" s="725"/>
      <c r="B393" s="727"/>
      <c r="C393" s="726"/>
      <c r="D393" s="726"/>
      <c r="E393" s="400"/>
      <c r="F393" s="401"/>
      <c r="G393" s="400"/>
      <c r="H393" s="400"/>
      <c r="I393" s="400"/>
      <c r="J393" s="409"/>
      <c r="K393" s="400"/>
      <c r="L393" s="400"/>
      <c r="M393" s="400" t="s">
        <v>1378</v>
      </c>
      <c r="N393" s="400" t="s">
        <v>1379</v>
      </c>
      <c r="O393" s="400"/>
      <c r="P393" s="400"/>
      <c r="Q393" s="400"/>
      <c r="R393" s="400"/>
      <c r="S393" s="400"/>
      <c r="T393" s="400"/>
      <c r="V393" s="403"/>
      <c r="W393" s="403"/>
      <c r="X393" s="403"/>
      <c r="Y393" s="400"/>
      <c r="Z393" s="400"/>
      <c r="AA393" s="400"/>
      <c r="AB393" s="400"/>
      <c r="AC393" s="400"/>
      <c r="AD393" s="400"/>
      <c r="AE393" s="400"/>
      <c r="AF393" s="400"/>
      <c r="AG393" s="408"/>
      <c r="AH393" s="400"/>
      <c r="AI393" s="400"/>
      <c r="AJ393" s="400"/>
      <c r="AK393" s="400"/>
      <c r="AL393" s="6"/>
      <c r="AM393" s="6"/>
      <c r="AN393" s="8"/>
    </row>
    <row r="394" spans="1:40">
      <c r="A394" s="725"/>
      <c r="B394" s="727"/>
      <c r="C394" s="726"/>
      <c r="D394" s="726"/>
      <c r="E394" s="400"/>
      <c r="F394" s="401"/>
      <c r="G394" s="400"/>
      <c r="H394" s="400"/>
      <c r="I394" s="400"/>
      <c r="J394" s="409"/>
      <c r="K394" s="400"/>
      <c r="L394" s="400"/>
      <c r="M394" s="400" t="s">
        <v>1380</v>
      </c>
      <c r="N394" s="400" t="s">
        <v>1381</v>
      </c>
      <c r="O394" s="400"/>
      <c r="P394" s="400"/>
      <c r="Q394" s="400"/>
      <c r="R394" s="400"/>
      <c r="S394" s="400"/>
      <c r="T394" s="400"/>
      <c r="V394" s="403"/>
      <c r="W394" s="403"/>
      <c r="X394" s="403"/>
      <c r="Y394" s="400"/>
      <c r="Z394" s="400"/>
      <c r="AA394" s="400"/>
      <c r="AB394" s="400"/>
      <c r="AC394" s="400"/>
      <c r="AD394" s="400"/>
      <c r="AE394" s="400"/>
      <c r="AF394" s="400"/>
      <c r="AG394" s="408"/>
      <c r="AH394" s="400"/>
      <c r="AI394" s="400"/>
      <c r="AJ394" s="400"/>
      <c r="AK394" s="400"/>
      <c r="AL394" s="6"/>
      <c r="AM394" s="6"/>
      <c r="AN394" s="8"/>
    </row>
    <row r="395" spans="1:40">
      <c r="A395" s="725"/>
      <c r="B395" s="727"/>
      <c r="C395" s="726"/>
      <c r="D395" s="726"/>
      <c r="E395" s="400"/>
      <c r="F395" s="401"/>
      <c r="G395" s="400"/>
      <c r="H395" s="400"/>
      <c r="I395" s="400"/>
      <c r="J395" s="409"/>
      <c r="K395" s="400"/>
      <c r="L395" s="400"/>
      <c r="M395" s="400" t="s">
        <v>1382</v>
      </c>
      <c r="N395" s="400" t="s">
        <v>1383</v>
      </c>
      <c r="O395" s="400"/>
      <c r="P395" s="400"/>
      <c r="Q395" s="400"/>
      <c r="R395" s="400"/>
      <c r="S395" s="400"/>
      <c r="T395" s="400"/>
      <c r="V395" s="403"/>
      <c r="W395" s="403"/>
      <c r="X395" s="403"/>
      <c r="Y395" s="400"/>
      <c r="Z395" s="400"/>
      <c r="AA395" s="400"/>
      <c r="AB395" s="400"/>
      <c r="AC395" s="400"/>
      <c r="AD395" s="400"/>
      <c r="AE395" s="400"/>
      <c r="AF395" s="400"/>
      <c r="AG395" s="408"/>
      <c r="AH395" s="400"/>
      <c r="AI395" s="400"/>
      <c r="AJ395" s="400"/>
      <c r="AK395" s="400"/>
      <c r="AL395" s="6"/>
      <c r="AM395" s="6"/>
      <c r="AN395" s="8"/>
    </row>
    <row r="396" spans="1:40">
      <c r="A396" s="725"/>
      <c r="B396" s="725"/>
      <c r="C396" s="726"/>
      <c r="D396" s="726"/>
      <c r="E396" s="400"/>
      <c r="F396" s="401"/>
      <c r="G396" s="400"/>
      <c r="H396" s="400"/>
      <c r="I396" s="400"/>
      <c r="J396" s="409"/>
      <c r="K396" s="400"/>
      <c r="L396" s="400"/>
      <c r="M396" s="400" t="s">
        <v>1384</v>
      </c>
      <c r="N396" s="400" t="s">
        <v>1385</v>
      </c>
      <c r="O396" s="400"/>
      <c r="P396" s="400"/>
      <c r="Q396" s="400"/>
      <c r="R396" s="400"/>
      <c r="S396" s="400"/>
      <c r="T396" s="400"/>
      <c r="V396" s="403"/>
      <c r="W396" s="403"/>
      <c r="X396" s="403"/>
      <c r="Y396" s="400"/>
      <c r="Z396" s="400"/>
      <c r="AA396" s="400"/>
      <c r="AB396" s="400"/>
      <c r="AC396" s="400"/>
      <c r="AD396" s="400"/>
      <c r="AE396" s="400"/>
      <c r="AF396" s="400"/>
      <c r="AG396" s="408"/>
      <c r="AH396" s="400"/>
      <c r="AI396" s="400"/>
      <c r="AJ396" s="400"/>
      <c r="AK396" s="400"/>
      <c r="AL396" s="6"/>
      <c r="AM396" s="6"/>
      <c r="AN396" s="8"/>
    </row>
    <row r="397" spans="1:40">
      <c r="A397" s="725"/>
      <c r="B397" s="725"/>
      <c r="C397" s="726"/>
      <c r="D397" s="726"/>
      <c r="E397" s="400"/>
      <c r="F397" s="401"/>
      <c r="G397" s="400"/>
      <c r="H397" s="400"/>
      <c r="I397" s="400"/>
      <c r="J397" s="409"/>
      <c r="K397" s="400"/>
      <c r="L397" s="400"/>
      <c r="M397" s="400" t="s">
        <v>1386</v>
      </c>
      <c r="N397" s="400" t="s">
        <v>1387</v>
      </c>
      <c r="O397" s="400"/>
      <c r="P397" s="400"/>
      <c r="Q397" s="400"/>
      <c r="R397" s="400"/>
      <c r="S397" s="400"/>
      <c r="T397" s="400"/>
      <c r="V397" s="403"/>
      <c r="W397" s="403"/>
      <c r="X397" s="403"/>
      <c r="Y397" s="400"/>
      <c r="Z397" s="400"/>
      <c r="AA397" s="400"/>
      <c r="AB397" s="400"/>
      <c r="AC397" s="400"/>
      <c r="AD397" s="400"/>
      <c r="AE397" s="400"/>
      <c r="AF397" s="400"/>
      <c r="AG397" s="408"/>
      <c r="AH397" s="400"/>
      <c r="AI397" s="400"/>
      <c r="AJ397" s="400"/>
      <c r="AK397" s="400"/>
      <c r="AL397" s="6"/>
      <c r="AM397" s="6"/>
      <c r="AN397" s="8"/>
    </row>
    <row r="398" spans="1:40">
      <c r="A398" s="725"/>
      <c r="B398" s="725"/>
      <c r="C398" s="726"/>
      <c r="D398" s="726"/>
      <c r="E398" s="400"/>
      <c r="F398" s="401"/>
      <c r="G398" s="400"/>
      <c r="H398" s="400"/>
      <c r="I398" s="400"/>
      <c r="J398" s="409"/>
      <c r="K398" s="400"/>
      <c r="L398" s="400"/>
      <c r="M398" s="400" t="s">
        <v>1388</v>
      </c>
      <c r="N398" s="400" t="s">
        <v>1389</v>
      </c>
      <c r="O398" s="400"/>
      <c r="P398" s="400"/>
      <c r="Q398" s="400"/>
      <c r="R398" s="400"/>
      <c r="S398" s="400"/>
      <c r="T398" s="400"/>
      <c r="V398" s="403"/>
      <c r="W398" s="403"/>
      <c r="X398" s="403"/>
      <c r="Y398" s="400"/>
      <c r="Z398" s="400"/>
      <c r="AA398" s="400"/>
      <c r="AB398" s="400"/>
      <c r="AC398" s="400"/>
      <c r="AD398" s="400"/>
      <c r="AE398" s="400"/>
      <c r="AF398" s="400"/>
      <c r="AG398" s="408"/>
      <c r="AH398" s="400"/>
      <c r="AI398" s="400"/>
      <c r="AJ398" s="400"/>
      <c r="AK398" s="400"/>
      <c r="AL398" s="6"/>
      <c r="AM398" s="6"/>
      <c r="AN398" s="8"/>
    </row>
    <row r="399" spans="1:40">
      <c r="A399" s="725"/>
      <c r="B399" s="725"/>
      <c r="C399" s="726"/>
      <c r="D399" s="726"/>
      <c r="E399" s="400"/>
      <c r="F399" s="401"/>
      <c r="G399" s="400"/>
      <c r="H399" s="400"/>
      <c r="I399" s="400"/>
      <c r="J399" s="409"/>
      <c r="K399" s="400"/>
      <c r="L399" s="400"/>
      <c r="M399" s="400" t="s">
        <v>1390</v>
      </c>
      <c r="N399" s="400" t="s">
        <v>1391</v>
      </c>
      <c r="O399" s="400"/>
      <c r="P399" s="400"/>
      <c r="Q399" s="400"/>
      <c r="R399" s="400"/>
      <c r="S399" s="400"/>
      <c r="T399" s="400"/>
      <c r="V399" s="403"/>
      <c r="W399" s="403"/>
      <c r="X399" s="403"/>
      <c r="Y399" s="400"/>
      <c r="Z399" s="400"/>
      <c r="AA399" s="400"/>
      <c r="AB399" s="400"/>
      <c r="AC399" s="400"/>
      <c r="AD399" s="400"/>
      <c r="AE399" s="400"/>
      <c r="AF399" s="400"/>
      <c r="AG399" s="408"/>
      <c r="AH399" s="400"/>
      <c r="AI399" s="400"/>
      <c r="AJ399" s="400"/>
      <c r="AK399" s="400"/>
      <c r="AL399" s="6"/>
      <c r="AM399" s="6"/>
      <c r="AN399" s="8"/>
    </row>
    <row r="400" spans="1:40">
      <c r="A400" s="725"/>
      <c r="B400" s="725"/>
      <c r="C400" s="726"/>
      <c r="D400" s="726"/>
      <c r="E400" s="400"/>
      <c r="F400" s="401"/>
      <c r="G400" s="400"/>
      <c r="H400" s="400"/>
      <c r="I400" s="400"/>
      <c r="J400" s="409"/>
      <c r="K400" s="400"/>
      <c r="L400" s="400"/>
      <c r="M400" s="400" t="s">
        <v>1392</v>
      </c>
      <c r="N400" s="400" t="s">
        <v>1393</v>
      </c>
      <c r="O400" s="400"/>
      <c r="P400" s="400"/>
      <c r="Q400" s="400"/>
      <c r="R400" s="400"/>
      <c r="S400" s="400"/>
      <c r="T400" s="400"/>
      <c r="V400" s="403"/>
      <c r="W400" s="403"/>
      <c r="X400" s="403"/>
      <c r="Y400" s="400"/>
      <c r="Z400" s="400"/>
      <c r="AA400" s="400"/>
      <c r="AB400" s="400"/>
      <c r="AC400" s="400"/>
      <c r="AD400" s="400"/>
      <c r="AE400" s="400"/>
      <c r="AF400" s="400"/>
      <c r="AG400" s="408"/>
      <c r="AH400" s="400"/>
      <c r="AI400" s="400"/>
      <c r="AJ400" s="400"/>
      <c r="AK400" s="400"/>
      <c r="AL400" s="6"/>
      <c r="AM400" s="6"/>
      <c r="AN400" s="8"/>
    </row>
    <row r="401" spans="1:40">
      <c r="A401" s="725"/>
      <c r="B401" s="725"/>
      <c r="C401" s="726"/>
      <c r="D401" s="726"/>
      <c r="E401" s="400"/>
      <c r="F401" s="401"/>
      <c r="G401" s="400"/>
      <c r="H401" s="400"/>
      <c r="I401" s="400"/>
      <c r="J401" s="409"/>
      <c r="K401" s="400"/>
      <c r="L401" s="400"/>
      <c r="M401" s="400" t="s">
        <v>1394</v>
      </c>
      <c r="N401" s="400" t="s">
        <v>1395</v>
      </c>
      <c r="O401" s="400"/>
      <c r="P401" s="400"/>
      <c r="Q401" s="400"/>
      <c r="R401" s="400"/>
      <c r="S401" s="400"/>
      <c r="T401" s="400"/>
      <c r="V401" s="403"/>
      <c r="W401" s="403"/>
      <c r="X401" s="403"/>
      <c r="Y401" s="400"/>
      <c r="Z401" s="400"/>
      <c r="AA401" s="400"/>
      <c r="AB401" s="400"/>
      <c r="AC401" s="400"/>
      <c r="AD401" s="400"/>
      <c r="AE401" s="400"/>
      <c r="AF401" s="400"/>
      <c r="AG401" s="408"/>
      <c r="AH401" s="400"/>
      <c r="AI401" s="400"/>
      <c r="AJ401" s="400"/>
      <c r="AK401" s="400"/>
      <c r="AL401" s="6"/>
      <c r="AM401" s="6"/>
      <c r="AN401" s="8"/>
    </row>
    <row r="402" spans="1:40">
      <c r="A402" s="725"/>
      <c r="B402" s="725"/>
      <c r="C402" s="726"/>
      <c r="D402" s="726"/>
      <c r="E402" s="400"/>
      <c r="F402" s="401"/>
      <c r="G402" s="400"/>
      <c r="H402" s="400"/>
      <c r="I402" s="400"/>
      <c r="J402" s="409"/>
      <c r="K402" s="400"/>
      <c r="L402" s="400"/>
      <c r="M402" s="400" t="s">
        <v>1396</v>
      </c>
      <c r="N402" s="400" t="s">
        <v>1397</v>
      </c>
      <c r="O402" s="400"/>
      <c r="P402" s="400"/>
      <c r="Q402" s="400"/>
      <c r="R402" s="400"/>
      <c r="S402" s="400"/>
      <c r="T402" s="400"/>
      <c r="V402" s="403"/>
      <c r="W402" s="403"/>
      <c r="X402" s="403"/>
      <c r="Y402" s="400"/>
      <c r="Z402" s="400"/>
      <c r="AA402" s="400"/>
      <c r="AB402" s="400"/>
      <c r="AC402" s="400"/>
      <c r="AD402" s="400"/>
      <c r="AE402" s="400"/>
      <c r="AF402" s="400"/>
      <c r="AG402" s="408"/>
      <c r="AH402" s="400"/>
      <c r="AI402" s="400"/>
      <c r="AJ402" s="400"/>
      <c r="AK402" s="400"/>
      <c r="AL402" s="6"/>
      <c r="AM402" s="6"/>
      <c r="AN402" s="8"/>
    </row>
    <row r="403" spans="1:40">
      <c r="A403" s="725"/>
      <c r="B403" s="727"/>
      <c r="C403" s="726"/>
      <c r="D403" s="726"/>
      <c r="E403" s="400"/>
      <c r="F403" s="401"/>
      <c r="G403" s="400"/>
      <c r="H403" s="400"/>
      <c r="I403" s="400"/>
      <c r="J403" s="409"/>
      <c r="K403" s="400"/>
      <c r="L403" s="400"/>
      <c r="M403" s="400" t="s">
        <v>1398</v>
      </c>
      <c r="N403" s="400" t="s">
        <v>1399</v>
      </c>
      <c r="O403" s="400"/>
      <c r="P403" s="400"/>
      <c r="Q403" s="400"/>
      <c r="R403" s="400"/>
      <c r="S403" s="400"/>
      <c r="T403" s="400"/>
      <c r="V403" s="403"/>
      <c r="W403" s="403"/>
      <c r="X403" s="403"/>
      <c r="Y403" s="400"/>
      <c r="Z403" s="400"/>
      <c r="AA403" s="400"/>
      <c r="AB403" s="400"/>
      <c r="AC403" s="400"/>
      <c r="AD403" s="400"/>
      <c r="AE403" s="400"/>
      <c r="AF403" s="400"/>
      <c r="AG403" s="408"/>
      <c r="AH403" s="400"/>
      <c r="AI403" s="400"/>
      <c r="AJ403" s="400"/>
      <c r="AK403" s="400"/>
      <c r="AL403" s="6"/>
      <c r="AM403" s="6"/>
      <c r="AN403" s="8"/>
    </row>
    <row r="404" spans="1:40">
      <c r="A404" s="725"/>
      <c r="B404" s="725"/>
      <c r="C404" s="726"/>
      <c r="D404" s="726"/>
      <c r="E404" s="400"/>
      <c r="F404" s="401"/>
      <c r="G404" s="400"/>
      <c r="H404" s="400"/>
      <c r="I404" s="400"/>
      <c r="J404" s="409"/>
      <c r="K404" s="400"/>
      <c r="L404" s="400"/>
      <c r="M404" s="400" t="s">
        <v>1400</v>
      </c>
      <c r="N404" s="400" t="s">
        <v>1401</v>
      </c>
      <c r="O404" s="400"/>
      <c r="P404" s="400"/>
      <c r="Q404" s="400"/>
      <c r="R404" s="400"/>
      <c r="S404" s="400"/>
      <c r="T404" s="400"/>
      <c r="V404" s="403"/>
      <c r="W404" s="403"/>
      <c r="X404" s="403"/>
      <c r="Y404" s="400"/>
      <c r="Z404" s="400"/>
      <c r="AA404" s="400"/>
      <c r="AB404" s="400"/>
      <c r="AC404" s="400"/>
      <c r="AD404" s="400"/>
      <c r="AE404" s="400"/>
      <c r="AF404" s="400"/>
      <c r="AG404" s="408"/>
      <c r="AH404" s="400"/>
      <c r="AI404" s="400"/>
      <c r="AJ404" s="400"/>
      <c r="AK404" s="400"/>
      <c r="AL404" s="6"/>
      <c r="AM404" s="6"/>
      <c r="AN404" s="8"/>
    </row>
    <row r="405" spans="1:40">
      <c r="A405" s="725"/>
      <c r="B405" s="725"/>
      <c r="C405" s="726"/>
      <c r="D405" s="726"/>
      <c r="E405" s="400"/>
      <c r="F405" s="401"/>
      <c r="G405" s="400"/>
      <c r="H405" s="400"/>
      <c r="I405" s="400"/>
      <c r="J405" s="409"/>
      <c r="K405" s="400"/>
      <c r="L405" s="400"/>
      <c r="M405" s="400" t="s">
        <v>1402</v>
      </c>
      <c r="N405" s="400" t="s">
        <v>1403</v>
      </c>
      <c r="O405" s="400"/>
      <c r="P405" s="400"/>
      <c r="Q405" s="400"/>
      <c r="R405" s="400"/>
      <c r="S405" s="400"/>
      <c r="T405" s="400"/>
      <c r="V405" s="403"/>
      <c r="W405" s="403"/>
      <c r="X405" s="403"/>
      <c r="Y405" s="400"/>
      <c r="Z405" s="400"/>
      <c r="AA405" s="400"/>
      <c r="AB405" s="400"/>
      <c r="AC405" s="400"/>
      <c r="AD405" s="400"/>
      <c r="AE405" s="400"/>
      <c r="AF405" s="400"/>
      <c r="AG405" s="408"/>
      <c r="AH405" s="400"/>
      <c r="AI405" s="400"/>
      <c r="AJ405" s="400"/>
      <c r="AK405" s="400"/>
      <c r="AL405" s="6"/>
      <c r="AM405" s="6"/>
      <c r="AN405" s="8"/>
    </row>
    <row r="406" spans="1:40">
      <c r="A406" s="725"/>
      <c r="B406" s="725"/>
      <c r="C406" s="726"/>
      <c r="D406" s="726"/>
      <c r="E406" s="400"/>
      <c r="F406" s="401"/>
      <c r="G406" s="400"/>
      <c r="H406" s="400"/>
      <c r="I406" s="400"/>
      <c r="J406" s="409"/>
      <c r="K406" s="400"/>
      <c r="L406" s="400"/>
      <c r="M406" s="400" t="s">
        <v>1404</v>
      </c>
      <c r="N406" s="400" t="s">
        <v>1405</v>
      </c>
      <c r="O406" s="400"/>
      <c r="P406" s="400"/>
      <c r="Q406" s="400"/>
      <c r="R406" s="400"/>
      <c r="S406" s="400"/>
      <c r="T406" s="400"/>
      <c r="V406" s="403"/>
      <c r="W406" s="403"/>
      <c r="X406" s="403"/>
      <c r="Y406" s="400"/>
      <c r="Z406" s="400"/>
      <c r="AA406" s="400"/>
      <c r="AB406" s="400"/>
      <c r="AC406" s="400"/>
      <c r="AD406" s="400"/>
      <c r="AE406" s="400"/>
      <c r="AF406" s="400"/>
      <c r="AG406" s="408"/>
      <c r="AH406" s="400"/>
      <c r="AI406" s="400"/>
      <c r="AJ406" s="400"/>
      <c r="AK406" s="400"/>
      <c r="AL406" s="6"/>
      <c r="AM406" s="6"/>
      <c r="AN406" s="8"/>
    </row>
    <row r="407" spans="1:40">
      <c r="A407" s="725"/>
      <c r="B407" s="725"/>
      <c r="C407" s="726"/>
      <c r="D407" s="726"/>
      <c r="E407" s="400"/>
      <c r="F407" s="401"/>
      <c r="G407" s="400"/>
      <c r="H407" s="400"/>
      <c r="I407" s="400"/>
      <c r="J407" s="409"/>
      <c r="K407" s="400"/>
      <c r="L407" s="400"/>
      <c r="M407" s="400" t="s">
        <v>1406</v>
      </c>
      <c r="N407" s="400" t="s">
        <v>1407</v>
      </c>
      <c r="O407" s="400"/>
      <c r="P407" s="400"/>
      <c r="Q407" s="400"/>
      <c r="R407" s="400"/>
      <c r="S407" s="400"/>
      <c r="T407" s="400"/>
      <c r="V407" s="403"/>
      <c r="W407" s="403"/>
      <c r="X407" s="403"/>
      <c r="Y407" s="400"/>
      <c r="Z407" s="400"/>
      <c r="AA407" s="400"/>
      <c r="AB407" s="400"/>
      <c r="AC407" s="400"/>
      <c r="AD407" s="400"/>
      <c r="AE407" s="400"/>
      <c r="AF407" s="400"/>
      <c r="AG407" s="408"/>
      <c r="AH407" s="400"/>
      <c r="AI407" s="400"/>
      <c r="AJ407" s="400"/>
      <c r="AK407" s="400"/>
      <c r="AL407" s="6"/>
      <c r="AM407" s="6"/>
      <c r="AN407" s="8"/>
    </row>
    <row r="408" spans="1:40">
      <c r="A408" s="725"/>
      <c r="B408" s="725"/>
      <c r="C408" s="726"/>
      <c r="D408" s="726"/>
      <c r="E408" s="400"/>
      <c r="F408" s="401"/>
      <c r="G408" s="400"/>
      <c r="H408" s="400"/>
      <c r="I408" s="400"/>
      <c r="J408" s="409"/>
      <c r="K408" s="400"/>
      <c r="L408" s="400"/>
      <c r="M408" s="400" t="s">
        <v>1408</v>
      </c>
      <c r="N408" s="400" t="s">
        <v>3005</v>
      </c>
      <c r="O408" s="400"/>
      <c r="P408" s="400"/>
      <c r="Q408" s="400"/>
      <c r="R408" s="400"/>
      <c r="S408" s="400"/>
      <c r="T408" s="400"/>
      <c r="V408" s="403"/>
      <c r="W408" s="403"/>
      <c r="X408" s="403"/>
      <c r="Y408" s="400"/>
      <c r="Z408" s="400"/>
      <c r="AA408" s="400"/>
      <c r="AB408" s="400"/>
      <c r="AC408" s="400"/>
      <c r="AD408" s="400"/>
      <c r="AE408" s="400"/>
      <c r="AF408" s="400"/>
      <c r="AG408" s="408"/>
      <c r="AH408" s="400"/>
      <c r="AI408" s="400"/>
      <c r="AJ408" s="400"/>
      <c r="AK408" s="400"/>
      <c r="AL408" s="6"/>
      <c r="AM408" s="6"/>
      <c r="AN408" s="8"/>
    </row>
    <row r="409" spans="1:40">
      <c r="A409" s="725"/>
      <c r="B409" s="725"/>
      <c r="C409" s="726"/>
      <c r="D409" s="726"/>
      <c r="E409" s="400"/>
      <c r="F409" s="401"/>
      <c r="G409" s="400"/>
      <c r="H409" s="400"/>
      <c r="I409" s="400"/>
      <c r="J409" s="409"/>
      <c r="K409" s="400"/>
      <c r="L409" s="400"/>
      <c r="M409" s="400" t="s">
        <v>1409</v>
      </c>
      <c r="N409" s="400" t="s">
        <v>1410</v>
      </c>
      <c r="O409" s="400"/>
      <c r="P409" s="400"/>
      <c r="Q409" s="400"/>
      <c r="R409" s="400"/>
      <c r="S409" s="400"/>
      <c r="T409" s="400"/>
      <c r="V409" s="403"/>
      <c r="W409" s="403"/>
      <c r="X409" s="403"/>
      <c r="Y409" s="400"/>
      <c r="Z409" s="400"/>
      <c r="AA409" s="400"/>
      <c r="AB409" s="400"/>
      <c r="AC409" s="400"/>
      <c r="AD409" s="400"/>
      <c r="AE409" s="400"/>
      <c r="AF409" s="400"/>
      <c r="AG409" s="408"/>
      <c r="AH409" s="400"/>
      <c r="AI409" s="400"/>
      <c r="AJ409" s="400"/>
      <c r="AK409" s="400"/>
      <c r="AL409" s="6"/>
      <c r="AM409" s="6"/>
      <c r="AN409" s="8"/>
    </row>
    <row r="410" spans="1:40">
      <c r="A410" s="725"/>
      <c r="B410" s="730"/>
      <c r="C410" s="726"/>
      <c r="D410" s="726"/>
      <c r="E410" s="400"/>
      <c r="F410" s="401"/>
      <c r="G410" s="400"/>
      <c r="H410" s="400"/>
      <c r="I410" s="400"/>
      <c r="J410" s="409"/>
      <c r="K410" s="400"/>
      <c r="L410" s="400"/>
      <c r="M410" s="400" t="s">
        <v>1411</v>
      </c>
      <c r="N410" s="400" t="s">
        <v>1412</v>
      </c>
      <c r="O410" s="400"/>
      <c r="P410" s="400"/>
      <c r="Q410" s="400"/>
      <c r="R410" s="400"/>
      <c r="S410" s="400"/>
      <c r="T410" s="400"/>
      <c r="V410" s="403"/>
      <c r="W410" s="403"/>
      <c r="X410" s="403"/>
      <c r="Y410" s="400"/>
      <c r="Z410" s="400"/>
      <c r="AA410" s="400"/>
      <c r="AB410" s="400"/>
      <c r="AC410" s="400"/>
      <c r="AD410" s="400"/>
      <c r="AE410" s="400"/>
      <c r="AF410" s="400"/>
      <c r="AG410" s="408"/>
      <c r="AH410" s="400"/>
      <c r="AI410" s="400"/>
      <c r="AJ410" s="400"/>
      <c r="AK410" s="400"/>
      <c r="AL410" s="6"/>
      <c r="AM410" s="6"/>
      <c r="AN410" s="8"/>
    </row>
    <row r="411" spans="1:40">
      <c r="A411" s="725"/>
      <c r="B411" s="731"/>
      <c r="C411" s="726"/>
      <c r="D411" s="726"/>
      <c r="E411" s="400"/>
      <c r="F411" s="401"/>
      <c r="G411" s="400"/>
      <c r="H411" s="400"/>
      <c r="I411" s="400"/>
      <c r="J411" s="409"/>
      <c r="K411" s="400"/>
      <c r="L411" s="400"/>
      <c r="M411" s="400" t="s">
        <v>1413</v>
      </c>
      <c r="N411" s="400" t="s">
        <v>1414</v>
      </c>
      <c r="O411" s="400"/>
      <c r="P411" s="400"/>
      <c r="Q411" s="400"/>
      <c r="R411" s="400"/>
      <c r="S411" s="400"/>
      <c r="T411" s="400"/>
      <c r="V411" s="403"/>
      <c r="W411" s="403"/>
      <c r="X411" s="403"/>
      <c r="Y411" s="400"/>
      <c r="Z411" s="400"/>
      <c r="AA411" s="400"/>
      <c r="AB411" s="400"/>
      <c r="AC411" s="400"/>
      <c r="AD411" s="400"/>
      <c r="AE411" s="400"/>
      <c r="AF411" s="400"/>
      <c r="AG411" s="408"/>
      <c r="AH411" s="400"/>
      <c r="AI411" s="400"/>
      <c r="AJ411" s="400"/>
      <c r="AK411" s="400"/>
      <c r="AL411" s="6"/>
      <c r="AM411" s="6"/>
      <c r="AN411" s="8"/>
    </row>
    <row r="412" spans="1:40">
      <c r="A412" s="725"/>
      <c r="B412" s="731"/>
      <c r="C412" s="726"/>
      <c r="D412" s="726"/>
      <c r="E412" s="400"/>
      <c r="F412" s="401"/>
      <c r="G412" s="400"/>
      <c r="H412" s="400"/>
      <c r="I412" s="400"/>
      <c r="J412" s="409"/>
      <c r="K412" s="400"/>
      <c r="L412" s="400"/>
      <c r="M412" s="400" t="s">
        <v>1415</v>
      </c>
      <c r="N412" s="400" t="s">
        <v>1416</v>
      </c>
      <c r="O412" s="400"/>
      <c r="P412" s="400"/>
      <c r="Q412" s="400"/>
      <c r="R412" s="400"/>
      <c r="S412" s="400"/>
      <c r="T412" s="400"/>
      <c r="V412" s="403"/>
      <c r="W412" s="403"/>
      <c r="X412" s="403"/>
      <c r="Y412" s="400"/>
      <c r="Z412" s="400"/>
      <c r="AA412" s="400"/>
      <c r="AB412" s="400"/>
      <c r="AC412" s="400"/>
      <c r="AD412" s="400"/>
      <c r="AE412" s="400"/>
      <c r="AF412" s="400"/>
      <c r="AG412" s="408"/>
      <c r="AH412" s="400"/>
      <c r="AI412" s="400"/>
      <c r="AJ412" s="400"/>
      <c r="AK412" s="400"/>
      <c r="AL412" s="6"/>
      <c r="AM412" s="6"/>
      <c r="AN412" s="8"/>
    </row>
    <row r="413" spans="1:40">
      <c r="A413" s="725"/>
      <c r="B413" s="731"/>
      <c r="C413" s="726"/>
      <c r="D413" s="726"/>
      <c r="E413" s="400"/>
      <c r="F413" s="401"/>
      <c r="G413" s="400"/>
      <c r="H413" s="400"/>
      <c r="I413" s="400"/>
      <c r="J413" s="409"/>
      <c r="K413" s="400"/>
      <c r="L413" s="400"/>
      <c r="M413" s="400" t="s">
        <v>1417</v>
      </c>
      <c r="N413" s="400" t="s">
        <v>1418</v>
      </c>
      <c r="O413" s="400"/>
      <c r="P413" s="400"/>
      <c r="Q413" s="400"/>
      <c r="R413" s="400"/>
      <c r="S413" s="400"/>
      <c r="T413" s="400"/>
      <c r="V413" s="403"/>
      <c r="W413" s="403"/>
      <c r="X413" s="403"/>
      <c r="Y413" s="400"/>
      <c r="Z413" s="400"/>
      <c r="AA413" s="400"/>
      <c r="AB413" s="400"/>
      <c r="AC413" s="400"/>
      <c r="AD413" s="400"/>
      <c r="AE413" s="400"/>
      <c r="AF413" s="400"/>
      <c r="AG413" s="408"/>
      <c r="AH413" s="400"/>
      <c r="AI413" s="400"/>
      <c r="AJ413" s="400"/>
      <c r="AK413" s="400"/>
      <c r="AL413" s="6"/>
      <c r="AM413" s="6"/>
      <c r="AN413" s="8"/>
    </row>
    <row r="414" spans="1:40">
      <c r="A414" s="725"/>
      <c r="B414" s="731"/>
      <c r="C414" s="726"/>
      <c r="D414" s="726"/>
      <c r="E414" s="400"/>
      <c r="F414" s="401"/>
      <c r="G414" s="400"/>
      <c r="H414" s="400"/>
      <c r="I414" s="400"/>
      <c r="J414" s="409"/>
      <c r="K414" s="400"/>
      <c r="L414" s="400"/>
      <c r="M414" s="400" t="s">
        <v>1419</v>
      </c>
      <c r="N414" s="400" t="s">
        <v>1420</v>
      </c>
      <c r="O414" s="400"/>
      <c r="P414" s="400"/>
      <c r="Q414" s="400"/>
      <c r="R414" s="400"/>
      <c r="S414" s="400"/>
      <c r="T414" s="400"/>
      <c r="V414" s="403"/>
      <c r="W414" s="403"/>
      <c r="X414" s="403"/>
      <c r="Y414" s="400"/>
      <c r="Z414" s="400"/>
      <c r="AA414" s="400"/>
      <c r="AB414" s="400"/>
      <c r="AC414" s="400"/>
      <c r="AD414" s="400"/>
      <c r="AE414" s="400"/>
      <c r="AF414" s="400"/>
      <c r="AG414" s="408"/>
      <c r="AH414" s="400"/>
      <c r="AI414" s="400"/>
      <c r="AJ414" s="400"/>
      <c r="AK414" s="400"/>
      <c r="AL414" s="6"/>
      <c r="AM414" s="6"/>
      <c r="AN414" s="8"/>
    </row>
    <row r="415" spans="1:40">
      <c r="A415" s="725"/>
      <c r="B415" s="731"/>
      <c r="C415" s="726"/>
      <c r="D415" s="726"/>
      <c r="E415" s="400"/>
      <c r="F415" s="401"/>
      <c r="G415" s="400"/>
      <c r="H415" s="400"/>
      <c r="I415" s="400"/>
      <c r="J415" s="409"/>
      <c r="K415" s="400"/>
      <c r="L415" s="400"/>
      <c r="M415" s="400" t="s">
        <v>1421</v>
      </c>
      <c r="N415" s="400" t="s">
        <v>1422</v>
      </c>
      <c r="O415" s="400"/>
      <c r="P415" s="400"/>
      <c r="Q415" s="400"/>
      <c r="R415" s="400"/>
      <c r="S415" s="400"/>
      <c r="T415" s="400"/>
      <c r="V415" s="403"/>
      <c r="W415" s="403"/>
      <c r="X415" s="403"/>
      <c r="Y415" s="400"/>
      <c r="Z415" s="400"/>
      <c r="AA415" s="400"/>
      <c r="AB415" s="400"/>
      <c r="AC415" s="400"/>
      <c r="AD415" s="400"/>
      <c r="AE415" s="400"/>
      <c r="AF415" s="400"/>
      <c r="AG415" s="408"/>
      <c r="AH415" s="400"/>
      <c r="AI415" s="400"/>
      <c r="AJ415" s="400"/>
      <c r="AK415" s="400"/>
      <c r="AL415" s="6"/>
      <c r="AM415" s="6"/>
      <c r="AN415" s="8"/>
    </row>
    <row r="416" spans="1:40">
      <c r="A416" s="725"/>
      <c r="B416" s="731"/>
      <c r="C416" s="726"/>
      <c r="D416" s="726"/>
      <c r="E416" s="400"/>
      <c r="F416" s="401"/>
      <c r="G416" s="400"/>
      <c r="H416" s="400"/>
      <c r="I416" s="400"/>
      <c r="J416" s="409"/>
      <c r="K416" s="400"/>
      <c r="L416" s="400"/>
      <c r="M416" s="400" t="s">
        <v>1423</v>
      </c>
      <c r="N416" s="400" t="s">
        <v>1424</v>
      </c>
      <c r="O416" s="400"/>
      <c r="P416" s="400"/>
      <c r="Q416" s="400"/>
      <c r="R416" s="400"/>
      <c r="S416" s="400"/>
      <c r="T416" s="400"/>
      <c r="V416" s="403"/>
      <c r="W416" s="403"/>
      <c r="X416" s="403"/>
      <c r="Y416" s="400"/>
      <c r="Z416" s="400"/>
      <c r="AA416" s="400"/>
      <c r="AB416" s="400"/>
      <c r="AC416" s="400"/>
      <c r="AD416" s="400"/>
      <c r="AE416" s="400"/>
      <c r="AF416" s="400"/>
      <c r="AG416" s="408"/>
      <c r="AH416" s="400"/>
      <c r="AI416" s="400"/>
      <c r="AJ416" s="400"/>
      <c r="AK416" s="400"/>
      <c r="AL416" s="6"/>
      <c r="AM416" s="6"/>
      <c r="AN416" s="8"/>
    </row>
    <row r="417" spans="1:40">
      <c r="A417" s="725"/>
      <c r="B417" s="731"/>
      <c r="C417" s="726"/>
      <c r="D417" s="726"/>
      <c r="E417" s="400"/>
      <c r="F417" s="401"/>
      <c r="G417" s="400"/>
      <c r="H417" s="400"/>
      <c r="I417" s="400"/>
      <c r="J417" s="409"/>
      <c r="K417" s="400"/>
      <c r="L417" s="400"/>
      <c r="M417" s="400" t="s">
        <v>1425</v>
      </c>
      <c r="N417" s="400" t="s">
        <v>1426</v>
      </c>
      <c r="O417" s="400"/>
      <c r="P417" s="400"/>
      <c r="Q417" s="400"/>
      <c r="R417" s="400"/>
      <c r="S417" s="400"/>
      <c r="T417" s="400"/>
      <c r="V417" s="403"/>
      <c r="W417" s="403"/>
      <c r="X417" s="403"/>
      <c r="Y417" s="400"/>
      <c r="Z417" s="400"/>
      <c r="AA417" s="400"/>
      <c r="AB417" s="400"/>
      <c r="AC417" s="400"/>
      <c r="AD417" s="400"/>
      <c r="AE417" s="400"/>
      <c r="AF417" s="400"/>
      <c r="AG417" s="408"/>
      <c r="AH417" s="400"/>
      <c r="AI417" s="400"/>
      <c r="AJ417" s="400"/>
      <c r="AK417" s="400"/>
      <c r="AL417" s="6"/>
      <c r="AM417" s="6"/>
      <c r="AN417" s="8"/>
    </row>
    <row r="418" spans="1:40">
      <c r="A418" s="725"/>
      <c r="B418" s="731"/>
      <c r="C418" s="726"/>
      <c r="D418" s="726"/>
      <c r="E418" s="400"/>
      <c r="F418" s="401"/>
      <c r="G418" s="400"/>
      <c r="H418" s="400"/>
      <c r="I418" s="400"/>
      <c r="J418" s="409"/>
      <c r="K418" s="400"/>
      <c r="L418" s="400"/>
      <c r="M418" s="400" t="s">
        <v>1427</v>
      </c>
      <c r="N418" s="400" t="s">
        <v>1428</v>
      </c>
      <c r="O418" s="400"/>
      <c r="P418" s="400"/>
      <c r="Q418" s="400"/>
      <c r="R418" s="400"/>
      <c r="S418" s="400"/>
      <c r="T418" s="400"/>
      <c r="V418" s="403"/>
      <c r="W418" s="403"/>
      <c r="X418" s="403"/>
      <c r="Y418" s="400"/>
      <c r="Z418" s="400"/>
      <c r="AA418" s="400"/>
      <c r="AB418" s="400"/>
      <c r="AC418" s="400"/>
      <c r="AD418" s="400"/>
      <c r="AE418" s="400"/>
      <c r="AF418" s="400"/>
      <c r="AG418" s="408"/>
      <c r="AH418" s="400"/>
      <c r="AI418" s="400"/>
      <c r="AJ418" s="400"/>
      <c r="AK418" s="400"/>
      <c r="AL418" s="6"/>
      <c r="AM418" s="6"/>
      <c r="AN418" s="8"/>
    </row>
    <row r="419" spans="1:40">
      <c r="A419" s="725"/>
      <c r="B419" s="731"/>
      <c r="C419" s="726"/>
      <c r="D419" s="726"/>
      <c r="E419" s="400"/>
      <c r="F419" s="401"/>
      <c r="G419" s="400"/>
      <c r="H419" s="400"/>
      <c r="I419" s="400"/>
      <c r="J419" s="409"/>
      <c r="K419" s="400"/>
      <c r="L419" s="400"/>
      <c r="M419" s="400" t="s">
        <v>1429</v>
      </c>
      <c r="N419" s="400" t="s">
        <v>3006</v>
      </c>
      <c r="O419" s="400"/>
      <c r="P419" s="400"/>
      <c r="Q419" s="400"/>
      <c r="R419" s="400"/>
      <c r="S419" s="400"/>
      <c r="T419" s="400"/>
      <c r="V419" s="403"/>
      <c r="W419" s="403"/>
      <c r="X419" s="403"/>
      <c r="Y419" s="400"/>
      <c r="Z419" s="400"/>
      <c r="AA419" s="400"/>
      <c r="AB419" s="400"/>
      <c r="AC419" s="400"/>
      <c r="AD419" s="400"/>
      <c r="AE419" s="400"/>
      <c r="AF419" s="400"/>
      <c r="AG419" s="408"/>
      <c r="AH419" s="400"/>
      <c r="AI419" s="400"/>
      <c r="AJ419" s="400"/>
      <c r="AK419" s="400"/>
      <c r="AL419" s="6"/>
      <c r="AM419" s="6"/>
      <c r="AN419" s="8"/>
    </row>
    <row r="420" spans="1:40">
      <c r="A420" s="725"/>
      <c r="B420" s="731"/>
      <c r="C420" s="726"/>
      <c r="D420" s="726"/>
      <c r="E420" s="400"/>
      <c r="F420" s="401"/>
      <c r="G420" s="400"/>
      <c r="H420" s="400"/>
      <c r="I420" s="400"/>
      <c r="J420" s="409"/>
      <c r="K420" s="400"/>
      <c r="L420" s="400"/>
      <c r="M420" s="400" t="s">
        <v>1430</v>
      </c>
      <c r="N420" s="400" t="s">
        <v>1431</v>
      </c>
      <c r="O420" s="400"/>
      <c r="P420" s="400"/>
      <c r="Q420" s="400"/>
      <c r="R420" s="400"/>
      <c r="S420" s="400"/>
      <c r="T420" s="400"/>
      <c r="V420" s="403"/>
      <c r="W420" s="403"/>
      <c r="X420" s="403"/>
      <c r="Y420" s="400"/>
      <c r="Z420" s="400"/>
      <c r="AA420" s="400"/>
      <c r="AB420" s="400"/>
      <c r="AC420" s="400"/>
      <c r="AD420" s="400"/>
      <c r="AE420" s="400"/>
      <c r="AF420" s="400"/>
      <c r="AG420" s="408"/>
      <c r="AH420" s="400"/>
      <c r="AI420" s="400"/>
      <c r="AJ420" s="400"/>
      <c r="AK420" s="400"/>
      <c r="AL420" s="6"/>
      <c r="AM420" s="6"/>
      <c r="AN420" s="8"/>
    </row>
    <row r="421" spans="1:40">
      <c r="A421" s="725"/>
      <c r="B421" s="731"/>
      <c r="C421" s="726"/>
      <c r="D421" s="726"/>
      <c r="E421" s="400"/>
      <c r="F421" s="401"/>
      <c r="G421" s="400"/>
      <c r="H421" s="400"/>
      <c r="I421" s="400"/>
      <c r="J421" s="409"/>
      <c r="K421" s="400"/>
      <c r="L421" s="400"/>
      <c r="M421" s="400" t="s">
        <v>1432</v>
      </c>
      <c r="N421" s="400" t="s">
        <v>1433</v>
      </c>
      <c r="O421" s="400"/>
      <c r="P421" s="400"/>
      <c r="Q421" s="400"/>
      <c r="R421" s="400"/>
      <c r="S421" s="400"/>
      <c r="T421" s="400"/>
      <c r="V421" s="403"/>
      <c r="W421" s="403"/>
      <c r="X421" s="403"/>
      <c r="Y421" s="400"/>
      <c r="Z421" s="400"/>
      <c r="AA421" s="400"/>
      <c r="AB421" s="400"/>
      <c r="AC421" s="400"/>
      <c r="AD421" s="400"/>
      <c r="AE421" s="400"/>
      <c r="AF421" s="400"/>
      <c r="AG421" s="408"/>
      <c r="AH421" s="400"/>
      <c r="AI421" s="400"/>
      <c r="AJ421" s="400"/>
      <c r="AK421" s="400"/>
      <c r="AL421" s="6"/>
      <c r="AM421" s="6"/>
      <c r="AN421" s="8"/>
    </row>
    <row r="422" spans="1:40">
      <c r="A422" s="725"/>
      <c r="B422" s="731"/>
      <c r="C422" s="726"/>
      <c r="D422" s="726"/>
      <c r="E422" s="400"/>
      <c r="F422" s="401"/>
      <c r="G422" s="400"/>
      <c r="H422" s="400"/>
      <c r="I422" s="400"/>
      <c r="J422" s="409"/>
      <c r="K422" s="400"/>
      <c r="L422" s="400"/>
      <c r="M422" s="400" t="s">
        <v>1434</v>
      </c>
      <c r="N422" s="400" t="s">
        <v>1435</v>
      </c>
      <c r="O422" s="400"/>
      <c r="P422" s="400"/>
      <c r="Q422" s="400"/>
      <c r="R422" s="400"/>
      <c r="S422" s="400"/>
      <c r="T422" s="400"/>
      <c r="V422" s="403"/>
      <c r="W422" s="403"/>
      <c r="X422" s="403"/>
      <c r="Y422" s="400"/>
      <c r="Z422" s="400"/>
      <c r="AA422" s="400"/>
      <c r="AB422" s="400"/>
      <c r="AC422" s="400"/>
      <c r="AD422" s="400"/>
      <c r="AE422" s="400"/>
      <c r="AF422" s="400"/>
      <c r="AG422" s="408"/>
      <c r="AH422" s="400"/>
      <c r="AI422" s="400"/>
      <c r="AJ422" s="400"/>
      <c r="AK422" s="400"/>
      <c r="AL422" s="6"/>
      <c r="AM422" s="6"/>
      <c r="AN422" s="8"/>
    </row>
    <row r="423" spans="1:40">
      <c r="A423" s="725"/>
      <c r="B423" s="731"/>
      <c r="C423" s="726"/>
      <c r="D423" s="726"/>
      <c r="E423" s="400"/>
      <c r="F423" s="401"/>
      <c r="G423" s="400"/>
      <c r="H423" s="400"/>
      <c r="I423" s="400"/>
      <c r="J423" s="409"/>
      <c r="K423" s="400"/>
      <c r="L423" s="400"/>
      <c r="M423" s="400" t="s">
        <v>1436</v>
      </c>
      <c r="N423" s="400" t="s">
        <v>1437</v>
      </c>
      <c r="O423" s="400"/>
      <c r="P423" s="400"/>
      <c r="Q423" s="400"/>
      <c r="R423" s="400"/>
      <c r="S423" s="400"/>
      <c r="T423" s="400"/>
      <c r="V423" s="403"/>
      <c r="W423" s="403"/>
      <c r="X423" s="403"/>
      <c r="Y423" s="400"/>
      <c r="Z423" s="400"/>
      <c r="AA423" s="400"/>
      <c r="AB423" s="400"/>
      <c r="AC423" s="400"/>
      <c r="AD423" s="400"/>
      <c r="AE423" s="400"/>
      <c r="AF423" s="400"/>
      <c r="AG423" s="408"/>
      <c r="AH423" s="400"/>
      <c r="AI423" s="400"/>
      <c r="AJ423" s="400"/>
      <c r="AK423" s="400"/>
      <c r="AL423" s="6"/>
      <c r="AM423" s="6"/>
      <c r="AN423" s="8"/>
    </row>
    <row r="424" spans="1:40">
      <c r="A424" s="725"/>
      <c r="B424" s="731"/>
      <c r="C424" s="726"/>
      <c r="D424" s="726"/>
      <c r="E424" s="400"/>
      <c r="F424" s="401"/>
      <c r="G424" s="400"/>
      <c r="H424" s="400"/>
      <c r="I424" s="400"/>
      <c r="J424" s="409"/>
      <c r="K424" s="400"/>
      <c r="L424" s="400"/>
      <c r="M424" s="400" t="s">
        <v>1438</v>
      </c>
      <c r="N424" s="400" t="s">
        <v>1439</v>
      </c>
      <c r="O424" s="400"/>
      <c r="P424" s="400"/>
      <c r="Q424" s="400"/>
      <c r="R424" s="400"/>
      <c r="S424" s="400"/>
      <c r="T424" s="400"/>
      <c r="V424" s="403"/>
      <c r="W424" s="403"/>
      <c r="X424" s="403"/>
      <c r="Y424" s="400"/>
      <c r="Z424" s="400"/>
      <c r="AA424" s="400"/>
      <c r="AB424" s="400"/>
      <c r="AC424" s="400"/>
      <c r="AD424" s="400"/>
      <c r="AE424" s="400"/>
      <c r="AF424" s="400"/>
      <c r="AG424" s="408"/>
      <c r="AH424" s="400"/>
      <c r="AI424" s="400"/>
      <c r="AJ424" s="400"/>
      <c r="AK424" s="400"/>
      <c r="AL424" s="6"/>
      <c r="AM424" s="6"/>
      <c r="AN424" s="8"/>
    </row>
    <row r="425" spans="1:40">
      <c r="A425" s="725"/>
      <c r="B425" s="731"/>
      <c r="C425" s="726"/>
      <c r="D425" s="726"/>
      <c r="E425" s="400"/>
      <c r="F425" s="401"/>
      <c r="G425" s="400"/>
      <c r="H425" s="400"/>
      <c r="I425" s="400"/>
      <c r="J425" s="409"/>
      <c r="K425" s="400"/>
      <c r="L425" s="400"/>
      <c r="M425" s="400" t="s">
        <v>1440</v>
      </c>
      <c r="N425" s="400" t="s">
        <v>1441</v>
      </c>
      <c r="O425" s="400"/>
      <c r="P425" s="400"/>
      <c r="Q425" s="400"/>
      <c r="R425" s="400"/>
      <c r="S425" s="400"/>
      <c r="T425" s="400"/>
      <c r="V425" s="403"/>
      <c r="W425" s="403"/>
      <c r="X425" s="403"/>
      <c r="Y425" s="400"/>
      <c r="Z425" s="400"/>
      <c r="AA425" s="400"/>
      <c r="AB425" s="400"/>
      <c r="AC425" s="400"/>
      <c r="AD425" s="400"/>
      <c r="AE425" s="400"/>
      <c r="AF425" s="400"/>
      <c r="AG425" s="408"/>
      <c r="AH425" s="400"/>
      <c r="AI425" s="400"/>
      <c r="AJ425" s="400"/>
      <c r="AK425" s="400"/>
      <c r="AL425" s="6"/>
      <c r="AM425" s="6"/>
      <c r="AN425" s="8"/>
    </row>
    <row r="426" spans="1:40">
      <c r="A426" s="725"/>
      <c r="B426" s="731"/>
      <c r="C426" s="726"/>
      <c r="D426" s="726"/>
      <c r="E426" s="400"/>
      <c r="F426" s="401"/>
      <c r="G426" s="400"/>
      <c r="H426" s="400"/>
      <c r="I426" s="400"/>
      <c r="J426" s="409"/>
      <c r="K426" s="400"/>
      <c r="L426" s="400"/>
      <c r="M426" s="400" t="s">
        <v>1442</v>
      </c>
      <c r="N426" s="400" t="s">
        <v>1443</v>
      </c>
      <c r="O426" s="400"/>
      <c r="P426" s="400"/>
      <c r="Q426" s="400"/>
      <c r="R426" s="400"/>
      <c r="S426" s="400"/>
      <c r="T426" s="400"/>
      <c r="V426" s="403"/>
      <c r="W426" s="403"/>
      <c r="X426" s="403"/>
      <c r="Y426" s="400"/>
      <c r="Z426" s="400"/>
      <c r="AA426" s="400"/>
      <c r="AB426" s="400"/>
      <c r="AC426" s="400"/>
      <c r="AD426" s="400"/>
      <c r="AE426" s="400"/>
      <c r="AF426" s="400"/>
      <c r="AG426" s="408"/>
      <c r="AH426" s="400"/>
      <c r="AI426" s="400"/>
      <c r="AJ426" s="400"/>
      <c r="AK426" s="400"/>
      <c r="AL426" s="6"/>
      <c r="AM426" s="6"/>
      <c r="AN426" s="8"/>
    </row>
    <row r="427" spans="1:40">
      <c r="A427" s="725"/>
      <c r="B427" s="732"/>
      <c r="C427" s="726"/>
      <c r="D427" s="726"/>
      <c r="E427" s="400"/>
      <c r="F427" s="401"/>
      <c r="G427" s="400"/>
      <c r="H427" s="400"/>
      <c r="I427" s="400"/>
      <c r="J427" s="409"/>
      <c r="K427" s="400"/>
      <c r="L427" s="400"/>
      <c r="M427" s="400" t="s">
        <v>1444</v>
      </c>
      <c r="N427" s="400" t="s">
        <v>1445</v>
      </c>
      <c r="O427" s="400"/>
      <c r="P427" s="400"/>
      <c r="Q427" s="400"/>
      <c r="R427" s="400"/>
      <c r="S427" s="400"/>
      <c r="T427" s="400"/>
      <c r="V427" s="403"/>
      <c r="W427" s="403"/>
      <c r="X427" s="403"/>
      <c r="Y427" s="400"/>
      <c r="Z427" s="400"/>
      <c r="AA427" s="400"/>
      <c r="AB427" s="400"/>
      <c r="AC427" s="400"/>
      <c r="AD427" s="400"/>
      <c r="AE427" s="400"/>
      <c r="AF427" s="400"/>
      <c r="AG427" s="408"/>
      <c r="AH427" s="400"/>
      <c r="AI427" s="400"/>
      <c r="AJ427" s="400"/>
      <c r="AK427" s="400"/>
      <c r="AL427" s="6"/>
      <c r="AM427" s="6"/>
      <c r="AN427" s="8"/>
    </row>
    <row r="428" spans="1:40">
      <c r="A428" s="725"/>
      <c r="B428" s="731"/>
      <c r="C428" s="726"/>
      <c r="D428" s="726"/>
      <c r="E428" s="400"/>
      <c r="F428" s="401"/>
      <c r="G428" s="400"/>
      <c r="H428" s="400"/>
      <c r="I428" s="400"/>
      <c r="J428" s="409"/>
      <c r="K428" s="400"/>
      <c r="L428" s="400"/>
      <c r="M428" s="400" t="s">
        <v>1446</v>
      </c>
      <c r="N428" s="400" t="s">
        <v>1447</v>
      </c>
      <c r="O428" s="400"/>
      <c r="P428" s="400"/>
      <c r="Q428" s="400"/>
      <c r="R428" s="400"/>
      <c r="S428" s="400"/>
      <c r="T428" s="400"/>
      <c r="V428" s="403"/>
      <c r="W428" s="403"/>
      <c r="X428" s="403"/>
      <c r="Y428" s="400"/>
      <c r="Z428" s="400"/>
      <c r="AA428" s="400"/>
      <c r="AB428" s="400"/>
      <c r="AC428" s="400"/>
      <c r="AD428" s="400"/>
      <c r="AE428" s="400"/>
      <c r="AF428" s="400"/>
      <c r="AG428" s="408"/>
      <c r="AH428" s="400"/>
      <c r="AI428" s="400"/>
      <c r="AJ428" s="400"/>
      <c r="AK428" s="400"/>
      <c r="AL428" s="6"/>
      <c r="AM428" s="6"/>
      <c r="AN428" s="8"/>
    </row>
    <row r="429" spans="1:40">
      <c r="A429" s="725"/>
      <c r="B429" s="731"/>
      <c r="C429" s="726"/>
      <c r="D429" s="726"/>
      <c r="E429" s="400"/>
      <c r="F429" s="401"/>
      <c r="G429" s="400"/>
      <c r="H429" s="400"/>
      <c r="I429" s="400"/>
      <c r="J429" s="409"/>
      <c r="K429" s="400"/>
      <c r="L429" s="400"/>
      <c r="M429" s="400" t="s">
        <v>1448</v>
      </c>
      <c r="N429" s="400" t="s">
        <v>1449</v>
      </c>
      <c r="O429" s="400"/>
      <c r="P429" s="400"/>
      <c r="Q429" s="400"/>
      <c r="R429" s="400"/>
      <c r="S429" s="400"/>
      <c r="T429" s="400"/>
      <c r="V429" s="403"/>
      <c r="W429" s="403"/>
      <c r="X429" s="403"/>
      <c r="Y429" s="400"/>
      <c r="Z429" s="400"/>
      <c r="AA429" s="400"/>
      <c r="AB429" s="400"/>
      <c r="AC429" s="400"/>
      <c r="AD429" s="400"/>
      <c r="AE429" s="400"/>
      <c r="AF429" s="400"/>
      <c r="AG429" s="408"/>
      <c r="AH429" s="400"/>
      <c r="AI429" s="400"/>
      <c r="AJ429" s="400"/>
      <c r="AK429" s="400"/>
      <c r="AL429" s="6"/>
      <c r="AM429" s="6"/>
      <c r="AN429" s="8"/>
    </row>
    <row r="430" spans="1:40">
      <c r="A430" s="725"/>
      <c r="B430" s="731"/>
      <c r="C430" s="726"/>
      <c r="D430" s="726"/>
      <c r="E430" s="400"/>
      <c r="F430" s="401"/>
      <c r="G430" s="400"/>
      <c r="H430" s="400"/>
      <c r="I430" s="400"/>
      <c r="J430" s="409"/>
      <c r="K430" s="400"/>
      <c r="L430" s="400"/>
      <c r="M430" s="400" t="s">
        <v>1450</v>
      </c>
      <c r="N430" s="400" t="s">
        <v>1451</v>
      </c>
      <c r="O430" s="400"/>
      <c r="P430" s="400"/>
      <c r="Q430" s="400"/>
      <c r="R430" s="400"/>
      <c r="S430" s="400"/>
      <c r="T430" s="400"/>
      <c r="V430" s="403"/>
      <c r="W430" s="403"/>
      <c r="X430" s="403"/>
      <c r="Y430" s="400"/>
      <c r="Z430" s="400"/>
      <c r="AA430" s="400"/>
      <c r="AB430" s="400"/>
      <c r="AC430" s="400"/>
      <c r="AD430" s="400"/>
      <c r="AE430" s="400"/>
      <c r="AF430" s="400"/>
      <c r="AG430" s="408"/>
      <c r="AH430" s="400"/>
      <c r="AI430" s="400"/>
      <c r="AJ430" s="400"/>
      <c r="AK430" s="400"/>
      <c r="AL430" s="6"/>
      <c r="AM430" s="6"/>
      <c r="AN430" s="8"/>
    </row>
    <row r="431" spans="1:40">
      <c r="A431" s="725"/>
      <c r="B431" s="731"/>
      <c r="C431" s="726"/>
      <c r="D431" s="726"/>
      <c r="E431" s="400"/>
      <c r="F431" s="401"/>
      <c r="G431" s="400"/>
      <c r="H431" s="400"/>
      <c r="I431" s="400"/>
      <c r="J431" s="409"/>
      <c r="K431" s="400"/>
      <c r="L431" s="400"/>
      <c r="M431" s="400" t="s">
        <v>1452</v>
      </c>
      <c r="N431" s="400" t="s">
        <v>1453</v>
      </c>
      <c r="O431" s="400"/>
      <c r="P431" s="400"/>
      <c r="Q431" s="400"/>
      <c r="R431" s="400"/>
      <c r="S431" s="400"/>
      <c r="T431" s="400"/>
      <c r="V431" s="403"/>
      <c r="W431" s="403"/>
      <c r="X431" s="403"/>
      <c r="Y431" s="400"/>
      <c r="Z431" s="400"/>
      <c r="AA431" s="400"/>
      <c r="AB431" s="400"/>
      <c r="AC431" s="400"/>
      <c r="AD431" s="400"/>
      <c r="AE431" s="400"/>
      <c r="AF431" s="400"/>
      <c r="AG431" s="408"/>
      <c r="AH431" s="400"/>
      <c r="AI431" s="400"/>
      <c r="AJ431" s="400"/>
      <c r="AK431" s="400"/>
      <c r="AL431" s="6"/>
      <c r="AM431" s="6"/>
      <c r="AN431" s="8"/>
    </row>
    <row r="432" spans="1:40">
      <c r="A432" s="725"/>
      <c r="B432" s="731"/>
      <c r="C432" s="726"/>
      <c r="D432" s="726"/>
      <c r="E432" s="400"/>
      <c r="F432" s="401"/>
      <c r="G432" s="400"/>
      <c r="H432" s="400"/>
      <c r="I432" s="400"/>
      <c r="J432" s="409"/>
      <c r="K432" s="400"/>
      <c r="L432" s="400"/>
      <c r="M432" s="400" t="s">
        <v>1454</v>
      </c>
      <c r="N432" s="400" t="s">
        <v>1455</v>
      </c>
      <c r="O432" s="400"/>
      <c r="P432" s="400"/>
      <c r="Q432" s="400"/>
      <c r="R432" s="400"/>
      <c r="S432" s="400"/>
      <c r="T432" s="400"/>
      <c r="V432" s="403"/>
      <c r="W432" s="403"/>
      <c r="X432" s="403"/>
      <c r="Y432" s="400"/>
      <c r="Z432" s="400"/>
      <c r="AA432" s="400"/>
      <c r="AB432" s="400"/>
      <c r="AC432" s="400"/>
      <c r="AD432" s="400"/>
      <c r="AE432" s="400"/>
      <c r="AF432" s="400"/>
      <c r="AG432" s="408"/>
      <c r="AH432" s="400"/>
      <c r="AI432" s="400"/>
      <c r="AJ432" s="400"/>
      <c r="AK432" s="400"/>
      <c r="AL432" s="6"/>
      <c r="AM432" s="6"/>
      <c r="AN432" s="8"/>
    </row>
    <row r="433" spans="1:40">
      <c r="A433" s="725"/>
      <c r="B433" s="731"/>
      <c r="C433" s="726"/>
      <c r="D433" s="726"/>
      <c r="E433" s="400"/>
      <c r="F433" s="401"/>
      <c r="G433" s="400"/>
      <c r="H433" s="400"/>
      <c r="I433" s="400"/>
      <c r="J433" s="409"/>
      <c r="K433" s="400"/>
      <c r="L433" s="400"/>
      <c r="M433" s="400" t="s">
        <v>1456</v>
      </c>
      <c r="N433" s="400" t="s">
        <v>1457</v>
      </c>
      <c r="O433" s="400"/>
      <c r="P433" s="400"/>
      <c r="Q433" s="400"/>
      <c r="R433" s="400"/>
      <c r="S433" s="400"/>
      <c r="T433" s="400"/>
      <c r="V433" s="403"/>
      <c r="W433" s="403"/>
      <c r="X433" s="403"/>
      <c r="Y433" s="400"/>
      <c r="Z433" s="400"/>
      <c r="AA433" s="400"/>
      <c r="AB433" s="400"/>
      <c r="AC433" s="400"/>
      <c r="AD433" s="400"/>
      <c r="AE433" s="400"/>
      <c r="AF433" s="400"/>
      <c r="AG433" s="408"/>
      <c r="AH433" s="400"/>
      <c r="AI433" s="400"/>
      <c r="AJ433" s="400"/>
      <c r="AK433" s="400"/>
      <c r="AL433" s="6"/>
      <c r="AM433" s="6"/>
      <c r="AN433" s="8"/>
    </row>
    <row r="434" spans="1:40">
      <c r="A434" s="725"/>
      <c r="B434" s="731"/>
      <c r="C434" s="726"/>
      <c r="D434" s="726"/>
      <c r="E434" s="400"/>
      <c r="F434" s="401"/>
      <c r="G434" s="400"/>
      <c r="H434" s="400"/>
      <c r="I434" s="400"/>
      <c r="J434" s="409"/>
      <c r="K434" s="400"/>
      <c r="L434" s="400"/>
      <c r="M434" s="400" t="s">
        <v>1458</v>
      </c>
      <c r="N434" s="400" t="s">
        <v>1459</v>
      </c>
      <c r="O434" s="400"/>
      <c r="P434" s="400"/>
      <c r="Q434" s="400"/>
      <c r="R434" s="400"/>
      <c r="S434" s="400"/>
      <c r="T434" s="400"/>
      <c r="V434" s="403"/>
      <c r="W434" s="403"/>
      <c r="X434" s="403"/>
      <c r="Y434" s="400"/>
      <c r="Z434" s="400"/>
      <c r="AA434" s="400"/>
      <c r="AB434" s="400"/>
      <c r="AC434" s="400"/>
      <c r="AD434" s="400"/>
      <c r="AE434" s="400"/>
      <c r="AF434" s="400"/>
      <c r="AG434" s="408"/>
      <c r="AH434" s="400"/>
      <c r="AI434" s="400"/>
      <c r="AJ434" s="400"/>
      <c r="AK434" s="400"/>
      <c r="AL434" s="6"/>
      <c r="AM434" s="6"/>
      <c r="AN434" s="8"/>
    </row>
    <row r="435" spans="1:40">
      <c r="A435" s="725"/>
      <c r="B435" s="731"/>
      <c r="C435" s="726"/>
      <c r="D435" s="726"/>
      <c r="E435" s="400"/>
      <c r="F435" s="401"/>
      <c r="G435" s="400"/>
      <c r="H435" s="400"/>
      <c r="I435" s="400"/>
      <c r="J435" s="409"/>
      <c r="K435" s="400"/>
      <c r="L435" s="400"/>
      <c r="M435" s="400" t="s">
        <v>1460</v>
      </c>
      <c r="N435" s="400" t="s">
        <v>1461</v>
      </c>
      <c r="O435" s="400"/>
      <c r="P435" s="400"/>
      <c r="Q435" s="400"/>
      <c r="R435" s="400"/>
      <c r="S435" s="400"/>
      <c r="T435" s="400"/>
      <c r="V435" s="403"/>
      <c r="W435" s="403"/>
      <c r="X435" s="403"/>
      <c r="Y435" s="400"/>
      <c r="Z435" s="400"/>
      <c r="AA435" s="400"/>
      <c r="AB435" s="400"/>
      <c r="AC435" s="400"/>
      <c r="AD435" s="400"/>
      <c r="AE435" s="400"/>
      <c r="AF435" s="400"/>
      <c r="AG435" s="408"/>
      <c r="AH435" s="400"/>
      <c r="AI435" s="400"/>
      <c r="AJ435" s="400"/>
      <c r="AK435" s="400"/>
      <c r="AL435" s="6"/>
      <c r="AM435" s="6"/>
      <c r="AN435" s="8"/>
    </row>
    <row r="436" spans="1:40">
      <c r="A436" s="725"/>
      <c r="B436" s="731"/>
      <c r="C436" s="726"/>
      <c r="D436" s="726"/>
      <c r="E436" s="400"/>
      <c r="F436" s="401"/>
      <c r="G436" s="400"/>
      <c r="H436" s="400"/>
      <c r="I436" s="400"/>
      <c r="J436" s="409"/>
      <c r="K436" s="400"/>
      <c r="L436" s="400"/>
      <c r="M436" s="400" t="s">
        <v>1462</v>
      </c>
      <c r="N436" s="400" t="s">
        <v>1463</v>
      </c>
      <c r="O436" s="400"/>
      <c r="P436" s="400"/>
      <c r="Q436" s="400"/>
      <c r="R436" s="400"/>
      <c r="S436" s="400"/>
      <c r="T436" s="400"/>
      <c r="V436" s="403"/>
      <c r="W436" s="403"/>
      <c r="X436" s="403"/>
      <c r="Y436" s="400"/>
      <c r="Z436" s="400"/>
      <c r="AA436" s="400"/>
      <c r="AB436" s="400"/>
      <c r="AC436" s="400"/>
      <c r="AD436" s="400"/>
      <c r="AE436" s="400"/>
      <c r="AF436" s="400"/>
      <c r="AG436" s="408"/>
      <c r="AH436" s="400"/>
      <c r="AI436" s="400"/>
      <c r="AJ436" s="400"/>
      <c r="AK436" s="400"/>
      <c r="AL436" s="6"/>
      <c r="AM436" s="6"/>
      <c r="AN436" s="8"/>
    </row>
    <row r="437" spans="1:40">
      <c r="A437" s="725"/>
      <c r="B437" s="732"/>
      <c r="C437" s="726"/>
      <c r="D437" s="726"/>
      <c r="E437" s="400"/>
      <c r="F437" s="401"/>
      <c r="G437" s="400"/>
      <c r="H437" s="400"/>
      <c r="I437" s="400"/>
      <c r="J437" s="409"/>
      <c r="K437" s="400"/>
      <c r="L437" s="400"/>
      <c r="M437" s="400" t="s">
        <v>1464</v>
      </c>
      <c r="N437" s="400" t="s">
        <v>1465</v>
      </c>
      <c r="O437" s="400"/>
      <c r="P437" s="400"/>
      <c r="Q437" s="400"/>
      <c r="R437" s="400"/>
      <c r="S437" s="400"/>
      <c r="T437" s="400"/>
      <c r="V437" s="403"/>
      <c r="W437" s="403"/>
      <c r="X437" s="403"/>
      <c r="Y437" s="400"/>
      <c r="Z437" s="400"/>
      <c r="AA437" s="400"/>
      <c r="AB437" s="400"/>
      <c r="AC437" s="400"/>
      <c r="AD437" s="400"/>
      <c r="AE437" s="400"/>
      <c r="AF437" s="400"/>
      <c r="AG437" s="408"/>
      <c r="AH437" s="400"/>
      <c r="AI437" s="400"/>
      <c r="AJ437" s="400"/>
      <c r="AK437" s="400"/>
      <c r="AL437" s="6"/>
      <c r="AM437" s="6"/>
      <c r="AN437" s="8"/>
    </row>
    <row r="438" spans="1:40">
      <c r="A438" s="725"/>
      <c r="B438" s="731"/>
      <c r="C438" s="726"/>
      <c r="D438" s="726"/>
      <c r="E438" s="400"/>
      <c r="F438" s="401"/>
      <c r="G438" s="400"/>
      <c r="H438" s="400"/>
      <c r="I438" s="400"/>
      <c r="J438" s="409"/>
      <c r="K438" s="400"/>
      <c r="L438" s="400"/>
      <c r="M438" s="400" t="s">
        <v>1466</v>
      </c>
      <c r="N438" s="400" t="s">
        <v>1467</v>
      </c>
      <c r="O438" s="400"/>
      <c r="P438" s="400"/>
      <c r="Q438" s="400"/>
      <c r="R438" s="400"/>
      <c r="S438" s="400"/>
      <c r="T438" s="400"/>
      <c r="V438" s="403"/>
      <c r="W438" s="403"/>
      <c r="X438" s="403"/>
      <c r="Y438" s="400"/>
      <c r="Z438" s="400"/>
      <c r="AA438" s="400"/>
      <c r="AB438" s="400"/>
      <c r="AC438" s="400"/>
      <c r="AD438" s="400"/>
      <c r="AE438" s="400"/>
      <c r="AF438" s="400"/>
      <c r="AG438" s="408"/>
      <c r="AH438" s="400"/>
      <c r="AI438" s="400"/>
      <c r="AJ438" s="400"/>
      <c r="AK438" s="400"/>
      <c r="AL438" s="6"/>
      <c r="AM438" s="6"/>
      <c r="AN438" s="8"/>
    </row>
    <row r="439" spans="1:40">
      <c r="A439" s="725"/>
      <c r="B439" s="731"/>
      <c r="C439" s="726"/>
      <c r="D439" s="726"/>
      <c r="E439" s="400"/>
      <c r="F439" s="401"/>
      <c r="G439" s="400"/>
      <c r="H439" s="400"/>
      <c r="I439" s="400"/>
      <c r="J439" s="409"/>
      <c r="K439" s="400"/>
      <c r="L439" s="400"/>
      <c r="M439" s="400" t="s">
        <v>1468</v>
      </c>
      <c r="N439" s="400" t="s">
        <v>1469</v>
      </c>
      <c r="O439" s="400"/>
      <c r="P439" s="400"/>
      <c r="Q439" s="400"/>
      <c r="R439" s="400"/>
      <c r="S439" s="400"/>
      <c r="T439" s="400"/>
      <c r="V439" s="403"/>
      <c r="W439" s="403"/>
      <c r="X439" s="403"/>
      <c r="Y439" s="400"/>
      <c r="Z439" s="400"/>
      <c r="AA439" s="400"/>
      <c r="AB439" s="400"/>
      <c r="AC439" s="400"/>
      <c r="AD439" s="400"/>
      <c r="AE439" s="400"/>
      <c r="AF439" s="400"/>
      <c r="AG439" s="408"/>
      <c r="AH439" s="400"/>
      <c r="AI439" s="400"/>
      <c r="AJ439" s="400"/>
      <c r="AK439" s="400"/>
      <c r="AL439" s="6"/>
      <c r="AM439" s="6"/>
      <c r="AN439" s="8"/>
    </row>
    <row r="440" spans="1:40">
      <c r="A440" s="725"/>
      <c r="B440" s="731"/>
      <c r="C440" s="726"/>
      <c r="D440" s="726"/>
      <c r="E440" s="400"/>
      <c r="F440" s="401"/>
      <c r="G440" s="400"/>
      <c r="H440" s="400"/>
      <c r="I440" s="400"/>
      <c r="J440" s="409"/>
      <c r="K440" s="400"/>
      <c r="L440" s="400"/>
      <c r="M440" s="400" t="s">
        <v>1470</v>
      </c>
      <c r="N440" s="400" t="s">
        <v>1471</v>
      </c>
      <c r="O440" s="400"/>
      <c r="P440" s="400"/>
      <c r="Q440" s="400"/>
      <c r="R440" s="400"/>
      <c r="S440" s="400"/>
      <c r="T440" s="400"/>
      <c r="V440" s="403"/>
      <c r="W440" s="403"/>
      <c r="X440" s="403"/>
      <c r="Y440" s="400"/>
      <c r="Z440" s="400"/>
      <c r="AA440" s="400"/>
      <c r="AB440" s="400"/>
      <c r="AC440" s="400"/>
      <c r="AD440" s="400"/>
      <c r="AE440" s="400"/>
      <c r="AF440" s="400"/>
      <c r="AG440" s="408"/>
      <c r="AH440" s="400"/>
      <c r="AI440" s="400"/>
      <c r="AJ440" s="400"/>
      <c r="AK440" s="400"/>
      <c r="AL440" s="6"/>
      <c r="AM440" s="6"/>
      <c r="AN440" s="8"/>
    </row>
    <row r="441" spans="1:40">
      <c r="A441" s="725"/>
      <c r="B441" s="731"/>
      <c r="C441" s="726"/>
      <c r="D441" s="726"/>
      <c r="E441" s="400"/>
      <c r="F441" s="401"/>
      <c r="G441" s="400"/>
      <c r="H441" s="400"/>
      <c r="I441" s="400"/>
      <c r="J441" s="409"/>
      <c r="K441" s="400"/>
      <c r="L441" s="400"/>
      <c r="M441" s="400" t="s">
        <v>1472</v>
      </c>
      <c r="N441" s="400" t="s">
        <v>3007</v>
      </c>
      <c r="O441" s="400"/>
      <c r="P441" s="400"/>
      <c r="Q441" s="400"/>
      <c r="R441" s="400"/>
      <c r="S441" s="400"/>
      <c r="T441" s="400"/>
      <c r="V441" s="403"/>
      <c r="W441" s="403"/>
      <c r="X441" s="403"/>
      <c r="Y441" s="400"/>
      <c r="Z441" s="400"/>
      <c r="AA441" s="400"/>
      <c r="AB441" s="400"/>
      <c r="AC441" s="400"/>
      <c r="AD441" s="400"/>
      <c r="AE441" s="400"/>
      <c r="AF441" s="400"/>
      <c r="AG441" s="408"/>
      <c r="AH441" s="400"/>
      <c r="AI441" s="400"/>
      <c r="AJ441" s="400"/>
      <c r="AK441" s="400"/>
      <c r="AL441" s="6"/>
      <c r="AM441" s="6"/>
      <c r="AN441" s="8"/>
    </row>
    <row r="442" spans="1:40">
      <c r="A442" s="725"/>
      <c r="B442" s="731"/>
      <c r="C442" s="726"/>
      <c r="D442" s="726"/>
      <c r="E442" s="400"/>
      <c r="F442" s="401"/>
      <c r="G442" s="400"/>
      <c r="H442" s="400"/>
      <c r="I442" s="400"/>
      <c r="J442" s="409"/>
      <c r="K442" s="400"/>
      <c r="L442" s="400"/>
      <c r="M442" s="400" t="s">
        <v>1473</v>
      </c>
      <c r="N442" s="400" t="s">
        <v>1474</v>
      </c>
      <c r="O442" s="400"/>
      <c r="P442" s="400"/>
      <c r="Q442" s="400"/>
      <c r="R442" s="400"/>
      <c r="S442" s="400"/>
      <c r="T442" s="400"/>
      <c r="V442" s="403"/>
      <c r="W442" s="403"/>
      <c r="X442" s="403"/>
      <c r="Y442" s="400"/>
      <c r="Z442" s="400"/>
      <c r="AA442" s="400"/>
      <c r="AB442" s="400"/>
      <c r="AC442" s="400"/>
      <c r="AD442" s="400"/>
      <c r="AE442" s="400"/>
      <c r="AF442" s="400"/>
      <c r="AG442" s="408"/>
      <c r="AH442" s="400"/>
      <c r="AI442" s="400"/>
      <c r="AJ442" s="400"/>
      <c r="AK442" s="400"/>
      <c r="AL442" s="6"/>
      <c r="AM442" s="6"/>
      <c r="AN442" s="8"/>
    </row>
    <row r="443" spans="1:40">
      <c r="A443" s="725"/>
      <c r="B443" s="731"/>
      <c r="C443" s="726"/>
      <c r="D443" s="726"/>
      <c r="E443" s="400"/>
      <c r="F443" s="401"/>
      <c r="G443" s="400"/>
      <c r="H443" s="400"/>
      <c r="I443" s="400"/>
      <c r="J443" s="409"/>
      <c r="K443" s="400"/>
      <c r="L443" s="400"/>
      <c r="M443" s="400" t="s">
        <v>1475</v>
      </c>
      <c r="N443" s="400" t="s">
        <v>3008</v>
      </c>
      <c r="O443" s="400"/>
      <c r="P443" s="400"/>
      <c r="Q443" s="400"/>
      <c r="R443" s="400"/>
      <c r="S443" s="400"/>
      <c r="T443" s="400"/>
      <c r="V443" s="403"/>
      <c r="W443" s="403"/>
      <c r="X443" s="403"/>
      <c r="Y443" s="400"/>
      <c r="Z443" s="400"/>
      <c r="AA443" s="400"/>
      <c r="AB443" s="400"/>
      <c r="AC443" s="400"/>
      <c r="AD443" s="400"/>
      <c r="AE443" s="400"/>
      <c r="AF443" s="400"/>
      <c r="AG443" s="408"/>
      <c r="AH443" s="400"/>
      <c r="AI443" s="400"/>
      <c r="AJ443" s="400"/>
      <c r="AK443" s="400"/>
      <c r="AL443" s="6"/>
      <c r="AM443" s="6"/>
      <c r="AN443" s="8"/>
    </row>
    <row r="444" spans="1:40">
      <c r="A444" s="725"/>
      <c r="B444" s="731"/>
      <c r="C444" s="726"/>
      <c r="D444" s="726"/>
      <c r="E444" s="400"/>
      <c r="F444" s="401"/>
      <c r="G444" s="400"/>
      <c r="H444" s="400"/>
      <c r="I444" s="400"/>
      <c r="J444" s="409"/>
      <c r="K444" s="400"/>
      <c r="L444" s="400"/>
      <c r="M444" s="400" t="s">
        <v>1476</v>
      </c>
      <c r="N444" s="400" t="s">
        <v>1477</v>
      </c>
      <c r="O444" s="400"/>
      <c r="P444" s="400"/>
      <c r="Q444" s="400"/>
      <c r="R444" s="400"/>
      <c r="S444" s="400"/>
      <c r="T444" s="400"/>
      <c r="V444" s="403"/>
      <c r="W444" s="403"/>
      <c r="X444" s="403"/>
      <c r="Y444" s="400"/>
      <c r="Z444" s="400"/>
      <c r="AA444" s="400"/>
      <c r="AB444" s="400"/>
      <c r="AC444" s="400"/>
      <c r="AD444" s="400"/>
      <c r="AE444" s="400"/>
      <c r="AF444" s="400"/>
      <c r="AG444" s="408"/>
      <c r="AH444" s="400"/>
      <c r="AI444" s="400"/>
      <c r="AJ444" s="400"/>
      <c r="AK444" s="400"/>
      <c r="AL444" s="6"/>
      <c r="AM444" s="6"/>
      <c r="AN444" s="8"/>
    </row>
    <row r="445" spans="1:40">
      <c r="A445" s="725"/>
      <c r="B445" s="731"/>
      <c r="C445" s="726"/>
      <c r="D445" s="726"/>
      <c r="E445" s="400"/>
      <c r="F445" s="401"/>
      <c r="G445" s="400"/>
      <c r="H445" s="400"/>
      <c r="I445" s="400"/>
      <c r="J445" s="409"/>
      <c r="K445" s="400"/>
      <c r="L445" s="400"/>
      <c r="M445" s="400" t="s">
        <v>1478</v>
      </c>
      <c r="N445" s="400" t="s">
        <v>3009</v>
      </c>
      <c r="O445" s="400"/>
      <c r="P445" s="400"/>
      <c r="Q445" s="400"/>
      <c r="R445" s="400"/>
      <c r="S445" s="400"/>
      <c r="T445" s="400"/>
      <c r="V445" s="403"/>
      <c r="W445" s="403"/>
      <c r="X445" s="403"/>
      <c r="Y445" s="400"/>
      <c r="Z445" s="400"/>
      <c r="AA445" s="400"/>
      <c r="AB445" s="400"/>
      <c r="AC445" s="400"/>
      <c r="AD445" s="400"/>
      <c r="AE445" s="400"/>
      <c r="AF445" s="400"/>
      <c r="AG445" s="408"/>
      <c r="AH445" s="400"/>
      <c r="AI445" s="400"/>
      <c r="AJ445" s="400"/>
      <c r="AK445" s="400"/>
      <c r="AL445" s="6"/>
      <c r="AM445" s="6"/>
      <c r="AN445" s="8"/>
    </row>
    <row r="446" spans="1:40">
      <c r="A446" s="725"/>
      <c r="B446" s="731"/>
      <c r="C446" s="726"/>
      <c r="D446" s="726"/>
      <c r="E446" s="400"/>
      <c r="F446" s="401"/>
      <c r="G446" s="400"/>
      <c r="H446" s="400"/>
      <c r="I446" s="400"/>
      <c r="J446" s="409"/>
      <c r="K446" s="400"/>
      <c r="L446" s="400"/>
      <c r="M446" s="400" t="s">
        <v>1479</v>
      </c>
      <c r="N446" s="400" t="s">
        <v>1480</v>
      </c>
      <c r="O446" s="400"/>
      <c r="P446" s="400"/>
      <c r="Q446" s="400"/>
      <c r="R446" s="400"/>
      <c r="S446" s="400"/>
      <c r="T446" s="400"/>
      <c r="V446" s="403"/>
      <c r="W446" s="403"/>
      <c r="X446" s="403"/>
      <c r="Y446" s="400"/>
      <c r="Z446" s="400"/>
      <c r="AA446" s="400"/>
      <c r="AB446" s="400"/>
      <c r="AC446" s="400"/>
      <c r="AD446" s="400"/>
      <c r="AE446" s="400"/>
      <c r="AF446" s="400"/>
      <c r="AG446" s="408"/>
      <c r="AH446" s="400"/>
      <c r="AI446" s="400"/>
      <c r="AJ446" s="400"/>
      <c r="AK446" s="400"/>
      <c r="AL446" s="6"/>
      <c r="AM446" s="6"/>
      <c r="AN446" s="8"/>
    </row>
    <row r="447" spans="1:40">
      <c r="A447" s="725"/>
      <c r="B447" s="731"/>
      <c r="C447" s="726"/>
      <c r="D447" s="726"/>
      <c r="E447" s="400"/>
      <c r="F447" s="401"/>
      <c r="G447" s="400"/>
      <c r="H447" s="400"/>
      <c r="I447" s="400"/>
      <c r="J447" s="409"/>
      <c r="K447" s="400"/>
      <c r="L447" s="400"/>
      <c r="M447" s="400" t="s">
        <v>1481</v>
      </c>
      <c r="N447" s="400" t="s">
        <v>3010</v>
      </c>
      <c r="O447" s="400"/>
      <c r="P447" s="400"/>
      <c r="Q447" s="400"/>
      <c r="R447" s="400"/>
      <c r="S447" s="400"/>
      <c r="T447" s="400"/>
      <c r="V447" s="403"/>
      <c r="W447" s="403"/>
      <c r="X447" s="403"/>
      <c r="Y447" s="400"/>
      <c r="Z447" s="400"/>
      <c r="AA447" s="400"/>
      <c r="AB447" s="400"/>
      <c r="AC447" s="400"/>
      <c r="AD447" s="400"/>
      <c r="AE447" s="400"/>
      <c r="AF447" s="400"/>
      <c r="AG447" s="408"/>
      <c r="AH447" s="400"/>
      <c r="AI447" s="400"/>
      <c r="AJ447" s="400"/>
      <c r="AK447" s="400"/>
      <c r="AL447" s="6"/>
      <c r="AM447" s="6"/>
      <c r="AN447" s="8"/>
    </row>
    <row r="448" spans="1:40">
      <c r="A448" s="725"/>
      <c r="B448" s="731"/>
      <c r="C448" s="726"/>
      <c r="D448" s="726"/>
      <c r="E448" s="400"/>
      <c r="F448" s="401"/>
      <c r="G448" s="400"/>
      <c r="H448" s="400"/>
      <c r="I448" s="400"/>
      <c r="J448" s="409"/>
      <c r="K448" s="400"/>
      <c r="L448" s="400"/>
      <c r="M448" s="400" t="s">
        <v>1482</v>
      </c>
      <c r="N448" s="400" t="s">
        <v>1483</v>
      </c>
      <c r="O448" s="400"/>
      <c r="P448" s="400"/>
      <c r="Q448" s="400"/>
      <c r="R448" s="400"/>
      <c r="S448" s="400"/>
      <c r="T448" s="400"/>
      <c r="V448" s="403"/>
      <c r="W448" s="403"/>
      <c r="X448" s="403"/>
      <c r="Y448" s="400"/>
      <c r="Z448" s="400"/>
      <c r="AA448" s="400"/>
      <c r="AB448" s="400"/>
      <c r="AC448" s="400"/>
      <c r="AD448" s="400"/>
      <c r="AE448" s="400"/>
      <c r="AF448" s="400"/>
      <c r="AG448" s="408"/>
      <c r="AH448" s="400"/>
      <c r="AI448" s="400"/>
      <c r="AJ448" s="400"/>
      <c r="AK448" s="400"/>
      <c r="AL448" s="6"/>
      <c r="AM448" s="6"/>
      <c r="AN448" s="8"/>
    </row>
    <row r="449" spans="1:40">
      <c r="A449" s="725"/>
      <c r="B449" s="731"/>
      <c r="C449" s="726"/>
      <c r="D449" s="726"/>
      <c r="E449" s="400"/>
      <c r="F449" s="401"/>
      <c r="G449" s="400"/>
      <c r="H449" s="400"/>
      <c r="I449" s="400"/>
      <c r="J449" s="409"/>
      <c r="K449" s="400"/>
      <c r="L449" s="400"/>
      <c r="M449" s="400" t="s">
        <v>1484</v>
      </c>
      <c r="N449" s="400" t="s">
        <v>1485</v>
      </c>
      <c r="O449" s="400"/>
      <c r="P449" s="400"/>
      <c r="Q449" s="400"/>
      <c r="R449" s="400"/>
      <c r="S449" s="400"/>
      <c r="T449" s="400"/>
      <c r="V449" s="403"/>
      <c r="W449" s="403"/>
      <c r="X449" s="403"/>
      <c r="Y449" s="400"/>
      <c r="Z449" s="400"/>
      <c r="AA449" s="400"/>
      <c r="AB449" s="400"/>
      <c r="AC449" s="400"/>
      <c r="AD449" s="400"/>
      <c r="AE449" s="400"/>
      <c r="AF449" s="400"/>
      <c r="AG449" s="408"/>
      <c r="AH449" s="400"/>
      <c r="AI449" s="400"/>
      <c r="AJ449" s="400"/>
      <c r="AK449" s="400"/>
      <c r="AL449" s="6"/>
      <c r="AM449" s="6"/>
      <c r="AN449" s="8"/>
    </row>
    <row r="450" spans="1:40">
      <c r="A450" s="725"/>
      <c r="B450" s="731"/>
      <c r="C450" s="726"/>
      <c r="D450" s="726"/>
      <c r="E450" s="400"/>
      <c r="F450" s="401"/>
      <c r="G450" s="400"/>
      <c r="H450" s="400"/>
      <c r="I450" s="400"/>
      <c r="J450" s="409"/>
      <c r="K450" s="400"/>
      <c r="L450" s="400"/>
      <c r="M450" s="400" t="s">
        <v>1486</v>
      </c>
      <c r="N450" s="400" t="s">
        <v>1487</v>
      </c>
      <c r="O450" s="400"/>
      <c r="P450" s="400"/>
      <c r="Q450" s="400"/>
      <c r="R450" s="400"/>
      <c r="S450" s="400"/>
      <c r="T450" s="400"/>
      <c r="V450" s="403"/>
      <c r="W450" s="403"/>
      <c r="X450" s="403"/>
      <c r="Y450" s="400"/>
      <c r="Z450" s="400"/>
      <c r="AA450" s="400"/>
      <c r="AB450" s="400"/>
      <c r="AC450" s="400"/>
      <c r="AD450" s="400"/>
      <c r="AE450" s="400"/>
      <c r="AF450" s="400"/>
      <c r="AG450" s="408"/>
      <c r="AH450" s="400"/>
      <c r="AI450" s="400"/>
      <c r="AJ450" s="400"/>
      <c r="AK450" s="400"/>
      <c r="AL450" s="6"/>
      <c r="AM450" s="6"/>
      <c r="AN450" s="8"/>
    </row>
    <row r="451" spans="1:40">
      <c r="A451" s="725"/>
      <c r="B451" s="727"/>
      <c r="C451" s="726"/>
      <c r="D451" s="726"/>
      <c r="E451" s="400"/>
      <c r="F451" s="401"/>
      <c r="G451" s="400"/>
      <c r="H451" s="400"/>
      <c r="I451" s="400"/>
      <c r="J451" s="409"/>
      <c r="K451" s="400"/>
      <c r="L451" s="400"/>
      <c r="M451" s="400" t="s">
        <v>1488</v>
      </c>
      <c r="N451" s="400" t="s">
        <v>1489</v>
      </c>
      <c r="O451" s="400"/>
      <c r="P451" s="400"/>
      <c r="Q451" s="400"/>
      <c r="R451" s="400"/>
      <c r="S451" s="400"/>
      <c r="T451" s="400"/>
      <c r="V451" s="403"/>
      <c r="W451" s="403"/>
      <c r="X451" s="403"/>
      <c r="Y451" s="400"/>
      <c r="Z451" s="400"/>
      <c r="AA451" s="400"/>
      <c r="AB451" s="400"/>
      <c r="AC451" s="400"/>
      <c r="AD451" s="400"/>
      <c r="AE451" s="400"/>
      <c r="AF451" s="400"/>
      <c r="AG451" s="408"/>
      <c r="AH451" s="400"/>
      <c r="AI451" s="400"/>
      <c r="AJ451" s="400"/>
      <c r="AK451" s="400"/>
      <c r="AL451" s="6"/>
      <c r="AM451" s="6"/>
      <c r="AN451" s="8"/>
    </row>
    <row r="452" spans="1:40">
      <c r="A452" s="725"/>
      <c r="B452" s="727"/>
      <c r="C452" s="726"/>
      <c r="D452" s="726"/>
      <c r="E452" s="400"/>
      <c r="F452" s="401"/>
      <c r="G452" s="400"/>
      <c r="H452" s="400"/>
      <c r="I452" s="400"/>
      <c r="J452" s="409"/>
      <c r="K452" s="400"/>
      <c r="L452" s="400"/>
      <c r="M452" s="400" t="s">
        <v>1490</v>
      </c>
      <c r="N452" s="400" t="s">
        <v>1491</v>
      </c>
      <c r="O452" s="400"/>
      <c r="P452" s="400"/>
      <c r="Q452" s="400"/>
      <c r="R452" s="400"/>
      <c r="S452" s="400"/>
      <c r="T452" s="400"/>
      <c r="V452" s="403"/>
      <c r="W452" s="403"/>
      <c r="X452" s="403"/>
      <c r="Y452" s="400"/>
      <c r="Z452" s="400"/>
      <c r="AA452" s="400"/>
      <c r="AB452" s="400"/>
      <c r="AC452" s="400"/>
      <c r="AD452" s="400"/>
      <c r="AE452" s="400"/>
      <c r="AF452" s="400"/>
      <c r="AG452" s="408"/>
      <c r="AH452" s="400"/>
      <c r="AI452" s="400"/>
      <c r="AJ452" s="400"/>
      <c r="AK452" s="400"/>
      <c r="AL452" s="6"/>
      <c r="AM452" s="6"/>
      <c r="AN452" s="8"/>
    </row>
    <row r="453" spans="1:40">
      <c r="A453" s="725"/>
      <c r="B453" s="727"/>
      <c r="C453" s="726"/>
      <c r="D453" s="726"/>
      <c r="E453" s="400"/>
      <c r="F453" s="401"/>
      <c r="G453" s="400"/>
      <c r="H453" s="400"/>
      <c r="I453" s="400"/>
      <c r="J453" s="409"/>
      <c r="K453" s="400"/>
      <c r="L453" s="400"/>
      <c r="M453" s="400" t="s">
        <v>1492</v>
      </c>
      <c r="N453" s="400" t="s">
        <v>1493</v>
      </c>
      <c r="O453" s="400"/>
      <c r="P453" s="400"/>
      <c r="Q453" s="400"/>
      <c r="R453" s="400"/>
      <c r="S453" s="400"/>
      <c r="T453" s="400"/>
      <c r="V453" s="403"/>
      <c r="W453" s="403"/>
      <c r="X453" s="403"/>
      <c r="Y453" s="400"/>
      <c r="Z453" s="400"/>
      <c r="AA453" s="400"/>
      <c r="AB453" s="400"/>
      <c r="AC453" s="400"/>
      <c r="AD453" s="400"/>
      <c r="AE453" s="400"/>
      <c r="AF453" s="400"/>
      <c r="AG453" s="408"/>
      <c r="AH453" s="400"/>
      <c r="AI453" s="400"/>
      <c r="AJ453" s="400"/>
      <c r="AK453" s="400"/>
      <c r="AL453" s="6"/>
      <c r="AM453" s="6"/>
      <c r="AN453" s="8"/>
    </row>
    <row r="454" spans="1:40">
      <c r="A454" s="725"/>
      <c r="B454" s="727"/>
      <c r="C454" s="726"/>
      <c r="D454" s="726"/>
      <c r="E454" s="400"/>
      <c r="F454" s="401"/>
      <c r="G454" s="400"/>
      <c r="H454" s="400"/>
      <c r="I454" s="400"/>
      <c r="J454" s="409"/>
      <c r="K454" s="400"/>
      <c r="L454" s="400"/>
      <c r="M454" s="400" t="s">
        <v>1494</v>
      </c>
      <c r="N454" s="400" t="s">
        <v>1495</v>
      </c>
      <c r="O454" s="400"/>
      <c r="P454" s="400"/>
      <c r="Q454" s="400"/>
      <c r="R454" s="400"/>
      <c r="S454" s="400"/>
      <c r="T454" s="400"/>
      <c r="V454" s="403"/>
      <c r="W454" s="403"/>
      <c r="X454" s="403"/>
      <c r="Y454" s="400"/>
      <c r="Z454" s="400"/>
      <c r="AA454" s="400"/>
      <c r="AB454" s="400"/>
      <c r="AC454" s="400"/>
      <c r="AD454" s="400"/>
      <c r="AE454" s="400"/>
      <c r="AF454" s="400"/>
      <c r="AG454" s="408"/>
      <c r="AH454" s="400"/>
      <c r="AI454" s="400"/>
      <c r="AJ454" s="400"/>
      <c r="AK454" s="400"/>
      <c r="AL454" s="6"/>
      <c r="AM454" s="6"/>
      <c r="AN454" s="8"/>
    </row>
    <row r="455" spans="1:40">
      <c r="A455" s="725"/>
      <c r="B455" s="727"/>
      <c r="C455" s="726"/>
      <c r="D455" s="726"/>
      <c r="E455" s="400"/>
      <c r="F455" s="401"/>
      <c r="G455" s="400"/>
      <c r="H455" s="400"/>
      <c r="I455" s="400"/>
      <c r="J455" s="409"/>
      <c r="K455" s="400"/>
      <c r="L455" s="400"/>
      <c r="M455" s="400" t="s">
        <v>1496</v>
      </c>
      <c r="N455" s="400" t="s">
        <v>1497</v>
      </c>
      <c r="O455" s="400"/>
      <c r="P455" s="400"/>
      <c r="Q455" s="400"/>
      <c r="R455" s="400"/>
      <c r="S455" s="400"/>
      <c r="T455" s="400"/>
      <c r="V455" s="403"/>
      <c r="W455" s="403"/>
      <c r="X455" s="403"/>
      <c r="Y455" s="400"/>
      <c r="Z455" s="400"/>
      <c r="AA455" s="400"/>
      <c r="AB455" s="400"/>
      <c r="AC455" s="400"/>
      <c r="AD455" s="400"/>
      <c r="AE455" s="400"/>
      <c r="AF455" s="400"/>
      <c r="AG455" s="408"/>
      <c r="AH455" s="400"/>
      <c r="AI455" s="400"/>
      <c r="AJ455" s="400"/>
      <c r="AK455" s="400"/>
      <c r="AL455" s="6"/>
      <c r="AM455" s="6"/>
      <c r="AN455" s="8"/>
    </row>
    <row r="456" spans="1:40">
      <c r="A456" s="725"/>
      <c r="B456" s="727"/>
      <c r="C456" s="726"/>
      <c r="D456" s="726"/>
      <c r="E456" s="400"/>
      <c r="F456" s="401"/>
      <c r="G456" s="400"/>
      <c r="H456" s="400"/>
      <c r="I456" s="400"/>
      <c r="J456" s="409"/>
      <c r="K456" s="400"/>
      <c r="L456" s="400"/>
      <c r="M456" s="400" t="s">
        <v>1498</v>
      </c>
      <c r="N456" s="400" t="s">
        <v>1499</v>
      </c>
      <c r="O456" s="400"/>
      <c r="P456" s="400"/>
      <c r="Q456" s="400"/>
      <c r="R456" s="400"/>
      <c r="S456" s="400"/>
      <c r="T456" s="400"/>
      <c r="V456" s="403"/>
      <c r="W456" s="403"/>
      <c r="X456" s="403"/>
      <c r="Y456" s="400"/>
      <c r="Z456" s="400"/>
      <c r="AA456" s="400"/>
      <c r="AB456" s="400"/>
      <c r="AC456" s="400"/>
      <c r="AD456" s="400"/>
      <c r="AE456" s="400"/>
      <c r="AF456" s="400"/>
      <c r="AG456" s="408"/>
      <c r="AH456" s="400"/>
      <c r="AI456" s="400"/>
      <c r="AJ456" s="400"/>
      <c r="AK456" s="400"/>
      <c r="AL456" s="6"/>
      <c r="AM456" s="6"/>
      <c r="AN456" s="8"/>
    </row>
    <row r="457" spans="1:40">
      <c r="A457" s="725"/>
      <c r="B457" s="727"/>
      <c r="C457" s="726"/>
      <c r="D457" s="726"/>
      <c r="E457" s="400"/>
      <c r="F457" s="401"/>
      <c r="G457" s="400"/>
      <c r="H457" s="400"/>
      <c r="I457" s="400"/>
      <c r="J457" s="409"/>
      <c r="K457" s="400"/>
      <c r="L457" s="400"/>
      <c r="M457" s="400" t="s">
        <v>1500</v>
      </c>
      <c r="N457" s="400" t="s">
        <v>1501</v>
      </c>
      <c r="O457" s="400"/>
      <c r="P457" s="400"/>
      <c r="Q457" s="400"/>
      <c r="R457" s="400"/>
      <c r="S457" s="400"/>
      <c r="T457" s="400"/>
      <c r="V457" s="403"/>
      <c r="W457" s="403"/>
      <c r="X457" s="403"/>
      <c r="Y457" s="400"/>
      <c r="Z457" s="400"/>
      <c r="AA457" s="400"/>
      <c r="AB457" s="400"/>
      <c r="AC457" s="400"/>
      <c r="AD457" s="400"/>
      <c r="AE457" s="400"/>
      <c r="AF457" s="400"/>
      <c r="AG457" s="408"/>
      <c r="AH457" s="400"/>
      <c r="AI457" s="400"/>
      <c r="AJ457" s="400"/>
      <c r="AK457" s="400"/>
      <c r="AL457" s="6"/>
      <c r="AM457" s="6"/>
      <c r="AN457" s="8"/>
    </row>
    <row r="458" spans="1:40">
      <c r="A458" s="725"/>
      <c r="B458" s="727"/>
      <c r="C458" s="726"/>
      <c r="D458" s="726"/>
      <c r="E458" s="400"/>
      <c r="F458" s="401"/>
      <c r="G458" s="400"/>
      <c r="H458" s="400"/>
      <c r="I458" s="400"/>
      <c r="J458" s="409"/>
      <c r="K458" s="400"/>
      <c r="L458" s="400"/>
      <c r="M458" s="400" t="s">
        <v>1502</v>
      </c>
      <c r="N458" s="400" t="s">
        <v>1503</v>
      </c>
      <c r="O458" s="400"/>
      <c r="P458" s="400"/>
      <c r="Q458" s="400"/>
      <c r="R458" s="400"/>
      <c r="S458" s="400"/>
      <c r="T458" s="400"/>
      <c r="V458" s="403"/>
      <c r="W458" s="403"/>
      <c r="X458" s="403"/>
      <c r="Y458" s="400"/>
      <c r="Z458" s="400"/>
      <c r="AA458" s="400"/>
      <c r="AB458" s="400"/>
      <c r="AC458" s="400"/>
      <c r="AD458" s="400"/>
      <c r="AE458" s="400"/>
      <c r="AF458" s="400"/>
      <c r="AG458" s="408"/>
      <c r="AH458" s="400"/>
      <c r="AI458" s="400"/>
      <c r="AJ458" s="400"/>
      <c r="AK458" s="400"/>
      <c r="AL458" s="6"/>
      <c r="AM458" s="6"/>
      <c r="AN458" s="8"/>
    </row>
    <row r="459" spans="1:40">
      <c r="A459" s="725"/>
      <c r="B459" s="727"/>
      <c r="C459" s="726"/>
      <c r="D459" s="726"/>
      <c r="E459" s="400"/>
      <c r="F459" s="401"/>
      <c r="G459" s="400"/>
      <c r="H459" s="400"/>
      <c r="I459" s="400"/>
      <c r="J459" s="409"/>
      <c r="K459" s="400"/>
      <c r="L459" s="400"/>
      <c r="M459" s="400" t="s">
        <v>1504</v>
      </c>
      <c r="N459" s="400" t="s">
        <v>1505</v>
      </c>
      <c r="O459" s="400"/>
      <c r="P459" s="400"/>
      <c r="Q459" s="400"/>
      <c r="R459" s="400"/>
      <c r="S459" s="400"/>
      <c r="T459" s="400"/>
      <c r="V459" s="403"/>
      <c r="W459" s="403"/>
      <c r="X459" s="403"/>
      <c r="Y459" s="400"/>
      <c r="Z459" s="400"/>
      <c r="AA459" s="400"/>
      <c r="AB459" s="400"/>
      <c r="AC459" s="400"/>
      <c r="AD459" s="400"/>
      <c r="AE459" s="400"/>
      <c r="AF459" s="400"/>
      <c r="AG459" s="408"/>
      <c r="AH459" s="400"/>
      <c r="AI459" s="400"/>
      <c r="AJ459" s="400"/>
      <c r="AK459" s="400"/>
      <c r="AL459" s="6"/>
      <c r="AM459" s="6"/>
      <c r="AN459" s="8"/>
    </row>
    <row r="460" spans="1:40">
      <c r="A460" s="725"/>
      <c r="B460" s="727"/>
      <c r="C460" s="726"/>
      <c r="D460" s="726"/>
      <c r="E460" s="400"/>
      <c r="F460" s="401"/>
      <c r="G460" s="400"/>
      <c r="H460" s="400"/>
      <c r="I460" s="400"/>
      <c r="J460" s="409"/>
      <c r="K460" s="400"/>
      <c r="L460" s="400"/>
      <c r="M460" s="400" t="s">
        <v>1506</v>
      </c>
      <c r="N460" s="400" t="s">
        <v>1507</v>
      </c>
      <c r="O460" s="400"/>
      <c r="P460" s="400"/>
      <c r="Q460" s="400"/>
      <c r="R460" s="400"/>
      <c r="S460" s="400"/>
      <c r="T460" s="400"/>
      <c r="V460" s="403"/>
      <c r="W460" s="403"/>
      <c r="X460" s="403"/>
      <c r="Y460" s="400"/>
      <c r="Z460" s="400"/>
      <c r="AA460" s="400"/>
      <c r="AB460" s="400"/>
      <c r="AC460" s="400"/>
      <c r="AD460" s="400"/>
      <c r="AE460" s="400"/>
      <c r="AF460" s="400"/>
      <c r="AG460" s="408"/>
      <c r="AH460" s="400"/>
      <c r="AI460" s="400"/>
      <c r="AJ460" s="400"/>
      <c r="AK460" s="400"/>
      <c r="AL460" s="6"/>
      <c r="AM460" s="6"/>
      <c r="AN460" s="8"/>
    </row>
    <row r="461" spans="1:40">
      <c r="A461" s="725"/>
      <c r="B461" s="727"/>
      <c r="C461" s="726"/>
      <c r="D461" s="726"/>
      <c r="E461" s="400"/>
      <c r="F461" s="401"/>
      <c r="G461" s="400"/>
      <c r="H461" s="400"/>
      <c r="I461" s="400"/>
      <c r="J461" s="409"/>
      <c r="K461" s="400"/>
      <c r="L461" s="400"/>
      <c r="M461" s="400" t="s">
        <v>1508</v>
      </c>
      <c r="N461" s="400" t="s">
        <v>1509</v>
      </c>
      <c r="O461" s="400"/>
      <c r="P461" s="400"/>
      <c r="Q461" s="400"/>
      <c r="R461" s="400"/>
      <c r="S461" s="400"/>
      <c r="T461" s="400"/>
      <c r="V461" s="403"/>
      <c r="W461" s="403"/>
      <c r="X461" s="403"/>
      <c r="Y461" s="400"/>
      <c r="Z461" s="400"/>
      <c r="AA461" s="400"/>
      <c r="AB461" s="400"/>
      <c r="AC461" s="400"/>
      <c r="AD461" s="400"/>
      <c r="AE461" s="400"/>
      <c r="AF461" s="400"/>
      <c r="AG461" s="408"/>
      <c r="AH461" s="400"/>
      <c r="AI461" s="400"/>
      <c r="AJ461" s="400"/>
      <c r="AK461" s="400"/>
      <c r="AL461" s="6"/>
      <c r="AM461" s="6"/>
      <c r="AN461" s="8"/>
    </row>
    <row r="462" spans="1:40">
      <c r="A462" s="725"/>
      <c r="B462" s="727"/>
      <c r="C462" s="726"/>
      <c r="D462" s="726"/>
      <c r="E462" s="400"/>
      <c r="F462" s="401"/>
      <c r="G462" s="400"/>
      <c r="H462" s="400"/>
      <c r="I462" s="400"/>
      <c r="J462" s="409"/>
      <c r="K462" s="400"/>
      <c r="L462" s="400"/>
      <c r="M462" s="400" t="s">
        <v>1510</v>
      </c>
      <c r="N462" s="400" t="s">
        <v>1511</v>
      </c>
      <c r="O462" s="400"/>
      <c r="P462" s="400"/>
      <c r="Q462" s="400"/>
      <c r="R462" s="400"/>
      <c r="S462" s="400"/>
      <c r="T462" s="400"/>
      <c r="V462" s="403"/>
      <c r="W462" s="403"/>
      <c r="X462" s="403"/>
      <c r="Y462" s="400"/>
      <c r="Z462" s="400"/>
      <c r="AA462" s="400"/>
      <c r="AB462" s="400"/>
      <c r="AC462" s="400"/>
      <c r="AD462" s="400"/>
      <c r="AE462" s="400"/>
      <c r="AF462" s="400"/>
      <c r="AG462" s="408"/>
      <c r="AH462" s="400"/>
      <c r="AI462" s="400"/>
      <c r="AJ462" s="400"/>
      <c r="AK462" s="400"/>
      <c r="AL462" s="6"/>
      <c r="AM462" s="6"/>
      <c r="AN462" s="8"/>
    </row>
    <row r="463" spans="1:40">
      <c r="A463" s="725"/>
      <c r="B463" s="727"/>
      <c r="C463" s="726"/>
      <c r="D463" s="726"/>
      <c r="E463" s="400"/>
      <c r="F463" s="401"/>
      <c r="G463" s="400"/>
      <c r="H463" s="400"/>
      <c r="I463" s="400"/>
      <c r="J463" s="409"/>
      <c r="K463" s="400"/>
      <c r="L463" s="400"/>
      <c r="M463" s="400" t="s">
        <v>1512</v>
      </c>
      <c r="N463" s="400" t="s">
        <v>1513</v>
      </c>
      <c r="O463" s="400"/>
      <c r="P463" s="400"/>
      <c r="Q463" s="400"/>
      <c r="R463" s="400"/>
      <c r="S463" s="400"/>
      <c r="T463" s="400"/>
      <c r="V463" s="403"/>
      <c r="W463" s="403"/>
      <c r="X463" s="403"/>
      <c r="Y463" s="400"/>
      <c r="Z463" s="400"/>
      <c r="AA463" s="400"/>
      <c r="AB463" s="400"/>
      <c r="AC463" s="400"/>
      <c r="AD463" s="400"/>
      <c r="AE463" s="400"/>
      <c r="AF463" s="400"/>
      <c r="AG463" s="408"/>
      <c r="AH463" s="400"/>
      <c r="AI463" s="400"/>
      <c r="AJ463" s="400"/>
      <c r="AK463" s="400"/>
      <c r="AL463" s="6"/>
      <c r="AM463" s="6"/>
      <c r="AN463" s="8"/>
    </row>
    <row r="464" spans="1:40">
      <c r="A464" s="725"/>
      <c r="B464" s="727"/>
      <c r="C464" s="726"/>
      <c r="D464" s="726"/>
      <c r="E464" s="400"/>
      <c r="F464" s="401"/>
      <c r="G464" s="400"/>
      <c r="H464" s="400"/>
      <c r="I464" s="400"/>
      <c r="J464" s="409"/>
      <c r="K464" s="400"/>
      <c r="L464" s="400"/>
      <c r="M464" s="400" t="s">
        <v>1514</v>
      </c>
      <c r="N464" s="400" t="s">
        <v>1515</v>
      </c>
      <c r="O464" s="400"/>
      <c r="P464" s="400"/>
      <c r="Q464" s="400"/>
      <c r="R464" s="400"/>
      <c r="S464" s="400"/>
      <c r="T464" s="400"/>
      <c r="V464" s="403"/>
      <c r="W464" s="403"/>
      <c r="X464" s="403"/>
      <c r="Y464" s="400"/>
      <c r="Z464" s="400"/>
      <c r="AA464" s="400"/>
      <c r="AB464" s="400"/>
      <c r="AC464" s="400"/>
      <c r="AD464" s="400"/>
      <c r="AE464" s="400"/>
      <c r="AF464" s="400"/>
      <c r="AG464" s="408"/>
      <c r="AH464" s="400"/>
      <c r="AI464" s="400"/>
      <c r="AJ464" s="400"/>
      <c r="AK464" s="400"/>
      <c r="AL464" s="6"/>
      <c r="AM464" s="6"/>
      <c r="AN464" s="8"/>
    </row>
    <row r="465" spans="1:40">
      <c r="A465" s="725"/>
      <c r="B465" s="727"/>
      <c r="C465" s="726"/>
      <c r="D465" s="726"/>
      <c r="E465" s="400"/>
      <c r="F465" s="401"/>
      <c r="G465" s="400"/>
      <c r="H465" s="400"/>
      <c r="I465" s="400"/>
      <c r="J465" s="409"/>
      <c r="K465" s="400"/>
      <c r="L465" s="400"/>
      <c r="M465" s="400" t="s">
        <v>1516</v>
      </c>
      <c r="N465" s="400" t="s">
        <v>1517</v>
      </c>
      <c r="O465" s="400"/>
      <c r="P465" s="400"/>
      <c r="Q465" s="400"/>
      <c r="R465" s="400"/>
      <c r="S465" s="400"/>
      <c r="T465" s="400"/>
      <c r="V465" s="403"/>
      <c r="W465" s="403"/>
      <c r="X465" s="403"/>
      <c r="Y465" s="400"/>
      <c r="Z465" s="400"/>
      <c r="AA465" s="400"/>
      <c r="AB465" s="400"/>
      <c r="AC465" s="400"/>
      <c r="AD465" s="400"/>
      <c r="AE465" s="400"/>
      <c r="AF465" s="400"/>
      <c r="AG465" s="408"/>
      <c r="AH465" s="400"/>
      <c r="AI465" s="400"/>
      <c r="AJ465" s="400"/>
      <c r="AK465" s="400"/>
      <c r="AL465" s="6"/>
      <c r="AM465" s="6"/>
      <c r="AN465" s="8"/>
    </row>
    <row r="466" spans="1:40">
      <c r="A466" s="725"/>
      <c r="B466" s="727"/>
      <c r="C466" s="726"/>
      <c r="D466" s="726"/>
      <c r="E466" s="400"/>
      <c r="F466" s="401"/>
      <c r="G466" s="400"/>
      <c r="H466" s="400"/>
      <c r="I466" s="400"/>
      <c r="J466" s="409"/>
      <c r="K466" s="400"/>
      <c r="L466" s="400"/>
      <c r="M466" s="400" t="s">
        <v>1518</v>
      </c>
      <c r="N466" s="400" t="s">
        <v>3011</v>
      </c>
      <c r="O466" s="400"/>
      <c r="P466" s="400"/>
      <c r="Q466" s="400"/>
      <c r="R466" s="400"/>
      <c r="S466" s="400"/>
      <c r="T466" s="400"/>
      <c r="V466" s="403"/>
      <c r="W466" s="403"/>
      <c r="X466" s="403"/>
      <c r="Y466" s="400"/>
      <c r="Z466" s="400"/>
      <c r="AA466" s="400"/>
      <c r="AB466" s="400"/>
      <c r="AC466" s="400"/>
      <c r="AD466" s="400"/>
      <c r="AE466" s="400"/>
      <c r="AF466" s="400"/>
      <c r="AG466" s="408"/>
      <c r="AH466" s="400"/>
      <c r="AI466" s="400"/>
      <c r="AJ466" s="400"/>
      <c r="AK466" s="400"/>
      <c r="AL466" s="6"/>
      <c r="AM466" s="6"/>
      <c r="AN466" s="8"/>
    </row>
    <row r="467" spans="1:40">
      <c r="A467" s="725"/>
      <c r="B467" s="727"/>
      <c r="C467" s="726"/>
      <c r="D467" s="726"/>
      <c r="E467" s="400"/>
      <c r="F467" s="401"/>
      <c r="G467" s="400"/>
      <c r="H467" s="400"/>
      <c r="I467" s="400"/>
      <c r="J467" s="409"/>
      <c r="K467" s="400"/>
      <c r="L467" s="400"/>
      <c r="M467" s="400" t="s">
        <v>1519</v>
      </c>
      <c r="N467" s="400" t="s">
        <v>1520</v>
      </c>
      <c r="O467" s="400"/>
      <c r="P467" s="400"/>
      <c r="Q467" s="400"/>
      <c r="R467" s="400"/>
      <c r="S467" s="400"/>
      <c r="T467" s="400"/>
      <c r="V467" s="403"/>
      <c r="W467" s="403"/>
      <c r="X467" s="403"/>
      <c r="Y467" s="400"/>
      <c r="Z467" s="400"/>
      <c r="AA467" s="400"/>
      <c r="AB467" s="400"/>
      <c r="AC467" s="400"/>
      <c r="AD467" s="400"/>
      <c r="AE467" s="400"/>
      <c r="AF467" s="400"/>
      <c r="AG467" s="408"/>
      <c r="AH467" s="400"/>
      <c r="AI467" s="400"/>
      <c r="AJ467" s="400"/>
      <c r="AK467" s="400"/>
      <c r="AL467" s="6"/>
      <c r="AM467" s="6"/>
      <c r="AN467" s="8"/>
    </row>
    <row r="468" spans="1:40">
      <c r="A468" s="725"/>
      <c r="B468" s="727"/>
      <c r="C468" s="726"/>
      <c r="D468" s="726"/>
      <c r="E468" s="400"/>
      <c r="F468" s="401"/>
      <c r="G468" s="400"/>
      <c r="H468" s="400"/>
      <c r="I468" s="400"/>
      <c r="J468" s="409"/>
      <c r="K468" s="400"/>
      <c r="L468" s="400"/>
      <c r="M468" s="400" t="s">
        <v>1521</v>
      </c>
      <c r="N468" s="400" t="s">
        <v>1522</v>
      </c>
      <c r="O468" s="400"/>
      <c r="P468" s="400"/>
      <c r="Q468" s="400"/>
      <c r="R468" s="400"/>
      <c r="S468" s="400"/>
      <c r="T468" s="400"/>
      <c r="V468" s="403"/>
      <c r="W468" s="403"/>
      <c r="X468" s="403"/>
      <c r="Y468" s="400"/>
      <c r="Z468" s="400"/>
      <c r="AA468" s="400"/>
      <c r="AB468" s="400"/>
      <c r="AC468" s="400"/>
      <c r="AD468" s="400"/>
      <c r="AE468" s="400"/>
      <c r="AF468" s="400"/>
      <c r="AG468" s="408"/>
      <c r="AH468" s="400"/>
      <c r="AI468" s="400"/>
      <c r="AJ468" s="400"/>
      <c r="AK468" s="400"/>
      <c r="AL468" s="6"/>
      <c r="AM468" s="6"/>
      <c r="AN468" s="8"/>
    </row>
    <row r="469" spans="1:40">
      <c r="A469" s="725"/>
      <c r="B469" s="727"/>
      <c r="C469" s="726"/>
      <c r="D469" s="726"/>
      <c r="E469" s="400"/>
      <c r="F469" s="401"/>
      <c r="G469" s="400"/>
      <c r="H469" s="400"/>
      <c r="I469" s="400"/>
      <c r="J469" s="409"/>
      <c r="K469" s="400"/>
      <c r="L469" s="400"/>
      <c r="M469" s="400" t="s">
        <v>1523</v>
      </c>
      <c r="N469" s="400" t="s">
        <v>1524</v>
      </c>
      <c r="O469" s="400"/>
      <c r="P469" s="400"/>
      <c r="Q469" s="400"/>
      <c r="R469" s="400"/>
      <c r="S469" s="400"/>
      <c r="T469" s="400"/>
      <c r="V469" s="403"/>
      <c r="W469" s="403"/>
      <c r="X469" s="403"/>
      <c r="Y469" s="400"/>
      <c r="Z469" s="400"/>
      <c r="AA469" s="400"/>
      <c r="AB469" s="400"/>
      <c r="AC469" s="400"/>
      <c r="AD469" s="400"/>
      <c r="AE469" s="400"/>
      <c r="AF469" s="400"/>
      <c r="AG469" s="408"/>
      <c r="AH469" s="400"/>
      <c r="AI469" s="400"/>
      <c r="AJ469" s="400"/>
      <c r="AK469" s="400"/>
      <c r="AL469" s="6"/>
      <c r="AM469" s="6"/>
      <c r="AN469" s="8"/>
    </row>
    <row r="470" spans="1:40">
      <c r="A470" s="725"/>
      <c r="B470" s="727"/>
      <c r="C470" s="726"/>
      <c r="D470" s="726"/>
      <c r="E470" s="400"/>
      <c r="F470" s="401"/>
      <c r="G470" s="400"/>
      <c r="H470" s="400"/>
      <c r="I470" s="400"/>
      <c r="J470" s="409"/>
      <c r="K470" s="400"/>
      <c r="L470" s="400"/>
      <c r="M470" s="400" t="s">
        <v>1525</v>
      </c>
      <c r="N470" s="400" t="s">
        <v>1526</v>
      </c>
      <c r="O470" s="400"/>
      <c r="P470" s="400"/>
      <c r="Q470" s="400"/>
      <c r="R470" s="400"/>
      <c r="S470" s="400"/>
      <c r="T470" s="400"/>
      <c r="V470" s="403"/>
      <c r="W470" s="403"/>
      <c r="X470" s="403"/>
      <c r="Y470" s="400"/>
      <c r="Z470" s="400"/>
      <c r="AA470" s="400"/>
      <c r="AB470" s="400"/>
      <c r="AC470" s="400"/>
      <c r="AD470" s="400"/>
      <c r="AE470" s="400"/>
      <c r="AF470" s="400"/>
      <c r="AG470" s="408"/>
      <c r="AH470" s="400"/>
      <c r="AI470" s="400"/>
      <c r="AJ470" s="400"/>
      <c r="AK470" s="400"/>
      <c r="AL470" s="6"/>
      <c r="AM470" s="6"/>
      <c r="AN470" s="8"/>
    </row>
    <row r="471" spans="1:40">
      <c r="A471" s="725"/>
      <c r="B471" s="727"/>
      <c r="C471" s="726"/>
      <c r="D471" s="726"/>
      <c r="E471" s="400"/>
      <c r="F471" s="401"/>
      <c r="G471" s="400"/>
      <c r="H471" s="400"/>
      <c r="I471" s="400"/>
      <c r="J471" s="409"/>
      <c r="K471" s="400"/>
      <c r="L471" s="400"/>
      <c r="M471" s="400" t="s">
        <v>1527</v>
      </c>
      <c r="N471" s="400" t="s">
        <v>3012</v>
      </c>
      <c r="O471" s="400"/>
      <c r="P471" s="400"/>
      <c r="Q471" s="400"/>
      <c r="R471" s="400"/>
      <c r="S471" s="400"/>
      <c r="T471" s="400"/>
      <c r="V471" s="403"/>
      <c r="W471" s="403"/>
      <c r="X471" s="403"/>
      <c r="Y471" s="400"/>
      <c r="Z471" s="400"/>
      <c r="AA471" s="400"/>
      <c r="AB471" s="400"/>
      <c r="AC471" s="400"/>
      <c r="AD471" s="400"/>
      <c r="AE471" s="400"/>
      <c r="AF471" s="400"/>
      <c r="AG471" s="408"/>
      <c r="AH471" s="400"/>
      <c r="AI471" s="400"/>
      <c r="AJ471" s="400"/>
      <c r="AK471" s="400"/>
      <c r="AL471" s="6"/>
      <c r="AM471" s="6"/>
      <c r="AN471" s="8"/>
    </row>
    <row r="472" spans="1:40">
      <c r="A472" s="725"/>
      <c r="B472" s="727"/>
      <c r="C472" s="726"/>
      <c r="D472" s="726"/>
      <c r="E472" s="400"/>
      <c r="F472" s="401"/>
      <c r="G472" s="400"/>
      <c r="H472" s="400"/>
      <c r="I472" s="400"/>
      <c r="J472" s="409"/>
      <c r="K472" s="400"/>
      <c r="L472" s="400"/>
      <c r="M472" s="400" t="s">
        <v>1528</v>
      </c>
      <c r="N472" s="400" t="s">
        <v>1529</v>
      </c>
      <c r="O472" s="400"/>
      <c r="P472" s="400"/>
      <c r="Q472" s="400"/>
      <c r="R472" s="400"/>
      <c r="S472" s="400"/>
      <c r="T472" s="400"/>
      <c r="V472" s="403"/>
      <c r="W472" s="403"/>
      <c r="X472" s="403"/>
      <c r="Y472" s="400"/>
      <c r="Z472" s="400"/>
      <c r="AA472" s="400"/>
      <c r="AB472" s="400"/>
      <c r="AC472" s="400"/>
      <c r="AD472" s="400"/>
      <c r="AE472" s="400"/>
      <c r="AF472" s="400"/>
      <c r="AG472" s="408"/>
      <c r="AH472" s="400"/>
      <c r="AI472" s="400"/>
      <c r="AJ472" s="400"/>
      <c r="AK472" s="400"/>
      <c r="AL472" s="6"/>
      <c r="AM472" s="6"/>
      <c r="AN472" s="8"/>
    </row>
    <row r="473" spans="1:40">
      <c r="A473" s="725"/>
      <c r="B473" s="727"/>
      <c r="C473" s="726"/>
      <c r="D473" s="726"/>
      <c r="E473" s="400"/>
      <c r="F473" s="401"/>
      <c r="G473" s="400"/>
      <c r="H473" s="400"/>
      <c r="I473" s="400"/>
      <c r="J473" s="409"/>
      <c r="K473" s="400"/>
      <c r="L473" s="400"/>
      <c r="M473" s="400" t="s">
        <v>1530</v>
      </c>
      <c r="N473" s="400" t="s">
        <v>1531</v>
      </c>
      <c r="O473" s="400"/>
      <c r="P473" s="400"/>
      <c r="Q473" s="400"/>
      <c r="R473" s="400"/>
      <c r="S473" s="400"/>
      <c r="T473" s="400"/>
      <c r="V473" s="403"/>
      <c r="W473" s="403"/>
      <c r="X473" s="403"/>
      <c r="Y473" s="400"/>
      <c r="Z473" s="400"/>
      <c r="AA473" s="400"/>
      <c r="AB473" s="400"/>
      <c r="AC473" s="400"/>
      <c r="AD473" s="400"/>
      <c r="AE473" s="400"/>
      <c r="AF473" s="400"/>
      <c r="AG473" s="408"/>
      <c r="AH473" s="400"/>
      <c r="AI473" s="400"/>
      <c r="AJ473" s="400"/>
      <c r="AK473" s="400"/>
      <c r="AL473" s="6"/>
      <c r="AM473" s="6"/>
      <c r="AN473" s="8"/>
    </row>
    <row r="474" spans="1:40">
      <c r="A474" s="725"/>
      <c r="B474" s="727"/>
      <c r="C474" s="726"/>
      <c r="D474" s="726"/>
      <c r="E474" s="400"/>
      <c r="F474" s="401"/>
      <c r="G474" s="400"/>
      <c r="H474" s="400"/>
      <c r="I474" s="400"/>
      <c r="J474" s="409"/>
      <c r="K474" s="400"/>
      <c r="L474" s="400"/>
      <c r="M474" s="400" t="s">
        <v>1532</v>
      </c>
      <c r="N474" s="400" t="s">
        <v>3013</v>
      </c>
      <c r="O474" s="400"/>
      <c r="P474" s="400"/>
      <c r="Q474" s="400"/>
      <c r="R474" s="400"/>
      <c r="S474" s="400"/>
      <c r="T474" s="400"/>
      <c r="V474" s="403"/>
      <c r="W474" s="403"/>
      <c r="X474" s="403"/>
      <c r="Y474" s="400"/>
      <c r="Z474" s="400"/>
      <c r="AA474" s="400"/>
      <c r="AB474" s="400"/>
      <c r="AC474" s="400"/>
      <c r="AD474" s="400"/>
      <c r="AE474" s="400"/>
      <c r="AF474" s="400"/>
      <c r="AG474" s="408"/>
      <c r="AH474" s="400"/>
      <c r="AI474" s="400"/>
      <c r="AJ474" s="400"/>
      <c r="AK474" s="400"/>
      <c r="AL474" s="6"/>
      <c r="AM474" s="6"/>
      <c r="AN474" s="8"/>
    </row>
    <row r="475" spans="1:40">
      <c r="A475" s="725"/>
      <c r="B475" s="727"/>
      <c r="C475" s="726"/>
      <c r="D475" s="726"/>
      <c r="E475" s="400"/>
      <c r="F475" s="401"/>
      <c r="G475" s="400"/>
      <c r="H475" s="400"/>
      <c r="I475" s="400"/>
      <c r="J475" s="409"/>
      <c r="K475" s="400"/>
      <c r="L475" s="400"/>
      <c r="M475" s="400" t="s">
        <v>1533</v>
      </c>
      <c r="N475" s="400" t="s">
        <v>1534</v>
      </c>
      <c r="O475" s="400"/>
      <c r="P475" s="400"/>
      <c r="Q475" s="400"/>
      <c r="R475" s="400"/>
      <c r="S475" s="400"/>
      <c r="T475" s="400"/>
      <c r="V475" s="403"/>
      <c r="W475" s="403"/>
      <c r="X475" s="403"/>
      <c r="Y475" s="400"/>
      <c r="Z475" s="400"/>
      <c r="AA475" s="400"/>
      <c r="AB475" s="400"/>
      <c r="AC475" s="400"/>
      <c r="AD475" s="400"/>
      <c r="AE475" s="400"/>
      <c r="AF475" s="400"/>
      <c r="AG475" s="408"/>
      <c r="AH475" s="400"/>
      <c r="AI475" s="400"/>
      <c r="AJ475" s="400"/>
      <c r="AK475" s="400"/>
      <c r="AL475" s="6"/>
      <c r="AM475" s="6"/>
      <c r="AN475" s="8"/>
    </row>
    <row r="476" spans="1:40">
      <c r="A476" s="725"/>
      <c r="B476" s="727"/>
      <c r="C476" s="726"/>
      <c r="D476" s="726"/>
      <c r="E476" s="400"/>
      <c r="F476" s="401"/>
      <c r="G476" s="400"/>
      <c r="H476" s="400"/>
      <c r="I476" s="400"/>
      <c r="J476" s="409"/>
      <c r="K476" s="400"/>
      <c r="L476" s="400"/>
      <c r="M476" s="400" t="s">
        <v>1535</v>
      </c>
      <c r="N476" s="400" t="s">
        <v>1536</v>
      </c>
      <c r="O476" s="400"/>
      <c r="P476" s="400"/>
      <c r="Q476" s="400"/>
      <c r="R476" s="400"/>
      <c r="S476" s="400"/>
      <c r="T476" s="400"/>
      <c r="V476" s="403"/>
      <c r="W476" s="403"/>
      <c r="X476" s="403"/>
      <c r="Y476" s="400"/>
      <c r="Z476" s="400"/>
      <c r="AA476" s="400"/>
      <c r="AB476" s="400"/>
      <c r="AC476" s="400"/>
      <c r="AD476" s="400"/>
      <c r="AE476" s="400"/>
      <c r="AF476" s="400"/>
      <c r="AG476" s="408"/>
      <c r="AH476" s="400"/>
      <c r="AI476" s="400"/>
      <c r="AJ476" s="400"/>
      <c r="AK476" s="400"/>
      <c r="AL476" s="6"/>
      <c r="AM476" s="6"/>
      <c r="AN476" s="8"/>
    </row>
    <row r="477" spans="1:40">
      <c r="A477" s="725"/>
      <c r="B477" s="727"/>
      <c r="C477" s="726"/>
      <c r="D477" s="726"/>
      <c r="E477" s="400"/>
      <c r="F477" s="401"/>
      <c r="G477" s="400"/>
      <c r="H477" s="400"/>
      <c r="I477" s="400"/>
      <c r="J477" s="409"/>
      <c r="K477" s="400"/>
      <c r="L477" s="400"/>
      <c r="M477" s="400" t="s">
        <v>1537</v>
      </c>
      <c r="N477" s="400" t="s">
        <v>1538</v>
      </c>
      <c r="O477" s="400"/>
      <c r="P477" s="400"/>
      <c r="Q477" s="400"/>
      <c r="R477" s="400"/>
      <c r="S477" s="400"/>
      <c r="T477" s="400"/>
      <c r="V477" s="403"/>
      <c r="W477" s="403"/>
      <c r="X477" s="403"/>
      <c r="Y477" s="400"/>
      <c r="Z477" s="400"/>
      <c r="AA477" s="400"/>
      <c r="AB477" s="400"/>
      <c r="AC477" s="400"/>
      <c r="AD477" s="400"/>
      <c r="AE477" s="400"/>
      <c r="AF477" s="400"/>
      <c r="AG477" s="408"/>
      <c r="AH477" s="400"/>
      <c r="AI477" s="400"/>
      <c r="AJ477" s="400"/>
      <c r="AK477" s="400"/>
      <c r="AL477" s="6"/>
      <c r="AM477" s="6"/>
      <c r="AN477" s="8"/>
    </row>
    <row r="478" spans="1:40">
      <c r="A478" s="725"/>
      <c r="B478" s="727"/>
      <c r="C478" s="726"/>
      <c r="D478" s="726"/>
      <c r="E478" s="400"/>
      <c r="F478" s="401"/>
      <c r="G478" s="400"/>
      <c r="H478" s="400"/>
      <c r="I478" s="400"/>
      <c r="J478" s="409"/>
      <c r="K478" s="400"/>
      <c r="L478" s="400"/>
      <c r="M478" s="400" t="s">
        <v>1539</v>
      </c>
      <c r="N478" s="400" t="s">
        <v>1540</v>
      </c>
      <c r="O478" s="400"/>
      <c r="P478" s="400"/>
      <c r="Q478" s="400"/>
      <c r="R478" s="400"/>
      <c r="S478" s="400"/>
      <c r="T478" s="400"/>
      <c r="V478" s="403"/>
      <c r="W478" s="403"/>
      <c r="X478" s="403"/>
      <c r="Y478" s="400"/>
      <c r="Z478" s="400"/>
      <c r="AA478" s="400"/>
      <c r="AB478" s="400"/>
      <c r="AC478" s="400"/>
      <c r="AD478" s="400"/>
      <c r="AE478" s="400"/>
      <c r="AF478" s="400"/>
      <c r="AG478" s="408"/>
      <c r="AH478" s="400"/>
      <c r="AI478" s="400"/>
      <c r="AJ478" s="400"/>
      <c r="AK478" s="400"/>
      <c r="AL478" s="6"/>
      <c r="AM478" s="6"/>
      <c r="AN478" s="8"/>
    </row>
    <row r="479" spans="1:40">
      <c r="A479" s="725"/>
      <c r="B479" s="727"/>
      <c r="C479" s="726"/>
      <c r="D479" s="726"/>
      <c r="E479" s="400"/>
      <c r="F479" s="401"/>
      <c r="G479" s="400"/>
      <c r="H479" s="400"/>
      <c r="I479" s="400"/>
      <c r="J479" s="409"/>
      <c r="K479" s="400"/>
      <c r="L479" s="400"/>
      <c r="M479" s="400" t="s">
        <v>1541</v>
      </c>
      <c r="N479" s="400" t="s">
        <v>3014</v>
      </c>
      <c r="O479" s="400"/>
      <c r="P479" s="400"/>
      <c r="Q479" s="400"/>
      <c r="R479" s="400"/>
      <c r="S479" s="400"/>
      <c r="T479" s="400"/>
      <c r="V479" s="403"/>
      <c r="W479" s="403"/>
      <c r="X479" s="403"/>
      <c r="Y479" s="400"/>
      <c r="Z479" s="400"/>
      <c r="AA479" s="400"/>
      <c r="AB479" s="400"/>
      <c r="AC479" s="400"/>
      <c r="AD479" s="400"/>
      <c r="AE479" s="400"/>
      <c r="AF479" s="400"/>
      <c r="AG479" s="408"/>
      <c r="AH479" s="400"/>
      <c r="AI479" s="400"/>
      <c r="AJ479" s="400"/>
      <c r="AK479" s="400"/>
      <c r="AL479" s="6"/>
      <c r="AM479" s="6"/>
      <c r="AN479" s="8"/>
    </row>
    <row r="480" spans="1:40">
      <c r="A480" s="725"/>
      <c r="B480" s="727"/>
      <c r="C480" s="726"/>
      <c r="D480" s="726"/>
      <c r="E480" s="400"/>
      <c r="F480" s="401"/>
      <c r="G480" s="400"/>
      <c r="H480" s="400"/>
      <c r="I480" s="400"/>
      <c r="J480" s="409"/>
      <c r="K480" s="400"/>
      <c r="L480" s="400"/>
      <c r="M480" s="400" t="s">
        <v>1542</v>
      </c>
      <c r="N480" s="400" t="s">
        <v>1543</v>
      </c>
      <c r="O480" s="400"/>
      <c r="P480" s="400"/>
      <c r="Q480" s="400"/>
      <c r="R480" s="400"/>
      <c r="S480" s="400"/>
      <c r="T480" s="400"/>
      <c r="V480" s="403"/>
      <c r="W480" s="403"/>
      <c r="X480" s="403"/>
      <c r="Y480" s="400"/>
      <c r="Z480" s="400"/>
      <c r="AA480" s="400"/>
      <c r="AB480" s="400"/>
      <c r="AC480" s="400"/>
      <c r="AD480" s="400"/>
      <c r="AE480" s="400"/>
      <c r="AF480" s="400"/>
      <c r="AG480" s="408"/>
      <c r="AH480" s="400"/>
      <c r="AI480" s="400"/>
      <c r="AJ480" s="400"/>
      <c r="AK480" s="400"/>
      <c r="AL480" s="6"/>
      <c r="AM480" s="6"/>
      <c r="AN480" s="8"/>
    </row>
    <row r="481" spans="1:40">
      <c r="A481" s="725"/>
      <c r="B481" s="727"/>
      <c r="C481" s="726"/>
      <c r="D481" s="726"/>
      <c r="E481" s="400"/>
      <c r="F481" s="401"/>
      <c r="G481" s="400"/>
      <c r="H481" s="400"/>
      <c r="I481" s="400"/>
      <c r="J481" s="409"/>
      <c r="K481" s="400"/>
      <c r="L481" s="400"/>
      <c r="M481" s="400" t="s">
        <v>1544</v>
      </c>
      <c r="N481" s="400" t="s">
        <v>3015</v>
      </c>
      <c r="O481" s="400"/>
      <c r="P481" s="400"/>
      <c r="Q481" s="400"/>
      <c r="R481" s="400"/>
      <c r="S481" s="400"/>
      <c r="T481" s="400"/>
      <c r="V481" s="403"/>
      <c r="W481" s="403"/>
      <c r="X481" s="403"/>
      <c r="Y481" s="400"/>
      <c r="Z481" s="400"/>
      <c r="AA481" s="400"/>
      <c r="AB481" s="400"/>
      <c r="AC481" s="400"/>
      <c r="AD481" s="400"/>
      <c r="AE481" s="400"/>
      <c r="AF481" s="400"/>
      <c r="AG481" s="408"/>
      <c r="AH481" s="400"/>
      <c r="AI481" s="400"/>
      <c r="AJ481" s="400"/>
      <c r="AK481" s="400"/>
      <c r="AL481" s="6"/>
      <c r="AM481" s="6"/>
      <c r="AN481" s="8"/>
    </row>
    <row r="482" spans="1:40">
      <c r="A482" s="725"/>
      <c r="B482" s="727"/>
      <c r="C482" s="726"/>
      <c r="D482" s="726"/>
      <c r="E482" s="400"/>
      <c r="F482" s="401"/>
      <c r="G482" s="400"/>
      <c r="H482" s="400"/>
      <c r="I482" s="400"/>
      <c r="J482" s="409"/>
      <c r="K482" s="400"/>
      <c r="L482" s="400"/>
      <c r="M482" s="400" t="s">
        <v>1545</v>
      </c>
      <c r="N482" s="400" t="s">
        <v>1546</v>
      </c>
      <c r="O482" s="400"/>
      <c r="P482" s="400"/>
      <c r="Q482" s="400"/>
      <c r="R482" s="400"/>
      <c r="S482" s="400"/>
      <c r="T482" s="400"/>
      <c r="V482" s="403"/>
      <c r="W482" s="403"/>
      <c r="X482" s="403"/>
      <c r="Y482" s="400"/>
      <c r="Z482" s="400"/>
      <c r="AA482" s="400"/>
      <c r="AB482" s="400"/>
      <c r="AC482" s="400"/>
      <c r="AD482" s="400"/>
      <c r="AE482" s="400"/>
      <c r="AF482" s="400"/>
      <c r="AG482" s="408"/>
      <c r="AH482" s="400"/>
      <c r="AI482" s="400"/>
      <c r="AJ482" s="400"/>
      <c r="AK482" s="400"/>
      <c r="AL482" s="6"/>
      <c r="AM482" s="6"/>
      <c r="AN482" s="8"/>
    </row>
    <row r="483" spans="1:40">
      <c r="A483" s="725"/>
      <c r="B483" s="727"/>
      <c r="C483" s="726"/>
      <c r="D483" s="726"/>
      <c r="E483" s="400"/>
      <c r="F483" s="401"/>
      <c r="G483" s="400"/>
      <c r="H483" s="400"/>
      <c r="I483" s="400"/>
      <c r="J483" s="409"/>
      <c r="K483" s="400"/>
      <c r="L483" s="400"/>
      <c r="M483" s="400" t="s">
        <v>1547</v>
      </c>
      <c r="N483" s="400" t="s">
        <v>1548</v>
      </c>
      <c r="O483" s="400"/>
      <c r="P483" s="400"/>
      <c r="Q483" s="400"/>
      <c r="R483" s="400"/>
      <c r="S483" s="400"/>
      <c r="T483" s="400"/>
      <c r="V483" s="403"/>
      <c r="W483" s="403"/>
      <c r="X483" s="403"/>
      <c r="Y483" s="400"/>
      <c r="Z483" s="400"/>
      <c r="AA483" s="400"/>
      <c r="AB483" s="400"/>
      <c r="AC483" s="400"/>
      <c r="AD483" s="400"/>
      <c r="AE483" s="400"/>
      <c r="AF483" s="400"/>
      <c r="AG483" s="408"/>
      <c r="AH483" s="400"/>
      <c r="AI483" s="400"/>
      <c r="AJ483" s="400"/>
      <c r="AK483" s="400"/>
      <c r="AL483" s="6"/>
      <c r="AM483" s="6"/>
      <c r="AN483" s="8"/>
    </row>
    <row r="484" spans="1:40">
      <c r="A484" s="725"/>
      <c r="B484" s="727"/>
      <c r="C484" s="726"/>
      <c r="D484" s="726"/>
      <c r="E484" s="400"/>
      <c r="F484" s="401"/>
      <c r="G484" s="400"/>
      <c r="H484" s="400"/>
      <c r="I484" s="400"/>
      <c r="J484" s="409"/>
      <c r="K484" s="400"/>
      <c r="L484" s="400"/>
      <c r="M484" s="400" t="s">
        <v>1549</v>
      </c>
      <c r="N484" s="400" t="s">
        <v>1550</v>
      </c>
      <c r="O484" s="400"/>
      <c r="P484" s="400"/>
      <c r="Q484" s="400"/>
      <c r="R484" s="400"/>
      <c r="S484" s="400"/>
      <c r="T484" s="400"/>
      <c r="V484" s="403"/>
      <c r="W484" s="403"/>
      <c r="X484" s="403"/>
      <c r="Y484" s="400"/>
      <c r="Z484" s="400"/>
      <c r="AA484" s="400"/>
      <c r="AB484" s="400"/>
      <c r="AC484" s="400"/>
      <c r="AD484" s="400"/>
      <c r="AE484" s="400"/>
      <c r="AF484" s="400"/>
      <c r="AG484" s="408"/>
      <c r="AH484" s="400"/>
      <c r="AI484" s="400"/>
      <c r="AJ484" s="400"/>
      <c r="AK484" s="400"/>
      <c r="AL484" s="6"/>
      <c r="AM484" s="6"/>
      <c r="AN484" s="8"/>
    </row>
    <row r="485" spans="1:40">
      <c r="A485" s="725"/>
      <c r="B485" s="727"/>
      <c r="C485" s="726"/>
      <c r="D485" s="726"/>
      <c r="E485" s="400"/>
      <c r="F485" s="401"/>
      <c r="G485" s="400"/>
      <c r="H485" s="400"/>
      <c r="I485" s="400"/>
      <c r="J485" s="409"/>
      <c r="K485" s="400"/>
      <c r="L485" s="400"/>
      <c r="M485" s="400" t="s">
        <v>1551</v>
      </c>
      <c r="N485" s="400" t="s">
        <v>1552</v>
      </c>
      <c r="O485" s="400"/>
      <c r="P485" s="400"/>
      <c r="Q485" s="400"/>
      <c r="R485" s="400"/>
      <c r="S485" s="400"/>
      <c r="T485" s="400"/>
      <c r="V485" s="403"/>
      <c r="W485" s="403"/>
      <c r="X485" s="403"/>
      <c r="Y485" s="400"/>
      <c r="Z485" s="400"/>
      <c r="AA485" s="400"/>
      <c r="AB485" s="400"/>
      <c r="AC485" s="400"/>
      <c r="AD485" s="400"/>
      <c r="AE485" s="400"/>
      <c r="AF485" s="400"/>
      <c r="AG485" s="408"/>
      <c r="AH485" s="400"/>
      <c r="AI485" s="400"/>
      <c r="AJ485" s="400"/>
      <c r="AK485" s="400"/>
      <c r="AL485" s="6"/>
      <c r="AM485" s="6"/>
      <c r="AN485" s="8"/>
    </row>
    <row r="486" spans="1:40">
      <c r="A486" s="725"/>
      <c r="B486" s="727"/>
      <c r="C486" s="726"/>
      <c r="D486" s="726"/>
      <c r="E486" s="400"/>
      <c r="F486" s="401"/>
      <c r="G486" s="400"/>
      <c r="H486" s="400"/>
      <c r="I486" s="400"/>
      <c r="J486" s="409"/>
      <c r="K486" s="400"/>
      <c r="L486" s="400"/>
      <c r="M486" s="400" t="s">
        <v>1553</v>
      </c>
      <c r="N486" s="400" t="s">
        <v>1554</v>
      </c>
      <c r="O486" s="400"/>
      <c r="P486" s="400"/>
      <c r="Q486" s="400"/>
      <c r="R486" s="400"/>
      <c r="S486" s="400"/>
      <c r="T486" s="400"/>
      <c r="V486" s="403"/>
      <c r="W486" s="403"/>
      <c r="X486" s="403"/>
      <c r="Y486" s="400"/>
      <c r="Z486" s="400"/>
      <c r="AA486" s="400"/>
      <c r="AB486" s="400"/>
      <c r="AC486" s="400"/>
      <c r="AD486" s="400"/>
      <c r="AE486" s="400"/>
      <c r="AF486" s="400"/>
      <c r="AG486" s="408"/>
      <c r="AH486" s="400"/>
      <c r="AI486" s="400"/>
      <c r="AJ486" s="400"/>
      <c r="AK486" s="400"/>
      <c r="AL486" s="6"/>
      <c r="AM486" s="6"/>
      <c r="AN486" s="8"/>
    </row>
    <row r="487" spans="1:40">
      <c r="A487" s="725"/>
      <c r="B487" s="727"/>
      <c r="C487" s="726"/>
      <c r="D487" s="726"/>
      <c r="E487" s="400"/>
      <c r="F487" s="401"/>
      <c r="G487" s="400"/>
      <c r="H487" s="400"/>
      <c r="I487" s="400"/>
      <c r="J487" s="409"/>
      <c r="K487" s="400"/>
      <c r="L487" s="400"/>
      <c r="M487" s="400" t="s">
        <v>1555</v>
      </c>
      <c r="N487" s="400" t="s">
        <v>1556</v>
      </c>
      <c r="O487" s="400"/>
      <c r="P487" s="400"/>
      <c r="Q487" s="400"/>
      <c r="R487" s="400"/>
      <c r="S487" s="400"/>
      <c r="T487" s="400"/>
      <c r="V487" s="403"/>
      <c r="W487" s="403"/>
      <c r="X487" s="403"/>
      <c r="Y487" s="400"/>
      <c r="Z487" s="400"/>
      <c r="AA487" s="400"/>
      <c r="AB487" s="400"/>
      <c r="AC487" s="400"/>
      <c r="AD487" s="400"/>
      <c r="AE487" s="400"/>
      <c r="AF487" s="400"/>
      <c r="AG487" s="408"/>
      <c r="AH487" s="400"/>
      <c r="AI487" s="400"/>
      <c r="AJ487" s="400"/>
      <c r="AK487" s="400"/>
      <c r="AL487" s="6"/>
      <c r="AM487" s="6"/>
      <c r="AN487" s="8"/>
    </row>
    <row r="488" spans="1:40">
      <c r="A488" s="725"/>
      <c r="B488" s="727"/>
      <c r="C488" s="726"/>
      <c r="D488" s="726"/>
      <c r="E488" s="400"/>
      <c r="F488" s="401"/>
      <c r="G488" s="400"/>
      <c r="H488" s="400"/>
      <c r="I488" s="400"/>
      <c r="J488" s="409"/>
      <c r="K488" s="400"/>
      <c r="L488" s="400"/>
      <c r="M488" s="400" t="s">
        <v>1557</v>
      </c>
      <c r="N488" s="400" t="s">
        <v>1558</v>
      </c>
      <c r="O488" s="400"/>
      <c r="P488" s="400"/>
      <c r="Q488" s="400"/>
      <c r="R488" s="400"/>
      <c r="S488" s="400"/>
      <c r="T488" s="400"/>
      <c r="V488" s="403"/>
      <c r="W488" s="403"/>
      <c r="X488" s="403"/>
      <c r="Y488" s="400"/>
      <c r="Z488" s="400"/>
      <c r="AA488" s="400"/>
      <c r="AB488" s="400"/>
      <c r="AC488" s="400"/>
      <c r="AD488" s="400"/>
      <c r="AE488" s="400"/>
      <c r="AF488" s="400"/>
      <c r="AG488" s="408"/>
      <c r="AH488" s="400"/>
      <c r="AI488" s="400"/>
      <c r="AJ488" s="400"/>
      <c r="AK488" s="400"/>
      <c r="AL488" s="6"/>
      <c r="AM488" s="6"/>
      <c r="AN488" s="8"/>
    </row>
    <row r="489" spans="1:40">
      <c r="A489" s="725"/>
      <c r="B489" s="727"/>
      <c r="C489" s="726"/>
      <c r="D489" s="726"/>
      <c r="E489" s="400"/>
      <c r="F489" s="401"/>
      <c r="G489" s="400"/>
      <c r="H489" s="400"/>
      <c r="I489" s="400"/>
      <c r="J489" s="409"/>
      <c r="K489" s="400"/>
      <c r="L489" s="400"/>
      <c r="M489" s="400" t="s">
        <v>1559</v>
      </c>
      <c r="N489" s="400" t="s">
        <v>1560</v>
      </c>
      <c r="O489" s="400"/>
      <c r="P489" s="400"/>
      <c r="Q489" s="400"/>
      <c r="R489" s="400"/>
      <c r="S489" s="400"/>
      <c r="T489" s="400"/>
      <c r="V489" s="403"/>
      <c r="W489" s="403"/>
      <c r="X489" s="403"/>
      <c r="Y489" s="400"/>
      <c r="Z489" s="400"/>
      <c r="AA489" s="400"/>
      <c r="AB489" s="400"/>
      <c r="AC489" s="400"/>
      <c r="AD489" s="400"/>
      <c r="AE489" s="400"/>
      <c r="AF489" s="400"/>
      <c r="AG489" s="408"/>
      <c r="AH489" s="400"/>
      <c r="AI489" s="400"/>
      <c r="AJ489" s="400"/>
      <c r="AK489" s="400"/>
      <c r="AL489" s="6"/>
      <c r="AM489" s="6"/>
      <c r="AN489" s="8"/>
    </row>
    <row r="490" spans="1:40">
      <c r="A490" s="725"/>
      <c r="B490" s="727"/>
      <c r="C490" s="726"/>
      <c r="D490" s="726"/>
      <c r="E490" s="400"/>
      <c r="F490" s="401"/>
      <c r="G490" s="400"/>
      <c r="H490" s="400"/>
      <c r="I490" s="400"/>
      <c r="J490" s="409"/>
      <c r="K490" s="400"/>
      <c r="L490" s="400"/>
      <c r="M490" s="400" t="s">
        <v>1561</v>
      </c>
      <c r="N490" s="400" t="s">
        <v>1562</v>
      </c>
      <c r="O490" s="400"/>
      <c r="P490" s="400"/>
      <c r="Q490" s="400"/>
      <c r="R490" s="400"/>
      <c r="S490" s="400"/>
      <c r="T490" s="400"/>
      <c r="V490" s="403"/>
      <c r="W490" s="403"/>
      <c r="X490" s="403"/>
      <c r="Y490" s="400"/>
      <c r="Z490" s="400"/>
      <c r="AA490" s="400"/>
      <c r="AB490" s="400"/>
      <c r="AC490" s="400"/>
      <c r="AD490" s="400"/>
      <c r="AE490" s="400"/>
      <c r="AF490" s="400"/>
      <c r="AG490" s="408"/>
      <c r="AH490" s="400"/>
      <c r="AI490" s="400"/>
      <c r="AJ490" s="400"/>
      <c r="AK490" s="400"/>
      <c r="AL490" s="6"/>
      <c r="AM490" s="6"/>
      <c r="AN490" s="8"/>
    </row>
    <row r="491" spans="1:40">
      <c r="A491" s="725"/>
      <c r="B491" s="727"/>
      <c r="C491" s="726"/>
      <c r="D491" s="726"/>
      <c r="E491" s="400"/>
      <c r="F491" s="401"/>
      <c r="G491" s="400"/>
      <c r="H491" s="400"/>
      <c r="I491" s="400"/>
      <c r="J491" s="409"/>
      <c r="K491" s="400"/>
      <c r="L491" s="400"/>
      <c r="M491" s="400" t="s">
        <v>1563</v>
      </c>
      <c r="N491" s="400" t="s">
        <v>1564</v>
      </c>
      <c r="O491" s="400"/>
      <c r="P491" s="400"/>
      <c r="Q491" s="400"/>
      <c r="R491" s="400"/>
      <c r="S491" s="400"/>
      <c r="T491" s="400"/>
      <c r="V491" s="403"/>
      <c r="W491" s="403"/>
      <c r="X491" s="403"/>
      <c r="Y491" s="400"/>
      <c r="Z491" s="400"/>
      <c r="AA491" s="400"/>
      <c r="AB491" s="400"/>
      <c r="AC491" s="400"/>
      <c r="AD491" s="400"/>
      <c r="AE491" s="400"/>
      <c r="AF491" s="400"/>
      <c r="AG491" s="408"/>
      <c r="AH491" s="400"/>
      <c r="AI491" s="400"/>
      <c r="AJ491" s="400"/>
      <c r="AK491" s="400"/>
      <c r="AL491" s="6"/>
      <c r="AM491" s="6"/>
      <c r="AN491" s="8"/>
    </row>
    <row r="492" spans="1:40">
      <c r="A492" s="725"/>
      <c r="B492" s="727"/>
      <c r="C492" s="726"/>
      <c r="D492" s="726"/>
      <c r="E492" s="400"/>
      <c r="F492" s="401"/>
      <c r="G492" s="400"/>
      <c r="H492" s="400"/>
      <c r="I492" s="400"/>
      <c r="J492" s="409"/>
      <c r="K492" s="400"/>
      <c r="L492" s="400"/>
      <c r="M492" s="400" t="s">
        <v>1565</v>
      </c>
      <c r="N492" s="400" t="s">
        <v>1566</v>
      </c>
      <c r="O492" s="400"/>
      <c r="P492" s="400"/>
      <c r="Q492" s="400"/>
      <c r="R492" s="400"/>
      <c r="S492" s="400"/>
      <c r="T492" s="400"/>
      <c r="V492" s="403"/>
      <c r="W492" s="403"/>
      <c r="X492" s="403"/>
      <c r="Y492" s="400"/>
      <c r="Z492" s="400"/>
      <c r="AA492" s="400"/>
      <c r="AB492" s="400"/>
      <c r="AC492" s="400"/>
      <c r="AD492" s="400"/>
      <c r="AE492" s="400"/>
      <c r="AF492" s="400"/>
      <c r="AG492" s="408"/>
      <c r="AH492" s="400"/>
      <c r="AI492" s="400"/>
      <c r="AJ492" s="400"/>
      <c r="AK492" s="400"/>
      <c r="AL492" s="6"/>
      <c r="AM492" s="6"/>
      <c r="AN492" s="8"/>
    </row>
    <row r="493" spans="1:40">
      <c r="A493" s="725"/>
      <c r="B493" s="727"/>
      <c r="C493" s="726"/>
      <c r="D493" s="726"/>
      <c r="E493" s="400"/>
      <c r="F493" s="401"/>
      <c r="G493" s="400"/>
      <c r="H493" s="400"/>
      <c r="I493" s="400"/>
      <c r="J493" s="409"/>
      <c r="K493" s="400"/>
      <c r="L493" s="400"/>
      <c r="M493" s="400" t="s">
        <v>1567</v>
      </c>
      <c r="N493" s="400" t="s">
        <v>1568</v>
      </c>
      <c r="O493" s="400"/>
      <c r="P493" s="400"/>
      <c r="Q493" s="400"/>
      <c r="R493" s="400"/>
      <c r="S493" s="400"/>
      <c r="T493" s="400"/>
      <c r="V493" s="403"/>
      <c r="W493" s="403"/>
      <c r="X493" s="403"/>
      <c r="Y493" s="400"/>
      <c r="Z493" s="400"/>
      <c r="AA493" s="400"/>
      <c r="AB493" s="400"/>
      <c r="AC493" s="400"/>
      <c r="AD493" s="400"/>
      <c r="AE493" s="400"/>
      <c r="AF493" s="400"/>
      <c r="AG493" s="408"/>
      <c r="AH493" s="400"/>
      <c r="AI493" s="400"/>
      <c r="AJ493" s="400"/>
      <c r="AK493" s="400"/>
      <c r="AL493" s="6"/>
      <c r="AM493" s="6"/>
      <c r="AN493" s="8"/>
    </row>
    <row r="494" spans="1:40">
      <c r="A494" s="725"/>
      <c r="B494" s="727"/>
      <c r="C494" s="726"/>
      <c r="D494" s="726"/>
      <c r="E494" s="400"/>
      <c r="F494" s="401"/>
      <c r="G494" s="400"/>
      <c r="H494" s="400"/>
      <c r="I494" s="400"/>
      <c r="J494" s="409"/>
      <c r="K494" s="400"/>
      <c r="L494" s="400"/>
      <c r="M494" s="400" t="s">
        <v>1569</v>
      </c>
      <c r="N494" s="400" t="s">
        <v>1570</v>
      </c>
      <c r="O494" s="400"/>
      <c r="P494" s="400"/>
      <c r="Q494" s="400"/>
      <c r="R494" s="400"/>
      <c r="S494" s="400"/>
      <c r="T494" s="400"/>
      <c r="V494" s="403"/>
      <c r="W494" s="403"/>
      <c r="X494" s="403"/>
      <c r="Y494" s="400"/>
      <c r="Z494" s="400"/>
      <c r="AA494" s="400"/>
      <c r="AB494" s="400"/>
      <c r="AC494" s="400"/>
      <c r="AD494" s="400"/>
      <c r="AE494" s="400"/>
      <c r="AF494" s="400"/>
      <c r="AG494" s="408"/>
      <c r="AH494" s="400"/>
      <c r="AI494" s="400"/>
      <c r="AJ494" s="400"/>
      <c r="AK494" s="400"/>
      <c r="AL494" s="6"/>
      <c r="AM494" s="6"/>
      <c r="AN494" s="8"/>
    </row>
    <row r="495" spans="1:40">
      <c r="A495" s="725"/>
      <c r="B495" s="727"/>
      <c r="C495" s="726"/>
      <c r="D495" s="726"/>
      <c r="E495" s="400"/>
      <c r="F495" s="401"/>
      <c r="G495" s="400"/>
      <c r="H495" s="400"/>
      <c r="I495" s="400"/>
      <c r="J495" s="409"/>
      <c r="K495" s="400"/>
      <c r="L495" s="400"/>
      <c r="M495" s="400" t="s">
        <v>1571</v>
      </c>
      <c r="N495" s="400" t="s">
        <v>1572</v>
      </c>
      <c r="O495" s="400"/>
      <c r="P495" s="400"/>
      <c r="Q495" s="400"/>
      <c r="R495" s="400"/>
      <c r="S495" s="400"/>
      <c r="T495" s="400"/>
      <c r="V495" s="403"/>
      <c r="W495" s="403"/>
      <c r="X495" s="403"/>
      <c r="Y495" s="400"/>
      <c r="Z495" s="400"/>
      <c r="AA495" s="400"/>
      <c r="AB495" s="400"/>
      <c r="AC495" s="400"/>
      <c r="AD495" s="400"/>
      <c r="AE495" s="400"/>
      <c r="AF495" s="400"/>
      <c r="AG495" s="408"/>
      <c r="AH495" s="400"/>
      <c r="AI495" s="400"/>
      <c r="AJ495" s="400"/>
      <c r="AK495" s="400"/>
      <c r="AL495" s="6"/>
      <c r="AM495" s="6"/>
      <c r="AN495" s="8"/>
    </row>
    <row r="496" spans="1:40">
      <c r="A496" s="725"/>
      <c r="B496" s="727"/>
      <c r="C496" s="726"/>
      <c r="D496" s="726"/>
      <c r="E496" s="400"/>
      <c r="F496" s="401"/>
      <c r="G496" s="400"/>
      <c r="H496" s="400"/>
      <c r="I496" s="400"/>
      <c r="J496" s="409"/>
      <c r="K496" s="400"/>
      <c r="L496" s="400"/>
      <c r="M496" s="400" t="s">
        <v>1573</v>
      </c>
      <c r="N496" s="400" t="s">
        <v>1574</v>
      </c>
      <c r="O496" s="400"/>
      <c r="P496" s="400"/>
      <c r="Q496" s="400"/>
      <c r="R496" s="400"/>
      <c r="S496" s="400"/>
      <c r="T496" s="400"/>
      <c r="V496" s="403"/>
      <c r="W496" s="403"/>
      <c r="X496" s="403"/>
      <c r="Y496" s="400"/>
      <c r="Z496" s="400"/>
      <c r="AA496" s="400"/>
      <c r="AB496" s="400"/>
      <c r="AC496" s="400"/>
      <c r="AD496" s="400"/>
      <c r="AE496" s="400"/>
      <c r="AF496" s="400"/>
      <c r="AG496" s="408"/>
      <c r="AH496" s="400"/>
      <c r="AI496" s="400"/>
      <c r="AJ496" s="400"/>
      <c r="AK496" s="400"/>
      <c r="AL496" s="6"/>
      <c r="AM496" s="6"/>
      <c r="AN496" s="8"/>
    </row>
    <row r="497" spans="1:40">
      <c r="A497" s="725"/>
      <c r="B497" s="727"/>
      <c r="C497" s="726"/>
      <c r="D497" s="726"/>
      <c r="E497" s="400"/>
      <c r="F497" s="401"/>
      <c r="G497" s="400"/>
      <c r="H497" s="400"/>
      <c r="I497" s="400"/>
      <c r="J497" s="409"/>
      <c r="K497" s="400"/>
      <c r="L497" s="400"/>
      <c r="M497" s="400" t="s">
        <v>1575</v>
      </c>
      <c r="N497" s="400" t="s">
        <v>1576</v>
      </c>
      <c r="O497" s="400"/>
      <c r="P497" s="400"/>
      <c r="Q497" s="400"/>
      <c r="R497" s="400"/>
      <c r="S497" s="400"/>
      <c r="T497" s="400"/>
      <c r="V497" s="403"/>
      <c r="W497" s="403"/>
      <c r="X497" s="403"/>
      <c r="Y497" s="400"/>
      <c r="Z497" s="400"/>
      <c r="AA497" s="400"/>
      <c r="AB497" s="400"/>
      <c r="AC497" s="400"/>
      <c r="AD497" s="400"/>
      <c r="AE497" s="400"/>
      <c r="AF497" s="400"/>
      <c r="AG497" s="408"/>
      <c r="AH497" s="400"/>
      <c r="AI497" s="400"/>
      <c r="AJ497" s="400"/>
      <c r="AK497" s="400"/>
      <c r="AL497" s="6"/>
      <c r="AM497" s="6"/>
      <c r="AN497" s="8"/>
    </row>
    <row r="498" spans="1:40">
      <c r="A498" s="725"/>
      <c r="B498" s="727"/>
      <c r="C498" s="726"/>
      <c r="D498" s="726"/>
      <c r="E498" s="400"/>
      <c r="F498" s="401"/>
      <c r="G498" s="400"/>
      <c r="H498" s="400"/>
      <c r="I498" s="400"/>
      <c r="J498" s="409"/>
      <c r="K498" s="400"/>
      <c r="L498" s="400"/>
      <c r="M498" s="400" t="s">
        <v>1577</v>
      </c>
      <c r="N498" s="400" t="s">
        <v>1578</v>
      </c>
      <c r="O498" s="400"/>
      <c r="P498" s="400"/>
      <c r="Q498" s="400"/>
      <c r="R498" s="400"/>
      <c r="S498" s="400"/>
      <c r="T498" s="400"/>
      <c r="V498" s="403"/>
      <c r="W498" s="403"/>
      <c r="X498" s="403"/>
      <c r="Y498" s="400"/>
      <c r="Z498" s="400"/>
      <c r="AA498" s="400"/>
      <c r="AB498" s="400"/>
      <c r="AC498" s="400"/>
      <c r="AD498" s="400"/>
      <c r="AE498" s="400"/>
      <c r="AF498" s="400"/>
      <c r="AG498" s="408"/>
      <c r="AH498" s="400"/>
      <c r="AI498" s="400"/>
      <c r="AJ498" s="400"/>
      <c r="AK498" s="400"/>
      <c r="AL498" s="6"/>
      <c r="AM498" s="6"/>
      <c r="AN498" s="8"/>
    </row>
    <row r="499" spans="1:40">
      <c r="A499" s="725"/>
      <c r="B499" s="727"/>
      <c r="C499" s="726"/>
      <c r="D499" s="726"/>
      <c r="E499" s="400"/>
      <c r="F499" s="401"/>
      <c r="G499" s="400"/>
      <c r="H499" s="400"/>
      <c r="I499" s="400"/>
      <c r="J499" s="409"/>
      <c r="K499" s="400"/>
      <c r="L499" s="400"/>
      <c r="M499" s="400" t="s">
        <v>1579</v>
      </c>
      <c r="N499" s="400" t="s">
        <v>1580</v>
      </c>
      <c r="O499" s="400"/>
      <c r="P499" s="400"/>
      <c r="Q499" s="400"/>
      <c r="R499" s="400"/>
      <c r="S499" s="400"/>
      <c r="T499" s="400"/>
      <c r="V499" s="403"/>
      <c r="W499" s="403"/>
      <c r="X499" s="403"/>
      <c r="Y499" s="400"/>
      <c r="Z499" s="400"/>
      <c r="AA499" s="400"/>
      <c r="AB499" s="400"/>
      <c r="AC499" s="400"/>
      <c r="AD499" s="400"/>
      <c r="AE499" s="400"/>
      <c r="AF499" s="400"/>
      <c r="AG499" s="408"/>
      <c r="AH499" s="400"/>
      <c r="AI499" s="400"/>
      <c r="AJ499" s="400"/>
      <c r="AK499" s="400"/>
      <c r="AL499" s="6"/>
      <c r="AM499" s="6"/>
      <c r="AN499" s="8"/>
    </row>
    <row r="500" spans="1:40">
      <c r="A500" s="725"/>
      <c r="B500" s="727"/>
      <c r="C500" s="726"/>
      <c r="D500" s="726"/>
      <c r="E500" s="400"/>
      <c r="F500" s="401"/>
      <c r="G500" s="400"/>
      <c r="H500" s="400"/>
      <c r="I500" s="400"/>
      <c r="J500" s="409"/>
      <c r="K500" s="400"/>
      <c r="L500" s="400"/>
      <c r="M500" s="400" t="s">
        <v>1581</v>
      </c>
      <c r="N500" s="400" t="s">
        <v>1582</v>
      </c>
      <c r="O500" s="400"/>
      <c r="P500" s="400"/>
      <c r="Q500" s="400"/>
      <c r="R500" s="400"/>
      <c r="S500" s="400"/>
      <c r="T500" s="400"/>
      <c r="V500" s="403"/>
      <c r="W500" s="403"/>
      <c r="X500" s="403"/>
      <c r="Y500" s="400"/>
      <c r="Z500" s="400"/>
      <c r="AA500" s="400"/>
      <c r="AB500" s="400"/>
      <c r="AC500" s="400"/>
      <c r="AD500" s="400"/>
      <c r="AE500" s="400"/>
      <c r="AF500" s="400"/>
      <c r="AG500" s="408"/>
      <c r="AH500" s="400"/>
      <c r="AI500" s="400"/>
      <c r="AJ500" s="400"/>
      <c r="AK500" s="400"/>
      <c r="AL500" s="6"/>
      <c r="AM500" s="6"/>
      <c r="AN500" s="8"/>
    </row>
    <row r="501" spans="1:40">
      <c r="A501" s="725"/>
      <c r="B501" s="727"/>
      <c r="C501" s="726"/>
      <c r="D501" s="726"/>
      <c r="E501" s="400"/>
      <c r="F501" s="401"/>
      <c r="G501" s="400"/>
      <c r="H501" s="400"/>
      <c r="I501" s="400"/>
      <c r="J501" s="409"/>
      <c r="K501" s="400"/>
      <c r="L501" s="400"/>
      <c r="M501" s="400" t="s">
        <v>1583</v>
      </c>
      <c r="N501" s="400" t="s">
        <v>1584</v>
      </c>
      <c r="O501" s="400"/>
      <c r="P501" s="400"/>
      <c r="Q501" s="400"/>
      <c r="R501" s="400"/>
      <c r="S501" s="400"/>
      <c r="T501" s="400"/>
      <c r="V501" s="403"/>
      <c r="W501" s="403"/>
      <c r="X501" s="403"/>
      <c r="Y501" s="400"/>
      <c r="Z501" s="400"/>
      <c r="AA501" s="400"/>
      <c r="AB501" s="400"/>
      <c r="AC501" s="400"/>
      <c r="AD501" s="400"/>
      <c r="AE501" s="400"/>
      <c r="AF501" s="400"/>
      <c r="AG501" s="408"/>
      <c r="AH501" s="400"/>
      <c r="AI501" s="400"/>
      <c r="AJ501" s="400"/>
      <c r="AK501" s="400"/>
      <c r="AL501" s="6"/>
      <c r="AM501" s="6"/>
      <c r="AN501" s="8"/>
    </row>
    <row r="502" spans="1:40">
      <c r="A502" s="725"/>
      <c r="B502" s="727"/>
      <c r="C502" s="726"/>
      <c r="D502" s="726"/>
      <c r="E502" s="400"/>
      <c r="F502" s="401"/>
      <c r="G502" s="400"/>
      <c r="H502" s="400"/>
      <c r="I502" s="400"/>
      <c r="J502" s="409"/>
      <c r="K502" s="400"/>
      <c r="L502" s="400"/>
      <c r="M502" s="400" t="s">
        <v>1585</v>
      </c>
      <c r="N502" s="400" t="s">
        <v>1586</v>
      </c>
      <c r="O502" s="400"/>
      <c r="P502" s="400"/>
      <c r="Q502" s="400"/>
      <c r="R502" s="400"/>
      <c r="S502" s="400"/>
      <c r="T502" s="400"/>
      <c r="V502" s="403"/>
      <c r="W502" s="403"/>
      <c r="X502" s="403"/>
      <c r="Y502" s="400"/>
      <c r="Z502" s="400"/>
      <c r="AA502" s="400"/>
      <c r="AB502" s="400"/>
      <c r="AC502" s="400"/>
      <c r="AD502" s="400"/>
      <c r="AE502" s="400"/>
      <c r="AF502" s="400"/>
      <c r="AG502" s="408"/>
      <c r="AH502" s="400"/>
      <c r="AI502" s="400"/>
      <c r="AJ502" s="400"/>
      <c r="AK502" s="400"/>
      <c r="AL502" s="6"/>
      <c r="AM502" s="6"/>
      <c r="AN502" s="8"/>
    </row>
    <row r="503" spans="1:40">
      <c r="A503" s="725"/>
      <c r="B503" s="727"/>
      <c r="C503" s="726"/>
      <c r="D503" s="726"/>
      <c r="E503" s="400"/>
      <c r="F503" s="401"/>
      <c r="G503" s="400"/>
      <c r="H503" s="400"/>
      <c r="I503" s="400"/>
      <c r="J503" s="409"/>
      <c r="K503" s="400"/>
      <c r="L503" s="400"/>
      <c r="M503" s="400" t="s">
        <v>1587</v>
      </c>
      <c r="N503" s="400" t="s">
        <v>3016</v>
      </c>
      <c r="O503" s="400"/>
      <c r="P503" s="400"/>
      <c r="Q503" s="400"/>
      <c r="R503" s="400"/>
      <c r="S503" s="400"/>
      <c r="T503" s="400"/>
      <c r="V503" s="403"/>
      <c r="W503" s="403"/>
      <c r="X503" s="403"/>
      <c r="Y503" s="400"/>
      <c r="Z503" s="400"/>
      <c r="AA503" s="400"/>
      <c r="AB503" s="400"/>
      <c r="AC503" s="400"/>
      <c r="AD503" s="400"/>
      <c r="AE503" s="400"/>
      <c r="AF503" s="400"/>
      <c r="AG503" s="408"/>
      <c r="AH503" s="400"/>
      <c r="AI503" s="400"/>
      <c r="AJ503" s="400"/>
      <c r="AK503" s="400"/>
      <c r="AL503" s="6"/>
      <c r="AM503" s="6"/>
      <c r="AN503" s="8"/>
    </row>
    <row r="504" spans="1:40">
      <c r="A504" s="725"/>
      <c r="B504" s="727"/>
      <c r="C504" s="726"/>
      <c r="D504" s="726"/>
      <c r="E504" s="400"/>
      <c r="F504" s="401"/>
      <c r="G504" s="400"/>
      <c r="H504" s="400"/>
      <c r="I504" s="400"/>
      <c r="J504" s="409"/>
      <c r="K504" s="400"/>
      <c r="L504" s="400"/>
      <c r="M504" s="400" t="s">
        <v>1588</v>
      </c>
      <c r="N504" s="400" t="s">
        <v>3017</v>
      </c>
      <c r="O504" s="400"/>
      <c r="P504" s="400"/>
      <c r="Q504" s="400"/>
      <c r="R504" s="400"/>
      <c r="S504" s="400"/>
      <c r="T504" s="400"/>
      <c r="V504" s="403"/>
      <c r="W504" s="403"/>
      <c r="X504" s="403"/>
      <c r="Y504" s="400"/>
      <c r="Z504" s="400"/>
      <c r="AA504" s="400"/>
      <c r="AB504" s="400"/>
      <c r="AC504" s="400"/>
      <c r="AD504" s="400"/>
      <c r="AE504" s="400"/>
      <c r="AF504" s="400"/>
      <c r="AG504" s="408"/>
      <c r="AH504" s="400"/>
      <c r="AI504" s="400"/>
      <c r="AJ504" s="400"/>
      <c r="AK504" s="400"/>
      <c r="AL504" s="6"/>
      <c r="AM504" s="6"/>
      <c r="AN504" s="8"/>
    </row>
    <row r="505" spans="1:40">
      <c r="A505" s="725"/>
      <c r="B505" s="727"/>
      <c r="C505" s="726"/>
      <c r="D505" s="726"/>
      <c r="E505" s="400"/>
      <c r="F505" s="401"/>
      <c r="G505" s="400"/>
      <c r="H505" s="400"/>
      <c r="I505" s="400"/>
      <c r="J505" s="409"/>
      <c r="K505" s="400"/>
      <c r="L505" s="400"/>
      <c r="M505" s="400" t="s">
        <v>1589</v>
      </c>
      <c r="N505" s="400" t="s">
        <v>1590</v>
      </c>
      <c r="O505" s="400"/>
      <c r="P505" s="400"/>
      <c r="Q505" s="400"/>
      <c r="R505" s="400"/>
      <c r="S505" s="400"/>
      <c r="T505" s="400"/>
      <c r="V505" s="403"/>
      <c r="W505" s="403"/>
      <c r="X505" s="403"/>
      <c r="Y505" s="400"/>
      <c r="Z505" s="400"/>
      <c r="AA505" s="400"/>
      <c r="AB505" s="400"/>
      <c r="AC505" s="400"/>
      <c r="AD505" s="400"/>
      <c r="AE505" s="400"/>
      <c r="AF505" s="400"/>
      <c r="AG505" s="408"/>
      <c r="AH505" s="400"/>
      <c r="AI505" s="400"/>
      <c r="AJ505" s="400"/>
      <c r="AK505" s="400"/>
      <c r="AL505" s="6"/>
      <c r="AM505" s="6"/>
      <c r="AN505" s="8"/>
    </row>
    <row r="506" spans="1:40">
      <c r="A506" s="725"/>
      <c r="B506" s="727"/>
      <c r="C506" s="726"/>
      <c r="D506" s="726"/>
      <c r="E506" s="400"/>
      <c r="F506" s="401"/>
      <c r="G506" s="400"/>
      <c r="H506" s="400"/>
      <c r="I506" s="400"/>
      <c r="J506" s="409"/>
      <c r="K506" s="400"/>
      <c r="L506" s="400"/>
      <c r="M506" s="400" t="s">
        <v>1591</v>
      </c>
      <c r="N506" s="400" t="s">
        <v>1592</v>
      </c>
      <c r="O506" s="400"/>
      <c r="P506" s="400"/>
      <c r="Q506" s="400"/>
      <c r="R506" s="400"/>
      <c r="S506" s="400"/>
      <c r="T506" s="400"/>
      <c r="V506" s="403"/>
      <c r="W506" s="403"/>
      <c r="X506" s="403"/>
      <c r="Y506" s="400"/>
      <c r="Z506" s="400"/>
      <c r="AA506" s="400"/>
      <c r="AB506" s="400"/>
      <c r="AC506" s="400"/>
      <c r="AD506" s="400"/>
      <c r="AE506" s="400"/>
      <c r="AF506" s="400"/>
      <c r="AG506" s="408"/>
      <c r="AH506" s="400"/>
      <c r="AI506" s="400"/>
      <c r="AJ506" s="400"/>
      <c r="AK506" s="400"/>
      <c r="AL506" s="6"/>
      <c r="AM506" s="6"/>
      <c r="AN506" s="8"/>
    </row>
    <row r="507" spans="1:40">
      <c r="A507" s="725"/>
      <c r="B507" s="727"/>
      <c r="C507" s="726"/>
      <c r="D507" s="726"/>
      <c r="E507" s="400"/>
      <c r="F507" s="401"/>
      <c r="G507" s="400"/>
      <c r="H507" s="400"/>
      <c r="I507" s="400"/>
      <c r="J507" s="409"/>
      <c r="K507" s="400"/>
      <c r="L507" s="400"/>
      <c r="M507" s="400" t="s">
        <v>1593</v>
      </c>
      <c r="N507" s="400" t="s">
        <v>1594</v>
      </c>
      <c r="O507" s="400"/>
      <c r="P507" s="400"/>
      <c r="Q507" s="400"/>
      <c r="R507" s="400"/>
      <c r="S507" s="400"/>
      <c r="T507" s="400"/>
      <c r="V507" s="403"/>
      <c r="W507" s="403"/>
      <c r="X507" s="403"/>
      <c r="Y507" s="400"/>
      <c r="Z507" s="400"/>
      <c r="AA507" s="400"/>
      <c r="AB507" s="400"/>
      <c r="AC507" s="400"/>
      <c r="AD507" s="400"/>
      <c r="AE507" s="400"/>
      <c r="AF507" s="400"/>
      <c r="AG507" s="408"/>
      <c r="AH507" s="400"/>
      <c r="AI507" s="400"/>
      <c r="AJ507" s="400"/>
      <c r="AK507" s="400"/>
      <c r="AL507" s="6"/>
      <c r="AM507" s="6"/>
      <c r="AN507" s="8"/>
    </row>
    <row r="508" spans="1:40">
      <c r="A508" s="725"/>
      <c r="B508" s="727"/>
      <c r="C508" s="726"/>
      <c r="D508" s="726"/>
      <c r="E508" s="400"/>
      <c r="F508" s="401"/>
      <c r="G508" s="400"/>
      <c r="H508" s="400"/>
      <c r="I508" s="400"/>
      <c r="J508" s="409"/>
      <c r="K508" s="400"/>
      <c r="L508" s="400"/>
      <c r="M508" s="400" t="s">
        <v>1595</v>
      </c>
      <c r="N508" s="400" t="s">
        <v>1596</v>
      </c>
      <c r="O508" s="400"/>
      <c r="P508" s="400"/>
      <c r="Q508" s="400"/>
      <c r="R508" s="400"/>
      <c r="S508" s="400"/>
      <c r="T508" s="400"/>
      <c r="V508" s="403"/>
      <c r="W508" s="403"/>
      <c r="X508" s="403"/>
      <c r="Y508" s="400"/>
      <c r="Z508" s="400"/>
      <c r="AA508" s="400"/>
      <c r="AB508" s="400"/>
      <c r="AC508" s="400"/>
      <c r="AD508" s="400"/>
      <c r="AE508" s="400"/>
      <c r="AF508" s="400"/>
      <c r="AG508" s="408"/>
      <c r="AH508" s="400"/>
      <c r="AI508" s="400"/>
      <c r="AJ508" s="400"/>
      <c r="AK508" s="400"/>
      <c r="AL508" s="6"/>
      <c r="AM508" s="6"/>
      <c r="AN508" s="8"/>
    </row>
    <row r="509" spans="1:40">
      <c r="A509" s="725"/>
      <c r="B509" s="727"/>
      <c r="C509" s="726"/>
      <c r="D509" s="726"/>
      <c r="E509" s="400"/>
      <c r="F509" s="401"/>
      <c r="G509" s="400"/>
      <c r="H509" s="400"/>
      <c r="I509" s="400"/>
      <c r="J509" s="409"/>
      <c r="K509" s="400"/>
      <c r="L509" s="400"/>
      <c r="M509" s="400" t="s">
        <v>1597</v>
      </c>
      <c r="N509" s="400" t="s">
        <v>1598</v>
      </c>
      <c r="O509" s="400"/>
      <c r="P509" s="400"/>
      <c r="Q509" s="400"/>
      <c r="R509" s="400"/>
      <c r="S509" s="400"/>
      <c r="T509" s="400"/>
      <c r="V509" s="403"/>
      <c r="W509" s="403"/>
      <c r="X509" s="403"/>
      <c r="Y509" s="400"/>
      <c r="Z509" s="400"/>
      <c r="AA509" s="400"/>
      <c r="AB509" s="400"/>
      <c r="AC509" s="400"/>
      <c r="AD509" s="400"/>
      <c r="AE509" s="400"/>
      <c r="AF509" s="400"/>
      <c r="AG509" s="408"/>
      <c r="AH509" s="400"/>
      <c r="AI509" s="400"/>
      <c r="AJ509" s="400"/>
      <c r="AK509" s="400"/>
      <c r="AL509" s="6"/>
      <c r="AM509" s="6"/>
      <c r="AN509" s="8"/>
    </row>
    <row r="510" spans="1:40">
      <c r="A510" s="725"/>
      <c r="B510" s="727"/>
      <c r="C510" s="726"/>
      <c r="D510" s="726"/>
      <c r="E510" s="400"/>
      <c r="F510" s="401"/>
      <c r="G510" s="400"/>
      <c r="H510" s="400"/>
      <c r="I510" s="400"/>
      <c r="J510" s="409"/>
      <c r="K510" s="400"/>
      <c r="L510" s="400"/>
      <c r="M510" s="400" t="s">
        <v>1599</v>
      </c>
      <c r="N510" s="400" t="s">
        <v>1600</v>
      </c>
      <c r="O510" s="400"/>
      <c r="P510" s="400"/>
      <c r="Q510" s="400"/>
      <c r="R510" s="400"/>
      <c r="S510" s="400"/>
      <c r="T510" s="400"/>
      <c r="V510" s="403"/>
      <c r="W510" s="403"/>
      <c r="X510" s="403"/>
      <c r="Y510" s="400"/>
      <c r="Z510" s="400"/>
      <c r="AA510" s="400"/>
      <c r="AB510" s="400"/>
      <c r="AC510" s="400"/>
      <c r="AD510" s="400"/>
      <c r="AE510" s="400"/>
      <c r="AF510" s="400"/>
      <c r="AG510" s="408"/>
      <c r="AH510" s="400"/>
      <c r="AI510" s="400"/>
      <c r="AJ510" s="400"/>
      <c r="AK510" s="400"/>
      <c r="AL510" s="6"/>
      <c r="AM510" s="6"/>
      <c r="AN510" s="8"/>
    </row>
    <row r="511" spans="1:40">
      <c r="A511" s="725"/>
      <c r="B511" s="727"/>
      <c r="C511" s="726"/>
      <c r="D511" s="726"/>
      <c r="E511" s="400"/>
      <c r="F511" s="401"/>
      <c r="G511" s="400"/>
      <c r="H511" s="400"/>
      <c r="I511" s="400"/>
      <c r="J511" s="409"/>
      <c r="K511" s="400"/>
      <c r="L511" s="400"/>
      <c r="M511" s="400" t="s">
        <v>1601</v>
      </c>
      <c r="N511" s="400" t="s">
        <v>3018</v>
      </c>
      <c r="O511" s="400"/>
      <c r="P511" s="400"/>
      <c r="Q511" s="400"/>
      <c r="R511" s="400"/>
      <c r="S511" s="400"/>
      <c r="T511" s="400"/>
      <c r="V511" s="403"/>
      <c r="W511" s="403"/>
      <c r="X511" s="403"/>
      <c r="Y511" s="400"/>
      <c r="Z511" s="400"/>
      <c r="AA511" s="400"/>
      <c r="AB511" s="400"/>
      <c r="AC511" s="400"/>
      <c r="AD511" s="400"/>
      <c r="AE511" s="400"/>
      <c r="AF511" s="400"/>
      <c r="AG511" s="408"/>
      <c r="AH511" s="400"/>
      <c r="AI511" s="400"/>
      <c r="AJ511" s="400"/>
      <c r="AK511" s="400"/>
      <c r="AL511" s="6"/>
      <c r="AM511" s="6"/>
      <c r="AN511" s="8"/>
    </row>
    <row r="512" spans="1:40">
      <c r="A512" s="725"/>
      <c r="B512" s="727"/>
      <c r="C512" s="726"/>
      <c r="D512" s="726"/>
      <c r="E512" s="400"/>
      <c r="F512" s="401"/>
      <c r="G512" s="400"/>
      <c r="H512" s="400"/>
      <c r="I512" s="400"/>
      <c r="J512" s="409"/>
      <c r="K512" s="400"/>
      <c r="L512" s="400"/>
      <c r="M512" s="400" t="s">
        <v>1602</v>
      </c>
      <c r="N512" s="400" t="s">
        <v>1603</v>
      </c>
      <c r="O512" s="400"/>
      <c r="P512" s="400"/>
      <c r="Q512" s="400"/>
      <c r="R512" s="400"/>
      <c r="S512" s="400"/>
      <c r="T512" s="400"/>
      <c r="V512" s="403"/>
      <c r="W512" s="403"/>
      <c r="X512" s="403"/>
      <c r="Y512" s="400"/>
      <c r="Z512" s="400"/>
      <c r="AA512" s="400"/>
      <c r="AB512" s="400"/>
      <c r="AC512" s="400"/>
      <c r="AD512" s="400"/>
      <c r="AE512" s="400"/>
      <c r="AF512" s="400"/>
      <c r="AG512" s="408"/>
      <c r="AH512" s="400"/>
      <c r="AI512" s="400"/>
      <c r="AJ512" s="400"/>
      <c r="AK512" s="400"/>
      <c r="AL512" s="6"/>
      <c r="AM512" s="6"/>
      <c r="AN512" s="8"/>
    </row>
    <row r="513" spans="1:40">
      <c r="A513" s="725"/>
      <c r="B513" s="727"/>
      <c r="C513" s="726"/>
      <c r="D513" s="726"/>
      <c r="E513" s="400"/>
      <c r="F513" s="401"/>
      <c r="G513" s="400"/>
      <c r="H513" s="400"/>
      <c r="I513" s="400"/>
      <c r="J513" s="409"/>
      <c r="K513" s="400"/>
      <c r="L513" s="400"/>
      <c r="M513" s="400" t="s">
        <v>1604</v>
      </c>
      <c r="N513" s="400" t="s">
        <v>1605</v>
      </c>
      <c r="O513" s="400"/>
      <c r="P513" s="400"/>
      <c r="Q513" s="400"/>
      <c r="R513" s="400"/>
      <c r="S513" s="400"/>
      <c r="T513" s="400"/>
      <c r="V513" s="403"/>
      <c r="W513" s="403"/>
      <c r="X513" s="403"/>
      <c r="Y513" s="400"/>
      <c r="Z513" s="400"/>
      <c r="AA513" s="400"/>
      <c r="AB513" s="400"/>
      <c r="AC513" s="400"/>
      <c r="AD513" s="400"/>
      <c r="AE513" s="400"/>
      <c r="AF513" s="400"/>
      <c r="AG513" s="408"/>
      <c r="AH513" s="400"/>
      <c r="AI513" s="400"/>
      <c r="AJ513" s="400"/>
      <c r="AK513" s="400"/>
      <c r="AL513" s="6"/>
      <c r="AM513" s="6"/>
      <c r="AN513" s="8"/>
    </row>
    <row r="514" spans="1:40">
      <c r="A514" s="725"/>
      <c r="B514" s="727"/>
      <c r="C514" s="726"/>
      <c r="D514" s="726"/>
      <c r="E514" s="400"/>
      <c r="F514" s="401"/>
      <c r="G514" s="400"/>
      <c r="H514" s="400"/>
      <c r="I514" s="400"/>
      <c r="J514" s="409"/>
      <c r="K514" s="400"/>
      <c r="L514" s="400"/>
      <c r="M514" s="400" t="s">
        <v>1606</v>
      </c>
      <c r="N514" s="400" t="s">
        <v>1607</v>
      </c>
      <c r="O514" s="400"/>
      <c r="P514" s="400"/>
      <c r="Q514" s="400"/>
      <c r="R514" s="400"/>
      <c r="S514" s="400"/>
      <c r="T514" s="400"/>
      <c r="V514" s="403"/>
      <c r="W514" s="403"/>
      <c r="X514" s="403"/>
      <c r="Y514" s="400"/>
      <c r="Z514" s="400"/>
      <c r="AA514" s="400"/>
      <c r="AB514" s="400"/>
      <c r="AC514" s="400"/>
      <c r="AD514" s="400"/>
      <c r="AE514" s="400"/>
      <c r="AF514" s="400"/>
      <c r="AG514" s="408"/>
      <c r="AH514" s="400"/>
      <c r="AI514" s="400"/>
      <c r="AJ514" s="400"/>
      <c r="AK514" s="400"/>
      <c r="AL514" s="6"/>
      <c r="AM514" s="6"/>
      <c r="AN514" s="8"/>
    </row>
    <row r="515" spans="1:40">
      <c r="A515" s="725"/>
      <c r="B515" s="727"/>
      <c r="C515" s="726"/>
      <c r="D515" s="726"/>
      <c r="E515" s="400"/>
      <c r="F515" s="401"/>
      <c r="G515" s="400"/>
      <c r="H515" s="400"/>
      <c r="I515" s="400"/>
      <c r="J515" s="409"/>
      <c r="K515" s="400"/>
      <c r="L515" s="400"/>
      <c r="M515" s="400" t="s">
        <v>1608</v>
      </c>
      <c r="N515" s="400" t="s">
        <v>1609</v>
      </c>
      <c r="O515" s="400"/>
      <c r="P515" s="400"/>
      <c r="Q515" s="400"/>
      <c r="R515" s="400"/>
      <c r="S515" s="400"/>
      <c r="T515" s="400"/>
      <c r="V515" s="403"/>
      <c r="W515" s="403"/>
      <c r="X515" s="403"/>
      <c r="Y515" s="400"/>
      <c r="Z515" s="400"/>
      <c r="AA515" s="400"/>
      <c r="AB515" s="400"/>
      <c r="AC515" s="400"/>
      <c r="AD515" s="400"/>
      <c r="AE515" s="400"/>
      <c r="AF515" s="400"/>
      <c r="AG515" s="408"/>
      <c r="AH515" s="400"/>
      <c r="AI515" s="400"/>
      <c r="AJ515" s="400"/>
      <c r="AK515" s="400"/>
      <c r="AL515" s="6"/>
      <c r="AM515" s="6"/>
      <c r="AN515" s="8"/>
    </row>
    <row r="516" spans="1:40">
      <c r="A516" s="725"/>
      <c r="B516" s="727"/>
      <c r="C516" s="726"/>
      <c r="D516" s="726"/>
      <c r="E516" s="400"/>
      <c r="F516" s="401"/>
      <c r="G516" s="400"/>
      <c r="H516" s="400"/>
      <c r="I516" s="400"/>
      <c r="J516" s="409"/>
      <c r="K516" s="400"/>
      <c r="L516" s="400"/>
      <c r="M516" s="400" t="s">
        <v>1610</v>
      </c>
      <c r="N516" s="400" t="s">
        <v>3019</v>
      </c>
      <c r="O516" s="400"/>
      <c r="P516" s="400"/>
      <c r="Q516" s="400"/>
      <c r="R516" s="400"/>
      <c r="S516" s="400"/>
      <c r="T516" s="400"/>
      <c r="V516" s="403"/>
      <c r="W516" s="403"/>
      <c r="X516" s="403"/>
      <c r="Y516" s="400"/>
      <c r="Z516" s="400"/>
      <c r="AA516" s="400"/>
      <c r="AB516" s="400"/>
      <c r="AC516" s="400"/>
      <c r="AD516" s="400"/>
      <c r="AE516" s="400"/>
      <c r="AF516" s="400"/>
      <c r="AG516" s="408"/>
      <c r="AH516" s="400"/>
      <c r="AI516" s="400"/>
      <c r="AJ516" s="400"/>
      <c r="AK516" s="400"/>
      <c r="AL516" s="6"/>
      <c r="AM516" s="6"/>
      <c r="AN516" s="8"/>
    </row>
    <row r="517" spans="1:40">
      <c r="A517" s="725"/>
      <c r="B517" s="727"/>
      <c r="C517" s="726"/>
      <c r="D517" s="726"/>
      <c r="E517" s="400"/>
      <c r="F517" s="401"/>
      <c r="G517" s="400"/>
      <c r="H517" s="400"/>
      <c r="I517" s="400"/>
      <c r="J517" s="409"/>
      <c r="K517" s="400"/>
      <c r="L517" s="400"/>
      <c r="M517" s="400" t="s">
        <v>1611</v>
      </c>
      <c r="N517" s="400" t="s">
        <v>1612</v>
      </c>
      <c r="O517" s="400"/>
      <c r="P517" s="400"/>
      <c r="Q517" s="400"/>
      <c r="R517" s="400"/>
      <c r="S517" s="400"/>
      <c r="T517" s="400"/>
      <c r="V517" s="403"/>
      <c r="W517" s="403"/>
      <c r="X517" s="403"/>
      <c r="Y517" s="400"/>
      <c r="Z517" s="400"/>
      <c r="AA517" s="400"/>
      <c r="AB517" s="400"/>
      <c r="AC517" s="400"/>
      <c r="AD517" s="400"/>
      <c r="AE517" s="400"/>
      <c r="AF517" s="400"/>
      <c r="AG517" s="408"/>
      <c r="AH517" s="400"/>
      <c r="AI517" s="400"/>
      <c r="AJ517" s="400"/>
      <c r="AK517" s="400"/>
      <c r="AL517" s="6"/>
      <c r="AM517" s="6"/>
      <c r="AN517" s="8"/>
    </row>
    <row r="518" spans="1:40">
      <c r="A518" s="725"/>
      <c r="B518" s="727"/>
      <c r="C518" s="726"/>
      <c r="D518" s="726"/>
      <c r="E518" s="400"/>
      <c r="F518" s="401"/>
      <c r="G518" s="400"/>
      <c r="H518" s="400"/>
      <c r="I518" s="400"/>
      <c r="J518" s="409"/>
      <c r="K518" s="400"/>
      <c r="L518" s="400"/>
      <c r="M518" s="400" t="s">
        <v>1613</v>
      </c>
      <c r="N518" s="400" t="s">
        <v>1614</v>
      </c>
      <c r="O518" s="400"/>
      <c r="P518" s="400"/>
      <c r="Q518" s="400"/>
      <c r="R518" s="400"/>
      <c r="S518" s="400"/>
      <c r="T518" s="400"/>
      <c r="V518" s="403"/>
      <c r="W518" s="403"/>
      <c r="X518" s="403"/>
      <c r="Y518" s="400"/>
      <c r="Z518" s="400"/>
      <c r="AA518" s="400"/>
      <c r="AB518" s="400"/>
      <c r="AC518" s="400"/>
      <c r="AD518" s="400"/>
      <c r="AE518" s="400"/>
      <c r="AF518" s="400"/>
      <c r="AG518" s="408"/>
      <c r="AH518" s="400"/>
      <c r="AI518" s="400"/>
      <c r="AJ518" s="400"/>
      <c r="AK518" s="400"/>
      <c r="AL518" s="6"/>
      <c r="AM518" s="6"/>
      <c r="AN518" s="8"/>
    </row>
    <row r="519" spans="1:40">
      <c r="A519" s="725"/>
      <c r="B519" s="727"/>
      <c r="C519" s="726"/>
      <c r="D519" s="726"/>
      <c r="E519" s="400"/>
      <c r="F519" s="401"/>
      <c r="G519" s="400"/>
      <c r="H519" s="400"/>
      <c r="I519" s="400"/>
      <c r="J519" s="409"/>
      <c r="K519" s="400"/>
      <c r="L519" s="400"/>
      <c r="M519" s="400" t="s">
        <v>1615</v>
      </c>
      <c r="N519" s="400" t="s">
        <v>1616</v>
      </c>
      <c r="O519" s="400"/>
      <c r="P519" s="400"/>
      <c r="Q519" s="400"/>
      <c r="R519" s="400"/>
      <c r="S519" s="400"/>
      <c r="T519" s="400"/>
      <c r="V519" s="403"/>
      <c r="W519" s="403"/>
      <c r="X519" s="403"/>
      <c r="Y519" s="400"/>
      <c r="Z519" s="400"/>
      <c r="AA519" s="400"/>
      <c r="AB519" s="400"/>
      <c r="AC519" s="400"/>
      <c r="AD519" s="400"/>
      <c r="AE519" s="400"/>
      <c r="AF519" s="400"/>
      <c r="AG519" s="408"/>
      <c r="AH519" s="400"/>
      <c r="AI519" s="400"/>
      <c r="AJ519" s="400"/>
      <c r="AK519" s="400"/>
      <c r="AL519" s="6"/>
      <c r="AM519" s="6"/>
      <c r="AN519" s="8"/>
    </row>
    <row r="520" spans="1:40">
      <c r="A520" s="725"/>
      <c r="B520" s="727"/>
      <c r="C520" s="726"/>
      <c r="D520" s="726"/>
      <c r="E520" s="400"/>
      <c r="F520" s="401"/>
      <c r="G520" s="400"/>
      <c r="H520" s="400"/>
      <c r="I520" s="400"/>
      <c r="J520" s="409"/>
      <c r="K520" s="400"/>
      <c r="L520" s="400"/>
      <c r="M520" s="400" t="s">
        <v>1617</v>
      </c>
      <c r="N520" s="400" t="s">
        <v>1618</v>
      </c>
      <c r="O520" s="400"/>
      <c r="P520" s="400"/>
      <c r="Q520" s="400"/>
      <c r="R520" s="400"/>
      <c r="S520" s="400"/>
      <c r="T520" s="400"/>
      <c r="V520" s="403"/>
      <c r="W520" s="403"/>
      <c r="X520" s="403"/>
      <c r="Y520" s="400"/>
      <c r="Z520" s="400"/>
      <c r="AA520" s="400"/>
      <c r="AB520" s="400"/>
      <c r="AC520" s="400"/>
      <c r="AD520" s="400"/>
      <c r="AE520" s="400"/>
      <c r="AF520" s="400"/>
      <c r="AG520" s="408"/>
      <c r="AH520" s="400"/>
      <c r="AI520" s="400"/>
      <c r="AJ520" s="400"/>
      <c r="AK520" s="400"/>
      <c r="AL520" s="6"/>
      <c r="AM520" s="6"/>
      <c r="AN520" s="8"/>
    </row>
    <row r="521" spans="1:40">
      <c r="A521" s="725"/>
      <c r="B521" s="727"/>
      <c r="C521" s="726"/>
      <c r="D521" s="726"/>
      <c r="E521" s="400"/>
      <c r="F521" s="401"/>
      <c r="G521" s="400"/>
      <c r="H521" s="400"/>
      <c r="I521" s="400"/>
      <c r="J521" s="409"/>
      <c r="K521" s="400"/>
      <c r="L521" s="400"/>
      <c r="M521" s="400" t="s">
        <v>1619</v>
      </c>
      <c r="N521" s="400" t="s">
        <v>1620</v>
      </c>
      <c r="O521" s="400"/>
      <c r="P521" s="400"/>
      <c r="Q521" s="400"/>
      <c r="R521" s="400"/>
      <c r="S521" s="400"/>
      <c r="T521" s="400"/>
      <c r="V521" s="403"/>
      <c r="W521" s="403"/>
      <c r="X521" s="403"/>
      <c r="Y521" s="400"/>
      <c r="Z521" s="400"/>
      <c r="AA521" s="400"/>
      <c r="AB521" s="400"/>
      <c r="AC521" s="400"/>
      <c r="AD521" s="400"/>
      <c r="AE521" s="400"/>
      <c r="AF521" s="400"/>
      <c r="AG521" s="408"/>
      <c r="AH521" s="400"/>
      <c r="AI521" s="400"/>
      <c r="AJ521" s="400"/>
      <c r="AK521" s="400"/>
      <c r="AL521" s="6"/>
      <c r="AM521" s="6"/>
      <c r="AN521" s="8"/>
    </row>
    <row r="522" spans="1:40">
      <c r="A522" s="725"/>
      <c r="B522" s="727"/>
      <c r="C522" s="726"/>
      <c r="D522" s="726"/>
      <c r="E522" s="400"/>
      <c r="F522" s="401"/>
      <c r="G522" s="400"/>
      <c r="H522" s="400"/>
      <c r="I522" s="400"/>
      <c r="J522" s="409"/>
      <c r="K522" s="400"/>
      <c r="L522" s="400"/>
      <c r="M522" s="400" t="s">
        <v>1621</v>
      </c>
      <c r="N522" s="400" t="s">
        <v>3020</v>
      </c>
      <c r="O522" s="400"/>
      <c r="P522" s="400"/>
      <c r="Q522" s="400"/>
      <c r="R522" s="400"/>
      <c r="S522" s="400"/>
      <c r="T522" s="400"/>
      <c r="V522" s="403"/>
      <c r="W522" s="403"/>
      <c r="X522" s="403"/>
      <c r="Y522" s="400"/>
      <c r="Z522" s="400"/>
      <c r="AA522" s="400"/>
      <c r="AB522" s="400"/>
      <c r="AC522" s="400"/>
      <c r="AD522" s="400"/>
      <c r="AE522" s="400"/>
      <c r="AF522" s="400"/>
      <c r="AG522" s="408"/>
      <c r="AH522" s="400"/>
      <c r="AI522" s="400"/>
      <c r="AJ522" s="400"/>
      <c r="AK522" s="400"/>
      <c r="AL522" s="6"/>
      <c r="AM522" s="6"/>
      <c r="AN522" s="8"/>
    </row>
    <row r="523" spans="1:40">
      <c r="A523" s="725"/>
      <c r="B523" s="727"/>
      <c r="C523" s="726"/>
      <c r="D523" s="726"/>
      <c r="E523" s="400"/>
      <c r="F523" s="401"/>
      <c r="G523" s="400"/>
      <c r="H523" s="400"/>
      <c r="I523" s="400"/>
      <c r="J523" s="409"/>
      <c r="K523" s="400"/>
      <c r="L523" s="400"/>
      <c r="M523" s="400" t="s">
        <v>1622</v>
      </c>
      <c r="N523" s="400" t="s">
        <v>1623</v>
      </c>
      <c r="O523" s="400"/>
      <c r="P523" s="400"/>
      <c r="Q523" s="400"/>
      <c r="R523" s="400"/>
      <c r="S523" s="400"/>
      <c r="T523" s="400"/>
      <c r="V523" s="403"/>
      <c r="W523" s="403"/>
      <c r="X523" s="403"/>
      <c r="Y523" s="400"/>
      <c r="Z523" s="400"/>
      <c r="AA523" s="400"/>
      <c r="AB523" s="400"/>
      <c r="AC523" s="400"/>
      <c r="AD523" s="400"/>
      <c r="AE523" s="400"/>
      <c r="AF523" s="400"/>
      <c r="AG523" s="408"/>
      <c r="AH523" s="400"/>
      <c r="AI523" s="400"/>
      <c r="AJ523" s="400"/>
      <c r="AK523" s="400"/>
      <c r="AL523" s="6"/>
      <c r="AM523" s="6"/>
      <c r="AN523" s="8"/>
    </row>
    <row r="524" spans="1:40">
      <c r="A524" s="725"/>
      <c r="B524" s="727"/>
      <c r="C524" s="726"/>
      <c r="D524" s="726"/>
      <c r="E524" s="400"/>
      <c r="F524" s="401"/>
      <c r="G524" s="400"/>
      <c r="H524" s="400"/>
      <c r="I524" s="400"/>
      <c r="J524" s="409"/>
      <c r="K524" s="400"/>
      <c r="L524" s="400"/>
      <c r="M524" s="400" t="s">
        <v>1624</v>
      </c>
      <c r="N524" s="400" t="s">
        <v>3021</v>
      </c>
      <c r="O524" s="400"/>
      <c r="P524" s="400"/>
      <c r="Q524" s="400"/>
      <c r="R524" s="400"/>
      <c r="S524" s="400"/>
      <c r="T524" s="400"/>
      <c r="V524" s="403"/>
      <c r="W524" s="403"/>
      <c r="X524" s="403"/>
      <c r="Y524" s="400"/>
      <c r="Z524" s="400"/>
      <c r="AA524" s="400"/>
      <c r="AB524" s="400"/>
      <c r="AC524" s="400"/>
      <c r="AD524" s="400"/>
      <c r="AE524" s="400"/>
      <c r="AF524" s="400"/>
      <c r="AG524" s="408"/>
      <c r="AH524" s="400"/>
      <c r="AI524" s="400"/>
      <c r="AJ524" s="400"/>
      <c r="AK524" s="400"/>
      <c r="AL524" s="6"/>
      <c r="AM524" s="6"/>
      <c r="AN524" s="8"/>
    </row>
    <row r="525" spans="1:40">
      <c r="A525" s="725"/>
      <c r="B525" s="727"/>
      <c r="C525" s="726"/>
      <c r="D525" s="726"/>
      <c r="E525" s="400"/>
      <c r="F525" s="401"/>
      <c r="G525" s="400"/>
      <c r="H525" s="400"/>
      <c r="I525" s="400"/>
      <c r="J525" s="409"/>
      <c r="K525" s="400"/>
      <c r="L525" s="400"/>
      <c r="M525" s="400" t="s">
        <v>1625</v>
      </c>
      <c r="N525" s="400" t="s">
        <v>1626</v>
      </c>
      <c r="O525" s="400"/>
      <c r="P525" s="400"/>
      <c r="Q525" s="400"/>
      <c r="R525" s="400"/>
      <c r="S525" s="400"/>
      <c r="T525" s="400"/>
      <c r="V525" s="403"/>
      <c r="W525" s="403"/>
      <c r="X525" s="403"/>
      <c r="Y525" s="400"/>
      <c r="Z525" s="400"/>
      <c r="AA525" s="400"/>
      <c r="AB525" s="400"/>
      <c r="AC525" s="400"/>
      <c r="AD525" s="400"/>
      <c r="AE525" s="400"/>
      <c r="AF525" s="400"/>
      <c r="AG525" s="408"/>
      <c r="AH525" s="400"/>
      <c r="AI525" s="400"/>
      <c r="AJ525" s="400"/>
      <c r="AK525" s="400"/>
      <c r="AL525" s="6"/>
      <c r="AM525" s="6"/>
      <c r="AN525" s="8"/>
    </row>
    <row r="526" spans="1:40">
      <c r="A526" s="725"/>
      <c r="B526" s="727"/>
      <c r="C526" s="726"/>
      <c r="D526" s="726"/>
      <c r="E526" s="400"/>
      <c r="F526" s="401"/>
      <c r="G526" s="400"/>
      <c r="H526" s="400"/>
      <c r="I526" s="400"/>
      <c r="J526" s="409"/>
      <c r="K526" s="400"/>
      <c r="L526" s="400"/>
      <c r="M526" s="400" t="s">
        <v>1627</v>
      </c>
      <c r="N526" s="400" t="s">
        <v>3022</v>
      </c>
      <c r="O526" s="400"/>
      <c r="P526" s="400"/>
      <c r="Q526" s="400"/>
      <c r="R526" s="400"/>
      <c r="S526" s="400"/>
      <c r="T526" s="400"/>
      <c r="V526" s="403"/>
      <c r="W526" s="403"/>
      <c r="X526" s="403"/>
      <c r="Y526" s="400"/>
      <c r="Z526" s="400"/>
      <c r="AA526" s="400"/>
      <c r="AB526" s="400"/>
      <c r="AC526" s="400"/>
      <c r="AD526" s="400"/>
      <c r="AE526" s="400"/>
      <c r="AF526" s="400"/>
      <c r="AG526" s="408"/>
      <c r="AH526" s="400"/>
      <c r="AI526" s="400"/>
      <c r="AJ526" s="400"/>
      <c r="AK526" s="400"/>
      <c r="AL526" s="6"/>
      <c r="AM526" s="6"/>
      <c r="AN526" s="8"/>
    </row>
    <row r="527" spans="1:40">
      <c r="A527" s="725"/>
      <c r="B527" s="727"/>
      <c r="C527" s="726"/>
      <c r="D527" s="726"/>
      <c r="E527" s="400"/>
      <c r="F527" s="401"/>
      <c r="G527" s="400"/>
      <c r="H527" s="400"/>
      <c r="I527" s="400"/>
      <c r="J527" s="409"/>
      <c r="K527" s="400"/>
      <c r="L527" s="400"/>
      <c r="M527" s="400" t="s">
        <v>1628</v>
      </c>
      <c r="N527" s="400" t="s">
        <v>1629</v>
      </c>
      <c r="O527" s="400"/>
      <c r="P527" s="400"/>
      <c r="Q527" s="400"/>
      <c r="R527" s="400"/>
      <c r="S527" s="400"/>
      <c r="T527" s="400"/>
      <c r="V527" s="403"/>
      <c r="W527" s="403"/>
      <c r="X527" s="403"/>
      <c r="Y527" s="400"/>
      <c r="Z527" s="400"/>
      <c r="AA527" s="400"/>
      <c r="AB527" s="400"/>
      <c r="AC527" s="400"/>
      <c r="AD527" s="400"/>
      <c r="AE527" s="400"/>
      <c r="AF527" s="400"/>
      <c r="AG527" s="408"/>
      <c r="AH527" s="400"/>
      <c r="AI527" s="400"/>
      <c r="AJ527" s="400"/>
      <c r="AK527" s="400"/>
      <c r="AL527" s="6"/>
      <c r="AM527" s="6"/>
      <c r="AN527" s="8"/>
    </row>
    <row r="528" spans="1:40">
      <c r="A528" s="725"/>
      <c r="B528" s="727"/>
      <c r="C528" s="726"/>
      <c r="D528" s="726"/>
      <c r="E528" s="400"/>
      <c r="F528" s="401"/>
      <c r="G528" s="400"/>
      <c r="H528" s="400"/>
      <c r="I528" s="400"/>
      <c r="J528" s="409"/>
      <c r="K528" s="400"/>
      <c r="L528" s="400"/>
      <c r="M528" s="400" t="s">
        <v>1630</v>
      </c>
      <c r="N528" s="400" t="s">
        <v>1631</v>
      </c>
      <c r="O528" s="400"/>
      <c r="P528" s="400"/>
      <c r="Q528" s="400"/>
      <c r="R528" s="400"/>
      <c r="S528" s="400"/>
      <c r="T528" s="400"/>
      <c r="V528" s="403"/>
      <c r="W528" s="403"/>
      <c r="X528" s="403"/>
      <c r="Y528" s="400"/>
      <c r="Z528" s="400"/>
      <c r="AA528" s="400"/>
      <c r="AB528" s="400"/>
      <c r="AC528" s="400"/>
      <c r="AD528" s="400"/>
      <c r="AE528" s="400"/>
      <c r="AF528" s="400"/>
      <c r="AG528" s="408"/>
      <c r="AH528" s="400"/>
      <c r="AI528" s="400"/>
      <c r="AJ528" s="400"/>
      <c r="AK528" s="400"/>
      <c r="AL528" s="6"/>
      <c r="AM528" s="6"/>
      <c r="AN528" s="8"/>
    </row>
    <row r="529" spans="1:40">
      <c r="A529" s="725"/>
      <c r="B529" s="727"/>
      <c r="C529" s="726"/>
      <c r="D529" s="726"/>
      <c r="E529" s="400"/>
      <c r="F529" s="401"/>
      <c r="G529" s="400"/>
      <c r="H529" s="400"/>
      <c r="I529" s="400"/>
      <c r="J529" s="409"/>
      <c r="K529" s="400"/>
      <c r="L529" s="400"/>
      <c r="M529" s="400" t="s">
        <v>1632</v>
      </c>
      <c r="N529" s="400" t="s">
        <v>1633</v>
      </c>
      <c r="O529" s="400"/>
      <c r="P529" s="400"/>
      <c r="Q529" s="400"/>
      <c r="R529" s="400"/>
      <c r="S529" s="400"/>
      <c r="T529" s="400"/>
      <c r="V529" s="403"/>
      <c r="W529" s="403"/>
      <c r="X529" s="403"/>
      <c r="Y529" s="400"/>
      <c r="Z529" s="400"/>
      <c r="AA529" s="400"/>
      <c r="AB529" s="400"/>
      <c r="AC529" s="400"/>
      <c r="AD529" s="400"/>
      <c r="AE529" s="400"/>
      <c r="AF529" s="400"/>
      <c r="AG529" s="408"/>
      <c r="AH529" s="400"/>
      <c r="AI529" s="400"/>
      <c r="AJ529" s="400"/>
      <c r="AK529" s="400"/>
      <c r="AL529" s="6"/>
      <c r="AM529" s="6"/>
      <c r="AN529" s="8"/>
    </row>
    <row r="530" spans="1:40">
      <c r="A530" s="725"/>
      <c r="B530" s="727"/>
      <c r="C530" s="726"/>
      <c r="D530" s="726"/>
      <c r="E530" s="400"/>
      <c r="F530" s="401"/>
      <c r="G530" s="400"/>
      <c r="H530" s="400"/>
      <c r="I530" s="400"/>
      <c r="J530" s="409"/>
      <c r="K530" s="400"/>
      <c r="L530" s="400"/>
      <c r="M530" s="400" t="s">
        <v>1634</v>
      </c>
      <c r="N530" s="400" t="s">
        <v>3023</v>
      </c>
      <c r="O530" s="400"/>
      <c r="P530" s="400"/>
      <c r="Q530" s="400"/>
      <c r="R530" s="400"/>
      <c r="S530" s="400"/>
      <c r="T530" s="400"/>
      <c r="V530" s="403"/>
      <c r="W530" s="403"/>
      <c r="X530" s="403"/>
      <c r="Y530" s="400"/>
      <c r="Z530" s="400"/>
      <c r="AA530" s="400"/>
      <c r="AB530" s="400"/>
      <c r="AC530" s="400"/>
      <c r="AD530" s="400"/>
      <c r="AE530" s="400"/>
      <c r="AF530" s="400"/>
      <c r="AG530" s="408"/>
      <c r="AH530" s="400"/>
      <c r="AI530" s="400"/>
      <c r="AJ530" s="400"/>
      <c r="AK530" s="400"/>
      <c r="AL530" s="6"/>
      <c r="AM530" s="6"/>
      <c r="AN530" s="8"/>
    </row>
    <row r="531" spans="1:40">
      <c r="A531" s="725"/>
      <c r="B531" s="727"/>
      <c r="C531" s="726"/>
      <c r="D531" s="726"/>
      <c r="E531" s="400"/>
      <c r="F531" s="401"/>
      <c r="G531" s="400"/>
      <c r="H531" s="400"/>
      <c r="I531" s="400"/>
      <c r="J531" s="409"/>
      <c r="K531" s="400"/>
      <c r="L531" s="400"/>
      <c r="M531" s="400" t="s">
        <v>1635</v>
      </c>
      <c r="N531" s="400" t="s">
        <v>3024</v>
      </c>
      <c r="O531" s="400"/>
      <c r="P531" s="400"/>
      <c r="Q531" s="400"/>
      <c r="R531" s="400"/>
      <c r="S531" s="400"/>
      <c r="T531" s="400"/>
      <c r="V531" s="403"/>
      <c r="W531" s="403"/>
      <c r="X531" s="403"/>
      <c r="Y531" s="400"/>
      <c r="Z531" s="400"/>
      <c r="AA531" s="400"/>
      <c r="AB531" s="400"/>
      <c r="AC531" s="400"/>
      <c r="AD531" s="400"/>
      <c r="AE531" s="400"/>
      <c r="AF531" s="400"/>
      <c r="AG531" s="408"/>
      <c r="AH531" s="400"/>
      <c r="AI531" s="400"/>
      <c r="AJ531" s="400"/>
      <c r="AK531" s="400"/>
      <c r="AL531" s="6"/>
      <c r="AM531" s="6"/>
      <c r="AN531" s="8"/>
    </row>
    <row r="532" spans="1:40">
      <c r="A532" s="725"/>
      <c r="B532" s="727"/>
      <c r="C532" s="726"/>
      <c r="D532" s="726"/>
      <c r="E532" s="400"/>
      <c r="F532" s="401"/>
      <c r="G532" s="400"/>
      <c r="H532" s="400"/>
      <c r="I532" s="400"/>
      <c r="J532" s="409"/>
      <c r="K532" s="400"/>
      <c r="L532" s="400"/>
      <c r="M532" s="400" t="s">
        <v>1636</v>
      </c>
      <c r="N532" s="400" t="s">
        <v>3025</v>
      </c>
      <c r="O532" s="400"/>
      <c r="P532" s="400"/>
      <c r="Q532" s="400"/>
      <c r="R532" s="400"/>
      <c r="S532" s="400"/>
      <c r="T532" s="400"/>
      <c r="V532" s="403"/>
      <c r="W532" s="403"/>
      <c r="X532" s="403"/>
      <c r="Y532" s="400"/>
      <c r="Z532" s="400"/>
      <c r="AA532" s="400"/>
      <c r="AB532" s="400"/>
      <c r="AC532" s="400"/>
      <c r="AD532" s="400"/>
      <c r="AE532" s="400"/>
      <c r="AF532" s="400"/>
      <c r="AG532" s="408"/>
      <c r="AH532" s="400"/>
      <c r="AI532" s="400"/>
      <c r="AJ532" s="400"/>
      <c r="AK532" s="400"/>
      <c r="AL532" s="6"/>
      <c r="AM532" s="6"/>
      <c r="AN532" s="8"/>
    </row>
    <row r="533" spans="1:40">
      <c r="A533" s="725"/>
      <c r="B533" s="727"/>
      <c r="C533" s="726"/>
      <c r="D533" s="726"/>
      <c r="E533" s="400"/>
      <c r="F533" s="401"/>
      <c r="G533" s="400"/>
      <c r="H533" s="400"/>
      <c r="I533" s="400"/>
      <c r="J533" s="409"/>
      <c r="K533" s="400"/>
      <c r="L533" s="400"/>
      <c r="M533" s="400" t="s">
        <v>1637</v>
      </c>
      <c r="N533" s="400" t="s">
        <v>1638</v>
      </c>
      <c r="O533" s="400"/>
      <c r="P533" s="400"/>
      <c r="Q533" s="400"/>
      <c r="R533" s="400"/>
      <c r="S533" s="400"/>
      <c r="T533" s="400"/>
      <c r="V533" s="403"/>
      <c r="W533" s="403"/>
      <c r="X533" s="403"/>
      <c r="Y533" s="400"/>
      <c r="Z533" s="400"/>
      <c r="AA533" s="400"/>
      <c r="AB533" s="400"/>
      <c r="AC533" s="400"/>
      <c r="AD533" s="400"/>
      <c r="AE533" s="400"/>
      <c r="AF533" s="400"/>
      <c r="AG533" s="408"/>
      <c r="AH533" s="400"/>
      <c r="AI533" s="400"/>
      <c r="AJ533" s="400"/>
      <c r="AK533" s="400"/>
      <c r="AL533" s="6"/>
      <c r="AM533" s="6"/>
      <c r="AN533" s="8"/>
    </row>
    <row r="534" spans="1:40">
      <c r="A534" s="725"/>
      <c r="B534" s="727"/>
      <c r="C534" s="726"/>
      <c r="D534" s="726"/>
      <c r="E534" s="400"/>
      <c r="F534" s="401"/>
      <c r="G534" s="400"/>
      <c r="H534" s="400"/>
      <c r="I534" s="400"/>
      <c r="J534" s="409"/>
      <c r="K534" s="400"/>
      <c r="L534" s="400"/>
      <c r="M534" s="400" t="s">
        <v>1639</v>
      </c>
      <c r="N534" s="400" t="s">
        <v>3026</v>
      </c>
      <c r="O534" s="400"/>
      <c r="P534" s="400"/>
      <c r="Q534" s="400"/>
      <c r="R534" s="400"/>
      <c r="S534" s="400"/>
      <c r="T534" s="400"/>
      <c r="V534" s="403"/>
      <c r="W534" s="403"/>
      <c r="X534" s="403"/>
      <c r="Y534" s="400"/>
      <c r="Z534" s="400"/>
      <c r="AA534" s="400"/>
      <c r="AB534" s="400"/>
      <c r="AC534" s="400"/>
      <c r="AD534" s="400"/>
      <c r="AE534" s="400"/>
      <c r="AF534" s="400"/>
      <c r="AG534" s="408"/>
      <c r="AH534" s="400"/>
      <c r="AI534" s="400"/>
      <c r="AJ534" s="400"/>
      <c r="AK534" s="400"/>
      <c r="AL534" s="6"/>
      <c r="AM534" s="6"/>
      <c r="AN534" s="8"/>
    </row>
    <row r="535" spans="1:40">
      <c r="A535" s="725"/>
      <c r="B535" s="727"/>
      <c r="C535" s="726"/>
      <c r="D535" s="726"/>
      <c r="E535" s="400"/>
      <c r="F535" s="401"/>
      <c r="G535" s="400"/>
      <c r="H535" s="400"/>
      <c r="I535" s="400"/>
      <c r="J535" s="409"/>
      <c r="K535" s="400"/>
      <c r="L535" s="400"/>
      <c r="M535" s="400" t="s">
        <v>1640</v>
      </c>
      <c r="N535" s="400" t="s">
        <v>3027</v>
      </c>
      <c r="O535" s="400"/>
      <c r="P535" s="400"/>
      <c r="Q535" s="400"/>
      <c r="R535" s="400"/>
      <c r="S535" s="400"/>
      <c r="T535" s="400"/>
      <c r="V535" s="403"/>
      <c r="W535" s="403"/>
      <c r="X535" s="403"/>
      <c r="Y535" s="400"/>
      <c r="Z535" s="400"/>
      <c r="AA535" s="400"/>
      <c r="AB535" s="400"/>
      <c r="AC535" s="400"/>
      <c r="AD535" s="400"/>
      <c r="AE535" s="400"/>
      <c r="AF535" s="400"/>
      <c r="AG535" s="408"/>
      <c r="AH535" s="400"/>
      <c r="AI535" s="400"/>
      <c r="AJ535" s="400"/>
      <c r="AK535" s="400"/>
      <c r="AL535" s="6"/>
      <c r="AM535" s="6"/>
      <c r="AN535" s="8"/>
    </row>
    <row r="536" spans="1:40">
      <c r="A536" s="725"/>
      <c r="B536" s="727"/>
      <c r="C536" s="726"/>
      <c r="D536" s="726"/>
      <c r="E536" s="400"/>
      <c r="F536" s="401"/>
      <c r="G536" s="400"/>
      <c r="H536" s="400"/>
      <c r="I536" s="400"/>
      <c r="J536" s="409"/>
      <c r="K536" s="400"/>
      <c r="L536" s="400"/>
      <c r="M536" s="400" t="s">
        <v>1641</v>
      </c>
      <c r="N536" s="400" t="s">
        <v>1642</v>
      </c>
      <c r="O536" s="400"/>
      <c r="P536" s="400"/>
      <c r="Q536" s="400"/>
      <c r="R536" s="400"/>
      <c r="S536" s="400"/>
      <c r="T536" s="400"/>
      <c r="V536" s="403"/>
      <c r="W536" s="403"/>
      <c r="X536" s="403"/>
      <c r="Y536" s="400"/>
      <c r="Z536" s="400"/>
      <c r="AA536" s="400"/>
      <c r="AB536" s="400"/>
      <c r="AC536" s="400"/>
      <c r="AD536" s="400"/>
      <c r="AE536" s="400"/>
      <c r="AF536" s="400"/>
      <c r="AG536" s="408"/>
      <c r="AH536" s="400"/>
      <c r="AI536" s="400"/>
      <c r="AJ536" s="400"/>
      <c r="AK536" s="400"/>
      <c r="AL536" s="6"/>
      <c r="AM536" s="6"/>
      <c r="AN536" s="8"/>
    </row>
    <row r="537" spans="1:40">
      <c r="A537" s="725"/>
      <c r="B537" s="727"/>
      <c r="C537" s="726"/>
      <c r="D537" s="726"/>
      <c r="E537" s="400"/>
      <c r="F537" s="401"/>
      <c r="G537" s="400"/>
      <c r="H537" s="400"/>
      <c r="I537" s="400"/>
      <c r="J537" s="409"/>
      <c r="K537" s="400"/>
      <c r="L537" s="400"/>
      <c r="M537" s="400" t="s">
        <v>1643</v>
      </c>
      <c r="N537" s="400" t="s">
        <v>1644</v>
      </c>
      <c r="O537" s="400"/>
      <c r="P537" s="400"/>
      <c r="Q537" s="400"/>
      <c r="R537" s="400"/>
      <c r="S537" s="400"/>
      <c r="T537" s="400"/>
      <c r="V537" s="403"/>
      <c r="W537" s="403"/>
      <c r="X537" s="403"/>
      <c r="Y537" s="400"/>
      <c r="Z537" s="400"/>
      <c r="AA537" s="400"/>
      <c r="AB537" s="400"/>
      <c r="AC537" s="400"/>
      <c r="AD537" s="400"/>
      <c r="AE537" s="400"/>
      <c r="AF537" s="400"/>
      <c r="AG537" s="408"/>
      <c r="AH537" s="400"/>
      <c r="AI537" s="400"/>
      <c r="AJ537" s="400"/>
      <c r="AK537" s="400"/>
      <c r="AL537" s="6"/>
      <c r="AM537" s="6"/>
      <c r="AN537" s="8"/>
    </row>
    <row r="538" spans="1:40">
      <c r="A538" s="725"/>
      <c r="B538" s="727"/>
      <c r="C538" s="726"/>
      <c r="D538" s="726"/>
      <c r="E538" s="400"/>
      <c r="F538" s="401"/>
      <c r="G538" s="400"/>
      <c r="H538" s="400"/>
      <c r="I538" s="400"/>
      <c r="J538" s="409"/>
      <c r="K538" s="400"/>
      <c r="L538" s="400"/>
      <c r="M538" s="400" t="s">
        <v>1645</v>
      </c>
      <c r="N538" s="400" t="s">
        <v>1646</v>
      </c>
      <c r="O538" s="400"/>
      <c r="P538" s="400"/>
      <c r="Q538" s="400"/>
      <c r="R538" s="400"/>
      <c r="S538" s="400"/>
      <c r="T538" s="400"/>
      <c r="V538" s="403"/>
      <c r="W538" s="403"/>
      <c r="X538" s="403"/>
      <c r="Y538" s="400"/>
      <c r="Z538" s="400"/>
      <c r="AA538" s="400"/>
      <c r="AB538" s="400"/>
      <c r="AC538" s="400"/>
      <c r="AD538" s="400"/>
      <c r="AE538" s="400"/>
      <c r="AF538" s="400"/>
      <c r="AG538" s="408"/>
      <c r="AH538" s="400"/>
      <c r="AI538" s="400"/>
      <c r="AJ538" s="400"/>
      <c r="AK538" s="400"/>
      <c r="AL538" s="6"/>
      <c r="AM538" s="6"/>
      <c r="AN538" s="8"/>
    </row>
    <row r="539" spans="1:40">
      <c r="A539" s="725"/>
      <c r="B539" s="727"/>
      <c r="C539" s="726"/>
      <c r="D539" s="726"/>
      <c r="E539" s="400"/>
      <c r="F539" s="401"/>
      <c r="G539" s="400"/>
      <c r="H539" s="400"/>
      <c r="I539" s="400"/>
      <c r="J539" s="409"/>
      <c r="K539" s="400"/>
      <c r="L539" s="400"/>
      <c r="M539" s="400" t="s">
        <v>1647</v>
      </c>
      <c r="N539" s="400" t="s">
        <v>1648</v>
      </c>
      <c r="O539" s="400"/>
      <c r="P539" s="400"/>
      <c r="Q539" s="400"/>
      <c r="R539" s="400"/>
      <c r="S539" s="400"/>
      <c r="T539" s="400"/>
      <c r="V539" s="403"/>
      <c r="W539" s="403"/>
      <c r="X539" s="403"/>
      <c r="Y539" s="400"/>
      <c r="Z539" s="400"/>
      <c r="AA539" s="400"/>
      <c r="AB539" s="400"/>
      <c r="AC539" s="400"/>
      <c r="AD539" s="400"/>
      <c r="AE539" s="400"/>
      <c r="AF539" s="400"/>
      <c r="AG539" s="408"/>
      <c r="AH539" s="400"/>
      <c r="AI539" s="400"/>
      <c r="AJ539" s="400"/>
      <c r="AK539" s="400"/>
      <c r="AL539" s="6"/>
      <c r="AM539" s="6"/>
      <c r="AN539" s="8"/>
    </row>
    <row r="540" spans="1:40">
      <c r="A540" s="725"/>
      <c r="B540" s="727"/>
      <c r="C540" s="726"/>
      <c r="D540" s="726"/>
      <c r="E540" s="400"/>
      <c r="F540" s="401"/>
      <c r="G540" s="400"/>
      <c r="H540" s="400"/>
      <c r="I540" s="400"/>
      <c r="J540" s="409"/>
      <c r="K540" s="400"/>
      <c r="L540" s="400"/>
      <c r="M540" s="400" t="s">
        <v>1649</v>
      </c>
      <c r="N540" s="400" t="s">
        <v>1650</v>
      </c>
      <c r="O540" s="400"/>
      <c r="P540" s="400"/>
      <c r="Q540" s="400"/>
      <c r="R540" s="400"/>
      <c r="S540" s="400"/>
      <c r="T540" s="400"/>
      <c r="V540" s="403"/>
      <c r="W540" s="403"/>
      <c r="X540" s="403"/>
      <c r="Y540" s="400"/>
      <c r="Z540" s="400"/>
      <c r="AA540" s="400"/>
      <c r="AB540" s="400"/>
      <c r="AC540" s="400"/>
      <c r="AD540" s="400"/>
      <c r="AE540" s="400"/>
      <c r="AF540" s="400"/>
      <c r="AG540" s="408"/>
      <c r="AH540" s="400"/>
      <c r="AI540" s="400"/>
      <c r="AJ540" s="400"/>
      <c r="AK540" s="400"/>
      <c r="AL540" s="6"/>
      <c r="AM540" s="6"/>
      <c r="AN540" s="8"/>
    </row>
    <row r="541" spans="1:40">
      <c r="A541" s="725"/>
      <c r="B541" s="727"/>
      <c r="C541" s="726"/>
      <c r="D541" s="726"/>
      <c r="E541" s="400"/>
      <c r="F541" s="401"/>
      <c r="G541" s="400"/>
      <c r="H541" s="400"/>
      <c r="I541" s="400"/>
      <c r="J541" s="409"/>
      <c r="K541" s="400"/>
      <c r="L541" s="400"/>
      <c r="M541" s="400" t="s">
        <v>1651</v>
      </c>
      <c r="N541" s="400" t="s">
        <v>1652</v>
      </c>
      <c r="O541" s="400"/>
      <c r="P541" s="400"/>
      <c r="Q541" s="400"/>
      <c r="R541" s="400"/>
      <c r="S541" s="400"/>
      <c r="T541" s="400"/>
      <c r="V541" s="403"/>
      <c r="W541" s="403"/>
      <c r="X541" s="403"/>
      <c r="Y541" s="400"/>
      <c r="Z541" s="400"/>
      <c r="AA541" s="400"/>
      <c r="AB541" s="400"/>
      <c r="AC541" s="400"/>
      <c r="AD541" s="400"/>
      <c r="AE541" s="400"/>
      <c r="AF541" s="400"/>
      <c r="AG541" s="408"/>
      <c r="AH541" s="400"/>
      <c r="AI541" s="400"/>
      <c r="AJ541" s="400"/>
      <c r="AK541" s="400"/>
      <c r="AL541" s="6"/>
      <c r="AM541" s="6"/>
      <c r="AN541" s="8"/>
    </row>
    <row r="542" spans="1:40">
      <c r="A542" s="725"/>
      <c r="B542" s="727"/>
      <c r="C542" s="726"/>
      <c r="D542" s="726"/>
      <c r="E542" s="400"/>
      <c r="F542" s="401"/>
      <c r="G542" s="400"/>
      <c r="H542" s="400"/>
      <c r="I542" s="400"/>
      <c r="J542" s="409"/>
      <c r="K542" s="400"/>
      <c r="L542" s="400"/>
      <c r="M542" s="400" t="s">
        <v>1653</v>
      </c>
      <c r="N542" s="400" t="s">
        <v>1654</v>
      </c>
      <c r="O542" s="400"/>
      <c r="P542" s="400"/>
      <c r="Q542" s="400"/>
      <c r="R542" s="400"/>
      <c r="S542" s="400"/>
      <c r="T542" s="400"/>
      <c r="V542" s="403"/>
      <c r="W542" s="403"/>
      <c r="X542" s="403"/>
      <c r="Y542" s="400"/>
      <c r="Z542" s="400"/>
      <c r="AA542" s="400"/>
      <c r="AB542" s="400"/>
      <c r="AC542" s="400"/>
      <c r="AD542" s="400"/>
      <c r="AE542" s="400"/>
      <c r="AF542" s="400"/>
      <c r="AG542" s="408"/>
      <c r="AH542" s="400"/>
      <c r="AI542" s="400"/>
      <c r="AJ542" s="400"/>
      <c r="AK542" s="400"/>
      <c r="AL542" s="6"/>
      <c r="AM542" s="6"/>
      <c r="AN542" s="8"/>
    </row>
    <row r="543" spans="1:40">
      <c r="A543" s="725"/>
      <c r="B543" s="727"/>
      <c r="C543" s="726"/>
      <c r="D543" s="726"/>
      <c r="E543" s="400"/>
      <c r="F543" s="401"/>
      <c r="G543" s="400"/>
      <c r="H543" s="400"/>
      <c r="I543" s="400"/>
      <c r="J543" s="409"/>
      <c r="K543" s="400"/>
      <c r="L543" s="400"/>
      <c r="M543" s="400" t="s">
        <v>1655</v>
      </c>
      <c r="N543" s="400" t="s">
        <v>1656</v>
      </c>
      <c r="O543" s="400"/>
      <c r="P543" s="400"/>
      <c r="Q543" s="400"/>
      <c r="R543" s="400"/>
      <c r="S543" s="400"/>
      <c r="T543" s="400"/>
      <c r="V543" s="403"/>
      <c r="W543" s="403"/>
      <c r="X543" s="403"/>
      <c r="Y543" s="400"/>
      <c r="Z543" s="400"/>
      <c r="AA543" s="400"/>
      <c r="AB543" s="400"/>
      <c r="AC543" s="400"/>
      <c r="AD543" s="400"/>
      <c r="AE543" s="400"/>
      <c r="AF543" s="400"/>
      <c r="AG543" s="408"/>
      <c r="AH543" s="400"/>
      <c r="AI543" s="400"/>
      <c r="AJ543" s="400"/>
      <c r="AK543" s="400"/>
      <c r="AL543" s="6"/>
      <c r="AM543" s="6"/>
      <c r="AN543" s="8"/>
    </row>
    <row r="544" spans="1:40">
      <c r="A544" s="725"/>
      <c r="B544" s="727"/>
      <c r="C544" s="726"/>
      <c r="D544" s="726"/>
      <c r="E544" s="400"/>
      <c r="F544" s="401"/>
      <c r="G544" s="400"/>
      <c r="H544" s="400"/>
      <c r="I544" s="400"/>
      <c r="J544" s="409"/>
      <c r="K544" s="400"/>
      <c r="L544" s="400"/>
      <c r="M544" s="400" t="s">
        <v>1657</v>
      </c>
      <c r="N544" s="400" t="s">
        <v>1658</v>
      </c>
      <c r="O544" s="400"/>
      <c r="P544" s="400"/>
      <c r="Q544" s="400"/>
      <c r="R544" s="400"/>
      <c r="S544" s="400"/>
      <c r="T544" s="400"/>
      <c r="V544" s="403"/>
      <c r="W544" s="403"/>
      <c r="X544" s="403"/>
      <c r="Y544" s="400"/>
      <c r="Z544" s="400"/>
      <c r="AA544" s="400"/>
      <c r="AB544" s="400"/>
      <c r="AC544" s="400"/>
      <c r="AD544" s="400"/>
      <c r="AE544" s="400"/>
      <c r="AF544" s="400"/>
      <c r="AG544" s="408"/>
      <c r="AH544" s="400"/>
      <c r="AI544" s="400"/>
      <c r="AJ544" s="400"/>
      <c r="AK544" s="400"/>
      <c r="AL544" s="6"/>
      <c r="AM544" s="6"/>
      <c r="AN544" s="8"/>
    </row>
    <row r="545" spans="1:40">
      <c r="A545" s="725"/>
      <c r="B545" s="727"/>
      <c r="C545" s="726"/>
      <c r="D545" s="726"/>
      <c r="E545" s="400"/>
      <c r="F545" s="401"/>
      <c r="G545" s="400"/>
      <c r="H545" s="400"/>
      <c r="I545" s="400"/>
      <c r="J545" s="409"/>
      <c r="K545" s="400"/>
      <c r="L545" s="400"/>
      <c r="M545" s="400" t="s">
        <v>1659</v>
      </c>
      <c r="N545" s="400" t="s">
        <v>1660</v>
      </c>
      <c r="O545" s="400"/>
      <c r="P545" s="400"/>
      <c r="Q545" s="400"/>
      <c r="R545" s="400"/>
      <c r="S545" s="400"/>
      <c r="T545" s="400"/>
      <c r="V545" s="403"/>
      <c r="W545" s="403"/>
      <c r="X545" s="403"/>
      <c r="Y545" s="400"/>
      <c r="Z545" s="400"/>
      <c r="AA545" s="400"/>
      <c r="AB545" s="400"/>
      <c r="AC545" s="400"/>
      <c r="AD545" s="400"/>
      <c r="AE545" s="400"/>
      <c r="AF545" s="400"/>
      <c r="AG545" s="408"/>
      <c r="AH545" s="400"/>
      <c r="AI545" s="400"/>
      <c r="AJ545" s="400"/>
      <c r="AK545" s="400"/>
      <c r="AL545" s="6"/>
      <c r="AM545" s="6"/>
      <c r="AN545" s="8"/>
    </row>
    <row r="546" spans="1:40">
      <c r="A546" s="725"/>
      <c r="B546" s="727"/>
      <c r="C546" s="726"/>
      <c r="D546" s="726"/>
      <c r="E546" s="400"/>
      <c r="F546" s="401"/>
      <c r="G546" s="400"/>
      <c r="H546" s="400"/>
      <c r="I546" s="400"/>
      <c r="J546" s="409"/>
      <c r="K546" s="400"/>
      <c r="L546" s="400"/>
      <c r="M546" s="400" t="s">
        <v>1661</v>
      </c>
      <c r="N546" s="400" t="s">
        <v>1662</v>
      </c>
      <c r="O546" s="400"/>
      <c r="P546" s="400"/>
      <c r="Q546" s="400"/>
      <c r="R546" s="400"/>
      <c r="S546" s="400"/>
      <c r="T546" s="400"/>
      <c r="V546" s="403"/>
      <c r="W546" s="403"/>
      <c r="X546" s="403"/>
      <c r="Y546" s="400"/>
      <c r="Z546" s="400"/>
      <c r="AA546" s="400"/>
      <c r="AB546" s="400"/>
      <c r="AC546" s="400"/>
      <c r="AD546" s="400"/>
      <c r="AE546" s="400"/>
      <c r="AF546" s="400"/>
      <c r="AG546" s="408"/>
      <c r="AH546" s="400"/>
      <c r="AI546" s="400"/>
      <c r="AJ546" s="400"/>
      <c r="AK546" s="400"/>
      <c r="AL546" s="6"/>
      <c r="AM546" s="6"/>
      <c r="AN546" s="8"/>
    </row>
    <row r="547" spans="1:40">
      <c r="A547" s="725"/>
      <c r="B547" s="727"/>
      <c r="C547" s="726"/>
      <c r="D547" s="726"/>
      <c r="E547" s="400"/>
      <c r="F547" s="401"/>
      <c r="G547" s="400"/>
      <c r="H547" s="400"/>
      <c r="I547" s="400"/>
      <c r="J547" s="409"/>
      <c r="K547" s="400"/>
      <c r="L547" s="400"/>
      <c r="M547" s="400" t="s">
        <v>1663</v>
      </c>
      <c r="N547" s="400" t="s">
        <v>1664</v>
      </c>
      <c r="O547" s="400"/>
      <c r="P547" s="400"/>
      <c r="Q547" s="400"/>
      <c r="R547" s="400"/>
      <c r="S547" s="400"/>
      <c r="T547" s="400"/>
      <c r="V547" s="403"/>
      <c r="W547" s="403"/>
      <c r="X547" s="403"/>
      <c r="Y547" s="400"/>
      <c r="Z547" s="400"/>
      <c r="AA547" s="400"/>
      <c r="AB547" s="400"/>
      <c r="AC547" s="400"/>
      <c r="AD547" s="400"/>
      <c r="AE547" s="400"/>
      <c r="AF547" s="400"/>
      <c r="AG547" s="408"/>
      <c r="AH547" s="400"/>
      <c r="AI547" s="400"/>
      <c r="AJ547" s="400"/>
      <c r="AK547" s="400"/>
      <c r="AL547" s="6"/>
      <c r="AM547" s="6"/>
      <c r="AN547" s="8"/>
    </row>
    <row r="548" spans="1:40">
      <c r="A548" s="725"/>
      <c r="B548" s="727"/>
      <c r="C548" s="726"/>
      <c r="D548" s="726"/>
      <c r="E548" s="400"/>
      <c r="F548" s="401"/>
      <c r="G548" s="400"/>
      <c r="H548" s="400"/>
      <c r="I548" s="400"/>
      <c r="J548" s="409"/>
      <c r="K548" s="400"/>
      <c r="L548" s="400"/>
      <c r="M548" s="400" t="s">
        <v>1665</v>
      </c>
      <c r="N548" s="400" t="s">
        <v>1666</v>
      </c>
      <c r="O548" s="400"/>
      <c r="P548" s="400"/>
      <c r="Q548" s="400"/>
      <c r="R548" s="400"/>
      <c r="S548" s="400"/>
      <c r="T548" s="400"/>
      <c r="V548" s="403"/>
      <c r="W548" s="403"/>
      <c r="X548" s="403"/>
      <c r="Y548" s="400"/>
      <c r="Z548" s="400"/>
      <c r="AA548" s="400"/>
      <c r="AB548" s="400"/>
      <c r="AC548" s="400"/>
      <c r="AD548" s="400"/>
      <c r="AE548" s="400"/>
      <c r="AF548" s="400"/>
      <c r="AG548" s="408"/>
      <c r="AH548" s="400"/>
      <c r="AI548" s="400"/>
      <c r="AJ548" s="400"/>
      <c r="AK548" s="400"/>
      <c r="AL548" s="6"/>
      <c r="AM548" s="6"/>
      <c r="AN548" s="8"/>
    </row>
    <row r="549" spans="1:40">
      <c r="A549" s="725"/>
      <c r="B549" s="727"/>
      <c r="C549" s="726"/>
      <c r="D549" s="726"/>
      <c r="E549" s="400"/>
      <c r="F549" s="401"/>
      <c r="G549" s="400"/>
      <c r="H549" s="400"/>
      <c r="I549" s="400"/>
      <c r="J549" s="409"/>
      <c r="K549" s="400"/>
      <c r="L549" s="400"/>
      <c r="M549" s="400" t="s">
        <v>1667</v>
      </c>
      <c r="N549" s="400" t="s">
        <v>1668</v>
      </c>
      <c r="O549" s="400"/>
      <c r="P549" s="400"/>
      <c r="Q549" s="400"/>
      <c r="R549" s="400"/>
      <c r="S549" s="400"/>
      <c r="T549" s="400"/>
      <c r="V549" s="403"/>
      <c r="W549" s="403"/>
      <c r="X549" s="403"/>
      <c r="Y549" s="400"/>
      <c r="Z549" s="400"/>
      <c r="AA549" s="400"/>
      <c r="AB549" s="400"/>
      <c r="AC549" s="400"/>
      <c r="AD549" s="400"/>
      <c r="AE549" s="400"/>
      <c r="AF549" s="400"/>
      <c r="AG549" s="408"/>
      <c r="AH549" s="400"/>
      <c r="AI549" s="400"/>
      <c r="AJ549" s="400"/>
      <c r="AK549" s="400"/>
      <c r="AL549" s="6"/>
      <c r="AM549" s="6"/>
      <c r="AN549" s="8"/>
    </row>
    <row r="550" spans="1:40">
      <c r="A550" s="725"/>
      <c r="B550" s="727"/>
      <c r="C550" s="726"/>
      <c r="D550" s="726"/>
      <c r="E550" s="400"/>
      <c r="F550" s="401"/>
      <c r="G550" s="400"/>
      <c r="H550" s="400"/>
      <c r="I550" s="400"/>
      <c r="J550" s="409"/>
      <c r="K550" s="400"/>
      <c r="L550" s="400"/>
      <c r="M550" s="400" t="s">
        <v>1669</v>
      </c>
      <c r="N550" s="400" t="s">
        <v>1670</v>
      </c>
      <c r="O550" s="400"/>
      <c r="P550" s="400"/>
      <c r="Q550" s="400"/>
      <c r="R550" s="400"/>
      <c r="S550" s="400"/>
      <c r="T550" s="400"/>
      <c r="V550" s="403"/>
      <c r="W550" s="403"/>
      <c r="X550" s="403"/>
      <c r="Y550" s="400"/>
      <c r="Z550" s="400"/>
      <c r="AA550" s="400"/>
      <c r="AB550" s="400"/>
      <c r="AC550" s="400"/>
      <c r="AD550" s="400"/>
      <c r="AE550" s="400"/>
      <c r="AF550" s="400"/>
      <c r="AG550" s="408"/>
      <c r="AH550" s="400"/>
      <c r="AI550" s="400"/>
      <c r="AJ550" s="400"/>
      <c r="AK550" s="400"/>
      <c r="AL550" s="6"/>
      <c r="AM550" s="6"/>
      <c r="AN550" s="8"/>
    </row>
    <row r="551" spans="1:40">
      <c r="A551" s="725"/>
      <c r="B551" s="727"/>
      <c r="C551" s="726"/>
      <c r="D551" s="726"/>
      <c r="E551" s="400"/>
      <c r="F551" s="401"/>
      <c r="G551" s="400"/>
      <c r="H551" s="400"/>
      <c r="I551" s="400"/>
      <c r="J551" s="409"/>
      <c r="K551" s="400"/>
      <c r="L551" s="400"/>
      <c r="M551" s="400" t="s">
        <v>1671</v>
      </c>
      <c r="N551" s="400" t="s">
        <v>1672</v>
      </c>
      <c r="O551" s="400"/>
      <c r="P551" s="400"/>
      <c r="Q551" s="400"/>
      <c r="R551" s="400"/>
      <c r="S551" s="400"/>
      <c r="T551" s="400"/>
      <c r="V551" s="403"/>
      <c r="W551" s="403"/>
      <c r="X551" s="403"/>
      <c r="Y551" s="400"/>
      <c r="Z551" s="400"/>
      <c r="AA551" s="400"/>
      <c r="AB551" s="400"/>
      <c r="AC551" s="400"/>
      <c r="AD551" s="400"/>
      <c r="AE551" s="400"/>
      <c r="AF551" s="400"/>
      <c r="AG551" s="408"/>
      <c r="AH551" s="400"/>
      <c r="AI551" s="400"/>
      <c r="AJ551" s="400"/>
      <c r="AK551" s="400"/>
      <c r="AL551" s="6"/>
      <c r="AM551" s="6"/>
      <c r="AN551" s="8"/>
    </row>
    <row r="552" spans="1:40">
      <c r="A552" s="725"/>
      <c r="B552" s="727"/>
      <c r="C552" s="726"/>
      <c r="D552" s="726"/>
      <c r="E552" s="400"/>
      <c r="F552" s="401"/>
      <c r="G552" s="400"/>
      <c r="H552" s="400"/>
      <c r="I552" s="400"/>
      <c r="J552" s="409"/>
      <c r="K552" s="400"/>
      <c r="L552" s="400"/>
      <c r="M552" s="400" t="s">
        <v>1673</v>
      </c>
      <c r="N552" s="400" t="s">
        <v>1674</v>
      </c>
      <c r="O552" s="400"/>
      <c r="P552" s="400"/>
      <c r="Q552" s="400"/>
      <c r="R552" s="400"/>
      <c r="S552" s="400"/>
      <c r="T552" s="400"/>
      <c r="V552" s="403"/>
      <c r="W552" s="403"/>
      <c r="X552" s="403"/>
      <c r="Y552" s="400"/>
      <c r="Z552" s="400"/>
      <c r="AA552" s="400"/>
      <c r="AB552" s="400"/>
      <c r="AC552" s="400"/>
      <c r="AD552" s="400"/>
      <c r="AE552" s="400"/>
      <c r="AF552" s="400"/>
      <c r="AG552" s="408"/>
      <c r="AH552" s="400"/>
      <c r="AI552" s="400"/>
      <c r="AJ552" s="400"/>
      <c r="AK552" s="400"/>
      <c r="AL552" s="6"/>
      <c r="AM552" s="6"/>
      <c r="AN552" s="8"/>
    </row>
    <row r="553" spans="1:40">
      <c r="A553" s="725"/>
      <c r="B553" s="727"/>
      <c r="C553" s="726"/>
      <c r="D553" s="726"/>
      <c r="E553" s="400"/>
      <c r="F553" s="401"/>
      <c r="G553" s="400"/>
      <c r="H553" s="400"/>
      <c r="I553" s="400"/>
      <c r="J553" s="409"/>
      <c r="K553" s="400"/>
      <c r="L553" s="400"/>
      <c r="M553" s="400" t="s">
        <v>1675</v>
      </c>
      <c r="N553" s="400" t="s">
        <v>1676</v>
      </c>
      <c r="O553" s="400"/>
      <c r="P553" s="400"/>
      <c r="Q553" s="400"/>
      <c r="R553" s="400"/>
      <c r="S553" s="400"/>
      <c r="T553" s="400"/>
      <c r="V553" s="403"/>
      <c r="W553" s="403"/>
      <c r="X553" s="403"/>
      <c r="Y553" s="400"/>
      <c r="Z553" s="400"/>
      <c r="AA553" s="400"/>
      <c r="AB553" s="400"/>
      <c r="AC553" s="400"/>
      <c r="AD553" s="400"/>
      <c r="AE553" s="400"/>
      <c r="AF553" s="400"/>
      <c r="AG553" s="408"/>
      <c r="AH553" s="400"/>
      <c r="AI553" s="400"/>
      <c r="AJ553" s="400"/>
      <c r="AK553" s="400"/>
      <c r="AL553" s="6"/>
      <c r="AM553" s="6"/>
      <c r="AN553" s="8"/>
    </row>
    <row r="554" spans="1:40">
      <c r="A554" s="725"/>
      <c r="B554" s="727"/>
      <c r="C554" s="726"/>
      <c r="D554" s="726"/>
      <c r="E554" s="400"/>
      <c r="F554" s="401"/>
      <c r="G554" s="400"/>
      <c r="H554" s="400"/>
      <c r="I554" s="400"/>
      <c r="J554" s="409"/>
      <c r="K554" s="400"/>
      <c r="L554" s="400"/>
      <c r="M554" s="400" t="s">
        <v>1677</v>
      </c>
      <c r="N554" s="400" t="s">
        <v>1678</v>
      </c>
      <c r="O554" s="400"/>
      <c r="P554" s="400"/>
      <c r="Q554" s="400"/>
      <c r="R554" s="400"/>
      <c r="S554" s="400"/>
      <c r="T554" s="400"/>
      <c r="V554" s="403"/>
      <c r="W554" s="403"/>
      <c r="X554" s="403"/>
      <c r="Y554" s="400"/>
      <c r="Z554" s="400"/>
      <c r="AA554" s="400"/>
      <c r="AB554" s="400"/>
      <c r="AC554" s="400"/>
      <c r="AD554" s="400"/>
      <c r="AE554" s="400"/>
      <c r="AF554" s="400"/>
      <c r="AG554" s="408"/>
      <c r="AH554" s="400"/>
      <c r="AI554" s="400"/>
      <c r="AJ554" s="400"/>
      <c r="AK554" s="400"/>
      <c r="AL554" s="6"/>
      <c r="AM554" s="6"/>
      <c r="AN554" s="8"/>
    </row>
    <row r="555" spans="1:40">
      <c r="A555" s="725"/>
      <c r="B555" s="727"/>
      <c r="C555" s="726"/>
      <c r="D555" s="726"/>
      <c r="E555" s="400"/>
      <c r="F555" s="401"/>
      <c r="G555" s="400"/>
      <c r="H555" s="400"/>
      <c r="I555" s="400"/>
      <c r="J555" s="409"/>
      <c r="K555" s="400"/>
      <c r="L555" s="400"/>
      <c r="M555" s="400" t="s">
        <v>1679</v>
      </c>
      <c r="N555" s="400" t="s">
        <v>1680</v>
      </c>
      <c r="O555" s="400"/>
      <c r="P555" s="400"/>
      <c r="Q555" s="400"/>
      <c r="R555" s="400"/>
      <c r="S555" s="400"/>
      <c r="T555" s="400"/>
      <c r="V555" s="403"/>
      <c r="W555" s="403"/>
      <c r="X555" s="403"/>
      <c r="Y555" s="400"/>
      <c r="Z555" s="400"/>
      <c r="AA555" s="400"/>
      <c r="AB555" s="400"/>
      <c r="AC555" s="400"/>
      <c r="AD555" s="400"/>
      <c r="AE555" s="400"/>
      <c r="AF555" s="400"/>
      <c r="AG555" s="408"/>
      <c r="AH555" s="400"/>
      <c r="AI555" s="400"/>
      <c r="AJ555" s="400"/>
      <c r="AK555" s="400"/>
      <c r="AL555" s="6"/>
      <c r="AM555" s="6"/>
      <c r="AN555" s="8"/>
    </row>
    <row r="556" spans="1:40">
      <c r="A556" s="725"/>
      <c r="B556" s="727"/>
      <c r="C556" s="726"/>
      <c r="D556" s="726"/>
      <c r="E556" s="400"/>
      <c r="F556" s="401"/>
      <c r="G556" s="400"/>
      <c r="H556" s="400"/>
      <c r="I556" s="400"/>
      <c r="J556" s="409"/>
      <c r="K556" s="400"/>
      <c r="L556" s="400"/>
      <c r="M556" s="400" t="s">
        <v>1681</v>
      </c>
      <c r="N556" s="400" t="s">
        <v>1682</v>
      </c>
      <c r="O556" s="400"/>
      <c r="P556" s="400"/>
      <c r="Q556" s="400"/>
      <c r="R556" s="400"/>
      <c r="S556" s="400"/>
      <c r="T556" s="400"/>
      <c r="V556" s="403"/>
      <c r="W556" s="403"/>
      <c r="X556" s="403"/>
      <c r="Y556" s="400"/>
      <c r="Z556" s="400"/>
      <c r="AA556" s="400"/>
      <c r="AB556" s="400"/>
      <c r="AC556" s="400"/>
      <c r="AD556" s="400"/>
      <c r="AE556" s="400"/>
      <c r="AF556" s="400"/>
      <c r="AG556" s="408"/>
      <c r="AH556" s="400"/>
      <c r="AI556" s="400"/>
      <c r="AJ556" s="400"/>
      <c r="AK556" s="400"/>
      <c r="AL556" s="6"/>
      <c r="AM556" s="6"/>
      <c r="AN556" s="8"/>
    </row>
    <row r="557" spans="1:40">
      <c r="A557" s="725"/>
      <c r="B557" s="727"/>
      <c r="C557" s="726"/>
      <c r="D557" s="726"/>
      <c r="E557" s="400"/>
      <c r="F557" s="401"/>
      <c r="G557" s="400"/>
      <c r="H557" s="400"/>
      <c r="I557" s="400"/>
      <c r="J557" s="409"/>
      <c r="K557" s="400"/>
      <c r="L557" s="400"/>
      <c r="M557" s="400" t="s">
        <v>1683</v>
      </c>
      <c r="N557" s="400" t="s">
        <v>1684</v>
      </c>
      <c r="O557" s="400"/>
      <c r="P557" s="400"/>
      <c r="Q557" s="400"/>
      <c r="R557" s="400"/>
      <c r="S557" s="400"/>
      <c r="T557" s="400"/>
      <c r="V557" s="403"/>
      <c r="W557" s="403"/>
      <c r="X557" s="403"/>
      <c r="Y557" s="400"/>
      <c r="Z557" s="400"/>
      <c r="AA557" s="400"/>
      <c r="AB557" s="400"/>
      <c r="AC557" s="400"/>
      <c r="AD557" s="400"/>
      <c r="AE557" s="400"/>
      <c r="AF557" s="400"/>
      <c r="AG557" s="408"/>
      <c r="AH557" s="400"/>
      <c r="AI557" s="400"/>
      <c r="AJ557" s="400"/>
      <c r="AK557" s="400"/>
      <c r="AL557" s="6"/>
      <c r="AM557" s="6"/>
      <c r="AN557" s="8"/>
    </row>
    <row r="558" spans="1:40">
      <c r="A558" s="725"/>
      <c r="B558" s="727"/>
      <c r="C558" s="726"/>
      <c r="D558" s="726"/>
      <c r="E558" s="400"/>
      <c r="F558" s="401"/>
      <c r="G558" s="400"/>
      <c r="H558" s="400"/>
      <c r="I558" s="400"/>
      <c r="J558" s="409"/>
      <c r="K558" s="400"/>
      <c r="L558" s="400"/>
      <c r="M558" s="400" t="s">
        <v>1685</v>
      </c>
      <c r="N558" s="400" t="s">
        <v>1686</v>
      </c>
      <c r="O558" s="400"/>
      <c r="P558" s="400"/>
      <c r="Q558" s="400"/>
      <c r="R558" s="400"/>
      <c r="S558" s="400"/>
      <c r="T558" s="400"/>
      <c r="V558" s="403"/>
      <c r="W558" s="403"/>
      <c r="X558" s="403"/>
      <c r="Y558" s="400"/>
      <c r="Z558" s="400"/>
      <c r="AA558" s="400"/>
      <c r="AB558" s="400"/>
      <c r="AC558" s="400"/>
      <c r="AD558" s="400"/>
      <c r="AE558" s="400"/>
      <c r="AF558" s="400"/>
      <c r="AG558" s="408"/>
      <c r="AH558" s="400"/>
      <c r="AI558" s="400"/>
      <c r="AJ558" s="400"/>
      <c r="AK558" s="400"/>
      <c r="AL558" s="6"/>
      <c r="AM558" s="6"/>
      <c r="AN558" s="8"/>
    </row>
    <row r="559" spans="1:40">
      <c r="A559" s="725"/>
      <c r="B559" s="727"/>
      <c r="C559" s="726"/>
      <c r="D559" s="726"/>
      <c r="E559" s="400"/>
      <c r="F559" s="401"/>
      <c r="G559" s="400"/>
      <c r="H559" s="400"/>
      <c r="I559" s="400"/>
      <c r="J559" s="409"/>
      <c r="K559" s="400"/>
      <c r="L559" s="400"/>
      <c r="M559" s="400" t="s">
        <v>1687</v>
      </c>
      <c r="N559" s="400" t="s">
        <v>1688</v>
      </c>
      <c r="O559" s="400"/>
      <c r="P559" s="400"/>
      <c r="Q559" s="400"/>
      <c r="R559" s="400"/>
      <c r="S559" s="400"/>
      <c r="T559" s="400"/>
      <c r="V559" s="403"/>
      <c r="W559" s="403"/>
      <c r="X559" s="403"/>
      <c r="Y559" s="400"/>
      <c r="Z559" s="400"/>
      <c r="AA559" s="400"/>
      <c r="AB559" s="400"/>
      <c r="AC559" s="400"/>
      <c r="AD559" s="400"/>
      <c r="AE559" s="400"/>
      <c r="AF559" s="400"/>
      <c r="AG559" s="408"/>
      <c r="AH559" s="400"/>
      <c r="AI559" s="400"/>
      <c r="AJ559" s="400"/>
      <c r="AK559" s="400"/>
      <c r="AL559" s="6"/>
      <c r="AM559" s="6"/>
      <c r="AN559" s="8"/>
    </row>
    <row r="560" spans="1:40">
      <c r="A560" s="725"/>
      <c r="B560" s="727"/>
      <c r="C560" s="726"/>
      <c r="D560" s="726"/>
      <c r="E560" s="400"/>
      <c r="F560" s="401"/>
      <c r="G560" s="400"/>
      <c r="H560" s="400"/>
      <c r="I560" s="400"/>
      <c r="J560" s="409"/>
      <c r="K560" s="400"/>
      <c r="L560" s="400"/>
      <c r="M560" s="400" t="s">
        <v>1689</v>
      </c>
      <c r="N560" s="400" t="s">
        <v>1690</v>
      </c>
      <c r="O560" s="400"/>
      <c r="P560" s="400"/>
      <c r="Q560" s="400"/>
      <c r="R560" s="400"/>
      <c r="S560" s="400"/>
      <c r="T560" s="400"/>
      <c r="W560" s="403"/>
      <c r="X560" s="403"/>
      <c r="Y560" s="400"/>
      <c r="Z560" s="400"/>
      <c r="AA560" s="400"/>
      <c r="AB560" s="400"/>
      <c r="AC560" s="400"/>
      <c r="AD560" s="400"/>
      <c r="AE560" s="400"/>
      <c r="AF560" s="400"/>
      <c r="AG560" s="408"/>
      <c r="AH560" s="400"/>
      <c r="AI560" s="400"/>
      <c r="AJ560" s="400"/>
      <c r="AK560" s="400"/>
      <c r="AL560" s="6"/>
      <c r="AM560" s="6"/>
      <c r="AN560" s="8"/>
    </row>
    <row r="561" spans="1:40">
      <c r="A561" s="725"/>
      <c r="B561" s="727"/>
      <c r="C561" s="726"/>
      <c r="D561" s="726"/>
      <c r="E561" s="400"/>
      <c r="F561" s="401"/>
      <c r="G561" s="400"/>
      <c r="H561" s="400"/>
      <c r="I561" s="400"/>
      <c r="J561" s="409"/>
      <c r="K561" s="400"/>
      <c r="L561" s="400"/>
      <c r="M561" s="400" t="s">
        <v>1691</v>
      </c>
      <c r="N561" s="400" t="s">
        <v>1692</v>
      </c>
      <c r="O561" s="400"/>
      <c r="P561" s="400"/>
      <c r="Q561" s="400"/>
      <c r="R561" s="400"/>
      <c r="S561" s="400"/>
      <c r="T561" s="400"/>
      <c r="V561" s="403"/>
      <c r="W561" s="403"/>
      <c r="X561" s="403"/>
      <c r="Y561" s="400"/>
      <c r="Z561" s="400"/>
      <c r="AA561" s="400"/>
      <c r="AB561" s="400"/>
      <c r="AC561" s="400"/>
      <c r="AD561" s="400"/>
      <c r="AE561" s="400"/>
      <c r="AF561" s="400"/>
      <c r="AG561" s="408"/>
      <c r="AH561" s="400"/>
      <c r="AI561" s="400"/>
      <c r="AJ561" s="400"/>
      <c r="AK561" s="400"/>
      <c r="AL561" s="6"/>
      <c r="AM561" s="6"/>
      <c r="AN561" s="8"/>
    </row>
    <row r="562" spans="1:40">
      <c r="A562" s="725"/>
      <c r="B562" s="727"/>
      <c r="C562" s="726"/>
      <c r="D562" s="726"/>
      <c r="E562" s="400"/>
      <c r="F562" s="401"/>
      <c r="G562" s="400"/>
      <c r="H562" s="400"/>
      <c r="I562" s="400"/>
      <c r="J562" s="409"/>
      <c r="K562" s="400"/>
      <c r="L562" s="400"/>
      <c r="M562" s="400" t="s">
        <v>1693</v>
      </c>
      <c r="N562" s="400" t="s">
        <v>1694</v>
      </c>
      <c r="O562" s="400"/>
      <c r="P562" s="400"/>
      <c r="Q562" s="400"/>
      <c r="R562" s="400"/>
      <c r="S562" s="400"/>
      <c r="T562" s="400"/>
      <c r="V562" s="403"/>
      <c r="W562" s="403"/>
      <c r="X562" s="403"/>
      <c r="Y562" s="400"/>
      <c r="Z562" s="400"/>
      <c r="AA562" s="400"/>
      <c r="AB562" s="400"/>
      <c r="AC562" s="400"/>
      <c r="AD562" s="400"/>
      <c r="AE562" s="400"/>
      <c r="AF562" s="400"/>
      <c r="AG562" s="408"/>
      <c r="AH562" s="400"/>
      <c r="AI562" s="400"/>
      <c r="AJ562" s="400"/>
      <c r="AK562" s="400"/>
      <c r="AL562" s="6"/>
      <c r="AM562" s="6"/>
      <c r="AN562" s="8"/>
    </row>
    <row r="563" spans="1:40">
      <c r="A563" s="725"/>
      <c r="B563" s="727"/>
      <c r="C563" s="726"/>
      <c r="D563" s="726"/>
      <c r="E563" s="400"/>
      <c r="F563" s="401"/>
      <c r="G563" s="400"/>
      <c r="H563" s="400"/>
      <c r="I563" s="400"/>
      <c r="J563" s="409"/>
      <c r="K563" s="400"/>
      <c r="L563" s="400"/>
      <c r="M563" s="400" t="s">
        <v>1695</v>
      </c>
      <c r="N563" s="400" t="s">
        <v>1696</v>
      </c>
      <c r="O563" s="400"/>
      <c r="P563" s="400"/>
      <c r="Q563" s="400"/>
      <c r="R563" s="400"/>
      <c r="S563" s="400"/>
      <c r="T563" s="400"/>
      <c r="W563" s="403"/>
      <c r="X563" s="403"/>
      <c r="Y563" s="400"/>
      <c r="Z563" s="400"/>
      <c r="AA563" s="400"/>
      <c r="AB563" s="400"/>
      <c r="AC563" s="400"/>
      <c r="AD563" s="400"/>
      <c r="AE563" s="400"/>
      <c r="AF563" s="400"/>
      <c r="AG563" s="408"/>
      <c r="AH563" s="400"/>
      <c r="AI563" s="400"/>
      <c r="AJ563" s="400"/>
      <c r="AK563" s="400"/>
      <c r="AL563" s="6"/>
      <c r="AM563" s="6"/>
      <c r="AN563" s="8"/>
    </row>
    <row r="564" spans="1:40">
      <c r="A564" s="725"/>
      <c r="B564" s="727"/>
      <c r="C564" s="726"/>
      <c r="D564" s="726"/>
      <c r="E564" s="400"/>
      <c r="F564" s="401"/>
      <c r="G564" s="400"/>
      <c r="H564" s="400"/>
      <c r="I564" s="400"/>
      <c r="J564" s="409"/>
      <c r="K564" s="400"/>
      <c r="L564" s="400"/>
      <c r="M564" s="400" t="s">
        <v>1697</v>
      </c>
      <c r="N564" s="400" t="s">
        <v>1698</v>
      </c>
      <c r="O564" s="400"/>
      <c r="P564" s="400"/>
      <c r="Q564" s="400"/>
      <c r="R564" s="400"/>
      <c r="S564" s="400"/>
      <c r="T564" s="400"/>
      <c r="V564" s="403"/>
      <c r="W564" s="403"/>
      <c r="X564" s="403"/>
      <c r="Y564" s="400"/>
      <c r="Z564" s="400"/>
      <c r="AA564" s="400"/>
      <c r="AB564" s="400"/>
      <c r="AC564" s="400"/>
      <c r="AD564" s="400"/>
      <c r="AE564" s="400"/>
      <c r="AF564" s="400"/>
      <c r="AG564" s="408"/>
      <c r="AH564" s="400"/>
      <c r="AI564" s="400"/>
      <c r="AJ564" s="400"/>
      <c r="AK564" s="400"/>
      <c r="AL564" s="6"/>
      <c r="AM564" s="6"/>
      <c r="AN564" s="8"/>
    </row>
    <row r="565" spans="1:40">
      <c r="A565" s="725"/>
      <c r="B565" s="727"/>
      <c r="C565" s="726"/>
      <c r="D565" s="726"/>
      <c r="E565" s="400"/>
      <c r="F565" s="401"/>
      <c r="G565" s="400"/>
      <c r="H565" s="400"/>
      <c r="I565" s="400"/>
      <c r="J565" s="409"/>
      <c r="K565" s="400"/>
      <c r="L565" s="400"/>
      <c r="M565" s="400" t="s">
        <v>1699</v>
      </c>
      <c r="N565" s="400" t="s">
        <v>1700</v>
      </c>
      <c r="O565" s="400"/>
      <c r="P565" s="400"/>
      <c r="Q565" s="400"/>
      <c r="R565" s="400"/>
      <c r="S565" s="400"/>
      <c r="T565" s="400"/>
      <c r="V565" s="403"/>
      <c r="W565" s="403"/>
      <c r="X565" s="403"/>
      <c r="Y565" s="400"/>
      <c r="Z565" s="400"/>
      <c r="AA565" s="400"/>
      <c r="AB565" s="400"/>
      <c r="AC565" s="400"/>
      <c r="AD565" s="400"/>
      <c r="AE565" s="400"/>
      <c r="AF565" s="400"/>
      <c r="AG565" s="408"/>
      <c r="AH565" s="400"/>
      <c r="AI565" s="400"/>
      <c r="AJ565" s="400"/>
      <c r="AK565" s="400"/>
      <c r="AL565" s="6"/>
      <c r="AM565" s="6"/>
      <c r="AN565" s="8"/>
    </row>
    <row r="566" spans="1:40">
      <c r="A566" s="725"/>
      <c r="B566" s="727"/>
      <c r="C566" s="726"/>
      <c r="D566" s="726"/>
      <c r="E566" s="400"/>
      <c r="F566" s="401"/>
      <c r="G566" s="400"/>
      <c r="H566" s="400"/>
      <c r="I566" s="400"/>
      <c r="J566" s="409"/>
      <c r="K566" s="400"/>
      <c r="L566" s="400"/>
      <c r="M566" s="400" t="s">
        <v>1701</v>
      </c>
      <c r="N566" s="400" t="s">
        <v>1702</v>
      </c>
      <c r="O566" s="400"/>
      <c r="P566" s="400"/>
      <c r="Q566" s="400"/>
      <c r="R566" s="400"/>
      <c r="S566" s="400"/>
      <c r="T566" s="400"/>
      <c r="V566" s="403"/>
      <c r="W566" s="403"/>
      <c r="X566" s="403"/>
      <c r="Y566" s="400"/>
      <c r="Z566" s="400"/>
      <c r="AA566" s="400"/>
      <c r="AB566" s="400"/>
      <c r="AC566" s="400"/>
      <c r="AD566" s="400"/>
      <c r="AE566" s="400"/>
      <c r="AF566" s="400"/>
      <c r="AG566" s="408"/>
      <c r="AH566" s="400"/>
      <c r="AI566" s="400"/>
      <c r="AJ566" s="400"/>
      <c r="AK566" s="400"/>
      <c r="AL566" s="6"/>
      <c r="AM566" s="6"/>
      <c r="AN566" s="8"/>
    </row>
    <row r="567" spans="1:40">
      <c r="A567" s="725"/>
      <c r="B567" s="727"/>
      <c r="C567" s="726"/>
      <c r="D567" s="726"/>
      <c r="E567" s="400"/>
      <c r="F567" s="401"/>
      <c r="G567" s="400"/>
      <c r="H567" s="400"/>
      <c r="I567" s="400"/>
      <c r="J567" s="409"/>
      <c r="K567" s="400"/>
      <c r="L567" s="400"/>
      <c r="M567" s="400" t="s">
        <v>1703</v>
      </c>
      <c r="N567" s="400" t="s">
        <v>1704</v>
      </c>
      <c r="O567" s="400"/>
      <c r="P567" s="400"/>
      <c r="Q567" s="400"/>
      <c r="R567" s="400"/>
      <c r="S567" s="400"/>
      <c r="T567" s="400"/>
      <c r="V567" s="403"/>
      <c r="W567" s="403"/>
      <c r="X567" s="403"/>
      <c r="Y567" s="400"/>
      <c r="Z567" s="400"/>
      <c r="AA567" s="400"/>
      <c r="AB567" s="400"/>
      <c r="AC567" s="400"/>
      <c r="AD567" s="400"/>
      <c r="AE567" s="400"/>
      <c r="AF567" s="400"/>
      <c r="AG567" s="408"/>
      <c r="AH567" s="400"/>
      <c r="AI567" s="400"/>
      <c r="AJ567" s="400"/>
      <c r="AK567" s="400"/>
      <c r="AL567" s="6"/>
      <c r="AM567" s="6"/>
      <c r="AN567" s="8"/>
    </row>
    <row r="568" spans="1:40">
      <c r="A568" s="725"/>
      <c r="B568" s="727"/>
      <c r="C568" s="726"/>
      <c r="D568" s="726"/>
      <c r="E568" s="400"/>
      <c r="F568" s="401"/>
      <c r="G568" s="400"/>
      <c r="H568" s="400"/>
      <c r="I568" s="400"/>
      <c r="J568" s="409"/>
      <c r="K568" s="400"/>
      <c r="L568" s="400"/>
      <c r="M568" s="400" t="s">
        <v>1705</v>
      </c>
      <c r="N568" s="400" t="s">
        <v>1706</v>
      </c>
      <c r="O568" s="400"/>
      <c r="P568" s="400"/>
      <c r="Q568" s="400"/>
      <c r="R568" s="400"/>
      <c r="S568" s="400"/>
      <c r="T568" s="400"/>
      <c r="V568" s="403"/>
      <c r="W568" s="403"/>
      <c r="X568" s="403"/>
      <c r="Y568" s="400"/>
      <c r="Z568" s="400"/>
      <c r="AA568" s="400"/>
      <c r="AB568" s="400"/>
      <c r="AC568" s="400"/>
      <c r="AD568" s="400"/>
      <c r="AE568" s="400"/>
      <c r="AF568" s="400"/>
      <c r="AG568" s="408"/>
      <c r="AH568" s="400"/>
      <c r="AI568" s="400"/>
      <c r="AJ568" s="400"/>
      <c r="AK568" s="400"/>
      <c r="AL568" s="6"/>
      <c r="AM568" s="6"/>
      <c r="AN568" s="8"/>
    </row>
    <row r="569" spans="1:40">
      <c r="A569" s="725"/>
      <c r="B569" s="727"/>
      <c r="C569" s="726"/>
      <c r="D569" s="726"/>
      <c r="E569" s="400"/>
      <c r="F569" s="401"/>
      <c r="G569" s="400"/>
      <c r="H569" s="400"/>
      <c r="I569" s="400"/>
      <c r="J569" s="409"/>
      <c r="K569" s="400"/>
      <c r="L569" s="400"/>
      <c r="M569" s="400" t="s">
        <v>1707</v>
      </c>
      <c r="N569" s="400" t="s">
        <v>1708</v>
      </c>
      <c r="O569" s="400"/>
      <c r="P569" s="400"/>
      <c r="Q569" s="400"/>
      <c r="R569" s="400"/>
      <c r="S569" s="400"/>
      <c r="T569" s="400"/>
      <c r="V569" s="403"/>
      <c r="W569" s="403"/>
      <c r="X569" s="403"/>
      <c r="Y569" s="400"/>
      <c r="Z569" s="400"/>
      <c r="AA569" s="400"/>
      <c r="AB569" s="400"/>
      <c r="AC569" s="400"/>
      <c r="AD569" s="400"/>
      <c r="AE569" s="400"/>
      <c r="AF569" s="400"/>
      <c r="AG569" s="408"/>
      <c r="AH569" s="400"/>
      <c r="AI569" s="400"/>
      <c r="AJ569" s="400"/>
      <c r="AK569" s="400"/>
      <c r="AL569" s="6"/>
      <c r="AM569" s="6"/>
      <c r="AN569" s="8"/>
    </row>
    <row r="570" spans="1:40">
      <c r="A570" s="725"/>
      <c r="B570" s="727"/>
      <c r="C570" s="726"/>
      <c r="D570" s="726"/>
      <c r="E570" s="400"/>
      <c r="F570" s="401"/>
      <c r="G570" s="400"/>
      <c r="H570" s="400"/>
      <c r="I570" s="400"/>
      <c r="J570" s="409"/>
      <c r="K570" s="400"/>
      <c r="L570" s="400"/>
      <c r="M570" s="400" t="s">
        <v>1709</v>
      </c>
      <c r="N570" s="400" t="s">
        <v>1710</v>
      </c>
      <c r="O570" s="400"/>
      <c r="P570" s="400"/>
      <c r="Q570" s="400"/>
      <c r="R570" s="400"/>
      <c r="S570" s="400"/>
      <c r="T570" s="400"/>
      <c r="W570" s="403"/>
      <c r="X570" s="403"/>
      <c r="Y570" s="400"/>
      <c r="Z570" s="400"/>
      <c r="AA570" s="400"/>
      <c r="AB570" s="400"/>
      <c r="AC570" s="400"/>
      <c r="AD570" s="400"/>
      <c r="AE570" s="400"/>
      <c r="AF570" s="400"/>
      <c r="AG570" s="408"/>
      <c r="AH570" s="400"/>
      <c r="AI570" s="400"/>
      <c r="AJ570" s="400"/>
      <c r="AK570" s="400"/>
      <c r="AL570" s="6"/>
      <c r="AM570" s="6"/>
      <c r="AN570" s="8"/>
    </row>
    <row r="571" spans="1:40">
      <c r="A571" s="725"/>
      <c r="B571" s="727"/>
      <c r="C571" s="726"/>
      <c r="D571" s="726"/>
      <c r="E571" s="400"/>
      <c r="F571" s="401"/>
      <c r="G571" s="400"/>
      <c r="H571" s="400"/>
      <c r="I571" s="400"/>
      <c r="J571" s="409"/>
      <c r="K571" s="400"/>
      <c r="L571" s="400"/>
      <c r="M571" s="400" t="s">
        <v>1711</v>
      </c>
      <c r="N571" s="400" t="s">
        <v>1712</v>
      </c>
      <c r="O571" s="400"/>
      <c r="P571" s="400"/>
      <c r="Q571" s="400"/>
      <c r="R571" s="400"/>
      <c r="S571" s="400"/>
      <c r="T571" s="400"/>
      <c r="V571" s="403"/>
      <c r="W571" s="403"/>
      <c r="X571" s="403"/>
      <c r="Y571" s="400"/>
      <c r="Z571" s="400"/>
      <c r="AA571" s="400"/>
      <c r="AB571" s="400"/>
      <c r="AC571" s="400"/>
      <c r="AD571" s="400"/>
      <c r="AE571" s="400"/>
      <c r="AF571" s="400"/>
      <c r="AG571" s="408"/>
      <c r="AH571" s="400"/>
      <c r="AI571" s="400"/>
      <c r="AJ571" s="400"/>
      <c r="AK571" s="400"/>
      <c r="AL571" s="6"/>
      <c r="AM571" s="6"/>
      <c r="AN571" s="8"/>
    </row>
    <row r="572" spans="1:40">
      <c r="A572" s="725"/>
      <c r="B572" s="727"/>
      <c r="C572" s="726"/>
      <c r="D572" s="726"/>
      <c r="E572" s="400"/>
      <c r="F572" s="401"/>
      <c r="G572" s="400"/>
      <c r="H572" s="400"/>
      <c r="I572" s="400"/>
      <c r="J572" s="409"/>
      <c r="K572" s="400"/>
      <c r="L572" s="400"/>
      <c r="M572" s="400" t="s">
        <v>1713</v>
      </c>
      <c r="N572" s="400" t="s">
        <v>1714</v>
      </c>
      <c r="O572" s="400"/>
      <c r="P572" s="400"/>
      <c r="Q572" s="400"/>
      <c r="R572" s="400"/>
      <c r="S572" s="400"/>
      <c r="T572" s="400"/>
      <c r="V572" s="403"/>
      <c r="W572" s="403"/>
      <c r="X572" s="403"/>
      <c r="Y572" s="400"/>
      <c r="Z572" s="400"/>
      <c r="AA572" s="400"/>
      <c r="AB572" s="400"/>
      <c r="AC572" s="400"/>
      <c r="AD572" s="400"/>
      <c r="AE572" s="400"/>
      <c r="AF572" s="400"/>
      <c r="AG572" s="408"/>
      <c r="AH572" s="400"/>
      <c r="AI572" s="400"/>
      <c r="AJ572" s="400"/>
      <c r="AK572" s="400"/>
      <c r="AL572" s="6"/>
      <c r="AM572" s="6"/>
      <c r="AN572" s="8"/>
    </row>
    <row r="573" spans="1:40">
      <c r="A573" s="725"/>
      <c r="B573" s="727"/>
      <c r="C573" s="726"/>
      <c r="D573" s="726"/>
      <c r="E573" s="400"/>
      <c r="F573" s="401"/>
      <c r="G573" s="400"/>
      <c r="H573" s="400"/>
      <c r="I573" s="400"/>
      <c r="J573" s="409"/>
      <c r="K573" s="400"/>
      <c r="L573" s="400"/>
      <c r="M573" s="400" t="s">
        <v>1715</v>
      </c>
      <c r="N573" s="400" t="s">
        <v>1716</v>
      </c>
      <c r="O573" s="400"/>
      <c r="P573" s="400"/>
      <c r="Q573" s="400"/>
      <c r="R573" s="400"/>
      <c r="S573" s="400"/>
      <c r="T573" s="400"/>
      <c r="V573" s="403"/>
      <c r="W573" s="403"/>
      <c r="X573" s="403"/>
      <c r="Y573" s="400"/>
      <c r="Z573" s="400"/>
      <c r="AA573" s="400"/>
      <c r="AB573" s="400"/>
      <c r="AC573" s="400"/>
      <c r="AD573" s="400"/>
      <c r="AE573" s="400"/>
      <c r="AF573" s="400"/>
      <c r="AG573" s="408"/>
      <c r="AH573" s="400"/>
      <c r="AI573" s="400"/>
      <c r="AJ573" s="400"/>
      <c r="AK573" s="400"/>
      <c r="AL573" s="6"/>
      <c r="AM573" s="6"/>
      <c r="AN573" s="8"/>
    </row>
    <row r="574" spans="1:40">
      <c r="A574" s="725"/>
      <c r="B574" s="727"/>
      <c r="C574" s="726"/>
      <c r="D574" s="726"/>
      <c r="E574" s="400"/>
      <c r="F574" s="401"/>
      <c r="G574" s="400"/>
      <c r="H574" s="400"/>
      <c r="I574" s="400"/>
      <c r="J574" s="409"/>
      <c r="K574" s="400"/>
      <c r="L574" s="400"/>
      <c r="M574" s="400" t="s">
        <v>1717</v>
      </c>
      <c r="N574" s="400" t="s">
        <v>1718</v>
      </c>
      <c r="O574" s="400"/>
      <c r="P574" s="400"/>
      <c r="Q574" s="400"/>
      <c r="R574" s="400"/>
      <c r="S574" s="400"/>
      <c r="T574" s="400"/>
      <c r="V574" s="403"/>
      <c r="W574" s="403"/>
      <c r="X574" s="403"/>
      <c r="Y574" s="400"/>
      <c r="Z574" s="400"/>
      <c r="AA574" s="400"/>
      <c r="AB574" s="400"/>
      <c r="AC574" s="400"/>
      <c r="AD574" s="400"/>
      <c r="AE574" s="400"/>
      <c r="AF574" s="400"/>
      <c r="AG574" s="408"/>
      <c r="AH574" s="400"/>
      <c r="AI574" s="400"/>
      <c r="AJ574" s="400"/>
      <c r="AK574" s="400"/>
      <c r="AL574" s="6"/>
      <c r="AM574" s="6"/>
      <c r="AN574" s="8"/>
    </row>
    <row r="575" spans="1:40">
      <c r="A575" s="725"/>
      <c r="B575" s="727"/>
      <c r="C575" s="726"/>
      <c r="D575" s="726"/>
      <c r="E575" s="400"/>
      <c r="F575" s="401"/>
      <c r="G575" s="400"/>
      <c r="H575" s="400"/>
      <c r="I575" s="400"/>
      <c r="J575" s="409"/>
      <c r="K575" s="400"/>
      <c r="L575" s="400"/>
      <c r="M575" s="400" t="s">
        <v>1719</v>
      </c>
      <c r="N575" s="400" t="s">
        <v>1720</v>
      </c>
      <c r="O575" s="400"/>
      <c r="P575" s="400"/>
      <c r="Q575" s="400"/>
      <c r="R575" s="400"/>
      <c r="S575" s="400"/>
      <c r="T575" s="400"/>
      <c r="V575" s="403"/>
      <c r="W575" s="403"/>
      <c r="X575" s="403"/>
      <c r="Y575" s="400"/>
      <c r="Z575" s="400"/>
      <c r="AA575" s="400"/>
      <c r="AB575" s="400"/>
      <c r="AC575" s="400"/>
      <c r="AD575" s="400"/>
      <c r="AE575" s="400"/>
      <c r="AF575" s="400"/>
      <c r="AG575" s="408"/>
      <c r="AH575" s="400"/>
      <c r="AI575" s="400"/>
      <c r="AJ575" s="400"/>
      <c r="AK575" s="400"/>
      <c r="AL575" s="6"/>
      <c r="AM575" s="6"/>
      <c r="AN575" s="8"/>
    </row>
    <row r="576" spans="1:40">
      <c r="A576" s="725"/>
      <c r="B576" s="727"/>
      <c r="C576" s="726"/>
      <c r="D576" s="726"/>
      <c r="E576" s="400"/>
      <c r="F576" s="401"/>
      <c r="G576" s="400"/>
      <c r="H576" s="400"/>
      <c r="I576" s="400"/>
      <c r="J576" s="409"/>
      <c r="K576" s="400"/>
      <c r="L576" s="400"/>
      <c r="M576" s="400" t="s">
        <v>1721</v>
      </c>
      <c r="N576" s="400" t="s">
        <v>1722</v>
      </c>
      <c r="O576" s="400"/>
      <c r="P576" s="400"/>
      <c r="Q576" s="400"/>
      <c r="R576" s="400"/>
      <c r="S576" s="400"/>
      <c r="T576" s="400"/>
      <c r="V576" s="403"/>
      <c r="W576" s="403"/>
      <c r="X576" s="403"/>
      <c r="Y576" s="400"/>
      <c r="Z576" s="400"/>
      <c r="AA576" s="400"/>
      <c r="AB576" s="400"/>
      <c r="AC576" s="400"/>
      <c r="AD576" s="400"/>
      <c r="AE576" s="400"/>
      <c r="AF576" s="400"/>
      <c r="AG576" s="408"/>
      <c r="AH576" s="400"/>
      <c r="AI576" s="400"/>
      <c r="AJ576" s="400"/>
      <c r="AK576" s="400"/>
      <c r="AL576" s="6"/>
      <c r="AM576" s="6"/>
      <c r="AN576" s="8"/>
    </row>
    <row r="577" spans="1:40">
      <c r="A577" s="725"/>
      <c r="B577" s="727"/>
      <c r="C577" s="726"/>
      <c r="D577" s="726"/>
      <c r="E577" s="400"/>
      <c r="F577" s="401"/>
      <c r="G577" s="400"/>
      <c r="H577" s="400"/>
      <c r="I577" s="400"/>
      <c r="J577" s="409"/>
      <c r="K577" s="400"/>
      <c r="L577" s="400"/>
      <c r="M577" s="400" t="s">
        <v>1723</v>
      </c>
      <c r="N577" s="400" t="s">
        <v>1724</v>
      </c>
      <c r="O577" s="400"/>
      <c r="P577" s="400"/>
      <c r="Q577" s="400"/>
      <c r="R577" s="400"/>
      <c r="S577" s="400"/>
      <c r="T577" s="400"/>
      <c r="V577" s="403"/>
      <c r="W577" s="403"/>
      <c r="X577" s="403"/>
      <c r="Y577" s="400"/>
      <c r="Z577" s="400"/>
      <c r="AA577" s="400"/>
      <c r="AB577" s="400"/>
      <c r="AC577" s="400"/>
      <c r="AD577" s="400"/>
      <c r="AE577" s="400"/>
      <c r="AF577" s="400"/>
      <c r="AG577" s="408"/>
      <c r="AH577" s="400"/>
      <c r="AI577" s="400"/>
      <c r="AJ577" s="400"/>
      <c r="AK577" s="400"/>
      <c r="AL577" s="6"/>
      <c r="AM577" s="6"/>
      <c r="AN577" s="8"/>
    </row>
    <row r="578" spans="1:40">
      <c r="A578" s="725"/>
      <c r="B578" s="727"/>
      <c r="C578" s="726"/>
      <c r="D578" s="726"/>
      <c r="E578" s="400"/>
      <c r="F578" s="401"/>
      <c r="G578" s="400"/>
      <c r="H578" s="400"/>
      <c r="I578" s="400"/>
      <c r="J578" s="409"/>
      <c r="K578" s="400"/>
      <c r="L578" s="400"/>
      <c r="M578" s="400" t="s">
        <v>1725</v>
      </c>
      <c r="N578" s="400" t="s">
        <v>1726</v>
      </c>
      <c r="O578" s="400"/>
      <c r="P578" s="400"/>
      <c r="Q578" s="400"/>
      <c r="R578" s="400"/>
      <c r="S578" s="400"/>
      <c r="T578" s="400"/>
      <c r="V578" s="403"/>
      <c r="W578" s="403"/>
      <c r="X578" s="403"/>
      <c r="Y578" s="400"/>
      <c r="Z578" s="400"/>
      <c r="AA578" s="400"/>
      <c r="AB578" s="400"/>
      <c r="AC578" s="400"/>
      <c r="AD578" s="400"/>
      <c r="AE578" s="400"/>
      <c r="AF578" s="400"/>
      <c r="AG578" s="408"/>
      <c r="AH578" s="400"/>
      <c r="AI578" s="400"/>
      <c r="AJ578" s="400"/>
      <c r="AK578" s="400"/>
      <c r="AL578" s="6"/>
      <c r="AM578" s="6"/>
      <c r="AN578" s="8"/>
    </row>
    <row r="579" spans="1:40">
      <c r="A579" s="725"/>
      <c r="B579" s="727"/>
      <c r="C579" s="726"/>
      <c r="D579" s="726"/>
      <c r="E579" s="400"/>
      <c r="F579" s="401"/>
      <c r="G579" s="400"/>
      <c r="H579" s="400"/>
      <c r="I579" s="400"/>
      <c r="J579" s="409"/>
      <c r="K579" s="400"/>
      <c r="L579" s="400"/>
      <c r="M579" s="400" t="s">
        <v>1727</v>
      </c>
      <c r="N579" s="400" t="s">
        <v>1728</v>
      </c>
      <c r="O579" s="400"/>
      <c r="P579" s="400"/>
      <c r="Q579" s="400"/>
      <c r="R579" s="400"/>
      <c r="S579" s="400"/>
      <c r="T579" s="400"/>
      <c r="V579" s="403"/>
      <c r="W579" s="403"/>
      <c r="X579" s="403"/>
      <c r="Y579" s="400"/>
      <c r="Z579" s="400"/>
      <c r="AA579" s="400"/>
      <c r="AB579" s="400"/>
      <c r="AC579" s="400"/>
      <c r="AD579" s="400"/>
      <c r="AE579" s="400"/>
      <c r="AF579" s="400"/>
      <c r="AG579" s="408"/>
      <c r="AH579" s="400"/>
      <c r="AI579" s="400"/>
      <c r="AJ579" s="400"/>
      <c r="AK579" s="400"/>
      <c r="AL579" s="6"/>
      <c r="AM579" s="6"/>
      <c r="AN579" s="8"/>
    </row>
    <row r="580" spans="1:40">
      <c r="A580" s="725"/>
      <c r="B580" s="727"/>
      <c r="C580" s="726"/>
      <c r="D580" s="726"/>
      <c r="E580" s="400"/>
      <c r="F580" s="401"/>
      <c r="G580" s="400"/>
      <c r="H580" s="400"/>
      <c r="I580" s="400"/>
      <c r="J580" s="409"/>
      <c r="K580" s="400"/>
      <c r="L580" s="400"/>
      <c r="M580" s="400" t="s">
        <v>1729</v>
      </c>
      <c r="N580" s="400" t="s">
        <v>1730</v>
      </c>
      <c r="O580" s="400"/>
      <c r="P580" s="400"/>
      <c r="Q580" s="400"/>
      <c r="R580" s="400"/>
      <c r="S580" s="400"/>
      <c r="T580" s="400"/>
      <c r="V580" s="403"/>
      <c r="W580" s="403"/>
      <c r="X580" s="403"/>
      <c r="Y580" s="400"/>
      <c r="Z580" s="400"/>
      <c r="AA580" s="400"/>
      <c r="AB580" s="400"/>
      <c r="AC580" s="400"/>
      <c r="AD580" s="400"/>
      <c r="AE580" s="400"/>
      <c r="AF580" s="400"/>
      <c r="AG580" s="408"/>
      <c r="AH580" s="400"/>
      <c r="AI580" s="400"/>
      <c r="AJ580" s="400"/>
      <c r="AK580" s="400"/>
      <c r="AL580" s="6"/>
      <c r="AM580" s="6"/>
      <c r="AN580" s="8"/>
    </row>
    <row r="581" spans="1:40">
      <c r="A581" s="725"/>
      <c r="B581" s="727"/>
      <c r="C581" s="726"/>
      <c r="D581" s="726"/>
      <c r="E581" s="400"/>
      <c r="F581" s="401"/>
      <c r="G581" s="400"/>
      <c r="H581" s="400"/>
      <c r="I581" s="400"/>
      <c r="J581" s="409"/>
      <c r="K581" s="400"/>
      <c r="L581" s="400"/>
      <c r="M581" s="400" t="s">
        <v>1731</v>
      </c>
      <c r="N581" s="400" t="s">
        <v>1732</v>
      </c>
      <c r="O581" s="400"/>
      <c r="P581" s="400"/>
      <c r="Q581" s="400"/>
      <c r="R581" s="400"/>
      <c r="S581" s="400"/>
      <c r="T581" s="400"/>
      <c r="V581" s="403"/>
      <c r="W581" s="403"/>
      <c r="X581" s="403"/>
      <c r="Y581" s="400"/>
      <c r="Z581" s="400"/>
      <c r="AA581" s="400"/>
      <c r="AB581" s="400"/>
      <c r="AC581" s="400"/>
      <c r="AD581" s="400"/>
      <c r="AE581" s="400"/>
      <c r="AF581" s="400"/>
      <c r="AG581" s="408"/>
      <c r="AH581" s="400"/>
      <c r="AI581" s="400"/>
      <c r="AJ581" s="400"/>
      <c r="AK581" s="400"/>
      <c r="AL581" s="6"/>
      <c r="AM581" s="6"/>
      <c r="AN581" s="8"/>
    </row>
    <row r="582" spans="1:40">
      <c r="A582" s="725"/>
      <c r="B582" s="727"/>
      <c r="C582" s="726"/>
      <c r="D582" s="726"/>
      <c r="E582" s="400"/>
      <c r="F582" s="401"/>
      <c r="G582" s="400"/>
      <c r="H582" s="400"/>
      <c r="I582" s="400"/>
      <c r="J582" s="409"/>
      <c r="K582" s="400"/>
      <c r="L582" s="400"/>
      <c r="M582" s="400" t="s">
        <v>1733</v>
      </c>
      <c r="N582" s="400" t="s">
        <v>3028</v>
      </c>
      <c r="O582" s="400"/>
      <c r="P582" s="400"/>
      <c r="Q582" s="400"/>
      <c r="R582" s="400"/>
      <c r="S582" s="400"/>
      <c r="T582" s="400"/>
      <c r="V582" s="403"/>
      <c r="W582" s="403"/>
      <c r="X582" s="403"/>
      <c r="Y582" s="400"/>
      <c r="Z582" s="400"/>
      <c r="AA582" s="400"/>
      <c r="AB582" s="400"/>
      <c r="AC582" s="400"/>
      <c r="AD582" s="400"/>
      <c r="AE582" s="400"/>
      <c r="AF582" s="400"/>
      <c r="AG582" s="408"/>
      <c r="AH582" s="400"/>
      <c r="AI582" s="400"/>
      <c r="AJ582" s="400"/>
      <c r="AK582" s="400"/>
      <c r="AL582" s="6"/>
      <c r="AM582" s="6"/>
      <c r="AN582" s="8"/>
    </row>
    <row r="583" spans="1:40">
      <c r="A583" s="725"/>
      <c r="B583" s="727"/>
      <c r="C583" s="726"/>
      <c r="D583" s="726"/>
      <c r="E583" s="400"/>
      <c r="F583" s="401"/>
      <c r="G583" s="400"/>
      <c r="H583" s="400"/>
      <c r="I583" s="400"/>
      <c r="J583" s="409"/>
      <c r="K583" s="400"/>
      <c r="L583" s="400"/>
      <c r="M583" s="400" t="s">
        <v>1734</v>
      </c>
      <c r="N583" s="400" t="s">
        <v>1735</v>
      </c>
      <c r="O583" s="400"/>
      <c r="P583" s="400"/>
      <c r="Q583" s="400"/>
      <c r="R583" s="400"/>
      <c r="S583" s="400"/>
      <c r="T583" s="400"/>
      <c r="V583" s="403"/>
      <c r="W583" s="403"/>
      <c r="X583" s="403"/>
      <c r="Y583" s="400"/>
      <c r="Z583" s="400"/>
      <c r="AA583" s="400"/>
      <c r="AB583" s="400"/>
      <c r="AC583" s="400"/>
      <c r="AD583" s="400"/>
      <c r="AE583" s="400"/>
      <c r="AF583" s="400"/>
      <c r="AG583" s="408"/>
      <c r="AH583" s="400"/>
      <c r="AI583" s="400"/>
      <c r="AJ583" s="400"/>
      <c r="AK583" s="400"/>
      <c r="AL583" s="6"/>
      <c r="AM583" s="6"/>
      <c r="AN583" s="8"/>
    </row>
    <row r="584" spans="1:40">
      <c r="A584" s="725"/>
      <c r="B584" s="727"/>
      <c r="C584" s="726"/>
      <c r="D584" s="726"/>
      <c r="E584" s="400"/>
      <c r="F584" s="401"/>
      <c r="G584" s="400"/>
      <c r="H584" s="400"/>
      <c r="I584" s="400"/>
      <c r="J584" s="409"/>
      <c r="K584" s="400"/>
      <c r="L584" s="400"/>
      <c r="M584" s="400" t="s">
        <v>1736</v>
      </c>
      <c r="N584" s="400" t="s">
        <v>1737</v>
      </c>
      <c r="O584" s="400"/>
      <c r="P584" s="400"/>
      <c r="Q584" s="400"/>
      <c r="R584" s="400"/>
      <c r="S584" s="400"/>
      <c r="T584" s="400"/>
      <c r="V584" s="403"/>
      <c r="W584" s="403"/>
      <c r="X584" s="403"/>
      <c r="Y584" s="400"/>
      <c r="Z584" s="400"/>
      <c r="AA584" s="400"/>
      <c r="AB584" s="400"/>
      <c r="AC584" s="400"/>
      <c r="AD584" s="400"/>
      <c r="AE584" s="400"/>
      <c r="AF584" s="400"/>
      <c r="AG584" s="408"/>
      <c r="AH584" s="400"/>
      <c r="AI584" s="400"/>
      <c r="AJ584" s="400"/>
      <c r="AK584" s="400"/>
      <c r="AL584" s="6"/>
      <c r="AM584" s="6"/>
      <c r="AN584" s="8"/>
    </row>
    <row r="585" spans="1:40">
      <c r="A585" s="725"/>
      <c r="B585" s="727"/>
      <c r="C585" s="726"/>
      <c r="D585" s="726"/>
      <c r="E585" s="400"/>
      <c r="F585" s="401"/>
      <c r="G585" s="400"/>
      <c r="H585" s="400"/>
      <c r="I585" s="400"/>
      <c r="J585" s="409"/>
      <c r="K585" s="400"/>
      <c r="L585" s="400"/>
      <c r="M585" s="400" t="s">
        <v>1738</v>
      </c>
      <c r="N585" s="400" t="s">
        <v>1739</v>
      </c>
      <c r="O585" s="400"/>
      <c r="P585" s="400"/>
      <c r="Q585" s="400"/>
      <c r="R585" s="400"/>
      <c r="S585" s="400"/>
      <c r="T585" s="400"/>
      <c r="V585" s="403"/>
      <c r="W585" s="403"/>
      <c r="X585" s="403"/>
      <c r="Y585" s="400"/>
      <c r="Z585" s="400"/>
      <c r="AA585" s="400"/>
      <c r="AB585" s="400"/>
      <c r="AC585" s="400"/>
      <c r="AD585" s="400"/>
      <c r="AE585" s="400"/>
      <c r="AF585" s="400"/>
      <c r="AG585" s="408"/>
      <c r="AH585" s="400"/>
      <c r="AI585" s="400"/>
      <c r="AJ585" s="400"/>
      <c r="AK585" s="400"/>
      <c r="AL585" s="6"/>
      <c r="AM585" s="6"/>
      <c r="AN585" s="8"/>
    </row>
    <row r="586" spans="1:40">
      <c r="A586" s="725"/>
      <c r="B586" s="727"/>
      <c r="C586" s="726"/>
      <c r="D586" s="726"/>
      <c r="E586" s="400"/>
      <c r="F586" s="401"/>
      <c r="G586" s="400"/>
      <c r="H586" s="400"/>
      <c r="I586" s="400"/>
      <c r="J586" s="409"/>
      <c r="K586" s="400"/>
      <c r="L586" s="400"/>
      <c r="M586" s="400" t="s">
        <v>1740</v>
      </c>
      <c r="N586" s="400" t="s">
        <v>1741</v>
      </c>
      <c r="O586" s="400"/>
      <c r="P586" s="400"/>
      <c r="Q586" s="400"/>
      <c r="R586" s="400"/>
      <c r="S586" s="400"/>
      <c r="T586" s="400"/>
      <c r="V586" s="403"/>
      <c r="W586" s="403"/>
      <c r="X586" s="403"/>
      <c r="Y586" s="400"/>
      <c r="Z586" s="400"/>
      <c r="AA586" s="400"/>
      <c r="AB586" s="400"/>
      <c r="AC586" s="400"/>
      <c r="AD586" s="400"/>
      <c r="AE586" s="400"/>
      <c r="AF586" s="400"/>
      <c r="AG586" s="408"/>
      <c r="AH586" s="400"/>
      <c r="AI586" s="400"/>
      <c r="AJ586" s="400"/>
      <c r="AK586" s="400"/>
      <c r="AL586" s="6"/>
      <c r="AM586" s="6"/>
      <c r="AN586" s="8"/>
    </row>
    <row r="587" spans="1:40">
      <c r="A587" s="725"/>
      <c r="B587" s="727"/>
      <c r="C587" s="726"/>
      <c r="D587" s="726"/>
      <c r="E587" s="400"/>
      <c r="F587" s="401"/>
      <c r="G587" s="400"/>
      <c r="H587" s="400"/>
      <c r="I587" s="400"/>
      <c r="J587" s="409"/>
      <c r="K587" s="400"/>
      <c r="L587" s="400"/>
      <c r="M587" s="400" t="s">
        <v>1742</v>
      </c>
      <c r="N587" s="400" t="s">
        <v>1743</v>
      </c>
      <c r="O587" s="400"/>
      <c r="P587" s="400"/>
      <c r="Q587" s="400"/>
      <c r="R587" s="400"/>
      <c r="S587" s="400"/>
      <c r="T587" s="400"/>
      <c r="V587" s="403"/>
      <c r="W587" s="403"/>
      <c r="X587" s="403"/>
      <c r="Y587" s="400"/>
      <c r="Z587" s="400"/>
      <c r="AA587" s="400"/>
      <c r="AB587" s="400"/>
      <c r="AC587" s="400"/>
      <c r="AD587" s="400"/>
      <c r="AE587" s="400"/>
      <c r="AF587" s="400"/>
      <c r="AG587" s="408"/>
      <c r="AH587" s="400"/>
      <c r="AI587" s="400"/>
      <c r="AJ587" s="400"/>
      <c r="AK587" s="400"/>
      <c r="AL587" s="6"/>
      <c r="AM587" s="6"/>
      <c r="AN587" s="8"/>
    </row>
    <row r="588" spans="1:40">
      <c r="A588" s="725"/>
      <c r="B588" s="727"/>
      <c r="C588" s="726"/>
      <c r="D588" s="726"/>
      <c r="E588" s="400"/>
      <c r="F588" s="401"/>
      <c r="G588" s="400"/>
      <c r="H588" s="400"/>
      <c r="I588" s="400"/>
      <c r="J588" s="409"/>
      <c r="K588" s="400"/>
      <c r="L588" s="400"/>
      <c r="M588" s="400" t="s">
        <v>1744</v>
      </c>
      <c r="N588" s="400" t="s">
        <v>1745</v>
      </c>
      <c r="O588" s="400"/>
      <c r="P588" s="400"/>
      <c r="Q588" s="400"/>
      <c r="R588" s="400"/>
      <c r="S588" s="400"/>
      <c r="T588" s="400"/>
      <c r="W588" s="403"/>
      <c r="X588" s="403"/>
      <c r="Y588" s="400"/>
      <c r="Z588" s="400"/>
      <c r="AA588" s="400"/>
      <c r="AB588" s="400"/>
      <c r="AC588" s="400"/>
      <c r="AD588" s="400"/>
      <c r="AE588" s="400"/>
      <c r="AF588" s="400"/>
      <c r="AG588" s="408"/>
      <c r="AH588" s="400"/>
      <c r="AI588" s="400"/>
      <c r="AJ588" s="400"/>
      <c r="AK588" s="400"/>
      <c r="AL588" s="6"/>
      <c r="AM588" s="6"/>
      <c r="AN588" s="8"/>
    </row>
    <row r="589" spans="1:40">
      <c r="A589" s="725"/>
      <c r="B589" s="727"/>
      <c r="C589" s="726"/>
      <c r="D589" s="726"/>
      <c r="E589" s="400"/>
      <c r="F589" s="401"/>
      <c r="G589" s="400"/>
      <c r="H589" s="400"/>
      <c r="I589" s="400"/>
      <c r="J589" s="409"/>
      <c r="K589" s="400"/>
      <c r="L589" s="400"/>
      <c r="M589" s="400" t="s">
        <v>1746</v>
      </c>
      <c r="N589" s="400" t="s">
        <v>1747</v>
      </c>
      <c r="O589" s="400"/>
      <c r="P589" s="400"/>
      <c r="Q589" s="400"/>
      <c r="R589" s="400"/>
      <c r="S589" s="400"/>
      <c r="T589" s="400"/>
      <c r="V589" s="403"/>
      <c r="W589" s="403"/>
      <c r="X589" s="403"/>
      <c r="Y589" s="400"/>
      <c r="Z589" s="400"/>
      <c r="AA589" s="400"/>
      <c r="AB589" s="400"/>
      <c r="AC589" s="400"/>
      <c r="AD589" s="400"/>
      <c r="AE589" s="400"/>
      <c r="AF589" s="400"/>
      <c r="AG589" s="408"/>
      <c r="AH589" s="400"/>
      <c r="AI589" s="400"/>
      <c r="AJ589" s="400"/>
      <c r="AK589" s="400"/>
      <c r="AL589" s="6"/>
      <c r="AM589" s="6"/>
      <c r="AN589" s="8"/>
    </row>
    <row r="590" spans="1:40">
      <c r="A590" s="725"/>
      <c r="B590" s="727"/>
      <c r="C590" s="726"/>
      <c r="D590" s="726"/>
      <c r="E590" s="400"/>
      <c r="F590" s="401"/>
      <c r="G590" s="400"/>
      <c r="H590" s="400"/>
      <c r="I590" s="400"/>
      <c r="J590" s="409"/>
      <c r="K590" s="400"/>
      <c r="L590" s="400"/>
      <c r="M590" s="400" t="s">
        <v>1748</v>
      </c>
      <c r="N590" s="400" t="s">
        <v>1749</v>
      </c>
      <c r="O590" s="400"/>
      <c r="P590" s="400"/>
      <c r="Q590" s="400"/>
      <c r="R590" s="400"/>
      <c r="S590" s="400"/>
      <c r="T590" s="400"/>
      <c r="V590" s="403"/>
      <c r="W590" s="403"/>
      <c r="X590" s="403"/>
      <c r="Y590" s="400"/>
      <c r="Z590" s="400"/>
      <c r="AA590" s="400"/>
      <c r="AB590" s="400"/>
      <c r="AC590" s="400"/>
      <c r="AD590" s="400"/>
      <c r="AE590" s="400"/>
      <c r="AF590" s="400"/>
      <c r="AG590" s="408"/>
      <c r="AH590" s="400"/>
      <c r="AI590" s="400"/>
      <c r="AJ590" s="400"/>
      <c r="AK590" s="400"/>
      <c r="AL590" s="6"/>
      <c r="AM590" s="6"/>
      <c r="AN590" s="8"/>
    </row>
    <row r="591" spans="1:40">
      <c r="A591" s="725"/>
      <c r="B591" s="727"/>
      <c r="C591" s="726"/>
      <c r="D591" s="726"/>
      <c r="E591" s="400"/>
      <c r="F591" s="401"/>
      <c r="G591" s="400"/>
      <c r="H591" s="400"/>
      <c r="I591" s="400"/>
      <c r="J591" s="409"/>
      <c r="K591" s="400"/>
      <c r="L591" s="400"/>
      <c r="M591" s="400" t="s">
        <v>1750</v>
      </c>
      <c r="N591" s="400" t="s">
        <v>1751</v>
      </c>
      <c r="O591" s="400"/>
      <c r="P591" s="400"/>
      <c r="Q591" s="400"/>
      <c r="R591" s="400"/>
      <c r="S591" s="400"/>
      <c r="T591" s="400"/>
      <c r="V591" s="403"/>
      <c r="W591" s="403"/>
      <c r="X591" s="403"/>
      <c r="Y591" s="400"/>
      <c r="Z591" s="400"/>
      <c r="AA591" s="400"/>
      <c r="AB591" s="400"/>
      <c r="AC591" s="400"/>
      <c r="AD591" s="400"/>
      <c r="AE591" s="400"/>
      <c r="AF591" s="400"/>
      <c r="AG591" s="408"/>
      <c r="AH591" s="400"/>
      <c r="AI591" s="400"/>
      <c r="AJ591" s="400"/>
      <c r="AK591" s="400"/>
      <c r="AL591" s="6"/>
      <c r="AM591" s="6"/>
      <c r="AN591" s="8"/>
    </row>
    <row r="592" spans="1:40">
      <c r="A592" s="725"/>
      <c r="B592" s="727"/>
      <c r="C592" s="726"/>
      <c r="D592" s="726"/>
      <c r="E592" s="400"/>
      <c r="F592" s="401"/>
      <c r="G592" s="400"/>
      <c r="H592" s="400"/>
      <c r="I592" s="400"/>
      <c r="J592" s="409"/>
      <c r="K592" s="400"/>
      <c r="L592" s="400"/>
      <c r="M592" s="400" t="s">
        <v>1752</v>
      </c>
      <c r="N592" s="400" t="s">
        <v>1753</v>
      </c>
      <c r="O592" s="400"/>
      <c r="P592" s="400"/>
      <c r="Q592" s="400"/>
      <c r="R592" s="400"/>
      <c r="S592" s="400"/>
      <c r="T592" s="400"/>
      <c r="V592" s="403"/>
      <c r="W592" s="403"/>
      <c r="X592" s="403"/>
      <c r="Y592" s="400"/>
      <c r="Z592" s="400"/>
      <c r="AA592" s="400"/>
      <c r="AB592" s="400"/>
      <c r="AC592" s="400"/>
      <c r="AD592" s="400"/>
      <c r="AE592" s="400"/>
      <c r="AF592" s="400"/>
      <c r="AG592" s="408"/>
      <c r="AH592" s="400"/>
      <c r="AI592" s="400"/>
      <c r="AJ592" s="400"/>
      <c r="AK592" s="400"/>
      <c r="AL592" s="6"/>
      <c r="AM592" s="6"/>
      <c r="AN592" s="8"/>
    </row>
    <row r="593" spans="1:40">
      <c r="A593" s="725"/>
      <c r="B593" s="727"/>
      <c r="C593" s="726"/>
      <c r="D593" s="726"/>
      <c r="E593" s="400"/>
      <c r="F593" s="401"/>
      <c r="G593" s="400"/>
      <c r="H593" s="400"/>
      <c r="I593" s="400"/>
      <c r="J593" s="409"/>
      <c r="K593" s="400"/>
      <c r="L593" s="400"/>
      <c r="M593" s="400" t="s">
        <v>1754</v>
      </c>
      <c r="N593" s="400" t="s">
        <v>1755</v>
      </c>
      <c r="O593" s="400"/>
      <c r="P593" s="400"/>
      <c r="Q593" s="400"/>
      <c r="R593" s="400"/>
      <c r="S593" s="400"/>
      <c r="T593" s="400"/>
      <c r="V593" s="403"/>
      <c r="W593" s="403"/>
      <c r="X593" s="403"/>
      <c r="Y593" s="400"/>
      <c r="Z593" s="400"/>
      <c r="AA593" s="400"/>
      <c r="AB593" s="400"/>
      <c r="AC593" s="400"/>
      <c r="AD593" s="400"/>
      <c r="AE593" s="400"/>
      <c r="AF593" s="400"/>
      <c r="AG593" s="408"/>
      <c r="AH593" s="400"/>
      <c r="AI593" s="400"/>
      <c r="AJ593" s="400"/>
      <c r="AK593" s="400"/>
      <c r="AL593" s="6"/>
      <c r="AM593" s="6"/>
      <c r="AN593" s="8"/>
    </row>
    <row r="594" spans="1:40">
      <c r="A594" s="725"/>
      <c r="B594" s="727"/>
      <c r="C594" s="726"/>
      <c r="D594" s="726"/>
      <c r="E594" s="400"/>
      <c r="F594" s="401"/>
      <c r="G594" s="400"/>
      <c r="H594" s="400"/>
      <c r="I594" s="400"/>
      <c r="J594" s="409"/>
      <c r="K594" s="400"/>
      <c r="L594" s="400"/>
      <c r="M594" s="400" t="s">
        <v>1756</v>
      </c>
      <c r="N594" s="400" t="s">
        <v>1757</v>
      </c>
      <c r="O594" s="400"/>
      <c r="P594" s="400"/>
      <c r="Q594" s="400"/>
      <c r="R594" s="400"/>
      <c r="S594" s="400"/>
      <c r="T594" s="400"/>
      <c r="V594" s="403"/>
      <c r="W594" s="403"/>
      <c r="X594" s="403"/>
      <c r="Y594" s="400"/>
      <c r="Z594" s="400"/>
      <c r="AA594" s="400"/>
      <c r="AB594" s="400"/>
      <c r="AC594" s="400"/>
      <c r="AD594" s="400"/>
      <c r="AE594" s="400"/>
      <c r="AF594" s="400"/>
      <c r="AG594" s="408"/>
      <c r="AH594" s="400"/>
      <c r="AI594" s="400"/>
      <c r="AJ594" s="400"/>
      <c r="AK594" s="400"/>
      <c r="AL594" s="6"/>
      <c r="AM594" s="6"/>
      <c r="AN594" s="8"/>
    </row>
    <row r="595" spans="1:40">
      <c r="A595" s="725"/>
      <c r="B595" s="727"/>
      <c r="C595" s="726"/>
      <c r="D595" s="726"/>
      <c r="E595" s="400"/>
      <c r="F595" s="401"/>
      <c r="G595" s="400"/>
      <c r="H595" s="400"/>
      <c r="I595" s="400"/>
      <c r="J595" s="409"/>
      <c r="K595" s="400"/>
      <c r="L595" s="400"/>
      <c r="M595" s="400" t="s">
        <v>1758</v>
      </c>
      <c r="N595" s="400" t="s">
        <v>1759</v>
      </c>
      <c r="O595" s="400"/>
      <c r="P595" s="400"/>
      <c r="Q595" s="400"/>
      <c r="R595" s="400"/>
      <c r="S595" s="400"/>
      <c r="T595" s="400"/>
      <c r="V595" s="403"/>
      <c r="W595" s="403"/>
      <c r="X595" s="403"/>
      <c r="Y595" s="400"/>
      <c r="Z595" s="400"/>
      <c r="AA595" s="400"/>
      <c r="AB595" s="400"/>
      <c r="AC595" s="400"/>
      <c r="AD595" s="400"/>
      <c r="AE595" s="400"/>
      <c r="AF595" s="400"/>
      <c r="AG595" s="408"/>
      <c r="AH595" s="400"/>
      <c r="AI595" s="400"/>
      <c r="AJ595" s="400"/>
      <c r="AK595" s="400"/>
      <c r="AL595" s="6"/>
      <c r="AM595" s="6"/>
      <c r="AN595" s="8"/>
    </row>
    <row r="596" spans="1:40">
      <c r="A596" s="725"/>
      <c r="B596" s="727"/>
      <c r="C596" s="726"/>
      <c r="D596" s="726"/>
      <c r="E596" s="400"/>
      <c r="F596" s="401"/>
      <c r="G596" s="400"/>
      <c r="H596" s="400"/>
      <c r="I596" s="400"/>
      <c r="J596" s="409"/>
      <c r="K596" s="400"/>
      <c r="L596" s="400"/>
      <c r="M596" s="400" t="s">
        <v>1760</v>
      </c>
      <c r="N596" s="400" t="s">
        <v>1761</v>
      </c>
      <c r="O596" s="400"/>
      <c r="P596" s="400"/>
      <c r="Q596" s="400"/>
      <c r="R596" s="400"/>
      <c r="S596" s="400"/>
      <c r="T596" s="400"/>
      <c r="V596" s="403"/>
      <c r="W596" s="403"/>
      <c r="X596" s="403"/>
      <c r="Y596" s="400"/>
      <c r="Z596" s="400"/>
      <c r="AA596" s="400"/>
      <c r="AB596" s="400"/>
      <c r="AC596" s="400"/>
      <c r="AD596" s="400"/>
      <c r="AE596" s="400"/>
      <c r="AF596" s="400"/>
      <c r="AG596" s="408"/>
      <c r="AH596" s="400"/>
      <c r="AI596" s="400"/>
      <c r="AJ596" s="400"/>
      <c r="AK596" s="400"/>
      <c r="AL596" s="6"/>
      <c r="AM596" s="6"/>
      <c r="AN596" s="8"/>
    </row>
    <row r="597" spans="1:40">
      <c r="A597" s="725"/>
      <c r="B597" s="727"/>
      <c r="C597" s="726"/>
      <c r="D597" s="726"/>
      <c r="E597" s="400"/>
      <c r="F597" s="401"/>
      <c r="G597" s="400"/>
      <c r="H597" s="400"/>
      <c r="I597" s="400"/>
      <c r="J597" s="409"/>
      <c r="K597" s="400"/>
      <c r="L597" s="400"/>
      <c r="M597" s="400" t="s">
        <v>1762</v>
      </c>
      <c r="N597" s="400" t="s">
        <v>1763</v>
      </c>
      <c r="O597" s="400"/>
      <c r="P597" s="400"/>
      <c r="Q597" s="400"/>
      <c r="R597" s="400"/>
      <c r="S597" s="400"/>
      <c r="T597" s="400"/>
      <c r="V597" s="403"/>
      <c r="W597" s="403"/>
      <c r="X597" s="403"/>
      <c r="Y597" s="400"/>
      <c r="Z597" s="400"/>
      <c r="AA597" s="400"/>
      <c r="AB597" s="400"/>
      <c r="AC597" s="400"/>
      <c r="AD597" s="400"/>
      <c r="AE597" s="400"/>
      <c r="AF597" s="400"/>
      <c r="AG597" s="408"/>
      <c r="AH597" s="400"/>
      <c r="AI597" s="400"/>
      <c r="AJ597" s="400"/>
      <c r="AK597" s="400"/>
      <c r="AL597" s="6"/>
      <c r="AM597" s="6"/>
      <c r="AN597" s="8"/>
    </row>
    <row r="598" spans="1:40">
      <c r="A598" s="725"/>
      <c r="B598" s="727"/>
      <c r="C598" s="726"/>
      <c r="D598" s="726"/>
      <c r="E598" s="400"/>
      <c r="F598" s="401"/>
      <c r="G598" s="400"/>
      <c r="H598" s="400"/>
      <c r="I598" s="400"/>
      <c r="J598" s="409"/>
      <c r="K598" s="400"/>
      <c r="L598" s="400"/>
      <c r="M598" s="400" t="s">
        <v>1764</v>
      </c>
      <c r="N598" s="400" t="s">
        <v>1765</v>
      </c>
      <c r="O598" s="400"/>
      <c r="P598" s="400"/>
      <c r="Q598" s="400"/>
      <c r="R598" s="400"/>
      <c r="S598" s="400"/>
      <c r="T598" s="400"/>
      <c r="V598" s="403"/>
      <c r="W598" s="403"/>
      <c r="X598" s="403"/>
      <c r="Y598" s="400"/>
      <c r="Z598" s="400"/>
      <c r="AA598" s="400"/>
      <c r="AB598" s="400"/>
      <c r="AC598" s="400"/>
      <c r="AD598" s="400"/>
      <c r="AE598" s="400"/>
      <c r="AF598" s="400"/>
      <c r="AG598" s="408"/>
      <c r="AH598" s="400"/>
      <c r="AI598" s="400"/>
      <c r="AJ598" s="400"/>
      <c r="AK598" s="400"/>
      <c r="AL598" s="6"/>
      <c r="AM598" s="6"/>
      <c r="AN598" s="8"/>
    </row>
    <row r="599" spans="1:40">
      <c r="A599" s="725"/>
      <c r="B599" s="727"/>
      <c r="C599" s="726"/>
      <c r="D599" s="726"/>
      <c r="E599" s="400"/>
      <c r="F599" s="401"/>
      <c r="G599" s="400"/>
      <c r="H599" s="400"/>
      <c r="I599" s="400"/>
      <c r="J599" s="409"/>
      <c r="K599" s="400"/>
      <c r="L599" s="400"/>
      <c r="M599" s="400" t="s">
        <v>1766</v>
      </c>
      <c r="N599" s="400" t="s">
        <v>1767</v>
      </c>
      <c r="O599" s="400"/>
      <c r="P599" s="400"/>
      <c r="Q599" s="400"/>
      <c r="R599" s="400"/>
      <c r="S599" s="400"/>
      <c r="T599" s="400"/>
      <c r="V599" s="403"/>
      <c r="W599" s="403"/>
      <c r="X599" s="403"/>
      <c r="Y599" s="400"/>
      <c r="Z599" s="400"/>
      <c r="AA599" s="400"/>
      <c r="AB599" s="400"/>
      <c r="AC599" s="400"/>
      <c r="AD599" s="400"/>
      <c r="AE599" s="400"/>
      <c r="AF599" s="400"/>
      <c r="AG599" s="408"/>
      <c r="AH599" s="400"/>
      <c r="AI599" s="400"/>
      <c r="AJ599" s="400"/>
      <c r="AK599" s="400"/>
      <c r="AL599" s="6"/>
      <c r="AM599" s="6"/>
      <c r="AN599" s="8"/>
    </row>
    <row r="600" spans="1:40">
      <c r="A600" s="725"/>
      <c r="B600" s="727"/>
      <c r="C600" s="726"/>
      <c r="D600" s="726"/>
      <c r="E600" s="400"/>
      <c r="F600" s="401"/>
      <c r="G600" s="400"/>
      <c r="H600" s="400"/>
      <c r="I600" s="400"/>
      <c r="J600" s="409"/>
      <c r="K600" s="400"/>
      <c r="L600" s="400"/>
      <c r="M600" s="400" t="s">
        <v>1768</v>
      </c>
      <c r="N600" s="400" t="s">
        <v>1769</v>
      </c>
      <c r="O600" s="400"/>
      <c r="P600" s="400"/>
      <c r="Q600" s="400"/>
      <c r="R600" s="400"/>
      <c r="S600" s="400"/>
      <c r="T600" s="400"/>
      <c r="V600" s="403"/>
      <c r="W600" s="403"/>
      <c r="X600" s="403"/>
      <c r="Y600" s="400"/>
      <c r="Z600" s="400"/>
      <c r="AA600" s="400"/>
      <c r="AB600" s="400"/>
      <c r="AC600" s="400"/>
      <c r="AD600" s="400"/>
      <c r="AE600" s="400"/>
      <c r="AF600" s="400"/>
      <c r="AG600" s="408"/>
      <c r="AH600" s="400"/>
      <c r="AI600" s="400"/>
      <c r="AJ600" s="400"/>
      <c r="AK600" s="400"/>
      <c r="AL600" s="6"/>
      <c r="AM600" s="6"/>
      <c r="AN600" s="8"/>
    </row>
    <row r="601" spans="1:40">
      <c r="A601" s="725"/>
      <c r="B601" s="727"/>
      <c r="C601" s="726"/>
      <c r="D601" s="726"/>
      <c r="E601" s="400"/>
      <c r="F601" s="401"/>
      <c r="G601" s="400"/>
      <c r="H601" s="400"/>
      <c r="I601" s="400"/>
      <c r="J601" s="409"/>
      <c r="K601" s="400"/>
      <c r="L601" s="400"/>
      <c r="M601" s="400" t="s">
        <v>1770</v>
      </c>
      <c r="N601" s="400" t="s">
        <v>1771</v>
      </c>
      <c r="O601" s="400"/>
      <c r="P601" s="400"/>
      <c r="Q601" s="400"/>
      <c r="R601" s="400"/>
      <c r="S601" s="400"/>
      <c r="T601" s="400"/>
      <c r="V601" s="403"/>
      <c r="W601" s="403"/>
      <c r="X601" s="403"/>
      <c r="Y601" s="400"/>
      <c r="Z601" s="400"/>
      <c r="AA601" s="400"/>
      <c r="AB601" s="400"/>
      <c r="AC601" s="400"/>
      <c r="AD601" s="400"/>
      <c r="AE601" s="400"/>
      <c r="AF601" s="400"/>
      <c r="AG601" s="408"/>
      <c r="AH601" s="400"/>
      <c r="AI601" s="400"/>
      <c r="AJ601" s="400"/>
      <c r="AK601" s="400"/>
      <c r="AL601" s="6"/>
      <c r="AM601" s="6"/>
      <c r="AN601" s="8"/>
    </row>
    <row r="602" spans="1:40">
      <c r="A602" s="725"/>
      <c r="B602" s="727"/>
      <c r="C602" s="726"/>
      <c r="D602" s="726"/>
      <c r="E602" s="400"/>
      <c r="F602" s="401"/>
      <c r="G602" s="400"/>
      <c r="H602" s="400"/>
      <c r="I602" s="400"/>
      <c r="J602" s="409"/>
      <c r="K602" s="400"/>
      <c r="L602" s="400"/>
      <c r="M602" s="400" t="s">
        <v>1772</v>
      </c>
      <c r="N602" s="400" t="s">
        <v>1773</v>
      </c>
      <c r="O602" s="400"/>
      <c r="P602" s="400"/>
      <c r="Q602" s="400"/>
      <c r="R602" s="400"/>
      <c r="S602" s="400"/>
      <c r="T602" s="400"/>
      <c r="V602" s="403"/>
      <c r="W602" s="403"/>
      <c r="X602" s="403"/>
      <c r="Y602" s="400"/>
      <c r="Z602" s="400"/>
      <c r="AA602" s="400"/>
      <c r="AB602" s="400"/>
      <c r="AC602" s="400"/>
      <c r="AD602" s="400"/>
      <c r="AE602" s="400"/>
      <c r="AF602" s="400"/>
      <c r="AG602" s="408"/>
      <c r="AH602" s="400"/>
      <c r="AI602" s="400"/>
      <c r="AJ602" s="400"/>
      <c r="AK602" s="400"/>
      <c r="AL602" s="6"/>
      <c r="AM602" s="6"/>
      <c r="AN602" s="8"/>
    </row>
    <row r="603" spans="1:40">
      <c r="A603" s="725"/>
      <c r="B603" s="727"/>
      <c r="C603" s="726"/>
      <c r="D603" s="726"/>
      <c r="E603" s="400"/>
      <c r="F603" s="401"/>
      <c r="G603" s="400"/>
      <c r="H603" s="400"/>
      <c r="I603" s="400"/>
      <c r="J603" s="409"/>
      <c r="K603" s="400"/>
      <c r="L603" s="400"/>
      <c r="M603" s="400" t="s">
        <v>1774</v>
      </c>
      <c r="N603" s="400" t="s">
        <v>1775</v>
      </c>
      <c r="O603" s="400"/>
      <c r="P603" s="400"/>
      <c r="Q603" s="400"/>
      <c r="R603" s="400"/>
      <c r="S603" s="400"/>
      <c r="T603" s="400"/>
      <c r="V603" s="403"/>
      <c r="W603" s="403"/>
      <c r="X603" s="403"/>
      <c r="Y603" s="400"/>
      <c r="Z603" s="400"/>
      <c r="AA603" s="400"/>
      <c r="AB603" s="400"/>
      <c r="AC603" s="400"/>
      <c r="AD603" s="400"/>
      <c r="AE603" s="400"/>
      <c r="AF603" s="400"/>
      <c r="AG603" s="408"/>
      <c r="AH603" s="400"/>
      <c r="AI603" s="400"/>
      <c r="AJ603" s="400"/>
      <c r="AK603" s="400"/>
      <c r="AL603" s="6"/>
      <c r="AM603" s="6"/>
      <c r="AN603" s="8"/>
    </row>
    <row r="604" spans="1:40">
      <c r="A604" s="725"/>
      <c r="B604" s="727"/>
      <c r="C604" s="726"/>
      <c r="D604" s="726"/>
      <c r="E604" s="400"/>
      <c r="F604" s="401"/>
      <c r="G604" s="400"/>
      <c r="H604" s="400"/>
      <c r="I604" s="400"/>
      <c r="J604" s="409"/>
      <c r="K604" s="400"/>
      <c r="L604" s="400"/>
      <c r="M604" s="400" t="s">
        <v>1776</v>
      </c>
      <c r="N604" s="400" t="s">
        <v>1777</v>
      </c>
      <c r="O604" s="400"/>
      <c r="P604" s="400"/>
      <c r="Q604" s="400"/>
      <c r="R604" s="400"/>
      <c r="S604" s="400"/>
      <c r="T604" s="400"/>
      <c r="V604" s="403"/>
      <c r="W604" s="403"/>
      <c r="X604" s="403"/>
      <c r="Y604" s="400"/>
      <c r="Z604" s="400"/>
      <c r="AA604" s="400"/>
      <c r="AB604" s="400"/>
      <c r="AC604" s="400"/>
      <c r="AD604" s="400"/>
      <c r="AE604" s="400"/>
      <c r="AF604" s="400"/>
      <c r="AG604" s="408"/>
      <c r="AH604" s="400"/>
      <c r="AI604" s="400"/>
      <c r="AJ604" s="400"/>
      <c r="AK604" s="400"/>
      <c r="AL604" s="6"/>
      <c r="AM604" s="6"/>
      <c r="AN604" s="8"/>
    </row>
    <row r="605" spans="1:40">
      <c r="A605" s="725"/>
      <c r="B605" s="727"/>
      <c r="C605" s="726"/>
      <c r="D605" s="726"/>
      <c r="E605" s="400"/>
      <c r="F605" s="401"/>
      <c r="G605" s="400"/>
      <c r="H605" s="400"/>
      <c r="I605" s="400"/>
      <c r="J605" s="409"/>
      <c r="K605" s="400"/>
      <c r="L605" s="400"/>
      <c r="M605" s="400" t="s">
        <v>1778</v>
      </c>
      <c r="N605" s="400" t="s">
        <v>1779</v>
      </c>
      <c r="O605" s="400"/>
      <c r="P605" s="400"/>
      <c r="Q605" s="400"/>
      <c r="R605" s="400"/>
      <c r="S605" s="400"/>
      <c r="T605" s="400"/>
      <c r="V605" s="403"/>
      <c r="W605" s="403"/>
      <c r="X605" s="403"/>
      <c r="Y605" s="400"/>
      <c r="Z605" s="400"/>
      <c r="AA605" s="400"/>
      <c r="AB605" s="400"/>
      <c r="AC605" s="400"/>
      <c r="AD605" s="400"/>
      <c r="AE605" s="400"/>
      <c r="AF605" s="400"/>
      <c r="AG605" s="408"/>
      <c r="AH605" s="400"/>
      <c r="AI605" s="400"/>
      <c r="AJ605" s="400"/>
      <c r="AK605" s="400"/>
      <c r="AL605" s="6"/>
      <c r="AM605" s="6"/>
      <c r="AN605" s="8"/>
    </row>
    <row r="606" spans="1:40">
      <c r="A606" s="725"/>
      <c r="B606" s="727"/>
      <c r="C606" s="726"/>
      <c r="D606" s="726"/>
      <c r="E606" s="400"/>
      <c r="F606" s="401"/>
      <c r="G606" s="400"/>
      <c r="H606" s="400"/>
      <c r="I606" s="400"/>
      <c r="J606" s="409"/>
      <c r="K606" s="400"/>
      <c r="L606" s="400"/>
      <c r="M606" s="400" t="s">
        <v>1780</v>
      </c>
      <c r="N606" s="400" t="s">
        <v>1781</v>
      </c>
      <c r="O606" s="400"/>
      <c r="P606" s="400"/>
      <c r="Q606" s="400"/>
      <c r="R606" s="400"/>
      <c r="S606" s="400"/>
      <c r="T606" s="400"/>
      <c r="V606" s="403"/>
      <c r="W606" s="403"/>
      <c r="X606" s="403"/>
      <c r="Y606" s="400"/>
      <c r="Z606" s="400"/>
      <c r="AA606" s="400"/>
      <c r="AB606" s="400"/>
      <c r="AC606" s="400"/>
      <c r="AD606" s="400"/>
      <c r="AE606" s="400"/>
      <c r="AF606" s="400"/>
      <c r="AG606" s="408"/>
      <c r="AH606" s="400"/>
      <c r="AI606" s="400"/>
      <c r="AJ606" s="400"/>
      <c r="AK606" s="400"/>
      <c r="AL606" s="6"/>
      <c r="AM606" s="6"/>
      <c r="AN606" s="8"/>
    </row>
    <row r="607" spans="1:40">
      <c r="A607" s="725"/>
      <c r="B607" s="727"/>
      <c r="C607" s="726"/>
      <c r="D607" s="726"/>
      <c r="E607" s="400"/>
      <c r="F607" s="401"/>
      <c r="G607" s="400"/>
      <c r="H607" s="400"/>
      <c r="I607" s="400"/>
      <c r="J607" s="409"/>
      <c r="K607" s="400"/>
      <c r="L607" s="400"/>
      <c r="M607" s="400" t="s">
        <v>1782</v>
      </c>
      <c r="N607" s="400" t="s">
        <v>1783</v>
      </c>
      <c r="O607" s="400"/>
      <c r="P607" s="400"/>
      <c r="Q607" s="400"/>
      <c r="R607" s="400"/>
      <c r="S607" s="400"/>
      <c r="T607" s="400"/>
      <c r="V607" s="403"/>
      <c r="W607" s="403"/>
      <c r="X607" s="403"/>
      <c r="Y607" s="400"/>
      <c r="Z607" s="400"/>
      <c r="AA607" s="400"/>
      <c r="AB607" s="400"/>
      <c r="AC607" s="400"/>
      <c r="AD607" s="400"/>
      <c r="AE607" s="400"/>
      <c r="AF607" s="400"/>
      <c r="AG607" s="408"/>
      <c r="AH607" s="400"/>
      <c r="AI607" s="400"/>
      <c r="AJ607" s="400"/>
      <c r="AK607" s="400"/>
      <c r="AL607" s="6"/>
      <c r="AM607" s="6"/>
      <c r="AN607" s="8"/>
    </row>
    <row r="608" spans="1:40">
      <c r="A608" s="725"/>
      <c r="B608" s="727"/>
      <c r="C608" s="726"/>
      <c r="D608" s="726"/>
      <c r="E608" s="400"/>
      <c r="F608" s="401"/>
      <c r="G608" s="400"/>
      <c r="H608" s="400"/>
      <c r="I608" s="400"/>
      <c r="J608" s="409"/>
      <c r="K608" s="400"/>
      <c r="L608" s="400"/>
      <c r="M608" s="400" t="s">
        <v>1784</v>
      </c>
      <c r="N608" s="400" t="s">
        <v>1785</v>
      </c>
      <c r="O608" s="400"/>
      <c r="P608" s="400"/>
      <c r="Q608" s="400"/>
      <c r="R608" s="400"/>
      <c r="S608" s="400"/>
      <c r="T608" s="400"/>
      <c r="V608" s="403"/>
      <c r="W608" s="403"/>
      <c r="X608" s="403"/>
      <c r="Y608" s="400"/>
      <c r="Z608" s="400"/>
      <c r="AA608" s="400"/>
      <c r="AB608" s="400"/>
      <c r="AC608" s="400"/>
      <c r="AD608" s="400"/>
      <c r="AE608" s="400"/>
      <c r="AF608" s="400"/>
      <c r="AG608" s="408"/>
      <c r="AH608" s="400"/>
      <c r="AI608" s="400"/>
      <c r="AJ608" s="400"/>
      <c r="AK608" s="400"/>
      <c r="AL608" s="6"/>
      <c r="AM608" s="6"/>
      <c r="AN608" s="8"/>
    </row>
    <row r="609" spans="1:40">
      <c r="A609" s="725"/>
      <c r="B609" s="727"/>
      <c r="C609" s="726"/>
      <c r="D609" s="726"/>
      <c r="E609" s="400"/>
      <c r="F609" s="401"/>
      <c r="G609" s="400"/>
      <c r="H609" s="400"/>
      <c r="I609" s="400"/>
      <c r="J609" s="409"/>
      <c r="K609" s="400"/>
      <c r="L609" s="400"/>
      <c r="M609" s="400" t="s">
        <v>1786</v>
      </c>
      <c r="N609" s="400" t="s">
        <v>1787</v>
      </c>
      <c r="O609" s="400"/>
      <c r="P609" s="400"/>
      <c r="Q609" s="400"/>
      <c r="R609" s="400"/>
      <c r="S609" s="400"/>
      <c r="T609" s="400"/>
      <c r="V609" s="403"/>
      <c r="W609" s="403"/>
      <c r="X609" s="403"/>
      <c r="Y609" s="400"/>
      <c r="Z609" s="400"/>
      <c r="AA609" s="400"/>
      <c r="AB609" s="400"/>
      <c r="AC609" s="400"/>
      <c r="AD609" s="400"/>
      <c r="AE609" s="400"/>
      <c r="AF609" s="400"/>
      <c r="AG609" s="408"/>
      <c r="AH609" s="400"/>
      <c r="AI609" s="400"/>
      <c r="AJ609" s="400"/>
      <c r="AK609" s="400"/>
      <c r="AL609" s="6"/>
      <c r="AM609" s="6"/>
      <c r="AN609" s="8"/>
    </row>
    <row r="610" spans="1:40">
      <c r="A610" s="725"/>
      <c r="B610" s="727"/>
      <c r="C610" s="726"/>
      <c r="D610" s="726"/>
      <c r="E610" s="400"/>
      <c r="F610" s="401"/>
      <c r="G610" s="400"/>
      <c r="H610" s="400"/>
      <c r="I610" s="400"/>
      <c r="J610" s="409"/>
      <c r="K610" s="400"/>
      <c r="L610" s="400"/>
      <c r="M610" s="400" t="s">
        <v>1788</v>
      </c>
      <c r="N610" s="400" t="s">
        <v>1789</v>
      </c>
      <c r="O610" s="400"/>
      <c r="P610" s="400"/>
      <c r="Q610" s="400"/>
      <c r="R610" s="400"/>
      <c r="S610" s="400"/>
      <c r="T610" s="400"/>
      <c r="V610" s="403"/>
      <c r="W610" s="403"/>
      <c r="X610" s="403"/>
      <c r="Y610" s="400"/>
      <c r="Z610" s="400"/>
      <c r="AA610" s="400"/>
      <c r="AB610" s="400"/>
      <c r="AC610" s="400"/>
      <c r="AD610" s="400"/>
      <c r="AE610" s="400"/>
      <c r="AF610" s="400"/>
      <c r="AG610" s="408"/>
      <c r="AH610" s="400"/>
      <c r="AI610" s="400"/>
      <c r="AJ610" s="400"/>
      <c r="AK610" s="400"/>
      <c r="AL610" s="6"/>
      <c r="AM610" s="6"/>
      <c r="AN610" s="8"/>
    </row>
    <row r="611" spans="1:40">
      <c r="A611" s="725"/>
      <c r="B611" s="727"/>
      <c r="C611" s="726"/>
      <c r="D611" s="726"/>
      <c r="E611" s="400"/>
      <c r="F611" s="401"/>
      <c r="G611" s="400"/>
      <c r="H611" s="400"/>
      <c r="I611" s="400"/>
      <c r="J611" s="409"/>
      <c r="K611" s="400"/>
      <c r="L611" s="400"/>
      <c r="M611" s="400" t="s">
        <v>1790</v>
      </c>
      <c r="N611" s="400" t="s">
        <v>1791</v>
      </c>
      <c r="O611" s="400"/>
      <c r="P611" s="400"/>
      <c r="Q611" s="400"/>
      <c r="R611" s="400"/>
      <c r="S611" s="400"/>
      <c r="T611" s="400"/>
      <c r="V611" s="403"/>
      <c r="W611" s="403"/>
      <c r="X611" s="403"/>
      <c r="Y611" s="400"/>
      <c r="Z611" s="400"/>
      <c r="AA611" s="400"/>
      <c r="AB611" s="400"/>
      <c r="AC611" s="400"/>
      <c r="AD611" s="400"/>
      <c r="AE611" s="400"/>
      <c r="AF611" s="400"/>
      <c r="AG611" s="408"/>
      <c r="AH611" s="400"/>
      <c r="AI611" s="400"/>
      <c r="AJ611" s="400"/>
      <c r="AK611" s="400"/>
      <c r="AL611" s="6"/>
      <c r="AM611" s="6"/>
      <c r="AN611" s="8"/>
    </row>
    <row r="612" spans="1:40">
      <c r="A612" s="725"/>
      <c r="B612" s="727"/>
      <c r="C612" s="726"/>
      <c r="D612" s="726"/>
      <c r="E612" s="400"/>
      <c r="F612" s="401"/>
      <c r="G612" s="400"/>
      <c r="H612" s="400"/>
      <c r="I612" s="400"/>
      <c r="J612" s="409"/>
      <c r="K612" s="400"/>
      <c r="L612" s="400"/>
      <c r="M612" s="400" t="s">
        <v>1792</v>
      </c>
      <c r="N612" s="400" t="s">
        <v>1793</v>
      </c>
      <c r="O612" s="400"/>
      <c r="P612" s="400"/>
      <c r="Q612" s="400"/>
      <c r="R612" s="400"/>
      <c r="S612" s="400"/>
      <c r="T612" s="400"/>
      <c r="V612" s="403"/>
      <c r="W612" s="403"/>
      <c r="X612" s="403"/>
      <c r="Y612" s="400"/>
      <c r="Z612" s="400"/>
      <c r="AA612" s="400"/>
      <c r="AB612" s="400"/>
      <c r="AC612" s="400"/>
      <c r="AD612" s="400"/>
      <c r="AE612" s="400"/>
      <c r="AF612" s="400"/>
      <c r="AG612" s="408"/>
      <c r="AH612" s="400"/>
      <c r="AI612" s="400"/>
      <c r="AJ612" s="400"/>
      <c r="AK612" s="400"/>
      <c r="AL612" s="6"/>
      <c r="AM612" s="6"/>
      <c r="AN612" s="8"/>
    </row>
    <row r="613" spans="1:40">
      <c r="A613" s="725"/>
      <c r="B613" s="727"/>
      <c r="C613" s="726"/>
      <c r="D613" s="726"/>
      <c r="E613" s="400"/>
      <c r="F613" s="401"/>
      <c r="G613" s="400"/>
      <c r="H613" s="400"/>
      <c r="I613" s="400"/>
      <c r="J613" s="409"/>
      <c r="K613" s="400"/>
      <c r="L613" s="400"/>
      <c r="M613" s="400" t="s">
        <v>1794</v>
      </c>
      <c r="N613" s="400" t="s">
        <v>1795</v>
      </c>
      <c r="O613" s="400"/>
      <c r="P613" s="400"/>
      <c r="Q613" s="400"/>
      <c r="R613" s="400"/>
      <c r="S613" s="400"/>
      <c r="T613" s="400"/>
      <c r="V613" s="403"/>
      <c r="W613" s="403"/>
      <c r="X613" s="403"/>
      <c r="Y613" s="400"/>
      <c r="Z613" s="400"/>
      <c r="AA613" s="400"/>
      <c r="AB613" s="400"/>
      <c r="AC613" s="400"/>
      <c r="AD613" s="400"/>
      <c r="AE613" s="400"/>
      <c r="AF613" s="400"/>
      <c r="AG613" s="408"/>
      <c r="AH613" s="400"/>
      <c r="AI613" s="400"/>
      <c r="AJ613" s="400"/>
      <c r="AK613" s="400"/>
      <c r="AL613" s="6"/>
      <c r="AM613" s="6"/>
      <c r="AN613" s="8"/>
    </row>
    <row r="614" spans="1:40">
      <c r="A614" s="725"/>
      <c r="B614" s="727"/>
      <c r="C614" s="726"/>
      <c r="D614" s="726"/>
      <c r="E614" s="400"/>
      <c r="F614" s="401"/>
      <c r="G614" s="400"/>
      <c r="H614" s="400"/>
      <c r="I614" s="400"/>
      <c r="J614" s="409"/>
      <c r="K614" s="400"/>
      <c r="L614" s="400"/>
      <c r="M614" s="400" t="s">
        <v>1796</v>
      </c>
      <c r="N614" s="400" t="s">
        <v>1797</v>
      </c>
      <c r="O614" s="400"/>
      <c r="P614" s="400"/>
      <c r="Q614" s="400"/>
      <c r="R614" s="400"/>
      <c r="S614" s="400"/>
      <c r="T614" s="400"/>
      <c r="V614" s="403"/>
      <c r="W614" s="403"/>
      <c r="X614" s="403"/>
      <c r="Y614" s="400"/>
      <c r="Z614" s="400"/>
      <c r="AA614" s="400"/>
      <c r="AB614" s="400"/>
      <c r="AC614" s="400"/>
      <c r="AD614" s="400"/>
      <c r="AE614" s="400"/>
      <c r="AF614" s="400"/>
      <c r="AG614" s="408"/>
      <c r="AH614" s="400"/>
      <c r="AI614" s="400"/>
      <c r="AJ614" s="400"/>
      <c r="AK614" s="400"/>
      <c r="AL614" s="6"/>
      <c r="AM614" s="6"/>
      <c r="AN614" s="8"/>
    </row>
    <row r="615" spans="1:40">
      <c r="A615" s="725"/>
      <c r="B615" s="727"/>
      <c r="C615" s="726"/>
      <c r="D615" s="726"/>
      <c r="E615" s="400"/>
      <c r="F615" s="401"/>
      <c r="G615" s="400"/>
      <c r="H615" s="400"/>
      <c r="I615" s="400"/>
      <c r="J615" s="409"/>
      <c r="K615" s="400"/>
      <c r="L615" s="400"/>
      <c r="M615" s="400" t="s">
        <v>1798</v>
      </c>
      <c r="N615" s="400" t="s">
        <v>1799</v>
      </c>
      <c r="O615" s="400"/>
      <c r="P615" s="400"/>
      <c r="Q615" s="400"/>
      <c r="R615" s="400"/>
      <c r="S615" s="400"/>
      <c r="T615" s="400"/>
      <c r="V615" s="403"/>
      <c r="W615" s="403"/>
      <c r="X615" s="403"/>
      <c r="Y615" s="400"/>
      <c r="Z615" s="400"/>
      <c r="AA615" s="400"/>
      <c r="AB615" s="400"/>
      <c r="AC615" s="400"/>
      <c r="AD615" s="400"/>
      <c r="AE615" s="400"/>
      <c r="AF615" s="400"/>
      <c r="AG615" s="408"/>
      <c r="AH615" s="400"/>
      <c r="AI615" s="400"/>
      <c r="AJ615" s="400"/>
      <c r="AK615" s="400"/>
      <c r="AL615" s="6"/>
      <c r="AM615" s="6"/>
      <c r="AN615" s="8"/>
    </row>
    <row r="616" spans="1:40">
      <c r="A616" s="725"/>
      <c r="B616" s="727"/>
      <c r="C616" s="726"/>
      <c r="D616" s="726"/>
      <c r="E616" s="400"/>
      <c r="F616" s="401"/>
      <c r="G616" s="400"/>
      <c r="H616" s="400"/>
      <c r="I616" s="400"/>
      <c r="J616" s="409"/>
      <c r="K616" s="400"/>
      <c r="L616" s="400"/>
      <c r="M616" s="400" t="s">
        <v>1800</v>
      </c>
      <c r="N616" s="400" t="s">
        <v>1801</v>
      </c>
      <c r="O616" s="400"/>
      <c r="P616" s="400"/>
      <c r="Q616" s="400"/>
      <c r="R616" s="400"/>
      <c r="S616" s="400"/>
      <c r="T616" s="400"/>
      <c r="V616" s="403"/>
      <c r="W616" s="403"/>
      <c r="X616" s="403"/>
      <c r="Y616" s="400"/>
      <c r="Z616" s="400"/>
      <c r="AA616" s="400"/>
      <c r="AB616" s="400"/>
      <c r="AC616" s="400"/>
      <c r="AD616" s="400"/>
      <c r="AE616" s="400"/>
      <c r="AF616" s="400"/>
      <c r="AG616" s="408"/>
      <c r="AH616" s="400"/>
      <c r="AI616" s="400"/>
      <c r="AJ616" s="400"/>
      <c r="AK616" s="400"/>
      <c r="AL616" s="6"/>
      <c r="AM616" s="6"/>
      <c r="AN616" s="8"/>
    </row>
    <row r="617" spans="1:40">
      <c r="A617" s="725"/>
      <c r="B617" s="727"/>
      <c r="C617" s="726"/>
      <c r="D617" s="726"/>
      <c r="E617" s="400"/>
      <c r="F617" s="401"/>
      <c r="G617" s="400"/>
      <c r="H617" s="400"/>
      <c r="I617" s="400"/>
      <c r="J617" s="409"/>
      <c r="K617" s="400"/>
      <c r="L617" s="400"/>
      <c r="M617" s="400" t="s">
        <v>1802</v>
      </c>
      <c r="N617" s="400" t="s">
        <v>1803</v>
      </c>
      <c r="O617" s="400"/>
      <c r="P617" s="400"/>
      <c r="Q617" s="400"/>
      <c r="R617" s="400"/>
      <c r="S617" s="400"/>
      <c r="T617" s="400"/>
      <c r="V617" s="403"/>
      <c r="W617" s="403"/>
      <c r="X617" s="403"/>
      <c r="Y617" s="400"/>
      <c r="Z617" s="400"/>
      <c r="AA617" s="400"/>
      <c r="AB617" s="400"/>
      <c r="AC617" s="400"/>
      <c r="AD617" s="400"/>
      <c r="AE617" s="400"/>
      <c r="AF617" s="400"/>
      <c r="AG617" s="408"/>
      <c r="AH617" s="400"/>
      <c r="AI617" s="400"/>
      <c r="AJ617" s="400"/>
      <c r="AK617" s="400"/>
      <c r="AL617" s="6"/>
      <c r="AM617" s="6"/>
      <c r="AN617" s="8"/>
    </row>
    <row r="618" spans="1:40">
      <c r="A618" s="725"/>
      <c r="B618" s="727"/>
      <c r="C618" s="726"/>
      <c r="D618" s="726"/>
      <c r="E618" s="400"/>
      <c r="F618" s="401"/>
      <c r="G618" s="400"/>
      <c r="H618" s="400"/>
      <c r="I618" s="400"/>
      <c r="J618" s="409"/>
      <c r="K618" s="400"/>
      <c r="L618" s="400"/>
      <c r="M618" s="400" t="s">
        <v>1804</v>
      </c>
      <c r="N618" s="400" t="s">
        <v>1805</v>
      </c>
      <c r="O618" s="400"/>
      <c r="P618" s="400"/>
      <c r="Q618" s="400"/>
      <c r="R618" s="400"/>
      <c r="S618" s="400"/>
      <c r="T618" s="400"/>
      <c r="V618" s="403"/>
      <c r="W618" s="403"/>
      <c r="X618" s="403"/>
      <c r="Y618" s="400"/>
      <c r="Z618" s="400"/>
      <c r="AA618" s="400"/>
      <c r="AB618" s="400"/>
      <c r="AC618" s="400"/>
      <c r="AD618" s="400"/>
      <c r="AE618" s="400"/>
      <c r="AF618" s="400"/>
      <c r="AG618" s="408"/>
      <c r="AH618" s="400"/>
      <c r="AI618" s="400"/>
      <c r="AJ618" s="400"/>
      <c r="AK618" s="400"/>
      <c r="AL618" s="6"/>
      <c r="AM618" s="6"/>
      <c r="AN618" s="8"/>
    </row>
    <row r="619" spans="1:40">
      <c r="A619" s="725"/>
      <c r="B619" s="727"/>
      <c r="C619" s="726"/>
      <c r="D619" s="726"/>
      <c r="E619" s="400"/>
      <c r="F619" s="401"/>
      <c r="G619" s="400"/>
      <c r="H619" s="400"/>
      <c r="I619" s="400"/>
      <c r="J619" s="409"/>
      <c r="K619" s="400"/>
      <c r="L619" s="400"/>
      <c r="M619" s="400" t="s">
        <v>1806</v>
      </c>
      <c r="N619" s="400" t="s">
        <v>1807</v>
      </c>
      <c r="O619" s="400"/>
      <c r="P619" s="400"/>
      <c r="Q619" s="400"/>
      <c r="R619" s="400"/>
      <c r="S619" s="400"/>
      <c r="T619" s="400"/>
      <c r="V619" s="403"/>
      <c r="W619" s="403"/>
      <c r="X619" s="403"/>
      <c r="Y619" s="400"/>
      <c r="Z619" s="400"/>
      <c r="AA619" s="400"/>
      <c r="AB619" s="400"/>
      <c r="AC619" s="400"/>
      <c r="AD619" s="400"/>
      <c r="AE619" s="400"/>
      <c r="AF619" s="400"/>
      <c r="AG619" s="408"/>
      <c r="AH619" s="400"/>
      <c r="AI619" s="400"/>
      <c r="AJ619" s="400"/>
      <c r="AK619" s="400"/>
      <c r="AL619" s="6"/>
      <c r="AM619" s="6"/>
      <c r="AN619" s="8"/>
    </row>
    <row r="620" spans="1:40">
      <c r="A620" s="725"/>
      <c r="B620" s="727"/>
      <c r="C620" s="726"/>
      <c r="D620" s="726"/>
      <c r="E620" s="400"/>
      <c r="F620" s="401"/>
      <c r="G620" s="400"/>
      <c r="H620" s="400"/>
      <c r="I620" s="400"/>
      <c r="J620" s="409"/>
      <c r="K620" s="400"/>
      <c r="L620" s="400"/>
      <c r="M620" s="400" t="s">
        <v>1808</v>
      </c>
      <c r="N620" s="400" t="s">
        <v>1809</v>
      </c>
      <c r="O620" s="400"/>
      <c r="P620" s="400"/>
      <c r="Q620" s="400"/>
      <c r="R620" s="400"/>
      <c r="S620" s="400"/>
      <c r="T620" s="400"/>
      <c r="V620" s="403"/>
      <c r="W620" s="403"/>
      <c r="X620" s="403"/>
      <c r="Y620" s="400"/>
      <c r="Z620" s="400"/>
      <c r="AA620" s="400"/>
      <c r="AB620" s="400"/>
      <c r="AC620" s="400"/>
      <c r="AD620" s="400"/>
      <c r="AE620" s="400"/>
      <c r="AF620" s="400"/>
      <c r="AG620" s="408"/>
      <c r="AH620" s="400"/>
      <c r="AI620" s="400"/>
      <c r="AJ620" s="400"/>
      <c r="AK620" s="400"/>
      <c r="AL620" s="6"/>
      <c r="AM620" s="6"/>
      <c r="AN620" s="8"/>
    </row>
    <row r="621" spans="1:40">
      <c r="A621" s="725"/>
      <c r="B621" s="727"/>
      <c r="C621" s="726"/>
      <c r="D621" s="726"/>
      <c r="E621" s="400"/>
      <c r="F621" s="401"/>
      <c r="G621" s="400"/>
      <c r="H621" s="400"/>
      <c r="I621" s="400"/>
      <c r="J621" s="409"/>
      <c r="K621" s="400"/>
      <c r="L621" s="400"/>
      <c r="M621" s="400" t="s">
        <v>1810</v>
      </c>
      <c r="N621" s="400" t="s">
        <v>1811</v>
      </c>
      <c r="O621" s="400"/>
      <c r="P621" s="400"/>
      <c r="Q621" s="400"/>
      <c r="R621" s="400"/>
      <c r="S621" s="400"/>
      <c r="T621" s="400"/>
      <c r="V621" s="403"/>
      <c r="W621" s="403"/>
      <c r="X621" s="403"/>
      <c r="Y621" s="400"/>
      <c r="Z621" s="400"/>
      <c r="AA621" s="400"/>
      <c r="AB621" s="400"/>
      <c r="AC621" s="400"/>
      <c r="AD621" s="400"/>
      <c r="AE621" s="400"/>
      <c r="AF621" s="400"/>
      <c r="AG621" s="408"/>
      <c r="AH621" s="400"/>
      <c r="AI621" s="400"/>
      <c r="AJ621" s="400"/>
      <c r="AK621" s="400"/>
      <c r="AL621" s="6"/>
      <c r="AM621" s="6"/>
      <c r="AN621" s="8"/>
    </row>
    <row r="622" spans="1:40">
      <c r="A622" s="725"/>
      <c r="B622" s="727"/>
      <c r="C622" s="726"/>
      <c r="D622" s="726"/>
      <c r="E622" s="400"/>
      <c r="F622" s="401"/>
      <c r="G622" s="400"/>
      <c r="H622" s="400"/>
      <c r="I622" s="400"/>
      <c r="J622" s="409"/>
      <c r="K622" s="400"/>
      <c r="L622" s="400"/>
      <c r="M622" s="400" t="s">
        <v>1812</v>
      </c>
      <c r="N622" s="400" t="s">
        <v>1813</v>
      </c>
      <c r="O622" s="400"/>
      <c r="P622" s="400"/>
      <c r="Q622" s="400"/>
      <c r="R622" s="400"/>
      <c r="S622" s="400"/>
      <c r="T622" s="400"/>
      <c r="V622" s="403"/>
      <c r="W622" s="403"/>
      <c r="X622" s="403"/>
      <c r="Y622" s="400"/>
      <c r="Z622" s="400"/>
      <c r="AA622" s="400"/>
      <c r="AB622" s="400"/>
      <c r="AC622" s="400"/>
      <c r="AD622" s="400"/>
      <c r="AE622" s="400"/>
      <c r="AF622" s="400"/>
      <c r="AG622" s="408"/>
      <c r="AH622" s="400"/>
      <c r="AI622" s="400"/>
      <c r="AJ622" s="400"/>
      <c r="AK622" s="400"/>
      <c r="AL622" s="6"/>
      <c r="AM622" s="6"/>
      <c r="AN622" s="8"/>
    </row>
    <row r="623" spans="1:40">
      <c r="A623" s="725"/>
      <c r="B623" s="727"/>
      <c r="C623" s="726"/>
      <c r="D623" s="726"/>
      <c r="E623" s="400"/>
      <c r="F623" s="401"/>
      <c r="G623" s="400"/>
      <c r="H623" s="400"/>
      <c r="I623" s="400"/>
      <c r="J623" s="409"/>
      <c r="K623" s="400"/>
      <c r="L623" s="400"/>
      <c r="M623" s="400" t="s">
        <v>1814</v>
      </c>
      <c r="N623" s="400" t="s">
        <v>1815</v>
      </c>
      <c r="O623" s="400"/>
      <c r="P623" s="400"/>
      <c r="Q623" s="400"/>
      <c r="R623" s="400"/>
      <c r="S623" s="400"/>
      <c r="T623" s="400"/>
      <c r="V623" s="403"/>
      <c r="W623" s="403"/>
      <c r="X623" s="403"/>
      <c r="Y623" s="400"/>
      <c r="Z623" s="400"/>
      <c r="AA623" s="400"/>
      <c r="AB623" s="400"/>
      <c r="AC623" s="400"/>
      <c r="AD623" s="400"/>
      <c r="AE623" s="400"/>
      <c r="AF623" s="400"/>
      <c r="AG623" s="408"/>
      <c r="AH623" s="400"/>
      <c r="AI623" s="400"/>
      <c r="AJ623" s="400"/>
      <c r="AK623" s="400"/>
      <c r="AL623" s="6"/>
      <c r="AM623" s="6"/>
      <c r="AN623" s="8"/>
    </row>
    <row r="624" spans="1:40">
      <c r="A624" s="725"/>
      <c r="B624" s="727"/>
      <c r="C624" s="726"/>
      <c r="D624" s="726"/>
      <c r="E624" s="400"/>
      <c r="F624" s="401"/>
      <c r="G624" s="400"/>
      <c r="H624" s="400"/>
      <c r="I624" s="400"/>
      <c r="J624" s="409"/>
      <c r="K624" s="400"/>
      <c r="L624" s="400"/>
      <c r="M624" s="400" t="s">
        <v>1816</v>
      </c>
      <c r="N624" s="400" t="s">
        <v>1817</v>
      </c>
      <c r="O624" s="400"/>
      <c r="P624" s="400"/>
      <c r="Q624" s="400"/>
      <c r="R624" s="400"/>
      <c r="S624" s="400"/>
      <c r="T624" s="400"/>
      <c r="V624" s="403"/>
      <c r="W624" s="403"/>
      <c r="X624" s="403"/>
      <c r="Y624" s="400"/>
      <c r="Z624" s="400"/>
      <c r="AA624" s="400"/>
      <c r="AB624" s="400"/>
      <c r="AC624" s="400"/>
      <c r="AD624" s="400"/>
      <c r="AE624" s="400"/>
      <c r="AF624" s="400"/>
      <c r="AG624" s="408"/>
      <c r="AH624" s="400"/>
      <c r="AI624" s="400"/>
      <c r="AJ624" s="400"/>
      <c r="AK624" s="400"/>
      <c r="AL624" s="6"/>
      <c r="AM624" s="6"/>
      <c r="AN624" s="8"/>
    </row>
    <row r="625" spans="1:40">
      <c r="A625" s="725"/>
      <c r="B625" s="727"/>
      <c r="C625" s="726"/>
      <c r="D625" s="726"/>
      <c r="E625" s="400"/>
      <c r="F625" s="401"/>
      <c r="G625" s="400"/>
      <c r="H625" s="400"/>
      <c r="I625" s="400"/>
      <c r="J625" s="409"/>
      <c r="K625" s="400"/>
      <c r="L625" s="400"/>
      <c r="M625" s="400" t="s">
        <v>1818</v>
      </c>
      <c r="N625" s="400" t="s">
        <v>1819</v>
      </c>
      <c r="O625" s="400"/>
      <c r="P625" s="400"/>
      <c r="Q625" s="400"/>
      <c r="R625" s="400"/>
      <c r="S625" s="400"/>
      <c r="T625" s="400"/>
      <c r="V625" s="403"/>
      <c r="W625" s="403"/>
      <c r="X625" s="403"/>
      <c r="Y625" s="400"/>
      <c r="Z625" s="400"/>
      <c r="AA625" s="400"/>
      <c r="AB625" s="400"/>
      <c r="AC625" s="400"/>
      <c r="AD625" s="400"/>
      <c r="AE625" s="400"/>
      <c r="AF625" s="400"/>
      <c r="AG625" s="408"/>
      <c r="AH625" s="400"/>
      <c r="AI625" s="400"/>
      <c r="AJ625" s="400"/>
      <c r="AK625" s="400"/>
      <c r="AL625" s="6"/>
      <c r="AM625" s="6"/>
      <c r="AN625" s="8"/>
    </row>
    <row r="626" spans="1:40">
      <c r="A626" s="725"/>
      <c r="B626" s="727"/>
      <c r="C626" s="726"/>
      <c r="D626" s="726"/>
      <c r="E626" s="400"/>
      <c r="F626" s="401"/>
      <c r="G626" s="400"/>
      <c r="H626" s="400"/>
      <c r="I626" s="400"/>
      <c r="J626" s="409"/>
      <c r="K626" s="400"/>
      <c r="L626" s="400"/>
      <c r="M626" s="400" t="s">
        <v>1820</v>
      </c>
      <c r="N626" s="400" t="s">
        <v>1821</v>
      </c>
      <c r="O626" s="400"/>
      <c r="P626" s="400"/>
      <c r="Q626" s="400"/>
      <c r="R626" s="400"/>
      <c r="S626" s="400"/>
      <c r="T626" s="400"/>
      <c r="V626" s="403"/>
      <c r="W626" s="403"/>
      <c r="X626" s="403"/>
      <c r="Y626" s="400"/>
      <c r="Z626" s="400"/>
      <c r="AA626" s="400"/>
      <c r="AB626" s="400"/>
      <c r="AC626" s="400"/>
      <c r="AD626" s="400"/>
      <c r="AE626" s="400"/>
      <c r="AF626" s="400"/>
      <c r="AG626" s="408"/>
      <c r="AH626" s="400"/>
      <c r="AI626" s="400"/>
      <c r="AJ626" s="400"/>
      <c r="AK626" s="400"/>
      <c r="AL626" s="6"/>
      <c r="AM626" s="6"/>
      <c r="AN626" s="8"/>
    </row>
    <row r="627" spans="1:40">
      <c r="A627" s="725"/>
      <c r="B627" s="727"/>
      <c r="C627" s="726"/>
      <c r="D627" s="726"/>
      <c r="E627" s="400"/>
      <c r="F627" s="401"/>
      <c r="G627" s="400"/>
      <c r="H627" s="400"/>
      <c r="I627" s="400"/>
      <c r="J627" s="409"/>
      <c r="K627" s="400"/>
      <c r="L627" s="400"/>
      <c r="M627" s="400" t="s">
        <v>1822</v>
      </c>
      <c r="N627" s="400" t="s">
        <v>1823</v>
      </c>
      <c r="O627" s="400"/>
      <c r="P627" s="400"/>
      <c r="Q627" s="400"/>
      <c r="R627" s="400"/>
      <c r="S627" s="400"/>
      <c r="T627" s="400"/>
      <c r="V627" s="403"/>
      <c r="W627" s="403"/>
      <c r="X627" s="403"/>
      <c r="Y627" s="400"/>
      <c r="Z627" s="400"/>
      <c r="AA627" s="400"/>
      <c r="AB627" s="400"/>
      <c r="AC627" s="400"/>
      <c r="AD627" s="400"/>
      <c r="AE627" s="400"/>
      <c r="AF627" s="400"/>
      <c r="AG627" s="408"/>
      <c r="AH627" s="400"/>
      <c r="AI627" s="400"/>
      <c r="AJ627" s="400"/>
      <c r="AK627" s="400"/>
      <c r="AL627" s="6"/>
      <c r="AM627" s="6"/>
      <c r="AN627" s="8"/>
    </row>
    <row r="628" spans="1:40">
      <c r="A628" s="725"/>
      <c r="B628" s="727"/>
      <c r="C628" s="726"/>
      <c r="D628" s="726"/>
      <c r="E628" s="400"/>
      <c r="F628" s="401"/>
      <c r="G628" s="400"/>
      <c r="H628" s="400"/>
      <c r="I628" s="400"/>
      <c r="J628" s="409"/>
      <c r="K628" s="400"/>
      <c r="L628" s="400"/>
      <c r="M628" s="400" t="s">
        <v>1824</v>
      </c>
      <c r="N628" s="400" t="s">
        <v>1825</v>
      </c>
      <c r="O628" s="400"/>
      <c r="P628" s="400"/>
      <c r="Q628" s="400"/>
      <c r="R628" s="400"/>
      <c r="S628" s="400"/>
      <c r="T628" s="400"/>
      <c r="V628" s="403"/>
      <c r="W628" s="403"/>
      <c r="X628" s="403"/>
      <c r="Y628" s="400"/>
      <c r="Z628" s="400"/>
      <c r="AA628" s="400"/>
      <c r="AB628" s="400"/>
      <c r="AC628" s="400"/>
      <c r="AD628" s="400"/>
      <c r="AE628" s="400"/>
      <c r="AF628" s="400"/>
      <c r="AG628" s="408"/>
      <c r="AH628" s="400"/>
      <c r="AI628" s="400"/>
      <c r="AJ628" s="400"/>
      <c r="AK628" s="400"/>
      <c r="AL628" s="6"/>
      <c r="AM628" s="6"/>
      <c r="AN628" s="8"/>
    </row>
    <row r="629" spans="1:40">
      <c r="A629" s="725"/>
      <c r="B629" s="727"/>
      <c r="C629" s="726"/>
      <c r="D629" s="726"/>
      <c r="E629" s="400"/>
      <c r="F629" s="401"/>
      <c r="G629" s="400"/>
      <c r="H629" s="400"/>
      <c r="I629" s="400"/>
      <c r="J629" s="409"/>
      <c r="K629" s="400"/>
      <c r="L629" s="400"/>
      <c r="M629" s="400" t="s">
        <v>1826</v>
      </c>
      <c r="N629" s="400" t="s">
        <v>3029</v>
      </c>
      <c r="O629" s="400"/>
      <c r="P629" s="400"/>
      <c r="Q629" s="400"/>
      <c r="R629" s="400"/>
      <c r="S629" s="400"/>
      <c r="T629" s="400"/>
      <c r="V629" s="403"/>
      <c r="W629" s="403"/>
      <c r="X629" s="403"/>
      <c r="Y629" s="400"/>
      <c r="Z629" s="400"/>
      <c r="AA629" s="400"/>
      <c r="AB629" s="400"/>
      <c r="AC629" s="400"/>
      <c r="AD629" s="400"/>
      <c r="AE629" s="400"/>
      <c r="AF629" s="400"/>
      <c r="AG629" s="408"/>
      <c r="AH629" s="400"/>
      <c r="AI629" s="400"/>
      <c r="AJ629" s="400"/>
      <c r="AK629" s="400"/>
      <c r="AL629" s="6"/>
      <c r="AM629" s="6"/>
      <c r="AN629" s="8"/>
    </row>
    <row r="630" spans="1:40">
      <c r="A630" s="725"/>
      <c r="B630" s="727"/>
      <c r="C630" s="726"/>
      <c r="D630" s="726"/>
      <c r="E630" s="400"/>
      <c r="F630" s="401"/>
      <c r="G630" s="400"/>
      <c r="H630" s="400"/>
      <c r="I630" s="400"/>
      <c r="J630" s="409"/>
      <c r="K630" s="400"/>
      <c r="L630" s="400"/>
      <c r="M630" s="400" t="s">
        <v>1827</v>
      </c>
      <c r="N630" s="400" t="s">
        <v>1828</v>
      </c>
      <c r="O630" s="400"/>
      <c r="P630" s="400"/>
      <c r="Q630" s="400"/>
      <c r="R630" s="400"/>
      <c r="S630" s="400"/>
      <c r="T630" s="400"/>
      <c r="V630" s="403"/>
      <c r="W630" s="403"/>
      <c r="X630" s="403"/>
      <c r="Y630" s="400"/>
      <c r="Z630" s="400"/>
      <c r="AA630" s="400"/>
      <c r="AB630" s="400"/>
      <c r="AC630" s="400"/>
      <c r="AD630" s="400"/>
      <c r="AE630" s="400"/>
      <c r="AF630" s="400"/>
      <c r="AG630" s="408"/>
      <c r="AH630" s="400"/>
      <c r="AI630" s="400"/>
      <c r="AJ630" s="400"/>
      <c r="AK630" s="400"/>
      <c r="AL630" s="6"/>
      <c r="AM630" s="6"/>
      <c r="AN630" s="8"/>
    </row>
    <row r="631" spans="1:40">
      <c r="A631" s="725"/>
      <c r="B631" s="727"/>
      <c r="C631" s="726"/>
      <c r="D631" s="726"/>
      <c r="E631" s="400"/>
      <c r="F631" s="401"/>
      <c r="G631" s="400"/>
      <c r="H631" s="400"/>
      <c r="I631" s="400"/>
      <c r="J631" s="409"/>
      <c r="K631" s="400"/>
      <c r="L631" s="400"/>
      <c r="M631" s="400" t="s">
        <v>1829</v>
      </c>
      <c r="N631" s="400" t="s">
        <v>1830</v>
      </c>
      <c r="O631" s="400"/>
      <c r="P631" s="400"/>
      <c r="Q631" s="400"/>
      <c r="R631" s="400"/>
      <c r="S631" s="400"/>
      <c r="T631" s="400"/>
      <c r="V631" s="403"/>
      <c r="W631" s="403"/>
      <c r="X631" s="403"/>
      <c r="Y631" s="400"/>
      <c r="Z631" s="400"/>
      <c r="AA631" s="400"/>
      <c r="AB631" s="400"/>
      <c r="AC631" s="400"/>
      <c r="AD631" s="400"/>
      <c r="AE631" s="400"/>
      <c r="AF631" s="400"/>
      <c r="AG631" s="408"/>
      <c r="AH631" s="400"/>
      <c r="AI631" s="400"/>
      <c r="AJ631" s="400"/>
      <c r="AK631" s="400"/>
      <c r="AL631" s="6"/>
      <c r="AM631" s="6"/>
      <c r="AN631" s="8"/>
    </row>
    <row r="632" spans="1:40">
      <c r="A632" s="725"/>
      <c r="B632" s="727"/>
      <c r="C632" s="726"/>
      <c r="D632" s="726"/>
      <c r="E632" s="400"/>
      <c r="F632" s="401"/>
      <c r="G632" s="400"/>
      <c r="H632" s="400"/>
      <c r="I632" s="400"/>
      <c r="J632" s="409"/>
      <c r="K632" s="400"/>
      <c r="L632" s="400"/>
      <c r="M632" s="400" t="s">
        <v>1831</v>
      </c>
      <c r="N632" s="400" t="s">
        <v>1832</v>
      </c>
      <c r="O632" s="400"/>
      <c r="P632" s="400"/>
      <c r="Q632" s="400"/>
      <c r="R632" s="400"/>
      <c r="S632" s="400"/>
      <c r="T632" s="400"/>
      <c r="V632" s="403"/>
      <c r="W632" s="403"/>
      <c r="X632" s="403"/>
      <c r="Y632" s="400"/>
      <c r="Z632" s="400"/>
      <c r="AA632" s="400"/>
      <c r="AB632" s="400"/>
      <c r="AC632" s="400"/>
      <c r="AD632" s="400"/>
      <c r="AE632" s="400"/>
      <c r="AF632" s="400"/>
      <c r="AG632" s="408"/>
      <c r="AH632" s="400"/>
      <c r="AI632" s="400"/>
      <c r="AJ632" s="400"/>
      <c r="AK632" s="400"/>
      <c r="AL632" s="6"/>
      <c r="AM632" s="6"/>
      <c r="AN632" s="8"/>
    </row>
    <row r="633" spans="1:40">
      <c r="A633" s="725"/>
      <c r="B633" s="727"/>
      <c r="C633" s="726"/>
      <c r="D633" s="726"/>
      <c r="E633" s="400"/>
      <c r="F633" s="401"/>
      <c r="G633" s="400"/>
      <c r="H633" s="400"/>
      <c r="I633" s="400"/>
      <c r="J633" s="409"/>
      <c r="K633" s="400"/>
      <c r="L633" s="400"/>
      <c r="M633" s="400" t="s">
        <v>1833</v>
      </c>
      <c r="N633" s="400" t="s">
        <v>1834</v>
      </c>
      <c r="O633" s="400"/>
      <c r="P633" s="400"/>
      <c r="Q633" s="400"/>
      <c r="R633" s="400"/>
      <c r="S633" s="400"/>
      <c r="T633" s="400"/>
      <c r="V633" s="403"/>
      <c r="W633" s="403"/>
      <c r="X633" s="403"/>
      <c r="Y633" s="400"/>
      <c r="Z633" s="400"/>
      <c r="AA633" s="400"/>
      <c r="AB633" s="400"/>
      <c r="AC633" s="400"/>
      <c r="AD633" s="400"/>
      <c r="AE633" s="400"/>
      <c r="AF633" s="400"/>
      <c r="AG633" s="408"/>
      <c r="AH633" s="400"/>
      <c r="AI633" s="400"/>
      <c r="AJ633" s="400"/>
      <c r="AK633" s="400"/>
      <c r="AL633" s="6"/>
      <c r="AM633" s="6"/>
      <c r="AN633" s="8"/>
    </row>
    <row r="634" spans="1:40">
      <c r="A634" s="725"/>
      <c r="B634" s="727"/>
      <c r="C634" s="726"/>
      <c r="D634" s="726"/>
      <c r="E634" s="400"/>
      <c r="F634" s="401"/>
      <c r="G634" s="400"/>
      <c r="H634" s="400"/>
      <c r="I634" s="400"/>
      <c r="J634" s="409"/>
      <c r="K634" s="400"/>
      <c r="L634" s="400"/>
      <c r="M634" s="400" t="s">
        <v>1835</v>
      </c>
      <c r="N634" s="400" t="s">
        <v>1836</v>
      </c>
      <c r="O634" s="400"/>
      <c r="P634" s="400"/>
      <c r="Q634" s="400"/>
      <c r="R634" s="400"/>
      <c r="S634" s="400"/>
      <c r="T634" s="400"/>
      <c r="V634" s="403"/>
      <c r="W634" s="403"/>
      <c r="X634" s="403"/>
      <c r="Y634" s="400"/>
      <c r="Z634" s="400"/>
      <c r="AA634" s="400"/>
      <c r="AB634" s="400"/>
      <c r="AC634" s="400"/>
      <c r="AD634" s="400"/>
      <c r="AE634" s="400"/>
      <c r="AF634" s="400"/>
      <c r="AG634" s="408"/>
      <c r="AH634" s="400"/>
      <c r="AI634" s="400"/>
      <c r="AJ634" s="400"/>
      <c r="AK634" s="400"/>
      <c r="AL634" s="6"/>
      <c r="AM634" s="6"/>
      <c r="AN634" s="8"/>
    </row>
    <row r="635" spans="1:40">
      <c r="A635" s="725"/>
      <c r="B635" s="727"/>
      <c r="C635" s="726"/>
      <c r="D635" s="726"/>
      <c r="E635" s="400"/>
      <c r="F635" s="401"/>
      <c r="G635" s="400"/>
      <c r="H635" s="400"/>
      <c r="I635" s="400"/>
      <c r="J635" s="409"/>
      <c r="K635" s="400"/>
      <c r="L635" s="400"/>
      <c r="M635" s="400" t="s">
        <v>1837</v>
      </c>
      <c r="N635" s="400" t="s">
        <v>1838</v>
      </c>
      <c r="O635" s="400"/>
      <c r="P635" s="400"/>
      <c r="Q635" s="400"/>
      <c r="R635" s="400"/>
      <c r="S635" s="400"/>
      <c r="T635" s="400"/>
      <c r="V635" s="403"/>
      <c r="W635" s="403"/>
      <c r="X635" s="403"/>
      <c r="Y635" s="400"/>
      <c r="Z635" s="400"/>
      <c r="AA635" s="400"/>
      <c r="AB635" s="400"/>
      <c r="AC635" s="400"/>
      <c r="AD635" s="400"/>
      <c r="AE635" s="400"/>
      <c r="AF635" s="400"/>
      <c r="AG635" s="408"/>
      <c r="AH635" s="400"/>
      <c r="AI635" s="400"/>
      <c r="AJ635" s="400"/>
      <c r="AK635" s="400"/>
      <c r="AL635" s="6"/>
      <c r="AM635" s="6"/>
      <c r="AN635" s="8"/>
    </row>
    <row r="636" spans="1:40">
      <c r="A636" s="725"/>
      <c r="B636" s="727"/>
      <c r="C636" s="726"/>
      <c r="D636" s="726"/>
      <c r="E636" s="400"/>
      <c r="F636" s="401"/>
      <c r="G636" s="400"/>
      <c r="H636" s="400"/>
      <c r="I636" s="400"/>
      <c r="J636" s="409"/>
      <c r="K636" s="400"/>
      <c r="L636" s="400"/>
      <c r="M636" s="400" t="s">
        <v>1839</v>
      </c>
      <c r="N636" s="400" t="s">
        <v>1840</v>
      </c>
      <c r="O636" s="400"/>
      <c r="P636" s="400"/>
      <c r="Q636" s="400"/>
      <c r="R636" s="400"/>
      <c r="S636" s="400"/>
      <c r="T636" s="400"/>
      <c r="V636" s="403"/>
      <c r="W636" s="403"/>
      <c r="X636" s="403"/>
      <c r="Y636" s="400"/>
      <c r="Z636" s="400"/>
      <c r="AA636" s="400"/>
      <c r="AB636" s="400"/>
      <c r="AC636" s="400"/>
      <c r="AD636" s="400"/>
      <c r="AE636" s="400"/>
      <c r="AF636" s="400"/>
      <c r="AG636" s="408"/>
      <c r="AH636" s="400"/>
      <c r="AI636" s="400"/>
      <c r="AJ636" s="400"/>
      <c r="AK636" s="400"/>
      <c r="AL636" s="6"/>
      <c r="AM636" s="6"/>
      <c r="AN636" s="8"/>
    </row>
    <row r="637" spans="1:40">
      <c r="A637" s="725"/>
      <c r="B637" s="727"/>
      <c r="C637" s="726"/>
      <c r="D637" s="726"/>
      <c r="E637" s="400"/>
      <c r="F637" s="401"/>
      <c r="G637" s="400"/>
      <c r="H637" s="400"/>
      <c r="I637" s="400"/>
      <c r="J637" s="409"/>
      <c r="K637" s="400"/>
      <c r="L637" s="400"/>
      <c r="M637" s="400" t="s">
        <v>1841</v>
      </c>
      <c r="N637" s="400" t="s">
        <v>1842</v>
      </c>
      <c r="O637" s="400"/>
      <c r="P637" s="400"/>
      <c r="Q637" s="400"/>
      <c r="R637" s="400"/>
      <c r="S637" s="400"/>
      <c r="T637" s="400"/>
      <c r="V637" s="403"/>
      <c r="W637" s="403"/>
      <c r="X637" s="403"/>
      <c r="Y637" s="400"/>
      <c r="Z637" s="400"/>
      <c r="AA637" s="400"/>
      <c r="AB637" s="400"/>
      <c r="AC637" s="400"/>
      <c r="AD637" s="400"/>
      <c r="AE637" s="400"/>
      <c r="AF637" s="400"/>
      <c r="AG637" s="408"/>
      <c r="AH637" s="400"/>
      <c r="AI637" s="400"/>
      <c r="AJ637" s="400"/>
      <c r="AK637" s="400"/>
      <c r="AL637" s="6"/>
      <c r="AM637" s="6"/>
      <c r="AN637" s="8"/>
    </row>
    <row r="638" spans="1:40">
      <c r="A638" s="725"/>
      <c r="B638" s="727"/>
      <c r="C638" s="726"/>
      <c r="D638" s="726"/>
      <c r="E638" s="400"/>
      <c r="F638" s="401"/>
      <c r="G638" s="400"/>
      <c r="H638" s="400"/>
      <c r="I638" s="400"/>
      <c r="J638" s="409"/>
      <c r="K638" s="400"/>
      <c r="L638" s="400"/>
      <c r="M638" s="400" t="s">
        <v>1843</v>
      </c>
      <c r="N638" s="400" t="s">
        <v>1844</v>
      </c>
      <c r="O638" s="400"/>
      <c r="P638" s="400"/>
      <c r="Q638" s="400"/>
      <c r="R638" s="400"/>
      <c r="S638" s="400"/>
      <c r="T638" s="400"/>
      <c r="V638" s="403"/>
      <c r="W638" s="403"/>
      <c r="X638" s="403"/>
      <c r="Y638" s="400"/>
      <c r="Z638" s="400"/>
      <c r="AA638" s="400"/>
      <c r="AB638" s="400"/>
      <c r="AC638" s="400"/>
      <c r="AD638" s="400"/>
      <c r="AE638" s="400"/>
      <c r="AF638" s="400"/>
      <c r="AG638" s="408"/>
      <c r="AH638" s="400"/>
      <c r="AI638" s="400"/>
      <c r="AJ638" s="400"/>
      <c r="AK638" s="400"/>
      <c r="AL638" s="6"/>
      <c r="AM638" s="6"/>
      <c r="AN638" s="8"/>
    </row>
    <row r="639" spans="1:40">
      <c r="A639" s="725"/>
      <c r="B639" s="727"/>
      <c r="C639" s="726"/>
      <c r="D639" s="726"/>
      <c r="E639" s="400"/>
      <c r="F639" s="401"/>
      <c r="G639" s="400"/>
      <c r="H639" s="400"/>
      <c r="I639" s="400"/>
      <c r="J639" s="409"/>
      <c r="K639" s="400"/>
      <c r="L639" s="400"/>
      <c r="M639" s="400" t="s">
        <v>1845</v>
      </c>
      <c r="N639" s="400" t="s">
        <v>1846</v>
      </c>
      <c r="O639" s="400"/>
      <c r="P639" s="400"/>
      <c r="Q639" s="400"/>
      <c r="R639" s="400"/>
      <c r="S639" s="400"/>
      <c r="T639" s="400"/>
      <c r="V639" s="403"/>
      <c r="W639" s="403"/>
      <c r="X639" s="403"/>
      <c r="Y639" s="400"/>
      <c r="Z639" s="400"/>
      <c r="AA639" s="400"/>
      <c r="AB639" s="400"/>
      <c r="AC639" s="400"/>
      <c r="AD639" s="400"/>
      <c r="AE639" s="400"/>
      <c r="AF639" s="400"/>
      <c r="AG639" s="408"/>
      <c r="AH639" s="400"/>
      <c r="AI639" s="400"/>
      <c r="AJ639" s="400"/>
      <c r="AK639" s="400"/>
      <c r="AL639" s="6"/>
      <c r="AM639" s="6"/>
      <c r="AN639" s="8"/>
    </row>
    <row r="640" spans="1:40">
      <c r="A640" s="725"/>
      <c r="B640" s="727"/>
      <c r="C640" s="726"/>
      <c r="D640" s="726"/>
      <c r="E640" s="400"/>
      <c r="F640" s="401"/>
      <c r="G640" s="400"/>
      <c r="H640" s="400"/>
      <c r="I640" s="400"/>
      <c r="J640" s="409"/>
      <c r="K640" s="400"/>
      <c r="L640" s="400"/>
      <c r="M640" s="400" t="s">
        <v>1847</v>
      </c>
      <c r="N640" s="400" t="s">
        <v>1848</v>
      </c>
      <c r="O640" s="400"/>
      <c r="P640" s="400"/>
      <c r="Q640" s="400"/>
      <c r="R640" s="400"/>
      <c r="S640" s="400"/>
      <c r="T640" s="400"/>
      <c r="V640" s="403"/>
      <c r="W640" s="403"/>
      <c r="X640" s="403"/>
      <c r="Y640" s="400"/>
      <c r="Z640" s="400"/>
      <c r="AA640" s="400"/>
      <c r="AB640" s="400"/>
      <c r="AC640" s="400"/>
      <c r="AD640" s="400"/>
      <c r="AE640" s="400"/>
      <c r="AF640" s="400"/>
      <c r="AG640" s="408"/>
      <c r="AH640" s="400"/>
      <c r="AI640" s="400"/>
      <c r="AJ640" s="400"/>
      <c r="AK640" s="400"/>
      <c r="AL640" s="6"/>
      <c r="AM640" s="6"/>
      <c r="AN640" s="8"/>
    </row>
    <row r="641" spans="1:40">
      <c r="A641" s="725"/>
      <c r="B641" s="727"/>
      <c r="C641" s="726"/>
      <c r="D641" s="726"/>
      <c r="E641" s="400"/>
      <c r="F641" s="401"/>
      <c r="G641" s="400"/>
      <c r="H641" s="400"/>
      <c r="I641" s="400"/>
      <c r="J641" s="409"/>
      <c r="K641" s="400"/>
      <c r="L641" s="400"/>
      <c r="M641" s="400" t="s">
        <v>1849</v>
      </c>
      <c r="N641" s="400" t="s">
        <v>1850</v>
      </c>
      <c r="O641" s="400"/>
      <c r="P641" s="400"/>
      <c r="Q641" s="400"/>
      <c r="R641" s="400"/>
      <c r="S641" s="400"/>
      <c r="T641" s="400"/>
      <c r="V641" s="403"/>
      <c r="W641" s="403"/>
      <c r="X641" s="403"/>
      <c r="Y641" s="400"/>
      <c r="Z641" s="400"/>
      <c r="AA641" s="400"/>
      <c r="AB641" s="400"/>
      <c r="AC641" s="400"/>
      <c r="AD641" s="400"/>
      <c r="AE641" s="400"/>
      <c r="AF641" s="400"/>
      <c r="AG641" s="408"/>
      <c r="AH641" s="400"/>
      <c r="AI641" s="400"/>
      <c r="AJ641" s="400"/>
      <c r="AK641" s="400"/>
      <c r="AL641" s="6"/>
      <c r="AM641" s="6"/>
      <c r="AN641" s="8"/>
    </row>
    <row r="642" spans="1:40">
      <c r="A642" s="725"/>
      <c r="B642" s="727"/>
      <c r="C642" s="726"/>
      <c r="D642" s="726"/>
      <c r="E642" s="400"/>
      <c r="F642" s="401"/>
      <c r="G642" s="400"/>
      <c r="H642" s="400"/>
      <c r="I642" s="400"/>
      <c r="J642" s="409"/>
      <c r="K642" s="400"/>
      <c r="L642" s="400"/>
      <c r="M642" s="400" t="s">
        <v>1851</v>
      </c>
      <c r="N642" s="400" t="s">
        <v>1852</v>
      </c>
      <c r="O642" s="400"/>
      <c r="P642" s="400"/>
      <c r="Q642" s="400"/>
      <c r="R642" s="400"/>
      <c r="S642" s="400"/>
      <c r="T642" s="400"/>
      <c r="V642" s="403"/>
      <c r="W642" s="403"/>
      <c r="X642" s="403"/>
      <c r="Y642" s="400"/>
      <c r="Z642" s="400"/>
      <c r="AA642" s="400"/>
      <c r="AB642" s="400"/>
      <c r="AC642" s="400"/>
      <c r="AD642" s="400"/>
      <c r="AE642" s="400"/>
      <c r="AF642" s="400"/>
      <c r="AG642" s="408"/>
      <c r="AH642" s="400"/>
      <c r="AI642" s="400"/>
      <c r="AJ642" s="400"/>
      <c r="AK642" s="400"/>
      <c r="AL642" s="6"/>
      <c r="AM642" s="6"/>
      <c r="AN642" s="8"/>
    </row>
    <row r="643" spans="1:40">
      <c r="A643" s="725"/>
      <c r="B643" s="727"/>
      <c r="C643" s="726"/>
      <c r="D643" s="726"/>
      <c r="E643" s="400"/>
      <c r="F643" s="401"/>
      <c r="G643" s="400"/>
      <c r="H643" s="400"/>
      <c r="I643" s="400"/>
      <c r="J643" s="409"/>
      <c r="K643" s="400"/>
      <c r="L643" s="400"/>
      <c r="M643" s="400" t="s">
        <v>1853</v>
      </c>
      <c r="N643" s="400" t="s">
        <v>3030</v>
      </c>
      <c r="O643" s="400"/>
      <c r="P643" s="400"/>
      <c r="Q643" s="400"/>
      <c r="R643" s="400"/>
      <c r="S643" s="400"/>
      <c r="T643" s="400"/>
      <c r="V643" s="403"/>
      <c r="W643" s="403"/>
      <c r="X643" s="403"/>
      <c r="Y643" s="400"/>
      <c r="Z643" s="400"/>
      <c r="AA643" s="400"/>
      <c r="AB643" s="400"/>
      <c r="AC643" s="400"/>
      <c r="AD643" s="400"/>
      <c r="AE643" s="400"/>
      <c r="AF643" s="400"/>
      <c r="AG643" s="408"/>
      <c r="AH643" s="400"/>
      <c r="AI643" s="400"/>
      <c r="AJ643" s="400"/>
      <c r="AK643" s="400"/>
      <c r="AL643" s="6"/>
      <c r="AM643" s="6"/>
      <c r="AN643" s="8"/>
    </row>
    <row r="644" spans="1:40">
      <c r="A644" s="725"/>
      <c r="B644" s="727"/>
      <c r="C644" s="726"/>
      <c r="D644" s="726"/>
      <c r="E644" s="400"/>
      <c r="F644" s="401"/>
      <c r="G644" s="400"/>
      <c r="H644" s="400"/>
      <c r="I644" s="400"/>
      <c r="J644" s="409"/>
      <c r="K644" s="400"/>
      <c r="L644" s="400"/>
      <c r="M644" s="400" t="s">
        <v>1854</v>
      </c>
      <c r="N644" s="400" t="s">
        <v>1855</v>
      </c>
      <c r="O644" s="400"/>
      <c r="P644" s="400"/>
      <c r="Q644" s="400"/>
      <c r="R644" s="400"/>
      <c r="S644" s="400"/>
      <c r="T644" s="400"/>
      <c r="V644" s="403"/>
      <c r="W644" s="403"/>
      <c r="X644" s="403"/>
      <c r="Y644" s="400"/>
      <c r="Z644" s="400"/>
      <c r="AA644" s="400"/>
      <c r="AB644" s="400"/>
      <c r="AC644" s="400"/>
      <c r="AD644" s="400"/>
      <c r="AE644" s="400"/>
      <c r="AF644" s="400"/>
      <c r="AG644" s="408"/>
      <c r="AH644" s="400"/>
      <c r="AI644" s="400"/>
      <c r="AJ644" s="400"/>
      <c r="AK644" s="400"/>
      <c r="AL644" s="6"/>
      <c r="AM644" s="6"/>
      <c r="AN644" s="8"/>
    </row>
    <row r="645" spans="1:40">
      <c r="A645" s="725"/>
      <c r="B645" s="727"/>
      <c r="C645" s="726"/>
      <c r="D645" s="726"/>
      <c r="E645" s="400"/>
      <c r="F645" s="401"/>
      <c r="G645" s="400"/>
      <c r="H645" s="400"/>
      <c r="I645" s="400"/>
      <c r="J645" s="409"/>
      <c r="K645" s="400"/>
      <c r="L645" s="400"/>
      <c r="M645" s="400" t="s">
        <v>1856</v>
      </c>
      <c r="N645" s="400" t="s">
        <v>1857</v>
      </c>
      <c r="O645" s="400"/>
      <c r="P645" s="400"/>
      <c r="Q645" s="400"/>
      <c r="R645" s="400"/>
      <c r="S645" s="400"/>
      <c r="T645" s="400"/>
      <c r="V645" s="403"/>
      <c r="W645" s="403"/>
      <c r="X645" s="403"/>
      <c r="Y645" s="400"/>
      <c r="Z645" s="400"/>
      <c r="AA645" s="400"/>
      <c r="AB645" s="400"/>
      <c r="AC645" s="400"/>
      <c r="AD645" s="400"/>
      <c r="AE645" s="400"/>
      <c r="AF645" s="400"/>
      <c r="AG645" s="408"/>
      <c r="AH645" s="400"/>
      <c r="AI645" s="400"/>
      <c r="AJ645" s="400"/>
      <c r="AK645" s="400"/>
      <c r="AL645" s="6"/>
      <c r="AM645" s="6"/>
      <c r="AN645" s="8"/>
    </row>
    <row r="646" spans="1:40">
      <c r="A646" s="725"/>
      <c r="B646" s="727"/>
      <c r="C646" s="726"/>
      <c r="D646" s="726"/>
      <c r="E646" s="400"/>
      <c r="F646" s="401"/>
      <c r="G646" s="400"/>
      <c r="H646" s="400"/>
      <c r="I646" s="400"/>
      <c r="J646" s="409"/>
      <c r="K646" s="400"/>
      <c r="L646" s="400"/>
      <c r="M646" s="400" t="s">
        <v>1858</v>
      </c>
      <c r="N646" s="400" t="s">
        <v>1859</v>
      </c>
      <c r="O646" s="400"/>
      <c r="P646" s="400"/>
      <c r="Q646" s="400"/>
      <c r="R646" s="400"/>
      <c r="S646" s="400"/>
      <c r="T646" s="400"/>
      <c r="V646" s="403"/>
      <c r="W646" s="403"/>
      <c r="X646" s="403"/>
      <c r="Y646" s="400"/>
      <c r="Z646" s="400"/>
      <c r="AA646" s="400"/>
      <c r="AB646" s="400"/>
      <c r="AC646" s="400"/>
      <c r="AD646" s="400"/>
      <c r="AE646" s="400"/>
      <c r="AF646" s="400"/>
      <c r="AG646" s="408"/>
      <c r="AH646" s="400"/>
      <c r="AI646" s="400"/>
      <c r="AJ646" s="400"/>
      <c r="AK646" s="400"/>
      <c r="AL646" s="6"/>
      <c r="AM646" s="6"/>
      <c r="AN646" s="8"/>
    </row>
    <row r="647" spans="1:40">
      <c r="A647" s="725"/>
      <c r="B647" s="727"/>
      <c r="C647" s="726"/>
      <c r="D647" s="726"/>
      <c r="E647" s="400"/>
      <c r="F647" s="401"/>
      <c r="G647" s="400"/>
      <c r="H647" s="400"/>
      <c r="I647" s="400"/>
      <c r="J647" s="409"/>
      <c r="K647" s="400"/>
      <c r="L647" s="400"/>
      <c r="M647" s="400" t="s">
        <v>1860</v>
      </c>
      <c r="N647" s="400" t="s">
        <v>1861</v>
      </c>
      <c r="O647" s="400"/>
      <c r="P647" s="400"/>
      <c r="Q647" s="400"/>
      <c r="R647" s="400"/>
      <c r="S647" s="400"/>
      <c r="T647" s="400"/>
      <c r="V647" s="403"/>
      <c r="W647" s="403"/>
      <c r="X647" s="403"/>
      <c r="Y647" s="400"/>
      <c r="Z647" s="400"/>
      <c r="AA647" s="400"/>
      <c r="AB647" s="400"/>
      <c r="AC647" s="400"/>
      <c r="AD647" s="400"/>
      <c r="AE647" s="400"/>
      <c r="AF647" s="400"/>
      <c r="AG647" s="408"/>
      <c r="AH647" s="400"/>
      <c r="AI647" s="400"/>
      <c r="AJ647" s="400"/>
      <c r="AK647" s="400"/>
      <c r="AL647" s="6"/>
      <c r="AM647" s="6"/>
      <c r="AN647" s="8"/>
    </row>
    <row r="648" spans="1:40">
      <c r="A648" s="725"/>
      <c r="B648" s="727"/>
      <c r="C648" s="726"/>
      <c r="D648" s="726"/>
      <c r="E648" s="400"/>
      <c r="F648" s="401"/>
      <c r="G648" s="400"/>
      <c r="H648" s="400"/>
      <c r="I648" s="400"/>
      <c r="J648" s="409"/>
      <c r="K648" s="400"/>
      <c r="L648" s="400"/>
      <c r="M648" s="400" t="s">
        <v>1862</v>
      </c>
      <c r="N648" s="400" t="s">
        <v>1863</v>
      </c>
      <c r="O648" s="400"/>
      <c r="P648" s="400"/>
      <c r="Q648" s="400"/>
      <c r="R648" s="400"/>
      <c r="S648" s="400"/>
      <c r="T648" s="400"/>
      <c r="V648" s="403"/>
      <c r="W648" s="403"/>
      <c r="X648" s="403"/>
      <c r="Y648" s="400"/>
      <c r="Z648" s="400"/>
      <c r="AA648" s="400"/>
      <c r="AB648" s="400"/>
      <c r="AC648" s="400"/>
      <c r="AD648" s="400"/>
      <c r="AE648" s="400"/>
      <c r="AF648" s="400"/>
      <c r="AG648" s="408"/>
      <c r="AH648" s="400"/>
      <c r="AI648" s="400"/>
      <c r="AJ648" s="400"/>
      <c r="AK648" s="400"/>
      <c r="AL648" s="6"/>
      <c r="AM648" s="6"/>
      <c r="AN648" s="8"/>
    </row>
    <row r="649" spans="1:40">
      <c r="A649" s="725"/>
      <c r="B649" s="727"/>
      <c r="C649" s="726"/>
      <c r="D649" s="726"/>
      <c r="E649" s="400"/>
      <c r="F649" s="401"/>
      <c r="G649" s="400"/>
      <c r="H649" s="400"/>
      <c r="I649" s="400"/>
      <c r="J649" s="409"/>
      <c r="K649" s="400"/>
      <c r="L649" s="400"/>
      <c r="M649" s="400" t="s">
        <v>1864</v>
      </c>
      <c r="N649" s="400" t="s">
        <v>1865</v>
      </c>
      <c r="O649" s="400"/>
      <c r="P649" s="400"/>
      <c r="Q649" s="400"/>
      <c r="R649" s="400"/>
      <c r="S649" s="400"/>
      <c r="T649" s="400"/>
      <c r="V649" s="403"/>
      <c r="W649" s="403"/>
      <c r="X649" s="403"/>
      <c r="Y649" s="400"/>
      <c r="Z649" s="400"/>
      <c r="AA649" s="400"/>
      <c r="AB649" s="400"/>
      <c r="AC649" s="400"/>
      <c r="AD649" s="400"/>
      <c r="AE649" s="400"/>
      <c r="AF649" s="400"/>
      <c r="AG649" s="408"/>
      <c r="AH649" s="400"/>
      <c r="AI649" s="400"/>
      <c r="AJ649" s="400"/>
      <c r="AK649" s="400"/>
      <c r="AL649" s="6"/>
      <c r="AM649" s="6"/>
      <c r="AN649" s="8"/>
    </row>
    <row r="650" spans="1:40">
      <c r="A650" s="725"/>
      <c r="B650" s="727"/>
      <c r="C650" s="726"/>
      <c r="D650" s="726"/>
      <c r="E650" s="400"/>
      <c r="F650" s="401"/>
      <c r="G650" s="400"/>
      <c r="H650" s="400"/>
      <c r="I650" s="400"/>
      <c r="J650" s="409"/>
      <c r="K650" s="400"/>
      <c r="L650" s="400"/>
      <c r="M650" s="400" t="s">
        <v>1866</v>
      </c>
      <c r="N650" s="400" t="s">
        <v>1867</v>
      </c>
      <c r="O650" s="400"/>
      <c r="P650" s="400"/>
      <c r="Q650" s="400"/>
      <c r="R650" s="400"/>
      <c r="S650" s="400"/>
      <c r="T650" s="400"/>
      <c r="V650" s="403"/>
      <c r="W650" s="403"/>
      <c r="X650" s="403"/>
      <c r="Y650" s="400"/>
      <c r="Z650" s="400"/>
      <c r="AA650" s="400"/>
      <c r="AB650" s="400"/>
      <c r="AC650" s="400"/>
      <c r="AD650" s="400"/>
      <c r="AE650" s="400"/>
      <c r="AF650" s="400"/>
      <c r="AG650" s="408"/>
      <c r="AH650" s="400"/>
      <c r="AI650" s="400"/>
      <c r="AJ650" s="400"/>
      <c r="AK650" s="400"/>
      <c r="AL650" s="6"/>
      <c r="AM650" s="6"/>
      <c r="AN650" s="8"/>
    </row>
    <row r="651" spans="1:40">
      <c r="A651" s="725"/>
      <c r="B651" s="727"/>
      <c r="C651" s="726"/>
      <c r="D651" s="726"/>
      <c r="E651" s="400"/>
      <c r="F651" s="401"/>
      <c r="G651" s="400"/>
      <c r="H651" s="400"/>
      <c r="I651" s="400"/>
      <c r="J651" s="409"/>
      <c r="K651" s="400"/>
      <c r="L651" s="400"/>
      <c r="M651" s="400" t="s">
        <v>1868</v>
      </c>
      <c r="N651" s="400" t="s">
        <v>3031</v>
      </c>
      <c r="O651" s="400"/>
      <c r="P651" s="400"/>
      <c r="Q651" s="400"/>
      <c r="R651" s="400"/>
      <c r="S651" s="400"/>
      <c r="T651" s="400"/>
      <c r="V651" s="403"/>
      <c r="W651" s="403"/>
      <c r="X651" s="403"/>
      <c r="Y651" s="400"/>
      <c r="Z651" s="400"/>
      <c r="AA651" s="400"/>
      <c r="AB651" s="400"/>
      <c r="AC651" s="400"/>
      <c r="AD651" s="400"/>
      <c r="AE651" s="400"/>
      <c r="AF651" s="400"/>
      <c r="AG651" s="408"/>
      <c r="AH651" s="400"/>
      <c r="AI651" s="400"/>
      <c r="AJ651" s="400"/>
      <c r="AK651" s="400"/>
      <c r="AL651" s="6"/>
      <c r="AM651" s="6"/>
      <c r="AN651" s="8"/>
    </row>
    <row r="652" spans="1:40">
      <c r="A652" s="725"/>
      <c r="B652" s="727"/>
      <c r="C652" s="726"/>
      <c r="D652" s="726"/>
      <c r="E652" s="400"/>
      <c r="F652" s="401"/>
      <c r="G652" s="400"/>
      <c r="H652" s="400"/>
      <c r="I652" s="400"/>
      <c r="J652" s="409"/>
      <c r="K652" s="400"/>
      <c r="L652" s="400"/>
      <c r="M652" s="400" t="s">
        <v>1869</v>
      </c>
      <c r="N652" s="400" t="s">
        <v>1870</v>
      </c>
      <c r="O652" s="400"/>
      <c r="P652" s="400"/>
      <c r="Q652" s="400"/>
      <c r="R652" s="400"/>
      <c r="S652" s="400"/>
      <c r="T652" s="400"/>
      <c r="V652" s="403"/>
      <c r="W652" s="403"/>
      <c r="X652" s="403"/>
      <c r="Y652" s="400"/>
      <c r="Z652" s="400"/>
      <c r="AA652" s="400"/>
      <c r="AB652" s="400"/>
      <c r="AC652" s="400"/>
      <c r="AD652" s="400"/>
      <c r="AE652" s="400"/>
      <c r="AF652" s="400"/>
      <c r="AG652" s="408"/>
      <c r="AH652" s="400"/>
      <c r="AI652" s="400"/>
      <c r="AJ652" s="400"/>
      <c r="AK652" s="400"/>
      <c r="AL652" s="6"/>
      <c r="AM652" s="6"/>
      <c r="AN652" s="8"/>
    </row>
    <row r="653" spans="1:40">
      <c r="A653" s="725"/>
      <c r="B653" s="727"/>
      <c r="C653" s="726"/>
      <c r="D653" s="726"/>
      <c r="E653" s="400"/>
      <c r="F653" s="401"/>
      <c r="G653" s="400"/>
      <c r="H653" s="400"/>
      <c r="I653" s="400"/>
      <c r="J653" s="409"/>
      <c r="K653" s="400"/>
      <c r="L653" s="400"/>
      <c r="M653" s="400" t="s">
        <v>1871</v>
      </c>
      <c r="N653" s="400" t="s">
        <v>1872</v>
      </c>
      <c r="O653" s="400"/>
      <c r="P653" s="400"/>
      <c r="Q653" s="400"/>
      <c r="R653" s="400"/>
      <c r="S653" s="400"/>
      <c r="T653" s="400"/>
      <c r="W653" s="403"/>
      <c r="X653" s="403"/>
      <c r="Y653" s="400"/>
      <c r="Z653" s="400"/>
      <c r="AA653" s="400"/>
      <c r="AB653" s="400"/>
      <c r="AC653" s="400"/>
      <c r="AD653" s="400"/>
      <c r="AE653" s="400"/>
      <c r="AF653" s="400"/>
      <c r="AG653" s="408"/>
      <c r="AH653" s="400"/>
      <c r="AI653" s="400"/>
      <c r="AJ653" s="400"/>
      <c r="AK653" s="400"/>
      <c r="AL653" s="6"/>
      <c r="AM653" s="6"/>
      <c r="AN653" s="8"/>
    </row>
    <row r="654" spans="1:40">
      <c r="A654" s="725"/>
      <c r="B654" s="727"/>
      <c r="C654" s="726"/>
      <c r="D654" s="726"/>
      <c r="E654" s="400"/>
      <c r="F654" s="401"/>
      <c r="G654" s="400"/>
      <c r="H654" s="400"/>
      <c r="I654" s="400"/>
      <c r="J654" s="409"/>
      <c r="K654" s="400"/>
      <c r="L654" s="400"/>
      <c r="M654" s="400" t="s">
        <v>1873</v>
      </c>
      <c r="N654" s="400" t="s">
        <v>1874</v>
      </c>
      <c r="O654" s="400"/>
      <c r="P654" s="400"/>
      <c r="Q654" s="400"/>
      <c r="R654" s="400"/>
      <c r="S654" s="400"/>
      <c r="T654" s="400"/>
      <c r="V654" s="403"/>
      <c r="W654" s="403"/>
      <c r="X654" s="403"/>
      <c r="Y654" s="400"/>
      <c r="Z654" s="400"/>
      <c r="AA654" s="400"/>
      <c r="AB654" s="400"/>
      <c r="AC654" s="400"/>
      <c r="AD654" s="400"/>
      <c r="AE654" s="400"/>
      <c r="AF654" s="400"/>
      <c r="AG654" s="408"/>
      <c r="AH654" s="400"/>
      <c r="AI654" s="400"/>
      <c r="AJ654" s="400"/>
      <c r="AK654" s="400"/>
      <c r="AL654" s="6"/>
      <c r="AM654" s="6"/>
      <c r="AN654" s="8"/>
    </row>
    <row r="655" spans="1:40">
      <c r="A655" s="725"/>
      <c r="B655" s="727"/>
      <c r="C655" s="726"/>
      <c r="D655" s="726"/>
      <c r="E655" s="400"/>
      <c r="F655" s="401"/>
      <c r="G655" s="400"/>
      <c r="H655" s="400"/>
      <c r="I655" s="400"/>
      <c r="J655" s="409"/>
      <c r="K655" s="400"/>
      <c r="L655" s="400"/>
      <c r="M655" s="400" t="s">
        <v>1875</v>
      </c>
      <c r="N655" s="400" t="s">
        <v>1876</v>
      </c>
      <c r="O655" s="400"/>
      <c r="P655" s="400"/>
      <c r="Q655" s="400"/>
      <c r="R655" s="400"/>
      <c r="S655" s="400"/>
      <c r="T655" s="400"/>
      <c r="V655" s="403"/>
      <c r="W655" s="403"/>
      <c r="X655" s="403"/>
      <c r="Y655" s="400"/>
      <c r="Z655" s="400"/>
      <c r="AA655" s="400"/>
      <c r="AB655" s="400"/>
      <c r="AC655" s="400"/>
      <c r="AD655" s="400"/>
      <c r="AE655" s="400"/>
      <c r="AF655" s="400"/>
      <c r="AG655" s="408"/>
      <c r="AH655" s="400"/>
      <c r="AI655" s="400"/>
      <c r="AJ655" s="400"/>
      <c r="AK655" s="400"/>
      <c r="AL655" s="6"/>
      <c r="AM655" s="6"/>
      <c r="AN655" s="8"/>
    </row>
    <row r="656" spans="1:40">
      <c r="A656" s="725"/>
      <c r="B656" s="727"/>
      <c r="C656" s="726"/>
      <c r="D656" s="726"/>
      <c r="E656" s="400"/>
      <c r="F656" s="401"/>
      <c r="G656" s="400"/>
      <c r="H656" s="400"/>
      <c r="I656" s="400"/>
      <c r="J656" s="409"/>
      <c r="K656" s="400"/>
      <c r="L656" s="400"/>
      <c r="M656" s="400" t="s">
        <v>1877</v>
      </c>
      <c r="N656" s="400" t="s">
        <v>1878</v>
      </c>
      <c r="O656" s="400"/>
      <c r="P656" s="400"/>
      <c r="Q656" s="400"/>
      <c r="R656" s="400"/>
      <c r="S656" s="400"/>
      <c r="T656" s="400"/>
      <c r="V656" s="403"/>
      <c r="W656" s="403"/>
      <c r="X656" s="403"/>
      <c r="Y656" s="400"/>
      <c r="Z656" s="400"/>
      <c r="AA656" s="400"/>
      <c r="AB656" s="400"/>
      <c r="AC656" s="400"/>
      <c r="AD656" s="400"/>
      <c r="AE656" s="400"/>
      <c r="AF656" s="400"/>
      <c r="AG656" s="408"/>
      <c r="AH656" s="400"/>
      <c r="AI656" s="400"/>
      <c r="AJ656" s="400"/>
      <c r="AK656" s="400"/>
      <c r="AL656" s="6"/>
      <c r="AM656" s="6"/>
      <c r="AN656" s="8"/>
    </row>
    <row r="657" spans="1:40">
      <c r="A657" s="725"/>
      <c r="B657" s="727"/>
      <c r="C657" s="726"/>
      <c r="D657" s="726"/>
      <c r="E657" s="400"/>
      <c r="F657" s="401"/>
      <c r="G657" s="400"/>
      <c r="H657" s="400"/>
      <c r="I657" s="400"/>
      <c r="J657" s="409"/>
      <c r="K657" s="400"/>
      <c r="L657" s="400"/>
      <c r="M657" s="400" t="s">
        <v>1879</v>
      </c>
      <c r="N657" s="400" t="s">
        <v>1880</v>
      </c>
      <c r="O657" s="400"/>
      <c r="P657" s="400"/>
      <c r="Q657" s="400"/>
      <c r="R657" s="400"/>
      <c r="S657" s="400"/>
      <c r="T657" s="400"/>
      <c r="V657" s="403"/>
      <c r="W657" s="403"/>
      <c r="X657" s="403"/>
      <c r="Y657" s="400"/>
      <c r="Z657" s="400"/>
      <c r="AA657" s="400"/>
      <c r="AB657" s="400"/>
      <c r="AC657" s="400"/>
      <c r="AD657" s="400"/>
      <c r="AE657" s="400"/>
      <c r="AF657" s="400"/>
      <c r="AG657" s="408"/>
      <c r="AH657" s="400"/>
      <c r="AI657" s="400"/>
      <c r="AJ657" s="400"/>
      <c r="AK657" s="400"/>
      <c r="AL657" s="6"/>
      <c r="AM657" s="6"/>
      <c r="AN657" s="8"/>
    </row>
    <row r="658" spans="1:40">
      <c r="A658" s="725"/>
      <c r="B658" s="727"/>
      <c r="C658" s="726"/>
      <c r="D658" s="726"/>
      <c r="E658" s="400"/>
      <c r="F658" s="401"/>
      <c r="G658" s="400"/>
      <c r="H658" s="400"/>
      <c r="I658" s="400"/>
      <c r="J658" s="409"/>
      <c r="K658" s="400"/>
      <c r="L658" s="400"/>
      <c r="M658" s="400" t="s">
        <v>1881</v>
      </c>
      <c r="N658" s="400" t="s">
        <v>1882</v>
      </c>
      <c r="O658" s="400"/>
      <c r="P658" s="400"/>
      <c r="Q658" s="400"/>
      <c r="R658" s="400"/>
      <c r="S658" s="400"/>
      <c r="T658" s="400"/>
      <c r="V658" s="403"/>
      <c r="W658" s="403"/>
      <c r="X658" s="403"/>
      <c r="Y658" s="400"/>
      <c r="Z658" s="400"/>
      <c r="AA658" s="400"/>
      <c r="AB658" s="400"/>
      <c r="AC658" s="400"/>
      <c r="AD658" s="400"/>
      <c r="AE658" s="400"/>
      <c r="AF658" s="400"/>
      <c r="AG658" s="408"/>
      <c r="AH658" s="400"/>
      <c r="AI658" s="400"/>
      <c r="AJ658" s="400"/>
      <c r="AK658" s="400"/>
      <c r="AL658" s="6"/>
      <c r="AM658" s="6"/>
      <c r="AN658" s="8"/>
    </row>
    <row r="659" spans="1:40">
      <c r="A659" s="725"/>
      <c r="B659" s="727"/>
      <c r="C659" s="726"/>
      <c r="D659" s="726"/>
      <c r="E659" s="400"/>
      <c r="F659" s="401"/>
      <c r="G659" s="400"/>
      <c r="H659" s="400"/>
      <c r="I659" s="400"/>
      <c r="J659" s="409"/>
      <c r="K659" s="400"/>
      <c r="L659" s="400"/>
      <c r="M659" s="400" t="s">
        <v>1883</v>
      </c>
      <c r="N659" s="400" t="s">
        <v>1884</v>
      </c>
      <c r="O659" s="400"/>
      <c r="P659" s="400"/>
      <c r="Q659" s="400"/>
      <c r="R659" s="400"/>
      <c r="S659" s="400"/>
      <c r="T659" s="400"/>
      <c r="V659" s="403"/>
      <c r="W659" s="403"/>
      <c r="X659" s="403"/>
      <c r="Y659" s="400"/>
      <c r="Z659" s="400"/>
      <c r="AA659" s="400"/>
      <c r="AB659" s="400"/>
      <c r="AC659" s="400"/>
      <c r="AD659" s="400"/>
      <c r="AE659" s="400"/>
      <c r="AF659" s="400"/>
      <c r="AG659" s="408"/>
      <c r="AH659" s="400"/>
      <c r="AI659" s="400"/>
      <c r="AJ659" s="400"/>
      <c r="AK659" s="400"/>
      <c r="AL659" s="6"/>
      <c r="AM659" s="6"/>
      <c r="AN659" s="8"/>
    </row>
    <row r="660" spans="1:40">
      <c r="A660" s="725"/>
      <c r="B660" s="727"/>
      <c r="C660" s="726"/>
      <c r="D660" s="726"/>
      <c r="E660" s="400"/>
      <c r="F660" s="401"/>
      <c r="G660" s="400"/>
      <c r="H660" s="400"/>
      <c r="I660" s="400"/>
      <c r="J660" s="409"/>
      <c r="K660" s="400"/>
      <c r="L660" s="400"/>
      <c r="M660" s="400" t="s">
        <v>1885</v>
      </c>
      <c r="N660" s="400" t="s">
        <v>1886</v>
      </c>
      <c r="O660" s="400"/>
      <c r="P660" s="400"/>
      <c r="Q660" s="400"/>
      <c r="R660" s="400"/>
      <c r="S660" s="400"/>
      <c r="T660" s="400"/>
      <c r="V660" s="403"/>
      <c r="W660" s="403"/>
      <c r="X660" s="403"/>
      <c r="Y660" s="400"/>
      <c r="Z660" s="400"/>
      <c r="AA660" s="400"/>
      <c r="AB660" s="400"/>
      <c r="AC660" s="400"/>
      <c r="AD660" s="400"/>
      <c r="AE660" s="400"/>
      <c r="AF660" s="400"/>
      <c r="AG660" s="408"/>
      <c r="AH660" s="400"/>
      <c r="AI660" s="400"/>
      <c r="AJ660" s="400"/>
      <c r="AK660" s="400"/>
      <c r="AL660" s="6"/>
      <c r="AM660" s="6"/>
      <c r="AN660" s="8"/>
    </row>
    <row r="661" spans="1:40">
      <c r="A661" s="725"/>
      <c r="B661" s="727"/>
      <c r="C661" s="726"/>
      <c r="D661" s="726"/>
      <c r="E661" s="400"/>
      <c r="F661" s="401"/>
      <c r="G661" s="400"/>
      <c r="H661" s="400"/>
      <c r="I661" s="400"/>
      <c r="J661" s="409"/>
      <c r="K661" s="400"/>
      <c r="L661" s="400"/>
      <c r="M661" s="400" t="s">
        <v>1887</v>
      </c>
      <c r="N661" s="400" t="s">
        <v>1888</v>
      </c>
      <c r="O661" s="400"/>
      <c r="P661" s="400"/>
      <c r="Q661" s="400"/>
      <c r="R661" s="400"/>
      <c r="S661" s="400"/>
      <c r="T661" s="400"/>
      <c r="V661" s="403"/>
      <c r="W661" s="403"/>
      <c r="X661" s="403"/>
      <c r="Y661" s="400"/>
      <c r="Z661" s="400"/>
      <c r="AA661" s="400"/>
      <c r="AB661" s="400"/>
      <c r="AC661" s="400"/>
      <c r="AD661" s="400"/>
      <c r="AE661" s="400"/>
      <c r="AF661" s="400"/>
      <c r="AG661" s="408"/>
      <c r="AH661" s="400"/>
      <c r="AI661" s="400"/>
      <c r="AJ661" s="400"/>
      <c r="AK661" s="400"/>
      <c r="AL661" s="6"/>
      <c r="AM661" s="6"/>
      <c r="AN661" s="8"/>
    </row>
    <row r="662" spans="1:40">
      <c r="A662" s="725"/>
      <c r="B662" s="727"/>
      <c r="C662" s="726"/>
      <c r="D662" s="726"/>
      <c r="E662" s="400"/>
      <c r="F662" s="401"/>
      <c r="G662" s="400"/>
      <c r="H662" s="400"/>
      <c r="I662" s="400"/>
      <c r="J662" s="409"/>
      <c r="K662" s="400"/>
      <c r="L662" s="400"/>
      <c r="M662" s="400" t="s">
        <v>1889</v>
      </c>
      <c r="N662" s="400" t="s">
        <v>1890</v>
      </c>
      <c r="O662" s="400"/>
      <c r="P662" s="400"/>
      <c r="Q662" s="400"/>
      <c r="R662" s="400"/>
      <c r="S662" s="400"/>
      <c r="T662" s="400"/>
      <c r="V662" s="403"/>
      <c r="W662" s="403"/>
      <c r="X662" s="403"/>
      <c r="Y662" s="400"/>
      <c r="Z662" s="400"/>
      <c r="AA662" s="400"/>
      <c r="AB662" s="400"/>
      <c r="AC662" s="400"/>
      <c r="AD662" s="400"/>
      <c r="AE662" s="400"/>
      <c r="AF662" s="400"/>
      <c r="AG662" s="408"/>
      <c r="AH662" s="400"/>
      <c r="AI662" s="400"/>
      <c r="AJ662" s="400"/>
      <c r="AK662" s="400"/>
      <c r="AL662" s="6"/>
      <c r="AM662" s="6"/>
      <c r="AN662" s="8"/>
    </row>
    <row r="663" spans="1:40">
      <c r="A663" s="725"/>
      <c r="B663" s="727"/>
      <c r="C663" s="726"/>
      <c r="D663" s="726"/>
      <c r="E663" s="400"/>
      <c r="F663" s="401"/>
      <c r="G663" s="400"/>
      <c r="H663" s="400"/>
      <c r="I663" s="400"/>
      <c r="J663" s="409"/>
      <c r="K663" s="400"/>
      <c r="L663" s="400"/>
      <c r="M663" s="400" t="s">
        <v>1891</v>
      </c>
      <c r="N663" s="400" t="s">
        <v>1892</v>
      </c>
      <c r="O663" s="400"/>
      <c r="P663" s="400"/>
      <c r="Q663" s="400"/>
      <c r="R663" s="400"/>
      <c r="S663" s="400"/>
      <c r="T663" s="400"/>
      <c r="W663" s="403"/>
      <c r="X663" s="403"/>
      <c r="Y663" s="400"/>
      <c r="Z663" s="400"/>
      <c r="AA663" s="400"/>
      <c r="AB663" s="400"/>
      <c r="AC663" s="400"/>
      <c r="AD663" s="400"/>
      <c r="AE663" s="400"/>
      <c r="AF663" s="400"/>
      <c r="AG663" s="408"/>
      <c r="AH663" s="400"/>
      <c r="AI663" s="400"/>
      <c r="AJ663" s="400"/>
      <c r="AK663" s="400"/>
      <c r="AL663" s="6"/>
      <c r="AM663" s="6"/>
      <c r="AN663" s="8"/>
    </row>
    <row r="664" spans="1:40">
      <c r="A664" s="725"/>
      <c r="B664" s="727"/>
      <c r="C664" s="726"/>
      <c r="D664" s="726"/>
      <c r="E664" s="400"/>
      <c r="F664" s="401"/>
      <c r="G664" s="400"/>
      <c r="H664" s="400"/>
      <c r="I664" s="400"/>
      <c r="J664" s="409"/>
      <c r="K664" s="400"/>
      <c r="L664" s="400"/>
      <c r="M664" s="400" t="s">
        <v>1893</v>
      </c>
      <c r="N664" s="400" t="s">
        <v>1894</v>
      </c>
      <c r="O664" s="400"/>
      <c r="P664" s="400"/>
      <c r="Q664" s="400"/>
      <c r="R664" s="400"/>
      <c r="S664" s="400"/>
      <c r="T664" s="400"/>
      <c r="V664" s="403"/>
      <c r="W664" s="403"/>
      <c r="X664" s="403"/>
      <c r="Y664" s="400"/>
      <c r="Z664" s="400"/>
      <c r="AA664" s="400"/>
      <c r="AB664" s="400"/>
      <c r="AC664" s="400"/>
      <c r="AD664" s="400"/>
      <c r="AE664" s="400"/>
      <c r="AF664" s="400"/>
      <c r="AG664" s="408"/>
      <c r="AH664" s="400"/>
      <c r="AI664" s="400"/>
      <c r="AJ664" s="400"/>
      <c r="AK664" s="400"/>
      <c r="AL664" s="6"/>
      <c r="AM664" s="6"/>
      <c r="AN664" s="8"/>
    </row>
    <row r="665" spans="1:40">
      <c r="A665" s="725"/>
      <c r="B665" s="727"/>
      <c r="C665" s="726"/>
      <c r="D665" s="726"/>
      <c r="E665" s="400"/>
      <c r="F665" s="401"/>
      <c r="G665" s="400"/>
      <c r="H665" s="400"/>
      <c r="I665" s="400"/>
      <c r="J665" s="409"/>
      <c r="K665" s="400"/>
      <c r="L665" s="400"/>
      <c r="M665" s="400" t="s">
        <v>1895</v>
      </c>
      <c r="N665" s="400" t="s">
        <v>1896</v>
      </c>
      <c r="O665" s="400"/>
      <c r="P665" s="400"/>
      <c r="Q665" s="400"/>
      <c r="R665" s="400"/>
      <c r="S665" s="400"/>
      <c r="T665" s="400"/>
      <c r="V665" s="403"/>
      <c r="W665" s="403"/>
      <c r="X665" s="403"/>
      <c r="Y665" s="400"/>
      <c r="Z665" s="400"/>
      <c r="AA665" s="400"/>
      <c r="AB665" s="400"/>
      <c r="AC665" s="400"/>
      <c r="AD665" s="400"/>
      <c r="AE665" s="400"/>
      <c r="AF665" s="400"/>
      <c r="AG665" s="408"/>
      <c r="AH665" s="400"/>
      <c r="AI665" s="400"/>
      <c r="AJ665" s="400"/>
      <c r="AK665" s="400"/>
      <c r="AL665" s="6"/>
      <c r="AM665" s="6"/>
      <c r="AN665" s="8"/>
    </row>
    <row r="666" spans="1:40">
      <c r="A666" s="725"/>
      <c r="B666" s="727"/>
      <c r="C666" s="726"/>
      <c r="D666" s="726"/>
      <c r="E666" s="400"/>
      <c r="F666" s="401"/>
      <c r="G666" s="400"/>
      <c r="H666" s="400"/>
      <c r="I666" s="400"/>
      <c r="J666" s="409"/>
      <c r="K666" s="400"/>
      <c r="L666" s="400"/>
      <c r="M666" s="400" t="s">
        <v>1897</v>
      </c>
      <c r="N666" s="400" t="s">
        <v>1898</v>
      </c>
      <c r="O666" s="400"/>
      <c r="P666" s="400"/>
      <c r="Q666" s="400"/>
      <c r="R666" s="400"/>
      <c r="S666" s="400"/>
      <c r="T666" s="400"/>
      <c r="V666" s="403"/>
      <c r="W666" s="403"/>
      <c r="X666" s="403"/>
      <c r="Y666" s="400"/>
      <c r="Z666" s="400"/>
      <c r="AA666" s="400"/>
      <c r="AB666" s="400"/>
      <c r="AC666" s="400"/>
      <c r="AD666" s="400"/>
      <c r="AE666" s="400"/>
      <c r="AF666" s="400"/>
      <c r="AG666" s="408"/>
      <c r="AH666" s="400"/>
      <c r="AI666" s="400"/>
      <c r="AJ666" s="400"/>
      <c r="AK666" s="400"/>
      <c r="AL666" s="6"/>
      <c r="AM666" s="6"/>
      <c r="AN666" s="8"/>
    </row>
    <row r="667" spans="1:40">
      <c r="A667" s="725"/>
      <c r="B667" s="727"/>
      <c r="C667" s="726"/>
      <c r="D667" s="726"/>
      <c r="E667" s="400"/>
      <c r="F667" s="401"/>
      <c r="G667" s="400"/>
      <c r="H667" s="400"/>
      <c r="I667" s="400"/>
      <c r="J667" s="409"/>
      <c r="K667" s="400"/>
      <c r="L667" s="400"/>
      <c r="M667" s="400" t="s">
        <v>1899</v>
      </c>
      <c r="N667" s="400" t="s">
        <v>1900</v>
      </c>
      <c r="O667" s="400"/>
      <c r="P667" s="400"/>
      <c r="Q667" s="400"/>
      <c r="R667" s="400"/>
      <c r="S667" s="400"/>
      <c r="T667" s="400"/>
      <c r="V667" s="403"/>
      <c r="W667" s="403"/>
      <c r="X667" s="403"/>
      <c r="Y667" s="400"/>
      <c r="Z667" s="400"/>
      <c r="AA667" s="400"/>
      <c r="AB667" s="400"/>
      <c r="AC667" s="400"/>
      <c r="AD667" s="400"/>
      <c r="AE667" s="400"/>
      <c r="AF667" s="400"/>
      <c r="AG667" s="408"/>
      <c r="AH667" s="400"/>
      <c r="AI667" s="400"/>
      <c r="AJ667" s="400"/>
      <c r="AK667" s="400"/>
      <c r="AL667" s="6"/>
      <c r="AM667" s="6"/>
      <c r="AN667" s="8"/>
    </row>
    <row r="668" spans="1:40">
      <c r="A668" s="725"/>
      <c r="B668" s="727"/>
      <c r="C668" s="726"/>
      <c r="D668" s="726"/>
      <c r="E668" s="400"/>
      <c r="F668" s="401"/>
      <c r="G668" s="400"/>
      <c r="H668" s="400"/>
      <c r="I668" s="400"/>
      <c r="J668" s="409"/>
      <c r="K668" s="400"/>
      <c r="L668" s="400"/>
      <c r="M668" s="400" t="s">
        <v>1901</v>
      </c>
      <c r="N668" s="400" t="s">
        <v>1902</v>
      </c>
      <c r="O668" s="400"/>
      <c r="P668" s="400"/>
      <c r="Q668" s="400"/>
      <c r="R668" s="400"/>
      <c r="S668" s="400"/>
      <c r="T668" s="400"/>
      <c r="V668" s="403"/>
      <c r="W668" s="403"/>
      <c r="X668" s="403"/>
      <c r="Y668" s="400"/>
      <c r="Z668" s="400"/>
      <c r="AA668" s="400"/>
      <c r="AB668" s="400"/>
      <c r="AC668" s="400"/>
      <c r="AD668" s="400"/>
      <c r="AE668" s="400"/>
      <c r="AF668" s="400"/>
      <c r="AG668" s="408"/>
      <c r="AH668" s="400"/>
      <c r="AI668" s="400"/>
      <c r="AJ668" s="400"/>
      <c r="AK668" s="400"/>
      <c r="AL668" s="6"/>
      <c r="AM668" s="6"/>
      <c r="AN668" s="8"/>
    </row>
    <row r="669" spans="1:40">
      <c r="A669" s="725"/>
      <c r="B669" s="727"/>
      <c r="C669" s="726"/>
      <c r="D669" s="726"/>
      <c r="E669" s="400"/>
      <c r="F669" s="401"/>
      <c r="G669" s="400"/>
      <c r="H669" s="400"/>
      <c r="I669" s="400"/>
      <c r="J669" s="409"/>
      <c r="K669" s="400"/>
      <c r="L669" s="400"/>
      <c r="M669" s="400" t="s">
        <v>1903</v>
      </c>
      <c r="N669" s="400" t="s">
        <v>1904</v>
      </c>
      <c r="O669" s="400"/>
      <c r="P669" s="400"/>
      <c r="Q669" s="400"/>
      <c r="R669" s="400"/>
      <c r="S669" s="400"/>
      <c r="T669" s="400"/>
      <c r="V669" s="403"/>
      <c r="W669" s="403"/>
      <c r="X669" s="403"/>
      <c r="Y669" s="400"/>
      <c r="Z669" s="400"/>
      <c r="AA669" s="400"/>
      <c r="AB669" s="400"/>
      <c r="AC669" s="400"/>
      <c r="AD669" s="400"/>
      <c r="AE669" s="400"/>
      <c r="AF669" s="400"/>
      <c r="AG669" s="408"/>
      <c r="AH669" s="400"/>
      <c r="AI669" s="400"/>
      <c r="AJ669" s="400"/>
      <c r="AK669" s="400"/>
      <c r="AL669" s="6"/>
      <c r="AM669" s="6"/>
      <c r="AN669" s="8"/>
    </row>
    <row r="670" spans="1:40">
      <c r="A670" s="725"/>
      <c r="B670" s="727"/>
      <c r="C670" s="726"/>
      <c r="D670" s="726"/>
      <c r="E670" s="400"/>
      <c r="F670" s="401"/>
      <c r="G670" s="400"/>
      <c r="H670" s="400"/>
      <c r="I670" s="400"/>
      <c r="J670" s="409"/>
      <c r="K670" s="400"/>
      <c r="L670" s="400"/>
      <c r="M670" s="400" t="s">
        <v>1905</v>
      </c>
      <c r="N670" s="400" t="s">
        <v>1906</v>
      </c>
      <c r="O670" s="400"/>
      <c r="P670" s="400"/>
      <c r="Q670" s="400"/>
      <c r="R670" s="400"/>
      <c r="S670" s="400"/>
      <c r="T670" s="400"/>
      <c r="V670" s="403"/>
      <c r="W670" s="403"/>
      <c r="X670" s="403"/>
      <c r="Y670" s="400"/>
      <c r="Z670" s="400"/>
      <c r="AA670" s="400"/>
      <c r="AB670" s="400"/>
      <c r="AC670" s="400"/>
      <c r="AD670" s="400"/>
      <c r="AE670" s="400"/>
      <c r="AF670" s="400"/>
      <c r="AG670" s="408"/>
      <c r="AH670" s="400"/>
      <c r="AI670" s="400"/>
      <c r="AJ670" s="400"/>
      <c r="AK670" s="400"/>
      <c r="AL670" s="6"/>
      <c r="AM670" s="6"/>
      <c r="AN670" s="8"/>
    </row>
    <row r="671" spans="1:40">
      <c r="A671" s="725"/>
      <c r="B671" s="727"/>
      <c r="C671" s="726"/>
      <c r="D671" s="726"/>
      <c r="E671" s="400"/>
      <c r="F671" s="401"/>
      <c r="G671" s="400"/>
      <c r="H671" s="400"/>
      <c r="I671" s="400"/>
      <c r="J671" s="409"/>
      <c r="K671" s="400"/>
      <c r="L671" s="400"/>
      <c r="M671" s="400" t="s">
        <v>1907</v>
      </c>
      <c r="N671" s="400" t="s">
        <v>1908</v>
      </c>
      <c r="O671" s="400"/>
      <c r="P671" s="400"/>
      <c r="Q671" s="400"/>
      <c r="R671" s="400"/>
      <c r="S671" s="400"/>
      <c r="T671" s="400"/>
      <c r="V671" s="403"/>
      <c r="W671" s="403"/>
      <c r="X671" s="403"/>
      <c r="Y671" s="400"/>
      <c r="Z671" s="400"/>
      <c r="AA671" s="400"/>
      <c r="AB671" s="400"/>
      <c r="AC671" s="400"/>
      <c r="AD671" s="400"/>
      <c r="AE671" s="400"/>
      <c r="AF671" s="400"/>
      <c r="AG671" s="408"/>
      <c r="AH671" s="400"/>
      <c r="AI671" s="400"/>
      <c r="AJ671" s="400"/>
      <c r="AK671" s="400"/>
      <c r="AL671" s="6"/>
      <c r="AM671" s="6"/>
      <c r="AN671" s="8"/>
    </row>
    <row r="672" spans="1:40">
      <c r="A672" s="725"/>
      <c r="B672" s="727"/>
      <c r="C672" s="726"/>
      <c r="D672" s="726"/>
      <c r="E672" s="400"/>
      <c r="F672" s="401"/>
      <c r="G672" s="400"/>
      <c r="H672" s="400"/>
      <c r="I672" s="400"/>
      <c r="J672" s="409"/>
      <c r="K672" s="400"/>
      <c r="L672" s="400"/>
      <c r="M672" s="400" t="s">
        <v>1909</v>
      </c>
      <c r="N672" s="400" t="s">
        <v>3032</v>
      </c>
      <c r="O672" s="400"/>
      <c r="P672" s="400"/>
      <c r="Q672" s="400"/>
      <c r="R672" s="400"/>
      <c r="S672" s="400"/>
      <c r="T672" s="400"/>
      <c r="V672" s="403"/>
      <c r="W672" s="403"/>
      <c r="X672" s="403"/>
      <c r="Y672" s="400"/>
      <c r="Z672" s="400"/>
      <c r="AA672" s="400"/>
      <c r="AB672" s="400"/>
      <c r="AC672" s="400"/>
      <c r="AD672" s="400"/>
      <c r="AE672" s="400"/>
      <c r="AF672" s="400"/>
      <c r="AG672" s="408"/>
      <c r="AH672" s="400"/>
      <c r="AI672" s="400"/>
      <c r="AJ672" s="400"/>
      <c r="AK672" s="400"/>
      <c r="AL672" s="6"/>
      <c r="AM672" s="6"/>
      <c r="AN672" s="8"/>
    </row>
    <row r="673" spans="1:40">
      <c r="A673" s="725"/>
      <c r="B673" s="727"/>
      <c r="C673" s="726"/>
      <c r="D673" s="726"/>
      <c r="E673" s="400"/>
      <c r="F673" s="401"/>
      <c r="G673" s="400"/>
      <c r="H673" s="400"/>
      <c r="I673" s="400"/>
      <c r="J673" s="409"/>
      <c r="K673" s="400"/>
      <c r="L673" s="400"/>
      <c r="M673" s="400" t="s">
        <v>1910</v>
      </c>
      <c r="N673" s="400" t="s">
        <v>1911</v>
      </c>
      <c r="O673" s="400"/>
      <c r="P673" s="400"/>
      <c r="Q673" s="400"/>
      <c r="R673" s="400"/>
      <c r="S673" s="400"/>
      <c r="T673" s="400"/>
      <c r="V673" s="403"/>
      <c r="W673" s="403"/>
      <c r="X673" s="403"/>
      <c r="Y673" s="400"/>
      <c r="Z673" s="400"/>
      <c r="AA673" s="400"/>
      <c r="AB673" s="400"/>
      <c r="AC673" s="400"/>
      <c r="AD673" s="400"/>
      <c r="AE673" s="400"/>
      <c r="AF673" s="400"/>
      <c r="AG673" s="408"/>
      <c r="AH673" s="400"/>
      <c r="AI673" s="400"/>
      <c r="AJ673" s="400"/>
      <c r="AK673" s="400"/>
      <c r="AL673" s="6"/>
      <c r="AM673" s="6"/>
      <c r="AN673" s="8"/>
    </row>
    <row r="674" spans="1:40">
      <c r="A674" s="725"/>
      <c r="B674" s="727"/>
      <c r="C674" s="726"/>
      <c r="D674" s="726"/>
      <c r="E674" s="400"/>
      <c r="F674" s="401"/>
      <c r="G674" s="400"/>
      <c r="H674" s="400"/>
      <c r="I674" s="400"/>
      <c r="J674" s="409"/>
      <c r="K674" s="400"/>
      <c r="L674" s="400"/>
      <c r="M674" s="400" t="s">
        <v>1912</v>
      </c>
      <c r="N674" s="400" t="s">
        <v>1913</v>
      </c>
      <c r="O674" s="400"/>
      <c r="P674" s="400"/>
      <c r="Q674" s="400"/>
      <c r="R674" s="400"/>
      <c r="S674" s="400"/>
      <c r="T674" s="400"/>
      <c r="V674" s="403"/>
      <c r="W674" s="403"/>
      <c r="X674" s="403"/>
      <c r="Y674" s="400"/>
      <c r="Z674" s="400"/>
      <c r="AA674" s="400"/>
      <c r="AB674" s="400"/>
      <c r="AC674" s="400"/>
      <c r="AD674" s="400"/>
      <c r="AE674" s="400"/>
      <c r="AF674" s="400"/>
      <c r="AG674" s="408"/>
      <c r="AH674" s="400"/>
      <c r="AI674" s="400"/>
      <c r="AJ674" s="400"/>
      <c r="AK674" s="400"/>
      <c r="AL674" s="6"/>
      <c r="AM674" s="6"/>
      <c r="AN674" s="8"/>
    </row>
    <row r="675" spans="1:40">
      <c r="A675" s="725"/>
      <c r="B675" s="727"/>
      <c r="C675" s="726"/>
      <c r="D675" s="726"/>
      <c r="E675" s="400"/>
      <c r="F675" s="401"/>
      <c r="G675" s="400"/>
      <c r="H675" s="400"/>
      <c r="I675" s="400"/>
      <c r="J675" s="409"/>
      <c r="K675" s="400"/>
      <c r="L675" s="400"/>
      <c r="M675" s="400" t="s">
        <v>1914</v>
      </c>
      <c r="N675" s="400" t="s">
        <v>1915</v>
      </c>
      <c r="O675" s="400"/>
      <c r="P675" s="400"/>
      <c r="Q675" s="400"/>
      <c r="R675" s="400"/>
      <c r="S675" s="400"/>
      <c r="T675" s="400"/>
      <c r="V675" s="403"/>
      <c r="W675" s="403"/>
      <c r="X675" s="403"/>
      <c r="Y675" s="400"/>
      <c r="Z675" s="400"/>
      <c r="AA675" s="400"/>
      <c r="AB675" s="400"/>
      <c r="AC675" s="400"/>
      <c r="AD675" s="400"/>
      <c r="AE675" s="400"/>
      <c r="AF675" s="400"/>
      <c r="AG675" s="408"/>
      <c r="AH675" s="400"/>
      <c r="AI675" s="400"/>
      <c r="AJ675" s="400"/>
      <c r="AK675" s="400"/>
      <c r="AL675" s="6"/>
      <c r="AM675" s="6"/>
      <c r="AN675" s="8"/>
    </row>
    <row r="676" spans="1:40">
      <c r="A676" s="725"/>
      <c r="B676" s="727"/>
      <c r="C676" s="726"/>
      <c r="D676" s="726"/>
      <c r="E676" s="400"/>
      <c r="F676" s="401"/>
      <c r="G676" s="400"/>
      <c r="H676" s="400"/>
      <c r="I676" s="400"/>
      <c r="J676" s="409"/>
      <c r="K676" s="400"/>
      <c r="L676" s="400"/>
      <c r="M676" s="400" t="s">
        <v>1916</v>
      </c>
      <c r="N676" s="400" t="s">
        <v>1917</v>
      </c>
      <c r="O676" s="400"/>
      <c r="P676" s="400"/>
      <c r="Q676" s="400"/>
      <c r="R676" s="400"/>
      <c r="S676" s="400"/>
      <c r="T676" s="400"/>
      <c r="V676" s="403"/>
      <c r="W676" s="403"/>
      <c r="X676" s="403"/>
      <c r="Y676" s="400"/>
      <c r="Z676" s="400"/>
      <c r="AA676" s="400"/>
      <c r="AB676" s="400"/>
      <c r="AC676" s="400"/>
      <c r="AD676" s="400"/>
      <c r="AE676" s="400"/>
      <c r="AF676" s="400"/>
      <c r="AG676" s="408"/>
      <c r="AH676" s="400"/>
      <c r="AI676" s="400"/>
      <c r="AJ676" s="400"/>
      <c r="AK676" s="400"/>
      <c r="AL676" s="6"/>
      <c r="AM676" s="6"/>
      <c r="AN676" s="8"/>
    </row>
    <row r="677" spans="1:40">
      <c r="A677" s="725"/>
      <c r="B677" s="727"/>
      <c r="C677" s="726"/>
      <c r="D677" s="726"/>
      <c r="E677" s="400"/>
      <c r="F677" s="401"/>
      <c r="G677" s="400"/>
      <c r="H677" s="400"/>
      <c r="I677" s="400"/>
      <c r="J677" s="409"/>
      <c r="K677" s="400"/>
      <c r="L677" s="400"/>
      <c r="M677" s="400" t="s">
        <v>1918</v>
      </c>
      <c r="N677" s="400" t="s">
        <v>1919</v>
      </c>
      <c r="O677" s="400"/>
      <c r="P677" s="400"/>
      <c r="Q677" s="400"/>
      <c r="R677" s="400"/>
      <c r="S677" s="400"/>
      <c r="T677" s="400"/>
      <c r="V677" s="403"/>
      <c r="W677" s="403"/>
      <c r="X677" s="403"/>
      <c r="Y677" s="400"/>
      <c r="Z677" s="400"/>
      <c r="AA677" s="400"/>
      <c r="AB677" s="400"/>
      <c r="AC677" s="400"/>
      <c r="AD677" s="400"/>
      <c r="AE677" s="400"/>
      <c r="AF677" s="400"/>
      <c r="AG677" s="408"/>
      <c r="AH677" s="400"/>
      <c r="AI677" s="400"/>
      <c r="AJ677" s="400"/>
      <c r="AK677" s="400"/>
      <c r="AL677" s="6"/>
      <c r="AM677" s="6"/>
      <c r="AN677" s="8"/>
    </row>
    <row r="678" spans="1:40">
      <c r="A678" s="725"/>
      <c r="B678" s="727"/>
      <c r="C678" s="726"/>
      <c r="D678" s="726"/>
      <c r="E678" s="400"/>
      <c r="F678" s="401"/>
      <c r="G678" s="400"/>
      <c r="H678" s="400"/>
      <c r="I678" s="400"/>
      <c r="J678" s="409"/>
      <c r="K678" s="400"/>
      <c r="L678" s="400"/>
      <c r="M678" s="400" t="s">
        <v>1920</v>
      </c>
      <c r="N678" s="400" t="s">
        <v>1921</v>
      </c>
      <c r="O678" s="400"/>
      <c r="P678" s="400"/>
      <c r="Q678" s="400"/>
      <c r="R678" s="400"/>
      <c r="S678" s="400"/>
      <c r="T678" s="400"/>
      <c r="V678" s="403"/>
      <c r="W678" s="403"/>
      <c r="X678" s="403"/>
      <c r="Y678" s="400"/>
      <c r="Z678" s="400"/>
      <c r="AA678" s="400"/>
      <c r="AB678" s="400"/>
      <c r="AC678" s="400"/>
      <c r="AD678" s="400"/>
      <c r="AE678" s="400"/>
      <c r="AF678" s="400"/>
      <c r="AG678" s="408"/>
      <c r="AH678" s="400"/>
      <c r="AI678" s="400"/>
      <c r="AJ678" s="400"/>
      <c r="AK678" s="400"/>
      <c r="AL678" s="6"/>
      <c r="AM678" s="6"/>
      <c r="AN678" s="8"/>
    </row>
    <row r="679" spans="1:40">
      <c r="A679" s="725"/>
      <c r="B679" s="727"/>
      <c r="C679" s="726"/>
      <c r="D679" s="726"/>
      <c r="E679" s="400"/>
      <c r="F679" s="401"/>
      <c r="G679" s="400"/>
      <c r="H679" s="400"/>
      <c r="I679" s="400"/>
      <c r="J679" s="409"/>
      <c r="K679" s="400"/>
      <c r="L679" s="400"/>
      <c r="M679" s="400" t="s">
        <v>1922</v>
      </c>
      <c r="N679" s="400" t="s">
        <v>1923</v>
      </c>
      <c r="O679" s="400"/>
      <c r="P679" s="400"/>
      <c r="Q679" s="400"/>
      <c r="R679" s="400"/>
      <c r="S679" s="400"/>
      <c r="T679" s="400"/>
      <c r="V679" s="403"/>
      <c r="W679" s="403"/>
      <c r="X679" s="403"/>
      <c r="Y679" s="400"/>
      <c r="Z679" s="400"/>
      <c r="AA679" s="400"/>
      <c r="AB679" s="400"/>
      <c r="AC679" s="400"/>
      <c r="AD679" s="400"/>
      <c r="AE679" s="400"/>
      <c r="AF679" s="400"/>
      <c r="AG679" s="408"/>
      <c r="AH679" s="400"/>
      <c r="AI679" s="400"/>
      <c r="AJ679" s="400"/>
      <c r="AK679" s="400"/>
      <c r="AL679" s="6"/>
      <c r="AM679" s="6"/>
      <c r="AN679" s="8"/>
    </row>
    <row r="680" spans="1:40">
      <c r="A680" s="725"/>
      <c r="B680" s="727"/>
      <c r="C680" s="726"/>
      <c r="D680" s="726"/>
      <c r="E680" s="400"/>
      <c r="F680" s="401"/>
      <c r="G680" s="400"/>
      <c r="H680" s="400"/>
      <c r="I680" s="400"/>
      <c r="J680" s="409"/>
      <c r="K680" s="400"/>
      <c r="L680" s="400"/>
      <c r="M680" s="400" t="s">
        <v>1924</v>
      </c>
      <c r="N680" s="400" t="s">
        <v>1925</v>
      </c>
      <c r="O680" s="400"/>
      <c r="P680" s="400"/>
      <c r="Q680" s="400"/>
      <c r="R680" s="400"/>
      <c r="S680" s="400"/>
      <c r="T680" s="400"/>
      <c r="V680" s="403"/>
      <c r="W680" s="403"/>
      <c r="X680" s="403"/>
      <c r="Y680" s="400"/>
      <c r="Z680" s="400"/>
      <c r="AA680" s="400"/>
      <c r="AB680" s="400"/>
      <c r="AC680" s="400"/>
      <c r="AD680" s="400"/>
      <c r="AE680" s="400"/>
      <c r="AF680" s="400"/>
      <c r="AG680" s="408"/>
      <c r="AH680" s="400"/>
      <c r="AI680" s="400"/>
      <c r="AJ680" s="400"/>
      <c r="AK680" s="400"/>
      <c r="AL680" s="6"/>
      <c r="AM680" s="6"/>
      <c r="AN680" s="8"/>
    </row>
    <row r="681" spans="1:40">
      <c r="A681" s="725"/>
      <c r="B681" s="727"/>
      <c r="C681" s="726"/>
      <c r="D681" s="726"/>
      <c r="E681" s="400"/>
      <c r="F681" s="401"/>
      <c r="G681" s="400"/>
      <c r="H681" s="400"/>
      <c r="I681" s="400"/>
      <c r="J681" s="409"/>
      <c r="K681" s="400"/>
      <c r="L681" s="400"/>
      <c r="M681" s="400" t="s">
        <v>1926</v>
      </c>
      <c r="N681" s="400" t="s">
        <v>1927</v>
      </c>
      <c r="O681" s="400"/>
      <c r="P681" s="400"/>
      <c r="Q681" s="400"/>
      <c r="R681" s="400"/>
      <c r="S681" s="400"/>
      <c r="T681" s="400"/>
      <c r="V681" s="403"/>
      <c r="W681" s="403"/>
      <c r="X681" s="403"/>
      <c r="Y681" s="400"/>
      <c r="Z681" s="400"/>
      <c r="AA681" s="400"/>
      <c r="AB681" s="400"/>
      <c r="AC681" s="400"/>
      <c r="AD681" s="400"/>
      <c r="AE681" s="400"/>
      <c r="AF681" s="400"/>
      <c r="AG681" s="408"/>
      <c r="AH681" s="400"/>
      <c r="AI681" s="400"/>
      <c r="AJ681" s="400"/>
      <c r="AK681" s="400"/>
      <c r="AL681" s="6"/>
      <c r="AM681" s="6"/>
      <c r="AN681" s="8"/>
    </row>
    <row r="682" spans="1:40">
      <c r="A682" s="725"/>
      <c r="B682" s="727"/>
      <c r="C682" s="726"/>
      <c r="D682" s="726"/>
      <c r="E682" s="400"/>
      <c r="F682" s="401"/>
      <c r="G682" s="400"/>
      <c r="H682" s="400"/>
      <c r="I682" s="400"/>
      <c r="J682" s="409"/>
      <c r="K682" s="400"/>
      <c r="L682" s="400"/>
      <c r="M682" s="400" t="s">
        <v>1928</v>
      </c>
      <c r="N682" s="400" t="s">
        <v>1929</v>
      </c>
      <c r="O682" s="400"/>
      <c r="P682" s="400"/>
      <c r="Q682" s="400"/>
      <c r="R682" s="400"/>
      <c r="S682" s="400"/>
      <c r="T682" s="400"/>
      <c r="V682" s="403"/>
      <c r="W682" s="403"/>
      <c r="X682" s="403"/>
      <c r="Y682" s="400"/>
      <c r="Z682" s="400"/>
      <c r="AA682" s="400"/>
      <c r="AB682" s="400"/>
      <c r="AC682" s="400"/>
      <c r="AD682" s="400"/>
      <c r="AE682" s="400"/>
      <c r="AF682" s="400"/>
      <c r="AG682" s="408"/>
      <c r="AH682" s="400"/>
      <c r="AI682" s="400"/>
      <c r="AJ682" s="400"/>
      <c r="AK682" s="400"/>
      <c r="AL682" s="6"/>
      <c r="AM682" s="6"/>
      <c r="AN682" s="8"/>
    </row>
    <row r="683" spans="1:40">
      <c r="A683" s="725"/>
      <c r="B683" s="727"/>
      <c r="C683" s="726"/>
      <c r="D683" s="726"/>
      <c r="E683" s="400"/>
      <c r="F683" s="401"/>
      <c r="G683" s="400"/>
      <c r="H683" s="400"/>
      <c r="I683" s="400"/>
      <c r="J683" s="409"/>
      <c r="K683" s="400"/>
      <c r="L683" s="400"/>
      <c r="M683" s="400" t="s">
        <v>1930</v>
      </c>
      <c r="N683" s="400" t="s">
        <v>1931</v>
      </c>
      <c r="O683" s="400"/>
      <c r="P683" s="400"/>
      <c r="Q683" s="400"/>
      <c r="R683" s="400"/>
      <c r="S683" s="400"/>
      <c r="T683" s="400"/>
      <c r="V683" s="403"/>
      <c r="W683" s="403"/>
      <c r="X683" s="403"/>
      <c r="Y683" s="400"/>
      <c r="Z683" s="400"/>
      <c r="AA683" s="400"/>
      <c r="AB683" s="400"/>
      <c r="AC683" s="400"/>
      <c r="AD683" s="400"/>
      <c r="AE683" s="400"/>
      <c r="AF683" s="400"/>
      <c r="AG683" s="408"/>
      <c r="AH683" s="400"/>
      <c r="AI683" s="400"/>
      <c r="AJ683" s="400"/>
      <c r="AK683" s="400"/>
      <c r="AL683" s="6"/>
      <c r="AM683" s="6"/>
      <c r="AN683" s="8"/>
    </row>
    <row r="684" spans="1:40">
      <c r="A684" s="725"/>
      <c r="B684" s="727"/>
      <c r="C684" s="726"/>
      <c r="D684" s="726"/>
      <c r="E684" s="400"/>
      <c r="F684" s="401"/>
      <c r="G684" s="400"/>
      <c r="H684" s="400"/>
      <c r="I684" s="400"/>
      <c r="J684" s="409"/>
      <c r="K684" s="400"/>
      <c r="L684" s="400"/>
      <c r="M684" s="400" t="s">
        <v>1932</v>
      </c>
      <c r="N684" s="400" t="s">
        <v>1933</v>
      </c>
      <c r="O684" s="400"/>
      <c r="P684" s="400"/>
      <c r="Q684" s="400"/>
      <c r="R684" s="400"/>
      <c r="S684" s="400"/>
      <c r="T684" s="400"/>
      <c r="V684" s="403"/>
      <c r="W684" s="403"/>
      <c r="X684" s="403"/>
      <c r="Y684" s="400"/>
      <c r="Z684" s="400"/>
      <c r="AA684" s="400"/>
      <c r="AB684" s="400"/>
      <c r="AC684" s="400"/>
      <c r="AD684" s="400"/>
      <c r="AE684" s="400"/>
      <c r="AF684" s="400"/>
      <c r="AG684" s="408"/>
      <c r="AH684" s="400"/>
      <c r="AI684" s="400"/>
      <c r="AJ684" s="400"/>
      <c r="AK684" s="400"/>
      <c r="AL684" s="6"/>
      <c r="AM684" s="6"/>
      <c r="AN684" s="8"/>
    </row>
    <row r="685" spans="1:40">
      <c r="A685" s="725"/>
      <c r="B685" s="727"/>
      <c r="C685" s="726"/>
      <c r="D685" s="726"/>
      <c r="E685" s="400"/>
      <c r="F685" s="401"/>
      <c r="G685" s="400"/>
      <c r="H685" s="400"/>
      <c r="I685" s="400"/>
      <c r="J685" s="409"/>
      <c r="K685" s="400"/>
      <c r="L685" s="400"/>
      <c r="M685" s="400" t="s">
        <v>1934</v>
      </c>
      <c r="N685" s="400" t="s">
        <v>1935</v>
      </c>
      <c r="O685" s="400"/>
      <c r="P685" s="400"/>
      <c r="Q685" s="400"/>
      <c r="R685" s="400"/>
      <c r="S685" s="400"/>
      <c r="T685" s="400"/>
      <c r="V685" s="403"/>
      <c r="W685" s="403"/>
      <c r="X685" s="403"/>
      <c r="Y685" s="400"/>
      <c r="Z685" s="400"/>
      <c r="AA685" s="400"/>
      <c r="AB685" s="400"/>
      <c r="AC685" s="400"/>
      <c r="AD685" s="400"/>
      <c r="AE685" s="400"/>
      <c r="AF685" s="400"/>
      <c r="AG685" s="408"/>
      <c r="AH685" s="400"/>
      <c r="AI685" s="400"/>
      <c r="AJ685" s="400"/>
      <c r="AK685" s="400"/>
      <c r="AL685" s="6"/>
      <c r="AM685" s="6"/>
      <c r="AN685" s="8"/>
    </row>
    <row r="686" spans="1:40">
      <c r="A686" s="725"/>
      <c r="B686" s="727"/>
      <c r="C686" s="726"/>
      <c r="D686" s="726"/>
      <c r="E686" s="400"/>
      <c r="F686" s="401"/>
      <c r="G686" s="400"/>
      <c r="H686" s="400"/>
      <c r="I686" s="400"/>
      <c r="J686" s="409"/>
      <c r="K686" s="400"/>
      <c r="L686" s="400"/>
      <c r="M686" s="400" t="s">
        <v>1936</v>
      </c>
      <c r="N686" s="400" t="s">
        <v>1937</v>
      </c>
      <c r="O686" s="400"/>
      <c r="P686" s="400"/>
      <c r="Q686" s="400"/>
      <c r="R686" s="400"/>
      <c r="S686" s="400"/>
      <c r="T686" s="400"/>
      <c r="V686" s="403"/>
      <c r="W686" s="403"/>
      <c r="X686" s="403"/>
      <c r="Y686" s="400"/>
      <c r="Z686" s="400"/>
      <c r="AA686" s="400"/>
      <c r="AB686" s="400"/>
      <c r="AC686" s="400"/>
      <c r="AD686" s="400"/>
      <c r="AE686" s="400"/>
      <c r="AF686" s="400"/>
      <c r="AG686" s="408"/>
      <c r="AH686" s="400"/>
      <c r="AI686" s="400"/>
      <c r="AJ686" s="400"/>
      <c r="AK686" s="400"/>
      <c r="AL686" s="6"/>
      <c r="AM686" s="6"/>
      <c r="AN686" s="8"/>
    </row>
    <row r="687" spans="1:40">
      <c r="A687" s="725"/>
      <c r="B687" s="727"/>
      <c r="C687" s="726"/>
      <c r="D687" s="726"/>
      <c r="E687" s="400"/>
      <c r="F687" s="401"/>
      <c r="G687" s="400"/>
      <c r="H687" s="400"/>
      <c r="I687" s="400"/>
      <c r="J687" s="409"/>
      <c r="K687" s="400"/>
      <c r="L687" s="400"/>
      <c r="M687" s="400" t="s">
        <v>1938</v>
      </c>
      <c r="N687" s="400" t="s">
        <v>1939</v>
      </c>
      <c r="O687" s="400"/>
      <c r="P687" s="400"/>
      <c r="Q687" s="400"/>
      <c r="R687" s="400"/>
      <c r="S687" s="400"/>
      <c r="T687" s="400"/>
      <c r="V687" s="403"/>
      <c r="W687" s="403"/>
      <c r="X687" s="403"/>
      <c r="Y687" s="400"/>
      <c r="Z687" s="400"/>
      <c r="AA687" s="400"/>
      <c r="AB687" s="400"/>
      <c r="AC687" s="400"/>
      <c r="AD687" s="400"/>
      <c r="AE687" s="400"/>
      <c r="AF687" s="400"/>
      <c r="AG687" s="408"/>
      <c r="AH687" s="400"/>
      <c r="AI687" s="400"/>
      <c r="AJ687" s="400"/>
      <c r="AK687" s="400"/>
      <c r="AL687" s="6"/>
      <c r="AM687" s="6"/>
      <c r="AN687" s="8"/>
    </row>
    <row r="688" spans="1:40">
      <c r="A688" s="725"/>
      <c r="B688" s="727"/>
      <c r="C688" s="726"/>
      <c r="D688" s="726"/>
      <c r="E688" s="400"/>
      <c r="F688" s="401"/>
      <c r="G688" s="400"/>
      <c r="H688" s="400"/>
      <c r="I688" s="400"/>
      <c r="J688" s="409"/>
      <c r="K688" s="400"/>
      <c r="L688" s="400"/>
      <c r="M688" s="400" t="s">
        <v>1940</v>
      </c>
      <c r="N688" s="400" t="s">
        <v>1941</v>
      </c>
      <c r="O688" s="400"/>
      <c r="P688" s="400"/>
      <c r="Q688" s="400"/>
      <c r="R688" s="400"/>
      <c r="S688" s="400"/>
      <c r="T688" s="400"/>
      <c r="V688" s="403"/>
      <c r="W688" s="403"/>
      <c r="X688" s="403"/>
      <c r="Y688" s="400"/>
      <c r="Z688" s="400"/>
      <c r="AA688" s="400"/>
      <c r="AB688" s="400"/>
      <c r="AC688" s="400"/>
      <c r="AD688" s="400"/>
      <c r="AE688" s="400"/>
      <c r="AF688" s="400"/>
      <c r="AG688" s="408"/>
      <c r="AH688" s="400"/>
      <c r="AI688" s="400"/>
      <c r="AJ688" s="400"/>
      <c r="AK688" s="400"/>
      <c r="AL688" s="6"/>
      <c r="AM688" s="6"/>
      <c r="AN688" s="8"/>
    </row>
    <row r="689" spans="1:40">
      <c r="A689" s="725"/>
      <c r="B689" s="727"/>
      <c r="C689" s="726"/>
      <c r="D689" s="726"/>
      <c r="E689" s="400"/>
      <c r="F689" s="401"/>
      <c r="G689" s="400"/>
      <c r="H689" s="400"/>
      <c r="I689" s="400"/>
      <c r="J689" s="409"/>
      <c r="K689" s="400"/>
      <c r="L689" s="400"/>
      <c r="M689" s="400" t="s">
        <v>1942</v>
      </c>
      <c r="N689" s="400" t="s">
        <v>1943</v>
      </c>
      <c r="O689" s="400"/>
      <c r="P689" s="400"/>
      <c r="Q689" s="400"/>
      <c r="R689" s="400"/>
      <c r="S689" s="400"/>
      <c r="T689" s="400"/>
      <c r="V689" s="403"/>
      <c r="W689" s="403"/>
      <c r="X689" s="403"/>
      <c r="Y689" s="400"/>
      <c r="Z689" s="400"/>
      <c r="AA689" s="400"/>
      <c r="AB689" s="400"/>
      <c r="AC689" s="400"/>
      <c r="AD689" s="400"/>
      <c r="AE689" s="400"/>
      <c r="AF689" s="400"/>
      <c r="AG689" s="408"/>
      <c r="AH689" s="400"/>
      <c r="AI689" s="400"/>
      <c r="AJ689" s="400"/>
      <c r="AK689" s="400"/>
      <c r="AL689" s="6"/>
      <c r="AM689" s="6"/>
      <c r="AN689" s="8"/>
    </row>
    <row r="690" spans="1:40">
      <c r="A690" s="725"/>
      <c r="B690" s="727"/>
      <c r="C690" s="726"/>
      <c r="D690" s="726"/>
      <c r="E690" s="400"/>
      <c r="F690" s="401"/>
      <c r="G690" s="400"/>
      <c r="H690" s="400"/>
      <c r="I690" s="400"/>
      <c r="J690" s="409"/>
      <c r="K690" s="400"/>
      <c r="L690" s="400"/>
      <c r="M690" s="400" t="s">
        <v>1944</v>
      </c>
      <c r="N690" s="400" t="s">
        <v>1945</v>
      </c>
      <c r="O690" s="400"/>
      <c r="P690" s="400"/>
      <c r="Q690" s="400"/>
      <c r="R690" s="400"/>
      <c r="S690" s="400"/>
      <c r="T690" s="400"/>
      <c r="V690" s="403"/>
      <c r="W690" s="403"/>
      <c r="X690" s="403"/>
      <c r="Y690" s="400"/>
      <c r="Z690" s="400"/>
      <c r="AA690" s="400"/>
      <c r="AB690" s="400"/>
      <c r="AC690" s="400"/>
      <c r="AD690" s="400"/>
      <c r="AE690" s="400"/>
      <c r="AF690" s="400"/>
      <c r="AG690" s="408"/>
      <c r="AH690" s="400"/>
      <c r="AI690" s="400"/>
      <c r="AJ690" s="400"/>
      <c r="AK690" s="400"/>
      <c r="AL690" s="6"/>
      <c r="AM690" s="6"/>
      <c r="AN690" s="8"/>
    </row>
    <row r="691" spans="1:40">
      <c r="A691" s="725"/>
      <c r="B691" s="727"/>
      <c r="C691" s="726"/>
      <c r="D691" s="726"/>
      <c r="E691" s="400"/>
      <c r="F691" s="401"/>
      <c r="G691" s="400"/>
      <c r="H691" s="400"/>
      <c r="I691" s="400"/>
      <c r="J691" s="409"/>
      <c r="K691" s="400"/>
      <c r="L691" s="400"/>
      <c r="M691" s="400" t="s">
        <v>1946</v>
      </c>
      <c r="N691" s="400" t="s">
        <v>1947</v>
      </c>
      <c r="O691" s="400"/>
      <c r="P691" s="400"/>
      <c r="Q691" s="400"/>
      <c r="R691" s="400"/>
      <c r="S691" s="400"/>
      <c r="T691" s="400"/>
      <c r="V691" s="403"/>
      <c r="W691" s="403"/>
      <c r="X691" s="403"/>
      <c r="Y691" s="400"/>
      <c r="Z691" s="400"/>
      <c r="AA691" s="400"/>
      <c r="AB691" s="400"/>
      <c r="AC691" s="400"/>
      <c r="AD691" s="400"/>
      <c r="AE691" s="400"/>
      <c r="AF691" s="400"/>
      <c r="AG691" s="408"/>
      <c r="AH691" s="400"/>
      <c r="AI691" s="400"/>
      <c r="AJ691" s="400"/>
      <c r="AK691" s="400"/>
      <c r="AL691" s="6"/>
      <c r="AM691" s="6"/>
      <c r="AN691" s="8"/>
    </row>
    <row r="692" spans="1:40">
      <c r="A692" s="725"/>
      <c r="B692" s="727"/>
      <c r="C692" s="726"/>
      <c r="D692" s="726"/>
      <c r="E692" s="400"/>
      <c r="F692" s="401"/>
      <c r="G692" s="400"/>
      <c r="H692" s="400"/>
      <c r="I692" s="400"/>
      <c r="J692" s="409"/>
      <c r="K692" s="400"/>
      <c r="L692" s="400"/>
      <c r="M692" s="400" t="s">
        <v>1948</v>
      </c>
      <c r="N692" s="400" t="s">
        <v>1949</v>
      </c>
      <c r="O692" s="400"/>
      <c r="P692" s="400"/>
      <c r="Q692" s="400"/>
      <c r="R692" s="400"/>
      <c r="S692" s="400"/>
      <c r="T692" s="400"/>
      <c r="V692" s="403"/>
      <c r="W692" s="403"/>
      <c r="X692" s="403"/>
      <c r="Y692" s="400"/>
      <c r="Z692" s="400"/>
      <c r="AA692" s="400"/>
      <c r="AB692" s="400"/>
      <c r="AC692" s="400"/>
      <c r="AD692" s="400"/>
      <c r="AE692" s="400"/>
      <c r="AF692" s="400"/>
      <c r="AG692" s="408"/>
      <c r="AH692" s="400"/>
      <c r="AI692" s="400"/>
      <c r="AJ692" s="400"/>
      <c r="AK692" s="400"/>
      <c r="AL692" s="6"/>
      <c r="AM692" s="6"/>
      <c r="AN692" s="8"/>
    </row>
    <row r="693" spans="1:40">
      <c r="A693" s="725"/>
      <c r="B693" s="727"/>
      <c r="C693" s="726"/>
      <c r="D693" s="726"/>
      <c r="E693" s="400"/>
      <c r="F693" s="401"/>
      <c r="G693" s="400"/>
      <c r="H693" s="400"/>
      <c r="I693" s="400"/>
      <c r="J693" s="409"/>
      <c r="K693" s="400"/>
      <c r="L693" s="400"/>
      <c r="M693" s="400" t="s">
        <v>1950</v>
      </c>
      <c r="N693" s="400" t="s">
        <v>3033</v>
      </c>
      <c r="O693" s="400"/>
      <c r="P693" s="400"/>
      <c r="Q693" s="400"/>
      <c r="R693" s="400"/>
      <c r="S693" s="400"/>
      <c r="T693" s="400"/>
      <c r="V693" s="403"/>
      <c r="W693" s="403"/>
      <c r="X693" s="403"/>
      <c r="Y693" s="400"/>
      <c r="Z693" s="400"/>
      <c r="AA693" s="400"/>
      <c r="AB693" s="400"/>
      <c r="AC693" s="400"/>
      <c r="AD693" s="400"/>
      <c r="AE693" s="400"/>
      <c r="AF693" s="400"/>
      <c r="AG693" s="408"/>
      <c r="AH693" s="400"/>
      <c r="AI693" s="400"/>
      <c r="AJ693" s="400"/>
      <c r="AK693" s="400"/>
      <c r="AL693" s="6"/>
      <c r="AM693" s="6"/>
      <c r="AN693" s="8"/>
    </row>
    <row r="694" spans="1:40">
      <c r="A694" s="725"/>
      <c r="B694" s="727"/>
      <c r="C694" s="726"/>
      <c r="D694" s="726"/>
      <c r="E694" s="400"/>
      <c r="F694" s="401"/>
      <c r="G694" s="400"/>
      <c r="H694" s="400"/>
      <c r="I694" s="400"/>
      <c r="J694" s="409"/>
      <c r="K694" s="400"/>
      <c r="L694" s="400"/>
      <c r="M694" s="400" t="s">
        <v>1951</v>
      </c>
      <c r="N694" s="400" t="s">
        <v>1952</v>
      </c>
      <c r="O694" s="400"/>
      <c r="P694" s="400"/>
      <c r="Q694" s="400"/>
      <c r="R694" s="400"/>
      <c r="S694" s="400"/>
      <c r="T694" s="400"/>
      <c r="V694" s="403"/>
      <c r="W694" s="403"/>
      <c r="X694" s="403"/>
      <c r="Y694" s="400"/>
      <c r="Z694" s="400"/>
      <c r="AA694" s="400"/>
      <c r="AB694" s="400"/>
      <c r="AC694" s="400"/>
      <c r="AD694" s="400"/>
      <c r="AE694" s="400"/>
      <c r="AF694" s="400"/>
      <c r="AG694" s="408"/>
      <c r="AH694" s="400"/>
      <c r="AI694" s="400"/>
      <c r="AJ694" s="400"/>
      <c r="AK694" s="400"/>
      <c r="AL694" s="6"/>
      <c r="AM694" s="6"/>
      <c r="AN694" s="8"/>
    </row>
    <row r="695" spans="1:40">
      <c r="A695" s="725"/>
      <c r="B695" s="727"/>
      <c r="C695" s="726"/>
      <c r="D695" s="726"/>
      <c r="E695" s="400"/>
      <c r="F695" s="401"/>
      <c r="G695" s="400"/>
      <c r="H695" s="400"/>
      <c r="I695" s="400"/>
      <c r="J695" s="409"/>
      <c r="K695" s="400"/>
      <c r="L695" s="400"/>
      <c r="M695" s="400" t="s">
        <v>1953</v>
      </c>
      <c r="N695" s="400" t="s">
        <v>1954</v>
      </c>
      <c r="O695" s="400"/>
      <c r="P695" s="400"/>
      <c r="Q695" s="400"/>
      <c r="R695" s="400"/>
      <c r="S695" s="400"/>
      <c r="T695" s="400"/>
      <c r="V695" s="403"/>
      <c r="W695" s="403"/>
      <c r="X695" s="403"/>
      <c r="Y695" s="400"/>
      <c r="Z695" s="400"/>
      <c r="AA695" s="400"/>
      <c r="AB695" s="400"/>
      <c r="AC695" s="400"/>
      <c r="AD695" s="400"/>
      <c r="AE695" s="400"/>
      <c r="AF695" s="400"/>
      <c r="AG695" s="408"/>
      <c r="AH695" s="400"/>
      <c r="AI695" s="400"/>
      <c r="AJ695" s="400"/>
      <c r="AK695" s="400"/>
      <c r="AL695" s="6"/>
      <c r="AM695" s="6"/>
      <c r="AN695" s="8"/>
    </row>
    <row r="696" spans="1:40">
      <c r="A696" s="725"/>
      <c r="B696" s="727"/>
      <c r="C696" s="726"/>
      <c r="D696" s="726"/>
      <c r="E696" s="400"/>
      <c r="F696" s="401"/>
      <c r="G696" s="400"/>
      <c r="H696" s="400"/>
      <c r="I696" s="400"/>
      <c r="J696" s="409"/>
      <c r="K696" s="400"/>
      <c r="L696" s="400"/>
      <c r="M696" s="400" t="s">
        <v>1955</v>
      </c>
      <c r="N696" s="400" t="s">
        <v>1956</v>
      </c>
      <c r="O696" s="400"/>
      <c r="P696" s="400"/>
      <c r="Q696" s="400"/>
      <c r="R696" s="400"/>
      <c r="S696" s="400"/>
      <c r="T696" s="400"/>
      <c r="W696" s="403"/>
      <c r="X696" s="403"/>
      <c r="Y696" s="400"/>
      <c r="Z696" s="400"/>
      <c r="AA696" s="400"/>
      <c r="AB696" s="400"/>
      <c r="AC696" s="400"/>
      <c r="AD696" s="400"/>
      <c r="AE696" s="400"/>
      <c r="AF696" s="400"/>
      <c r="AG696" s="408"/>
      <c r="AH696" s="400"/>
      <c r="AI696" s="400"/>
      <c r="AJ696" s="400"/>
      <c r="AK696" s="400"/>
      <c r="AL696" s="6"/>
      <c r="AM696" s="6"/>
      <c r="AN696" s="8"/>
    </row>
    <row r="697" spans="1:40">
      <c r="A697" s="725"/>
      <c r="B697" s="727"/>
      <c r="C697" s="726"/>
      <c r="D697" s="726"/>
      <c r="E697" s="400"/>
      <c r="F697" s="401"/>
      <c r="G697" s="400"/>
      <c r="H697" s="400"/>
      <c r="I697" s="400"/>
      <c r="J697" s="409"/>
      <c r="K697" s="400"/>
      <c r="L697" s="400"/>
      <c r="M697" s="400" t="s">
        <v>1957</v>
      </c>
      <c r="N697" s="400" t="s">
        <v>1958</v>
      </c>
      <c r="O697" s="400"/>
      <c r="P697" s="400"/>
      <c r="Q697" s="400"/>
      <c r="R697" s="400"/>
      <c r="S697" s="400"/>
      <c r="T697" s="400"/>
      <c r="V697" s="403"/>
      <c r="W697" s="403"/>
      <c r="X697" s="403"/>
      <c r="Y697" s="400"/>
      <c r="Z697" s="400"/>
      <c r="AA697" s="400"/>
      <c r="AB697" s="400"/>
      <c r="AC697" s="400"/>
      <c r="AD697" s="400"/>
      <c r="AE697" s="400"/>
      <c r="AF697" s="400"/>
      <c r="AG697" s="408"/>
      <c r="AH697" s="400"/>
      <c r="AI697" s="400"/>
      <c r="AJ697" s="400"/>
      <c r="AK697" s="400"/>
      <c r="AL697" s="6"/>
      <c r="AM697" s="6"/>
      <c r="AN697" s="8"/>
    </row>
    <row r="698" spans="1:40">
      <c r="A698" s="725"/>
      <c r="B698" s="727"/>
      <c r="C698" s="726"/>
      <c r="D698" s="726"/>
      <c r="E698" s="400"/>
      <c r="F698" s="401"/>
      <c r="G698" s="400"/>
      <c r="H698" s="400"/>
      <c r="I698" s="400"/>
      <c r="J698" s="409"/>
      <c r="K698" s="400"/>
      <c r="L698" s="400"/>
      <c r="M698" s="400" t="s">
        <v>1959</v>
      </c>
      <c r="N698" s="400" t="s">
        <v>3034</v>
      </c>
      <c r="O698" s="400"/>
      <c r="P698" s="400"/>
      <c r="Q698" s="400"/>
      <c r="R698" s="400"/>
      <c r="S698" s="400"/>
      <c r="T698" s="400"/>
      <c r="V698" s="403"/>
      <c r="W698" s="403"/>
      <c r="X698" s="403"/>
      <c r="Y698" s="400"/>
      <c r="Z698" s="400"/>
      <c r="AA698" s="400"/>
      <c r="AB698" s="400"/>
      <c r="AC698" s="400"/>
      <c r="AD698" s="400"/>
      <c r="AE698" s="400"/>
      <c r="AF698" s="400"/>
      <c r="AG698" s="408"/>
      <c r="AH698" s="400"/>
      <c r="AI698" s="400"/>
      <c r="AJ698" s="400"/>
      <c r="AK698" s="400"/>
      <c r="AL698" s="6"/>
      <c r="AM698" s="6"/>
      <c r="AN698" s="8"/>
    </row>
    <row r="699" spans="1:40">
      <c r="A699" s="725"/>
      <c r="B699" s="727"/>
      <c r="C699" s="726"/>
      <c r="D699" s="726"/>
      <c r="E699" s="400"/>
      <c r="F699" s="401"/>
      <c r="G699" s="400"/>
      <c r="H699" s="400"/>
      <c r="I699" s="400"/>
      <c r="J699" s="409"/>
      <c r="K699" s="400"/>
      <c r="L699" s="400"/>
      <c r="M699" s="400" t="s">
        <v>1960</v>
      </c>
      <c r="N699" s="400" t="s">
        <v>1961</v>
      </c>
      <c r="O699" s="400"/>
      <c r="P699" s="400"/>
      <c r="Q699" s="400"/>
      <c r="R699" s="400"/>
      <c r="S699" s="400"/>
      <c r="T699" s="400"/>
      <c r="V699" s="403"/>
      <c r="W699" s="403"/>
      <c r="X699" s="403"/>
      <c r="Y699" s="400"/>
      <c r="Z699" s="400"/>
      <c r="AA699" s="400"/>
      <c r="AB699" s="400"/>
      <c r="AC699" s="400"/>
      <c r="AD699" s="400"/>
      <c r="AE699" s="400"/>
      <c r="AF699" s="400"/>
      <c r="AG699" s="408"/>
      <c r="AH699" s="400"/>
      <c r="AI699" s="400"/>
      <c r="AJ699" s="400"/>
      <c r="AK699" s="400"/>
      <c r="AL699" s="6"/>
      <c r="AM699" s="6"/>
      <c r="AN699" s="8"/>
    </row>
    <row r="700" spans="1:40">
      <c r="A700" s="725"/>
      <c r="B700" s="727"/>
      <c r="C700" s="726"/>
      <c r="D700" s="726"/>
      <c r="E700" s="400"/>
      <c r="F700" s="401"/>
      <c r="G700" s="400"/>
      <c r="H700" s="400"/>
      <c r="I700" s="400"/>
      <c r="J700" s="409"/>
      <c r="K700" s="400"/>
      <c r="L700" s="400"/>
      <c r="M700" s="400" t="s">
        <v>1962</v>
      </c>
      <c r="N700" s="400" t="s">
        <v>1963</v>
      </c>
      <c r="O700" s="400"/>
      <c r="P700" s="400"/>
      <c r="Q700" s="400"/>
      <c r="R700" s="400"/>
      <c r="S700" s="400"/>
      <c r="T700" s="400"/>
      <c r="V700" s="403"/>
      <c r="W700" s="403"/>
      <c r="X700" s="403"/>
      <c r="Y700" s="400"/>
      <c r="Z700" s="400"/>
      <c r="AA700" s="400"/>
      <c r="AB700" s="400"/>
      <c r="AC700" s="400"/>
      <c r="AD700" s="400"/>
      <c r="AE700" s="400"/>
      <c r="AF700" s="400"/>
      <c r="AG700" s="408"/>
      <c r="AH700" s="400"/>
      <c r="AI700" s="400"/>
      <c r="AJ700" s="400"/>
      <c r="AK700" s="400"/>
      <c r="AL700" s="6"/>
      <c r="AM700" s="6"/>
      <c r="AN700" s="8"/>
    </row>
    <row r="701" spans="1:40">
      <c r="A701" s="725"/>
      <c r="B701" s="727"/>
      <c r="C701" s="726"/>
      <c r="D701" s="726"/>
      <c r="E701" s="400"/>
      <c r="F701" s="401"/>
      <c r="G701" s="400"/>
      <c r="H701" s="400"/>
      <c r="I701" s="400"/>
      <c r="J701" s="409"/>
      <c r="K701" s="400"/>
      <c r="L701" s="400"/>
      <c r="M701" s="400" t="s">
        <v>1964</v>
      </c>
      <c r="N701" s="400" t="s">
        <v>1965</v>
      </c>
      <c r="O701" s="400"/>
      <c r="P701" s="400"/>
      <c r="Q701" s="400"/>
      <c r="R701" s="400"/>
      <c r="S701" s="400"/>
      <c r="T701" s="400"/>
      <c r="V701" s="403"/>
      <c r="W701" s="403"/>
      <c r="X701" s="403"/>
      <c r="Y701" s="400"/>
      <c r="Z701" s="400"/>
      <c r="AA701" s="400"/>
      <c r="AB701" s="400"/>
      <c r="AC701" s="400"/>
      <c r="AD701" s="400"/>
      <c r="AE701" s="400"/>
      <c r="AF701" s="400"/>
      <c r="AG701" s="408"/>
      <c r="AH701" s="400"/>
      <c r="AI701" s="400"/>
      <c r="AJ701" s="400"/>
      <c r="AK701" s="400"/>
      <c r="AL701" s="6"/>
      <c r="AM701" s="6"/>
      <c r="AN701" s="8"/>
    </row>
    <row r="702" spans="1:40">
      <c r="A702" s="725"/>
      <c r="B702" s="727"/>
      <c r="C702" s="726"/>
      <c r="D702" s="726"/>
      <c r="E702" s="400"/>
      <c r="F702" s="401"/>
      <c r="G702" s="400"/>
      <c r="H702" s="400"/>
      <c r="I702" s="400"/>
      <c r="J702" s="409"/>
      <c r="K702" s="400"/>
      <c r="L702" s="400"/>
      <c r="M702" s="400" t="s">
        <v>1966</v>
      </c>
      <c r="N702" s="400" t="s">
        <v>1967</v>
      </c>
      <c r="O702" s="400"/>
      <c r="P702" s="400"/>
      <c r="Q702" s="400"/>
      <c r="R702" s="400"/>
      <c r="S702" s="400"/>
      <c r="T702" s="400"/>
      <c r="V702" s="403"/>
      <c r="W702" s="403"/>
      <c r="X702" s="403"/>
      <c r="Y702" s="400"/>
      <c r="Z702" s="400"/>
      <c r="AA702" s="400"/>
      <c r="AB702" s="400"/>
      <c r="AC702" s="400"/>
      <c r="AD702" s="400"/>
      <c r="AE702" s="400"/>
      <c r="AF702" s="400"/>
      <c r="AG702" s="408"/>
      <c r="AH702" s="400"/>
      <c r="AI702" s="400"/>
      <c r="AJ702" s="400"/>
      <c r="AK702" s="400"/>
      <c r="AL702" s="6"/>
      <c r="AM702" s="6"/>
      <c r="AN702" s="8"/>
    </row>
    <row r="703" spans="1:40">
      <c r="A703" s="725"/>
      <c r="B703" s="727"/>
      <c r="C703" s="726"/>
      <c r="D703" s="726"/>
      <c r="E703" s="400"/>
      <c r="F703" s="401"/>
      <c r="G703" s="400"/>
      <c r="H703" s="400"/>
      <c r="I703" s="400"/>
      <c r="J703" s="409"/>
      <c r="K703" s="400"/>
      <c r="L703" s="400"/>
      <c r="M703" s="400" t="s">
        <v>1968</v>
      </c>
      <c r="N703" s="400" t="s">
        <v>1969</v>
      </c>
      <c r="O703" s="400"/>
      <c r="P703" s="400"/>
      <c r="Q703" s="400"/>
      <c r="R703" s="400"/>
      <c r="S703" s="400"/>
      <c r="T703" s="400"/>
      <c r="V703" s="403"/>
      <c r="W703" s="403"/>
      <c r="X703" s="403"/>
      <c r="Y703" s="400"/>
      <c r="Z703" s="400"/>
      <c r="AA703" s="400"/>
      <c r="AB703" s="400"/>
      <c r="AC703" s="400"/>
      <c r="AD703" s="400"/>
      <c r="AE703" s="400"/>
      <c r="AF703" s="400"/>
      <c r="AG703" s="408"/>
      <c r="AH703" s="400"/>
      <c r="AI703" s="400"/>
      <c r="AJ703" s="400"/>
      <c r="AK703" s="400"/>
      <c r="AL703" s="6"/>
      <c r="AM703" s="6"/>
      <c r="AN703" s="8"/>
    </row>
    <row r="704" spans="1:40">
      <c r="A704" s="725"/>
      <c r="B704" s="727"/>
      <c r="C704" s="726"/>
      <c r="D704" s="726"/>
      <c r="E704" s="400"/>
      <c r="F704" s="401"/>
      <c r="G704" s="400"/>
      <c r="H704" s="400"/>
      <c r="I704" s="400"/>
      <c r="J704" s="409"/>
      <c r="K704" s="400"/>
      <c r="L704" s="400"/>
      <c r="M704" s="400" t="s">
        <v>1970</v>
      </c>
      <c r="N704" s="400" t="s">
        <v>3035</v>
      </c>
      <c r="O704" s="400"/>
      <c r="P704" s="400"/>
      <c r="Q704" s="400"/>
      <c r="R704" s="400"/>
      <c r="S704" s="400"/>
      <c r="T704" s="400"/>
      <c r="V704" s="403"/>
      <c r="W704" s="403"/>
      <c r="X704" s="403"/>
      <c r="Y704" s="400"/>
      <c r="Z704" s="400"/>
      <c r="AA704" s="400"/>
      <c r="AB704" s="400"/>
      <c r="AC704" s="400"/>
      <c r="AD704" s="400"/>
      <c r="AE704" s="400"/>
      <c r="AF704" s="400"/>
      <c r="AG704" s="408"/>
      <c r="AH704" s="400"/>
      <c r="AI704" s="400"/>
      <c r="AJ704" s="400"/>
      <c r="AK704" s="400"/>
      <c r="AL704" s="6"/>
      <c r="AM704" s="6"/>
      <c r="AN704" s="8"/>
    </row>
    <row r="705" spans="1:40">
      <c r="A705" s="725"/>
      <c r="B705" s="727"/>
      <c r="C705" s="726"/>
      <c r="D705" s="726"/>
      <c r="E705" s="400"/>
      <c r="F705" s="401"/>
      <c r="G705" s="400"/>
      <c r="H705" s="400"/>
      <c r="I705" s="400"/>
      <c r="J705" s="409"/>
      <c r="K705" s="400"/>
      <c r="L705" s="400"/>
      <c r="M705" s="400" t="s">
        <v>1971</v>
      </c>
      <c r="N705" s="400" t="s">
        <v>1972</v>
      </c>
      <c r="O705" s="400"/>
      <c r="P705" s="400"/>
      <c r="Q705" s="400"/>
      <c r="R705" s="400"/>
      <c r="S705" s="400"/>
      <c r="T705" s="400"/>
      <c r="V705" s="403"/>
      <c r="W705" s="403"/>
      <c r="X705" s="403"/>
      <c r="Y705" s="400"/>
      <c r="Z705" s="400"/>
      <c r="AA705" s="400"/>
      <c r="AB705" s="400"/>
      <c r="AC705" s="400"/>
      <c r="AD705" s="400"/>
      <c r="AE705" s="400"/>
      <c r="AF705" s="400"/>
      <c r="AG705" s="408"/>
      <c r="AH705" s="400"/>
      <c r="AI705" s="400"/>
      <c r="AJ705" s="400"/>
      <c r="AK705" s="400"/>
      <c r="AL705" s="6"/>
      <c r="AM705" s="6"/>
      <c r="AN705" s="8"/>
    </row>
    <row r="706" spans="1:40">
      <c r="A706" s="725"/>
      <c r="B706" s="727"/>
      <c r="C706" s="726"/>
      <c r="D706" s="726"/>
      <c r="E706" s="400"/>
      <c r="F706" s="401"/>
      <c r="G706" s="400"/>
      <c r="H706" s="400"/>
      <c r="I706" s="400"/>
      <c r="J706" s="409"/>
      <c r="K706" s="400"/>
      <c r="L706" s="400"/>
      <c r="M706" s="400" t="s">
        <v>1973</v>
      </c>
      <c r="N706" s="400" t="s">
        <v>1974</v>
      </c>
      <c r="O706" s="400"/>
      <c r="P706" s="400"/>
      <c r="Q706" s="400"/>
      <c r="R706" s="400"/>
      <c r="S706" s="400"/>
      <c r="T706" s="400"/>
      <c r="V706" s="403"/>
      <c r="W706" s="403"/>
      <c r="X706" s="403"/>
      <c r="Y706" s="400"/>
      <c r="Z706" s="400"/>
      <c r="AA706" s="400"/>
      <c r="AB706" s="400"/>
      <c r="AC706" s="400"/>
      <c r="AD706" s="400"/>
      <c r="AE706" s="400"/>
      <c r="AF706" s="400"/>
      <c r="AG706" s="408"/>
      <c r="AH706" s="400"/>
      <c r="AI706" s="400"/>
      <c r="AJ706" s="400"/>
      <c r="AK706" s="400"/>
      <c r="AL706" s="6"/>
      <c r="AM706" s="6"/>
      <c r="AN706" s="8"/>
    </row>
    <row r="707" spans="1:40">
      <c r="A707" s="725"/>
      <c r="B707" s="727"/>
      <c r="C707" s="726"/>
      <c r="D707" s="726"/>
      <c r="E707" s="400"/>
      <c r="F707" s="401"/>
      <c r="G707" s="400"/>
      <c r="H707" s="400"/>
      <c r="I707" s="400"/>
      <c r="J707" s="409"/>
      <c r="K707" s="400"/>
      <c r="L707" s="400"/>
      <c r="M707" s="400" t="s">
        <v>1975</v>
      </c>
      <c r="N707" s="400" t="s">
        <v>1976</v>
      </c>
      <c r="O707" s="400"/>
      <c r="P707" s="400"/>
      <c r="Q707" s="400"/>
      <c r="R707" s="400"/>
      <c r="S707" s="400"/>
      <c r="T707" s="400"/>
      <c r="V707" s="403"/>
      <c r="W707" s="403"/>
      <c r="X707" s="403"/>
      <c r="Y707" s="400"/>
      <c r="Z707" s="400"/>
      <c r="AA707" s="400"/>
      <c r="AB707" s="400"/>
      <c r="AC707" s="400"/>
      <c r="AD707" s="400"/>
      <c r="AE707" s="400"/>
      <c r="AF707" s="400"/>
      <c r="AG707" s="408"/>
      <c r="AH707" s="400"/>
      <c r="AI707" s="400"/>
      <c r="AJ707" s="400"/>
      <c r="AK707" s="400"/>
      <c r="AL707" s="6"/>
      <c r="AM707" s="6"/>
      <c r="AN707" s="8"/>
    </row>
    <row r="708" spans="1:40">
      <c r="A708" s="725"/>
      <c r="B708" s="727"/>
      <c r="C708" s="726"/>
      <c r="D708" s="726"/>
      <c r="E708" s="400"/>
      <c r="F708" s="401"/>
      <c r="G708" s="400"/>
      <c r="H708" s="400"/>
      <c r="I708" s="400"/>
      <c r="J708" s="409"/>
      <c r="K708" s="400"/>
      <c r="L708" s="400"/>
      <c r="M708" s="400" t="s">
        <v>1977</v>
      </c>
      <c r="N708" s="400" t="s">
        <v>1978</v>
      </c>
      <c r="O708" s="400"/>
      <c r="P708" s="400"/>
      <c r="Q708" s="400"/>
      <c r="R708" s="400"/>
      <c r="S708" s="400"/>
      <c r="T708" s="400"/>
      <c r="V708" s="403"/>
      <c r="W708" s="403"/>
      <c r="X708" s="403"/>
      <c r="Y708" s="400"/>
      <c r="Z708" s="400"/>
      <c r="AA708" s="400"/>
      <c r="AB708" s="400"/>
      <c r="AC708" s="400"/>
      <c r="AD708" s="400"/>
      <c r="AE708" s="400"/>
      <c r="AF708" s="400"/>
      <c r="AG708" s="408"/>
      <c r="AH708" s="400"/>
      <c r="AI708" s="400"/>
      <c r="AJ708" s="400"/>
      <c r="AK708" s="400"/>
      <c r="AL708" s="6"/>
      <c r="AM708" s="6"/>
      <c r="AN708" s="8"/>
    </row>
    <row r="709" spans="1:40">
      <c r="A709" s="725"/>
      <c r="B709" s="727"/>
      <c r="C709" s="726"/>
      <c r="D709" s="726"/>
      <c r="E709" s="400"/>
      <c r="F709" s="401"/>
      <c r="G709" s="400"/>
      <c r="H709" s="400"/>
      <c r="I709" s="400"/>
      <c r="J709" s="409"/>
      <c r="K709" s="400"/>
      <c r="L709" s="400"/>
      <c r="M709" s="400" t="s">
        <v>1979</v>
      </c>
      <c r="N709" s="400" t="s">
        <v>1980</v>
      </c>
      <c r="O709" s="400"/>
      <c r="P709" s="400"/>
      <c r="Q709" s="400"/>
      <c r="R709" s="400"/>
      <c r="S709" s="400"/>
      <c r="T709" s="400"/>
      <c r="V709" s="403"/>
      <c r="W709" s="403"/>
      <c r="X709" s="403"/>
      <c r="Y709" s="400"/>
      <c r="Z709" s="400"/>
      <c r="AA709" s="400"/>
      <c r="AB709" s="400"/>
      <c r="AC709" s="400"/>
      <c r="AD709" s="400"/>
      <c r="AE709" s="400"/>
      <c r="AF709" s="400"/>
      <c r="AG709" s="408"/>
      <c r="AH709" s="400"/>
      <c r="AI709" s="400"/>
      <c r="AJ709" s="400"/>
      <c r="AK709" s="400"/>
      <c r="AL709" s="6"/>
      <c r="AM709" s="6"/>
      <c r="AN709" s="8"/>
    </row>
    <row r="710" spans="1:40">
      <c r="A710" s="725"/>
      <c r="B710" s="727"/>
      <c r="C710" s="726"/>
      <c r="D710" s="726"/>
      <c r="E710" s="400"/>
      <c r="F710" s="401"/>
      <c r="G710" s="400"/>
      <c r="H710" s="400"/>
      <c r="I710" s="400"/>
      <c r="J710" s="409"/>
      <c r="K710" s="400"/>
      <c r="L710" s="400"/>
      <c r="M710" s="400" t="s">
        <v>1981</v>
      </c>
      <c r="N710" s="400" t="s">
        <v>1982</v>
      </c>
      <c r="O710" s="400"/>
      <c r="P710" s="400"/>
      <c r="Q710" s="400"/>
      <c r="R710" s="400"/>
      <c r="S710" s="400"/>
      <c r="T710" s="400"/>
      <c r="V710" s="403"/>
      <c r="W710" s="403"/>
      <c r="X710" s="403"/>
      <c r="Y710" s="400"/>
      <c r="Z710" s="400"/>
      <c r="AA710" s="400"/>
      <c r="AB710" s="400"/>
      <c r="AC710" s="400"/>
      <c r="AD710" s="400"/>
      <c r="AE710" s="400"/>
      <c r="AF710" s="400"/>
      <c r="AG710" s="408"/>
      <c r="AH710" s="400"/>
      <c r="AI710" s="400"/>
      <c r="AJ710" s="400"/>
      <c r="AK710" s="400"/>
      <c r="AL710" s="6"/>
      <c r="AM710" s="6"/>
      <c r="AN710" s="8"/>
    </row>
    <row r="711" spans="1:40">
      <c r="A711" s="725"/>
      <c r="B711" s="727"/>
      <c r="C711" s="726"/>
      <c r="D711" s="726"/>
      <c r="E711" s="400"/>
      <c r="F711" s="401"/>
      <c r="G711" s="400"/>
      <c r="H711" s="400"/>
      <c r="I711" s="400"/>
      <c r="J711" s="409"/>
      <c r="K711" s="400"/>
      <c r="L711" s="400"/>
      <c r="M711" s="400" t="s">
        <v>1983</v>
      </c>
      <c r="N711" s="400" t="s">
        <v>1984</v>
      </c>
      <c r="O711" s="400"/>
      <c r="P711" s="400"/>
      <c r="Q711" s="400"/>
      <c r="R711" s="400"/>
      <c r="S711" s="400"/>
      <c r="T711" s="400"/>
      <c r="V711" s="403"/>
      <c r="W711" s="403"/>
      <c r="X711" s="403"/>
      <c r="Y711" s="400"/>
      <c r="Z711" s="400"/>
      <c r="AA711" s="400"/>
      <c r="AB711" s="400"/>
      <c r="AC711" s="400"/>
      <c r="AD711" s="400"/>
      <c r="AE711" s="400"/>
      <c r="AF711" s="400"/>
      <c r="AG711" s="408"/>
      <c r="AH711" s="400"/>
      <c r="AI711" s="400"/>
      <c r="AJ711" s="400"/>
      <c r="AK711" s="400"/>
      <c r="AL711" s="6"/>
      <c r="AM711" s="6"/>
      <c r="AN711" s="8"/>
    </row>
    <row r="712" spans="1:40">
      <c r="A712" s="725"/>
      <c r="B712" s="727"/>
      <c r="C712" s="726"/>
      <c r="D712" s="726"/>
      <c r="E712" s="400"/>
      <c r="F712" s="401"/>
      <c r="G712" s="400"/>
      <c r="H712" s="400"/>
      <c r="I712" s="400"/>
      <c r="J712" s="409"/>
      <c r="K712" s="400"/>
      <c r="L712" s="400"/>
      <c r="M712" s="400" t="s">
        <v>1985</v>
      </c>
      <c r="N712" s="400" t="s">
        <v>1986</v>
      </c>
      <c r="O712" s="400"/>
      <c r="P712" s="400"/>
      <c r="Q712" s="400"/>
      <c r="R712" s="400"/>
      <c r="S712" s="400"/>
      <c r="T712" s="400"/>
      <c r="V712" s="403"/>
      <c r="W712" s="403"/>
      <c r="X712" s="403"/>
      <c r="Y712" s="400"/>
      <c r="Z712" s="400"/>
      <c r="AA712" s="400"/>
      <c r="AB712" s="400"/>
      <c r="AC712" s="400"/>
      <c r="AD712" s="400"/>
      <c r="AE712" s="400"/>
      <c r="AF712" s="400"/>
      <c r="AG712" s="408"/>
      <c r="AH712" s="400"/>
      <c r="AI712" s="400"/>
      <c r="AJ712" s="400"/>
      <c r="AK712" s="400"/>
      <c r="AL712" s="6"/>
      <c r="AM712" s="6"/>
      <c r="AN712" s="8"/>
    </row>
    <row r="713" spans="1:40">
      <c r="A713" s="725"/>
      <c r="B713" s="727"/>
      <c r="C713" s="726"/>
      <c r="D713" s="726"/>
      <c r="E713" s="400"/>
      <c r="F713" s="401"/>
      <c r="G713" s="400"/>
      <c r="H713" s="400"/>
      <c r="I713" s="400"/>
      <c r="J713" s="409"/>
      <c r="K713" s="400"/>
      <c r="L713" s="400"/>
      <c r="M713" s="400" t="s">
        <v>1987</v>
      </c>
      <c r="N713" s="400" t="s">
        <v>3036</v>
      </c>
      <c r="O713" s="400"/>
      <c r="P713" s="400"/>
      <c r="Q713" s="400"/>
      <c r="R713" s="400"/>
      <c r="S713" s="400"/>
      <c r="T713" s="400"/>
      <c r="V713" s="403"/>
      <c r="W713" s="403"/>
      <c r="X713" s="403"/>
      <c r="Y713" s="400"/>
      <c r="Z713" s="400"/>
      <c r="AA713" s="400"/>
      <c r="AB713" s="400"/>
      <c r="AC713" s="400"/>
      <c r="AD713" s="400"/>
      <c r="AE713" s="400"/>
      <c r="AF713" s="400"/>
      <c r="AG713" s="408"/>
      <c r="AH713" s="400"/>
      <c r="AI713" s="400"/>
      <c r="AJ713" s="400"/>
      <c r="AK713" s="400"/>
      <c r="AL713" s="6"/>
      <c r="AM713" s="6"/>
      <c r="AN713" s="8"/>
    </row>
    <row r="714" spans="1:40">
      <c r="A714" s="725"/>
      <c r="B714" s="727"/>
      <c r="C714" s="726"/>
      <c r="D714" s="726"/>
      <c r="E714" s="400"/>
      <c r="F714" s="401"/>
      <c r="G714" s="400"/>
      <c r="H714" s="400"/>
      <c r="I714" s="400"/>
      <c r="J714" s="409"/>
      <c r="K714" s="400"/>
      <c r="L714" s="400"/>
      <c r="M714" s="400" t="s">
        <v>1988</v>
      </c>
      <c r="N714" s="400" t="s">
        <v>1989</v>
      </c>
      <c r="O714" s="400"/>
      <c r="P714" s="400"/>
      <c r="Q714" s="400"/>
      <c r="R714" s="400"/>
      <c r="S714" s="400"/>
      <c r="T714" s="400"/>
      <c r="V714" s="403"/>
      <c r="W714" s="403"/>
      <c r="X714" s="403"/>
      <c r="Y714" s="400"/>
      <c r="Z714" s="400"/>
      <c r="AA714" s="400"/>
      <c r="AB714" s="400"/>
      <c r="AC714" s="400"/>
      <c r="AD714" s="400"/>
      <c r="AE714" s="400"/>
      <c r="AF714" s="400"/>
      <c r="AG714" s="408"/>
      <c r="AH714" s="400"/>
      <c r="AI714" s="400"/>
      <c r="AJ714" s="400"/>
      <c r="AK714" s="400"/>
      <c r="AL714" s="6"/>
      <c r="AM714" s="6"/>
      <c r="AN714" s="8"/>
    </row>
    <row r="715" spans="1:40">
      <c r="A715" s="725"/>
      <c r="B715" s="727"/>
      <c r="C715" s="726"/>
      <c r="D715" s="726"/>
      <c r="E715" s="400"/>
      <c r="F715" s="401"/>
      <c r="G715" s="400"/>
      <c r="H715" s="400"/>
      <c r="I715" s="400"/>
      <c r="J715" s="409"/>
      <c r="K715" s="400"/>
      <c r="L715" s="400"/>
      <c r="M715" s="400" t="s">
        <v>1990</v>
      </c>
      <c r="N715" s="400" t="s">
        <v>1991</v>
      </c>
      <c r="O715" s="400"/>
      <c r="P715" s="400"/>
      <c r="Q715" s="400"/>
      <c r="R715" s="400"/>
      <c r="S715" s="400"/>
      <c r="T715" s="400"/>
      <c r="V715" s="403"/>
      <c r="W715" s="403"/>
      <c r="X715" s="403"/>
      <c r="Y715" s="400"/>
      <c r="Z715" s="400"/>
      <c r="AA715" s="400"/>
      <c r="AB715" s="400"/>
      <c r="AC715" s="400"/>
      <c r="AD715" s="400"/>
      <c r="AE715" s="400"/>
      <c r="AF715" s="400"/>
      <c r="AG715" s="408"/>
      <c r="AH715" s="400"/>
      <c r="AI715" s="400"/>
      <c r="AJ715" s="400"/>
      <c r="AK715" s="400"/>
      <c r="AL715" s="6"/>
      <c r="AM715" s="6"/>
      <c r="AN715" s="8"/>
    </row>
    <row r="716" spans="1:40">
      <c r="A716" s="725"/>
      <c r="B716" s="727"/>
      <c r="C716" s="726"/>
      <c r="D716" s="726"/>
      <c r="E716" s="400"/>
      <c r="F716" s="401"/>
      <c r="G716" s="400"/>
      <c r="H716" s="400"/>
      <c r="I716" s="400"/>
      <c r="J716" s="409"/>
      <c r="K716" s="400"/>
      <c r="L716" s="400"/>
      <c r="M716" s="400" t="s">
        <v>1992</v>
      </c>
      <c r="N716" s="400" t="s">
        <v>1993</v>
      </c>
      <c r="O716" s="400"/>
      <c r="P716" s="400"/>
      <c r="Q716" s="400"/>
      <c r="R716" s="400"/>
      <c r="S716" s="400"/>
      <c r="T716" s="400"/>
      <c r="V716" s="403"/>
      <c r="W716" s="403"/>
      <c r="X716" s="403"/>
      <c r="Y716" s="400"/>
      <c r="Z716" s="400"/>
      <c r="AA716" s="400"/>
      <c r="AB716" s="400"/>
      <c r="AC716" s="400"/>
      <c r="AD716" s="400"/>
      <c r="AE716" s="400"/>
      <c r="AF716" s="400"/>
      <c r="AG716" s="408"/>
      <c r="AH716" s="400"/>
      <c r="AI716" s="400"/>
      <c r="AJ716" s="400"/>
      <c r="AK716" s="400"/>
      <c r="AL716" s="6"/>
      <c r="AM716" s="6"/>
      <c r="AN716" s="8"/>
    </row>
    <row r="717" spans="1:40">
      <c r="A717" s="725"/>
      <c r="B717" s="727"/>
      <c r="C717" s="726"/>
      <c r="D717" s="726"/>
      <c r="E717" s="400"/>
      <c r="F717" s="401"/>
      <c r="G717" s="400"/>
      <c r="H717" s="400"/>
      <c r="I717" s="400"/>
      <c r="J717" s="409"/>
      <c r="K717" s="400"/>
      <c r="L717" s="400"/>
      <c r="M717" s="400" t="s">
        <v>1994</v>
      </c>
      <c r="N717" s="400" t="s">
        <v>1995</v>
      </c>
      <c r="O717" s="400"/>
      <c r="P717" s="400"/>
      <c r="Q717" s="400"/>
      <c r="R717" s="400"/>
      <c r="S717" s="400"/>
      <c r="T717" s="400"/>
      <c r="V717" s="403"/>
      <c r="W717" s="403"/>
      <c r="X717" s="403"/>
      <c r="Y717" s="400"/>
      <c r="Z717" s="400"/>
      <c r="AA717" s="400"/>
      <c r="AB717" s="400"/>
      <c r="AC717" s="400"/>
      <c r="AD717" s="400"/>
      <c r="AE717" s="400"/>
      <c r="AF717" s="400"/>
      <c r="AG717" s="408"/>
      <c r="AH717" s="400"/>
      <c r="AI717" s="400"/>
      <c r="AJ717" s="400"/>
      <c r="AK717" s="400"/>
      <c r="AL717" s="6"/>
      <c r="AM717" s="6"/>
      <c r="AN717" s="8"/>
    </row>
    <row r="718" spans="1:40">
      <c r="A718" s="725"/>
      <c r="B718" s="727"/>
      <c r="C718" s="726"/>
      <c r="D718" s="726"/>
      <c r="E718" s="400"/>
      <c r="F718" s="401"/>
      <c r="G718" s="400"/>
      <c r="H718" s="400"/>
      <c r="I718" s="400"/>
      <c r="J718" s="409"/>
      <c r="K718" s="400"/>
      <c r="L718" s="400"/>
      <c r="M718" s="400" t="s">
        <v>1996</v>
      </c>
      <c r="N718" s="400" t="s">
        <v>1997</v>
      </c>
      <c r="O718" s="400"/>
      <c r="P718" s="400"/>
      <c r="Q718" s="400"/>
      <c r="R718" s="400"/>
      <c r="S718" s="400"/>
      <c r="T718" s="400"/>
      <c r="V718" s="403"/>
      <c r="W718" s="403"/>
      <c r="X718" s="403"/>
      <c r="Y718" s="400"/>
      <c r="Z718" s="400"/>
      <c r="AA718" s="400"/>
      <c r="AB718" s="400"/>
      <c r="AC718" s="400"/>
      <c r="AD718" s="400"/>
      <c r="AE718" s="400"/>
      <c r="AF718" s="400"/>
      <c r="AG718" s="408"/>
      <c r="AH718" s="400"/>
      <c r="AI718" s="400"/>
      <c r="AJ718" s="400"/>
      <c r="AK718" s="400"/>
      <c r="AL718" s="6"/>
      <c r="AM718" s="6"/>
      <c r="AN718" s="8"/>
    </row>
    <row r="719" spans="1:40">
      <c r="A719" s="725"/>
      <c r="B719" s="727"/>
      <c r="C719" s="726"/>
      <c r="D719" s="726"/>
      <c r="E719" s="400"/>
      <c r="F719" s="401"/>
      <c r="G719" s="400"/>
      <c r="H719" s="400"/>
      <c r="I719" s="400"/>
      <c r="J719" s="409"/>
      <c r="K719" s="400"/>
      <c r="L719" s="400"/>
      <c r="M719" s="400" t="s">
        <v>1998</v>
      </c>
      <c r="N719" s="400" t="s">
        <v>1999</v>
      </c>
      <c r="O719" s="400"/>
      <c r="P719" s="400"/>
      <c r="Q719" s="400"/>
      <c r="R719" s="400"/>
      <c r="S719" s="400"/>
      <c r="T719" s="400"/>
      <c r="V719" s="403"/>
      <c r="W719" s="403"/>
      <c r="X719" s="403"/>
      <c r="Y719" s="400"/>
      <c r="Z719" s="400"/>
      <c r="AA719" s="400"/>
      <c r="AB719" s="400"/>
      <c r="AC719" s="400"/>
      <c r="AD719" s="400"/>
      <c r="AE719" s="400"/>
      <c r="AF719" s="400"/>
      <c r="AG719" s="408"/>
      <c r="AH719" s="400"/>
      <c r="AI719" s="400"/>
      <c r="AJ719" s="400"/>
      <c r="AK719" s="400"/>
      <c r="AL719" s="6"/>
      <c r="AM719" s="6"/>
      <c r="AN719" s="8"/>
    </row>
    <row r="720" spans="1:40">
      <c r="A720" s="725"/>
      <c r="B720" s="727"/>
      <c r="C720" s="726"/>
      <c r="D720" s="726"/>
      <c r="E720" s="400"/>
      <c r="F720" s="401"/>
      <c r="G720" s="400"/>
      <c r="H720" s="400"/>
      <c r="I720" s="400"/>
      <c r="J720" s="409"/>
      <c r="K720" s="400"/>
      <c r="L720" s="400"/>
      <c r="M720" s="400" t="s">
        <v>2000</v>
      </c>
      <c r="N720" s="400" t="s">
        <v>3037</v>
      </c>
      <c r="O720" s="400"/>
      <c r="P720" s="400"/>
      <c r="Q720" s="400"/>
      <c r="R720" s="400"/>
      <c r="S720" s="400"/>
      <c r="T720" s="400"/>
      <c r="V720" s="403"/>
      <c r="W720" s="403"/>
      <c r="X720" s="403"/>
      <c r="Y720" s="400"/>
      <c r="Z720" s="400"/>
      <c r="AA720" s="400"/>
      <c r="AB720" s="400"/>
      <c r="AC720" s="400"/>
      <c r="AD720" s="400"/>
      <c r="AE720" s="400"/>
      <c r="AF720" s="400"/>
      <c r="AG720" s="408"/>
      <c r="AH720" s="400"/>
      <c r="AI720" s="400"/>
      <c r="AJ720" s="400"/>
      <c r="AK720" s="400"/>
      <c r="AL720" s="6"/>
      <c r="AM720" s="6"/>
      <c r="AN720" s="8"/>
    </row>
    <row r="721" spans="1:40">
      <c r="A721" s="725"/>
      <c r="B721" s="727"/>
      <c r="C721" s="726"/>
      <c r="D721" s="726"/>
      <c r="E721" s="400"/>
      <c r="F721" s="401"/>
      <c r="G721" s="400"/>
      <c r="H721" s="400"/>
      <c r="I721" s="400"/>
      <c r="J721" s="409"/>
      <c r="K721" s="400"/>
      <c r="L721" s="400"/>
      <c r="M721" s="400" t="s">
        <v>2001</v>
      </c>
      <c r="N721" s="400" t="s">
        <v>2002</v>
      </c>
      <c r="O721" s="400"/>
      <c r="P721" s="400"/>
      <c r="Q721" s="400"/>
      <c r="R721" s="400"/>
      <c r="S721" s="400"/>
      <c r="T721" s="400"/>
      <c r="V721" s="403"/>
      <c r="W721" s="403"/>
      <c r="X721" s="403"/>
      <c r="Y721" s="400"/>
      <c r="Z721" s="400"/>
      <c r="AA721" s="400"/>
      <c r="AB721" s="400"/>
      <c r="AC721" s="400"/>
      <c r="AD721" s="400"/>
      <c r="AE721" s="400"/>
      <c r="AF721" s="400"/>
      <c r="AG721" s="408"/>
      <c r="AH721" s="400"/>
      <c r="AI721" s="400"/>
      <c r="AJ721" s="400"/>
      <c r="AK721" s="400"/>
      <c r="AL721" s="6"/>
      <c r="AM721" s="6"/>
      <c r="AN721" s="8"/>
    </row>
    <row r="722" spans="1:40">
      <c r="A722" s="725"/>
      <c r="B722" s="727"/>
      <c r="C722" s="726"/>
      <c r="D722" s="726"/>
      <c r="E722" s="400"/>
      <c r="F722" s="401"/>
      <c r="G722" s="400"/>
      <c r="H722" s="400"/>
      <c r="I722" s="400"/>
      <c r="J722" s="409"/>
      <c r="K722" s="400"/>
      <c r="L722" s="400"/>
      <c r="M722" s="400" t="s">
        <v>2003</v>
      </c>
      <c r="N722" s="400" t="s">
        <v>2004</v>
      </c>
      <c r="O722" s="400"/>
      <c r="P722" s="400"/>
      <c r="Q722" s="400"/>
      <c r="R722" s="400"/>
      <c r="S722" s="400"/>
      <c r="T722" s="400"/>
      <c r="V722" s="403"/>
      <c r="W722" s="403"/>
      <c r="X722" s="403"/>
      <c r="Y722" s="400"/>
      <c r="Z722" s="400"/>
      <c r="AA722" s="400"/>
      <c r="AB722" s="400"/>
      <c r="AC722" s="400"/>
      <c r="AD722" s="400"/>
      <c r="AE722" s="400"/>
      <c r="AF722" s="400"/>
      <c r="AG722" s="408"/>
      <c r="AH722" s="400"/>
      <c r="AI722" s="400"/>
      <c r="AJ722" s="400"/>
      <c r="AK722" s="400"/>
      <c r="AL722" s="6"/>
      <c r="AM722" s="6"/>
      <c r="AN722" s="8"/>
    </row>
    <row r="723" spans="1:40">
      <c r="A723" s="725"/>
      <c r="B723" s="727"/>
      <c r="C723" s="726"/>
      <c r="D723" s="726"/>
      <c r="E723" s="400"/>
      <c r="F723" s="401"/>
      <c r="G723" s="400"/>
      <c r="H723" s="400"/>
      <c r="I723" s="400"/>
      <c r="J723" s="409"/>
      <c r="K723" s="400"/>
      <c r="L723" s="400"/>
      <c r="M723" s="400" t="s">
        <v>2005</v>
      </c>
      <c r="N723" s="400" t="s">
        <v>2006</v>
      </c>
      <c r="O723" s="400"/>
      <c r="P723" s="400"/>
      <c r="Q723" s="400"/>
      <c r="R723" s="400"/>
      <c r="S723" s="400"/>
      <c r="T723" s="400"/>
      <c r="V723" s="403"/>
      <c r="W723" s="403"/>
      <c r="X723" s="403"/>
      <c r="Y723" s="400"/>
      <c r="Z723" s="400"/>
      <c r="AA723" s="400"/>
      <c r="AB723" s="400"/>
      <c r="AC723" s="400"/>
      <c r="AD723" s="400"/>
      <c r="AE723" s="400"/>
      <c r="AF723" s="400"/>
      <c r="AG723" s="408"/>
      <c r="AH723" s="400"/>
      <c r="AI723" s="400"/>
      <c r="AJ723" s="400"/>
      <c r="AK723" s="400"/>
      <c r="AL723" s="6"/>
      <c r="AM723" s="6"/>
      <c r="AN723" s="8"/>
    </row>
    <row r="724" spans="1:40">
      <c r="A724" s="725"/>
      <c r="B724" s="727"/>
      <c r="C724" s="726"/>
      <c r="D724" s="726"/>
      <c r="E724" s="400"/>
      <c r="F724" s="401"/>
      <c r="G724" s="400"/>
      <c r="H724" s="400"/>
      <c r="I724" s="400"/>
      <c r="J724" s="409"/>
      <c r="K724" s="400"/>
      <c r="L724" s="400"/>
      <c r="M724" s="400" t="s">
        <v>2007</v>
      </c>
      <c r="N724" s="400" t="s">
        <v>2008</v>
      </c>
      <c r="O724" s="400"/>
      <c r="P724" s="400"/>
      <c r="Q724" s="400"/>
      <c r="R724" s="400"/>
      <c r="S724" s="400"/>
      <c r="T724" s="400"/>
      <c r="V724" s="403"/>
      <c r="W724" s="403"/>
      <c r="X724" s="403"/>
      <c r="Y724" s="400"/>
      <c r="Z724" s="400"/>
      <c r="AA724" s="400"/>
      <c r="AB724" s="400"/>
      <c r="AC724" s="400"/>
      <c r="AD724" s="400"/>
      <c r="AE724" s="400"/>
      <c r="AF724" s="400"/>
      <c r="AG724" s="408"/>
      <c r="AH724" s="400"/>
      <c r="AI724" s="400"/>
      <c r="AJ724" s="400"/>
      <c r="AK724" s="400"/>
      <c r="AL724" s="6"/>
      <c r="AM724" s="6"/>
      <c r="AN724" s="8"/>
    </row>
    <row r="725" spans="1:40">
      <c r="A725" s="725"/>
      <c r="B725" s="727"/>
      <c r="C725" s="726"/>
      <c r="D725" s="726"/>
      <c r="E725" s="400"/>
      <c r="F725" s="401"/>
      <c r="G725" s="400"/>
      <c r="H725" s="400"/>
      <c r="I725" s="400"/>
      <c r="J725" s="409"/>
      <c r="K725" s="400"/>
      <c r="L725" s="400"/>
      <c r="M725" s="400" t="s">
        <v>2009</v>
      </c>
      <c r="N725" s="400" t="s">
        <v>2010</v>
      </c>
      <c r="O725" s="400"/>
      <c r="P725" s="400"/>
      <c r="Q725" s="400"/>
      <c r="R725" s="400"/>
      <c r="S725" s="400"/>
      <c r="T725" s="400"/>
      <c r="V725" s="403"/>
      <c r="W725" s="403"/>
      <c r="X725" s="403"/>
      <c r="Y725" s="400"/>
      <c r="Z725" s="400"/>
      <c r="AA725" s="400"/>
      <c r="AB725" s="400"/>
      <c r="AC725" s="400"/>
      <c r="AD725" s="400"/>
      <c r="AE725" s="400"/>
      <c r="AF725" s="400"/>
      <c r="AG725" s="408"/>
      <c r="AH725" s="400"/>
      <c r="AI725" s="400"/>
      <c r="AJ725" s="400"/>
      <c r="AK725" s="400"/>
      <c r="AL725" s="6"/>
      <c r="AM725" s="6"/>
      <c r="AN725" s="8"/>
    </row>
    <row r="726" spans="1:40">
      <c r="A726" s="725"/>
      <c r="B726" s="727"/>
      <c r="C726" s="726"/>
      <c r="D726" s="726"/>
      <c r="E726" s="400"/>
      <c r="F726" s="401"/>
      <c r="G726" s="400"/>
      <c r="H726" s="400"/>
      <c r="I726" s="400"/>
      <c r="J726" s="409"/>
      <c r="K726" s="400"/>
      <c r="L726" s="400"/>
      <c r="M726" s="400" t="s">
        <v>2011</v>
      </c>
      <c r="N726" s="400" t="s">
        <v>2012</v>
      </c>
      <c r="O726" s="400"/>
      <c r="P726" s="400"/>
      <c r="Q726" s="400"/>
      <c r="R726" s="400"/>
      <c r="S726" s="400"/>
      <c r="T726" s="400"/>
      <c r="V726" s="403"/>
      <c r="W726" s="403"/>
      <c r="X726" s="403"/>
      <c r="Y726" s="400"/>
      <c r="Z726" s="400"/>
      <c r="AA726" s="400"/>
      <c r="AB726" s="400"/>
      <c r="AC726" s="400"/>
      <c r="AD726" s="400"/>
      <c r="AE726" s="400"/>
      <c r="AF726" s="400"/>
      <c r="AG726" s="408"/>
      <c r="AH726" s="400"/>
      <c r="AI726" s="400"/>
      <c r="AJ726" s="400"/>
      <c r="AK726" s="400"/>
      <c r="AL726" s="6"/>
      <c r="AM726" s="6"/>
      <c r="AN726" s="8"/>
    </row>
    <row r="727" spans="1:40">
      <c r="A727" s="725"/>
      <c r="B727" s="727"/>
      <c r="C727" s="726"/>
      <c r="D727" s="726"/>
      <c r="E727" s="400"/>
      <c r="F727" s="401"/>
      <c r="G727" s="400"/>
      <c r="H727" s="400"/>
      <c r="I727" s="400"/>
      <c r="J727" s="409"/>
      <c r="K727" s="400"/>
      <c r="L727" s="400"/>
      <c r="M727" s="400" t="s">
        <v>2013</v>
      </c>
      <c r="N727" s="400" t="s">
        <v>2014</v>
      </c>
      <c r="O727" s="400"/>
      <c r="P727" s="400"/>
      <c r="Q727" s="400"/>
      <c r="R727" s="400"/>
      <c r="S727" s="400"/>
      <c r="T727" s="400"/>
      <c r="V727" s="403"/>
      <c r="W727" s="403"/>
      <c r="X727" s="403"/>
      <c r="Y727" s="400"/>
      <c r="Z727" s="400"/>
      <c r="AA727" s="400"/>
      <c r="AB727" s="400"/>
      <c r="AC727" s="400"/>
      <c r="AD727" s="400"/>
      <c r="AE727" s="400"/>
      <c r="AF727" s="400"/>
      <c r="AG727" s="408"/>
      <c r="AH727" s="400"/>
      <c r="AI727" s="400"/>
      <c r="AJ727" s="400"/>
      <c r="AK727" s="400"/>
      <c r="AL727" s="6"/>
      <c r="AM727" s="6"/>
      <c r="AN727" s="8"/>
    </row>
    <row r="728" spans="1:40">
      <c r="A728" s="725"/>
      <c r="B728" s="727"/>
      <c r="C728" s="726"/>
      <c r="D728" s="726"/>
      <c r="E728" s="400"/>
      <c r="F728" s="401"/>
      <c r="G728" s="400"/>
      <c r="H728" s="400"/>
      <c r="I728" s="400"/>
      <c r="J728" s="409"/>
      <c r="K728" s="400"/>
      <c r="L728" s="400"/>
      <c r="M728" s="400" t="s">
        <v>2015</v>
      </c>
      <c r="N728" s="400" t="s">
        <v>2016</v>
      </c>
      <c r="O728" s="400"/>
      <c r="P728" s="400"/>
      <c r="Q728" s="400"/>
      <c r="R728" s="400"/>
      <c r="S728" s="400"/>
      <c r="T728" s="400"/>
      <c r="V728" s="403"/>
      <c r="W728" s="403"/>
      <c r="X728" s="403"/>
      <c r="Y728" s="400"/>
      <c r="Z728" s="400"/>
      <c r="AA728" s="400"/>
      <c r="AB728" s="400"/>
      <c r="AC728" s="400"/>
      <c r="AD728" s="400"/>
      <c r="AE728" s="400"/>
      <c r="AF728" s="400"/>
      <c r="AG728" s="408"/>
      <c r="AH728" s="400"/>
      <c r="AI728" s="400"/>
      <c r="AJ728" s="400"/>
      <c r="AK728" s="400"/>
      <c r="AL728" s="6"/>
      <c r="AM728" s="6"/>
      <c r="AN728" s="8"/>
    </row>
    <row r="729" spans="1:40">
      <c r="A729" s="725"/>
      <c r="B729" s="727"/>
      <c r="C729" s="726"/>
      <c r="D729" s="726"/>
      <c r="E729" s="400"/>
      <c r="F729" s="401"/>
      <c r="G729" s="400"/>
      <c r="H729" s="400"/>
      <c r="I729" s="400"/>
      <c r="J729" s="409"/>
      <c r="K729" s="400"/>
      <c r="L729" s="400"/>
      <c r="M729" s="400" t="s">
        <v>2017</v>
      </c>
      <c r="N729" s="400" t="s">
        <v>2018</v>
      </c>
      <c r="O729" s="400"/>
      <c r="P729" s="400"/>
      <c r="Q729" s="400"/>
      <c r="R729" s="400"/>
      <c r="S729" s="400"/>
      <c r="T729" s="400"/>
      <c r="V729" s="403"/>
      <c r="W729" s="403"/>
      <c r="X729" s="403"/>
      <c r="Y729" s="400"/>
      <c r="Z729" s="400"/>
      <c r="AA729" s="400"/>
      <c r="AB729" s="400"/>
      <c r="AC729" s="400"/>
      <c r="AD729" s="400"/>
      <c r="AE729" s="400"/>
      <c r="AF729" s="400"/>
      <c r="AG729" s="408"/>
      <c r="AH729" s="400"/>
      <c r="AI729" s="400"/>
      <c r="AJ729" s="400"/>
      <c r="AK729" s="400"/>
      <c r="AL729" s="6"/>
      <c r="AM729" s="6"/>
      <c r="AN729" s="8"/>
    </row>
    <row r="730" spans="1:40">
      <c r="A730" s="725"/>
      <c r="B730" s="727"/>
      <c r="C730" s="726"/>
      <c r="D730" s="726"/>
      <c r="E730" s="400"/>
      <c r="F730" s="401"/>
      <c r="G730" s="400"/>
      <c r="H730" s="400"/>
      <c r="I730" s="400"/>
      <c r="J730" s="409"/>
      <c r="K730" s="400"/>
      <c r="L730" s="400"/>
      <c r="M730" s="400" t="s">
        <v>2019</v>
      </c>
      <c r="N730" s="400" t="s">
        <v>2020</v>
      </c>
      <c r="O730" s="400"/>
      <c r="P730" s="400"/>
      <c r="Q730" s="400"/>
      <c r="R730" s="400"/>
      <c r="S730" s="400"/>
      <c r="T730" s="400"/>
      <c r="V730" s="403"/>
      <c r="W730" s="403"/>
      <c r="X730" s="403"/>
      <c r="Y730" s="400"/>
      <c r="Z730" s="400"/>
      <c r="AA730" s="400"/>
      <c r="AB730" s="400"/>
      <c r="AC730" s="400"/>
      <c r="AD730" s="400"/>
      <c r="AE730" s="400"/>
      <c r="AF730" s="400"/>
      <c r="AG730" s="408"/>
      <c r="AH730" s="400"/>
      <c r="AI730" s="400"/>
      <c r="AJ730" s="400"/>
      <c r="AK730" s="400"/>
      <c r="AL730" s="6"/>
      <c r="AM730" s="6"/>
      <c r="AN730" s="8"/>
    </row>
    <row r="731" spans="1:40">
      <c r="A731" s="725"/>
      <c r="B731" s="727"/>
      <c r="C731" s="726"/>
      <c r="D731" s="726"/>
      <c r="E731" s="400"/>
      <c r="F731" s="401"/>
      <c r="G731" s="400"/>
      <c r="H731" s="400"/>
      <c r="I731" s="400"/>
      <c r="J731" s="409"/>
      <c r="K731" s="400"/>
      <c r="L731" s="400"/>
      <c r="M731" s="400" t="s">
        <v>2021</v>
      </c>
      <c r="N731" s="400" t="s">
        <v>2022</v>
      </c>
      <c r="O731" s="400"/>
      <c r="P731" s="400"/>
      <c r="Q731" s="400"/>
      <c r="R731" s="400"/>
      <c r="S731" s="400"/>
      <c r="T731" s="400"/>
      <c r="V731" s="403"/>
      <c r="W731" s="403"/>
      <c r="X731" s="403"/>
      <c r="Y731" s="400"/>
      <c r="Z731" s="400"/>
      <c r="AA731" s="400"/>
      <c r="AB731" s="400"/>
      <c r="AC731" s="400"/>
      <c r="AD731" s="400"/>
      <c r="AE731" s="400"/>
      <c r="AF731" s="400"/>
      <c r="AG731" s="408"/>
      <c r="AH731" s="400"/>
      <c r="AI731" s="400"/>
      <c r="AJ731" s="400"/>
      <c r="AK731" s="400"/>
      <c r="AL731" s="6"/>
      <c r="AM731" s="6"/>
      <c r="AN731" s="8"/>
    </row>
    <row r="732" spans="1:40">
      <c r="A732" s="725"/>
      <c r="B732" s="727"/>
      <c r="C732" s="726"/>
      <c r="D732" s="726"/>
      <c r="E732" s="400"/>
      <c r="F732" s="401"/>
      <c r="G732" s="400"/>
      <c r="H732" s="400"/>
      <c r="I732" s="400"/>
      <c r="J732" s="409"/>
      <c r="K732" s="400"/>
      <c r="L732" s="400"/>
      <c r="M732" s="400" t="s">
        <v>2023</v>
      </c>
      <c r="N732" s="400" t="s">
        <v>2024</v>
      </c>
      <c r="O732" s="400"/>
      <c r="P732" s="400"/>
      <c r="Q732" s="400"/>
      <c r="R732" s="400"/>
      <c r="S732" s="400"/>
      <c r="T732" s="400"/>
      <c r="V732" s="403"/>
      <c r="W732" s="403"/>
      <c r="X732" s="403"/>
      <c r="Y732" s="400"/>
      <c r="Z732" s="400"/>
      <c r="AA732" s="400"/>
      <c r="AB732" s="400"/>
      <c r="AC732" s="400"/>
      <c r="AD732" s="400"/>
      <c r="AE732" s="400"/>
      <c r="AF732" s="400"/>
      <c r="AG732" s="408"/>
      <c r="AH732" s="400"/>
      <c r="AI732" s="400"/>
      <c r="AJ732" s="400"/>
      <c r="AK732" s="400"/>
      <c r="AL732" s="6"/>
      <c r="AM732" s="6"/>
      <c r="AN732" s="8"/>
    </row>
    <row r="733" spans="1:40">
      <c r="A733" s="725"/>
      <c r="B733" s="727"/>
      <c r="C733" s="726"/>
      <c r="D733" s="726"/>
      <c r="E733" s="400"/>
      <c r="F733" s="401"/>
      <c r="G733" s="400"/>
      <c r="H733" s="400"/>
      <c r="I733" s="400"/>
      <c r="J733" s="409"/>
      <c r="K733" s="400"/>
      <c r="L733" s="400"/>
      <c r="M733" s="400" t="s">
        <v>2025</v>
      </c>
      <c r="N733" s="400" t="s">
        <v>2026</v>
      </c>
      <c r="O733" s="400"/>
      <c r="P733" s="400"/>
      <c r="Q733" s="400"/>
      <c r="R733" s="400"/>
      <c r="S733" s="400"/>
      <c r="T733" s="400"/>
      <c r="V733" s="403"/>
      <c r="W733" s="403"/>
      <c r="X733" s="403"/>
      <c r="Y733" s="400"/>
      <c r="Z733" s="400"/>
      <c r="AA733" s="400"/>
      <c r="AB733" s="400"/>
      <c r="AC733" s="400"/>
      <c r="AD733" s="400"/>
      <c r="AE733" s="400"/>
      <c r="AF733" s="400"/>
      <c r="AG733" s="408"/>
      <c r="AH733" s="400"/>
      <c r="AI733" s="400"/>
      <c r="AJ733" s="400"/>
      <c r="AK733" s="400"/>
      <c r="AL733" s="6"/>
      <c r="AM733" s="6"/>
      <c r="AN733" s="8"/>
    </row>
    <row r="734" spans="1:40">
      <c r="A734" s="725"/>
      <c r="B734" s="727"/>
      <c r="C734" s="726"/>
      <c r="D734" s="726"/>
      <c r="E734" s="400"/>
      <c r="F734" s="401"/>
      <c r="G734" s="400"/>
      <c r="H734" s="400"/>
      <c r="I734" s="400"/>
      <c r="J734" s="409"/>
      <c r="K734" s="400"/>
      <c r="L734" s="400"/>
      <c r="M734" s="400" t="s">
        <v>2027</v>
      </c>
      <c r="N734" s="400" t="s">
        <v>2028</v>
      </c>
      <c r="O734" s="400"/>
      <c r="P734" s="400"/>
      <c r="Q734" s="400"/>
      <c r="R734" s="400"/>
      <c r="S734" s="400"/>
      <c r="T734" s="400"/>
      <c r="V734" s="403"/>
      <c r="W734" s="403"/>
      <c r="X734" s="403"/>
      <c r="Y734" s="400"/>
      <c r="Z734" s="400"/>
      <c r="AA734" s="400"/>
      <c r="AB734" s="400"/>
      <c r="AC734" s="400"/>
      <c r="AD734" s="400"/>
      <c r="AE734" s="400"/>
      <c r="AF734" s="400"/>
      <c r="AG734" s="408"/>
      <c r="AH734" s="400"/>
      <c r="AI734" s="400"/>
      <c r="AJ734" s="400"/>
      <c r="AK734" s="400"/>
      <c r="AL734" s="6"/>
      <c r="AM734" s="6"/>
      <c r="AN734" s="8"/>
    </row>
    <row r="735" spans="1:40">
      <c r="A735" s="725"/>
      <c r="B735" s="727"/>
      <c r="C735" s="726"/>
      <c r="D735" s="726"/>
      <c r="E735" s="400"/>
      <c r="F735" s="401"/>
      <c r="G735" s="400"/>
      <c r="H735" s="400"/>
      <c r="I735" s="400"/>
      <c r="J735" s="409"/>
      <c r="K735" s="400"/>
      <c r="L735" s="400"/>
      <c r="M735" s="400" t="s">
        <v>2029</v>
      </c>
      <c r="N735" s="400" t="s">
        <v>2030</v>
      </c>
      <c r="O735" s="400"/>
      <c r="P735" s="400"/>
      <c r="Q735" s="400"/>
      <c r="R735" s="400"/>
      <c r="S735" s="400"/>
      <c r="T735" s="400"/>
      <c r="V735" s="403"/>
      <c r="W735" s="403"/>
      <c r="X735" s="403"/>
      <c r="Y735" s="400"/>
      <c r="Z735" s="400"/>
      <c r="AA735" s="400"/>
      <c r="AB735" s="400"/>
      <c r="AC735" s="400"/>
      <c r="AD735" s="400"/>
      <c r="AE735" s="400"/>
      <c r="AF735" s="400"/>
      <c r="AG735" s="408"/>
      <c r="AH735" s="400"/>
      <c r="AI735" s="400"/>
      <c r="AJ735" s="400"/>
      <c r="AK735" s="400"/>
      <c r="AL735" s="6"/>
      <c r="AM735" s="6"/>
      <c r="AN735" s="8"/>
    </row>
    <row r="736" spans="1:40">
      <c r="A736" s="725"/>
      <c r="B736" s="727"/>
      <c r="C736" s="726"/>
      <c r="D736" s="726"/>
      <c r="E736" s="400"/>
      <c r="F736" s="401"/>
      <c r="G736" s="400"/>
      <c r="H736" s="400"/>
      <c r="I736" s="400"/>
      <c r="J736" s="409"/>
      <c r="K736" s="400"/>
      <c r="L736" s="400"/>
      <c r="M736" s="400" t="s">
        <v>2031</v>
      </c>
      <c r="N736" s="400" t="s">
        <v>2032</v>
      </c>
      <c r="O736" s="400"/>
      <c r="P736" s="400"/>
      <c r="Q736" s="400"/>
      <c r="R736" s="400"/>
      <c r="S736" s="400"/>
      <c r="T736" s="400"/>
      <c r="V736" s="403"/>
      <c r="W736" s="403"/>
      <c r="X736" s="403"/>
      <c r="Y736" s="400"/>
      <c r="Z736" s="400"/>
      <c r="AA736" s="400"/>
      <c r="AB736" s="400"/>
      <c r="AC736" s="400"/>
      <c r="AD736" s="400"/>
      <c r="AE736" s="400"/>
      <c r="AF736" s="400"/>
      <c r="AG736" s="408"/>
      <c r="AH736" s="400"/>
      <c r="AI736" s="400"/>
      <c r="AJ736" s="400"/>
      <c r="AK736" s="400"/>
      <c r="AL736" s="6"/>
      <c r="AM736" s="6"/>
      <c r="AN736" s="8"/>
    </row>
    <row r="737" spans="1:40">
      <c r="A737" s="725"/>
      <c r="B737" s="727"/>
      <c r="C737" s="726"/>
      <c r="D737" s="726"/>
      <c r="E737" s="400"/>
      <c r="F737" s="401"/>
      <c r="G737" s="400"/>
      <c r="H737" s="400"/>
      <c r="I737" s="400"/>
      <c r="J737" s="409"/>
      <c r="K737" s="400"/>
      <c r="L737" s="400"/>
      <c r="M737" s="400" t="s">
        <v>2033</v>
      </c>
      <c r="N737" s="400" t="s">
        <v>2034</v>
      </c>
      <c r="O737" s="400"/>
      <c r="P737" s="400"/>
      <c r="Q737" s="400"/>
      <c r="R737" s="400"/>
      <c r="S737" s="400"/>
      <c r="T737" s="400"/>
      <c r="V737" s="403"/>
      <c r="W737" s="403"/>
      <c r="X737" s="403"/>
      <c r="Y737" s="400"/>
      <c r="Z737" s="400"/>
      <c r="AA737" s="400"/>
      <c r="AB737" s="400"/>
      <c r="AC737" s="400"/>
      <c r="AD737" s="400"/>
      <c r="AE737" s="400"/>
      <c r="AF737" s="400"/>
      <c r="AG737" s="408"/>
      <c r="AH737" s="400"/>
      <c r="AI737" s="400"/>
      <c r="AJ737" s="400"/>
      <c r="AK737" s="400"/>
      <c r="AL737" s="6"/>
      <c r="AM737" s="6"/>
      <c r="AN737" s="8"/>
    </row>
    <row r="738" spans="1:40">
      <c r="A738" s="725"/>
      <c r="B738" s="727"/>
      <c r="C738" s="726"/>
      <c r="D738" s="726"/>
      <c r="E738" s="400"/>
      <c r="F738" s="401"/>
      <c r="G738" s="400"/>
      <c r="H738" s="400"/>
      <c r="I738" s="400"/>
      <c r="J738" s="409"/>
      <c r="K738" s="400"/>
      <c r="L738" s="400"/>
      <c r="M738" s="400" t="s">
        <v>2035</v>
      </c>
      <c r="N738" s="400" t="s">
        <v>2036</v>
      </c>
      <c r="O738" s="400"/>
      <c r="P738" s="400"/>
      <c r="Q738" s="400"/>
      <c r="R738" s="400"/>
      <c r="S738" s="400"/>
      <c r="T738" s="400"/>
      <c r="V738" s="403"/>
      <c r="W738" s="403"/>
      <c r="X738" s="403"/>
      <c r="Y738" s="400"/>
      <c r="Z738" s="400"/>
      <c r="AA738" s="400"/>
      <c r="AB738" s="400"/>
      <c r="AC738" s="400"/>
      <c r="AD738" s="400"/>
      <c r="AE738" s="400"/>
      <c r="AF738" s="400"/>
      <c r="AG738" s="408"/>
      <c r="AH738" s="400"/>
      <c r="AI738" s="400"/>
      <c r="AJ738" s="400"/>
      <c r="AK738" s="400"/>
      <c r="AL738" s="6"/>
      <c r="AM738" s="6"/>
      <c r="AN738" s="8"/>
    </row>
    <row r="739" spans="1:40">
      <c r="A739" s="725"/>
      <c r="B739" s="727"/>
      <c r="C739" s="726"/>
      <c r="D739" s="726"/>
      <c r="E739" s="400"/>
      <c r="F739" s="401"/>
      <c r="G739" s="400"/>
      <c r="H739" s="400"/>
      <c r="I739" s="400"/>
      <c r="J739" s="409"/>
      <c r="K739" s="400"/>
      <c r="L739" s="400"/>
      <c r="M739" s="400" t="s">
        <v>2037</v>
      </c>
      <c r="N739" s="400" t="s">
        <v>2038</v>
      </c>
      <c r="O739" s="400"/>
      <c r="P739" s="400"/>
      <c r="Q739" s="400"/>
      <c r="R739" s="400"/>
      <c r="S739" s="400"/>
      <c r="T739" s="400"/>
      <c r="V739" s="403"/>
      <c r="W739" s="403"/>
      <c r="X739" s="403"/>
      <c r="Y739" s="400"/>
      <c r="Z739" s="400"/>
      <c r="AA739" s="400"/>
      <c r="AB739" s="400"/>
      <c r="AC739" s="400"/>
      <c r="AD739" s="400"/>
      <c r="AE739" s="400"/>
      <c r="AF739" s="400"/>
      <c r="AG739" s="408"/>
      <c r="AH739" s="400"/>
      <c r="AI739" s="400"/>
      <c r="AJ739" s="400"/>
      <c r="AK739" s="400"/>
      <c r="AL739" s="6"/>
      <c r="AM739" s="6"/>
      <c r="AN739" s="8"/>
    </row>
    <row r="740" spans="1:40">
      <c r="A740" s="725"/>
      <c r="B740" s="727"/>
      <c r="C740" s="726"/>
      <c r="D740" s="726"/>
      <c r="E740" s="400"/>
      <c r="F740" s="401"/>
      <c r="G740" s="400"/>
      <c r="H740" s="400"/>
      <c r="I740" s="400"/>
      <c r="J740" s="409"/>
      <c r="K740" s="400"/>
      <c r="L740" s="400"/>
      <c r="M740" s="400" t="s">
        <v>2039</v>
      </c>
      <c r="N740" s="400" t="s">
        <v>2040</v>
      </c>
      <c r="O740" s="400"/>
      <c r="P740" s="400"/>
      <c r="Q740" s="400"/>
      <c r="R740" s="400"/>
      <c r="S740" s="400"/>
      <c r="T740" s="400"/>
      <c r="V740" s="403"/>
      <c r="W740" s="403"/>
      <c r="X740" s="403"/>
      <c r="Y740" s="400"/>
      <c r="Z740" s="400"/>
      <c r="AA740" s="400"/>
      <c r="AB740" s="400"/>
      <c r="AC740" s="400"/>
      <c r="AD740" s="400"/>
      <c r="AE740" s="400"/>
      <c r="AF740" s="400"/>
      <c r="AG740" s="408"/>
      <c r="AH740" s="400"/>
      <c r="AI740" s="400"/>
      <c r="AJ740" s="400"/>
      <c r="AK740" s="400"/>
      <c r="AL740" s="6"/>
      <c r="AM740" s="6"/>
      <c r="AN740" s="8"/>
    </row>
    <row r="741" spans="1:40">
      <c r="A741" s="725"/>
      <c r="B741" s="727"/>
      <c r="C741" s="726"/>
      <c r="D741" s="726"/>
      <c r="E741" s="400"/>
      <c r="F741" s="401"/>
      <c r="G741" s="400"/>
      <c r="H741" s="400"/>
      <c r="I741" s="400"/>
      <c r="J741" s="409"/>
      <c r="K741" s="400"/>
      <c r="L741" s="400"/>
      <c r="M741" s="400" t="s">
        <v>2041</v>
      </c>
      <c r="N741" s="400" t="s">
        <v>2042</v>
      </c>
      <c r="O741" s="400"/>
      <c r="P741" s="400"/>
      <c r="Q741" s="400"/>
      <c r="R741" s="400"/>
      <c r="S741" s="400"/>
      <c r="T741" s="400"/>
      <c r="V741" s="403"/>
      <c r="W741" s="403"/>
      <c r="X741" s="403"/>
      <c r="Y741" s="400"/>
      <c r="Z741" s="400"/>
      <c r="AA741" s="400"/>
      <c r="AB741" s="400"/>
      <c r="AC741" s="400"/>
      <c r="AD741" s="400"/>
      <c r="AE741" s="400"/>
      <c r="AF741" s="400"/>
      <c r="AG741" s="408"/>
      <c r="AH741" s="400"/>
      <c r="AI741" s="400"/>
      <c r="AJ741" s="400"/>
      <c r="AK741" s="400"/>
      <c r="AL741" s="6"/>
      <c r="AM741" s="6"/>
      <c r="AN741" s="8"/>
    </row>
    <row r="742" spans="1:40">
      <c r="A742" s="725"/>
      <c r="B742" s="727"/>
      <c r="C742" s="726"/>
      <c r="D742" s="726"/>
      <c r="E742" s="400"/>
      <c r="F742" s="401"/>
      <c r="G742" s="400"/>
      <c r="H742" s="400"/>
      <c r="I742" s="400"/>
      <c r="J742" s="409"/>
      <c r="K742" s="400"/>
      <c r="L742" s="400"/>
      <c r="M742" s="400" t="s">
        <v>2043</v>
      </c>
      <c r="N742" s="400" t="s">
        <v>2044</v>
      </c>
      <c r="O742" s="400"/>
      <c r="P742" s="400"/>
      <c r="Q742" s="400"/>
      <c r="R742" s="400"/>
      <c r="S742" s="400"/>
      <c r="T742" s="400"/>
      <c r="V742" s="403"/>
      <c r="W742" s="403"/>
      <c r="X742" s="403"/>
      <c r="Y742" s="400"/>
      <c r="Z742" s="400"/>
      <c r="AA742" s="400"/>
      <c r="AB742" s="400"/>
      <c r="AC742" s="400"/>
      <c r="AD742" s="400"/>
      <c r="AE742" s="400"/>
      <c r="AF742" s="400"/>
      <c r="AG742" s="408"/>
      <c r="AH742" s="400"/>
      <c r="AI742" s="400"/>
      <c r="AJ742" s="400"/>
      <c r="AK742" s="400"/>
      <c r="AL742" s="6"/>
      <c r="AM742" s="6"/>
      <c r="AN742" s="8"/>
    </row>
    <row r="743" spans="1:40">
      <c r="A743" s="725"/>
      <c r="B743" s="727"/>
      <c r="C743" s="726"/>
      <c r="D743" s="726"/>
      <c r="E743" s="400"/>
      <c r="F743" s="401"/>
      <c r="G743" s="400"/>
      <c r="H743" s="400"/>
      <c r="I743" s="400"/>
      <c r="J743" s="409"/>
      <c r="K743" s="400"/>
      <c r="L743" s="400"/>
      <c r="M743" s="400" t="s">
        <v>2045</v>
      </c>
      <c r="N743" s="400" t="s">
        <v>2046</v>
      </c>
      <c r="O743" s="400"/>
      <c r="P743" s="400"/>
      <c r="Q743" s="400"/>
      <c r="R743" s="400"/>
      <c r="S743" s="400"/>
      <c r="T743" s="400"/>
      <c r="V743" s="403"/>
      <c r="W743" s="403"/>
      <c r="X743" s="403"/>
      <c r="Y743" s="400"/>
      <c r="Z743" s="400"/>
      <c r="AA743" s="400"/>
      <c r="AB743" s="400"/>
      <c r="AC743" s="400"/>
      <c r="AD743" s="400"/>
      <c r="AE743" s="400"/>
      <c r="AF743" s="400"/>
      <c r="AG743" s="408"/>
      <c r="AH743" s="400"/>
      <c r="AI743" s="400"/>
      <c r="AJ743" s="400"/>
      <c r="AK743" s="400"/>
      <c r="AL743" s="6"/>
      <c r="AM743" s="6"/>
      <c r="AN743" s="8"/>
    </row>
    <row r="744" spans="1:40">
      <c r="A744" s="725"/>
      <c r="B744" s="727"/>
      <c r="C744" s="726"/>
      <c r="D744" s="726"/>
      <c r="E744" s="400"/>
      <c r="F744" s="401"/>
      <c r="G744" s="400"/>
      <c r="H744" s="400"/>
      <c r="I744" s="400"/>
      <c r="J744" s="409"/>
      <c r="K744" s="400"/>
      <c r="L744" s="400"/>
      <c r="M744" s="400" t="s">
        <v>2047</v>
      </c>
      <c r="N744" s="400" t="s">
        <v>2048</v>
      </c>
      <c r="O744" s="400"/>
      <c r="P744" s="400"/>
      <c r="Q744" s="400"/>
      <c r="R744" s="400"/>
      <c r="S744" s="400"/>
      <c r="T744" s="400"/>
      <c r="V744" s="403"/>
      <c r="W744" s="403"/>
      <c r="X744" s="403"/>
      <c r="Y744" s="400"/>
      <c r="Z744" s="400"/>
      <c r="AA744" s="400"/>
      <c r="AB744" s="400"/>
      <c r="AC744" s="400"/>
      <c r="AD744" s="400"/>
      <c r="AE744" s="400"/>
      <c r="AF744" s="400"/>
      <c r="AG744" s="408"/>
      <c r="AH744" s="400"/>
      <c r="AI744" s="400"/>
      <c r="AJ744" s="400"/>
      <c r="AK744" s="400"/>
      <c r="AL744" s="6"/>
      <c r="AM744" s="6"/>
      <c r="AN744" s="8"/>
    </row>
    <row r="745" spans="1:40">
      <c r="A745" s="725"/>
      <c r="B745" s="727"/>
      <c r="C745" s="726"/>
      <c r="D745" s="726"/>
      <c r="E745" s="400"/>
      <c r="F745" s="401"/>
      <c r="G745" s="400"/>
      <c r="H745" s="400"/>
      <c r="I745" s="400"/>
      <c r="J745" s="409"/>
      <c r="K745" s="400"/>
      <c r="L745" s="400"/>
      <c r="M745" s="400" t="s">
        <v>2049</v>
      </c>
      <c r="N745" s="400" t="s">
        <v>2050</v>
      </c>
      <c r="O745" s="400"/>
      <c r="P745" s="400"/>
      <c r="Q745" s="400"/>
      <c r="R745" s="400"/>
      <c r="S745" s="400"/>
      <c r="T745" s="400"/>
      <c r="V745" s="403"/>
      <c r="W745" s="403"/>
      <c r="X745" s="403"/>
      <c r="Y745" s="400"/>
      <c r="Z745" s="400"/>
      <c r="AA745" s="400"/>
      <c r="AB745" s="400"/>
      <c r="AC745" s="400"/>
      <c r="AD745" s="400"/>
      <c r="AE745" s="400"/>
      <c r="AF745" s="400"/>
      <c r="AG745" s="408"/>
      <c r="AH745" s="400"/>
      <c r="AI745" s="400"/>
      <c r="AJ745" s="400"/>
      <c r="AK745" s="400"/>
      <c r="AL745" s="6"/>
      <c r="AM745" s="6"/>
      <c r="AN745" s="8"/>
    </row>
    <row r="746" spans="1:40">
      <c r="A746" s="725"/>
      <c r="B746" s="727"/>
      <c r="C746" s="726"/>
      <c r="D746" s="726"/>
      <c r="E746" s="400"/>
      <c r="F746" s="401"/>
      <c r="G746" s="400"/>
      <c r="H746" s="400"/>
      <c r="I746" s="400"/>
      <c r="J746" s="409"/>
      <c r="K746" s="400"/>
      <c r="L746" s="400"/>
      <c r="M746" s="400" t="s">
        <v>2051</v>
      </c>
      <c r="N746" s="400" t="s">
        <v>2052</v>
      </c>
      <c r="O746" s="400"/>
      <c r="P746" s="400"/>
      <c r="Q746" s="400"/>
      <c r="R746" s="400"/>
      <c r="S746" s="400"/>
      <c r="T746" s="400"/>
      <c r="V746" s="403"/>
      <c r="W746" s="403"/>
      <c r="X746" s="403"/>
      <c r="Y746" s="400"/>
      <c r="Z746" s="400"/>
      <c r="AA746" s="400"/>
      <c r="AB746" s="400"/>
      <c r="AC746" s="400"/>
      <c r="AD746" s="400"/>
      <c r="AE746" s="400"/>
      <c r="AF746" s="400"/>
      <c r="AG746" s="408"/>
      <c r="AH746" s="400"/>
      <c r="AI746" s="400"/>
      <c r="AJ746" s="400"/>
      <c r="AK746" s="400"/>
      <c r="AL746" s="6"/>
      <c r="AM746" s="6"/>
      <c r="AN746" s="8"/>
    </row>
    <row r="747" spans="1:40">
      <c r="A747" s="725"/>
      <c r="B747" s="727"/>
      <c r="C747" s="726"/>
      <c r="D747" s="726"/>
      <c r="E747" s="400"/>
      <c r="F747" s="401"/>
      <c r="G747" s="400"/>
      <c r="H747" s="400"/>
      <c r="I747" s="400"/>
      <c r="J747" s="409"/>
      <c r="K747" s="400"/>
      <c r="L747" s="400"/>
      <c r="M747" s="400" t="s">
        <v>2053</v>
      </c>
      <c r="N747" s="400" t="s">
        <v>2054</v>
      </c>
      <c r="O747" s="400"/>
      <c r="P747" s="400"/>
      <c r="Q747" s="400"/>
      <c r="R747" s="400"/>
      <c r="S747" s="400"/>
      <c r="T747" s="400"/>
      <c r="V747" s="403"/>
      <c r="W747" s="403"/>
      <c r="X747" s="403"/>
      <c r="Y747" s="400"/>
      <c r="Z747" s="400"/>
      <c r="AA747" s="400"/>
      <c r="AB747" s="400"/>
      <c r="AC747" s="400"/>
      <c r="AD747" s="400"/>
      <c r="AE747" s="400"/>
      <c r="AF747" s="400"/>
      <c r="AG747" s="408"/>
      <c r="AH747" s="400"/>
      <c r="AI747" s="400"/>
      <c r="AJ747" s="400"/>
      <c r="AK747" s="400"/>
      <c r="AL747" s="6"/>
      <c r="AM747" s="6"/>
      <c r="AN747" s="8"/>
    </row>
    <row r="748" spans="1:40">
      <c r="A748" s="725"/>
      <c r="B748" s="727"/>
      <c r="C748" s="726"/>
      <c r="D748" s="726"/>
      <c r="E748" s="400"/>
      <c r="F748" s="401"/>
      <c r="G748" s="400"/>
      <c r="H748" s="400"/>
      <c r="I748" s="400"/>
      <c r="J748" s="409"/>
      <c r="K748" s="400"/>
      <c r="L748" s="400"/>
      <c r="M748" s="400" t="s">
        <v>2055</v>
      </c>
      <c r="N748" s="400" t="s">
        <v>2056</v>
      </c>
      <c r="O748" s="400"/>
      <c r="P748" s="400"/>
      <c r="Q748" s="400"/>
      <c r="R748" s="400"/>
      <c r="S748" s="400"/>
      <c r="T748" s="400"/>
      <c r="V748" s="403"/>
      <c r="W748" s="403"/>
      <c r="X748" s="403"/>
      <c r="Y748" s="400"/>
      <c r="Z748" s="400"/>
      <c r="AA748" s="400"/>
      <c r="AB748" s="400"/>
      <c r="AC748" s="400"/>
      <c r="AD748" s="400"/>
      <c r="AE748" s="400"/>
      <c r="AF748" s="400"/>
      <c r="AG748" s="408"/>
      <c r="AH748" s="400"/>
      <c r="AI748" s="400"/>
      <c r="AJ748" s="400"/>
      <c r="AK748" s="400"/>
      <c r="AL748" s="6"/>
      <c r="AM748" s="6"/>
      <c r="AN748" s="8"/>
    </row>
    <row r="749" spans="1:40">
      <c r="A749" s="725"/>
      <c r="B749" s="727"/>
      <c r="C749" s="726"/>
      <c r="D749" s="726"/>
      <c r="E749" s="400"/>
      <c r="F749" s="401"/>
      <c r="G749" s="400"/>
      <c r="H749" s="400"/>
      <c r="I749" s="400"/>
      <c r="J749" s="409"/>
      <c r="K749" s="400"/>
      <c r="L749" s="400"/>
      <c r="M749" s="400" t="s">
        <v>2057</v>
      </c>
      <c r="N749" s="400" t="s">
        <v>2058</v>
      </c>
      <c r="O749" s="400"/>
      <c r="P749" s="400"/>
      <c r="Q749" s="400"/>
      <c r="R749" s="400"/>
      <c r="S749" s="400"/>
      <c r="T749" s="400"/>
      <c r="V749" s="403"/>
      <c r="W749" s="403"/>
      <c r="X749" s="403"/>
      <c r="Y749" s="400"/>
      <c r="Z749" s="400"/>
      <c r="AA749" s="400"/>
      <c r="AB749" s="400"/>
      <c r="AC749" s="400"/>
      <c r="AD749" s="400"/>
      <c r="AE749" s="400"/>
      <c r="AF749" s="400"/>
      <c r="AG749" s="408"/>
      <c r="AH749" s="400"/>
      <c r="AI749" s="400"/>
      <c r="AJ749" s="400"/>
      <c r="AK749" s="400"/>
      <c r="AL749" s="6"/>
      <c r="AM749" s="6"/>
      <c r="AN749" s="8"/>
    </row>
    <row r="750" spans="1:40">
      <c r="A750" s="725"/>
      <c r="B750" s="727"/>
      <c r="C750" s="726"/>
      <c r="D750" s="726"/>
      <c r="E750" s="400"/>
      <c r="F750" s="401"/>
      <c r="G750" s="400"/>
      <c r="H750" s="400"/>
      <c r="I750" s="400"/>
      <c r="J750" s="409"/>
      <c r="K750" s="400"/>
      <c r="L750" s="400"/>
      <c r="M750" s="400" t="s">
        <v>2059</v>
      </c>
      <c r="N750" s="400" t="s">
        <v>2056</v>
      </c>
      <c r="O750" s="400"/>
      <c r="P750" s="400"/>
      <c r="Q750" s="400"/>
      <c r="R750" s="400"/>
      <c r="S750" s="400"/>
      <c r="T750" s="400"/>
      <c r="V750" s="403"/>
      <c r="W750" s="403"/>
      <c r="X750" s="403"/>
      <c r="Y750" s="400"/>
      <c r="Z750" s="400"/>
      <c r="AA750" s="400"/>
      <c r="AB750" s="400"/>
      <c r="AC750" s="400"/>
      <c r="AD750" s="400"/>
      <c r="AE750" s="400"/>
      <c r="AF750" s="400"/>
      <c r="AG750" s="408"/>
      <c r="AH750" s="400"/>
      <c r="AI750" s="400"/>
      <c r="AJ750" s="400"/>
      <c r="AK750" s="400"/>
      <c r="AL750" s="6"/>
      <c r="AM750" s="6"/>
      <c r="AN750" s="8"/>
    </row>
    <row r="751" spans="1:40">
      <c r="A751" s="725"/>
      <c r="B751" s="727"/>
      <c r="C751" s="726"/>
      <c r="D751" s="726"/>
      <c r="E751" s="400"/>
      <c r="F751" s="401"/>
      <c r="G751" s="400"/>
      <c r="H751" s="400"/>
      <c r="I751" s="400"/>
      <c r="J751" s="409"/>
      <c r="K751" s="400"/>
      <c r="L751" s="400"/>
      <c r="M751" s="400" t="s">
        <v>2060</v>
      </c>
      <c r="N751" s="400" t="s">
        <v>2061</v>
      </c>
      <c r="O751" s="400"/>
      <c r="P751" s="400"/>
      <c r="Q751" s="400"/>
      <c r="R751" s="400"/>
      <c r="S751" s="400"/>
      <c r="T751" s="400"/>
      <c r="V751" s="403"/>
      <c r="W751" s="403"/>
      <c r="X751" s="403"/>
      <c r="Y751" s="400"/>
      <c r="Z751" s="400"/>
      <c r="AA751" s="400"/>
      <c r="AB751" s="400"/>
      <c r="AC751" s="400"/>
      <c r="AD751" s="400"/>
      <c r="AE751" s="400"/>
      <c r="AF751" s="400"/>
      <c r="AG751" s="408"/>
      <c r="AH751" s="400"/>
      <c r="AI751" s="400"/>
      <c r="AJ751" s="400"/>
      <c r="AK751" s="400"/>
      <c r="AL751" s="6"/>
      <c r="AM751" s="6"/>
      <c r="AN751" s="8"/>
    </row>
    <row r="752" spans="1:40">
      <c r="A752" s="725"/>
      <c r="B752" s="727"/>
      <c r="C752" s="726"/>
      <c r="D752" s="726"/>
      <c r="E752" s="400"/>
      <c r="F752" s="401"/>
      <c r="G752" s="400"/>
      <c r="H752" s="400"/>
      <c r="I752" s="400"/>
      <c r="J752" s="409"/>
      <c r="K752" s="400"/>
      <c r="L752" s="400"/>
      <c r="M752" s="400" t="s">
        <v>2062</v>
      </c>
      <c r="N752" s="400" t="s">
        <v>2063</v>
      </c>
      <c r="O752" s="400"/>
      <c r="P752" s="400"/>
      <c r="Q752" s="400"/>
      <c r="R752" s="400"/>
      <c r="S752" s="400"/>
      <c r="T752" s="400"/>
      <c r="V752" s="403"/>
      <c r="W752" s="403"/>
      <c r="X752" s="403"/>
      <c r="Y752" s="400"/>
      <c r="Z752" s="400"/>
      <c r="AA752" s="400"/>
      <c r="AB752" s="400"/>
      <c r="AC752" s="400"/>
      <c r="AD752" s="400"/>
      <c r="AE752" s="400"/>
      <c r="AF752" s="400"/>
      <c r="AG752" s="408"/>
      <c r="AH752" s="400"/>
      <c r="AI752" s="400"/>
      <c r="AJ752" s="400"/>
      <c r="AK752" s="400"/>
      <c r="AL752" s="6"/>
      <c r="AM752" s="6"/>
      <c r="AN752" s="8"/>
    </row>
    <row r="753" spans="1:40">
      <c r="A753" s="725"/>
      <c r="B753" s="727"/>
      <c r="C753" s="726"/>
      <c r="D753" s="726"/>
      <c r="E753" s="400"/>
      <c r="F753" s="401"/>
      <c r="G753" s="400"/>
      <c r="H753" s="400"/>
      <c r="I753" s="400"/>
      <c r="J753" s="409"/>
      <c r="K753" s="400"/>
      <c r="L753" s="400"/>
      <c r="M753" s="400" t="s">
        <v>2064</v>
      </c>
      <c r="N753" s="400" t="s">
        <v>2065</v>
      </c>
      <c r="O753" s="400"/>
      <c r="P753" s="400"/>
      <c r="Q753" s="400"/>
      <c r="R753" s="400"/>
      <c r="S753" s="400"/>
      <c r="T753" s="400"/>
      <c r="V753" s="403"/>
      <c r="W753" s="403"/>
      <c r="X753" s="403"/>
      <c r="Y753" s="400"/>
      <c r="Z753" s="400"/>
      <c r="AA753" s="400"/>
      <c r="AB753" s="400"/>
      <c r="AC753" s="400"/>
      <c r="AD753" s="400"/>
      <c r="AE753" s="400"/>
      <c r="AF753" s="400"/>
      <c r="AG753" s="408"/>
      <c r="AH753" s="400"/>
      <c r="AI753" s="400"/>
      <c r="AJ753" s="400"/>
      <c r="AK753" s="400"/>
      <c r="AL753" s="6"/>
      <c r="AM753" s="6"/>
      <c r="AN753" s="8"/>
    </row>
    <row r="754" spans="1:40">
      <c r="A754" s="725"/>
      <c r="B754" s="727"/>
      <c r="C754" s="726"/>
      <c r="D754" s="726"/>
      <c r="E754" s="400"/>
      <c r="F754" s="401"/>
      <c r="G754" s="400"/>
      <c r="H754" s="400"/>
      <c r="I754" s="400"/>
      <c r="J754" s="409"/>
      <c r="K754" s="400"/>
      <c r="L754" s="400"/>
      <c r="M754" s="400" t="s">
        <v>2066</v>
      </c>
      <c r="N754" s="400" t="s">
        <v>2067</v>
      </c>
      <c r="O754" s="400"/>
      <c r="P754" s="400"/>
      <c r="Q754" s="400"/>
      <c r="R754" s="400"/>
      <c r="S754" s="400"/>
      <c r="T754" s="400"/>
      <c r="V754" s="403"/>
      <c r="W754" s="403"/>
      <c r="X754" s="403"/>
      <c r="Y754" s="400"/>
      <c r="Z754" s="400"/>
      <c r="AA754" s="400"/>
      <c r="AB754" s="400"/>
      <c r="AC754" s="400"/>
      <c r="AD754" s="400"/>
      <c r="AE754" s="400"/>
      <c r="AF754" s="400"/>
      <c r="AG754" s="408"/>
      <c r="AH754" s="400"/>
      <c r="AI754" s="400"/>
      <c r="AJ754" s="400"/>
      <c r="AK754" s="400"/>
      <c r="AL754" s="6"/>
      <c r="AM754" s="6"/>
      <c r="AN754" s="8"/>
    </row>
    <row r="755" spans="1:40">
      <c r="A755" s="725"/>
      <c r="B755" s="727"/>
      <c r="C755" s="726"/>
      <c r="D755" s="726"/>
      <c r="E755" s="400"/>
      <c r="F755" s="401"/>
      <c r="G755" s="400"/>
      <c r="H755" s="400"/>
      <c r="I755" s="400"/>
      <c r="J755" s="409"/>
      <c r="K755" s="400"/>
      <c r="L755" s="400"/>
      <c r="M755" s="400" t="s">
        <v>2068</v>
      </c>
      <c r="N755" s="400" t="s">
        <v>2069</v>
      </c>
      <c r="O755" s="400"/>
      <c r="P755" s="400"/>
      <c r="Q755" s="400"/>
      <c r="R755" s="400"/>
      <c r="S755" s="400"/>
      <c r="T755" s="400"/>
      <c r="V755" s="403"/>
      <c r="W755" s="403"/>
      <c r="X755" s="403"/>
      <c r="Y755" s="400"/>
      <c r="Z755" s="400"/>
      <c r="AA755" s="400"/>
      <c r="AB755" s="400"/>
      <c r="AC755" s="400"/>
      <c r="AD755" s="400"/>
      <c r="AE755" s="400"/>
      <c r="AF755" s="400"/>
      <c r="AG755" s="408"/>
      <c r="AH755" s="400"/>
      <c r="AI755" s="400"/>
      <c r="AJ755" s="400"/>
      <c r="AK755" s="400"/>
      <c r="AL755" s="6"/>
      <c r="AM755" s="6"/>
      <c r="AN755" s="8"/>
    </row>
    <row r="756" spans="1:40">
      <c r="A756" s="725"/>
      <c r="B756" s="727"/>
      <c r="C756" s="726"/>
      <c r="D756" s="726"/>
      <c r="E756" s="400"/>
      <c r="F756" s="401"/>
      <c r="G756" s="400"/>
      <c r="H756" s="400"/>
      <c r="I756" s="400"/>
      <c r="J756" s="409"/>
      <c r="K756" s="400"/>
      <c r="L756" s="400"/>
      <c r="M756" s="400" t="s">
        <v>2070</v>
      </c>
      <c r="N756" s="400" t="s">
        <v>2071</v>
      </c>
      <c r="O756" s="400"/>
      <c r="P756" s="400"/>
      <c r="Q756" s="400"/>
      <c r="R756" s="400"/>
      <c r="S756" s="400"/>
      <c r="T756" s="400"/>
      <c r="V756" s="403"/>
      <c r="W756" s="403"/>
      <c r="X756" s="403"/>
      <c r="Y756" s="400"/>
      <c r="Z756" s="400"/>
      <c r="AA756" s="400"/>
      <c r="AB756" s="400"/>
      <c r="AC756" s="400"/>
      <c r="AD756" s="400"/>
      <c r="AE756" s="400"/>
      <c r="AF756" s="400"/>
      <c r="AG756" s="408"/>
      <c r="AH756" s="400"/>
      <c r="AI756" s="400"/>
      <c r="AJ756" s="400"/>
      <c r="AK756" s="400"/>
      <c r="AL756" s="6"/>
      <c r="AM756" s="6"/>
      <c r="AN756" s="8"/>
    </row>
    <row r="757" spans="1:40">
      <c r="A757" s="725"/>
      <c r="B757" s="727"/>
      <c r="C757" s="726"/>
      <c r="D757" s="726"/>
      <c r="E757" s="400"/>
      <c r="F757" s="401"/>
      <c r="G757" s="400"/>
      <c r="H757" s="400"/>
      <c r="I757" s="400"/>
      <c r="J757" s="409"/>
      <c r="K757" s="400"/>
      <c r="L757" s="400"/>
      <c r="M757" s="400" t="s">
        <v>2072</v>
      </c>
      <c r="N757" s="400" t="s">
        <v>2073</v>
      </c>
      <c r="O757" s="400"/>
      <c r="P757" s="400"/>
      <c r="Q757" s="400"/>
      <c r="R757" s="400"/>
      <c r="S757" s="400"/>
      <c r="T757" s="400"/>
      <c r="V757" s="403"/>
      <c r="W757" s="403"/>
      <c r="X757" s="403"/>
      <c r="Y757" s="400"/>
      <c r="Z757" s="400"/>
      <c r="AA757" s="400"/>
      <c r="AB757" s="400"/>
      <c r="AC757" s="400"/>
      <c r="AD757" s="400"/>
      <c r="AE757" s="400"/>
      <c r="AF757" s="400"/>
      <c r="AG757" s="408"/>
      <c r="AH757" s="400"/>
      <c r="AI757" s="400"/>
      <c r="AJ757" s="400"/>
      <c r="AK757" s="400"/>
      <c r="AL757" s="6"/>
      <c r="AM757" s="6"/>
      <c r="AN757" s="8"/>
    </row>
    <row r="758" spans="1:40">
      <c r="A758" s="725"/>
      <c r="B758" s="727"/>
      <c r="C758" s="726"/>
      <c r="D758" s="726"/>
      <c r="E758" s="400"/>
      <c r="F758" s="401"/>
      <c r="G758" s="400"/>
      <c r="H758" s="400"/>
      <c r="I758" s="400"/>
      <c r="J758" s="409"/>
      <c r="K758" s="400"/>
      <c r="L758" s="400"/>
      <c r="M758" s="400" t="s">
        <v>2074</v>
      </c>
      <c r="N758" s="400" t="s">
        <v>2075</v>
      </c>
      <c r="O758" s="400"/>
      <c r="P758" s="400"/>
      <c r="Q758" s="400"/>
      <c r="R758" s="400"/>
      <c r="S758" s="400"/>
      <c r="T758" s="400"/>
      <c r="V758" s="403"/>
      <c r="W758" s="403"/>
      <c r="X758" s="403"/>
      <c r="Y758" s="400"/>
      <c r="Z758" s="400"/>
      <c r="AA758" s="400"/>
      <c r="AB758" s="400"/>
      <c r="AC758" s="400"/>
      <c r="AD758" s="400"/>
      <c r="AE758" s="400"/>
      <c r="AF758" s="400"/>
      <c r="AG758" s="408"/>
      <c r="AH758" s="400"/>
      <c r="AI758" s="400"/>
      <c r="AJ758" s="400"/>
      <c r="AK758" s="400"/>
      <c r="AL758" s="6"/>
      <c r="AM758" s="6"/>
      <c r="AN758" s="8"/>
    </row>
    <row r="759" spans="1:40">
      <c r="A759" s="725"/>
      <c r="B759" s="727"/>
      <c r="C759" s="726"/>
      <c r="D759" s="726"/>
      <c r="E759" s="400"/>
      <c r="F759" s="401"/>
      <c r="G759" s="400"/>
      <c r="H759" s="400"/>
      <c r="I759" s="400"/>
      <c r="J759" s="409"/>
      <c r="K759" s="400"/>
      <c r="L759" s="400"/>
      <c r="M759" s="400" t="s">
        <v>2076</v>
      </c>
      <c r="N759" s="400" t="s">
        <v>2077</v>
      </c>
      <c r="O759" s="400"/>
      <c r="P759" s="400"/>
      <c r="Q759" s="400"/>
      <c r="R759" s="400"/>
      <c r="S759" s="400"/>
      <c r="T759" s="400"/>
      <c r="V759" s="403"/>
      <c r="W759" s="403"/>
      <c r="X759" s="403"/>
      <c r="Y759" s="400"/>
      <c r="Z759" s="400"/>
      <c r="AA759" s="400"/>
      <c r="AB759" s="400"/>
      <c r="AC759" s="400"/>
      <c r="AD759" s="400"/>
      <c r="AE759" s="400"/>
      <c r="AF759" s="400"/>
      <c r="AG759" s="408"/>
      <c r="AH759" s="400"/>
      <c r="AI759" s="400"/>
      <c r="AJ759" s="400"/>
      <c r="AK759" s="400"/>
      <c r="AL759" s="6"/>
      <c r="AM759" s="6"/>
      <c r="AN759" s="8"/>
    </row>
    <row r="760" spans="1:40">
      <c r="A760" s="725"/>
      <c r="B760" s="727"/>
      <c r="C760" s="726"/>
      <c r="D760" s="726"/>
      <c r="E760" s="400"/>
      <c r="F760" s="401"/>
      <c r="G760" s="400"/>
      <c r="H760" s="400"/>
      <c r="I760" s="400"/>
      <c r="J760" s="409"/>
      <c r="K760" s="400"/>
      <c r="L760" s="400"/>
      <c r="M760" s="400" t="s">
        <v>2078</v>
      </c>
      <c r="N760" s="400" t="s">
        <v>2079</v>
      </c>
      <c r="O760" s="400"/>
      <c r="P760" s="400"/>
      <c r="Q760" s="400"/>
      <c r="R760" s="400"/>
      <c r="S760" s="400"/>
      <c r="T760" s="400"/>
      <c r="V760" s="403"/>
      <c r="W760" s="403"/>
      <c r="X760" s="403"/>
      <c r="Y760" s="400"/>
      <c r="Z760" s="400"/>
      <c r="AA760" s="400"/>
      <c r="AB760" s="400"/>
      <c r="AC760" s="400"/>
      <c r="AD760" s="400"/>
      <c r="AE760" s="400"/>
      <c r="AF760" s="400"/>
      <c r="AG760" s="408"/>
      <c r="AH760" s="400"/>
      <c r="AI760" s="400"/>
      <c r="AJ760" s="400"/>
      <c r="AK760" s="400"/>
      <c r="AL760" s="6"/>
      <c r="AM760" s="6"/>
      <c r="AN760" s="8"/>
    </row>
    <row r="761" spans="1:40">
      <c r="A761" s="725"/>
      <c r="B761" s="727"/>
      <c r="C761" s="726"/>
      <c r="D761" s="726"/>
      <c r="E761" s="400"/>
      <c r="F761" s="401"/>
      <c r="G761" s="400"/>
      <c r="H761" s="400"/>
      <c r="I761" s="400"/>
      <c r="J761" s="409"/>
      <c r="K761" s="400"/>
      <c r="L761" s="400"/>
      <c r="M761" s="400" t="s">
        <v>2080</v>
      </c>
      <c r="N761" s="400" t="s">
        <v>2081</v>
      </c>
      <c r="O761" s="400"/>
      <c r="P761" s="400"/>
      <c r="Q761" s="400"/>
      <c r="R761" s="400"/>
      <c r="S761" s="400"/>
      <c r="T761" s="400"/>
      <c r="V761" s="403"/>
      <c r="W761" s="403"/>
      <c r="X761" s="403"/>
      <c r="Y761" s="400"/>
      <c r="Z761" s="400"/>
      <c r="AA761" s="400"/>
      <c r="AB761" s="400"/>
      <c r="AC761" s="400"/>
      <c r="AD761" s="400"/>
      <c r="AE761" s="400"/>
      <c r="AF761" s="400"/>
      <c r="AG761" s="408"/>
      <c r="AH761" s="400"/>
      <c r="AI761" s="400"/>
      <c r="AJ761" s="400"/>
      <c r="AK761" s="400"/>
      <c r="AL761" s="6"/>
      <c r="AM761" s="6"/>
      <c r="AN761" s="8"/>
    </row>
    <row r="762" spans="1:40">
      <c r="A762" s="725"/>
      <c r="B762" s="727"/>
      <c r="C762" s="726"/>
      <c r="D762" s="726"/>
      <c r="E762" s="400"/>
      <c r="F762" s="401"/>
      <c r="G762" s="400"/>
      <c r="H762" s="400"/>
      <c r="I762" s="400"/>
      <c r="J762" s="409"/>
      <c r="K762" s="400"/>
      <c r="L762" s="400"/>
      <c r="M762" s="400" t="s">
        <v>2082</v>
      </c>
      <c r="N762" s="400" t="s">
        <v>2083</v>
      </c>
      <c r="O762" s="400"/>
      <c r="P762" s="400"/>
      <c r="Q762" s="400"/>
      <c r="R762" s="400"/>
      <c r="S762" s="400"/>
      <c r="T762" s="400"/>
      <c r="V762" s="403"/>
      <c r="W762" s="403"/>
      <c r="X762" s="403"/>
      <c r="Y762" s="400"/>
      <c r="Z762" s="400"/>
      <c r="AA762" s="400"/>
      <c r="AB762" s="400"/>
      <c r="AC762" s="400"/>
      <c r="AD762" s="400"/>
      <c r="AE762" s="400"/>
      <c r="AF762" s="400"/>
      <c r="AG762" s="408"/>
      <c r="AH762" s="400"/>
      <c r="AI762" s="400"/>
      <c r="AJ762" s="400"/>
      <c r="AK762" s="400"/>
      <c r="AL762" s="6"/>
      <c r="AM762" s="6"/>
      <c r="AN762" s="8"/>
    </row>
    <row r="763" spans="1:40">
      <c r="A763" s="725"/>
      <c r="B763" s="727"/>
      <c r="C763" s="726"/>
      <c r="D763" s="726"/>
      <c r="E763" s="400"/>
      <c r="F763" s="401"/>
      <c r="G763" s="400"/>
      <c r="H763" s="400"/>
      <c r="I763" s="400"/>
      <c r="J763" s="409"/>
      <c r="K763" s="400"/>
      <c r="L763" s="400"/>
      <c r="M763" s="400" t="s">
        <v>2084</v>
      </c>
      <c r="N763" s="400" t="s">
        <v>2085</v>
      </c>
      <c r="O763" s="400"/>
      <c r="P763" s="400"/>
      <c r="Q763" s="400"/>
      <c r="R763" s="400"/>
      <c r="S763" s="400"/>
      <c r="T763" s="400"/>
      <c r="V763" s="403"/>
      <c r="W763" s="403"/>
      <c r="X763" s="403"/>
      <c r="Y763" s="400"/>
      <c r="Z763" s="400"/>
      <c r="AA763" s="400"/>
      <c r="AB763" s="400"/>
      <c r="AC763" s="400"/>
      <c r="AD763" s="400"/>
      <c r="AE763" s="400"/>
      <c r="AF763" s="400"/>
      <c r="AG763" s="408"/>
      <c r="AH763" s="400"/>
      <c r="AI763" s="400"/>
      <c r="AJ763" s="400"/>
      <c r="AK763" s="400"/>
      <c r="AL763" s="6"/>
      <c r="AM763" s="6"/>
      <c r="AN763" s="8"/>
    </row>
    <row r="764" spans="1:40">
      <c r="A764" s="725"/>
      <c r="B764" s="727"/>
      <c r="C764" s="726"/>
      <c r="D764" s="726"/>
      <c r="E764" s="400"/>
      <c r="F764" s="401"/>
      <c r="G764" s="400"/>
      <c r="H764" s="400"/>
      <c r="I764" s="400"/>
      <c r="J764" s="409"/>
      <c r="K764" s="400"/>
      <c r="L764" s="400"/>
      <c r="M764" s="400" t="s">
        <v>2086</v>
      </c>
      <c r="N764" s="400" t="s">
        <v>2087</v>
      </c>
      <c r="O764" s="400"/>
      <c r="P764" s="400"/>
      <c r="Q764" s="400"/>
      <c r="R764" s="400"/>
      <c r="S764" s="400"/>
      <c r="T764" s="400"/>
      <c r="V764" s="403"/>
      <c r="W764" s="403"/>
      <c r="X764" s="403"/>
      <c r="Y764" s="400"/>
      <c r="Z764" s="400"/>
      <c r="AA764" s="400"/>
      <c r="AB764" s="400"/>
      <c r="AC764" s="400"/>
      <c r="AD764" s="400"/>
      <c r="AE764" s="400"/>
      <c r="AF764" s="400"/>
      <c r="AG764" s="408"/>
      <c r="AH764" s="400"/>
      <c r="AI764" s="400"/>
      <c r="AJ764" s="400"/>
      <c r="AK764" s="400"/>
      <c r="AL764" s="6"/>
      <c r="AM764" s="6"/>
      <c r="AN764" s="8"/>
    </row>
    <row r="765" spans="1:40">
      <c r="A765" s="725"/>
      <c r="B765" s="727"/>
      <c r="C765" s="726"/>
      <c r="D765" s="726"/>
      <c r="E765" s="400"/>
      <c r="F765" s="401"/>
      <c r="G765" s="400"/>
      <c r="H765" s="400"/>
      <c r="I765" s="400"/>
      <c r="J765" s="409"/>
      <c r="K765" s="400"/>
      <c r="L765" s="400"/>
      <c r="M765" s="400" t="s">
        <v>2088</v>
      </c>
      <c r="N765" s="400" t="s">
        <v>2089</v>
      </c>
      <c r="O765" s="400"/>
      <c r="P765" s="400"/>
      <c r="Q765" s="400"/>
      <c r="R765" s="400"/>
      <c r="S765" s="400"/>
      <c r="T765" s="400"/>
      <c r="V765" s="403"/>
      <c r="W765" s="403"/>
      <c r="X765" s="403"/>
      <c r="Y765" s="400"/>
      <c r="Z765" s="400"/>
      <c r="AA765" s="400"/>
      <c r="AB765" s="400"/>
      <c r="AC765" s="400"/>
      <c r="AD765" s="400"/>
      <c r="AE765" s="400"/>
      <c r="AF765" s="400"/>
      <c r="AG765" s="408"/>
      <c r="AH765" s="400"/>
      <c r="AI765" s="400"/>
      <c r="AJ765" s="400"/>
      <c r="AK765" s="400"/>
      <c r="AL765" s="6"/>
      <c r="AM765" s="6"/>
      <c r="AN765" s="8"/>
    </row>
    <row r="766" spans="1:40">
      <c r="A766" s="725"/>
      <c r="B766" s="727"/>
      <c r="C766" s="726"/>
      <c r="D766" s="726"/>
      <c r="E766" s="400"/>
      <c r="F766" s="401"/>
      <c r="G766" s="400"/>
      <c r="H766" s="400"/>
      <c r="I766" s="400"/>
      <c r="J766" s="409"/>
      <c r="K766" s="400"/>
      <c r="L766" s="400"/>
      <c r="M766" s="400" t="s">
        <v>2090</v>
      </c>
      <c r="N766" s="400" t="s">
        <v>3038</v>
      </c>
      <c r="O766" s="400"/>
      <c r="P766" s="400"/>
      <c r="Q766" s="400"/>
      <c r="R766" s="400"/>
      <c r="S766" s="400"/>
      <c r="T766" s="400"/>
      <c r="V766" s="403"/>
      <c r="W766" s="403"/>
      <c r="X766" s="403"/>
      <c r="Y766" s="400"/>
      <c r="Z766" s="400"/>
      <c r="AA766" s="400"/>
      <c r="AB766" s="400"/>
      <c r="AC766" s="400"/>
      <c r="AD766" s="400"/>
      <c r="AE766" s="400"/>
      <c r="AF766" s="400"/>
      <c r="AG766" s="408"/>
      <c r="AH766" s="400"/>
      <c r="AI766" s="400"/>
      <c r="AJ766" s="400"/>
      <c r="AK766" s="400"/>
      <c r="AL766" s="6"/>
      <c r="AM766" s="6"/>
      <c r="AN766" s="8"/>
    </row>
    <row r="767" spans="1:40">
      <c r="A767" s="725"/>
      <c r="B767" s="727"/>
      <c r="C767" s="726"/>
      <c r="D767" s="726"/>
      <c r="E767" s="400"/>
      <c r="F767" s="401"/>
      <c r="G767" s="400"/>
      <c r="H767" s="400"/>
      <c r="I767" s="400"/>
      <c r="J767" s="409"/>
      <c r="K767" s="400"/>
      <c r="L767" s="400"/>
      <c r="M767" s="400" t="s">
        <v>2091</v>
      </c>
      <c r="N767" s="400" t="s">
        <v>3039</v>
      </c>
      <c r="O767" s="400"/>
      <c r="P767" s="400"/>
      <c r="Q767" s="400"/>
      <c r="R767" s="400"/>
      <c r="S767" s="400"/>
      <c r="T767" s="400"/>
      <c r="V767" s="403"/>
      <c r="W767" s="403"/>
      <c r="X767" s="403"/>
      <c r="Y767" s="400"/>
      <c r="Z767" s="400"/>
      <c r="AA767" s="400"/>
      <c r="AB767" s="400"/>
      <c r="AC767" s="400"/>
      <c r="AD767" s="400"/>
      <c r="AE767" s="400"/>
      <c r="AF767" s="400"/>
      <c r="AG767" s="408"/>
      <c r="AH767" s="400"/>
      <c r="AI767" s="400"/>
      <c r="AJ767" s="400"/>
      <c r="AK767" s="400"/>
      <c r="AL767" s="6"/>
      <c r="AM767" s="6"/>
      <c r="AN767" s="8"/>
    </row>
    <row r="768" spans="1:40">
      <c r="A768" s="725"/>
      <c r="B768" s="727"/>
      <c r="C768" s="726"/>
      <c r="D768" s="726"/>
      <c r="E768" s="400"/>
      <c r="F768" s="401"/>
      <c r="G768" s="400"/>
      <c r="H768" s="400"/>
      <c r="I768" s="400"/>
      <c r="J768" s="409"/>
      <c r="K768" s="400"/>
      <c r="L768" s="400"/>
      <c r="M768" s="400" t="s">
        <v>2092</v>
      </c>
      <c r="N768" s="400" t="s">
        <v>2093</v>
      </c>
      <c r="O768" s="400"/>
      <c r="P768" s="400"/>
      <c r="Q768" s="400"/>
      <c r="R768" s="400"/>
      <c r="S768" s="400"/>
      <c r="T768" s="400"/>
      <c r="V768" s="403"/>
      <c r="W768" s="403"/>
      <c r="X768" s="403"/>
      <c r="Y768" s="400"/>
      <c r="Z768" s="400"/>
      <c r="AA768" s="400"/>
      <c r="AB768" s="400"/>
      <c r="AC768" s="400"/>
      <c r="AD768" s="400"/>
      <c r="AE768" s="400"/>
      <c r="AF768" s="400"/>
      <c r="AG768" s="408"/>
      <c r="AH768" s="400"/>
      <c r="AI768" s="400"/>
      <c r="AJ768" s="400"/>
      <c r="AK768" s="400"/>
      <c r="AL768" s="6"/>
      <c r="AM768" s="6"/>
      <c r="AN768" s="8"/>
    </row>
    <row r="769" spans="1:40">
      <c r="A769" s="725"/>
      <c r="B769" s="727"/>
      <c r="C769" s="726"/>
      <c r="D769" s="726"/>
      <c r="E769" s="400"/>
      <c r="F769" s="401"/>
      <c r="G769" s="400"/>
      <c r="H769" s="400"/>
      <c r="I769" s="400"/>
      <c r="J769" s="409"/>
      <c r="K769" s="400"/>
      <c r="L769" s="400"/>
      <c r="M769" s="400" t="s">
        <v>2094</v>
      </c>
      <c r="N769" s="400" t="s">
        <v>2095</v>
      </c>
      <c r="O769" s="400"/>
      <c r="P769" s="400"/>
      <c r="Q769" s="400"/>
      <c r="R769" s="400"/>
      <c r="S769" s="400"/>
      <c r="T769" s="400"/>
      <c r="V769" s="403"/>
      <c r="W769" s="403"/>
      <c r="X769" s="403"/>
      <c r="Y769" s="400"/>
      <c r="Z769" s="400"/>
      <c r="AA769" s="400"/>
      <c r="AB769" s="400"/>
      <c r="AC769" s="400"/>
      <c r="AD769" s="400"/>
      <c r="AE769" s="400"/>
      <c r="AF769" s="400"/>
      <c r="AG769" s="408"/>
      <c r="AH769" s="400"/>
      <c r="AI769" s="400"/>
      <c r="AJ769" s="400"/>
      <c r="AK769" s="400"/>
      <c r="AL769" s="6"/>
      <c r="AM769" s="6"/>
      <c r="AN769" s="8"/>
    </row>
    <row r="770" spans="1:40">
      <c r="A770" s="725"/>
      <c r="B770" s="727"/>
      <c r="C770" s="726"/>
      <c r="D770" s="726"/>
      <c r="E770" s="400"/>
      <c r="F770" s="401"/>
      <c r="G770" s="400"/>
      <c r="H770" s="400"/>
      <c r="I770" s="400"/>
      <c r="J770" s="409"/>
      <c r="K770" s="400"/>
      <c r="L770" s="400"/>
      <c r="M770" s="400" t="s">
        <v>2096</v>
      </c>
      <c r="N770" s="400" t="s">
        <v>2097</v>
      </c>
      <c r="O770" s="400"/>
      <c r="P770" s="400"/>
      <c r="Q770" s="400"/>
      <c r="R770" s="400"/>
      <c r="S770" s="400"/>
      <c r="T770" s="400"/>
      <c r="V770" s="403"/>
      <c r="W770" s="403"/>
      <c r="X770" s="403"/>
      <c r="Y770" s="400"/>
      <c r="Z770" s="400"/>
      <c r="AA770" s="400"/>
      <c r="AB770" s="400"/>
      <c r="AC770" s="400"/>
      <c r="AD770" s="400"/>
      <c r="AE770" s="400"/>
      <c r="AF770" s="400"/>
      <c r="AG770" s="408"/>
      <c r="AH770" s="400"/>
      <c r="AI770" s="400"/>
      <c r="AJ770" s="400"/>
      <c r="AK770" s="400"/>
      <c r="AL770" s="6"/>
      <c r="AM770" s="6"/>
      <c r="AN770" s="8"/>
    </row>
    <row r="771" spans="1:40">
      <c r="A771" s="725"/>
      <c r="B771" s="727"/>
      <c r="C771" s="726"/>
      <c r="D771" s="726"/>
      <c r="E771" s="400"/>
      <c r="F771" s="401"/>
      <c r="G771" s="400"/>
      <c r="H771" s="400"/>
      <c r="I771" s="400"/>
      <c r="J771" s="409"/>
      <c r="K771" s="400"/>
      <c r="L771" s="400"/>
      <c r="M771" s="400" t="s">
        <v>2098</v>
      </c>
      <c r="N771" s="400" t="s">
        <v>2099</v>
      </c>
      <c r="O771" s="400"/>
      <c r="P771" s="400"/>
      <c r="Q771" s="400"/>
      <c r="R771" s="400"/>
      <c r="S771" s="400"/>
      <c r="T771" s="400"/>
      <c r="V771" s="403"/>
      <c r="W771" s="403"/>
      <c r="X771" s="403"/>
      <c r="Y771" s="400"/>
      <c r="Z771" s="400"/>
      <c r="AA771" s="400"/>
      <c r="AB771" s="400"/>
      <c r="AC771" s="400"/>
      <c r="AD771" s="400"/>
      <c r="AE771" s="400"/>
      <c r="AF771" s="400"/>
      <c r="AG771" s="408"/>
      <c r="AH771" s="400"/>
      <c r="AI771" s="400"/>
      <c r="AJ771" s="400"/>
      <c r="AK771" s="400"/>
      <c r="AL771" s="6"/>
      <c r="AM771" s="6"/>
      <c r="AN771" s="8"/>
    </row>
    <row r="772" spans="1:40">
      <c r="A772" s="725"/>
      <c r="B772" s="727"/>
      <c r="C772" s="726"/>
      <c r="D772" s="726"/>
      <c r="E772" s="400"/>
      <c r="F772" s="401"/>
      <c r="G772" s="400"/>
      <c r="H772" s="400"/>
      <c r="I772" s="400"/>
      <c r="J772" s="409"/>
      <c r="K772" s="400"/>
      <c r="L772" s="400"/>
      <c r="M772" s="400" t="s">
        <v>2100</v>
      </c>
      <c r="N772" s="400" t="s">
        <v>2101</v>
      </c>
      <c r="O772" s="400"/>
      <c r="P772" s="400"/>
      <c r="Q772" s="400"/>
      <c r="R772" s="400"/>
      <c r="S772" s="400"/>
      <c r="T772" s="400"/>
      <c r="V772" s="403"/>
      <c r="W772" s="403"/>
      <c r="X772" s="403"/>
      <c r="Y772" s="400"/>
      <c r="Z772" s="400"/>
      <c r="AA772" s="400"/>
      <c r="AB772" s="400"/>
      <c r="AC772" s="400"/>
      <c r="AD772" s="400"/>
      <c r="AE772" s="400"/>
      <c r="AF772" s="400"/>
      <c r="AG772" s="408"/>
      <c r="AH772" s="400"/>
      <c r="AI772" s="400"/>
      <c r="AJ772" s="400"/>
      <c r="AK772" s="400"/>
      <c r="AL772" s="6"/>
      <c r="AM772" s="6"/>
      <c r="AN772" s="8"/>
    </row>
    <row r="773" spans="1:40">
      <c r="A773" s="725"/>
      <c r="B773" s="727"/>
      <c r="C773" s="726"/>
      <c r="D773" s="726"/>
      <c r="E773" s="400"/>
      <c r="F773" s="401"/>
      <c r="G773" s="400"/>
      <c r="H773" s="400"/>
      <c r="I773" s="400"/>
      <c r="J773" s="409"/>
      <c r="K773" s="400"/>
      <c r="L773" s="400"/>
      <c r="M773" s="400" t="s">
        <v>2102</v>
      </c>
      <c r="N773" s="400" t="s">
        <v>2103</v>
      </c>
      <c r="O773" s="400"/>
      <c r="P773" s="400"/>
      <c r="Q773" s="400"/>
      <c r="R773" s="400"/>
      <c r="S773" s="400"/>
      <c r="T773" s="400"/>
      <c r="V773" s="403"/>
      <c r="W773" s="403"/>
      <c r="X773" s="403"/>
      <c r="Y773" s="400"/>
      <c r="Z773" s="400"/>
      <c r="AA773" s="400"/>
      <c r="AB773" s="400"/>
      <c r="AC773" s="400"/>
      <c r="AD773" s="400"/>
      <c r="AE773" s="400"/>
      <c r="AF773" s="400"/>
      <c r="AG773" s="408"/>
      <c r="AH773" s="400"/>
      <c r="AI773" s="400"/>
      <c r="AJ773" s="400"/>
      <c r="AK773" s="400"/>
      <c r="AL773" s="6"/>
      <c r="AM773" s="6"/>
      <c r="AN773" s="8"/>
    </row>
    <row r="774" spans="1:40">
      <c r="A774" s="725"/>
      <c r="B774" s="727"/>
      <c r="C774" s="726"/>
      <c r="D774" s="726"/>
      <c r="E774" s="400"/>
      <c r="F774" s="401"/>
      <c r="G774" s="400"/>
      <c r="H774" s="400"/>
      <c r="I774" s="400"/>
      <c r="J774" s="409"/>
      <c r="K774" s="400"/>
      <c r="L774" s="400"/>
      <c r="M774" s="400" t="s">
        <v>2104</v>
      </c>
      <c r="N774" s="400" t="s">
        <v>2105</v>
      </c>
      <c r="O774" s="400"/>
      <c r="P774" s="400"/>
      <c r="Q774" s="400"/>
      <c r="R774" s="400"/>
      <c r="S774" s="400"/>
      <c r="T774" s="400"/>
      <c r="V774" s="403"/>
      <c r="W774" s="403"/>
      <c r="X774" s="403"/>
      <c r="Y774" s="400"/>
      <c r="Z774" s="400"/>
      <c r="AA774" s="400"/>
      <c r="AB774" s="400"/>
      <c r="AC774" s="400"/>
      <c r="AD774" s="400"/>
      <c r="AE774" s="400"/>
      <c r="AF774" s="400"/>
      <c r="AG774" s="408"/>
      <c r="AH774" s="400"/>
      <c r="AI774" s="400"/>
      <c r="AJ774" s="400"/>
      <c r="AK774" s="400"/>
      <c r="AL774" s="6"/>
      <c r="AM774" s="6"/>
      <c r="AN774" s="8"/>
    </row>
    <row r="775" spans="1:40">
      <c r="A775" s="725"/>
      <c r="B775" s="727"/>
      <c r="C775" s="726"/>
      <c r="D775" s="726"/>
      <c r="E775" s="400"/>
      <c r="F775" s="401"/>
      <c r="G775" s="400"/>
      <c r="H775" s="400"/>
      <c r="I775" s="400"/>
      <c r="J775" s="409"/>
      <c r="K775" s="400"/>
      <c r="L775" s="400"/>
      <c r="M775" s="400" t="s">
        <v>2106</v>
      </c>
      <c r="N775" s="400" t="s">
        <v>2107</v>
      </c>
      <c r="O775" s="400"/>
      <c r="P775" s="400"/>
      <c r="Q775" s="400"/>
      <c r="R775" s="400"/>
      <c r="S775" s="400"/>
      <c r="T775" s="400"/>
      <c r="V775" s="403"/>
      <c r="W775" s="403"/>
      <c r="X775" s="403"/>
      <c r="Y775" s="400"/>
      <c r="Z775" s="400"/>
      <c r="AA775" s="400"/>
      <c r="AB775" s="400"/>
      <c r="AC775" s="400"/>
      <c r="AD775" s="400"/>
      <c r="AE775" s="400"/>
      <c r="AF775" s="400"/>
      <c r="AG775" s="408"/>
      <c r="AH775" s="400"/>
      <c r="AI775" s="400"/>
      <c r="AJ775" s="400"/>
      <c r="AK775" s="400"/>
      <c r="AL775" s="6"/>
      <c r="AM775" s="6"/>
      <c r="AN775" s="8"/>
    </row>
    <row r="776" spans="1:40">
      <c r="A776" s="725"/>
      <c r="B776" s="727"/>
      <c r="C776" s="726"/>
      <c r="D776" s="726"/>
      <c r="E776" s="400"/>
      <c r="F776" s="401"/>
      <c r="G776" s="400"/>
      <c r="H776" s="400"/>
      <c r="I776" s="400"/>
      <c r="J776" s="409"/>
      <c r="K776" s="400"/>
      <c r="L776" s="400"/>
      <c r="M776" s="400" t="s">
        <v>2108</v>
      </c>
      <c r="N776" s="400" t="s">
        <v>2109</v>
      </c>
      <c r="O776" s="400"/>
      <c r="P776" s="400"/>
      <c r="Q776" s="400"/>
      <c r="R776" s="400"/>
      <c r="S776" s="400"/>
      <c r="T776" s="400"/>
      <c r="V776" s="403"/>
      <c r="W776" s="403"/>
      <c r="X776" s="403"/>
      <c r="Y776" s="400"/>
      <c r="Z776" s="400"/>
      <c r="AA776" s="400"/>
      <c r="AB776" s="400"/>
      <c r="AC776" s="400"/>
      <c r="AD776" s="400"/>
      <c r="AE776" s="400"/>
      <c r="AF776" s="400"/>
      <c r="AG776" s="408"/>
      <c r="AH776" s="400"/>
      <c r="AI776" s="400"/>
      <c r="AJ776" s="400"/>
      <c r="AK776" s="400"/>
      <c r="AL776" s="6"/>
      <c r="AM776" s="6"/>
      <c r="AN776" s="8"/>
    </row>
    <row r="777" spans="1:40">
      <c r="A777" s="725"/>
      <c r="B777" s="727"/>
      <c r="C777" s="726"/>
      <c r="D777" s="726"/>
      <c r="E777" s="400"/>
      <c r="F777" s="401"/>
      <c r="G777" s="400"/>
      <c r="H777" s="400"/>
      <c r="I777" s="400"/>
      <c r="J777" s="409"/>
      <c r="K777" s="400"/>
      <c r="L777" s="400"/>
      <c r="M777" s="400" t="s">
        <v>2110</v>
      </c>
      <c r="N777" s="400" t="s">
        <v>2111</v>
      </c>
      <c r="O777" s="400"/>
      <c r="P777" s="400"/>
      <c r="Q777" s="400"/>
      <c r="R777" s="400"/>
      <c r="S777" s="400"/>
      <c r="T777" s="400"/>
      <c r="V777" s="403"/>
      <c r="W777" s="403"/>
      <c r="X777" s="403"/>
      <c r="Y777" s="400"/>
      <c r="Z777" s="400"/>
      <c r="AA777" s="400"/>
      <c r="AB777" s="400"/>
      <c r="AC777" s="400"/>
      <c r="AD777" s="400"/>
      <c r="AE777" s="400"/>
      <c r="AF777" s="400"/>
      <c r="AG777" s="408"/>
      <c r="AH777" s="400"/>
      <c r="AI777" s="400"/>
      <c r="AJ777" s="400"/>
      <c r="AK777" s="400"/>
      <c r="AL777" s="6"/>
      <c r="AM777" s="6"/>
      <c r="AN777" s="8"/>
    </row>
    <row r="778" spans="1:40">
      <c r="A778" s="725"/>
      <c r="B778" s="727"/>
      <c r="C778" s="726"/>
      <c r="D778" s="726"/>
      <c r="E778" s="400"/>
      <c r="F778" s="401"/>
      <c r="G778" s="400"/>
      <c r="H778" s="400"/>
      <c r="I778" s="400"/>
      <c r="J778" s="409"/>
      <c r="K778" s="400"/>
      <c r="L778" s="400"/>
      <c r="M778" s="400" t="s">
        <v>2112</v>
      </c>
      <c r="N778" s="400" t="s">
        <v>2113</v>
      </c>
      <c r="O778" s="400"/>
      <c r="P778" s="400"/>
      <c r="Q778" s="400"/>
      <c r="R778" s="400"/>
      <c r="S778" s="400"/>
      <c r="T778" s="400"/>
      <c r="V778" s="403"/>
      <c r="W778" s="403"/>
      <c r="X778" s="403"/>
      <c r="Y778" s="400"/>
      <c r="Z778" s="400"/>
      <c r="AA778" s="400"/>
      <c r="AB778" s="400"/>
      <c r="AC778" s="400"/>
      <c r="AD778" s="400"/>
      <c r="AE778" s="400"/>
      <c r="AF778" s="400"/>
      <c r="AG778" s="408"/>
      <c r="AH778" s="400"/>
      <c r="AI778" s="400"/>
      <c r="AJ778" s="400"/>
      <c r="AK778" s="400"/>
      <c r="AL778" s="6"/>
      <c r="AM778" s="6"/>
      <c r="AN778" s="8"/>
    </row>
    <row r="779" spans="1:40">
      <c r="A779" s="725"/>
      <c r="B779" s="727"/>
      <c r="C779" s="726"/>
      <c r="D779" s="726"/>
      <c r="E779" s="400"/>
      <c r="F779" s="401"/>
      <c r="G779" s="400"/>
      <c r="H779" s="400"/>
      <c r="I779" s="400"/>
      <c r="J779" s="409"/>
      <c r="K779" s="400"/>
      <c r="L779" s="400"/>
      <c r="M779" s="400" t="s">
        <v>2114</v>
      </c>
      <c r="N779" s="400" t="s">
        <v>2115</v>
      </c>
      <c r="O779" s="400"/>
      <c r="P779" s="400"/>
      <c r="Q779" s="400"/>
      <c r="R779" s="400"/>
      <c r="S779" s="400"/>
      <c r="T779" s="400"/>
      <c r="V779" s="403"/>
      <c r="W779" s="403"/>
      <c r="X779" s="403"/>
      <c r="Y779" s="400"/>
      <c r="Z779" s="400"/>
      <c r="AA779" s="400"/>
      <c r="AB779" s="400"/>
      <c r="AC779" s="400"/>
      <c r="AD779" s="400"/>
      <c r="AE779" s="400"/>
      <c r="AF779" s="400"/>
      <c r="AG779" s="408"/>
      <c r="AH779" s="400"/>
      <c r="AI779" s="400"/>
      <c r="AJ779" s="400"/>
      <c r="AK779" s="400"/>
      <c r="AL779" s="6"/>
      <c r="AM779" s="6"/>
      <c r="AN779" s="8"/>
    </row>
    <row r="780" spans="1:40">
      <c r="A780" s="725"/>
      <c r="B780" s="727"/>
      <c r="C780" s="726"/>
      <c r="D780" s="726"/>
      <c r="E780" s="400"/>
      <c r="F780" s="401"/>
      <c r="G780" s="400"/>
      <c r="H780" s="400"/>
      <c r="I780" s="400"/>
      <c r="J780" s="409"/>
      <c r="K780" s="400"/>
      <c r="L780" s="400"/>
      <c r="M780" s="400" t="s">
        <v>2116</v>
      </c>
      <c r="N780" s="400" t="s">
        <v>2117</v>
      </c>
      <c r="O780" s="400"/>
      <c r="P780" s="400"/>
      <c r="Q780" s="400"/>
      <c r="R780" s="400"/>
      <c r="S780" s="400"/>
      <c r="T780" s="400"/>
      <c r="V780" s="403"/>
      <c r="W780" s="403"/>
      <c r="X780" s="403"/>
      <c r="Y780" s="400"/>
      <c r="Z780" s="400"/>
      <c r="AA780" s="400"/>
      <c r="AB780" s="400"/>
      <c r="AC780" s="400"/>
      <c r="AD780" s="400"/>
      <c r="AE780" s="400"/>
      <c r="AF780" s="400"/>
      <c r="AG780" s="408"/>
      <c r="AH780" s="400"/>
      <c r="AI780" s="400"/>
      <c r="AJ780" s="400"/>
      <c r="AK780" s="400"/>
      <c r="AL780" s="6"/>
      <c r="AM780" s="6"/>
      <c r="AN780" s="8"/>
    </row>
    <row r="781" spans="1:40">
      <c r="A781" s="725"/>
      <c r="B781" s="727"/>
      <c r="C781" s="726"/>
      <c r="D781" s="726"/>
      <c r="E781" s="400"/>
      <c r="F781" s="401"/>
      <c r="G781" s="400"/>
      <c r="H781" s="400"/>
      <c r="I781" s="400"/>
      <c r="J781" s="409"/>
      <c r="K781" s="400"/>
      <c r="L781" s="400"/>
      <c r="M781" s="400" t="s">
        <v>2118</v>
      </c>
      <c r="N781" s="400" t="s">
        <v>2119</v>
      </c>
      <c r="O781" s="400"/>
      <c r="P781" s="400"/>
      <c r="Q781" s="400"/>
      <c r="R781" s="400"/>
      <c r="S781" s="400"/>
      <c r="T781" s="400"/>
      <c r="V781" s="403"/>
      <c r="W781" s="403"/>
      <c r="X781" s="403"/>
      <c r="Y781" s="400"/>
      <c r="Z781" s="400"/>
      <c r="AA781" s="400"/>
      <c r="AB781" s="400"/>
      <c r="AC781" s="400"/>
      <c r="AD781" s="400"/>
      <c r="AE781" s="400"/>
      <c r="AF781" s="400"/>
      <c r="AG781" s="408"/>
      <c r="AH781" s="400"/>
      <c r="AI781" s="400"/>
      <c r="AJ781" s="400"/>
      <c r="AK781" s="400"/>
      <c r="AL781" s="6"/>
      <c r="AM781" s="6"/>
      <c r="AN781" s="8"/>
    </row>
    <row r="782" spans="1:40">
      <c r="A782" s="725"/>
      <c r="B782" s="727"/>
      <c r="C782" s="726"/>
      <c r="D782" s="726"/>
      <c r="E782" s="400"/>
      <c r="F782" s="401"/>
      <c r="G782" s="400"/>
      <c r="H782" s="400"/>
      <c r="I782" s="400"/>
      <c r="J782" s="409"/>
      <c r="K782" s="400"/>
      <c r="L782" s="400"/>
      <c r="M782" s="400" t="s">
        <v>2120</v>
      </c>
      <c r="N782" s="400" t="s">
        <v>2121</v>
      </c>
      <c r="O782" s="400"/>
      <c r="P782" s="400"/>
      <c r="Q782" s="400"/>
      <c r="R782" s="400"/>
      <c r="S782" s="400"/>
      <c r="T782" s="400"/>
      <c r="V782" s="403"/>
      <c r="W782" s="403"/>
      <c r="X782" s="403"/>
      <c r="Y782" s="400"/>
      <c r="Z782" s="400"/>
      <c r="AA782" s="400"/>
      <c r="AB782" s="400"/>
      <c r="AC782" s="400"/>
      <c r="AD782" s="400"/>
      <c r="AE782" s="400"/>
      <c r="AF782" s="400"/>
      <c r="AG782" s="408"/>
      <c r="AH782" s="400"/>
      <c r="AI782" s="400"/>
      <c r="AJ782" s="400"/>
      <c r="AK782" s="400"/>
      <c r="AL782" s="6"/>
      <c r="AM782" s="6"/>
      <c r="AN782" s="8"/>
    </row>
    <row r="783" spans="1:40">
      <c r="A783" s="725"/>
      <c r="B783" s="727"/>
      <c r="C783" s="726"/>
      <c r="D783" s="726"/>
      <c r="E783" s="400"/>
      <c r="F783" s="401"/>
      <c r="G783" s="400"/>
      <c r="H783" s="400"/>
      <c r="I783" s="400"/>
      <c r="J783" s="409"/>
      <c r="K783" s="400"/>
      <c r="L783" s="400"/>
      <c r="M783" s="400" t="s">
        <v>2122</v>
      </c>
      <c r="N783" s="400" t="s">
        <v>2123</v>
      </c>
      <c r="O783" s="400"/>
      <c r="P783" s="400"/>
      <c r="Q783" s="400"/>
      <c r="R783" s="400"/>
      <c r="S783" s="400"/>
      <c r="T783" s="400"/>
      <c r="V783" s="403"/>
      <c r="W783" s="403"/>
      <c r="X783" s="403"/>
      <c r="Y783" s="400"/>
      <c r="Z783" s="400"/>
      <c r="AA783" s="400"/>
      <c r="AB783" s="400"/>
      <c r="AC783" s="400"/>
      <c r="AD783" s="400"/>
      <c r="AE783" s="400"/>
      <c r="AF783" s="400"/>
      <c r="AG783" s="408"/>
      <c r="AH783" s="400"/>
      <c r="AI783" s="400"/>
      <c r="AJ783" s="400"/>
      <c r="AK783" s="400"/>
      <c r="AL783" s="6"/>
      <c r="AM783" s="6"/>
      <c r="AN783" s="8"/>
    </row>
    <row r="784" spans="1:40">
      <c r="A784" s="725"/>
      <c r="B784" s="727"/>
      <c r="C784" s="726"/>
      <c r="D784" s="726"/>
      <c r="E784" s="400"/>
      <c r="F784" s="401"/>
      <c r="G784" s="400"/>
      <c r="H784" s="400"/>
      <c r="I784" s="400"/>
      <c r="J784" s="409"/>
      <c r="K784" s="400"/>
      <c r="L784" s="400"/>
      <c r="M784" s="400" t="s">
        <v>2124</v>
      </c>
      <c r="N784" s="400" t="s">
        <v>2125</v>
      </c>
      <c r="O784" s="400"/>
      <c r="P784" s="400"/>
      <c r="Q784" s="400"/>
      <c r="R784" s="400"/>
      <c r="S784" s="400"/>
      <c r="T784" s="400"/>
      <c r="V784" s="403"/>
      <c r="W784" s="403"/>
      <c r="X784" s="403"/>
      <c r="Y784" s="400"/>
      <c r="Z784" s="400"/>
      <c r="AA784" s="400"/>
      <c r="AB784" s="400"/>
      <c r="AC784" s="400"/>
      <c r="AD784" s="400"/>
      <c r="AE784" s="400"/>
      <c r="AF784" s="400"/>
      <c r="AG784" s="408"/>
      <c r="AH784" s="400"/>
      <c r="AI784" s="400"/>
      <c r="AJ784" s="400"/>
      <c r="AK784" s="400"/>
      <c r="AL784" s="6"/>
      <c r="AM784" s="6"/>
      <c r="AN784" s="8"/>
    </row>
    <row r="785" spans="1:40">
      <c r="A785" s="725"/>
      <c r="B785" s="727"/>
      <c r="C785" s="726"/>
      <c r="D785" s="726"/>
      <c r="E785" s="400"/>
      <c r="F785" s="401"/>
      <c r="G785" s="400"/>
      <c r="H785" s="400"/>
      <c r="I785" s="400"/>
      <c r="J785" s="409"/>
      <c r="K785" s="400"/>
      <c r="L785" s="400"/>
      <c r="M785" s="400" t="s">
        <v>2126</v>
      </c>
      <c r="N785" s="400" t="s">
        <v>2127</v>
      </c>
      <c r="O785" s="400"/>
      <c r="P785" s="400"/>
      <c r="Q785" s="400"/>
      <c r="R785" s="400"/>
      <c r="S785" s="400"/>
      <c r="T785" s="400"/>
      <c r="V785" s="403"/>
      <c r="W785" s="403"/>
      <c r="X785" s="403"/>
      <c r="Y785" s="400"/>
      <c r="Z785" s="400"/>
      <c r="AA785" s="400"/>
      <c r="AB785" s="400"/>
      <c r="AC785" s="400"/>
      <c r="AD785" s="400"/>
      <c r="AE785" s="400"/>
      <c r="AF785" s="400"/>
      <c r="AG785" s="408"/>
      <c r="AH785" s="400"/>
      <c r="AI785" s="400"/>
      <c r="AJ785" s="400"/>
      <c r="AK785" s="400"/>
      <c r="AL785" s="6"/>
      <c r="AM785" s="6"/>
      <c r="AN785" s="8"/>
    </row>
    <row r="786" spans="1:40">
      <c r="A786" s="725"/>
      <c r="B786" s="727"/>
      <c r="C786" s="726"/>
      <c r="D786" s="726"/>
      <c r="E786" s="400"/>
      <c r="F786" s="401"/>
      <c r="G786" s="400"/>
      <c r="H786" s="400"/>
      <c r="I786" s="400"/>
      <c r="J786" s="409"/>
      <c r="K786" s="400"/>
      <c r="L786" s="400"/>
      <c r="M786" s="400" t="s">
        <v>2128</v>
      </c>
      <c r="N786" s="400" t="s">
        <v>2129</v>
      </c>
      <c r="O786" s="400"/>
      <c r="P786" s="400"/>
      <c r="Q786" s="400"/>
      <c r="R786" s="400"/>
      <c r="S786" s="400"/>
      <c r="T786" s="400"/>
      <c r="V786" s="403"/>
      <c r="W786" s="403"/>
      <c r="X786" s="403"/>
      <c r="Y786" s="400"/>
      <c r="Z786" s="400"/>
      <c r="AA786" s="400"/>
      <c r="AB786" s="400"/>
      <c r="AC786" s="400"/>
      <c r="AD786" s="400"/>
      <c r="AE786" s="400"/>
      <c r="AF786" s="400"/>
      <c r="AG786" s="408"/>
      <c r="AH786" s="400"/>
      <c r="AI786" s="400"/>
      <c r="AJ786" s="400"/>
      <c r="AK786" s="400"/>
      <c r="AL786" s="6"/>
      <c r="AM786" s="6"/>
      <c r="AN786" s="8"/>
    </row>
    <row r="787" spans="1:40">
      <c r="A787" s="725"/>
      <c r="B787" s="727"/>
      <c r="C787" s="726"/>
      <c r="D787" s="726"/>
      <c r="E787" s="400"/>
      <c r="F787" s="401"/>
      <c r="G787" s="400"/>
      <c r="H787" s="400"/>
      <c r="I787" s="400"/>
      <c r="J787" s="409"/>
      <c r="K787" s="400"/>
      <c r="L787" s="400"/>
      <c r="M787" s="400" t="s">
        <v>2130</v>
      </c>
      <c r="N787" s="400" t="s">
        <v>2131</v>
      </c>
      <c r="O787" s="400"/>
      <c r="P787" s="400"/>
      <c r="Q787" s="400"/>
      <c r="R787" s="400"/>
      <c r="S787" s="400"/>
      <c r="T787" s="400"/>
      <c r="V787" s="403"/>
      <c r="W787" s="403"/>
      <c r="X787" s="403"/>
      <c r="Y787" s="400"/>
      <c r="Z787" s="400"/>
      <c r="AA787" s="400"/>
      <c r="AB787" s="400"/>
      <c r="AC787" s="400"/>
      <c r="AD787" s="400"/>
      <c r="AE787" s="400"/>
      <c r="AF787" s="400"/>
      <c r="AG787" s="408"/>
      <c r="AH787" s="400"/>
      <c r="AI787" s="400"/>
      <c r="AJ787" s="400"/>
      <c r="AK787" s="400"/>
      <c r="AL787" s="6"/>
      <c r="AM787" s="6"/>
      <c r="AN787" s="8"/>
    </row>
    <row r="788" spans="1:40">
      <c r="A788" s="725"/>
      <c r="B788" s="727"/>
      <c r="C788" s="726"/>
      <c r="D788" s="726"/>
      <c r="E788" s="400"/>
      <c r="F788" s="401"/>
      <c r="G788" s="400"/>
      <c r="H788" s="400"/>
      <c r="I788" s="400"/>
      <c r="J788" s="409"/>
      <c r="K788" s="400"/>
      <c r="L788" s="400"/>
      <c r="M788" s="400" t="s">
        <v>2132</v>
      </c>
      <c r="N788" s="400" t="s">
        <v>2133</v>
      </c>
      <c r="O788" s="400"/>
      <c r="P788" s="400"/>
      <c r="Q788" s="400"/>
      <c r="R788" s="400"/>
      <c r="S788" s="400"/>
      <c r="T788" s="400"/>
      <c r="V788" s="403"/>
      <c r="W788" s="403"/>
      <c r="X788" s="403"/>
      <c r="Y788" s="400"/>
      <c r="Z788" s="400"/>
      <c r="AA788" s="400"/>
      <c r="AB788" s="400"/>
      <c r="AC788" s="400"/>
      <c r="AD788" s="400"/>
      <c r="AE788" s="400"/>
      <c r="AF788" s="400"/>
      <c r="AG788" s="408"/>
      <c r="AH788" s="400"/>
      <c r="AI788" s="400"/>
      <c r="AJ788" s="400"/>
      <c r="AK788" s="400"/>
      <c r="AL788" s="6"/>
      <c r="AM788" s="6"/>
      <c r="AN788" s="8"/>
    </row>
    <row r="789" spans="1:40">
      <c r="A789" s="725"/>
      <c r="B789" s="727"/>
      <c r="C789" s="726"/>
      <c r="D789" s="726"/>
      <c r="E789" s="400"/>
      <c r="F789" s="401"/>
      <c r="G789" s="400"/>
      <c r="H789" s="400"/>
      <c r="I789" s="400"/>
      <c r="J789" s="409"/>
      <c r="K789" s="400"/>
      <c r="L789" s="400"/>
      <c r="M789" s="400" t="s">
        <v>2134</v>
      </c>
      <c r="N789" s="400" t="s">
        <v>2135</v>
      </c>
      <c r="O789" s="400"/>
      <c r="P789" s="400"/>
      <c r="Q789" s="400"/>
      <c r="R789" s="400"/>
      <c r="S789" s="400"/>
      <c r="T789" s="400"/>
      <c r="V789" s="403"/>
      <c r="W789" s="403"/>
      <c r="X789" s="403"/>
      <c r="Y789" s="400"/>
      <c r="Z789" s="400"/>
      <c r="AA789" s="400"/>
      <c r="AB789" s="400"/>
      <c r="AC789" s="400"/>
      <c r="AD789" s="400"/>
      <c r="AE789" s="400"/>
      <c r="AF789" s="400"/>
      <c r="AG789" s="408"/>
      <c r="AH789" s="400"/>
      <c r="AI789" s="400"/>
      <c r="AJ789" s="400"/>
      <c r="AK789" s="400"/>
      <c r="AL789" s="6"/>
      <c r="AM789" s="6"/>
      <c r="AN789" s="8"/>
    </row>
    <row r="790" spans="1:40">
      <c r="A790" s="725"/>
      <c r="B790" s="727"/>
      <c r="C790" s="726"/>
      <c r="D790" s="726"/>
      <c r="E790" s="400"/>
      <c r="F790" s="401"/>
      <c r="G790" s="400"/>
      <c r="H790" s="400"/>
      <c r="I790" s="400"/>
      <c r="J790" s="409"/>
      <c r="K790" s="400"/>
      <c r="L790" s="400"/>
      <c r="M790" s="400" t="s">
        <v>2136</v>
      </c>
      <c r="N790" s="400" t="s">
        <v>2137</v>
      </c>
      <c r="O790" s="400"/>
      <c r="P790" s="400"/>
      <c r="Q790" s="400"/>
      <c r="R790" s="400"/>
      <c r="S790" s="400"/>
      <c r="T790" s="400"/>
      <c r="V790" s="403"/>
      <c r="W790" s="403"/>
      <c r="X790" s="403"/>
      <c r="Y790" s="400"/>
      <c r="Z790" s="400"/>
      <c r="AA790" s="400"/>
      <c r="AB790" s="400"/>
      <c r="AC790" s="400"/>
      <c r="AD790" s="400"/>
      <c r="AE790" s="400"/>
      <c r="AF790" s="400"/>
      <c r="AG790" s="408"/>
      <c r="AH790" s="400"/>
      <c r="AI790" s="400"/>
      <c r="AJ790" s="400"/>
      <c r="AK790" s="400"/>
      <c r="AL790" s="6"/>
      <c r="AM790" s="6"/>
      <c r="AN790" s="8"/>
    </row>
    <row r="791" spans="1:40">
      <c r="A791" s="725"/>
      <c r="B791" s="727"/>
      <c r="C791" s="726"/>
      <c r="D791" s="726"/>
      <c r="E791" s="400"/>
      <c r="F791" s="401"/>
      <c r="G791" s="400"/>
      <c r="H791" s="400"/>
      <c r="I791" s="400"/>
      <c r="J791" s="409"/>
      <c r="K791" s="400"/>
      <c r="L791" s="400"/>
      <c r="M791" s="400" t="s">
        <v>2138</v>
      </c>
      <c r="N791" s="400" t="s">
        <v>2139</v>
      </c>
      <c r="O791" s="400"/>
      <c r="P791" s="400"/>
      <c r="Q791" s="400"/>
      <c r="R791" s="400"/>
      <c r="S791" s="400"/>
      <c r="T791" s="400"/>
      <c r="V791" s="403"/>
      <c r="W791" s="403"/>
      <c r="X791" s="403"/>
      <c r="Y791" s="400"/>
      <c r="Z791" s="400"/>
      <c r="AA791" s="400"/>
      <c r="AB791" s="400"/>
      <c r="AC791" s="400"/>
      <c r="AD791" s="400"/>
      <c r="AE791" s="400"/>
      <c r="AF791" s="400"/>
      <c r="AG791" s="408"/>
      <c r="AH791" s="400"/>
      <c r="AI791" s="400"/>
      <c r="AJ791" s="400"/>
      <c r="AK791" s="400"/>
      <c r="AL791" s="6"/>
      <c r="AM791" s="6"/>
      <c r="AN791" s="8"/>
    </row>
    <row r="792" spans="1:40">
      <c r="A792" s="725"/>
      <c r="B792" s="727"/>
      <c r="C792" s="726"/>
      <c r="D792" s="726"/>
      <c r="E792" s="400"/>
      <c r="F792" s="401"/>
      <c r="G792" s="400"/>
      <c r="H792" s="400"/>
      <c r="I792" s="400"/>
      <c r="J792" s="409"/>
      <c r="K792" s="400"/>
      <c r="L792" s="400"/>
      <c r="M792" s="400" t="s">
        <v>2140</v>
      </c>
      <c r="N792" s="400" t="s">
        <v>2141</v>
      </c>
      <c r="O792" s="400"/>
      <c r="P792" s="400"/>
      <c r="Q792" s="400"/>
      <c r="R792" s="400"/>
      <c r="S792" s="400"/>
      <c r="T792" s="400"/>
      <c r="V792" s="403"/>
      <c r="W792" s="403"/>
      <c r="X792" s="403"/>
      <c r="Y792" s="400"/>
      <c r="Z792" s="400"/>
      <c r="AA792" s="400"/>
      <c r="AB792" s="400"/>
      <c r="AC792" s="400"/>
      <c r="AD792" s="400"/>
      <c r="AE792" s="400"/>
      <c r="AF792" s="400"/>
      <c r="AG792" s="408"/>
      <c r="AH792" s="400"/>
      <c r="AI792" s="400"/>
      <c r="AJ792" s="400"/>
      <c r="AK792" s="400"/>
      <c r="AL792" s="6"/>
      <c r="AM792" s="6"/>
      <c r="AN792" s="8"/>
    </row>
    <row r="793" spans="1:40">
      <c r="A793" s="725"/>
      <c r="B793" s="727"/>
      <c r="C793" s="726"/>
      <c r="D793" s="726"/>
      <c r="E793" s="400"/>
      <c r="F793" s="401"/>
      <c r="G793" s="400"/>
      <c r="H793" s="400"/>
      <c r="I793" s="400"/>
      <c r="J793" s="409"/>
      <c r="K793" s="400"/>
      <c r="L793" s="400"/>
      <c r="M793" s="400" t="s">
        <v>2142</v>
      </c>
      <c r="N793" s="400" t="s">
        <v>2143</v>
      </c>
      <c r="O793" s="400"/>
      <c r="P793" s="400"/>
      <c r="Q793" s="400"/>
      <c r="R793" s="400"/>
      <c r="S793" s="400"/>
      <c r="T793" s="400"/>
      <c r="V793" s="403"/>
      <c r="W793" s="403"/>
      <c r="X793" s="403"/>
      <c r="Y793" s="400"/>
      <c r="Z793" s="400"/>
      <c r="AA793" s="400"/>
      <c r="AB793" s="400"/>
      <c r="AC793" s="400"/>
      <c r="AD793" s="400"/>
      <c r="AE793" s="400"/>
      <c r="AF793" s="400"/>
      <c r="AG793" s="408"/>
      <c r="AH793" s="400"/>
      <c r="AI793" s="400"/>
      <c r="AJ793" s="400"/>
      <c r="AK793" s="400"/>
      <c r="AL793" s="6"/>
      <c r="AM793" s="6"/>
      <c r="AN793" s="8"/>
    </row>
    <row r="794" spans="1:40">
      <c r="A794" s="725"/>
      <c r="B794" s="727"/>
      <c r="C794" s="726"/>
      <c r="D794" s="726"/>
      <c r="E794" s="400"/>
      <c r="F794" s="401"/>
      <c r="G794" s="400"/>
      <c r="H794" s="400"/>
      <c r="I794" s="400"/>
      <c r="J794" s="409"/>
      <c r="K794" s="400"/>
      <c r="L794" s="400"/>
      <c r="M794" s="400" t="s">
        <v>2144</v>
      </c>
      <c r="N794" s="400" t="s">
        <v>2145</v>
      </c>
      <c r="O794" s="400"/>
      <c r="P794" s="400"/>
      <c r="Q794" s="400"/>
      <c r="R794" s="400"/>
      <c r="S794" s="400"/>
      <c r="T794" s="400"/>
      <c r="V794" s="403"/>
      <c r="W794" s="403"/>
      <c r="X794" s="403"/>
      <c r="Y794" s="400"/>
      <c r="Z794" s="400"/>
      <c r="AA794" s="400"/>
      <c r="AB794" s="400"/>
      <c r="AC794" s="400"/>
      <c r="AD794" s="400"/>
      <c r="AE794" s="400"/>
      <c r="AF794" s="400"/>
      <c r="AG794" s="408"/>
      <c r="AH794" s="400"/>
      <c r="AI794" s="400"/>
      <c r="AJ794" s="400"/>
      <c r="AK794" s="400"/>
      <c r="AL794" s="6"/>
      <c r="AM794" s="6"/>
      <c r="AN794" s="8"/>
    </row>
    <row r="795" spans="1:40">
      <c r="A795" s="725"/>
      <c r="B795" s="727"/>
      <c r="C795" s="726"/>
      <c r="D795" s="726"/>
      <c r="E795" s="400"/>
      <c r="F795" s="401"/>
      <c r="G795" s="400"/>
      <c r="H795" s="400"/>
      <c r="I795" s="400"/>
      <c r="J795" s="409"/>
      <c r="K795" s="400"/>
      <c r="L795" s="400"/>
      <c r="M795" s="400" t="s">
        <v>2146</v>
      </c>
      <c r="N795" s="400" t="s">
        <v>2147</v>
      </c>
      <c r="O795" s="400"/>
      <c r="P795" s="400"/>
      <c r="Q795" s="400"/>
      <c r="R795" s="400"/>
      <c r="S795" s="400"/>
      <c r="T795" s="400"/>
      <c r="V795" s="403"/>
      <c r="W795" s="403"/>
      <c r="X795" s="403"/>
      <c r="Y795" s="400"/>
      <c r="Z795" s="400"/>
      <c r="AA795" s="400"/>
      <c r="AB795" s="400"/>
      <c r="AC795" s="400"/>
      <c r="AD795" s="400"/>
      <c r="AE795" s="400"/>
      <c r="AF795" s="400"/>
      <c r="AG795" s="408"/>
      <c r="AH795" s="400"/>
      <c r="AI795" s="400"/>
      <c r="AJ795" s="400"/>
      <c r="AK795" s="400"/>
      <c r="AL795" s="6"/>
      <c r="AM795" s="6"/>
      <c r="AN795" s="8"/>
    </row>
    <row r="796" spans="1:40">
      <c r="A796" s="725"/>
      <c r="B796" s="727"/>
      <c r="C796" s="726"/>
      <c r="D796" s="726"/>
      <c r="E796" s="400"/>
      <c r="F796" s="401"/>
      <c r="G796" s="400"/>
      <c r="H796" s="400"/>
      <c r="I796" s="400"/>
      <c r="J796" s="409"/>
      <c r="K796" s="400"/>
      <c r="L796" s="400"/>
      <c r="M796" s="400" t="s">
        <v>2148</v>
      </c>
      <c r="N796" s="400" t="s">
        <v>2149</v>
      </c>
      <c r="O796" s="400"/>
      <c r="P796" s="400"/>
      <c r="Q796" s="400"/>
      <c r="R796" s="400"/>
      <c r="S796" s="400"/>
      <c r="T796" s="400"/>
      <c r="V796" s="403"/>
      <c r="W796" s="403"/>
      <c r="X796" s="403"/>
      <c r="Y796" s="400"/>
      <c r="Z796" s="400"/>
      <c r="AA796" s="400"/>
      <c r="AB796" s="400"/>
      <c r="AC796" s="400"/>
      <c r="AD796" s="400"/>
      <c r="AE796" s="400"/>
      <c r="AF796" s="400"/>
      <c r="AG796" s="408"/>
      <c r="AH796" s="400"/>
      <c r="AI796" s="400"/>
      <c r="AJ796" s="400"/>
      <c r="AK796" s="400"/>
      <c r="AL796" s="6"/>
      <c r="AM796" s="6"/>
      <c r="AN796" s="8"/>
    </row>
    <row r="797" spans="1:40">
      <c r="A797" s="725"/>
      <c r="B797" s="727"/>
      <c r="C797" s="726"/>
      <c r="D797" s="726"/>
      <c r="E797" s="400"/>
      <c r="F797" s="401"/>
      <c r="G797" s="400"/>
      <c r="H797" s="400"/>
      <c r="I797" s="400"/>
      <c r="J797" s="409"/>
      <c r="K797" s="400"/>
      <c r="L797" s="400"/>
      <c r="M797" s="400" t="s">
        <v>2150</v>
      </c>
      <c r="N797" s="400" t="s">
        <v>2151</v>
      </c>
      <c r="O797" s="400"/>
      <c r="P797" s="400"/>
      <c r="Q797" s="400"/>
      <c r="R797" s="400"/>
      <c r="S797" s="400"/>
      <c r="T797" s="400"/>
      <c r="V797" s="403"/>
      <c r="W797" s="403"/>
      <c r="X797" s="403"/>
      <c r="Y797" s="400"/>
      <c r="Z797" s="400"/>
      <c r="AA797" s="400"/>
      <c r="AB797" s="400"/>
      <c r="AC797" s="400"/>
      <c r="AD797" s="400"/>
      <c r="AE797" s="400"/>
      <c r="AF797" s="400"/>
      <c r="AG797" s="408"/>
      <c r="AH797" s="400"/>
      <c r="AI797" s="400"/>
      <c r="AJ797" s="400"/>
      <c r="AK797" s="400"/>
      <c r="AL797" s="6"/>
      <c r="AM797" s="6"/>
      <c r="AN797" s="8"/>
    </row>
    <row r="798" spans="1:40">
      <c r="A798" s="725"/>
      <c r="B798" s="727"/>
      <c r="C798" s="726"/>
      <c r="D798" s="726"/>
      <c r="E798" s="400"/>
      <c r="F798" s="401"/>
      <c r="G798" s="400"/>
      <c r="H798" s="400"/>
      <c r="I798" s="400"/>
      <c r="J798" s="409"/>
      <c r="K798" s="400"/>
      <c r="L798" s="400"/>
      <c r="M798" s="400" t="s">
        <v>2152</v>
      </c>
      <c r="N798" s="400" t="s">
        <v>2153</v>
      </c>
      <c r="O798" s="400"/>
      <c r="P798" s="400"/>
      <c r="Q798" s="400"/>
      <c r="R798" s="400"/>
      <c r="S798" s="400"/>
      <c r="T798" s="400"/>
      <c r="V798" s="403"/>
      <c r="W798" s="403"/>
      <c r="X798" s="403"/>
      <c r="Y798" s="400"/>
      <c r="Z798" s="400"/>
      <c r="AA798" s="400"/>
      <c r="AB798" s="400"/>
      <c r="AC798" s="400"/>
      <c r="AD798" s="400"/>
      <c r="AE798" s="400"/>
      <c r="AF798" s="400"/>
      <c r="AG798" s="408"/>
      <c r="AH798" s="400"/>
      <c r="AI798" s="400"/>
      <c r="AJ798" s="400"/>
      <c r="AK798" s="400"/>
      <c r="AL798" s="6"/>
      <c r="AM798" s="6"/>
      <c r="AN798" s="8"/>
    </row>
    <row r="799" spans="1:40">
      <c r="A799" s="725"/>
      <c r="B799" s="727"/>
      <c r="C799" s="726"/>
      <c r="D799" s="726"/>
      <c r="E799" s="400"/>
      <c r="F799" s="401"/>
      <c r="G799" s="400"/>
      <c r="H799" s="400"/>
      <c r="I799" s="400"/>
      <c r="J799" s="409"/>
      <c r="K799" s="400"/>
      <c r="L799" s="400"/>
      <c r="M799" s="400" t="s">
        <v>2154</v>
      </c>
      <c r="N799" s="400" t="s">
        <v>2155</v>
      </c>
      <c r="O799" s="400"/>
      <c r="P799" s="400"/>
      <c r="Q799" s="400"/>
      <c r="R799" s="400"/>
      <c r="S799" s="400"/>
      <c r="T799" s="400"/>
      <c r="V799" s="403"/>
      <c r="W799" s="403"/>
      <c r="X799" s="403"/>
      <c r="Y799" s="400"/>
      <c r="Z799" s="400"/>
      <c r="AA799" s="400"/>
      <c r="AB799" s="400"/>
      <c r="AC799" s="400"/>
      <c r="AD799" s="400"/>
      <c r="AE799" s="400"/>
      <c r="AF799" s="400"/>
      <c r="AG799" s="408"/>
      <c r="AH799" s="400"/>
      <c r="AI799" s="400"/>
      <c r="AJ799" s="400"/>
      <c r="AK799" s="400"/>
      <c r="AL799" s="6"/>
      <c r="AM799" s="6"/>
      <c r="AN799" s="8"/>
    </row>
    <row r="800" spans="1:40">
      <c r="A800" s="725"/>
      <c r="B800" s="727"/>
      <c r="C800" s="726"/>
      <c r="D800" s="726"/>
      <c r="E800" s="400"/>
      <c r="F800" s="401"/>
      <c r="G800" s="400"/>
      <c r="H800" s="400"/>
      <c r="I800" s="400"/>
      <c r="J800" s="409"/>
      <c r="K800" s="400"/>
      <c r="L800" s="400"/>
      <c r="M800" s="400" t="s">
        <v>2156</v>
      </c>
      <c r="N800" s="400" t="s">
        <v>2157</v>
      </c>
      <c r="O800" s="400"/>
      <c r="P800" s="400"/>
      <c r="Q800" s="400"/>
      <c r="R800" s="400"/>
      <c r="S800" s="400"/>
      <c r="T800" s="400"/>
      <c r="V800" s="403"/>
      <c r="W800" s="403"/>
      <c r="X800" s="403"/>
      <c r="Y800" s="400"/>
      <c r="Z800" s="400"/>
      <c r="AA800" s="400"/>
      <c r="AB800" s="400"/>
      <c r="AC800" s="400"/>
      <c r="AD800" s="400"/>
      <c r="AE800" s="400"/>
      <c r="AF800" s="400"/>
      <c r="AG800" s="408"/>
      <c r="AH800" s="400"/>
      <c r="AI800" s="400"/>
      <c r="AJ800" s="400"/>
      <c r="AK800" s="400"/>
      <c r="AL800" s="6"/>
      <c r="AM800" s="6"/>
      <c r="AN800" s="8"/>
    </row>
    <row r="801" spans="1:40">
      <c r="A801" s="725"/>
      <c r="B801" s="727"/>
      <c r="C801" s="726"/>
      <c r="D801" s="726"/>
      <c r="E801" s="400"/>
      <c r="F801" s="401"/>
      <c r="G801" s="400"/>
      <c r="H801" s="400"/>
      <c r="I801" s="400"/>
      <c r="J801" s="409"/>
      <c r="K801" s="400"/>
      <c r="L801" s="400"/>
      <c r="M801" s="400" t="s">
        <v>2158</v>
      </c>
      <c r="N801" s="400" t="s">
        <v>2159</v>
      </c>
      <c r="O801" s="400"/>
      <c r="P801" s="400"/>
      <c r="Q801" s="400"/>
      <c r="R801" s="400"/>
      <c r="S801" s="400"/>
      <c r="T801" s="400"/>
      <c r="V801" s="403"/>
      <c r="W801" s="403"/>
      <c r="X801" s="403"/>
      <c r="Y801" s="400"/>
      <c r="Z801" s="400"/>
      <c r="AA801" s="400"/>
      <c r="AB801" s="400"/>
      <c r="AC801" s="400"/>
      <c r="AD801" s="400"/>
      <c r="AE801" s="400"/>
      <c r="AF801" s="400"/>
      <c r="AG801" s="408"/>
      <c r="AH801" s="400"/>
      <c r="AI801" s="400"/>
      <c r="AJ801" s="400"/>
      <c r="AK801" s="400"/>
      <c r="AL801" s="6"/>
      <c r="AM801" s="6"/>
      <c r="AN801" s="8"/>
    </row>
    <row r="802" spans="1:40">
      <c r="A802" s="725"/>
      <c r="B802" s="727"/>
      <c r="C802" s="726"/>
      <c r="D802" s="726"/>
      <c r="E802" s="400"/>
      <c r="F802" s="401"/>
      <c r="G802" s="400"/>
      <c r="H802" s="400"/>
      <c r="I802" s="400"/>
      <c r="J802" s="409"/>
      <c r="K802" s="400"/>
      <c r="L802" s="400"/>
      <c r="M802" s="400" t="s">
        <v>2160</v>
      </c>
      <c r="N802" s="400" t="s">
        <v>2161</v>
      </c>
      <c r="O802" s="400"/>
      <c r="P802" s="400"/>
      <c r="Q802" s="400"/>
      <c r="R802" s="400"/>
      <c r="S802" s="400"/>
      <c r="T802" s="400"/>
      <c r="V802" s="403"/>
      <c r="W802" s="403"/>
      <c r="X802" s="403"/>
      <c r="Y802" s="400"/>
      <c r="Z802" s="400"/>
      <c r="AA802" s="400"/>
      <c r="AB802" s="400"/>
      <c r="AC802" s="400"/>
      <c r="AD802" s="400"/>
      <c r="AE802" s="400"/>
      <c r="AF802" s="400"/>
      <c r="AG802" s="408"/>
      <c r="AH802" s="400"/>
      <c r="AI802" s="400"/>
      <c r="AJ802" s="400"/>
      <c r="AK802" s="400"/>
      <c r="AL802" s="6"/>
      <c r="AM802" s="6"/>
      <c r="AN802" s="8"/>
    </row>
    <row r="803" spans="1:40">
      <c r="A803" s="725"/>
      <c r="B803" s="727"/>
      <c r="C803" s="726"/>
      <c r="D803" s="726"/>
      <c r="E803" s="400"/>
      <c r="F803" s="401"/>
      <c r="G803" s="400"/>
      <c r="H803" s="400"/>
      <c r="I803" s="400"/>
      <c r="J803" s="409"/>
      <c r="K803" s="400"/>
      <c r="L803" s="400"/>
      <c r="M803" s="400" t="s">
        <v>2162</v>
      </c>
      <c r="N803" s="400" t="s">
        <v>2163</v>
      </c>
      <c r="O803" s="400"/>
      <c r="P803" s="400"/>
      <c r="Q803" s="400"/>
      <c r="R803" s="400"/>
      <c r="S803" s="400"/>
      <c r="T803" s="400"/>
      <c r="V803" s="403"/>
      <c r="W803" s="403"/>
      <c r="X803" s="403"/>
      <c r="Y803" s="400"/>
      <c r="Z803" s="400"/>
      <c r="AA803" s="400"/>
      <c r="AB803" s="400"/>
      <c r="AC803" s="400"/>
      <c r="AD803" s="400"/>
      <c r="AE803" s="400"/>
      <c r="AF803" s="400"/>
      <c r="AG803" s="408"/>
      <c r="AH803" s="400"/>
      <c r="AI803" s="400"/>
      <c r="AJ803" s="400"/>
      <c r="AK803" s="400"/>
      <c r="AL803" s="6"/>
      <c r="AM803" s="6"/>
      <c r="AN803" s="8"/>
    </row>
    <row r="804" spans="1:40">
      <c r="A804" s="725"/>
      <c r="B804" s="727"/>
      <c r="C804" s="726"/>
      <c r="D804" s="726"/>
      <c r="E804" s="400"/>
      <c r="F804" s="401"/>
      <c r="G804" s="400"/>
      <c r="H804" s="400"/>
      <c r="I804" s="400"/>
      <c r="J804" s="409"/>
      <c r="K804" s="400"/>
      <c r="L804" s="400"/>
      <c r="M804" s="400" t="s">
        <v>2164</v>
      </c>
      <c r="N804" s="400" t="s">
        <v>2165</v>
      </c>
      <c r="O804" s="400"/>
      <c r="P804" s="400"/>
      <c r="Q804" s="400"/>
      <c r="R804" s="400"/>
      <c r="S804" s="400"/>
      <c r="T804" s="400"/>
      <c r="V804" s="403"/>
      <c r="W804" s="403"/>
      <c r="X804" s="403"/>
      <c r="Y804" s="400"/>
      <c r="Z804" s="400"/>
      <c r="AA804" s="400"/>
      <c r="AB804" s="400"/>
      <c r="AC804" s="400"/>
      <c r="AD804" s="400"/>
      <c r="AE804" s="400"/>
      <c r="AF804" s="400"/>
      <c r="AG804" s="408"/>
      <c r="AH804" s="400"/>
      <c r="AI804" s="400"/>
      <c r="AJ804" s="400"/>
      <c r="AK804" s="400"/>
      <c r="AL804" s="6"/>
      <c r="AM804" s="6"/>
      <c r="AN804" s="8"/>
    </row>
    <row r="805" spans="1:40">
      <c r="A805" s="725"/>
      <c r="B805" s="727"/>
      <c r="C805" s="726"/>
      <c r="D805" s="726"/>
      <c r="E805" s="400"/>
      <c r="F805" s="401"/>
      <c r="G805" s="400"/>
      <c r="H805" s="400"/>
      <c r="I805" s="400"/>
      <c r="J805" s="409"/>
      <c r="K805" s="400"/>
      <c r="L805" s="400"/>
      <c r="M805" s="400" t="s">
        <v>2166</v>
      </c>
      <c r="N805" s="400" t="s">
        <v>2167</v>
      </c>
      <c r="O805" s="400"/>
      <c r="P805" s="400"/>
      <c r="Q805" s="400"/>
      <c r="R805" s="400"/>
      <c r="S805" s="400"/>
      <c r="T805" s="400"/>
      <c r="V805" s="403"/>
      <c r="W805" s="403"/>
      <c r="X805" s="403"/>
      <c r="Y805" s="400"/>
      <c r="Z805" s="400"/>
      <c r="AA805" s="400"/>
      <c r="AB805" s="400"/>
      <c r="AC805" s="400"/>
      <c r="AD805" s="400"/>
      <c r="AE805" s="400"/>
      <c r="AF805" s="400"/>
      <c r="AG805" s="408"/>
      <c r="AH805" s="400"/>
      <c r="AI805" s="400"/>
      <c r="AJ805" s="400"/>
      <c r="AK805" s="400"/>
      <c r="AL805" s="6"/>
      <c r="AM805" s="6"/>
      <c r="AN805" s="8"/>
    </row>
    <row r="806" spans="1:40">
      <c r="A806" s="725"/>
      <c r="B806" s="727"/>
      <c r="C806" s="726"/>
      <c r="D806" s="726"/>
      <c r="E806" s="400"/>
      <c r="F806" s="401"/>
      <c r="G806" s="400"/>
      <c r="H806" s="400"/>
      <c r="I806" s="400"/>
      <c r="J806" s="409"/>
      <c r="K806" s="400"/>
      <c r="L806" s="400"/>
      <c r="M806" s="400" t="s">
        <v>2168</v>
      </c>
      <c r="N806" s="400" t="s">
        <v>2169</v>
      </c>
      <c r="O806" s="400"/>
      <c r="P806" s="400"/>
      <c r="Q806" s="400"/>
      <c r="R806" s="400"/>
      <c r="S806" s="400"/>
      <c r="T806" s="400"/>
      <c r="V806" s="403"/>
      <c r="W806" s="403"/>
      <c r="X806" s="403"/>
      <c r="Y806" s="400"/>
      <c r="Z806" s="400"/>
      <c r="AA806" s="400"/>
      <c r="AB806" s="400"/>
      <c r="AC806" s="400"/>
      <c r="AD806" s="400"/>
      <c r="AE806" s="400"/>
      <c r="AF806" s="400"/>
      <c r="AG806" s="408"/>
      <c r="AH806" s="400"/>
      <c r="AI806" s="400"/>
      <c r="AJ806" s="400"/>
      <c r="AK806" s="400"/>
      <c r="AL806" s="6"/>
      <c r="AM806" s="6"/>
      <c r="AN806" s="8"/>
    </row>
    <row r="807" spans="1:40">
      <c r="A807" s="725"/>
      <c r="B807" s="727"/>
      <c r="C807" s="726"/>
      <c r="D807" s="726"/>
      <c r="E807" s="400"/>
      <c r="F807" s="401"/>
      <c r="G807" s="400"/>
      <c r="H807" s="400"/>
      <c r="I807" s="400"/>
      <c r="J807" s="409"/>
      <c r="K807" s="400"/>
      <c r="L807" s="400"/>
      <c r="M807" s="400" t="s">
        <v>2170</v>
      </c>
      <c r="N807" s="400" t="s">
        <v>2171</v>
      </c>
      <c r="O807" s="400"/>
      <c r="P807" s="400"/>
      <c r="Q807" s="400"/>
      <c r="R807" s="400"/>
      <c r="S807" s="400"/>
      <c r="T807" s="400"/>
      <c r="V807" s="403"/>
      <c r="W807" s="403"/>
      <c r="X807" s="403"/>
      <c r="Y807" s="400"/>
      <c r="Z807" s="400"/>
      <c r="AA807" s="400"/>
      <c r="AB807" s="400"/>
      <c r="AC807" s="400"/>
      <c r="AD807" s="400"/>
      <c r="AE807" s="400"/>
      <c r="AF807" s="400"/>
      <c r="AG807" s="408"/>
      <c r="AH807" s="400"/>
      <c r="AI807" s="400"/>
      <c r="AJ807" s="400"/>
      <c r="AK807" s="400"/>
      <c r="AL807" s="6"/>
      <c r="AM807" s="6"/>
      <c r="AN807" s="8"/>
    </row>
    <row r="808" spans="1:40">
      <c r="A808" s="725"/>
      <c r="B808" s="727"/>
      <c r="C808" s="726"/>
      <c r="D808" s="726"/>
      <c r="E808" s="400"/>
      <c r="F808" s="401"/>
      <c r="G808" s="400"/>
      <c r="H808" s="400"/>
      <c r="I808" s="400"/>
      <c r="J808" s="409"/>
      <c r="K808" s="400"/>
      <c r="L808" s="400"/>
      <c r="M808" s="400" t="s">
        <v>2172</v>
      </c>
      <c r="N808" s="400" t="s">
        <v>2173</v>
      </c>
      <c r="O808" s="400"/>
      <c r="P808" s="400"/>
      <c r="Q808" s="400"/>
      <c r="R808" s="400"/>
      <c r="S808" s="400"/>
      <c r="T808" s="400"/>
      <c r="V808" s="403"/>
      <c r="W808" s="403"/>
      <c r="X808" s="403"/>
      <c r="Y808" s="400"/>
      <c r="Z808" s="400"/>
      <c r="AA808" s="400"/>
      <c r="AB808" s="400"/>
      <c r="AC808" s="400"/>
      <c r="AD808" s="400"/>
      <c r="AE808" s="400"/>
      <c r="AF808" s="400"/>
      <c r="AG808" s="408"/>
      <c r="AH808" s="400"/>
      <c r="AI808" s="400"/>
      <c r="AJ808" s="400"/>
      <c r="AK808" s="400"/>
      <c r="AL808" s="6"/>
      <c r="AM808" s="6"/>
      <c r="AN808" s="8"/>
    </row>
    <row r="809" spans="1:40">
      <c r="A809" s="725"/>
      <c r="B809" s="727"/>
      <c r="C809" s="726"/>
      <c r="D809" s="726"/>
      <c r="E809" s="400"/>
      <c r="F809" s="401"/>
      <c r="G809" s="400"/>
      <c r="H809" s="400"/>
      <c r="I809" s="400"/>
      <c r="J809" s="409"/>
      <c r="K809" s="400"/>
      <c r="L809" s="400"/>
      <c r="M809" s="400" t="s">
        <v>2174</v>
      </c>
      <c r="N809" s="400" t="s">
        <v>2175</v>
      </c>
      <c r="O809" s="400"/>
      <c r="P809" s="400"/>
      <c r="Q809" s="400"/>
      <c r="R809" s="400"/>
      <c r="S809" s="400"/>
      <c r="T809" s="400"/>
      <c r="V809" s="403"/>
      <c r="W809" s="403"/>
      <c r="X809" s="403"/>
      <c r="Y809" s="400"/>
      <c r="Z809" s="400"/>
      <c r="AA809" s="400"/>
      <c r="AB809" s="400"/>
      <c r="AC809" s="400"/>
      <c r="AD809" s="400"/>
      <c r="AE809" s="400"/>
      <c r="AF809" s="400"/>
      <c r="AG809" s="408"/>
      <c r="AH809" s="400"/>
      <c r="AI809" s="400"/>
      <c r="AJ809" s="400"/>
      <c r="AK809" s="400"/>
      <c r="AL809" s="6"/>
      <c r="AM809" s="6"/>
      <c r="AN809" s="8"/>
    </row>
    <row r="810" spans="1:40">
      <c r="A810" s="725"/>
      <c r="B810" s="727"/>
      <c r="C810" s="726"/>
      <c r="D810" s="726"/>
      <c r="E810" s="400"/>
      <c r="F810" s="401"/>
      <c r="G810" s="400"/>
      <c r="H810" s="400"/>
      <c r="I810" s="400"/>
      <c r="J810" s="409"/>
      <c r="K810" s="400"/>
      <c r="L810" s="400"/>
      <c r="M810" s="400" t="s">
        <v>2176</v>
      </c>
      <c r="N810" s="400" t="s">
        <v>2177</v>
      </c>
      <c r="O810" s="400"/>
      <c r="P810" s="400"/>
      <c r="Q810" s="400"/>
      <c r="R810" s="400"/>
      <c r="S810" s="400"/>
      <c r="T810" s="400"/>
      <c r="V810" s="403"/>
      <c r="W810" s="403"/>
      <c r="X810" s="403"/>
      <c r="Y810" s="400"/>
      <c r="Z810" s="400"/>
      <c r="AA810" s="400"/>
      <c r="AB810" s="400"/>
      <c r="AC810" s="400"/>
      <c r="AD810" s="400"/>
      <c r="AE810" s="400"/>
      <c r="AF810" s="400"/>
      <c r="AG810" s="408"/>
      <c r="AH810" s="400"/>
      <c r="AI810" s="400"/>
      <c r="AJ810" s="400"/>
      <c r="AK810" s="400"/>
      <c r="AL810" s="6"/>
      <c r="AM810" s="6"/>
      <c r="AN810" s="8"/>
    </row>
    <row r="811" spans="1:40">
      <c r="A811" s="725"/>
      <c r="B811" s="727"/>
      <c r="C811" s="726"/>
      <c r="D811" s="726"/>
      <c r="E811" s="400"/>
      <c r="F811" s="401"/>
      <c r="G811" s="400"/>
      <c r="H811" s="400"/>
      <c r="I811" s="400"/>
      <c r="J811" s="409"/>
      <c r="K811" s="400"/>
      <c r="L811" s="400"/>
      <c r="M811" s="400" t="s">
        <v>2178</v>
      </c>
      <c r="N811" s="400" t="s">
        <v>2179</v>
      </c>
      <c r="O811" s="400"/>
      <c r="P811" s="400"/>
      <c r="Q811" s="400"/>
      <c r="R811" s="400"/>
      <c r="S811" s="400"/>
      <c r="T811" s="400"/>
      <c r="V811" s="403"/>
      <c r="W811" s="403"/>
      <c r="X811" s="403"/>
      <c r="Y811" s="400"/>
      <c r="Z811" s="400"/>
      <c r="AA811" s="400"/>
      <c r="AB811" s="400"/>
      <c r="AC811" s="400"/>
      <c r="AD811" s="400"/>
      <c r="AE811" s="400"/>
      <c r="AF811" s="400"/>
      <c r="AG811" s="408"/>
      <c r="AH811" s="400"/>
      <c r="AI811" s="400"/>
      <c r="AJ811" s="400"/>
      <c r="AK811" s="400"/>
      <c r="AL811" s="6"/>
      <c r="AM811" s="6"/>
      <c r="AN811" s="8"/>
    </row>
    <row r="812" spans="1:40">
      <c r="A812" s="725"/>
      <c r="B812" s="727"/>
      <c r="C812" s="726"/>
      <c r="D812" s="726"/>
      <c r="E812" s="400"/>
      <c r="F812" s="401"/>
      <c r="G812" s="400"/>
      <c r="H812" s="400"/>
      <c r="I812" s="400"/>
      <c r="J812" s="409"/>
      <c r="K812" s="400"/>
      <c r="L812" s="400"/>
      <c r="M812" s="400" t="s">
        <v>2180</v>
      </c>
      <c r="N812" s="400" t="s">
        <v>2181</v>
      </c>
      <c r="O812" s="400"/>
      <c r="P812" s="400"/>
      <c r="Q812" s="400"/>
      <c r="R812" s="400"/>
      <c r="S812" s="400"/>
      <c r="T812" s="400"/>
      <c r="V812" s="403"/>
      <c r="W812" s="403"/>
      <c r="X812" s="403"/>
      <c r="Y812" s="400"/>
      <c r="Z812" s="400"/>
      <c r="AA812" s="400"/>
      <c r="AB812" s="400"/>
      <c r="AC812" s="400"/>
      <c r="AD812" s="400"/>
      <c r="AE812" s="400"/>
      <c r="AF812" s="400"/>
      <c r="AG812" s="408"/>
      <c r="AH812" s="400"/>
      <c r="AI812" s="400"/>
      <c r="AJ812" s="400"/>
      <c r="AK812" s="400"/>
      <c r="AL812" s="6"/>
      <c r="AM812" s="6"/>
      <c r="AN812" s="8"/>
    </row>
    <row r="813" spans="1:40">
      <c r="A813" s="725"/>
      <c r="B813" s="727"/>
      <c r="C813" s="726"/>
      <c r="D813" s="726"/>
      <c r="E813" s="400"/>
      <c r="F813" s="401"/>
      <c r="G813" s="400"/>
      <c r="H813" s="400"/>
      <c r="I813" s="400"/>
      <c r="J813" s="409"/>
      <c r="K813" s="400"/>
      <c r="L813" s="400"/>
      <c r="M813" s="400" t="s">
        <v>2182</v>
      </c>
      <c r="N813" s="400" t="s">
        <v>2183</v>
      </c>
      <c r="O813" s="400"/>
      <c r="P813" s="400"/>
      <c r="Q813" s="400"/>
      <c r="R813" s="400"/>
      <c r="S813" s="400"/>
      <c r="T813" s="400"/>
      <c r="V813" s="403"/>
      <c r="W813" s="403"/>
      <c r="X813" s="403"/>
      <c r="Y813" s="400"/>
      <c r="Z813" s="400"/>
      <c r="AA813" s="400"/>
      <c r="AB813" s="400"/>
      <c r="AC813" s="400"/>
      <c r="AD813" s="400"/>
      <c r="AE813" s="400"/>
      <c r="AF813" s="400"/>
      <c r="AG813" s="408"/>
      <c r="AH813" s="400"/>
      <c r="AI813" s="400"/>
      <c r="AJ813" s="400"/>
      <c r="AK813" s="400"/>
      <c r="AL813" s="6"/>
      <c r="AM813" s="6"/>
      <c r="AN813" s="8"/>
    </row>
    <row r="814" spans="1:40">
      <c r="A814" s="725"/>
      <c r="B814" s="727"/>
      <c r="C814" s="726"/>
      <c r="D814" s="726"/>
      <c r="E814" s="400"/>
      <c r="F814" s="401"/>
      <c r="G814" s="400"/>
      <c r="H814" s="400"/>
      <c r="I814" s="400"/>
      <c r="J814" s="409"/>
      <c r="K814" s="400"/>
      <c r="L814" s="400"/>
      <c r="M814" s="400" t="s">
        <v>2184</v>
      </c>
      <c r="N814" s="400" t="s">
        <v>2185</v>
      </c>
      <c r="O814" s="400"/>
      <c r="P814" s="400"/>
      <c r="Q814" s="400"/>
      <c r="R814" s="400"/>
      <c r="S814" s="400"/>
      <c r="T814" s="400"/>
      <c r="V814" s="403"/>
      <c r="W814" s="403"/>
      <c r="X814" s="403"/>
      <c r="Y814" s="400"/>
      <c r="Z814" s="400"/>
      <c r="AA814" s="400"/>
      <c r="AB814" s="400"/>
      <c r="AC814" s="400"/>
      <c r="AD814" s="400"/>
      <c r="AE814" s="400"/>
      <c r="AF814" s="400"/>
      <c r="AG814" s="408"/>
      <c r="AH814" s="400"/>
      <c r="AI814" s="400"/>
      <c r="AJ814" s="400"/>
      <c r="AK814" s="400"/>
      <c r="AL814" s="6"/>
      <c r="AM814" s="6"/>
      <c r="AN814" s="8"/>
    </row>
    <row r="815" spans="1:40">
      <c r="A815" s="725"/>
      <c r="B815" s="727"/>
      <c r="C815" s="726"/>
      <c r="D815" s="726"/>
      <c r="E815" s="400"/>
      <c r="F815" s="401"/>
      <c r="G815" s="400"/>
      <c r="H815" s="400"/>
      <c r="I815" s="400"/>
      <c r="J815" s="409"/>
      <c r="K815" s="400"/>
      <c r="L815" s="400"/>
      <c r="M815" s="400" t="s">
        <v>2186</v>
      </c>
      <c r="N815" s="400" t="s">
        <v>2187</v>
      </c>
      <c r="O815" s="400"/>
      <c r="P815" s="400"/>
      <c r="Q815" s="400"/>
      <c r="R815" s="400"/>
      <c r="S815" s="400"/>
      <c r="T815" s="400"/>
      <c r="V815" s="403"/>
      <c r="W815" s="403"/>
      <c r="X815" s="403"/>
      <c r="Y815" s="400"/>
      <c r="Z815" s="400"/>
      <c r="AA815" s="400"/>
      <c r="AB815" s="400"/>
      <c r="AC815" s="400"/>
      <c r="AD815" s="400"/>
      <c r="AE815" s="400"/>
      <c r="AF815" s="400"/>
      <c r="AG815" s="408"/>
      <c r="AH815" s="400"/>
      <c r="AI815" s="400"/>
      <c r="AJ815" s="400"/>
      <c r="AK815" s="400"/>
      <c r="AL815" s="6"/>
      <c r="AM815" s="6"/>
      <c r="AN815" s="8"/>
    </row>
    <row r="816" spans="1:40">
      <c r="A816" s="725"/>
      <c r="B816" s="727"/>
      <c r="C816" s="726"/>
      <c r="D816" s="726"/>
      <c r="E816" s="400"/>
      <c r="F816" s="401"/>
      <c r="G816" s="400"/>
      <c r="H816" s="400"/>
      <c r="I816" s="400"/>
      <c r="J816" s="409"/>
      <c r="K816" s="400"/>
      <c r="L816" s="400"/>
      <c r="M816" s="400" t="s">
        <v>2188</v>
      </c>
      <c r="N816" s="400" t="s">
        <v>2189</v>
      </c>
      <c r="O816" s="400"/>
      <c r="P816" s="400"/>
      <c r="Q816" s="400"/>
      <c r="R816" s="400"/>
      <c r="S816" s="400"/>
      <c r="T816" s="400"/>
      <c r="V816" s="403"/>
      <c r="W816" s="403"/>
      <c r="X816" s="403"/>
      <c r="Y816" s="400"/>
      <c r="Z816" s="400"/>
      <c r="AA816" s="400"/>
      <c r="AB816" s="400"/>
      <c r="AC816" s="400"/>
      <c r="AD816" s="400"/>
      <c r="AE816" s="400"/>
      <c r="AF816" s="400"/>
      <c r="AG816" s="408"/>
      <c r="AH816" s="400"/>
      <c r="AI816" s="400"/>
      <c r="AJ816" s="400"/>
      <c r="AK816" s="400"/>
      <c r="AL816" s="6"/>
      <c r="AM816" s="6"/>
      <c r="AN816" s="8"/>
    </row>
    <row r="817" spans="1:40">
      <c r="A817" s="725"/>
      <c r="B817" s="727"/>
      <c r="C817" s="726"/>
      <c r="D817" s="726"/>
      <c r="E817" s="400"/>
      <c r="F817" s="401"/>
      <c r="G817" s="400"/>
      <c r="H817" s="400"/>
      <c r="I817" s="400"/>
      <c r="J817" s="409"/>
      <c r="K817" s="400"/>
      <c r="L817" s="400"/>
      <c r="M817" s="400" t="s">
        <v>2190</v>
      </c>
      <c r="N817" s="400" t="s">
        <v>2191</v>
      </c>
      <c r="O817" s="400"/>
      <c r="P817" s="400"/>
      <c r="Q817" s="400"/>
      <c r="R817" s="400"/>
      <c r="S817" s="400"/>
      <c r="T817" s="400"/>
      <c r="V817" s="403"/>
      <c r="W817" s="403"/>
      <c r="X817" s="403"/>
      <c r="Y817" s="400"/>
      <c r="Z817" s="400"/>
      <c r="AA817" s="400"/>
      <c r="AB817" s="400"/>
      <c r="AC817" s="400"/>
      <c r="AD817" s="400"/>
      <c r="AE817" s="400"/>
      <c r="AF817" s="400"/>
      <c r="AG817" s="408"/>
      <c r="AH817" s="400"/>
      <c r="AI817" s="400"/>
      <c r="AJ817" s="400"/>
      <c r="AK817" s="400"/>
      <c r="AL817" s="6"/>
      <c r="AM817" s="6"/>
      <c r="AN817" s="8"/>
    </row>
    <row r="818" spans="1:40">
      <c r="A818" s="725"/>
      <c r="B818" s="727"/>
      <c r="C818" s="726"/>
      <c r="D818" s="726"/>
      <c r="E818" s="400"/>
      <c r="F818" s="401"/>
      <c r="G818" s="400"/>
      <c r="H818" s="400"/>
      <c r="I818" s="400"/>
      <c r="J818" s="409"/>
      <c r="K818" s="400"/>
      <c r="L818" s="400"/>
      <c r="M818" s="400" t="s">
        <v>2192</v>
      </c>
      <c r="N818" s="400" t="s">
        <v>2193</v>
      </c>
      <c r="O818" s="400"/>
      <c r="P818" s="400"/>
      <c r="Q818" s="400"/>
      <c r="R818" s="400"/>
      <c r="S818" s="400"/>
      <c r="T818" s="400"/>
      <c r="V818" s="403"/>
      <c r="W818" s="403"/>
      <c r="X818" s="403"/>
      <c r="Y818" s="400"/>
      <c r="Z818" s="400"/>
      <c r="AA818" s="400"/>
      <c r="AB818" s="400"/>
      <c r="AC818" s="400"/>
      <c r="AD818" s="400"/>
      <c r="AE818" s="400"/>
      <c r="AF818" s="400"/>
      <c r="AG818" s="408"/>
      <c r="AH818" s="400"/>
      <c r="AI818" s="400"/>
      <c r="AJ818" s="400"/>
      <c r="AK818" s="400"/>
      <c r="AL818" s="6"/>
      <c r="AM818" s="6"/>
      <c r="AN818" s="8"/>
    </row>
    <row r="819" spans="1:40">
      <c r="A819" s="725"/>
      <c r="B819" s="727"/>
      <c r="C819" s="726"/>
      <c r="D819" s="726"/>
      <c r="E819" s="400"/>
      <c r="F819" s="401"/>
      <c r="G819" s="400"/>
      <c r="H819" s="400"/>
      <c r="I819" s="400"/>
      <c r="J819" s="409"/>
      <c r="K819" s="400"/>
      <c r="L819" s="400"/>
      <c r="M819" s="400" t="s">
        <v>2194</v>
      </c>
      <c r="N819" s="400" t="s">
        <v>2195</v>
      </c>
      <c r="O819" s="400"/>
      <c r="P819" s="400"/>
      <c r="Q819" s="400"/>
      <c r="R819" s="400"/>
      <c r="S819" s="400"/>
      <c r="T819" s="400"/>
      <c r="V819" s="403"/>
      <c r="W819" s="403"/>
      <c r="X819" s="403"/>
      <c r="Y819" s="400"/>
      <c r="Z819" s="400"/>
      <c r="AA819" s="400"/>
      <c r="AB819" s="400"/>
      <c r="AC819" s="400"/>
      <c r="AD819" s="400"/>
      <c r="AE819" s="400"/>
      <c r="AF819" s="400"/>
      <c r="AG819" s="408"/>
      <c r="AH819" s="400"/>
      <c r="AI819" s="400"/>
      <c r="AJ819" s="400"/>
      <c r="AK819" s="400"/>
      <c r="AL819" s="6"/>
      <c r="AM819" s="6"/>
      <c r="AN819" s="8"/>
    </row>
    <row r="820" spans="1:40">
      <c r="A820" s="725"/>
      <c r="B820" s="727"/>
      <c r="C820" s="726"/>
      <c r="D820" s="726"/>
      <c r="E820" s="400"/>
      <c r="F820" s="401"/>
      <c r="G820" s="400"/>
      <c r="H820" s="400"/>
      <c r="I820" s="400"/>
      <c r="J820" s="409"/>
      <c r="K820" s="400"/>
      <c r="L820" s="400"/>
      <c r="M820" s="400" t="s">
        <v>2196</v>
      </c>
      <c r="N820" s="400" t="s">
        <v>2197</v>
      </c>
      <c r="O820" s="400"/>
      <c r="P820" s="400"/>
      <c r="Q820" s="400"/>
      <c r="R820" s="400"/>
      <c r="S820" s="400"/>
      <c r="T820" s="400"/>
      <c r="V820" s="403"/>
      <c r="W820" s="403"/>
      <c r="X820" s="403"/>
      <c r="Y820" s="400"/>
      <c r="Z820" s="400"/>
      <c r="AA820" s="400"/>
      <c r="AB820" s="400"/>
      <c r="AC820" s="400"/>
      <c r="AD820" s="400"/>
      <c r="AE820" s="400"/>
      <c r="AF820" s="400"/>
      <c r="AG820" s="408"/>
      <c r="AH820" s="400"/>
      <c r="AI820" s="400"/>
      <c r="AJ820" s="400"/>
      <c r="AK820" s="400"/>
      <c r="AL820" s="6"/>
      <c r="AM820" s="6"/>
      <c r="AN820" s="8"/>
    </row>
    <row r="821" spans="1:40">
      <c r="A821" s="725"/>
      <c r="B821" s="727"/>
      <c r="C821" s="726"/>
      <c r="D821" s="726"/>
      <c r="E821" s="400"/>
      <c r="F821" s="401"/>
      <c r="G821" s="400"/>
      <c r="H821" s="400"/>
      <c r="I821" s="400"/>
      <c r="J821" s="409"/>
      <c r="K821" s="400"/>
      <c r="L821" s="400"/>
      <c r="M821" s="400" t="s">
        <v>2198</v>
      </c>
      <c r="N821" s="400" t="s">
        <v>2199</v>
      </c>
      <c r="O821" s="400"/>
      <c r="P821" s="400"/>
      <c r="Q821" s="400"/>
      <c r="R821" s="400"/>
      <c r="S821" s="400"/>
      <c r="T821" s="400"/>
      <c r="V821" s="403"/>
      <c r="W821" s="403"/>
      <c r="X821" s="403"/>
      <c r="Y821" s="400"/>
      <c r="Z821" s="400"/>
      <c r="AA821" s="400"/>
      <c r="AB821" s="400"/>
      <c r="AC821" s="400"/>
      <c r="AD821" s="400"/>
      <c r="AE821" s="400"/>
      <c r="AF821" s="400"/>
      <c r="AG821" s="408"/>
      <c r="AH821" s="400"/>
      <c r="AI821" s="400"/>
      <c r="AJ821" s="400"/>
      <c r="AK821" s="400"/>
      <c r="AL821" s="6"/>
      <c r="AM821" s="6"/>
      <c r="AN821" s="8"/>
    </row>
    <row r="822" spans="1:40">
      <c r="A822" s="725"/>
      <c r="B822" s="727"/>
      <c r="C822" s="726"/>
      <c r="D822" s="726"/>
      <c r="E822" s="400"/>
      <c r="F822" s="401"/>
      <c r="G822" s="400"/>
      <c r="H822" s="400"/>
      <c r="I822" s="400"/>
      <c r="J822" s="409"/>
      <c r="K822" s="400"/>
      <c r="L822" s="400"/>
      <c r="M822" s="400" t="s">
        <v>2200</v>
      </c>
      <c r="N822" s="400" t="s">
        <v>2201</v>
      </c>
      <c r="O822" s="400"/>
      <c r="P822" s="400"/>
      <c r="Q822" s="400"/>
      <c r="R822" s="400"/>
      <c r="S822" s="400"/>
      <c r="T822" s="400"/>
      <c r="V822" s="403"/>
      <c r="W822" s="403"/>
      <c r="X822" s="403"/>
      <c r="Y822" s="400"/>
      <c r="Z822" s="400"/>
      <c r="AA822" s="400"/>
      <c r="AB822" s="400"/>
      <c r="AC822" s="400"/>
      <c r="AD822" s="400"/>
      <c r="AE822" s="400"/>
      <c r="AF822" s="400"/>
      <c r="AG822" s="408"/>
      <c r="AH822" s="400"/>
      <c r="AI822" s="400"/>
      <c r="AJ822" s="400"/>
      <c r="AK822" s="400"/>
      <c r="AL822" s="6"/>
      <c r="AM822" s="6"/>
      <c r="AN822" s="8"/>
    </row>
    <row r="823" spans="1:40">
      <c r="A823" s="725"/>
      <c r="B823" s="727"/>
      <c r="C823" s="726"/>
      <c r="D823" s="726"/>
      <c r="E823" s="400"/>
      <c r="F823" s="401"/>
      <c r="G823" s="400"/>
      <c r="H823" s="400"/>
      <c r="I823" s="400"/>
      <c r="J823" s="409"/>
      <c r="K823" s="400"/>
      <c r="L823" s="400"/>
      <c r="M823" s="400" t="s">
        <v>2202</v>
      </c>
      <c r="N823" s="400" t="s">
        <v>2203</v>
      </c>
      <c r="O823" s="400"/>
      <c r="P823" s="400"/>
      <c r="Q823" s="400"/>
      <c r="R823" s="400"/>
      <c r="S823" s="400"/>
      <c r="T823" s="400"/>
      <c r="V823" s="403"/>
      <c r="W823" s="403"/>
      <c r="X823" s="403"/>
      <c r="Y823" s="400"/>
      <c r="Z823" s="400"/>
      <c r="AA823" s="400"/>
      <c r="AB823" s="400"/>
      <c r="AC823" s="400"/>
      <c r="AD823" s="400"/>
      <c r="AE823" s="400"/>
      <c r="AF823" s="400"/>
      <c r="AG823" s="408"/>
      <c r="AH823" s="400"/>
      <c r="AI823" s="400"/>
      <c r="AJ823" s="400"/>
      <c r="AK823" s="400"/>
      <c r="AL823" s="6"/>
      <c r="AM823" s="6"/>
      <c r="AN823" s="8"/>
    </row>
    <row r="824" spans="1:40">
      <c r="A824" s="725"/>
      <c r="B824" s="727"/>
      <c r="C824" s="726"/>
      <c r="D824" s="726"/>
      <c r="E824" s="400"/>
      <c r="F824" s="401"/>
      <c r="G824" s="400"/>
      <c r="H824" s="400"/>
      <c r="I824" s="400"/>
      <c r="J824" s="409"/>
      <c r="K824" s="400"/>
      <c r="L824" s="400"/>
      <c r="M824" s="400" t="s">
        <v>2204</v>
      </c>
      <c r="N824" s="400" t="s">
        <v>2205</v>
      </c>
      <c r="O824" s="400"/>
      <c r="P824" s="400"/>
      <c r="Q824" s="400"/>
      <c r="R824" s="400"/>
      <c r="S824" s="400"/>
      <c r="T824" s="400"/>
      <c r="V824" s="403"/>
      <c r="W824" s="403"/>
      <c r="X824" s="403"/>
      <c r="Y824" s="400"/>
      <c r="Z824" s="400"/>
      <c r="AA824" s="400"/>
      <c r="AB824" s="400"/>
      <c r="AC824" s="400"/>
      <c r="AD824" s="400"/>
      <c r="AE824" s="400"/>
      <c r="AF824" s="400"/>
      <c r="AG824" s="408"/>
      <c r="AH824" s="400"/>
      <c r="AI824" s="400"/>
      <c r="AJ824" s="400"/>
      <c r="AK824" s="400"/>
      <c r="AL824" s="6"/>
      <c r="AM824" s="6"/>
      <c r="AN824" s="8"/>
    </row>
    <row r="825" spans="1:40">
      <c r="A825" s="725"/>
      <c r="B825" s="727"/>
      <c r="C825" s="726"/>
      <c r="D825" s="726"/>
      <c r="E825" s="400"/>
      <c r="F825" s="401"/>
      <c r="G825" s="400"/>
      <c r="H825" s="400"/>
      <c r="I825" s="400"/>
      <c r="J825" s="409"/>
      <c r="K825" s="400"/>
      <c r="L825" s="400"/>
      <c r="M825" s="400"/>
      <c r="N825" s="400"/>
      <c r="O825" s="400"/>
      <c r="P825" s="400"/>
      <c r="Q825" s="400"/>
      <c r="R825" s="400"/>
      <c r="S825" s="400"/>
      <c r="T825" s="400"/>
      <c r="V825" s="403"/>
      <c r="W825" s="403"/>
      <c r="X825" s="403"/>
      <c r="Y825" s="400"/>
      <c r="Z825" s="400"/>
      <c r="AA825" s="400"/>
      <c r="AB825" s="400"/>
      <c r="AC825" s="400"/>
      <c r="AD825" s="400"/>
      <c r="AE825" s="400"/>
      <c r="AF825" s="400"/>
      <c r="AG825" s="408"/>
      <c r="AH825" s="400"/>
      <c r="AI825" s="400"/>
      <c r="AJ825" s="400"/>
      <c r="AK825" s="400"/>
      <c r="AL825" s="6"/>
      <c r="AM825" s="6"/>
      <c r="AN825" s="8"/>
    </row>
    <row r="826" spans="1:40">
      <c r="A826" s="725"/>
      <c r="B826" s="727"/>
      <c r="C826" s="726"/>
      <c r="D826" s="726"/>
      <c r="E826" s="400"/>
      <c r="F826" s="401"/>
      <c r="G826" s="400"/>
      <c r="H826" s="400"/>
      <c r="I826" s="400"/>
      <c r="J826" s="409"/>
      <c r="K826" s="400"/>
      <c r="L826" s="400"/>
      <c r="M826" s="400"/>
      <c r="N826" s="400"/>
      <c r="O826" s="400"/>
      <c r="P826" s="400"/>
      <c r="Q826" s="400"/>
      <c r="R826" s="400"/>
      <c r="S826" s="400"/>
      <c r="T826" s="400"/>
      <c r="V826" s="403"/>
      <c r="W826" s="403"/>
      <c r="X826" s="403"/>
      <c r="Y826" s="400"/>
      <c r="Z826" s="400"/>
      <c r="AA826" s="400"/>
      <c r="AB826" s="400"/>
      <c r="AC826" s="400"/>
      <c r="AD826" s="400"/>
      <c r="AE826" s="400"/>
      <c r="AF826" s="400"/>
      <c r="AG826" s="408"/>
      <c r="AH826" s="400"/>
      <c r="AI826" s="400"/>
      <c r="AJ826" s="400"/>
      <c r="AK826" s="400"/>
      <c r="AL826" s="6"/>
      <c r="AM826" s="6"/>
      <c r="AN826" s="8"/>
    </row>
    <row r="827" spans="1:40">
      <c r="A827" s="725"/>
      <c r="B827" s="727"/>
      <c r="C827" s="726"/>
      <c r="D827" s="726"/>
      <c r="E827" s="400"/>
      <c r="F827" s="401"/>
      <c r="G827" s="400"/>
      <c r="H827" s="400"/>
      <c r="I827" s="400"/>
      <c r="J827" s="409"/>
      <c r="K827" s="400"/>
      <c r="L827" s="400"/>
      <c r="M827" s="400"/>
      <c r="N827" s="400"/>
      <c r="O827" s="400"/>
      <c r="P827" s="400"/>
      <c r="Q827" s="400"/>
      <c r="R827" s="400"/>
      <c r="S827" s="400"/>
      <c r="T827" s="400"/>
      <c r="V827" s="403"/>
      <c r="W827" s="403"/>
      <c r="X827" s="403"/>
      <c r="Y827" s="400"/>
      <c r="Z827" s="400"/>
      <c r="AA827" s="400"/>
      <c r="AB827" s="400"/>
      <c r="AC827" s="400"/>
      <c r="AD827" s="400"/>
      <c r="AE827" s="400"/>
      <c r="AF827" s="400"/>
      <c r="AG827" s="408"/>
      <c r="AH827" s="400"/>
      <c r="AI827" s="400"/>
      <c r="AJ827" s="400"/>
      <c r="AK827" s="400"/>
      <c r="AL827" s="6"/>
      <c r="AM827" s="6"/>
      <c r="AN827" s="8"/>
    </row>
    <row r="828" spans="1:40">
      <c r="A828" s="725"/>
      <c r="B828" s="727"/>
      <c r="C828" s="726"/>
      <c r="D828" s="726"/>
      <c r="E828" s="400"/>
      <c r="F828" s="401"/>
      <c r="G828" s="400"/>
      <c r="H828" s="400"/>
      <c r="I828" s="400"/>
      <c r="J828" s="409"/>
      <c r="K828" s="400"/>
      <c r="L828" s="400"/>
      <c r="M828" s="400"/>
      <c r="N828" s="400"/>
      <c r="O828" s="400"/>
      <c r="P828" s="400"/>
      <c r="Q828" s="400"/>
      <c r="R828" s="400"/>
      <c r="S828" s="400"/>
      <c r="T828" s="400"/>
      <c r="V828" s="403"/>
      <c r="W828" s="403"/>
      <c r="X828" s="403"/>
      <c r="Y828" s="400"/>
      <c r="Z828" s="400"/>
      <c r="AA828" s="400"/>
      <c r="AB828" s="400"/>
      <c r="AC828" s="400"/>
      <c r="AD828" s="400"/>
      <c r="AE828" s="400"/>
      <c r="AF828" s="400"/>
      <c r="AG828" s="408"/>
      <c r="AH828" s="400"/>
      <c r="AI828" s="400"/>
      <c r="AJ828" s="400"/>
      <c r="AK828" s="400"/>
      <c r="AL828" s="6"/>
      <c r="AM828" s="6"/>
      <c r="AN828" s="8"/>
    </row>
    <row r="829" spans="1:40">
      <c r="A829" s="725"/>
      <c r="B829" s="727"/>
      <c r="C829" s="726"/>
      <c r="D829" s="726"/>
      <c r="E829" s="400"/>
      <c r="F829" s="401"/>
      <c r="G829" s="400"/>
      <c r="H829" s="400"/>
      <c r="I829" s="400"/>
      <c r="J829" s="409"/>
      <c r="K829" s="400"/>
      <c r="L829" s="400"/>
      <c r="M829" s="400"/>
      <c r="N829" s="400"/>
      <c r="O829" s="400"/>
      <c r="P829" s="400"/>
      <c r="Q829" s="400"/>
      <c r="R829" s="400"/>
      <c r="S829" s="400"/>
      <c r="T829" s="400"/>
      <c r="V829" s="403"/>
      <c r="W829" s="403"/>
      <c r="X829" s="403"/>
      <c r="Y829" s="400"/>
      <c r="Z829" s="400"/>
      <c r="AA829" s="400"/>
      <c r="AB829" s="400"/>
      <c r="AC829" s="400"/>
      <c r="AD829" s="400"/>
      <c r="AE829" s="400"/>
      <c r="AF829" s="400"/>
      <c r="AG829" s="408"/>
      <c r="AH829" s="400"/>
      <c r="AI829" s="400"/>
      <c r="AJ829" s="400"/>
      <c r="AK829" s="400"/>
      <c r="AL829" s="6"/>
      <c r="AM829" s="6"/>
      <c r="AN829" s="8"/>
    </row>
    <row r="830" spans="1:40">
      <c r="A830" s="725"/>
      <c r="B830" s="727"/>
      <c r="C830" s="726"/>
      <c r="D830" s="726"/>
      <c r="E830" s="400"/>
      <c r="F830" s="401"/>
      <c r="G830" s="400"/>
      <c r="H830" s="400"/>
      <c r="I830" s="400"/>
      <c r="J830" s="409"/>
      <c r="K830" s="400"/>
      <c r="L830" s="400"/>
      <c r="M830" s="400"/>
      <c r="N830" s="400"/>
      <c r="O830" s="400"/>
      <c r="P830" s="400"/>
      <c r="Q830" s="400"/>
      <c r="R830" s="400"/>
      <c r="S830" s="400"/>
      <c r="T830" s="400"/>
      <c r="V830" s="403"/>
      <c r="W830" s="403"/>
      <c r="X830" s="403"/>
      <c r="Y830" s="400"/>
      <c r="Z830" s="400"/>
      <c r="AA830" s="400"/>
      <c r="AB830" s="400"/>
      <c r="AC830" s="400"/>
      <c r="AD830" s="400"/>
      <c r="AE830" s="400"/>
      <c r="AF830" s="400"/>
      <c r="AG830" s="408"/>
      <c r="AH830" s="400"/>
      <c r="AI830" s="400"/>
      <c r="AJ830" s="400"/>
      <c r="AK830" s="400"/>
      <c r="AL830" s="6"/>
      <c r="AM830" s="6"/>
      <c r="AN830" s="8"/>
    </row>
    <row r="831" spans="1:40">
      <c r="A831" s="725"/>
      <c r="B831" s="727"/>
      <c r="C831" s="726"/>
      <c r="D831" s="726"/>
      <c r="E831" s="400"/>
      <c r="F831" s="401"/>
      <c r="G831" s="400"/>
      <c r="H831" s="400"/>
      <c r="I831" s="400"/>
      <c r="J831" s="409"/>
      <c r="K831" s="400"/>
      <c r="L831" s="400"/>
      <c r="M831" s="400"/>
      <c r="N831" s="400"/>
      <c r="O831" s="400"/>
      <c r="P831" s="400"/>
      <c r="Q831" s="400"/>
      <c r="R831" s="400"/>
      <c r="S831" s="400"/>
      <c r="T831" s="400"/>
      <c r="V831" s="403"/>
      <c r="W831" s="403"/>
      <c r="X831" s="403"/>
      <c r="Y831" s="400"/>
      <c r="Z831" s="400"/>
      <c r="AA831" s="400"/>
      <c r="AB831" s="400"/>
      <c r="AC831" s="400"/>
      <c r="AD831" s="400"/>
      <c r="AE831" s="400"/>
      <c r="AF831" s="400"/>
      <c r="AG831" s="408"/>
      <c r="AH831" s="400"/>
      <c r="AI831" s="400"/>
      <c r="AJ831" s="400"/>
      <c r="AK831" s="400"/>
      <c r="AL831" s="6"/>
      <c r="AM831" s="6"/>
      <c r="AN831" s="8"/>
    </row>
    <row r="832" spans="1:40">
      <c r="A832" s="725"/>
      <c r="B832" s="727"/>
      <c r="C832" s="726"/>
      <c r="D832" s="726"/>
      <c r="E832" s="400"/>
      <c r="F832" s="401"/>
      <c r="G832" s="400"/>
      <c r="H832" s="400"/>
      <c r="I832" s="400"/>
      <c r="J832" s="409"/>
      <c r="K832" s="400"/>
      <c r="L832" s="400"/>
      <c r="M832" s="400"/>
      <c r="N832" s="400"/>
      <c r="O832" s="400"/>
      <c r="P832" s="400"/>
      <c r="Q832" s="400"/>
      <c r="R832" s="400"/>
      <c r="S832" s="400"/>
      <c r="T832" s="400"/>
      <c r="V832" s="403"/>
      <c r="W832" s="403"/>
      <c r="X832" s="403"/>
      <c r="Y832" s="400"/>
      <c r="Z832" s="400"/>
      <c r="AA832" s="400"/>
      <c r="AB832" s="400"/>
      <c r="AC832" s="400"/>
      <c r="AD832" s="400"/>
      <c r="AE832" s="400"/>
      <c r="AF832" s="400"/>
      <c r="AG832" s="408"/>
      <c r="AH832" s="400"/>
      <c r="AI832" s="400"/>
      <c r="AJ832" s="400"/>
      <c r="AK832" s="400"/>
      <c r="AL832" s="6"/>
      <c r="AM832" s="6"/>
      <c r="AN832" s="8"/>
    </row>
    <row r="833" spans="1:40">
      <c r="A833" s="725"/>
      <c r="B833" s="727"/>
      <c r="C833" s="726"/>
      <c r="D833" s="726"/>
      <c r="E833" s="400"/>
      <c r="F833" s="401"/>
      <c r="G833" s="400"/>
      <c r="H833" s="400"/>
      <c r="I833" s="400"/>
      <c r="J833" s="409"/>
      <c r="K833" s="400"/>
      <c r="L833" s="400"/>
      <c r="M833" s="400"/>
      <c r="N833" s="400"/>
      <c r="O833" s="400"/>
      <c r="P833" s="400"/>
      <c r="Q833" s="400"/>
      <c r="R833" s="400"/>
      <c r="S833" s="400"/>
      <c r="T833" s="400"/>
      <c r="V833" s="403"/>
      <c r="W833" s="403"/>
      <c r="X833" s="403"/>
      <c r="Y833" s="400"/>
      <c r="Z833" s="400"/>
      <c r="AA833" s="400"/>
      <c r="AB833" s="400"/>
      <c r="AC833" s="400"/>
      <c r="AD833" s="400"/>
      <c r="AE833" s="400"/>
      <c r="AF833" s="400"/>
      <c r="AG833" s="408"/>
      <c r="AH833" s="400"/>
      <c r="AI833" s="400"/>
      <c r="AJ833" s="400"/>
      <c r="AK833" s="400"/>
      <c r="AL833" s="6"/>
      <c r="AM833" s="6"/>
      <c r="AN833" s="8"/>
    </row>
    <row r="834" spans="1:40">
      <c r="A834" s="725"/>
      <c r="B834" s="727"/>
      <c r="C834" s="726"/>
      <c r="D834" s="726"/>
      <c r="E834" s="400"/>
      <c r="F834" s="401"/>
      <c r="G834" s="400"/>
      <c r="H834" s="400"/>
      <c r="I834" s="400"/>
      <c r="J834" s="409"/>
      <c r="K834" s="400"/>
      <c r="L834" s="400"/>
      <c r="M834" s="400"/>
      <c r="N834" s="400"/>
      <c r="O834" s="400"/>
      <c r="P834" s="400"/>
      <c r="Q834" s="400"/>
      <c r="R834" s="400"/>
      <c r="S834" s="400"/>
      <c r="T834" s="400"/>
      <c r="V834" s="403"/>
      <c r="W834" s="403"/>
      <c r="X834" s="403"/>
      <c r="Y834" s="400"/>
      <c r="Z834" s="400"/>
      <c r="AA834" s="400"/>
      <c r="AB834" s="400"/>
      <c r="AC834" s="400"/>
      <c r="AD834" s="400"/>
      <c r="AE834" s="400"/>
      <c r="AF834" s="400"/>
      <c r="AG834" s="408"/>
      <c r="AH834" s="400"/>
      <c r="AI834" s="400"/>
      <c r="AJ834" s="400"/>
      <c r="AK834" s="400"/>
      <c r="AL834" s="6"/>
      <c r="AM834" s="6"/>
      <c r="AN834" s="8"/>
    </row>
    <row r="835" spans="1:40">
      <c r="A835" s="725"/>
      <c r="B835" s="727"/>
      <c r="C835" s="726"/>
      <c r="D835" s="726"/>
      <c r="E835" s="400"/>
      <c r="F835" s="401"/>
      <c r="G835" s="400"/>
      <c r="H835" s="400"/>
      <c r="I835" s="400"/>
      <c r="J835" s="409"/>
      <c r="K835" s="400"/>
      <c r="L835" s="400"/>
      <c r="M835" s="400"/>
      <c r="N835" s="400"/>
      <c r="O835" s="400"/>
      <c r="P835" s="400"/>
      <c r="Q835" s="400"/>
      <c r="R835" s="400"/>
      <c r="S835" s="400"/>
      <c r="T835" s="400"/>
      <c r="V835" s="403"/>
      <c r="W835" s="403"/>
      <c r="X835" s="403"/>
      <c r="Y835" s="400"/>
      <c r="Z835" s="400"/>
      <c r="AA835" s="400"/>
      <c r="AB835" s="400"/>
      <c r="AC835" s="400"/>
      <c r="AD835" s="400"/>
      <c r="AE835" s="400"/>
      <c r="AF835" s="400"/>
      <c r="AG835" s="408"/>
      <c r="AH835" s="400"/>
      <c r="AI835" s="400"/>
      <c r="AJ835" s="400"/>
      <c r="AK835" s="400"/>
      <c r="AL835" s="6"/>
      <c r="AM835" s="6"/>
      <c r="AN835" s="8"/>
    </row>
    <row r="836" spans="1:40">
      <c r="A836" s="725"/>
      <c r="B836" s="727"/>
      <c r="C836" s="726"/>
      <c r="D836" s="726"/>
      <c r="E836" s="400"/>
      <c r="F836" s="401"/>
      <c r="G836" s="400"/>
      <c r="H836" s="400"/>
      <c r="I836" s="400"/>
      <c r="J836" s="409"/>
      <c r="K836" s="400"/>
      <c r="L836" s="400"/>
      <c r="M836" s="400"/>
      <c r="N836" s="400"/>
      <c r="O836" s="400"/>
      <c r="P836" s="400"/>
      <c r="Q836" s="400"/>
      <c r="R836" s="400"/>
      <c r="S836" s="400"/>
      <c r="T836" s="400"/>
      <c r="V836" s="403"/>
      <c r="W836" s="403"/>
      <c r="X836" s="403"/>
      <c r="Y836" s="400"/>
      <c r="Z836" s="400"/>
      <c r="AA836" s="400"/>
      <c r="AB836" s="400"/>
      <c r="AC836" s="400"/>
      <c r="AD836" s="400"/>
      <c r="AE836" s="400"/>
      <c r="AF836" s="400"/>
      <c r="AG836" s="408"/>
      <c r="AH836" s="400"/>
      <c r="AI836" s="400"/>
      <c r="AJ836" s="400"/>
      <c r="AK836" s="400"/>
      <c r="AL836" s="6"/>
      <c r="AM836" s="6"/>
      <c r="AN836" s="8"/>
    </row>
    <row r="837" spans="1:40">
      <c r="A837" s="725"/>
      <c r="B837" s="727"/>
      <c r="C837" s="726"/>
      <c r="D837" s="726"/>
      <c r="E837" s="400"/>
      <c r="F837" s="401"/>
      <c r="G837" s="400"/>
      <c r="H837" s="400"/>
      <c r="I837" s="400"/>
      <c r="J837" s="409"/>
      <c r="K837" s="400"/>
      <c r="L837" s="400"/>
      <c r="M837" s="400"/>
      <c r="N837" s="400"/>
      <c r="O837" s="400"/>
      <c r="P837" s="400"/>
      <c r="Q837" s="400"/>
      <c r="R837" s="400"/>
      <c r="S837" s="400"/>
      <c r="T837" s="400"/>
      <c r="V837" s="403"/>
      <c r="W837" s="403"/>
      <c r="X837" s="403"/>
      <c r="Y837" s="400"/>
      <c r="Z837" s="400"/>
      <c r="AA837" s="400"/>
      <c r="AB837" s="400"/>
      <c r="AC837" s="400"/>
      <c r="AD837" s="400"/>
      <c r="AE837" s="400"/>
      <c r="AF837" s="400"/>
      <c r="AG837" s="408"/>
      <c r="AH837" s="400"/>
      <c r="AI837" s="400"/>
      <c r="AJ837" s="400"/>
      <c r="AK837" s="400"/>
      <c r="AL837" s="6"/>
      <c r="AM837" s="6"/>
      <c r="AN837" s="8"/>
    </row>
    <row r="838" spans="1:40">
      <c r="A838" s="725"/>
      <c r="B838" s="727"/>
      <c r="C838" s="726"/>
      <c r="D838" s="726"/>
      <c r="E838" s="400"/>
      <c r="F838" s="401"/>
      <c r="G838" s="400"/>
      <c r="H838" s="400"/>
      <c r="I838" s="400"/>
      <c r="J838" s="409"/>
      <c r="K838" s="400"/>
      <c r="L838" s="400"/>
      <c r="M838" s="400"/>
      <c r="N838" s="400"/>
      <c r="O838" s="400"/>
      <c r="P838" s="400"/>
      <c r="Q838" s="400"/>
      <c r="R838" s="400"/>
      <c r="S838" s="400"/>
      <c r="T838" s="400"/>
      <c r="V838" s="403"/>
      <c r="W838" s="403"/>
      <c r="X838" s="403"/>
      <c r="Y838" s="400"/>
      <c r="Z838" s="400"/>
      <c r="AA838" s="400"/>
      <c r="AB838" s="400"/>
      <c r="AC838" s="400"/>
      <c r="AD838" s="400"/>
      <c r="AE838" s="400"/>
      <c r="AF838" s="400"/>
      <c r="AG838" s="408"/>
      <c r="AH838" s="400"/>
      <c r="AI838" s="400"/>
      <c r="AJ838" s="400"/>
      <c r="AK838" s="400"/>
      <c r="AL838" s="6"/>
      <c r="AM838" s="6"/>
      <c r="AN838" s="8"/>
    </row>
    <row r="839" spans="1:40">
      <c r="A839" s="725"/>
      <c r="B839" s="727"/>
      <c r="C839" s="726"/>
      <c r="D839" s="726"/>
      <c r="E839" s="400"/>
      <c r="F839" s="401"/>
      <c r="G839" s="400"/>
      <c r="H839" s="400"/>
      <c r="I839" s="400"/>
      <c r="J839" s="409"/>
      <c r="K839" s="400"/>
      <c r="L839" s="400"/>
      <c r="M839" s="400"/>
      <c r="N839" s="400"/>
      <c r="O839" s="400"/>
      <c r="P839" s="400"/>
      <c r="Q839" s="400"/>
      <c r="R839" s="400"/>
      <c r="S839" s="400"/>
      <c r="T839" s="400"/>
      <c r="V839" s="403"/>
      <c r="W839" s="403"/>
      <c r="X839" s="403"/>
      <c r="Y839" s="400"/>
      <c r="Z839" s="400"/>
      <c r="AA839" s="400"/>
      <c r="AB839" s="400"/>
      <c r="AC839" s="400"/>
      <c r="AD839" s="400"/>
      <c r="AE839" s="400"/>
      <c r="AF839" s="400"/>
      <c r="AG839" s="408"/>
      <c r="AH839" s="400"/>
      <c r="AI839" s="400"/>
      <c r="AJ839" s="400"/>
      <c r="AK839" s="400"/>
      <c r="AL839" s="6"/>
      <c r="AM839" s="6"/>
      <c r="AN839" s="8"/>
    </row>
    <row r="840" spans="1:40">
      <c r="A840" s="725"/>
      <c r="B840" s="727"/>
      <c r="C840" s="726"/>
      <c r="D840" s="726"/>
      <c r="E840" s="400"/>
      <c r="F840" s="401"/>
      <c r="G840" s="400"/>
      <c r="H840" s="400"/>
      <c r="I840" s="400"/>
      <c r="J840" s="409"/>
      <c r="K840" s="400"/>
      <c r="L840" s="400"/>
      <c r="M840" s="400"/>
      <c r="N840" s="400"/>
      <c r="O840" s="400"/>
      <c r="P840" s="400"/>
      <c r="Q840" s="400"/>
      <c r="R840" s="400"/>
      <c r="S840" s="400"/>
      <c r="T840" s="400"/>
      <c r="V840" s="403"/>
      <c r="W840" s="403"/>
      <c r="X840" s="403"/>
      <c r="Y840" s="400"/>
      <c r="Z840" s="400"/>
      <c r="AA840" s="400"/>
      <c r="AB840" s="400"/>
      <c r="AC840" s="400"/>
      <c r="AD840" s="400"/>
      <c r="AE840" s="400"/>
      <c r="AF840" s="400"/>
      <c r="AG840" s="408"/>
      <c r="AH840" s="400"/>
      <c r="AI840" s="400"/>
      <c r="AJ840" s="400"/>
      <c r="AK840" s="400"/>
      <c r="AL840" s="6"/>
      <c r="AM840" s="6"/>
      <c r="AN840" s="8"/>
    </row>
    <row r="841" spans="1:40">
      <c r="A841" s="725"/>
      <c r="B841" s="727"/>
      <c r="C841" s="726"/>
      <c r="D841" s="726"/>
      <c r="E841" s="400"/>
      <c r="F841" s="401"/>
      <c r="G841" s="400"/>
      <c r="H841" s="400"/>
      <c r="I841" s="400"/>
      <c r="J841" s="409"/>
      <c r="K841" s="400"/>
      <c r="L841" s="400"/>
      <c r="M841" s="400"/>
      <c r="N841" s="400"/>
      <c r="O841" s="400"/>
      <c r="P841" s="400"/>
      <c r="Q841" s="400"/>
      <c r="R841" s="400"/>
      <c r="S841" s="400"/>
      <c r="T841" s="400"/>
      <c r="V841" s="403"/>
      <c r="W841" s="403"/>
      <c r="X841" s="403"/>
      <c r="Y841" s="400"/>
      <c r="Z841" s="400"/>
      <c r="AA841" s="400"/>
      <c r="AB841" s="400"/>
      <c r="AC841" s="400"/>
      <c r="AD841" s="400"/>
      <c r="AE841" s="400"/>
      <c r="AF841" s="400"/>
      <c r="AG841" s="408"/>
      <c r="AH841" s="400"/>
      <c r="AI841" s="400"/>
      <c r="AJ841" s="400"/>
      <c r="AK841" s="400"/>
      <c r="AL841" s="6"/>
      <c r="AM841" s="6"/>
      <c r="AN841" s="8"/>
    </row>
    <row r="842" spans="1:40">
      <c r="A842" s="725"/>
      <c r="B842" s="727"/>
      <c r="C842" s="726"/>
      <c r="D842" s="726"/>
      <c r="E842" s="400"/>
      <c r="F842" s="401"/>
      <c r="G842" s="400"/>
      <c r="H842" s="400"/>
      <c r="I842" s="400"/>
      <c r="J842" s="409"/>
      <c r="K842" s="400"/>
      <c r="L842" s="400"/>
      <c r="M842" s="400"/>
      <c r="N842" s="400"/>
      <c r="O842" s="400"/>
      <c r="P842" s="400"/>
      <c r="Q842" s="400"/>
      <c r="R842" s="400"/>
      <c r="S842" s="400"/>
      <c r="T842" s="400"/>
      <c r="V842" s="403"/>
      <c r="W842" s="403"/>
      <c r="X842" s="403"/>
      <c r="Y842" s="400"/>
      <c r="Z842" s="400"/>
      <c r="AA842" s="400"/>
      <c r="AB842" s="400"/>
      <c r="AC842" s="400"/>
      <c r="AD842" s="400"/>
      <c r="AE842" s="400"/>
      <c r="AF842" s="400"/>
      <c r="AG842" s="408"/>
      <c r="AH842" s="400"/>
      <c r="AI842" s="400"/>
      <c r="AJ842" s="400"/>
      <c r="AK842" s="400"/>
      <c r="AL842" s="6"/>
      <c r="AM842" s="6"/>
      <c r="AN842" s="8"/>
    </row>
    <row r="843" spans="1:40">
      <c r="A843" s="725"/>
      <c r="B843" s="727"/>
      <c r="C843" s="726"/>
      <c r="D843" s="726"/>
      <c r="E843" s="400"/>
      <c r="F843" s="401"/>
      <c r="G843" s="400"/>
      <c r="H843" s="400"/>
      <c r="I843" s="400"/>
      <c r="J843" s="409"/>
      <c r="K843" s="400"/>
      <c r="L843" s="400"/>
      <c r="M843" s="400"/>
      <c r="N843" s="400"/>
      <c r="O843" s="400"/>
      <c r="P843" s="400"/>
      <c r="Q843" s="400"/>
      <c r="R843" s="400"/>
      <c r="S843" s="400"/>
      <c r="T843" s="400"/>
      <c r="V843" s="403"/>
      <c r="W843" s="403"/>
      <c r="X843" s="403"/>
      <c r="Y843" s="400"/>
      <c r="Z843" s="400"/>
      <c r="AA843" s="400"/>
      <c r="AB843" s="400"/>
      <c r="AC843" s="400"/>
      <c r="AD843" s="400"/>
      <c r="AE843" s="400"/>
      <c r="AF843" s="400"/>
      <c r="AG843" s="408"/>
      <c r="AH843" s="400"/>
      <c r="AI843" s="400"/>
      <c r="AJ843" s="400"/>
      <c r="AK843" s="400"/>
      <c r="AL843" s="6"/>
      <c r="AM843" s="6"/>
      <c r="AN843" s="8"/>
    </row>
    <row r="844" spans="1:40">
      <c r="A844" s="725"/>
      <c r="B844" s="727"/>
      <c r="C844" s="726"/>
      <c r="D844" s="726"/>
      <c r="E844" s="400"/>
      <c r="F844" s="401"/>
      <c r="G844" s="400"/>
      <c r="H844" s="400"/>
      <c r="I844" s="400"/>
      <c r="J844" s="409"/>
      <c r="K844" s="400"/>
      <c r="L844" s="400"/>
      <c r="M844" s="400"/>
      <c r="N844" s="400"/>
      <c r="O844" s="400"/>
      <c r="P844" s="400"/>
      <c r="Q844" s="400"/>
      <c r="R844" s="400"/>
      <c r="S844" s="400"/>
      <c r="T844" s="400"/>
      <c r="V844" s="403"/>
      <c r="W844" s="403"/>
      <c r="X844" s="403"/>
      <c r="Y844" s="400"/>
      <c r="Z844" s="400"/>
      <c r="AA844" s="400"/>
      <c r="AB844" s="400"/>
      <c r="AC844" s="400"/>
      <c r="AD844" s="400"/>
      <c r="AE844" s="400"/>
      <c r="AF844" s="400"/>
      <c r="AG844" s="408"/>
      <c r="AH844" s="400"/>
      <c r="AI844" s="400"/>
      <c r="AJ844" s="400"/>
      <c r="AK844" s="400"/>
      <c r="AL844" s="6"/>
      <c r="AM844" s="6"/>
      <c r="AN844" s="8"/>
    </row>
    <row r="845" spans="1:40">
      <c r="A845" s="725"/>
      <c r="B845" s="727"/>
      <c r="C845" s="726"/>
      <c r="D845" s="726"/>
      <c r="E845" s="400"/>
      <c r="F845" s="401"/>
      <c r="G845" s="400"/>
      <c r="H845" s="400"/>
      <c r="I845" s="400"/>
      <c r="J845" s="409"/>
      <c r="K845" s="400"/>
      <c r="L845" s="400"/>
      <c r="M845" s="400"/>
      <c r="N845" s="400"/>
      <c r="O845" s="400"/>
      <c r="P845" s="400"/>
      <c r="Q845" s="400"/>
      <c r="R845" s="400"/>
      <c r="S845" s="400"/>
      <c r="T845" s="400"/>
      <c r="V845" s="403"/>
      <c r="W845" s="403"/>
      <c r="X845" s="403"/>
      <c r="Y845" s="400"/>
      <c r="Z845" s="400"/>
      <c r="AA845" s="400"/>
      <c r="AB845" s="400"/>
      <c r="AC845" s="400"/>
      <c r="AD845" s="400"/>
      <c r="AE845" s="400"/>
      <c r="AF845" s="400"/>
      <c r="AG845" s="408"/>
      <c r="AH845" s="400"/>
      <c r="AI845" s="400"/>
      <c r="AJ845" s="400"/>
      <c r="AK845" s="400"/>
      <c r="AL845" s="6"/>
      <c r="AM845" s="6"/>
      <c r="AN845" s="8"/>
    </row>
    <row r="846" spans="1:40">
      <c r="A846" s="725"/>
      <c r="B846" s="727"/>
      <c r="C846" s="726"/>
      <c r="D846" s="726"/>
      <c r="E846" s="400"/>
      <c r="F846" s="401"/>
      <c r="G846" s="400"/>
      <c r="H846" s="400"/>
      <c r="I846" s="400"/>
      <c r="J846" s="409"/>
      <c r="K846" s="400"/>
      <c r="L846" s="400"/>
      <c r="M846" s="400"/>
      <c r="N846" s="400"/>
      <c r="O846" s="400"/>
      <c r="P846" s="400"/>
      <c r="Q846" s="400"/>
      <c r="R846" s="400"/>
      <c r="S846" s="400"/>
      <c r="T846" s="400"/>
      <c r="V846" s="403"/>
      <c r="W846" s="403"/>
      <c r="X846" s="403"/>
      <c r="Y846" s="400"/>
      <c r="Z846" s="400"/>
      <c r="AA846" s="400"/>
      <c r="AB846" s="400"/>
      <c r="AC846" s="400"/>
      <c r="AD846" s="400"/>
      <c r="AE846" s="400"/>
      <c r="AF846" s="400"/>
      <c r="AG846" s="408"/>
      <c r="AH846" s="400"/>
      <c r="AI846" s="400"/>
      <c r="AJ846" s="400"/>
      <c r="AK846" s="400"/>
      <c r="AL846" s="6"/>
      <c r="AM846" s="6"/>
      <c r="AN846" s="8"/>
    </row>
    <row r="847" spans="1:40">
      <c r="A847" s="725"/>
      <c r="B847" s="727"/>
      <c r="C847" s="726"/>
      <c r="D847" s="726"/>
      <c r="E847" s="400"/>
      <c r="F847" s="401"/>
      <c r="G847" s="400"/>
      <c r="H847" s="400"/>
      <c r="I847" s="400"/>
      <c r="J847" s="409"/>
      <c r="K847" s="400"/>
      <c r="L847" s="400"/>
      <c r="M847" s="400"/>
      <c r="N847" s="400"/>
      <c r="O847" s="400"/>
      <c r="P847" s="400"/>
      <c r="Q847" s="400"/>
      <c r="R847" s="400"/>
      <c r="S847" s="400"/>
      <c r="T847" s="400"/>
      <c r="V847" s="403"/>
      <c r="W847" s="403"/>
      <c r="X847" s="403"/>
      <c r="Y847" s="400"/>
      <c r="Z847" s="400"/>
      <c r="AA847" s="400"/>
      <c r="AB847" s="400"/>
      <c r="AC847" s="400"/>
      <c r="AD847" s="400"/>
      <c r="AE847" s="400"/>
      <c r="AF847" s="400"/>
      <c r="AG847" s="408"/>
      <c r="AH847" s="400"/>
      <c r="AI847" s="400"/>
      <c r="AJ847" s="400"/>
      <c r="AK847" s="400"/>
      <c r="AL847" s="6"/>
      <c r="AM847" s="6"/>
      <c r="AN847" s="8"/>
    </row>
    <row r="848" spans="1:40">
      <c r="A848" s="725"/>
      <c r="B848" s="727"/>
      <c r="C848" s="726"/>
      <c r="D848" s="726"/>
      <c r="E848" s="400"/>
      <c r="F848" s="401"/>
      <c r="G848" s="400"/>
      <c r="H848" s="400"/>
      <c r="I848" s="400"/>
      <c r="J848" s="409"/>
      <c r="K848" s="400"/>
      <c r="L848" s="400"/>
      <c r="M848" s="400"/>
      <c r="N848" s="400"/>
      <c r="O848" s="400"/>
      <c r="P848" s="400"/>
      <c r="Q848" s="400"/>
      <c r="R848" s="400"/>
      <c r="S848" s="400"/>
      <c r="T848" s="400"/>
      <c r="V848" s="403"/>
      <c r="W848" s="403"/>
      <c r="X848" s="403"/>
      <c r="Y848" s="400"/>
      <c r="Z848" s="400"/>
      <c r="AA848" s="400"/>
      <c r="AB848" s="400"/>
      <c r="AC848" s="400"/>
      <c r="AD848" s="400"/>
      <c r="AE848" s="400"/>
      <c r="AF848" s="400"/>
      <c r="AG848" s="408"/>
      <c r="AH848" s="400"/>
      <c r="AI848" s="400"/>
      <c r="AJ848" s="400"/>
      <c r="AK848" s="400"/>
      <c r="AL848" s="6"/>
      <c r="AM848" s="6"/>
      <c r="AN848" s="8"/>
    </row>
    <row r="849" spans="1:40">
      <c r="A849" s="725"/>
      <c r="B849" s="727"/>
      <c r="C849" s="726"/>
      <c r="D849" s="726"/>
      <c r="E849" s="400"/>
      <c r="F849" s="401"/>
      <c r="G849" s="400"/>
      <c r="H849" s="400"/>
      <c r="I849" s="400"/>
      <c r="J849" s="409"/>
      <c r="K849" s="400"/>
      <c r="L849" s="400"/>
      <c r="M849" s="400"/>
      <c r="N849" s="400"/>
      <c r="O849" s="400"/>
      <c r="P849" s="400"/>
      <c r="Q849" s="400"/>
      <c r="R849" s="400"/>
      <c r="S849" s="400"/>
      <c r="T849" s="400"/>
      <c r="V849" s="403"/>
      <c r="W849" s="403"/>
      <c r="X849" s="403"/>
      <c r="Y849" s="400"/>
      <c r="Z849" s="400"/>
      <c r="AA849" s="400"/>
      <c r="AB849" s="400"/>
      <c r="AC849" s="400"/>
      <c r="AD849" s="400"/>
      <c r="AE849" s="400"/>
      <c r="AF849" s="400"/>
      <c r="AG849" s="408"/>
      <c r="AH849" s="400"/>
      <c r="AI849" s="400"/>
      <c r="AJ849" s="400"/>
      <c r="AK849" s="400"/>
      <c r="AL849" s="6"/>
      <c r="AM849" s="6"/>
      <c r="AN849" s="8"/>
    </row>
    <row r="850" spans="1:40">
      <c r="A850" s="725"/>
      <c r="B850" s="727"/>
      <c r="C850" s="726"/>
      <c r="D850" s="726"/>
      <c r="E850" s="400"/>
      <c r="F850" s="401"/>
      <c r="G850" s="400"/>
      <c r="H850" s="400"/>
      <c r="I850" s="400"/>
      <c r="J850" s="409"/>
      <c r="K850" s="400"/>
      <c r="L850" s="400"/>
      <c r="M850" s="400"/>
      <c r="N850" s="400"/>
      <c r="O850" s="400"/>
      <c r="P850" s="400"/>
      <c r="Q850" s="400"/>
      <c r="R850" s="400"/>
      <c r="S850" s="400"/>
      <c r="T850" s="400"/>
      <c r="V850" s="403"/>
      <c r="W850" s="403"/>
      <c r="X850" s="403"/>
      <c r="Y850" s="400"/>
      <c r="Z850" s="400"/>
      <c r="AA850" s="400"/>
      <c r="AB850" s="400"/>
      <c r="AC850" s="400"/>
      <c r="AD850" s="400"/>
      <c r="AE850" s="400"/>
      <c r="AF850" s="400"/>
      <c r="AG850" s="408"/>
      <c r="AH850" s="400"/>
      <c r="AI850" s="400"/>
      <c r="AJ850" s="400"/>
      <c r="AK850" s="400"/>
      <c r="AL850" s="6"/>
      <c r="AM850" s="6"/>
      <c r="AN850" s="8"/>
    </row>
    <row r="851" spans="1:40">
      <c r="A851" s="725"/>
      <c r="B851" s="727"/>
      <c r="C851" s="726"/>
      <c r="D851" s="726"/>
      <c r="E851" s="400"/>
      <c r="F851" s="401"/>
      <c r="G851" s="400"/>
      <c r="H851" s="400"/>
      <c r="I851" s="400"/>
      <c r="J851" s="409"/>
      <c r="K851" s="400"/>
      <c r="L851" s="400"/>
      <c r="M851" s="400"/>
      <c r="N851" s="400"/>
      <c r="O851" s="400"/>
      <c r="P851" s="400"/>
      <c r="Q851" s="400"/>
      <c r="R851" s="400"/>
      <c r="S851" s="400"/>
      <c r="T851" s="400"/>
      <c r="V851" s="403"/>
      <c r="W851" s="403"/>
      <c r="X851" s="403"/>
      <c r="Y851" s="400"/>
      <c r="Z851" s="400"/>
      <c r="AA851" s="400"/>
      <c r="AB851" s="400"/>
      <c r="AC851" s="400"/>
      <c r="AD851" s="400"/>
      <c r="AE851" s="400"/>
      <c r="AF851" s="400"/>
      <c r="AG851" s="408"/>
      <c r="AH851" s="400"/>
      <c r="AI851" s="400"/>
      <c r="AJ851" s="400"/>
      <c r="AK851" s="400"/>
      <c r="AL851" s="6"/>
      <c r="AM851" s="6"/>
      <c r="AN851" s="8"/>
    </row>
    <row r="852" spans="1:40">
      <c r="A852" s="725"/>
      <c r="B852" s="727"/>
      <c r="C852" s="726"/>
      <c r="D852" s="726"/>
      <c r="E852" s="400"/>
      <c r="F852" s="401"/>
      <c r="G852" s="400"/>
      <c r="H852" s="400"/>
      <c r="I852" s="400"/>
      <c r="J852" s="409"/>
      <c r="K852" s="400"/>
      <c r="L852" s="400"/>
      <c r="M852" s="400"/>
      <c r="N852" s="400"/>
      <c r="O852" s="400"/>
      <c r="P852" s="400"/>
      <c r="Q852" s="400"/>
      <c r="R852" s="400"/>
      <c r="S852" s="400"/>
      <c r="T852" s="400"/>
      <c r="V852" s="403"/>
      <c r="W852" s="403"/>
      <c r="X852" s="403"/>
      <c r="Y852" s="400"/>
      <c r="Z852" s="400"/>
      <c r="AA852" s="400"/>
      <c r="AB852" s="400"/>
      <c r="AC852" s="400"/>
      <c r="AD852" s="400"/>
      <c r="AE852" s="400"/>
      <c r="AF852" s="400"/>
      <c r="AG852" s="408"/>
      <c r="AH852" s="400"/>
      <c r="AI852" s="400"/>
      <c r="AJ852" s="400"/>
      <c r="AK852" s="400"/>
      <c r="AL852" s="6"/>
      <c r="AM852" s="6"/>
      <c r="AN852" s="8"/>
    </row>
    <row r="853" spans="1:40">
      <c r="A853" s="725"/>
      <c r="B853" s="727"/>
      <c r="C853" s="726"/>
      <c r="D853" s="726"/>
      <c r="E853" s="400"/>
      <c r="F853" s="401"/>
      <c r="G853" s="400"/>
      <c r="H853" s="400"/>
      <c r="I853" s="400"/>
      <c r="J853" s="409"/>
      <c r="K853" s="400"/>
      <c r="L853" s="400"/>
      <c r="M853" s="400"/>
      <c r="N853" s="400"/>
      <c r="O853" s="400"/>
      <c r="P853" s="400"/>
      <c r="Q853" s="400"/>
      <c r="R853" s="400"/>
      <c r="S853" s="400"/>
      <c r="T853" s="400"/>
      <c r="V853" s="403"/>
      <c r="W853" s="403"/>
      <c r="X853" s="403"/>
      <c r="Y853" s="400"/>
      <c r="Z853" s="400"/>
      <c r="AA853" s="400"/>
      <c r="AB853" s="400"/>
      <c r="AC853" s="400"/>
      <c r="AD853" s="400"/>
      <c r="AE853" s="400"/>
      <c r="AF853" s="400"/>
      <c r="AG853" s="408"/>
      <c r="AH853" s="400"/>
      <c r="AI853" s="400"/>
      <c r="AJ853" s="400"/>
      <c r="AK853" s="400"/>
      <c r="AL853" s="6"/>
      <c r="AM853" s="6"/>
      <c r="AN853" s="8"/>
    </row>
    <row r="854" spans="1:40">
      <c r="A854" s="725"/>
      <c r="B854" s="727"/>
      <c r="C854" s="726"/>
      <c r="D854" s="726"/>
      <c r="E854" s="400"/>
      <c r="F854" s="401"/>
      <c r="G854" s="400"/>
      <c r="H854" s="400"/>
      <c r="I854" s="400"/>
      <c r="J854" s="409"/>
      <c r="K854" s="400"/>
      <c r="L854" s="400"/>
      <c r="M854" s="400"/>
      <c r="N854" s="400"/>
      <c r="O854" s="400"/>
      <c r="P854" s="400"/>
      <c r="Q854" s="400"/>
      <c r="R854" s="400"/>
      <c r="S854" s="400"/>
      <c r="T854" s="400"/>
      <c r="V854" s="403"/>
      <c r="W854" s="403"/>
      <c r="X854" s="403"/>
      <c r="Y854" s="400"/>
      <c r="Z854" s="400"/>
      <c r="AA854" s="400"/>
      <c r="AB854" s="400"/>
      <c r="AC854" s="400"/>
      <c r="AD854" s="400"/>
      <c r="AE854" s="400"/>
      <c r="AF854" s="400"/>
      <c r="AG854" s="408"/>
      <c r="AH854" s="400"/>
      <c r="AI854" s="400"/>
      <c r="AJ854" s="400"/>
      <c r="AK854" s="400"/>
      <c r="AL854" s="6"/>
      <c r="AM854" s="6"/>
      <c r="AN854" s="8"/>
    </row>
    <row r="855" spans="1:40">
      <c r="A855" s="725"/>
      <c r="B855" s="727"/>
      <c r="C855" s="726"/>
      <c r="D855" s="726"/>
      <c r="E855" s="400"/>
      <c r="F855" s="401"/>
      <c r="G855" s="400"/>
      <c r="H855" s="400"/>
      <c r="I855" s="400"/>
      <c r="J855" s="409"/>
      <c r="K855" s="400"/>
      <c r="L855" s="400"/>
      <c r="M855" s="400"/>
      <c r="N855" s="400"/>
      <c r="O855" s="400"/>
      <c r="P855" s="400"/>
      <c r="Q855" s="400"/>
      <c r="R855" s="400"/>
      <c r="S855" s="400"/>
      <c r="T855" s="400"/>
      <c r="V855" s="403"/>
      <c r="W855" s="403"/>
      <c r="X855" s="403"/>
      <c r="Y855" s="400"/>
      <c r="Z855" s="400"/>
      <c r="AA855" s="400"/>
      <c r="AB855" s="400"/>
      <c r="AC855" s="400"/>
      <c r="AD855" s="400"/>
      <c r="AE855" s="400"/>
      <c r="AF855" s="400"/>
      <c r="AG855" s="408"/>
      <c r="AH855" s="400"/>
      <c r="AI855" s="400"/>
      <c r="AJ855" s="400"/>
      <c r="AK855" s="400"/>
      <c r="AL855" s="6"/>
      <c r="AM855" s="6"/>
      <c r="AN855" s="8"/>
    </row>
    <row r="856" spans="1:40">
      <c r="A856" s="725"/>
      <c r="B856" s="727"/>
      <c r="C856" s="726"/>
      <c r="D856" s="726"/>
      <c r="E856" s="400"/>
      <c r="F856" s="401"/>
      <c r="G856" s="400"/>
      <c r="H856" s="400"/>
      <c r="I856" s="400"/>
      <c r="J856" s="409"/>
      <c r="K856" s="400"/>
      <c r="L856" s="400"/>
      <c r="M856" s="400"/>
      <c r="N856" s="400"/>
      <c r="O856" s="400"/>
      <c r="P856" s="400"/>
      <c r="Q856" s="400"/>
      <c r="R856" s="400"/>
      <c r="S856" s="400"/>
      <c r="T856" s="400"/>
      <c r="V856" s="403"/>
      <c r="W856" s="403"/>
      <c r="X856" s="403"/>
      <c r="Y856" s="400"/>
      <c r="Z856" s="400"/>
      <c r="AA856" s="400"/>
      <c r="AB856" s="400"/>
      <c r="AC856" s="400"/>
      <c r="AD856" s="400"/>
      <c r="AE856" s="400"/>
      <c r="AF856" s="400"/>
      <c r="AG856" s="408"/>
      <c r="AH856" s="400"/>
      <c r="AI856" s="400"/>
      <c r="AJ856" s="400"/>
      <c r="AK856" s="400"/>
      <c r="AL856" s="6"/>
      <c r="AM856" s="6"/>
      <c r="AN856" s="8"/>
    </row>
    <row r="857" spans="1:40">
      <c r="A857" s="725"/>
      <c r="B857" s="727"/>
      <c r="C857" s="726"/>
      <c r="D857" s="726"/>
      <c r="E857" s="400"/>
      <c r="F857" s="401"/>
      <c r="G857" s="400"/>
      <c r="H857" s="400"/>
      <c r="I857" s="400"/>
      <c r="J857" s="409"/>
      <c r="K857" s="400"/>
      <c r="L857" s="400"/>
      <c r="M857" s="400"/>
      <c r="N857" s="400"/>
      <c r="O857" s="400"/>
      <c r="P857" s="400"/>
      <c r="Q857" s="400"/>
      <c r="R857" s="400"/>
      <c r="S857" s="400"/>
      <c r="T857" s="400"/>
      <c r="V857" s="403"/>
      <c r="W857" s="403"/>
      <c r="X857" s="403"/>
      <c r="Y857" s="400"/>
      <c r="Z857" s="400"/>
      <c r="AA857" s="400"/>
      <c r="AB857" s="400"/>
      <c r="AC857" s="400"/>
      <c r="AD857" s="400"/>
      <c r="AE857" s="400"/>
      <c r="AF857" s="400"/>
      <c r="AG857" s="408"/>
      <c r="AH857" s="400"/>
      <c r="AI857" s="400"/>
      <c r="AJ857" s="400"/>
      <c r="AK857" s="400"/>
      <c r="AL857" s="6"/>
      <c r="AM857" s="6"/>
      <c r="AN857" s="8"/>
    </row>
    <row r="858" spans="1:40">
      <c r="A858" s="725"/>
      <c r="B858" s="727"/>
      <c r="C858" s="726"/>
      <c r="D858" s="726"/>
      <c r="E858" s="400"/>
      <c r="F858" s="401"/>
      <c r="G858" s="400"/>
      <c r="H858" s="400"/>
      <c r="I858" s="400"/>
      <c r="J858" s="409"/>
      <c r="K858" s="400"/>
      <c r="L858" s="400"/>
      <c r="M858" s="400"/>
      <c r="N858" s="400"/>
      <c r="O858" s="400"/>
      <c r="P858" s="400"/>
      <c r="Q858" s="400"/>
      <c r="R858" s="400"/>
      <c r="S858" s="400"/>
      <c r="T858" s="400"/>
      <c r="V858" s="403"/>
      <c r="W858" s="403"/>
      <c r="X858" s="403"/>
      <c r="Y858" s="400"/>
      <c r="Z858" s="400"/>
      <c r="AA858" s="400"/>
      <c r="AB858" s="400"/>
      <c r="AC858" s="400"/>
      <c r="AD858" s="400"/>
      <c r="AE858" s="400"/>
      <c r="AF858" s="400"/>
      <c r="AG858" s="408"/>
      <c r="AH858" s="400"/>
      <c r="AI858" s="400"/>
      <c r="AJ858" s="400"/>
      <c r="AK858" s="400"/>
      <c r="AL858" s="6"/>
      <c r="AM858" s="6"/>
      <c r="AN858" s="8"/>
    </row>
    <row r="859" spans="1:40">
      <c r="A859" s="725"/>
      <c r="B859" s="727"/>
      <c r="C859" s="726"/>
      <c r="D859" s="726"/>
      <c r="E859" s="400"/>
      <c r="F859" s="401"/>
      <c r="G859" s="400"/>
      <c r="H859" s="400"/>
      <c r="I859" s="400"/>
      <c r="J859" s="409"/>
      <c r="K859" s="400"/>
      <c r="L859" s="400"/>
      <c r="M859" s="400"/>
      <c r="N859" s="400"/>
      <c r="O859" s="400"/>
      <c r="P859" s="400"/>
      <c r="Q859" s="400"/>
      <c r="R859" s="400"/>
      <c r="S859" s="400"/>
      <c r="T859" s="400"/>
      <c r="V859" s="403"/>
      <c r="W859" s="403"/>
      <c r="X859" s="403"/>
      <c r="Y859" s="400"/>
      <c r="Z859" s="400"/>
      <c r="AA859" s="400"/>
      <c r="AB859" s="400"/>
      <c r="AC859" s="400"/>
      <c r="AD859" s="400"/>
      <c r="AE859" s="400"/>
      <c r="AF859" s="400"/>
      <c r="AG859" s="408"/>
      <c r="AH859" s="400"/>
      <c r="AI859" s="400"/>
      <c r="AJ859" s="400"/>
      <c r="AK859" s="400"/>
      <c r="AL859" s="6"/>
      <c r="AM859" s="6"/>
      <c r="AN859" s="8"/>
    </row>
    <row r="860" spans="1:40">
      <c r="A860" s="725"/>
      <c r="B860" s="727"/>
      <c r="C860" s="726"/>
      <c r="D860" s="726"/>
      <c r="E860" s="400"/>
      <c r="F860" s="401"/>
      <c r="G860" s="400"/>
      <c r="H860" s="400"/>
      <c r="I860" s="400"/>
      <c r="J860" s="409"/>
      <c r="K860" s="400"/>
      <c r="L860" s="400"/>
      <c r="M860" s="400"/>
      <c r="N860" s="400"/>
      <c r="O860" s="400"/>
      <c r="P860" s="400"/>
      <c r="Q860" s="400"/>
      <c r="R860" s="400"/>
      <c r="S860" s="400"/>
      <c r="T860" s="400"/>
      <c r="V860" s="403"/>
      <c r="W860" s="403"/>
      <c r="X860" s="403"/>
      <c r="Y860" s="400"/>
      <c r="Z860" s="400"/>
      <c r="AA860" s="400"/>
      <c r="AB860" s="400"/>
      <c r="AC860" s="400"/>
      <c r="AD860" s="400"/>
      <c r="AE860" s="400"/>
      <c r="AF860" s="400"/>
      <c r="AG860" s="408"/>
      <c r="AH860" s="400"/>
      <c r="AI860" s="400"/>
      <c r="AJ860" s="400"/>
      <c r="AK860" s="400"/>
      <c r="AL860" s="6"/>
      <c r="AM860" s="6"/>
      <c r="AN860" s="8"/>
    </row>
    <row r="861" spans="1:40">
      <c r="A861" s="725"/>
      <c r="B861" s="727"/>
      <c r="C861" s="726"/>
      <c r="D861" s="726"/>
      <c r="E861" s="400"/>
      <c r="F861" s="401"/>
      <c r="G861" s="400"/>
      <c r="H861" s="400"/>
      <c r="I861" s="400"/>
      <c r="J861" s="409"/>
      <c r="K861" s="400"/>
      <c r="L861" s="400"/>
      <c r="M861" s="400"/>
      <c r="N861" s="400"/>
      <c r="O861" s="400"/>
      <c r="P861" s="400"/>
      <c r="Q861" s="400"/>
      <c r="R861" s="400"/>
      <c r="S861" s="400"/>
      <c r="T861" s="400"/>
      <c r="V861" s="403"/>
      <c r="W861" s="403"/>
      <c r="X861" s="403"/>
      <c r="Y861" s="400"/>
      <c r="Z861" s="400"/>
      <c r="AA861" s="400"/>
      <c r="AB861" s="400"/>
      <c r="AC861" s="400"/>
      <c r="AD861" s="400"/>
      <c r="AE861" s="400"/>
      <c r="AF861" s="400"/>
      <c r="AG861" s="408"/>
      <c r="AH861" s="400"/>
      <c r="AI861" s="400"/>
      <c r="AJ861" s="400"/>
      <c r="AK861" s="400"/>
      <c r="AL861" s="6"/>
      <c r="AM861" s="6"/>
      <c r="AN861" s="8"/>
    </row>
    <row r="862" spans="1:40">
      <c r="A862" s="725"/>
      <c r="B862" s="727"/>
      <c r="C862" s="726"/>
      <c r="D862" s="726"/>
      <c r="E862" s="400"/>
      <c r="F862" s="401"/>
      <c r="G862" s="400"/>
      <c r="H862" s="400"/>
      <c r="I862" s="400"/>
      <c r="J862" s="409"/>
      <c r="K862" s="400"/>
      <c r="L862" s="400"/>
      <c r="M862" s="400"/>
      <c r="N862" s="400"/>
      <c r="O862" s="400"/>
      <c r="P862" s="400"/>
      <c r="Q862" s="400"/>
      <c r="R862" s="400"/>
      <c r="S862" s="400"/>
      <c r="T862" s="400"/>
      <c r="V862" s="403"/>
      <c r="W862" s="403"/>
      <c r="X862" s="403"/>
      <c r="Y862" s="400"/>
      <c r="Z862" s="400"/>
      <c r="AA862" s="400"/>
      <c r="AB862" s="400"/>
      <c r="AC862" s="400"/>
      <c r="AD862" s="400"/>
      <c r="AE862" s="400"/>
      <c r="AF862" s="400"/>
      <c r="AG862" s="408"/>
      <c r="AH862" s="400"/>
      <c r="AI862" s="400"/>
      <c r="AJ862" s="400"/>
      <c r="AK862" s="400"/>
      <c r="AL862" s="6"/>
      <c r="AM862" s="6"/>
      <c r="AN862" s="8"/>
    </row>
    <row r="863" spans="1:40">
      <c r="A863" s="725"/>
      <c r="B863" s="727"/>
      <c r="C863" s="726"/>
      <c r="D863" s="726"/>
      <c r="E863" s="400"/>
      <c r="F863" s="401"/>
      <c r="G863" s="400"/>
      <c r="H863" s="400"/>
      <c r="I863" s="400"/>
      <c r="J863" s="409"/>
      <c r="K863" s="400"/>
      <c r="L863" s="400"/>
      <c r="M863" s="400"/>
      <c r="N863" s="400"/>
      <c r="O863" s="400"/>
      <c r="P863" s="400"/>
      <c r="Q863" s="400"/>
      <c r="R863" s="400"/>
      <c r="S863" s="400"/>
      <c r="T863" s="400"/>
      <c r="V863" s="403"/>
      <c r="W863" s="403"/>
      <c r="X863" s="403"/>
      <c r="Y863" s="400"/>
      <c r="Z863" s="400"/>
      <c r="AA863" s="400"/>
      <c r="AB863" s="400"/>
      <c r="AC863" s="400"/>
      <c r="AD863" s="400"/>
      <c r="AE863" s="400"/>
      <c r="AF863" s="400"/>
      <c r="AG863" s="408"/>
      <c r="AH863" s="400"/>
      <c r="AI863" s="400"/>
      <c r="AJ863" s="400"/>
      <c r="AK863" s="400"/>
      <c r="AL863" s="6"/>
      <c r="AM863" s="6"/>
      <c r="AN863" s="8"/>
    </row>
    <row r="864" spans="1:40">
      <c r="A864" s="725"/>
      <c r="B864" s="727"/>
      <c r="C864" s="726"/>
      <c r="D864" s="726"/>
      <c r="E864" s="400"/>
      <c r="F864" s="401"/>
      <c r="G864" s="400"/>
      <c r="H864" s="400"/>
      <c r="I864" s="400"/>
      <c r="J864" s="409"/>
      <c r="K864" s="400"/>
      <c r="L864" s="400"/>
      <c r="M864" s="400"/>
      <c r="N864" s="400"/>
      <c r="O864" s="400"/>
      <c r="P864" s="400"/>
      <c r="Q864" s="400"/>
      <c r="R864" s="400"/>
      <c r="S864" s="400"/>
      <c r="T864" s="400"/>
      <c r="V864" s="403"/>
      <c r="W864" s="403"/>
      <c r="X864" s="403"/>
      <c r="Y864" s="400"/>
      <c r="Z864" s="400"/>
      <c r="AA864" s="400"/>
      <c r="AB864" s="400"/>
      <c r="AC864" s="400"/>
      <c r="AD864" s="400"/>
      <c r="AE864" s="400"/>
      <c r="AF864" s="400"/>
      <c r="AG864" s="408"/>
      <c r="AH864" s="400"/>
      <c r="AI864" s="400"/>
      <c r="AJ864" s="400"/>
      <c r="AK864" s="400"/>
      <c r="AL864" s="6"/>
      <c r="AM864" s="6"/>
      <c r="AN864" s="8"/>
    </row>
    <row r="865" spans="1:40">
      <c r="A865" s="725"/>
      <c r="B865" s="727"/>
      <c r="C865" s="726"/>
      <c r="D865" s="726"/>
      <c r="E865" s="400"/>
      <c r="F865" s="401"/>
      <c r="G865" s="400"/>
      <c r="H865" s="400"/>
      <c r="I865" s="400"/>
      <c r="J865" s="409"/>
      <c r="K865" s="400"/>
      <c r="L865" s="400"/>
      <c r="M865" s="400"/>
      <c r="N865" s="400"/>
      <c r="O865" s="400"/>
      <c r="P865" s="400"/>
      <c r="Q865" s="400"/>
      <c r="R865" s="400"/>
      <c r="S865" s="400"/>
      <c r="T865" s="400"/>
      <c r="V865" s="403"/>
      <c r="W865" s="403"/>
      <c r="X865" s="403"/>
      <c r="Y865" s="400"/>
      <c r="Z865" s="400"/>
      <c r="AA865" s="400"/>
      <c r="AB865" s="400"/>
      <c r="AC865" s="400"/>
      <c r="AD865" s="400"/>
      <c r="AE865" s="400"/>
      <c r="AF865" s="400"/>
      <c r="AG865" s="408"/>
      <c r="AH865" s="400"/>
      <c r="AI865" s="400"/>
      <c r="AJ865" s="400"/>
      <c r="AK865" s="400"/>
      <c r="AL865" s="6"/>
      <c r="AM865" s="6"/>
      <c r="AN865" s="8"/>
    </row>
    <row r="866" spans="1:40">
      <c r="A866" s="725"/>
      <c r="B866" s="727"/>
      <c r="C866" s="726"/>
      <c r="D866" s="726"/>
      <c r="E866" s="400"/>
      <c r="F866" s="401"/>
      <c r="G866" s="400"/>
      <c r="H866" s="400"/>
      <c r="I866" s="400"/>
      <c r="J866" s="409"/>
      <c r="K866" s="400"/>
      <c r="L866" s="400"/>
      <c r="M866" s="400"/>
      <c r="N866" s="400"/>
      <c r="O866" s="400"/>
      <c r="P866" s="400"/>
      <c r="Q866" s="400"/>
      <c r="R866" s="400"/>
      <c r="S866" s="400"/>
      <c r="T866" s="400"/>
      <c r="V866" s="403"/>
      <c r="W866" s="403"/>
      <c r="X866" s="403"/>
      <c r="Y866" s="400"/>
      <c r="Z866" s="400"/>
      <c r="AA866" s="400"/>
      <c r="AB866" s="400"/>
      <c r="AC866" s="400"/>
      <c r="AD866" s="400"/>
      <c r="AE866" s="400"/>
      <c r="AF866" s="400"/>
      <c r="AG866" s="408"/>
      <c r="AH866" s="400"/>
      <c r="AI866" s="400"/>
      <c r="AJ866" s="400"/>
      <c r="AK866" s="400"/>
      <c r="AL866" s="6"/>
      <c r="AM866" s="6"/>
      <c r="AN866" s="8"/>
    </row>
    <row r="867" spans="1:40">
      <c r="A867" s="725"/>
      <c r="B867" s="727"/>
      <c r="C867" s="726"/>
      <c r="D867" s="726"/>
      <c r="E867" s="400"/>
      <c r="F867" s="401"/>
      <c r="G867" s="400"/>
      <c r="H867" s="400"/>
      <c r="I867" s="400"/>
      <c r="J867" s="409"/>
      <c r="K867" s="400"/>
      <c r="L867" s="400"/>
      <c r="M867" s="400"/>
      <c r="N867" s="400"/>
      <c r="O867" s="400"/>
      <c r="P867" s="400"/>
      <c r="Q867" s="400"/>
      <c r="R867" s="400"/>
      <c r="S867" s="400"/>
      <c r="T867" s="400"/>
      <c r="V867" s="403"/>
      <c r="W867" s="403"/>
      <c r="X867" s="403"/>
      <c r="Y867" s="400"/>
      <c r="Z867" s="400"/>
      <c r="AA867" s="400"/>
      <c r="AB867" s="400"/>
      <c r="AC867" s="400"/>
      <c r="AD867" s="400"/>
      <c r="AE867" s="400"/>
      <c r="AF867" s="400"/>
      <c r="AG867" s="408"/>
      <c r="AH867" s="400"/>
      <c r="AI867" s="400"/>
      <c r="AJ867" s="400"/>
      <c r="AK867" s="400"/>
      <c r="AL867" s="6"/>
      <c r="AM867" s="6"/>
      <c r="AN867" s="8"/>
    </row>
    <row r="868" spans="1:40">
      <c r="A868" s="725"/>
      <c r="B868" s="727"/>
      <c r="C868" s="726"/>
      <c r="D868" s="726"/>
      <c r="E868" s="400"/>
      <c r="F868" s="401"/>
      <c r="G868" s="400"/>
      <c r="H868" s="400"/>
      <c r="I868" s="400"/>
      <c r="J868" s="409"/>
      <c r="K868" s="400"/>
      <c r="L868" s="400"/>
      <c r="M868" s="400"/>
      <c r="N868" s="400"/>
      <c r="O868" s="400"/>
      <c r="P868" s="400"/>
      <c r="Q868" s="400"/>
      <c r="R868" s="400"/>
      <c r="S868" s="400"/>
      <c r="T868" s="400"/>
      <c r="V868" s="403"/>
      <c r="W868" s="403"/>
      <c r="X868" s="403"/>
      <c r="Y868" s="400"/>
      <c r="Z868" s="400"/>
      <c r="AA868" s="400"/>
      <c r="AB868" s="400"/>
      <c r="AC868" s="400"/>
      <c r="AD868" s="400"/>
      <c r="AE868" s="400"/>
      <c r="AF868" s="400"/>
      <c r="AG868" s="408"/>
      <c r="AH868" s="400"/>
      <c r="AI868" s="400"/>
      <c r="AJ868" s="400"/>
      <c r="AK868" s="400"/>
      <c r="AL868" s="6"/>
      <c r="AM868" s="6"/>
      <c r="AN868" s="8"/>
    </row>
    <row r="869" spans="1:40">
      <c r="A869" s="725"/>
      <c r="B869" s="727"/>
      <c r="C869" s="726"/>
      <c r="D869" s="726"/>
      <c r="E869" s="400"/>
      <c r="F869" s="401"/>
      <c r="G869" s="400"/>
      <c r="H869" s="400"/>
      <c r="I869" s="400"/>
      <c r="J869" s="409"/>
      <c r="K869" s="400"/>
      <c r="L869" s="400"/>
      <c r="M869" s="400"/>
      <c r="N869" s="400"/>
      <c r="O869" s="400"/>
      <c r="P869" s="400"/>
      <c r="Q869" s="400"/>
      <c r="R869" s="400"/>
      <c r="S869" s="400"/>
      <c r="T869" s="400"/>
      <c r="V869" s="403"/>
      <c r="W869" s="403"/>
      <c r="X869" s="403"/>
      <c r="Y869" s="400"/>
      <c r="Z869" s="400"/>
      <c r="AA869" s="400"/>
      <c r="AB869" s="400"/>
      <c r="AC869" s="400"/>
      <c r="AD869" s="400"/>
      <c r="AE869" s="400"/>
      <c r="AF869" s="400"/>
      <c r="AG869" s="408"/>
      <c r="AH869" s="400"/>
      <c r="AI869" s="400"/>
      <c r="AJ869" s="400"/>
      <c r="AK869" s="400"/>
      <c r="AL869" s="6"/>
      <c r="AM869" s="6"/>
      <c r="AN869" s="8"/>
    </row>
    <row r="870" spans="1:40">
      <c r="A870" s="725"/>
      <c r="B870" s="727"/>
      <c r="C870" s="726"/>
      <c r="D870" s="726"/>
      <c r="E870" s="400"/>
      <c r="F870" s="401"/>
      <c r="G870" s="400"/>
      <c r="H870" s="400"/>
      <c r="I870" s="400"/>
      <c r="J870" s="409"/>
      <c r="K870" s="400"/>
      <c r="L870" s="400"/>
      <c r="M870" s="400"/>
      <c r="N870" s="400"/>
      <c r="O870" s="400"/>
      <c r="P870" s="400"/>
      <c r="Q870" s="400"/>
      <c r="R870" s="400"/>
      <c r="S870" s="400"/>
      <c r="T870" s="400"/>
      <c r="V870" s="403"/>
      <c r="W870" s="403"/>
      <c r="X870" s="403"/>
      <c r="Y870" s="400"/>
      <c r="Z870" s="400"/>
      <c r="AA870" s="400"/>
      <c r="AB870" s="400"/>
      <c r="AC870" s="400"/>
      <c r="AD870" s="400"/>
      <c r="AE870" s="400"/>
      <c r="AF870" s="400"/>
      <c r="AG870" s="408"/>
      <c r="AH870" s="400"/>
      <c r="AI870" s="400"/>
      <c r="AJ870" s="400"/>
      <c r="AK870" s="400"/>
      <c r="AL870" s="6"/>
      <c r="AM870" s="6"/>
      <c r="AN870" s="8"/>
    </row>
    <row r="871" spans="1:40">
      <c r="A871" s="725"/>
      <c r="B871" s="727"/>
      <c r="C871" s="726"/>
      <c r="D871" s="726"/>
      <c r="E871" s="400"/>
      <c r="F871" s="401"/>
      <c r="G871" s="400"/>
      <c r="H871" s="400"/>
      <c r="I871" s="400"/>
      <c r="J871" s="409"/>
      <c r="K871" s="400"/>
      <c r="L871" s="400"/>
      <c r="M871" s="400"/>
      <c r="N871" s="400"/>
      <c r="O871" s="400"/>
      <c r="P871" s="400"/>
      <c r="Q871" s="400"/>
      <c r="R871" s="400"/>
      <c r="S871" s="400"/>
      <c r="T871" s="400"/>
      <c r="V871" s="403"/>
      <c r="W871" s="403"/>
      <c r="X871" s="403"/>
      <c r="Y871" s="400"/>
      <c r="Z871" s="400"/>
      <c r="AA871" s="400"/>
      <c r="AB871" s="400"/>
      <c r="AC871" s="400"/>
      <c r="AD871" s="400"/>
      <c r="AE871" s="400"/>
      <c r="AF871" s="400"/>
      <c r="AG871" s="408"/>
      <c r="AH871" s="400"/>
      <c r="AI871" s="400"/>
      <c r="AJ871" s="400"/>
      <c r="AK871" s="400"/>
      <c r="AL871" s="6"/>
      <c r="AM871" s="6"/>
      <c r="AN871" s="8"/>
    </row>
    <row r="872" spans="1:40">
      <c r="A872" s="725"/>
      <c r="B872" s="727"/>
      <c r="C872" s="726"/>
      <c r="D872" s="726"/>
      <c r="E872" s="400"/>
      <c r="F872" s="401"/>
      <c r="G872" s="400"/>
      <c r="H872" s="400"/>
      <c r="I872" s="400"/>
      <c r="J872" s="409"/>
      <c r="K872" s="400"/>
      <c r="L872" s="400"/>
      <c r="M872" s="400"/>
      <c r="N872" s="400"/>
      <c r="O872" s="400"/>
      <c r="P872" s="400"/>
      <c r="Q872" s="400"/>
      <c r="R872" s="400"/>
      <c r="S872" s="400"/>
      <c r="T872" s="400"/>
      <c r="V872" s="403"/>
      <c r="W872" s="403"/>
      <c r="X872" s="403"/>
      <c r="Y872" s="400"/>
      <c r="Z872" s="400"/>
      <c r="AA872" s="400"/>
      <c r="AB872" s="400"/>
      <c r="AC872" s="400"/>
      <c r="AD872" s="400"/>
      <c r="AE872" s="400"/>
      <c r="AF872" s="400"/>
      <c r="AG872" s="408"/>
      <c r="AH872" s="400"/>
      <c r="AI872" s="400"/>
      <c r="AJ872" s="400"/>
      <c r="AK872" s="400"/>
      <c r="AL872" s="6"/>
      <c r="AM872" s="6"/>
      <c r="AN872" s="8"/>
    </row>
    <row r="873" spans="1:40">
      <c r="A873" s="725"/>
      <c r="B873" s="727"/>
      <c r="C873" s="726"/>
      <c r="D873" s="726"/>
      <c r="E873" s="400"/>
      <c r="F873" s="401"/>
      <c r="G873" s="400"/>
      <c r="H873" s="400"/>
      <c r="I873" s="400"/>
      <c r="J873" s="409"/>
      <c r="K873" s="400"/>
      <c r="L873" s="400"/>
      <c r="M873" s="400"/>
      <c r="N873" s="400"/>
      <c r="O873" s="400"/>
      <c r="P873" s="400"/>
      <c r="Q873" s="400"/>
      <c r="R873" s="400"/>
      <c r="S873" s="400"/>
      <c r="T873" s="400"/>
      <c r="V873" s="403"/>
      <c r="W873" s="403"/>
      <c r="X873" s="403"/>
      <c r="Y873" s="400"/>
      <c r="Z873" s="400"/>
      <c r="AA873" s="400"/>
      <c r="AB873" s="400"/>
      <c r="AC873" s="400"/>
      <c r="AD873" s="400"/>
      <c r="AE873" s="400"/>
      <c r="AF873" s="400"/>
      <c r="AG873" s="408"/>
      <c r="AH873" s="400"/>
      <c r="AI873" s="400"/>
      <c r="AJ873" s="400"/>
      <c r="AK873" s="400"/>
      <c r="AL873" s="6"/>
      <c r="AM873" s="6"/>
      <c r="AN873" s="8"/>
    </row>
    <row r="874" spans="1:40">
      <c r="A874" s="725"/>
      <c r="B874" s="727"/>
      <c r="C874" s="726"/>
      <c r="D874" s="726"/>
      <c r="E874" s="400"/>
      <c r="F874" s="401"/>
      <c r="G874" s="400"/>
      <c r="H874" s="400"/>
      <c r="I874" s="400"/>
      <c r="J874" s="409"/>
      <c r="K874" s="400"/>
      <c r="L874" s="400"/>
      <c r="M874" s="400"/>
      <c r="N874" s="400"/>
      <c r="O874" s="400"/>
      <c r="P874" s="400"/>
      <c r="Q874" s="400"/>
      <c r="R874" s="400"/>
      <c r="S874" s="400"/>
      <c r="T874" s="400"/>
      <c r="V874" s="403"/>
      <c r="W874" s="403"/>
      <c r="X874" s="403"/>
      <c r="Y874" s="400"/>
      <c r="Z874" s="400"/>
      <c r="AA874" s="400"/>
      <c r="AB874" s="400"/>
      <c r="AC874" s="400"/>
      <c r="AD874" s="400"/>
      <c r="AE874" s="400"/>
      <c r="AF874" s="400"/>
      <c r="AG874" s="408"/>
      <c r="AH874" s="400"/>
      <c r="AI874" s="400"/>
      <c r="AJ874" s="400"/>
      <c r="AK874" s="400"/>
      <c r="AL874" s="6"/>
      <c r="AM874" s="6"/>
      <c r="AN874" s="8"/>
    </row>
    <row r="875" spans="1:40">
      <c r="A875" s="725"/>
      <c r="B875" s="727"/>
      <c r="C875" s="726"/>
      <c r="D875" s="726"/>
      <c r="E875" s="400"/>
      <c r="F875" s="401"/>
      <c r="G875" s="400"/>
      <c r="H875" s="400"/>
      <c r="I875" s="400"/>
      <c r="J875" s="409"/>
      <c r="K875" s="400"/>
      <c r="L875" s="400"/>
      <c r="M875" s="400"/>
      <c r="N875" s="400"/>
      <c r="O875" s="400"/>
      <c r="P875" s="400"/>
      <c r="Q875" s="400"/>
      <c r="R875" s="400"/>
      <c r="S875" s="400"/>
      <c r="T875" s="400"/>
      <c r="V875" s="403"/>
      <c r="W875" s="403"/>
      <c r="X875" s="403"/>
      <c r="Y875" s="400"/>
      <c r="Z875" s="400"/>
      <c r="AA875" s="400"/>
      <c r="AB875" s="400"/>
      <c r="AC875" s="400"/>
      <c r="AD875" s="400"/>
      <c r="AE875" s="400"/>
      <c r="AF875" s="400"/>
      <c r="AG875" s="408"/>
      <c r="AH875" s="400"/>
      <c r="AI875" s="400"/>
      <c r="AJ875" s="400"/>
      <c r="AK875" s="400"/>
      <c r="AL875" s="6"/>
      <c r="AM875" s="6"/>
      <c r="AN875" s="8"/>
    </row>
    <row r="876" spans="1:40">
      <c r="A876" s="725"/>
      <c r="B876" s="727"/>
      <c r="C876" s="726"/>
      <c r="D876" s="726"/>
      <c r="E876" s="400"/>
      <c r="F876" s="401"/>
      <c r="G876" s="400"/>
      <c r="H876" s="400"/>
      <c r="I876" s="400"/>
      <c r="J876" s="409"/>
      <c r="K876" s="400"/>
      <c r="L876" s="400"/>
      <c r="M876" s="400"/>
      <c r="N876" s="400"/>
      <c r="O876" s="400"/>
      <c r="P876" s="400"/>
      <c r="Q876" s="400"/>
      <c r="R876" s="400"/>
      <c r="S876" s="400"/>
      <c r="T876" s="400"/>
      <c r="V876" s="403"/>
      <c r="W876" s="403"/>
      <c r="X876" s="403"/>
      <c r="Y876" s="400"/>
      <c r="Z876" s="400"/>
      <c r="AA876" s="400"/>
      <c r="AB876" s="400"/>
      <c r="AC876" s="400"/>
      <c r="AD876" s="400"/>
      <c r="AE876" s="400"/>
      <c r="AF876" s="400"/>
      <c r="AG876" s="408"/>
      <c r="AH876" s="400"/>
      <c r="AI876" s="400"/>
      <c r="AJ876" s="400"/>
      <c r="AK876" s="400"/>
      <c r="AL876" s="6"/>
      <c r="AM876" s="6"/>
      <c r="AN876" s="8"/>
    </row>
    <row r="877" spans="1:40">
      <c r="A877" s="725"/>
      <c r="B877" s="727"/>
      <c r="C877" s="726"/>
      <c r="D877" s="726"/>
      <c r="E877" s="400"/>
      <c r="F877" s="401"/>
      <c r="G877" s="400"/>
      <c r="H877" s="400"/>
      <c r="I877" s="400"/>
      <c r="J877" s="409"/>
      <c r="K877" s="400"/>
      <c r="L877" s="400"/>
      <c r="M877" s="400"/>
      <c r="N877" s="400"/>
      <c r="O877" s="400"/>
      <c r="P877" s="400"/>
      <c r="Q877" s="400"/>
      <c r="R877" s="400"/>
      <c r="S877" s="400"/>
      <c r="T877" s="400"/>
      <c r="V877" s="403"/>
      <c r="W877" s="403"/>
      <c r="X877" s="403"/>
      <c r="Y877" s="400"/>
      <c r="Z877" s="400"/>
      <c r="AA877" s="400"/>
      <c r="AB877" s="400"/>
      <c r="AC877" s="400"/>
      <c r="AD877" s="400"/>
      <c r="AE877" s="400"/>
      <c r="AF877" s="400"/>
      <c r="AG877" s="408"/>
      <c r="AH877" s="400"/>
      <c r="AI877" s="400"/>
      <c r="AJ877" s="400"/>
      <c r="AK877" s="400"/>
      <c r="AL877" s="6"/>
      <c r="AM877" s="6"/>
      <c r="AN877" s="8"/>
    </row>
    <row r="878" spans="1:40">
      <c r="A878" s="725"/>
      <c r="B878" s="727"/>
      <c r="C878" s="726"/>
      <c r="D878" s="726"/>
      <c r="E878" s="400"/>
      <c r="F878" s="401"/>
      <c r="G878" s="400"/>
      <c r="H878" s="400"/>
      <c r="I878" s="400"/>
      <c r="J878" s="409"/>
      <c r="K878" s="400"/>
      <c r="L878" s="400"/>
      <c r="M878" s="400"/>
      <c r="N878" s="400"/>
      <c r="O878" s="400"/>
      <c r="P878" s="400"/>
      <c r="Q878" s="400"/>
      <c r="R878" s="400"/>
      <c r="S878" s="400"/>
      <c r="T878" s="400"/>
      <c r="W878" s="403"/>
      <c r="X878" s="403"/>
      <c r="Y878" s="400"/>
      <c r="Z878" s="400"/>
      <c r="AA878" s="400"/>
      <c r="AB878" s="400"/>
      <c r="AC878" s="400"/>
      <c r="AD878" s="400"/>
      <c r="AE878" s="400"/>
      <c r="AF878" s="400"/>
      <c r="AG878" s="408"/>
      <c r="AH878" s="400"/>
      <c r="AI878" s="400"/>
      <c r="AJ878" s="400"/>
      <c r="AK878" s="400"/>
      <c r="AL878" s="6"/>
      <c r="AM878" s="6"/>
      <c r="AN878" s="8"/>
    </row>
    <row r="879" spans="1:40">
      <c r="A879" s="725"/>
      <c r="B879" s="727"/>
      <c r="C879" s="726"/>
      <c r="D879" s="726"/>
      <c r="E879" s="400"/>
      <c r="F879" s="401"/>
      <c r="G879" s="400"/>
      <c r="H879" s="400"/>
      <c r="I879" s="400"/>
      <c r="J879" s="409"/>
      <c r="K879" s="400"/>
      <c r="L879" s="400"/>
      <c r="M879" s="400"/>
      <c r="N879" s="400"/>
      <c r="O879" s="400"/>
      <c r="P879" s="400"/>
      <c r="Q879" s="400"/>
      <c r="R879" s="400"/>
      <c r="S879" s="400"/>
      <c r="T879" s="400"/>
      <c r="V879" s="403"/>
      <c r="W879" s="403"/>
      <c r="X879" s="403"/>
      <c r="Y879" s="400"/>
      <c r="Z879" s="400"/>
      <c r="AA879" s="400"/>
      <c r="AB879" s="400"/>
      <c r="AC879" s="400"/>
      <c r="AD879" s="400"/>
      <c r="AE879" s="400"/>
      <c r="AF879" s="400"/>
      <c r="AG879" s="408"/>
      <c r="AH879" s="400"/>
      <c r="AI879" s="400"/>
      <c r="AJ879" s="400"/>
      <c r="AK879" s="400"/>
      <c r="AL879" s="6"/>
      <c r="AM879" s="6"/>
      <c r="AN879" s="8"/>
    </row>
    <row r="880" spans="1:40">
      <c r="A880" s="725"/>
      <c r="B880" s="727"/>
      <c r="C880" s="726"/>
      <c r="D880" s="726"/>
      <c r="E880" s="400"/>
      <c r="F880" s="401"/>
      <c r="G880" s="400"/>
      <c r="H880" s="400"/>
      <c r="I880" s="400"/>
      <c r="J880" s="409"/>
      <c r="K880" s="400"/>
      <c r="L880" s="400"/>
      <c r="M880" s="400"/>
      <c r="N880" s="400"/>
      <c r="O880" s="400"/>
      <c r="P880" s="400"/>
      <c r="Q880" s="400"/>
      <c r="R880" s="400"/>
      <c r="S880" s="400"/>
      <c r="T880" s="400"/>
      <c r="V880" s="403"/>
      <c r="W880" s="403"/>
      <c r="X880" s="403"/>
      <c r="Y880" s="400"/>
      <c r="Z880" s="400"/>
      <c r="AA880" s="400"/>
      <c r="AB880" s="400"/>
      <c r="AC880" s="400"/>
      <c r="AD880" s="400"/>
      <c r="AE880" s="400"/>
      <c r="AF880" s="400"/>
      <c r="AG880" s="408"/>
      <c r="AH880" s="400"/>
      <c r="AI880" s="400"/>
      <c r="AJ880" s="400"/>
      <c r="AK880" s="400"/>
      <c r="AL880" s="6"/>
      <c r="AM880" s="6"/>
      <c r="AN880" s="8"/>
    </row>
    <row r="881" spans="1:40">
      <c r="A881" s="725"/>
      <c r="B881" s="727"/>
      <c r="C881" s="726"/>
      <c r="D881" s="726"/>
      <c r="E881" s="400"/>
      <c r="F881" s="401"/>
      <c r="G881" s="400"/>
      <c r="H881" s="400"/>
      <c r="I881" s="400"/>
      <c r="J881" s="409"/>
      <c r="K881" s="400"/>
      <c r="L881" s="400"/>
      <c r="M881" s="400"/>
      <c r="N881" s="400"/>
      <c r="O881" s="400"/>
      <c r="P881" s="400"/>
      <c r="Q881" s="400"/>
      <c r="R881" s="400"/>
      <c r="S881" s="400"/>
      <c r="T881" s="400"/>
      <c r="V881" s="403"/>
      <c r="W881" s="403"/>
      <c r="X881" s="403"/>
      <c r="Y881" s="400"/>
      <c r="Z881" s="400"/>
      <c r="AA881" s="400"/>
      <c r="AB881" s="400"/>
      <c r="AC881" s="400"/>
      <c r="AD881" s="400"/>
      <c r="AE881" s="400"/>
      <c r="AF881" s="400"/>
      <c r="AG881" s="408"/>
      <c r="AH881" s="400"/>
      <c r="AI881" s="400"/>
      <c r="AJ881" s="400"/>
      <c r="AK881" s="400"/>
      <c r="AL881" s="6"/>
      <c r="AM881" s="6"/>
      <c r="AN881" s="8"/>
    </row>
    <row r="882" spans="1:40">
      <c r="A882" s="725"/>
      <c r="B882" s="727"/>
      <c r="C882" s="726"/>
      <c r="D882" s="726"/>
      <c r="E882" s="400"/>
      <c r="F882" s="401"/>
      <c r="G882" s="400"/>
      <c r="H882" s="400"/>
      <c r="I882" s="400"/>
      <c r="J882" s="409"/>
      <c r="K882" s="400"/>
      <c r="L882" s="400"/>
      <c r="M882" s="400"/>
      <c r="N882" s="400"/>
      <c r="O882" s="400"/>
      <c r="P882" s="400"/>
      <c r="Q882" s="400"/>
      <c r="R882" s="400"/>
      <c r="S882" s="400"/>
      <c r="T882" s="400"/>
      <c r="V882" s="403"/>
      <c r="W882" s="403"/>
      <c r="X882" s="403"/>
      <c r="Y882" s="400"/>
      <c r="Z882" s="400"/>
      <c r="AA882" s="400"/>
      <c r="AB882" s="400"/>
      <c r="AC882" s="400"/>
      <c r="AD882" s="400"/>
      <c r="AE882" s="400"/>
      <c r="AF882" s="400"/>
      <c r="AG882" s="408"/>
      <c r="AH882" s="400"/>
      <c r="AI882" s="400"/>
      <c r="AJ882" s="400"/>
      <c r="AK882" s="400"/>
      <c r="AL882" s="6"/>
      <c r="AM882" s="6"/>
      <c r="AN882" s="8"/>
    </row>
    <row r="883" spans="1:40">
      <c r="A883" s="725"/>
      <c r="B883" s="727"/>
      <c r="C883" s="726"/>
      <c r="D883" s="726"/>
      <c r="E883" s="400"/>
      <c r="F883" s="401"/>
      <c r="G883" s="400"/>
      <c r="H883" s="400"/>
      <c r="I883" s="400"/>
      <c r="J883" s="409"/>
      <c r="K883" s="400"/>
      <c r="L883" s="400"/>
      <c r="M883" s="400"/>
      <c r="N883" s="400"/>
      <c r="O883" s="400"/>
      <c r="P883" s="400"/>
      <c r="Q883" s="400"/>
      <c r="R883" s="400"/>
      <c r="S883" s="400"/>
      <c r="T883" s="400"/>
      <c r="V883" s="403"/>
      <c r="W883" s="403"/>
      <c r="X883" s="403"/>
      <c r="Y883" s="400"/>
      <c r="Z883" s="400"/>
      <c r="AA883" s="400"/>
      <c r="AB883" s="400"/>
      <c r="AC883" s="400"/>
      <c r="AD883" s="400"/>
      <c r="AE883" s="400"/>
      <c r="AF883" s="400"/>
      <c r="AG883" s="408"/>
      <c r="AH883" s="400"/>
      <c r="AI883" s="400"/>
      <c r="AJ883" s="400"/>
      <c r="AK883" s="400"/>
      <c r="AL883" s="6"/>
      <c r="AM883" s="6"/>
      <c r="AN883" s="8"/>
    </row>
    <row r="884" spans="1:40">
      <c r="A884" s="725"/>
      <c r="B884" s="727"/>
      <c r="C884" s="726"/>
      <c r="D884" s="726"/>
      <c r="E884" s="400"/>
      <c r="F884" s="401"/>
      <c r="G884" s="400"/>
      <c r="H884" s="400"/>
      <c r="I884" s="400"/>
      <c r="J884" s="409"/>
      <c r="K884" s="400"/>
      <c r="L884" s="400"/>
      <c r="M884" s="400"/>
      <c r="N884" s="400"/>
      <c r="O884" s="400"/>
      <c r="P884" s="400"/>
      <c r="Q884" s="400"/>
      <c r="R884" s="400"/>
      <c r="S884" s="400"/>
      <c r="T884" s="400"/>
      <c r="V884" s="403"/>
      <c r="W884" s="403"/>
      <c r="X884" s="403"/>
      <c r="Y884" s="400"/>
      <c r="Z884" s="400"/>
      <c r="AA884" s="400"/>
      <c r="AB884" s="400"/>
      <c r="AC884" s="400"/>
      <c r="AD884" s="400"/>
      <c r="AE884" s="400"/>
      <c r="AF884" s="400"/>
      <c r="AG884" s="408"/>
      <c r="AH884" s="400"/>
      <c r="AI884" s="400"/>
      <c r="AJ884" s="400"/>
      <c r="AK884" s="400"/>
      <c r="AL884" s="6"/>
      <c r="AM884" s="6"/>
      <c r="AN884" s="8"/>
    </row>
    <row r="885" spans="1:40">
      <c r="A885" s="725"/>
      <c r="B885" s="727"/>
      <c r="C885" s="726"/>
      <c r="D885" s="726"/>
      <c r="E885" s="400"/>
      <c r="F885" s="401"/>
      <c r="G885" s="400"/>
      <c r="H885" s="400"/>
      <c r="I885" s="400"/>
      <c r="J885" s="409"/>
      <c r="K885" s="400"/>
      <c r="L885" s="400"/>
      <c r="M885" s="400"/>
      <c r="N885" s="400"/>
      <c r="O885" s="400"/>
      <c r="P885" s="400"/>
      <c r="Q885" s="400"/>
      <c r="R885" s="400"/>
      <c r="S885" s="400"/>
      <c r="T885" s="400"/>
      <c r="V885" s="403"/>
      <c r="W885" s="403"/>
      <c r="X885" s="403"/>
      <c r="Y885" s="400"/>
      <c r="Z885" s="400"/>
      <c r="AA885" s="400"/>
      <c r="AB885" s="400"/>
      <c r="AC885" s="400"/>
      <c r="AD885" s="400"/>
      <c r="AE885" s="400"/>
      <c r="AF885" s="400"/>
      <c r="AG885" s="408"/>
      <c r="AH885" s="400"/>
      <c r="AI885" s="400"/>
      <c r="AJ885" s="400"/>
      <c r="AK885" s="400"/>
      <c r="AL885" s="6"/>
      <c r="AM885" s="6"/>
      <c r="AN885" s="8"/>
    </row>
    <row r="886" spans="1:40">
      <c r="A886" s="725"/>
      <c r="B886" s="727"/>
      <c r="C886" s="726"/>
      <c r="D886" s="726"/>
      <c r="E886" s="400"/>
      <c r="F886" s="401"/>
      <c r="G886" s="400"/>
      <c r="H886" s="400"/>
      <c r="I886" s="400"/>
      <c r="J886" s="409"/>
      <c r="K886" s="400"/>
      <c r="L886" s="400"/>
      <c r="M886" s="400"/>
      <c r="N886" s="400"/>
      <c r="O886" s="400"/>
      <c r="P886" s="400"/>
      <c r="Q886" s="400"/>
      <c r="R886" s="400"/>
      <c r="S886" s="400"/>
      <c r="T886" s="400"/>
      <c r="V886" s="403"/>
      <c r="W886" s="403"/>
      <c r="X886" s="403"/>
      <c r="Y886" s="400"/>
      <c r="Z886" s="400"/>
      <c r="AA886" s="400"/>
      <c r="AB886" s="400"/>
      <c r="AC886" s="400"/>
      <c r="AD886" s="400"/>
      <c r="AE886" s="400"/>
      <c r="AF886" s="400"/>
      <c r="AG886" s="408"/>
      <c r="AH886" s="400"/>
      <c r="AI886" s="400"/>
      <c r="AJ886" s="400"/>
      <c r="AK886" s="400"/>
      <c r="AL886" s="6"/>
      <c r="AM886" s="6"/>
      <c r="AN886" s="8"/>
    </row>
    <row r="887" spans="1:40">
      <c r="A887" s="725"/>
      <c r="B887" s="727"/>
      <c r="C887" s="726"/>
      <c r="D887" s="726"/>
      <c r="E887" s="400"/>
      <c r="F887" s="401"/>
      <c r="G887" s="400"/>
      <c r="H887" s="400"/>
      <c r="I887" s="400"/>
      <c r="J887" s="409"/>
      <c r="K887" s="400"/>
      <c r="L887" s="400"/>
      <c r="M887" s="400"/>
      <c r="N887" s="400"/>
      <c r="O887" s="400"/>
      <c r="P887" s="400"/>
      <c r="Q887" s="400"/>
      <c r="R887" s="400"/>
      <c r="S887" s="400"/>
      <c r="T887" s="400"/>
      <c r="V887" s="403"/>
      <c r="W887" s="403"/>
      <c r="X887" s="403"/>
      <c r="Y887" s="400"/>
      <c r="Z887" s="400"/>
      <c r="AA887" s="400"/>
      <c r="AB887" s="400"/>
      <c r="AC887" s="400"/>
      <c r="AD887" s="400"/>
      <c r="AE887" s="400"/>
      <c r="AF887" s="400"/>
      <c r="AG887" s="408"/>
      <c r="AH887" s="400"/>
      <c r="AI887" s="400"/>
      <c r="AJ887" s="400"/>
      <c r="AK887" s="400"/>
      <c r="AL887" s="6"/>
      <c r="AM887" s="6"/>
      <c r="AN887" s="8"/>
    </row>
    <row r="888" spans="1:40">
      <c r="A888" s="725"/>
      <c r="B888" s="727"/>
      <c r="C888" s="726"/>
      <c r="D888" s="726"/>
      <c r="E888" s="400"/>
      <c r="F888" s="401"/>
      <c r="G888" s="400"/>
      <c r="H888" s="400"/>
      <c r="I888" s="400"/>
      <c r="J888" s="409"/>
      <c r="K888" s="400"/>
      <c r="L888" s="400"/>
      <c r="M888" s="400"/>
      <c r="N888" s="400"/>
      <c r="O888" s="400"/>
      <c r="P888" s="400"/>
      <c r="Q888" s="400"/>
      <c r="R888" s="400"/>
      <c r="S888" s="400"/>
      <c r="T888" s="400"/>
      <c r="V888" s="403"/>
      <c r="W888" s="403"/>
      <c r="X888" s="403"/>
      <c r="Y888" s="400"/>
      <c r="Z888" s="400"/>
      <c r="AA888" s="400"/>
      <c r="AB888" s="400"/>
      <c r="AC888" s="400"/>
      <c r="AD888" s="400"/>
      <c r="AE888" s="400"/>
      <c r="AF888" s="400"/>
      <c r="AG888" s="408"/>
      <c r="AH888" s="400"/>
      <c r="AI888" s="400"/>
      <c r="AJ888" s="400"/>
      <c r="AK888" s="400"/>
      <c r="AL888" s="6"/>
      <c r="AM888" s="6"/>
      <c r="AN888" s="8"/>
    </row>
    <row r="889" spans="1:40">
      <c r="A889" s="725"/>
      <c r="B889" s="727"/>
      <c r="C889" s="726"/>
      <c r="D889" s="726"/>
      <c r="E889" s="400"/>
      <c r="F889" s="401"/>
      <c r="G889" s="400"/>
      <c r="H889" s="400"/>
      <c r="I889" s="400"/>
      <c r="J889" s="409"/>
      <c r="K889" s="400"/>
      <c r="L889" s="400"/>
      <c r="M889" s="400"/>
      <c r="N889" s="400"/>
      <c r="O889" s="400"/>
      <c r="P889" s="400"/>
      <c r="Q889" s="400"/>
      <c r="R889" s="400"/>
      <c r="S889" s="400"/>
      <c r="T889" s="400"/>
      <c r="V889" s="403"/>
      <c r="W889" s="403"/>
      <c r="X889" s="403"/>
      <c r="Y889" s="400"/>
      <c r="Z889" s="400"/>
      <c r="AA889" s="400"/>
      <c r="AB889" s="400"/>
      <c r="AC889" s="400"/>
      <c r="AD889" s="400"/>
      <c r="AE889" s="400"/>
      <c r="AF889" s="400"/>
      <c r="AG889" s="408"/>
      <c r="AH889" s="400"/>
      <c r="AI889" s="400"/>
      <c r="AJ889" s="400"/>
      <c r="AK889" s="400"/>
      <c r="AL889" s="6"/>
      <c r="AM889" s="6"/>
      <c r="AN889" s="8"/>
    </row>
    <row r="890" spans="1:40">
      <c r="A890" s="725"/>
      <c r="B890" s="727"/>
      <c r="C890" s="726"/>
      <c r="D890" s="726"/>
      <c r="E890" s="400"/>
      <c r="F890" s="401"/>
      <c r="G890" s="400"/>
      <c r="H890" s="400"/>
      <c r="I890" s="400"/>
      <c r="J890" s="409"/>
      <c r="K890" s="400"/>
      <c r="L890" s="400"/>
      <c r="M890" s="400"/>
      <c r="N890" s="400"/>
      <c r="O890" s="400"/>
      <c r="P890" s="400"/>
      <c r="Q890" s="400"/>
      <c r="R890" s="400"/>
      <c r="S890" s="400"/>
      <c r="T890" s="400"/>
      <c r="V890" s="403"/>
      <c r="W890" s="403"/>
      <c r="X890" s="403"/>
      <c r="Y890" s="400"/>
      <c r="Z890" s="400"/>
      <c r="AA890" s="400"/>
      <c r="AB890" s="400"/>
      <c r="AC890" s="400"/>
      <c r="AD890" s="400"/>
      <c r="AE890" s="400"/>
      <c r="AF890" s="400"/>
      <c r="AG890" s="408"/>
      <c r="AH890" s="400"/>
      <c r="AI890" s="400"/>
      <c r="AJ890" s="400"/>
      <c r="AK890" s="400"/>
      <c r="AL890" s="6"/>
      <c r="AM890" s="6"/>
      <c r="AN890" s="8"/>
    </row>
    <row r="891" spans="1:40">
      <c r="A891" s="725"/>
      <c r="B891" s="727"/>
      <c r="C891" s="726"/>
      <c r="D891" s="726"/>
      <c r="E891" s="400"/>
      <c r="F891" s="401"/>
      <c r="G891" s="400"/>
      <c r="H891" s="400"/>
      <c r="I891" s="400"/>
      <c r="J891" s="409"/>
      <c r="K891" s="400"/>
      <c r="L891" s="400"/>
      <c r="M891" s="400"/>
      <c r="N891" s="400"/>
      <c r="O891" s="400"/>
      <c r="P891" s="400"/>
      <c r="Q891" s="400"/>
      <c r="R891" s="400"/>
      <c r="S891" s="400"/>
      <c r="T891" s="400"/>
      <c r="V891" s="403"/>
      <c r="W891" s="403"/>
      <c r="X891" s="403"/>
      <c r="Y891" s="400"/>
      <c r="Z891" s="400"/>
      <c r="AA891" s="400"/>
      <c r="AB891" s="400"/>
      <c r="AC891" s="400"/>
      <c r="AD891" s="400"/>
      <c r="AE891" s="400"/>
      <c r="AF891" s="400"/>
      <c r="AG891" s="408"/>
      <c r="AH891" s="400"/>
      <c r="AI891" s="400"/>
      <c r="AJ891" s="400"/>
      <c r="AK891" s="400"/>
      <c r="AL891" s="6"/>
      <c r="AM891" s="6"/>
      <c r="AN891" s="8"/>
    </row>
    <row r="892" spans="1:40">
      <c r="A892" s="725"/>
      <c r="B892" s="727"/>
      <c r="C892" s="726"/>
      <c r="D892" s="726"/>
      <c r="E892" s="400"/>
      <c r="F892" s="401"/>
      <c r="G892" s="400"/>
      <c r="H892" s="400"/>
      <c r="I892" s="400"/>
      <c r="J892" s="409"/>
      <c r="K892" s="400"/>
      <c r="L892" s="400"/>
      <c r="M892" s="400"/>
      <c r="N892" s="400"/>
      <c r="O892" s="400"/>
      <c r="P892" s="400"/>
      <c r="Q892" s="400"/>
      <c r="R892" s="400"/>
      <c r="S892" s="400"/>
      <c r="T892" s="400"/>
      <c r="V892" s="403"/>
      <c r="W892" s="403"/>
      <c r="X892" s="403"/>
      <c r="Y892" s="400"/>
      <c r="Z892" s="400"/>
      <c r="AA892" s="400"/>
      <c r="AB892" s="400"/>
      <c r="AC892" s="400"/>
      <c r="AD892" s="400"/>
      <c r="AE892" s="400"/>
      <c r="AF892" s="400"/>
      <c r="AG892" s="408"/>
      <c r="AH892" s="400"/>
      <c r="AI892" s="400"/>
      <c r="AJ892" s="400"/>
      <c r="AK892" s="400"/>
      <c r="AL892" s="6"/>
      <c r="AM892" s="6"/>
      <c r="AN892" s="8"/>
    </row>
    <row r="893" spans="1:40">
      <c r="A893" s="725"/>
      <c r="B893" s="727"/>
      <c r="C893" s="726"/>
      <c r="D893" s="726"/>
      <c r="E893" s="400"/>
      <c r="F893" s="401"/>
      <c r="G893" s="400"/>
      <c r="H893" s="400"/>
      <c r="I893" s="400"/>
      <c r="J893" s="409"/>
      <c r="K893" s="400"/>
      <c r="L893" s="400"/>
      <c r="M893" s="400"/>
      <c r="N893" s="400"/>
      <c r="O893" s="400"/>
      <c r="P893" s="400"/>
      <c r="Q893" s="400"/>
      <c r="R893" s="400"/>
      <c r="S893" s="400"/>
      <c r="T893" s="400"/>
      <c r="V893" s="403"/>
      <c r="W893" s="403"/>
      <c r="X893" s="403"/>
      <c r="Y893" s="400"/>
      <c r="Z893" s="400"/>
      <c r="AA893" s="400"/>
      <c r="AB893" s="400"/>
      <c r="AC893" s="400"/>
      <c r="AD893" s="400"/>
      <c r="AE893" s="400"/>
      <c r="AF893" s="400"/>
      <c r="AG893" s="408"/>
      <c r="AH893" s="400"/>
      <c r="AI893" s="400"/>
      <c r="AJ893" s="400"/>
      <c r="AK893" s="400"/>
      <c r="AL893" s="6"/>
      <c r="AM893" s="6"/>
      <c r="AN893" s="8"/>
    </row>
    <row r="894" spans="1:40">
      <c r="A894" s="725"/>
      <c r="B894" s="727"/>
      <c r="C894" s="726"/>
      <c r="D894" s="726"/>
      <c r="E894" s="400"/>
      <c r="F894" s="401"/>
      <c r="G894" s="400"/>
      <c r="H894" s="400"/>
      <c r="I894" s="400"/>
      <c r="J894" s="409"/>
      <c r="K894" s="400"/>
      <c r="L894" s="400"/>
      <c r="M894" s="400"/>
      <c r="N894" s="400"/>
      <c r="O894" s="400"/>
      <c r="P894" s="400"/>
      <c r="Q894" s="400"/>
      <c r="R894" s="400"/>
      <c r="S894" s="400"/>
      <c r="T894" s="400"/>
      <c r="V894" s="403"/>
      <c r="W894" s="403"/>
      <c r="X894" s="403"/>
      <c r="Y894" s="400"/>
      <c r="Z894" s="400"/>
      <c r="AA894" s="400"/>
      <c r="AB894" s="400"/>
      <c r="AC894" s="400"/>
      <c r="AD894" s="400"/>
      <c r="AE894" s="400"/>
      <c r="AF894" s="400"/>
      <c r="AG894" s="408"/>
      <c r="AH894" s="400"/>
      <c r="AI894" s="400"/>
      <c r="AJ894" s="400"/>
      <c r="AK894" s="400"/>
      <c r="AL894" s="6"/>
      <c r="AM894" s="6"/>
      <c r="AN894" s="8"/>
    </row>
    <row r="895" spans="1:40">
      <c r="A895" s="725"/>
      <c r="B895" s="727"/>
      <c r="C895" s="726"/>
      <c r="D895" s="726"/>
      <c r="E895" s="400"/>
      <c r="F895" s="401"/>
      <c r="G895" s="400"/>
      <c r="H895" s="400"/>
      <c r="I895" s="400"/>
      <c r="J895" s="409"/>
      <c r="K895" s="400"/>
      <c r="L895" s="400"/>
      <c r="M895" s="400"/>
      <c r="N895" s="400"/>
      <c r="O895" s="400"/>
      <c r="P895" s="400"/>
      <c r="Q895" s="400"/>
      <c r="R895" s="400"/>
      <c r="S895" s="400"/>
      <c r="T895" s="400"/>
      <c r="V895" s="403"/>
      <c r="W895" s="403"/>
      <c r="X895" s="403"/>
      <c r="Y895" s="400"/>
      <c r="Z895" s="400"/>
      <c r="AA895" s="400"/>
      <c r="AB895" s="400"/>
      <c r="AC895" s="400"/>
      <c r="AD895" s="400"/>
      <c r="AE895" s="400"/>
      <c r="AF895" s="400"/>
      <c r="AG895" s="408"/>
      <c r="AH895" s="400"/>
      <c r="AI895" s="400"/>
      <c r="AJ895" s="400"/>
      <c r="AK895" s="400"/>
      <c r="AL895" s="6"/>
      <c r="AM895" s="6"/>
      <c r="AN895" s="8"/>
    </row>
    <row r="896" spans="1:40">
      <c r="A896" s="725"/>
      <c r="B896" s="727"/>
      <c r="C896" s="726"/>
      <c r="D896" s="726"/>
      <c r="E896" s="400"/>
      <c r="F896" s="401"/>
      <c r="G896" s="400"/>
      <c r="H896" s="400"/>
      <c r="I896" s="400"/>
      <c r="J896" s="409"/>
      <c r="K896" s="400"/>
      <c r="L896" s="400"/>
      <c r="M896" s="400"/>
      <c r="N896" s="400"/>
      <c r="O896" s="400"/>
      <c r="P896" s="400"/>
      <c r="Q896" s="400"/>
      <c r="R896" s="400"/>
      <c r="S896" s="400"/>
      <c r="T896" s="400"/>
      <c r="V896" s="403"/>
      <c r="W896" s="403"/>
      <c r="X896" s="403"/>
      <c r="Y896" s="400"/>
      <c r="Z896" s="400"/>
      <c r="AA896" s="400"/>
      <c r="AB896" s="400"/>
      <c r="AC896" s="400"/>
      <c r="AD896" s="400"/>
      <c r="AE896" s="400"/>
      <c r="AF896" s="400"/>
      <c r="AG896" s="408"/>
      <c r="AH896" s="400"/>
      <c r="AI896" s="400"/>
      <c r="AJ896" s="400"/>
      <c r="AK896" s="400"/>
      <c r="AL896" s="6"/>
      <c r="AM896" s="6"/>
      <c r="AN896" s="8"/>
    </row>
    <row r="897" spans="1:40">
      <c r="A897" s="725"/>
      <c r="B897" s="727"/>
      <c r="C897" s="726"/>
      <c r="D897" s="726"/>
      <c r="E897" s="400"/>
      <c r="F897" s="401"/>
      <c r="G897" s="400"/>
      <c r="H897" s="400"/>
      <c r="I897" s="400"/>
      <c r="J897" s="409"/>
      <c r="K897" s="400"/>
      <c r="L897" s="400"/>
      <c r="M897" s="400"/>
      <c r="N897" s="400"/>
      <c r="O897" s="400"/>
      <c r="P897" s="400"/>
      <c r="Q897" s="400"/>
      <c r="R897" s="400"/>
      <c r="S897" s="400"/>
      <c r="T897" s="400"/>
      <c r="V897" s="403"/>
      <c r="W897" s="403"/>
      <c r="X897" s="403"/>
      <c r="Y897" s="400"/>
      <c r="Z897" s="400"/>
      <c r="AA897" s="400"/>
      <c r="AB897" s="400"/>
      <c r="AC897" s="400"/>
      <c r="AD897" s="400"/>
      <c r="AE897" s="400"/>
      <c r="AF897" s="400"/>
      <c r="AG897" s="408"/>
      <c r="AH897" s="400"/>
      <c r="AI897" s="400"/>
      <c r="AJ897" s="400"/>
      <c r="AK897" s="400"/>
      <c r="AL897" s="6"/>
      <c r="AM897" s="6"/>
      <c r="AN897" s="8"/>
    </row>
    <row r="898" spans="1:40">
      <c r="A898" s="725"/>
      <c r="B898" s="727"/>
      <c r="C898" s="726"/>
      <c r="D898" s="726"/>
      <c r="E898" s="400"/>
      <c r="F898" s="401"/>
      <c r="G898" s="400"/>
      <c r="H898" s="400"/>
      <c r="I898" s="400"/>
      <c r="J898" s="409"/>
      <c r="K898" s="400"/>
      <c r="L898" s="400"/>
      <c r="M898" s="400"/>
      <c r="N898" s="400"/>
      <c r="O898" s="400"/>
      <c r="P898" s="400"/>
      <c r="Q898" s="400"/>
      <c r="R898" s="400"/>
      <c r="S898" s="400"/>
      <c r="T898" s="400"/>
      <c r="V898" s="403"/>
      <c r="W898" s="403"/>
      <c r="X898" s="403"/>
      <c r="Y898" s="400"/>
      <c r="Z898" s="400"/>
      <c r="AA898" s="400"/>
      <c r="AB898" s="400"/>
      <c r="AC898" s="400"/>
      <c r="AD898" s="400"/>
      <c r="AE898" s="400"/>
      <c r="AF898" s="400"/>
      <c r="AG898" s="408"/>
      <c r="AH898" s="400"/>
      <c r="AI898" s="400"/>
      <c r="AJ898" s="400"/>
      <c r="AK898" s="400"/>
      <c r="AL898" s="6"/>
      <c r="AM898" s="6"/>
      <c r="AN898" s="8"/>
    </row>
    <row r="899" spans="1:40">
      <c r="A899" s="725"/>
      <c r="B899" s="727"/>
      <c r="C899" s="726"/>
      <c r="D899" s="726"/>
      <c r="E899" s="400"/>
      <c r="F899" s="401"/>
      <c r="G899" s="400"/>
      <c r="H899" s="400"/>
      <c r="I899" s="400"/>
      <c r="J899" s="409"/>
      <c r="K899" s="400"/>
      <c r="L899" s="400"/>
      <c r="M899" s="400"/>
      <c r="N899" s="400"/>
      <c r="O899" s="400"/>
      <c r="P899" s="400"/>
      <c r="Q899" s="400"/>
      <c r="R899" s="400"/>
      <c r="S899" s="400"/>
      <c r="T899" s="400"/>
      <c r="V899" s="403"/>
      <c r="W899" s="403"/>
      <c r="X899" s="403"/>
      <c r="Y899" s="400"/>
      <c r="Z899" s="400"/>
      <c r="AA899" s="400"/>
      <c r="AB899" s="400"/>
      <c r="AC899" s="400"/>
      <c r="AD899" s="400"/>
      <c r="AE899" s="400"/>
      <c r="AF899" s="400"/>
      <c r="AG899" s="408"/>
      <c r="AH899" s="400"/>
      <c r="AI899" s="400"/>
      <c r="AJ899" s="400"/>
      <c r="AK899" s="400"/>
      <c r="AL899" s="6"/>
      <c r="AM899" s="6"/>
      <c r="AN899" s="8"/>
    </row>
    <row r="900" spans="1:40">
      <c r="A900" s="725"/>
      <c r="B900" s="727"/>
      <c r="C900" s="726"/>
      <c r="D900" s="726"/>
      <c r="E900" s="400"/>
      <c r="F900" s="401"/>
      <c r="G900" s="400"/>
      <c r="H900" s="400"/>
      <c r="I900" s="400"/>
      <c r="J900" s="409"/>
      <c r="K900" s="400"/>
      <c r="L900" s="400"/>
      <c r="M900" s="400"/>
      <c r="N900" s="400"/>
      <c r="O900" s="400"/>
      <c r="P900" s="400"/>
      <c r="Q900" s="400"/>
      <c r="R900" s="400"/>
      <c r="S900" s="400"/>
      <c r="T900" s="400"/>
      <c r="V900" s="403"/>
      <c r="W900" s="403"/>
      <c r="X900" s="403"/>
      <c r="Y900" s="400"/>
      <c r="Z900" s="400"/>
      <c r="AA900" s="400"/>
      <c r="AB900" s="400"/>
      <c r="AC900" s="400"/>
      <c r="AD900" s="400"/>
      <c r="AE900" s="400"/>
      <c r="AF900" s="400"/>
      <c r="AG900" s="408"/>
      <c r="AH900" s="400"/>
      <c r="AI900" s="400"/>
      <c r="AJ900" s="400"/>
      <c r="AK900" s="400"/>
      <c r="AL900" s="6"/>
      <c r="AM900" s="6"/>
      <c r="AN900" s="8"/>
    </row>
    <row r="901" spans="1:40">
      <c r="A901" s="725"/>
      <c r="B901" s="727"/>
      <c r="C901" s="726"/>
      <c r="D901" s="726"/>
      <c r="E901" s="400"/>
      <c r="F901" s="401"/>
      <c r="G901" s="400"/>
      <c r="H901" s="400"/>
      <c r="I901" s="400"/>
      <c r="J901" s="409"/>
      <c r="K901" s="400"/>
      <c r="L901" s="400"/>
      <c r="M901" s="400"/>
      <c r="N901" s="400"/>
      <c r="O901" s="400"/>
      <c r="P901" s="400"/>
      <c r="Q901" s="400"/>
      <c r="R901" s="400"/>
      <c r="S901" s="400"/>
      <c r="T901" s="400"/>
      <c r="V901" s="403"/>
      <c r="W901" s="403"/>
      <c r="X901" s="403"/>
      <c r="Y901" s="400"/>
      <c r="Z901" s="400"/>
      <c r="AA901" s="400"/>
      <c r="AB901" s="400"/>
      <c r="AC901" s="400"/>
      <c r="AD901" s="400"/>
      <c r="AE901" s="400"/>
      <c r="AF901" s="400"/>
      <c r="AG901" s="408"/>
      <c r="AH901" s="400"/>
      <c r="AI901" s="400"/>
      <c r="AJ901" s="400"/>
      <c r="AK901" s="400"/>
      <c r="AL901" s="6"/>
      <c r="AM901" s="6"/>
      <c r="AN901" s="8"/>
    </row>
    <row r="902" spans="1:40">
      <c r="A902" s="725"/>
      <c r="B902" s="727"/>
      <c r="C902" s="726"/>
      <c r="D902" s="726"/>
      <c r="E902" s="400"/>
      <c r="F902" s="401"/>
      <c r="G902" s="400"/>
      <c r="H902" s="400"/>
      <c r="I902" s="400"/>
      <c r="J902" s="409"/>
      <c r="K902" s="400"/>
      <c r="L902" s="400"/>
      <c r="M902" s="400"/>
      <c r="N902" s="400"/>
      <c r="O902" s="400"/>
      <c r="P902" s="400"/>
      <c r="Q902" s="400"/>
      <c r="R902" s="400"/>
      <c r="S902" s="400"/>
      <c r="T902" s="400"/>
      <c r="V902" s="403"/>
      <c r="W902" s="403"/>
      <c r="X902" s="403"/>
      <c r="Y902" s="400"/>
      <c r="Z902" s="400"/>
      <c r="AA902" s="400"/>
      <c r="AB902" s="400"/>
      <c r="AC902" s="400"/>
      <c r="AD902" s="400"/>
      <c r="AE902" s="400"/>
      <c r="AF902" s="400"/>
      <c r="AG902" s="408"/>
      <c r="AH902" s="400"/>
      <c r="AI902" s="400"/>
      <c r="AJ902" s="400"/>
      <c r="AK902" s="400"/>
      <c r="AL902" s="6"/>
      <c r="AM902" s="6"/>
      <c r="AN902" s="8"/>
    </row>
    <row r="903" spans="1:40">
      <c r="A903" s="725"/>
      <c r="B903" s="727"/>
      <c r="C903" s="726"/>
      <c r="D903" s="726"/>
      <c r="E903" s="400"/>
      <c r="F903" s="401"/>
      <c r="G903" s="400"/>
      <c r="H903" s="400"/>
      <c r="I903" s="400"/>
      <c r="J903" s="409"/>
      <c r="K903" s="400"/>
      <c r="L903" s="400"/>
      <c r="M903" s="400"/>
      <c r="N903" s="400"/>
      <c r="O903" s="400"/>
      <c r="P903" s="400"/>
      <c r="Q903" s="400"/>
      <c r="R903" s="400"/>
      <c r="S903" s="400"/>
      <c r="T903" s="400"/>
      <c r="V903" s="403"/>
      <c r="W903" s="403"/>
      <c r="X903" s="403"/>
      <c r="Y903" s="400"/>
      <c r="Z903" s="400"/>
      <c r="AA903" s="400"/>
      <c r="AB903" s="400"/>
      <c r="AC903" s="400"/>
      <c r="AD903" s="400"/>
      <c r="AE903" s="400"/>
      <c r="AF903" s="400"/>
      <c r="AG903" s="408"/>
      <c r="AH903" s="400"/>
      <c r="AI903" s="400"/>
      <c r="AJ903" s="400"/>
      <c r="AK903" s="400"/>
      <c r="AL903" s="6"/>
      <c r="AM903" s="6"/>
      <c r="AN903" s="8"/>
    </row>
    <row r="904" spans="1:40">
      <c r="A904" s="725"/>
      <c r="B904" s="727"/>
      <c r="C904" s="726"/>
      <c r="D904" s="726"/>
      <c r="E904" s="400"/>
      <c r="F904" s="401"/>
      <c r="G904" s="400"/>
      <c r="H904" s="400"/>
      <c r="I904" s="400"/>
      <c r="J904" s="409"/>
      <c r="K904" s="400"/>
      <c r="L904" s="400"/>
      <c r="M904" s="400"/>
      <c r="N904" s="400"/>
      <c r="O904" s="400"/>
      <c r="P904" s="400"/>
      <c r="Q904" s="400"/>
      <c r="R904" s="400"/>
      <c r="S904" s="400"/>
      <c r="T904" s="400"/>
      <c r="V904" s="403"/>
      <c r="W904" s="403"/>
      <c r="X904" s="403"/>
      <c r="Y904" s="400"/>
      <c r="Z904" s="400"/>
      <c r="AA904" s="400"/>
      <c r="AB904" s="400"/>
      <c r="AC904" s="400"/>
      <c r="AD904" s="400"/>
      <c r="AE904" s="400"/>
      <c r="AF904" s="400"/>
      <c r="AG904" s="408"/>
      <c r="AH904" s="400"/>
      <c r="AI904" s="400"/>
      <c r="AJ904" s="400"/>
      <c r="AK904" s="400"/>
      <c r="AL904" s="6"/>
      <c r="AM904" s="6"/>
      <c r="AN904" s="8"/>
    </row>
    <row r="905" spans="1:40">
      <c r="A905" s="725"/>
      <c r="B905" s="727"/>
      <c r="C905" s="726"/>
      <c r="D905" s="726"/>
      <c r="E905" s="400"/>
      <c r="F905" s="401"/>
      <c r="G905" s="400"/>
      <c r="H905" s="400"/>
      <c r="I905" s="400"/>
      <c r="J905" s="409"/>
      <c r="K905" s="400"/>
      <c r="L905" s="400"/>
      <c r="M905" s="400"/>
      <c r="N905" s="400"/>
      <c r="O905" s="400"/>
      <c r="P905" s="400"/>
      <c r="Q905" s="400"/>
      <c r="R905" s="400"/>
      <c r="S905" s="400"/>
      <c r="T905" s="400"/>
      <c r="V905" s="403"/>
      <c r="W905" s="403"/>
      <c r="X905" s="403"/>
      <c r="Y905" s="400"/>
      <c r="Z905" s="400"/>
      <c r="AA905" s="400"/>
      <c r="AB905" s="400"/>
      <c r="AC905" s="400"/>
      <c r="AD905" s="400"/>
      <c r="AE905" s="400"/>
      <c r="AF905" s="400"/>
      <c r="AG905" s="408"/>
      <c r="AH905" s="400"/>
      <c r="AI905" s="400"/>
      <c r="AJ905" s="400"/>
      <c r="AK905" s="400"/>
      <c r="AL905" s="6"/>
      <c r="AM905" s="6"/>
      <c r="AN905" s="8"/>
    </row>
    <row r="906" spans="1:40">
      <c r="A906" s="725"/>
      <c r="B906" s="727"/>
      <c r="C906" s="726"/>
      <c r="D906" s="726"/>
      <c r="E906" s="400"/>
      <c r="F906" s="401"/>
      <c r="G906" s="400"/>
      <c r="H906" s="400"/>
      <c r="I906" s="400"/>
      <c r="J906" s="409"/>
      <c r="K906" s="400"/>
      <c r="L906" s="400"/>
      <c r="M906" s="400"/>
      <c r="N906" s="400"/>
      <c r="O906" s="400"/>
      <c r="P906" s="400"/>
      <c r="Q906" s="400"/>
      <c r="R906" s="400"/>
      <c r="S906" s="400"/>
      <c r="T906" s="400"/>
      <c r="V906" s="403"/>
      <c r="W906" s="403"/>
      <c r="X906" s="403"/>
      <c r="Y906" s="400"/>
      <c r="Z906" s="400"/>
      <c r="AA906" s="400"/>
      <c r="AB906" s="400"/>
      <c r="AC906" s="400"/>
      <c r="AD906" s="400"/>
      <c r="AE906" s="400"/>
      <c r="AF906" s="400"/>
      <c r="AG906" s="408"/>
      <c r="AH906" s="400"/>
      <c r="AI906" s="400"/>
      <c r="AJ906" s="400"/>
      <c r="AK906" s="400"/>
      <c r="AL906" s="6"/>
      <c r="AM906" s="6"/>
      <c r="AN906" s="8"/>
    </row>
    <row r="907" spans="1:40">
      <c r="A907" s="725"/>
      <c r="B907" s="727"/>
      <c r="C907" s="726"/>
      <c r="D907" s="726"/>
      <c r="E907" s="400"/>
      <c r="F907" s="401"/>
      <c r="G907" s="400"/>
      <c r="H907" s="400"/>
      <c r="I907" s="400"/>
      <c r="J907" s="409"/>
      <c r="K907" s="400"/>
      <c r="L907" s="400"/>
      <c r="M907" s="400"/>
      <c r="N907" s="400"/>
      <c r="O907" s="400"/>
      <c r="P907" s="400"/>
      <c r="Q907" s="400"/>
      <c r="R907" s="400"/>
      <c r="S907" s="400"/>
      <c r="T907" s="400"/>
      <c r="V907" s="403"/>
      <c r="W907" s="403"/>
      <c r="X907" s="403"/>
      <c r="Y907" s="400"/>
      <c r="Z907" s="400"/>
      <c r="AA907" s="400"/>
      <c r="AB907" s="400"/>
      <c r="AC907" s="400"/>
      <c r="AD907" s="400"/>
      <c r="AE907" s="400"/>
      <c r="AF907" s="400"/>
      <c r="AG907" s="408"/>
      <c r="AH907" s="400"/>
      <c r="AI907" s="400"/>
      <c r="AJ907" s="400"/>
      <c r="AK907" s="400"/>
      <c r="AL907" s="6"/>
      <c r="AM907" s="6"/>
      <c r="AN907" s="8"/>
    </row>
    <row r="908" spans="1:40">
      <c r="A908" s="725"/>
      <c r="B908" s="727"/>
      <c r="C908" s="726"/>
      <c r="D908" s="726"/>
      <c r="E908" s="400"/>
      <c r="F908" s="401"/>
      <c r="G908" s="400"/>
      <c r="H908" s="400"/>
      <c r="I908" s="400"/>
      <c r="J908" s="409"/>
      <c r="K908" s="400"/>
      <c r="L908" s="400"/>
      <c r="M908" s="400"/>
      <c r="N908" s="400"/>
      <c r="O908" s="400"/>
      <c r="P908" s="400"/>
      <c r="Q908" s="400"/>
      <c r="R908" s="400"/>
      <c r="S908" s="400"/>
      <c r="T908" s="400"/>
      <c r="V908" s="403"/>
      <c r="W908" s="403"/>
      <c r="X908" s="403"/>
      <c r="Y908" s="400"/>
      <c r="Z908" s="400"/>
      <c r="AA908" s="400"/>
      <c r="AB908" s="400"/>
      <c r="AC908" s="400"/>
      <c r="AD908" s="400"/>
      <c r="AE908" s="400"/>
      <c r="AF908" s="400"/>
      <c r="AG908" s="408"/>
      <c r="AH908" s="400"/>
      <c r="AI908" s="400"/>
      <c r="AJ908" s="400"/>
      <c r="AK908" s="400"/>
      <c r="AL908" s="6"/>
      <c r="AM908" s="6"/>
      <c r="AN908" s="8"/>
    </row>
    <row r="909" spans="1:40">
      <c r="A909" s="725"/>
      <c r="B909" s="727"/>
      <c r="C909" s="726"/>
      <c r="D909" s="726"/>
      <c r="E909" s="400"/>
      <c r="F909" s="401"/>
      <c r="G909" s="400"/>
      <c r="H909" s="400"/>
      <c r="I909" s="400"/>
      <c r="J909" s="409"/>
      <c r="K909" s="400"/>
      <c r="L909" s="400"/>
      <c r="M909" s="400"/>
      <c r="N909" s="400"/>
      <c r="O909" s="400"/>
      <c r="P909" s="400"/>
      <c r="Q909" s="400"/>
      <c r="R909" s="400"/>
      <c r="S909" s="400"/>
      <c r="T909" s="400"/>
      <c r="V909" s="403"/>
      <c r="W909" s="403"/>
      <c r="X909" s="403"/>
      <c r="Y909" s="400"/>
      <c r="Z909" s="400"/>
      <c r="AA909" s="400"/>
      <c r="AB909" s="400"/>
      <c r="AC909" s="400"/>
      <c r="AD909" s="400"/>
      <c r="AE909" s="400"/>
      <c r="AF909" s="400"/>
      <c r="AG909" s="408"/>
      <c r="AH909" s="400"/>
      <c r="AI909" s="400"/>
      <c r="AJ909" s="400"/>
      <c r="AK909" s="400"/>
      <c r="AL909" s="6"/>
      <c r="AM909" s="6"/>
      <c r="AN909" s="8"/>
    </row>
    <row r="910" spans="1:40">
      <c r="A910" s="725"/>
      <c r="B910" s="727"/>
      <c r="C910" s="726"/>
      <c r="D910" s="726"/>
      <c r="E910" s="400"/>
      <c r="F910" s="401"/>
      <c r="G910" s="400"/>
      <c r="H910" s="400"/>
      <c r="I910" s="400"/>
      <c r="J910" s="409"/>
      <c r="K910" s="400"/>
      <c r="L910" s="400"/>
      <c r="M910" s="400"/>
      <c r="N910" s="400"/>
      <c r="O910" s="400"/>
      <c r="P910" s="400"/>
      <c r="Q910" s="400"/>
      <c r="R910" s="400"/>
      <c r="S910" s="400"/>
      <c r="T910" s="400"/>
      <c r="V910" s="403"/>
      <c r="W910" s="403"/>
      <c r="X910" s="403"/>
      <c r="Y910" s="400"/>
      <c r="Z910" s="400"/>
      <c r="AA910" s="400"/>
      <c r="AB910" s="400"/>
      <c r="AC910" s="400"/>
      <c r="AD910" s="400"/>
      <c r="AE910" s="400"/>
      <c r="AF910" s="400"/>
      <c r="AG910" s="408"/>
      <c r="AH910" s="400"/>
      <c r="AI910" s="400"/>
      <c r="AJ910" s="400"/>
      <c r="AK910" s="400"/>
      <c r="AL910" s="6"/>
      <c r="AM910" s="6"/>
      <c r="AN910" s="8"/>
    </row>
    <row r="911" spans="1:40">
      <c r="A911" s="725"/>
      <c r="B911" s="727"/>
      <c r="C911" s="726"/>
      <c r="D911" s="726"/>
      <c r="E911" s="400"/>
      <c r="F911" s="401"/>
      <c r="G911" s="400"/>
      <c r="H911" s="400"/>
      <c r="I911" s="400"/>
      <c r="J911" s="409"/>
      <c r="K911" s="400"/>
      <c r="L911" s="400"/>
      <c r="M911" s="400"/>
      <c r="N911" s="400"/>
      <c r="O911" s="400"/>
      <c r="P911" s="400"/>
      <c r="Q911" s="400"/>
      <c r="R911" s="400"/>
      <c r="S911" s="400"/>
      <c r="T911" s="400"/>
      <c r="V911" s="403"/>
      <c r="W911" s="403"/>
      <c r="X911" s="403"/>
      <c r="Y911" s="400"/>
      <c r="Z911" s="400"/>
      <c r="AA911" s="400"/>
      <c r="AB911" s="400"/>
      <c r="AC911" s="400"/>
      <c r="AD911" s="400"/>
      <c r="AE911" s="400"/>
      <c r="AF911" s="400"/>
      <c r="AG911" s="408"/>
      <c r="AH911" s="400"/>
      <c r="AI911" s="400"/>
      <c r="AJ911" s="400"/>
      <c r="AK911" s="400"/>
      <c r="AL911" s="6"/>
      <c r="AM911" s="6"/>
      <c r="AN911" s="8"/>
    </row>
    <row r="912" spans="1:40">
      <c r="A912" s="725"/>
      <c r="B912" s="727"/>
      <c r="C912" s="726"/>
      <c r="D912" s="726"/>
      <c r="E912" s="400"/>
      <c r="F912" s="401"/>
      <c r="G912" s="400"/>
      <c r="H912" s="400"/>
      <c r="I912" s="400"/>
      <c r="J912" s="409"/>
      <c r="K912" s="400"/>
      <c r="L912" s="400"/>
      <c r="M912" s="400"/>
      <c r="N912" s="400"/>
      <c r="O912" s="400"/>
      <c r="P912" s="400"/>
      <c r="Q912" s="400"/>
      <c r="R912" s="400"/>
      <c r="S912" s="400"/>
      <c r="T912" s="400"/>
      <c r="V912" s="403"/>
      <c r="W912" s="403"/>
      <c r="X912" s="403"/>
      <c r="Y912" s="400"/>
      <c r="Z912" s="400"/>
      <c r="AA912" s="400"/>
      <c r="AB912" s="400"/>
      <c r="AC912" s="400"/>
      <c r="AD912" s="400"/>
      <c r="AE912" s="400"/>
      <c r="AF912" s="400"/>
      <c r="AG912" s="408"/>
      <c r="AH912" s="400"/>
      <c r="AI912" s="400"/>
      <c r="AJ912" s="400"/>
      <c r="AK912" s="400"/>
      <c r="AL912" s="6"/>
      <c r="AM912" s="6"/>
      <c r="AN912" s="8"/>
    </row>
    <row r="913" spans="1:40">
      <c r="A913" s="725"/>
      <c r="B913" s="727"/>
      <c r="C913" s="726"/>
      <c r="D913" s="726"/>
      <c r="E913" s="400"/>
      <c r="F913" s="401"/>
      <c r="G913" s="400"/>
      <c r="H913" s="400"/>
      <c r="I913" s="400"/>
      <c r="J913" s="409"/>
      <c r="K913" s="400"/>
      <c r="L913" s="400"/>
      <c r="M913" s="400"/>
      <c r="N913" s="400"/>
      <c r="O913" s="400"/>
      <c r="P913" s="400"/>
      <c r="Q913" s="400"/>
      <c r="R913" s="400"/>
      <c r="S913" s="400"/>
      <c r="T913" s="400"/>
      <c r="V913" s="403"/>
      <c r="W913" s="403"/>
      <c r="X913" s="403"/>
      <c r="Y913" s="400"/>
      <c r="Z913" s="400"/>
      <c r="AA913" s="400"/>
      <c r="AB913" s="400"/>
      <c r="AC913" s="400"/>
      <c r="AD913" s="400"/>
      <c r="AE913" s="400"/>
      <c r="AF913" s="400"/>
      <c r="AG913" s="408"/>
      <c r="AH913" s="400"/>
      <c r="AI913" s="400"/>
      <c r="AJ913" s="400"/>
      <c r="AK913" s="400"/>
      <c r="AL913" s="6"/>
      <c r="AM913" s="6"/>
      <c r="AN913" s="8"/>
    </row>
    <row r="914" spans="1:40">
      <c r="A914" s="725"/>
      <c r="B914" s="727"/>
      <c r="C914" s="726"/>
      <c r="D914" s="726"/>
      <c r="E914" s="400"/>
      <c r="F914" s="401"/>
      <c r="G914" s="400"/>
      <c r="H914" s="400"/>
      <c r="I914" s="400"/>
      <c r="J914" s="409"/>
      <c r="K914" s="400"/>
      <c r="L914" s="400"/>
      <c r="M914" s="400"/>
      <c r="N914" s="400"/>
      <c r="O914" s="400"/>
      <c r="P914" s="400"/>
      <c r="Q914" s="400"/>
      <c r="R914" s="400"/>
      <c r="S914" s="400"/>
      <c r="T914" s="400"/>
      <c r="V914" s="403"/>
      <c r="W914" s="403"/>
      <c r="X914" s="403"/>
      <c r="Y914" s="400"/>
      <c r="Z914" s="400"/>
      <c r="AA914" s="400"/>
      <c r="AB914" s="400"/>
      <c r="AC914" s="400"/>
      <c r="AD914" s="400"/>
      <c r="AE914" s="400"/>
      <c r="AF914" s="400"/>
      <c r="AG914" s="408"/>
      <c r="AH914" s="400"/>
      <c r="AI914" s="400"/>
      <c r="AJ914" s="400"/>
      <c r="AK914" s="400"/>
      <c r="AL914" s="6"/>
      <c r="AM914" s="6"/>
      <c r="AN914" s="8"/>
    </row>
    <row r="915" spans="1:40">
      <c r="A915" s="725"/>
      <c r="B915" s="727"/>
      <c r="C915" s="726"/>
      <c r="D915" s="726"/>
      <c r="E915" s="400"/>
      <c r="F915" s="401"/>
      <c r="G915" s="400"/>
      <c r="H915" s="400"/>
      <c r="I915" s="400"/>
      <c r="J915" s="409"/>
      <c r="K915" s="400"/>
      <c r="L915" s="400"/>
      <c r="M915" s="400"/>
      <c r="N915" s="400"/>
      <c r="O915" s="400"/>
      <c r="P915" s="400"/>
      <c r="Q915" s="400"/>
      <c r="R915" s="400"/>
      <c r="S915" s="400"/>
      <c r="T915" s="400"/>
      <c r="V915" s="403"/>
      <c r="W915" s="403"/>
      <c r="X915" s="403"/>
      <c r="Y915" s="400"/>
      <c r="Z915" s="400"/>
      <c r="AA915" s="400"/>
      <c r="AB915" s="400"/>
      <c r="AC915" s="400"/>
      <c r="AD915" s="400"/>
      <c r="AE915" s="400"/>
      <c r="AF915" s="400"/>
      <c r="AG915" s="408"/>
      <c r="AH915" s="400"/>
      <c r="AI915" s="400"/>
      <c r="AJ915" s="400"/>
      <c r="AK915" s="400"/>
      <c r="AL915" s="6"/>
      <c r="AM915" s="6"/>
      <c r="AN915" s="8"/>
    </row>
    <row r="916" spans="1:40">
      <c r="A916" s="725"/>
      <c r="B916" s="727"/>
      <c r="C916" s="726"/>
      <c r="D916" s="726"/>
      <c r="E916" s="400"/>
      <c r="F916" s="401"/>
      <c r="G916" s="400"/>
      <c r="H916" s="400"/>
      <c r="I916" s="400"/>
      <c r="J916" s="409"/>
      <c r="K916" s="400"/>
      <c r="L916" s="400"/>
      <c r="M916" s="400"/>
      <c r="N916" s="400"/>
      <c r="O916" s="400"/>
      <c r="P916" s="400"/>
      <c r="Q916" s="400"/>
      <c r="R916" s="400"/>
      <c r="S916" s="400"/>
      <c r="T916" s="400"/>
      <c r="V916" s="403"/>
      <c r="W916" s="403"/>
      <c r="X916" s="403"/>
      <c r="Y916" s="400"/>
      <c r="Z916" s="400"/>
      <c r="AA916" s="400"/>
      <c r="AB916" s="400"/>
      <c r="AC916" s="400"/>
      <c r="AD916" s="400"/>
      <c r="AE916" s="400"/>
      <c r="AF916" s="400"/>
      <c r="AG916" s="408"/>
      <c r="AH916" s="400"/>
      <c r="AI916" s="400"/>
      <c r="AJ916" s="400"/>
      <c r="AK916" s="400"/>
      <c r="AL916" s="6"/>
      <c r="AM916" s="6"/>
      <c r="AN916" s="8"/>
    </row>
    <row r="917" spans="1:40">
      <c r="A917" s="725"/>
      <c r="B917" s="727"/>
      <c r="C917" s="726"/>
      <c r="D917" s="726"/>
      <c r="E917" s="400"/>
      <c r="F917" s="401"/>
      <c r="G917" s="400"/>
      <c r="H917" s="400"/>
      <c r="I917" s="400"/>
      <c r="J917" s="409"/>
      <c r="K917" s="400"/>
      <c r="L917" s="400"/>
      <c r="M917" s="400"/>
      <c r="N917" s="400"/>
      <c r="O917" s="400"/>
      <c r="P917" s="400"/>
      <c r="Q917" s="400"/>
      <c r="R917" s="400"/>
      <c r="S917" s="400"/>
      <c r="T917" s="400"/>
      <c r="V917" s="403"/>
      <c r="W917" s="403"/>
      <c r="X917" s="403"/>
      <c r="Y917" s="400"/>
      <c r="Z917" s="400"/>
      <c r="AA917" s="400"/>
      <c r="AB917" s="400"/>
      <c r="AC917" s="400"/>
      <c r="AD917" s="400"/>
      <c r="AE917" s="400"/>
      <c r="AF917" s="400"/>
      <c r="AG917" s="408"/>
      <c r="AH917" s="400"/>
      <c r="AI917" s="400"/>
      <c r="AJ917" s="400"/>
      <c r="AK917" s="400"/>
      <c r="AL917" s="6"/>
      <c r="AM917" s="6"/>
      <c r="AN917" s="8"/>
    </row>
    <row r="918" spans="1:40">
      <c r="A918" s="725"/>
      <c r="B918" s="727"/>
      <c r="C918" s="726"/>
      <c r="D918" s="726"/>
      <c r="E918" s="400"/>
      <c r="F918" s="401"/>
      <c r="G918" s="400"/>
      <c r="H918" s="400"/>
      <c r="I918" s="400"/>
      <c r="J918" s="409"/>
      <c r="K918" s="400"/>
      <c r="L918" s="400"/>
      <c r="M918" s="400"/>
      <c r="N918" s="400"/>
      <c r="O918" s="400"/>
      <c r="P918" s="400"/>
      <c r="Q918" s="400"/>
      <c r="R918" s="400"/>
      <c r="S918" s="400"/>
      <c r="T918" s="400"/>
      <c r="V918" s="403"/>
      <c r="W918" s="403"/>
      <c r="X918" s="403"/>
      <c r="Y918" s="400"/>
      <c r="Z918" s="400"/>
      <c r="AA918" s="400"/>
      <c r="AB918" s="400"/>
      <c r="AC918" s="400"/>
      <c r="AD918" s="400"/>
      <c r="AE918" s="400"/>
      <c r="AF918" s="400"/>
      <c r="AG918" s="408"/>
      <c r="AH918" s="400"/>
      <c r="AI918" s="400"/>
      <c r="AJ918" s="400"/>
      <c r="AK918" s="400"/>
      <c r="AL918" s="6"/>
      <c r="AM918" s="6"/>
      <c r="AN918" s="8"/>
    </row>
    <row r="919" spans="1:40">
      <c r="A919" s="725"/>
      <c r="B919" s="727"/>
      <c r="C919" s="726"/>
      <c r="D919" s="726"/>
      <c r="E919" s="400"/>
      <c r="F919" s="401"/>
      <c r="G919" s="400"/>
      <c r="H919" s="400"/>
      <c r="I919" s="400"/>
      <c r="J919" s="409"/>
      <c r="K919" s="400"/>
      <c r="L919" s="400"/>
      <c r="M919" s="400"/>
      <c r="N919" s="400"/>
      <c r="O919" s="400"/>
      <c r="P919" s="400"/>
      <c r="Q919" s="400"/>
      <c r="R919" s="400"/>
      <c r="S919" s="400"/>
      <c r="T919" s="400"/>
      <c r="V919" s="403"/>
      <c r="W919" s="403"/>
      <c r="X919" s="403"/>
      <c r="Y919" s="400"/>
      <c r="Z919" s="400"/>
      <c r="AA919" s="400"/>
      <c r="AB919" s="400"/>
      <c r="AC919" s="400"/>
      <c r="AD919" s="400"/>
      <c r="AE919" s="400"/>
      <c r="AF919" s="400"/>
      <c r="AG919" s="408"/>
      <c r="AH919" s="400"/>
      <c r="AI919" s="400"/>
      <c r="AJ919" s="400"/>
      <c r="AK919" s="400"/>
      <c r="AL919" s="6"/>
      <c r="AM919" s="6"/>
      <c r="AN919" s="8"/>
    </row>
    <row r="920" spans="1:40">
      <c r="A920" s="725"/>
      <c r="B920" s="727"/>
      <c r="C920" s="726"/>
      <c r="D920" s="726"/>
      <c r="E920" s="400"/>
      <c r="F920" s="401"/>
      <c r="G920" s="400"/>
      <c r="H920" s="400"/>
      <c r="I920" s="400"/>
      <c r="J920" s="409"/>
      <c r="K920" s="400"/>
      <c r="L920" s="400"/>
      <c r="M920" s="400"/>
      <c r="N920" s="400"/>
      <c r="O920" s="400"/>
      <c r="P920" s="400"/>
      <c r="Q920" s="400"/>
      <c r="R920" s="400"/>
      <c r="S920" s="400"/>
      <c r="T920" s="400"/>
      <c r="V920" s="403"/>
      <c r="W920" s="403"/>
      <c r="X920" s="403"/>
      <c r="Y920" s="400"/>
      <c r="Z920" s="400"/>
      <c r="AA920" s="400"/>
      <c r="AB920" s="400"/>
      <c r="AC920" s="400"/>
      <c r="AD920" s="400"/>
      <c r="AE920" s="400"/>
      <c r="AF920" s="400"/>
      <c r="AG920" s="408"/>
      <c r="AH920" s="400"/>
      <c r="AI920" s="400"/>
      <c r="AJ920" s="400"/>
      <c r="AK920" s="400"/>
      <c r="AL920" s="6"/>
      <c r="AM920" s="6"/>
      <c r="AN920" s="8"/>
    </row>
    <row r="921" spans="1:40">
      <c r="A921" s="725"/>
      <c r="B921" s="727"/>
      <c r="C921" s="726"/>
      <c r="D921" s="726"/>
      <c r="E921" s="400"/>
      <c r="F921" s="401"/>
      <c r="G921" s="400"/>
      <c r="H921" s="400"/>
      <c r="I921" s="400"/>
      <c r="J921" s="409"/>
      <c r="K921" s="400"/>
      <c r="L921" s="400"/>
      <c r="M921" s="400"/>
      <c r="N921" s="400"/>
      <c r="O921" s="400"/>
      <c r="P921" s="400"/>
      <c r="Q921" s="400"/>
      <c r="R921" s="400"/>
      <c r="S921" s="400"/>
      <c r="T921" s="400"/>
      <c r="V921" s="403"/>
      <c r="W921" s="403"/>
      <c r="X921" s="403"/>
      <c r="Y921" s="400"/>
      <c r="Z921" s="400"/>
      <c r="AA921" s="400"/>
      <c r="AB921" s="400"/>
      <c r="AC921" s="400"/>
      <c r="AD921" s="400"/>
      <c r="AE921" s="400"/>
      <c r="AF921" s="400"/>
      <c r="AG921" s="408"/>
      <c r="AH921" s="400"/>
      <c r="AI921" s="400"/>
      <c r="AJ921" s="400"/>
      <c r="AK921" s="400"/>
      <c r="AL921" s="6"/>
      <c r="AM921" s="6"/>
      <c r="AN921" s="8"/>
    </row>
    <row r="922" spans="1:40">
      <c r="A922" s="725"/>
      <c r="B922" s="727"/>
      <c r="C922" s="726"/>
      <c r="D922" s="726"/>
      <c r="E922" s="400"/>
      <c r="F922" s="401"/>
      <c r="G922" s="400"/>
      <c r="H922" s="400"/>
      <c r="I922" s="400"/>
      <c r="J922" s="409"/>
      <c r="K922" s="400"/>
      <c r="L922" s="400"/>
      <c r="M922" s="400"/>
      <c r="N922" s="400"/>
      <c r="O922" s="400"/>
      <c r="P922" s="400"/>
      <c r="Q922" s="400"/>
      <c r="R922" s="400"/>
      <c r="S922" s="400"/>
      <c r="T922" s="400"/>
      <c r="V922" s="403"/>
      <c r="W922" s="403"/>
      <c r="X922" s="403"/>
      <c r="Y922" s="400"/>
      <c r="Z922" s="400"/>
      <c r="AA922" s="400"/>
      <c r="AB922" s="400"/>
      <c r="AC922" s="400"/>
      <c r="AD922" s="400"/>
      <c r="AE922" s="400"/>
      <c r="AF922" s="400"/>
      <c r="AG922" s="408"/>
      <c r="AH922" s="400"/>
      <c r="AI922" s="400"/>
      <c r="AJ922" s="400"/>
      <c r="AK922" s="400"/>
      <c r="AL922" s="6"/>
      <c r="AM922" s="6"/>
      <c r="AN922" s="8"/>
    </row>
    <row r="923" spans="1:40">
      <c r="A923" s="725"/>
      <c r="B923" s="727"/>
      <c r="C923" s="726"/>
      <c r="D923" s="726"/>
      <c r="E923" s="400"/>
      <c r="F923" s="401"/>
      <c r="G923" s="400"/>
      <c r="H923" s="400"/>
      <c r="I923" s="400"/>
      <c r="J923" s="409"/>
      <c r="K923" s="400"/>
      <c r="L923" s="400"/>
      <c r="M923" s="400"/>
      <c r="N923" s="400"/>
      <c r="O923" s="400"/>
      <c r="P923" s="400"/>
      <c r="Q923" s="400"/>
      <c r="R923" s="400"/>
      <c r="S923" s="400"/>
      <c r="T923" s="400"/>
      <c r="V923" s="403"/>
      <c r="W923" s="403"/>
      <c r="X923" s="403"/>
      <c r="Y923" s="400"/>
      <c r="Z923" s="400"/>
      <c r="AA923" s="400"/>
      <c r="AB923" s="400"/>
      <c r="AC923" s="400"/>
      <c r="AD923" s="400"/>
      <c r="AE923" s="400"/>
      <c r="AF923" s="400"/>
      <c r="AG923" s="408"/>
      <c r="AH923" s="400"/>
      <c r="AI923" s="400"/>
      <c r="AJ923" s="400"/>
      <c r="AK923" s="400"/>
      <c r="AL923" s="6"/>
      <c r="AM923" s="6"/>
      <c r="AN923" s="8"/>
    </row>
    <row r="924" spans="1:40">
      <c r="A924" s="725"/>
      <c r="B924" s="727"/>
      <c r="C924" s="726"/>
      <c r="D924" s="726"/>
      <c r="E924" s="400"/>
      <c r="F924" s="401"/>
      <c r="G924" s="400"/>
      <c r="H924" s="400"/>
      <c r="I924" s="400"/>
      <c r="J924" s="409"/>
      <c r="K924" s="400"/>
      <c r="L924" s="400"/>
      <c r="M924" s="400"/>
      <c r="N924" s="400"/>
      <c r="O924" s="400"/>
      <c r="P924" s="400"/>
      <c r="Q924" s="400"/>
      <c r="R924" s="400"/>
      <c r="S924" s="400"/>
      <c r="T924" s="400"/>
      <c r="V924" s="403"/>
      <c r="W924" s="403"/>
      <c r="X924" s="403"/>
      <c r="Y924" s="400"/>
      <c r="Z924" s="400"/>
      <c r="AA924" s="400"/>
      <c r="AB924" s="400"/>
      <c r="AC924" s="400"/>
      <c r="AD924" s="400"/>
      <c r="AE924" s="400"/>
      <c r="AF924" s="400"/>
      <c r="AG924" s="408"/>
      <c r="AH924" s="400"/>
      <c r="AI924" s="400"/>
      <c r="AJ924" s="400"/>
      <c r="AK924" s="400"/>
      <c r="AL924" s="6"/>
      <c r="AM924" s="6"/>
      <c r="AN924" s="8"/>
    </row>
    <row r="925" spans="1:40">
      <c r="A925" s="725"/>
      <c r="B925" s="727"/>
      <c r="C925" s="726"/>
      <c r="D925" s="726"/>
      <c r="E925" s="400"/>
      <c r="F925" s="401"/>
      <c r="G925" s="400"/>
      <c r="H925" s="400"/>
      <c r="I925" s="400"/>
      <c r="J925" s="409"/>
      <c r="K925" s="400"/>
      <c r="L925" s="400"/>
      <c r="M925" s="400"/>
      <c r="N925" s="400"/>
      <c r="O925" s="400"/>
      <c r="P925" s="400"/>
      <c r="Q925" s="400"/>
      <c r="R925" s="400"/>
      <c r="S925" s="400"/>
      <c r="T925" s="400"/>
      <c r="V925" s="403"/>
      <c r="W925" s="403"/>
      <c r="X925" s="403"/>
      <c r="Y925" s="400"/>
      <c r="Z925" s="400"/>
      <c r="AA925" s="400"/>
      <c r="AB925" s="400"/>
      <c r="AC925" s="400"/>
      <c r="AD925" s="400"/>
      <c r="AE925" s="400"/>
      <c r="AF925" s="400"/>
      <c r="AG925" s="408"/>
      <c r="AH925" s="400"/>
      <c r="AI925" s="400"/>
      <c r="AJ925" s="400"/>
      <c r="AK925" s="400"/>
      <c r="AL925" s="6"/>
      <c r="AM925" s="6"/>
      <c r="AN925" s="8"/>
    </row>
    <row r="926" spans="1:40">
      <c r="A926" s="725"/>
      <c r="B926" s="727"/>
      <c r="C926" s="726"/>
      <c r="D926" s="726"/>
      <c r="E926" s="400"/>
      <c r="F926" s="401"/>
      <c r="G926" s="400"/>
      <c r="H926" s="400"/>
      <c r="I926" s="400"/>
      <c r="J926" s="409"/>
      <c r="K926" s="400"/>
      <c r="L926" s="400"/>
      <c r="M926" s="400"/>
      <c r="N926" s="400"/>
      <c r="O926" s="400"/>
      <c r="P926" s="400"/>
      <c r="Q926" s="400"/>
      <c r="R926" s="400"/>
      <c r="S926" s="400"/>
      <c r="T926" s="400"/>
      <c r="V926" s="403"/>
      <c r="W926" s="403"/>
      <c r="X926" s="403"/>
      <c r="Y926" s="400"/>
      <c r="Z926" s="400"/>
      <c r="AA926" s="400"/>
      <c r="AB926" s="400"/>
      <c r="AC926" s="400"/>
      <c r="AD926" s="400"/>
      <c r="AE926" s="400"/>
      <c r="AF926" s="400"/>
      <c r="AG926" s="408"/>
      <c r="AH926" s="400"/>
      <c r="AI926" s="400"/>
      <c r="AJ926" s="400"/>
      <c r="AK926" s="400"/>
      <c r="AL926" s="6"/>
      <c r="AM926" s="6"/>
      <c r="AN926" s="8"/>
    </row>
    <row r="927" spans="1:40">
      <c r="A927" s="725"/>
      <c r="B927" s="727"/>
      <c r="C927" s="726"/>
      <c r="D927" s="726"/>
      <c r="E927" s="400"/>
      <c r="F927" s="401"/>
      <c r="G927" s="400"/>
      <c r="H927" s="400"/>
      <c r="I927" s="400"/>
      <c r="J927" s="409"/>
      <c r="K927" s="400"/>
      <c r="L927" s="400"/>
      <c r="M927" s="400"/>
      <c r="N927" s="400"/>
      <c r="O927" s="400"/>
      <c r="P927" s="400"/>
      <c r="Q927" s="400"/>
      <c r="R927" s="400"/>
      <c r="S927" s="400"/>
      <c r="T927" s="400"/>
      <c r="V927" s="403"/>
      <c r="W927" s="403"/>
      <c r="X927" s="403"/>
      <c r="Y927" s="400"/>
      <c r="Z927" s="400"/>
      <c r="AA927" s="400"/>
      <c r="AB927" s="400"/>
      <c r="AC927" s="400"/>
      <c r="AD927" s="400"/>
      <c r="AE927" s="400"/>
      <c r="AF927" s="400"/>
      <c r="AG927" s="408"/>
      <c r="AH927" s="400"/>
      <c r="AI927" s="400"/>
      <c r="AJ927" s="400"/>
      <c r="AK927" s="400"/>
      <c r="AL927" s="6"/>
      <c r="AM927" s="6"/>
      <c r="AN927" s="8"/>
    </row>
    <row r="928" spans="1:40">
      <c r="A928" s="725"/>
      <c r="B928" s="727"/>
      <c r="C928" s="726"/>
      <c r="D928" s="726"/>
      <c r="E928" s="400"/>
      <c r="F928" s="401"/>
      <c r="G928" s="400"/>
      <c r="H928" s="400"/>
      <c r="I928" s="400"/>
      <c r="J928" s="409"/>
      <c r="K928" s="400"/>
      <c r="L928" s="400"/>
      <c r="M928" s="400"/>
      <c r="N928" s="400"/>
      <c r="O928" s="400"/>
      <c r="P928" s="400"/>
      <c r="Q928" s="400"/>
      <c r="R928" s="400"/>
      <c r="S928" s="400"/>
      <c r="T928" s="400"/>
      <c r="V928" s="403"/>
      <c r="W928" s="403"/>
      <c r="X928" s="403"/>
      <c r="Y928" s="400"/>
      <c r="Z928" s="400"/>
      <c r="AA928" s="400"/>
      <c r="AB928" s="400"/>
      <c r="AC928" s="400"/>
      <c r="AD928" s="400"/>
      <c r="AE928" s="400"/>
      <c r="AF928" s="400"/>
      <c r="AG928" s="408"/>
      <c r="AH928" s="400"/>
      <c r="AI928" s="400"/>
      <c r="AJ928" s="400"/>
      <c r="AK928" s="400"/>
      <c r="AL928" s="6"/>
      <c r="AM928" s="6"/>
      <c r="AN928" s="8"/>
    </row>
    <row r="929" spans="1:40">
      <c r="A929" s="725"/>
      <c r="B929" s="727"/>
      <c r="C929" s="726"/>
      <c r="D929" s="726"/>
      <c r="E929" s="400"/>
      <c r="F929" s="401"/>
      <c r="G929" s="400"/>
      <c r="H929" s="400"/>
      <c r="I929" s="400"/>
      <c r="J929" s="409"/>
      <c r="K929" s="400"/>
      <c r="L929" s="400"/>
      <c r="M929" s="400"/>
      <c r="N929" s="400"/>
      <c r="O929" s="400"/>
      <c r="P929" s="400"/>
      <c r="Q929" s="400"/>
      <c r="R929" s="400"/>
      <c r="S929" s="400"/>
      <c r="T929" s="400"/>
      <c r="V929" s="403"/>
      <c r="W929" s="403"/>
      <c r="X929" s="403"/>
      <c r="Y929" s="400"/>
      <c r="Z929" s="400"/>
      <c r="AA929" s="400"/>
      <c r="AB929" s="400"/>
      <c r="AC929" s="400"/>
      <c r="AD929" s="400"/>
      <c r="AE929" s="400"/>
      <c r="AF929" s="400"/>
      <c r="AG929" s="408"/>
      <c r="AH929" s="400"/>
      <c r="AI929" s="400"/>
      <c r="AJ929" s="400"/>
      <c r="AK929" s="400"/>
      <c r="AL929" s="6"/>
      <c r="AM929" s="6"/>
      <c r="AN929" s="8"/>
    </row>
    <row r="930" spans="1:40">
      <c r="A930" s="725"/>
      <c r="B930" s="727"/>
      <c r="C930" s="726"/>
      <c r="D930" s="726"/>
      <c r="E930" s="400"/>
      <c r="F930" s="401"/>
      <c r="G930" s="400"/>
      <c r="H930" s="400"/>
      <c r="I930" s="400"/>
      <c r="J930" s="409"/>
      <c r="K930" s="400"/>
      <c r="L930" s="400"/>
      <c r="M930" s="400"/>
      <c r="N930" s="400"/>
      <c r="O930" s="400"/>
      <c r="P930" s="400"/>
      <c r="Q930" s="400"/>
      <c r="R930" s="400"/>
      <c r="S930" s="400"/>
      <c r="T930" s="400"/>
      <c r="V930" s="403"/>
      <c r="W930" s="403"/>
      <c r="X930" s="403"/>
      <c r="Y930" s="400"/>
      <c r="Z930" s="400"/>
      <c r="AA930" s="400"/>
      <c r="AB930" s="400"/>
      <c r="AC930" s="400"/>
      <c r="AD930" s="400"/>
      <c r="AE930" s="400"/>
      <c r="AF930" s="400"/>
      <c r="AG930" s="408"/>
      <c r="AH930" s="400"/>
      <c r="AI930" s="400"/>
      <c r="AJ930" s="400"/>
      <c r="AK930" s="400"/>
      <c r="AL930" s="6"/>
      <c r="AM930" s="6"/>
      <c r="AN930" s="8"/>
    </row>
    <row r="931" spans="1:40">
      <c r="A931" s="725"/>
      <c r="B931" s="727"/>
      <c r="C931" s="726"/>
      <c r="D931" s="726"/>
      <c r="E931" s="400"/>
      <c r="F931" s="401"/>
      <c r="G931" s="400"/>
      <c r="H931" s="400"/>
      <c r="I931" s="400"/>
      <c r="J931" s="409"/>
      <c r="K931" s="400"/>
      <c r="L931" s="400"/>
      <c r="M931" s="400"/>
      <c r="N931" s="400"/>
      <c r="O931" s="400"/>
      <c r="P931" s="400"/>
      <c r="Q931" s="400"/>
      <c r="R931" s="400"/>
      <c r="S931" s="400"/>
      <c r="T931" s="400"/>
      <c r="V931" s="403"/>
      <c r="W931" s="403"/>
      <c r="X931" s="403"/>
      <c r="Y931" s="400"/>
      <c r="Z931" s="400"/>
      <c r="AA931" s="400"/>
      <c r="AB931" s="400"/>
      <c r="AC931" s="400"/>
      <c r="AD931" s="400"/>
      <c r="AE931" s="400"/>
      <c r="AF931" s="400"/>
      <c r="AG931" s="408"/>
      <c r="AH931" s="400"/>
      <c r="AI931" s="400"/>
      <c r="AJ931" s="400"/>
      <c r="AK931" s="400"/>
      <c r="AL931" s="6"/>
      <c r="AM931" s="6"/>
      <c r="AN931" s="8"/>
    </row>
    <row r="932" spans="1:40">
      <c r="A932" s="725"/>
      <c r="B932" s="727"/>
      <c r="C932" s="726"/>
      <c r="D932" s="726"/>
      <c r="E932" s="400"/>
      <c r="F932" s="401"/>
      <c r="G932" s="400"/>
      <c r="H932" s="400"/>
      <c r="I932" s="400"/>
      <c r="J932" s="409"/>
      <c r="K932" s="400"/>
      <c r="L932" s="400"/>
      <c r="M932" s="400"/>
      <c r="N932" s="400"/>
      <c r="O932" s="400"/>
      <c r="P932" s="400"/>
      <c r="Q932" s="400"/>
      <c r="R932" s="400"/>
      <c r="S932" s="400"/>
      <c r="T932" s="400"/>
      <c r="V932" s="403"/>
      <c r="W932" s="403"/>
      <c r="X932" s="403"/>
      <c r="Y932" s="400"/>
      <c r="Z932" s="400"/>
      <c r="AA932" s="400"/>
      <c r="AB932" s="400"/>
      <c r="AC932" s="400"/>
      <c r="AD932" s="400"/>
      <c r="AE932" s="400"/>
      <c r="AF932" s="400"/>
      <c r="AG932" s="408"/>
      <c r="AH932" s="400"/>
      <c r="AI932" s="400"/>
      <c r="AJ932" s="400"/>
      <c r="AK932" s="400"/>
      <c r="AL932" s="6"/>
      <c r="AM932" s="6"/>
      <c r="AN932" s="8"/>
    </row>
    <row r="933" spans="1:40">
      <c r="A933" s="725"/>
      <c r="B933" s="727"/>
      <c r="C933" s="726"/>
      <c r="D933" s="726"/>
      <c r="E933" s="400"/>
      <c r="F933" s="401"/>
      <c r="G933" s="400"/>
      <c r="H933" s="400"/>
      <c r="I933" s="400"/>
      <c r="J933" s="409"/>
      <c r="K933" s="400"/>
      <c r="L933" s="400"/>
      <c r="M933" s="400"/>
      <c r="N933" s="400"/>
      <c r="O933" s="400"/>
      <c r="P933" s="400"/>
      <c r="Q933" s="400"/>
      <c r="R933" s="400"/>
      <c r="S933" s="400"/>
      <c r="T933" s="400"/>
      <c r="V933" s="403"/>
      <c r="W933" s="403"/>
      <c r="X933" s="403"/>
      <c r="Y933" s="400"/>
      <c r="Z933" s="400"/>
      <c r="AA933" s="400"/>
      <c r="AB933" s="400"/>
      <c r="AC933" s="400"/>
      <c r="AD933" s="400"/>
      <c r="AE933" s="400"/>
      <c r="AF933" s="400"/>
      <c r="AG933" s="408"/>
      <c r="AH933" s="400"/>
      <c r="AI933" s="400"/>
      <c r="AJ933" s="400"/>
      <c r="AK933" s="400"/>
      <c r="AL933" s="6"/>
      <c r="AM933" s="6"/>
      <c r="AN933" s="8"/>
    </row>
    <row r="934" spans="1:40">
      <c r="A934" s="725"/>
      <c r="B934" s="727"/>
      <c r="C934" s="726"/>
      <c r="D934" s="726"/>
      <c r="E934" s="400"/>
      <c r="F934" s="401"/>
      <c r="G934" s="400"/>
      <c r="H934" s="400"/>
      <c r="I934" s="400"/>
      <c r="J934" s="409"/>
      <c r="K934" s="400"/>
      <c r="L934" s="400"/>
      <c r="M934" s="400"/>
      <c r="N934" s="400"/>
      <c r="O934" s="400"/>
      <c r="P934" s="400"/>
      <c r="Q934" s="400"/>
      <c r="R934" s="400"/>
      <c r="S934" s="400"/>
      <c r="T934" s="400"/>
      <c r="V934" s="403"/>
      <c r="W934" s="403"/>
      <c r="X934" s="403"/>
      <c r="Y934" s="400"/>
      <c r="Z934" s="400"/>
      <c r="AA934" s="400"/>
      <c r="AB934" s="400"/>
      <c r="AC934" s="400"/>
      <c r="AD934" s="400"/>
      <c r="AE934" s="400"/>
      <c r="AF934" s="400"/>
      <c r="AG934" s="408"/>
      <c r="AH934" s="400"/>
      <c r="AI934" s="400"/>
      <c r="AJ934" s="400"/>
      <c r="AK934" s="400"/>
      <c r="AL934" s="6"/>
      <c r="AM934" s="6"/>
      <c r="AN934" s="8"/>
    </row>
    <row r="935" spans="1:40">
      <c r="A935" s="725"/>
      <c r="B935" s="727"/>
      <c r="C935" s="726"/>
      <c r="D935" s="726"/>
      <c r="E935" s="400"/>
      <c r="F935" s="401"/>
      <c r="G935" s="400"/>
      <c r="H935" s="400"/>
      <c r="I935" s="400"/>
      <c r="J935" s="409"/>
      <c r="K935" s="400"/>
      <c r="L935" s="400"/>
      <c r="M935" s="400"/>
      <c r="N935" s="400"/>
      <c r="O935" s="400"/>
      <c r="P935" s="400"/>
      <c r="Q935" s="400"/>
      <c r="R935" s="400"/>
      <c r="S935" s="400"/>
      <c r="T935" s="400"/>
      <c r="V935" s="403"/>
      <c r="W935" s="403"/>
      <c r="X935" s="403"/>
      <c r="Y935" s="400"/>
      <c r="Z935" s="400"/>
      <c r="AA935" s="400"/>
      <c r="AB935" s="400"/>
      <c r="AC935" s="400"/>
      <c r="AD935" s="400"/>
      <c r="AE935" s="400"/>
      <c r="AF935" s="400"/>
      <c r="AG935" s="408"/>
      <c r="AH935" s="400"/>
      <c r="AI935" s="400"/>
      <c r="AJ935" s="400"/>
      <c r="AK935" s="400"/>
      <c r="AL935" s="6"/>
      <c r="AM935" s="6"/>
      <c r="AN935" s="8"/>
    </row>
    <row r="936" spans="1:40">
      <c r="A936" s="725"/>
      <c r="B936" s="727"/>
      <c r="C936" s="726"/>
      <c r="D936" s="726"/>
      <c r="E936" s="400"/>
      <c r="F936" s="401"/>
      <c r="G936" s="400"/>
      <c r="H936" s="400"/>
      <c r="I936" s="400"/>
      <c r="J936" s="409"/>
      <c r="K936" s="400"/>
      <c r="L936" s="400"/>
      <c r="M936" s="400"/>
      <c r="N936" s="400"/>
      <c r="O936" s="400"/>
      <c r="P936" s="400"/>
      <c r="Q936" s="400"/>
      <c r="R936" s="400"/>
      <c r="S936" s="400"/>
      <c r="T936" s="400"/>
      <c r="V936" s="403"/>
      <c r="W936" s="403"/>
      <c r="X936" s="403"/>
      <c r="Y936" s="400"/>
      <c r="Z936" s="400"/>
      <c r="AA936" s="400"/>
      <c r="AB936" s="400"/>
      <c r="AC936" s="400"/>
      <c r="AD936" s="400"/>
      <c r="AE936" s="400"/>
      <c r="AF936" s="400"/>
      <c r="AG936" s="408"/>
      <c r="AH936" s="400"/>
      <c r="AI936" s="400"/>
      <c r="AJ936" s="400"/>
      <c r="AK936" s="400"/>
      <c r="AL936" s="6"/>
      <c r="AM936" s="6"/>
      <c r="AN936" s="8"/>
    </row>
    <row r="937" spans="1:40">
      <c r="A937" s="725"/>
      <c r="B937" s="727"/>
      <c r="C937" s="726"/>
      <c r="D937" s="726"/>
      <c r="E937" s="400"/>
      <c r="F937" s="401"/>
      <c r="G937" s="400"/>
      <c r="H937" s="400"/>
      <c r="I937" s="400"/>
      <c r="J937" s="409"/>
      <c r="K937" s="400"/>
      <c r="L937" s="400"/>
      <c r="M937" s="400"/>
      <c r="N937" s="400"/>
      <c r="O937" s="400"/>
      <c r="P937" s="400"/>
      <c r="Q937" s="400"/>
      <c r="R937" s="400"/>
      <c r="S937" s="400"/>
      <c r="T937" s="400"/>
      <c r="V937" s="403"/>
      <c r="W937" s="403"/>
      <c r="X937" s="403"/>
      <c r="Y937" s="400"/>
      <c r="Z937" s="400"/>
      <c r="AA937" s="400"/>
      <c r="AB937" s="400"/>
      <c r="AC937" s="400"/>
      <c r="AD937" s="400"/>
      <c r="AE937" s="400"/>
      <c r="AF937" s="400"/>
      <c r="AG937" s="408"/>
      <c r="AH937" s="400"/>
      <c r="AI937" s="400"/>
      <c r="AJ937" s="400"/>
      <c r="AK937" s="400"/>
      <c r="AL937" s="6"/>
      <c r="AM937" s="6"/>
      <c r="AN937" s="8"/>
    </row>
    <row r="938" spans="1:40">
      <c r="A938" s="725"/>
      <c r="B938" s="727"/>
      <c r="C938" s="726"/>
      <c r="D938" s="726"/>
      <c r="E938" s="400"/>
      <c r="F938" s="401"/>
      <c r="G938" s="400"/>
      <c r="H938" s="400"/>
      <c r="I938" s="400"/>
      <c r="J938" s="409"/>
      <c r="K938" s="400"/>
      <c r="L938" s="400"/>
      <c r="M938" s="400"/>
      <c r="N938" s="400"/>
      <c r="O938" s="400"/>
      <c r="P938" s="400"/>
      <c r="Q938" s="400"/>
      <c r="R938" s="400"/>
      <c r="S938" s="400"/>
      <c r="T938" s="400"/>
      <c r="V938" s="403"/>
      <c r="W938" s="403"/>
      <c r="X938" s="403"/>
      <c r="Y938" s="400"/>
      <c r="Z938" s="400"/>
      <c r="AA938" s="400"/>
      <c r="AB938" s="400"/>
      <c r="AC938" s="400"/>
      <c r="AD938" s="400"/>
      <c r="AE938" s="400"/>
      <c r="AF938" s="400"/>
      <c r="AG938" s="408"/>
      <c r="AH938" s="400"/>
      <c r="AI938" s="400"/>
      <c r="AJ938" s="400"/>
      <c r="AK938" s="400"/>
      <c r="AL938" s="6"/>
      <c r="AM938" s="6"/>
      <c r="AN938" s="8"/>
    </row>
    <row r="939" spans="1:40">
      <c r="A939" s="725"/>
      <c r="B939" s="727"/>
      <c r="C939" s="726"/>
      <c r="D939" s="726"/>
      <c r="E939" s="400"/>
      <c r="F939" s="401"/>
      <c r="G939" s="400"/>
      <c r="H939" s="400"/>
      <c r="I939" s="400"/>
      <c r="J939" s="409"/>
      <c r="K939" s="400"/>
      <c r="L939" s="400"/>
      <c r="M939" s="400"/>
      <c r="N939" s="400"/>
      <c r="O939" s="400"/>
      <c r="P939" s="400"/>
      <c r="Q939" s="400"/>
      <c r="R939" s="400"/>
      <c r="S939" s="400"/>
      <c r="T939" s="400"/>
      <c r="V939" s="403"/>
      <c r="W939" s="403"/>
      <c r="X939" s="403"/>
      <c r="Y939" s="400"/>
      <c r="Z939" s="400"/>
      <c r="AA939" s="400"/>
      <c r="AB939" s="400"/>
      <c r="AC939" s="400"/>
      <c r="AD939" s="400"/>
      <c r="AE939" s="400"/>
      <c r="AF939" s="400"/>
      <c r="AG939" s="408"/>
      <c r="AH939" s="400"/>
      <c r="AI939" s="400"/>
      <c r="AJ939" s="400"/>
      <c r="AK939" s="400"/>
      <c r="AL939" s="6"/>
      <c r="AM939" s="6"/>
      <c r="AN939" s="8"/>
    </row>
    <row r="940" spans="1:40">
      <c r="A940" s="725"/>
      <c r="B940" s="727"/>
      <c r="C940" s="726"/>
      <c r="D940" s="726"/>
      <c r="E940" s="400"/>
      <c r="F940" s="401"/>
      <c r="G940" s="400"/>
      <c r="H940" s="400"/>
      <c r="I940" s="400"/>
      <c r="J940" s="409"/>
      <c r="K940" s="400"/>
      <c r="L940" s="400"/>
      <c r="M940" s="400"/>
      <c r="N940" s="400"/>
      <c r="O940" s="400"/>
      <c r="P940" s="400"/>
      <c r="Q940" s="400"/>
      <c r="R940" s="400"/>
      <c r="S940" s="400"/>
      <c r="T940" s="400"/>
      <c r="V940" s="403"/>
      <c r="W940" s="403"/>
      <c r="X940" s="403"/>
      <c r="Y940" s="400"/>
      <c r="Z940" s="400"/>
      <c r="AA940" s="400"/>
      <c r="AB940" s="400"/>
      <c r="AC940" s="400"/>
      <c r="AD940" s="400"/>
      <c r="AE940" s="400"/>
      <c r="AF940" s="400"/>
      <c r="AG940" s="408"/>
      <c r="AH940" s="400"/>
      <c r="AI940" s="400"/>
      <c r="AJ940" s="400"/>
      <c r="AK940" s="400"/>
      <c r="AL940" s="6"/>
      <c r="AM940" s="6"/>
      <c r="AN940" s="8"/>
    </row>
    <row r="941" spans="1:40">
      <c r="A941" s="725"/>
      <c r="B941" s="727"/>
      <c r="C941" s="726"/>
      <c r="D941" s="726"/>
      <c r="E941" s="400"/>
      <c r="F941" s="401"/>
      <c r="G941" s="400"/>
      <c r="H941" s="400"/>
      <c r="I941" s="400"/>
      <c r="J941" s="409"/>
      <c r="K941" s="400"/>
      <c r="L941" s="400"/>
      <c r="M941" s="400"/>
      <c r="N941" s="400"/>
      <c r="O941" s="400"/>
      <c r="P941" s="400"/>
      <c r="Q941" s="400"/>
      <c r="R941" s="400"/>
      <c r="S941" s="400"/>
      <c r="T941" s="400"/>
      <c r="V941" s="403"/>
      <c r="W941" s="403"/>
      <c r="X941" s="403"/>
      <c r="Y941" s="400"/>
      <c r="Z941" s="400"/>
      <c r="AA941" s="400"/>
      <c r="AB941" s="400"/>
      <c r="AC941" s="400"/>
      <c r="AD941" s="400"/>
      <c r="AE941" s="400"/>
      <c r="AF941" s="400"/>
      <c r="AG941" s="408"/>
      <c r="AH941" s="400"/>
      <c r="AI941" s="400"/>
      <c r="AJ941" s="400"/>
      <c r="AK941" s="400"/>
      <c r="AL941" s="6"/>
      <c r="AM941" s="6"/>
      <c r="AN941" s="8"/>
    </row>
    <row r="942" spans="1:40">
      <c r="A942" s="725"/>
      <c r="B942" s="727"/>
      <c r="C942" s="726"/>
      <c r="D942" s="726"/>
      <c r="E942" s="400"/>
      <c r="F942" s="401"/>
      <c r="G942" s="400"/>
      <c r="H942" s="400"/>
      <c r="I942" s="400"/>
      <c r="J942" s="409"/>
      <c r="K942" s="400"/>
      <c r="L942" s="400"/>
      <c r="M942" s="400"/>
      <c r="N942" s="400"/>
      <c r="O942" s="400"/>
      <c r="P942" s="400"/>
      <c r="Q942" s="400"/>
      <c r="R942" s="400"/>
      <c r="S942" s="400"/>
      <c r="T942" s="400"/>
      <c r="V942" s="403"/>
      <c r="W942" s="403"/>
      <c r="X942" s="403"/>
      <c r="Y942" s="400"/>
      <c r="Z942" s="400"/>
      <c r="AA942" s="400"/>
      <c r="AB942" s="400"/>
      <c r="AC942" s="400"/>
      <c r="AD942" s="400"/>
      <c r="AE942" s="400"/>
      <c r="AF942" s="400"/>
      <c r="AG942" s="408"/>
      <c r="AH942" s="400"/>
      <c r="AI942" s="400"/>
      <c r="AJ942" s="400"/>
      <c r="AK942" s="400"/>
      <c r="AL942" s="6"/>
      <c r="AM942" s="6"/>
      <c r="AN942" s="8"/>
    </row>
    <row r="943" spans="1:40">
      <c r="A943" s="725"/>
      <c r="B943" s="727"/>
      <c r="C943" s="726"/>
      <c r="D943" s="726"/>
      <c r="E943" s="400"/>
      <c r="F943" s="401"/>
      <c r="G943" s="400"/>
      <c r="H943" s="400"/>
      <c r="I943" s="400"/>
      <c r="J943" s="409"/>
      <c r="K943" s="400"/>
      <c r="L943" s="400"/>
      <c r="M943" s="400"/>
      <c r="N943" s="400"/>
      <c r="O943" s="400"/>
      <c r="P943" s="400"/>
      <c r="Q943" s="400"/>
      <c r="R943" s="400"/>
      <c r="S943" s="400"/>
      <c r="T943" s="400"/>
      <c r="V943" s="403"/>
      <c r="W943" s="403"/>
      <c r="X943" s="403"/>
      <c r="Y943" s="400"/>
      <c r="Z943" s="400"/>
      <c r="AA943" s="400"/>
      <c r="AB943" s="400"/>
      <c r="AC943" s="400"/>
      <c r="AD943" s="400"/>
      <c r="AE943" s="400"/>
      <c r="AF943" s="400"/>
      <c r="AG943" s="408"/>
      <c r="AH943" s="400"/>
      <c r="AI943" s="400"/>
      <c r="AJ943" s="400"/>
      <c r="AK943" s="400"/>
      <c r="AL943" s="6"/>
      <c r="AM943" s="6"/>
      <c r="AN943" s="8"/>
    </row>
    <row r="944" spans="1:40">
      <c r="A944" s="725"/>
      <c r="B944" s="727"/>
      <c r="C944" s="726"/>
      <c r="D944" s="726"/>
      <c r="E944" s="400"/>
      <c r="F944" s="401"/>
      <c r="G944" s="400"/>
      <c r="H944" s="400"/>
      <c r="I944" s="400"/>
      <c r="J944" s="409"/>
      <c r="K944" s="400"/>
      <c r="L944" s="400"/>
      <c r="M944" s="400"/>
      <c r="N944" s="400"/>
      <c r="O944" s="400"/>
      <c r="P944" s="400"/>
      <c r="Q944" s="400"/>
      <c r="R944" s="400"/>
      <c r="S944" s="400"/>
      <c r="T944" s="400"/>
      <c r="V944" s="403"/>
      <c r="W944" s="403"/>
      <c r="X944" s="403"/>
      <c r="Y944" s="400"/>
      <c r="Z944" s="400"/>
      <c r="AA944" s="400"/>
      <c r="AB944" s="400"/>
      <c r="AC944" s="400"/>
      <c r="AD944" s="400"/>
      <c r="AE944" s="400"/>
      <c r="AF944" s="400"/>
      <c r="AG944" s="408"/>
      <c r="AH944" s="400"/>
      <c r="AI944" s="400"/>
      <c r="AJ944" s="400"/>
      <c r="AK944" s="400"/>
      <c r="AL944" s="6"/>
      <c r="AM944" s="6"/>
      <c r="AN944" s="8"/>
    </row>
    <row r="945" spans="1:40">
      <c r="A945" s="725"/>
      <c r="B945" s="727"/>
      <c r="C945" s="726"/>
      <c r="D945" s="726"/>
      <c r="E945" s="400"/>
      <c r="F945" s="401"/>
      <c r="G945" s="400"/>
      <c r="H945" s="400"/>
      <c r="I945" s="400"/>
      <c r="J945" s="409"/>
      <c r="K945" s="400"/>
      <c r="L945" s="400"/>
      <c r="M945" s="400"/>
      <c r="N945" s="400"/>
      <c r="O945" s="400"/>
      <c r="P945" s="400"/>
      <c r="Q945" s="400"/>
      <c r="R945" s="400"/>
      <c r="S945" s="400"/>
      <c r="T945" s="400"/>
      <c r="V945" s="403"/>
      <c r="W945" s="403"/>
      <c r="X945" s="403"/>
      <c r="Y945" s="400"/>
      <c r="Z945" s="400"/>
      <c r="AA945" s="400"/>
      <c r="AB945" s="400"/>
      <c r="AC945" s="400"/>
      <c r="AD945" s="400"/>
      <c r="AE945" s="400"/>
      <c r="AF945" s="400"/>
      <c r="AG945" s="408"/>
      <c r="AH945" s="400"/>
      <c r="AI945" s="400"/>
      <c r="AJ945" s="400"/>
      <c r="AK945" s="400"/>
      <c r="AL945" s="6"/>
      <c r="AM945" s="6"/>
      <c r="AN945" s="8"/>
    </row>
    <row r="946" spans="1:40">
      <c r="A946" s="725"/>
      <c r="B946" s="727"/>
      <c r="C946" s="726"/>
      <c r="D946" s="726"/>
      <c r="E946" s="400"/>
      <c r="F946" s="401"/>
      <c r="G946" s="400"/>
      <c r="H946" s="400"/>
      <c r="I946" s="400"/>
      <c r="J946" s="409"/>
      <c r="K946" s="400"/>
      <c r="L946" s="400"/>
      <c r="M946" s="400"/>
      <c r="N946" s="400"/>
      <c r="O946" s="400"/>
      <c r="P946" s="400"/>
      <c r="Q946" s="400"/>
      <c r="R946" s="400"/>
      <c r="S946" s="400"/>
      <c r="T946" s="400"/>
      <c r="W946" s="403"/>
      <c r="X946" s="403"/>
      <c r="Y946" s="400"/>
      <c r="Z946" s="400"/>
      <c r="AA946" s="400"/>
      <c r="AB946" s="400"/>
      <c r="AC946" s="400"/>
      <c r="AD946" s="400"/>
      <c r="AE946" s="400"/>
      <c r="AF946" s="400"/>
      <c r="AG946" s="408"/>
      <c r="AH946" s="400"/>
      <c r="AI946" s="400"/>
      <c r="AJ946" s="400"/>
      <c r="AK946" s="400"/>
      <c r="AL946" s="6"/>
      <c r="AM946" s="6"/>
      <c r="AN946" s="8"/>
    </row>
    <row r="947" spans="1:40">
      <c r="A947" s="725"/>
      <c r="B947" s="727"/>
      <c r="C947" s="726"/>
      <c r="D947" s="726"/>
      <c r="E947" s="400"/>
      <c r="F947" s="401"/>
      <c r="G947" s="400"/>
      <c r="H947" s="400"/>
      <c r="I947" s="400"/>
      <c r="J947" s="409"/>
      <c r="K947" s="400"/>
      <c r="L947" s="400"/>
      <c r="M947" s="400"/>
      <c r="N947" s="400"/>
      <c r="O947" s="400"/>
      <c r="P947" s="400"/>
      <c r="Q947" s="400"/>
      <c r="R947" s="400"/>
      <c r="S947" s="400"/>
      <c r="T947" s="400"/>
      <c r="V947" s="403"/>
      <c r="W947" s="403"/>
      <c r="X947" s="403"/>
      <c r="Y947" s="400"/>
      <c r="Z947" s="400"/>
      <c r="AA947" s="400"/>
      <c r="AB947" s="400"/>
      <c r="AC947" s="400"/>
      <c r="AD947" s="400"/>
      <c r="AE947" s="400"/>
      <c r="AF947" s="400"/>
      <c r="AG947" s="408"/>
      <c r="AH947" s="400"/>
      <c r="AI947" s="400"/>
      <c r="AJ947" s="400"/>
      <c r="AK947" s="400"/>
      <c r="AL947" s="6"/>
      <c r="AM947" s="6"/>
      <c r="AN947" s="8"/>
    </row>
    <row r="948" spans="1:40">
      <c r="A948" s="725"/>
      <c r="B948" s="727"/>
      <c r="C948" s="726"/>
      <c r="D948" s="726"/>
      <c r="E948" s="400"/>
      <c r="F948" s="401"/>
      <c r="G948" s="400"/>
      <c r="H948" s="400"/>
      <c r="I948" s="400"/>
      <c r="J948" s="409"/>
      <c r="K948" s="400"/>
      <c r="L948" s="400"/>
      <c r="M948" s="400"/>
      <c r="N948" s="400"/>
      <c r="O948" s="400"/>
      <c r="P948" s="400"/>
      <c r="Q948" s="400"/>
      <c r="R948" s="400"/>
      <c r="S948" s="400"/>
      <c r="T948" s="400"/>
      <c r="V948" s="403"/>
      <c r="W948" s="403"/>
      <c r="X948" s="403"/>
      <c r="Y948" s="400"/>
      <c r="Z948" s="400"/>
      <c r="AA948" s="400"/>
      <c r="AB948" s="400"/>
      <c r="AC948" s="400"/>
      <c r="AD948" s="400"/>
      <c r="AE948" s="400"/>
      <c r="AF948" s="400"/>
      <c r="AG948" s="408"/>
      <c r="AH948" s="400"/>
      <c r="AI948" s="400"/>
      <c r="AJ948" s="400"/>
      <c r="AK948" s="400"/>
      <c r="AL948" s="6"/>
      <c r="AM948" s="6"/>
      <c r="AN948" s="8"/>
    </row>
    <row r="949" spans="1:40">
      <c r="A949" s="725"/>
      <c r="B949" s="727"/>
      <c r="C949" s="726"/>
      <c r="D949" s="726"/>
      <c r="E949" s="400"/>
      <c r="F949" s="401"/>
      <c r="G949" s="400"/>
      <c r="H949" s="400"/>
      <c r="I949" s="400"/>
      <c r="J949" s="409"/>
      <c r="K949" s="400"/>
      <c r="L949" s="400"/>
      <c r="M949" s="400"/>
      <c r="N949" s="400"/>
      <c r="O949" s="400"/>
      <c r="P949" s="400"/>
      <c r="Q949" s="400"/>
      <c r="R949" s="400"/>
      <c r="S949" s="400"/>
      <c r="T949" s="400"/>
      <c r="V949" s="403"/>
      <c r="W949" s="403"/>
      <c r="X949" s="403"/>
      <c r="Y949" s="400"/>
      <c r="Z949" s="400"/>
      <c r="AA949" s="400"/>
      <c r="AB949" s="400"/>
      <c r="AC949" s="400"/>
      <c r="AD949" s="400"/>
      <c r="AE949" s="400"/>
      <c r="AF949" s="400"/>
      <c r="AG949" s="408"/>
      <c r="AH949" s="400"/>
      <c r="AI949" s="400"/>
      <c r="AJ949" s="400"/>
      <c r="AK949" s="400"/>
      <c r="AL949" s="6"/>
      <c r="AM949" s="6"/>
      <c r="AN949" s="8"/>
    </row>
    <row r="950" spans="1:40">
      <c r="A950" s="725"/>
      <c r="B950" s="727"/>
      <c r="C950" s="726"/>
      <c r="D950" s="726"/>
      <c r="E950" s="400"/>
      <c r="F950" s="401"/>
      <c r="G950" s="400"/>
      <c r="H950" s="400"/>
      <c r="I950" s="400"/>
      <c r="J950" s="409"/>
      <c r="K950" s="400"/>
      <c r="L950" s="400"/>
      <c r="M950" s="400"/>
      <c r="N950" s="400"/>
      <c r="O950" s="400"/>
      <c r="P950" s="400"/>
      <c r="Q950" s="400"/>
      <c r="R950" s="400"/>
      <c r="S950" s="400"/>
      <c r="T950" s="400"/>
      <c r="V950" s="403"/>
      <c r="W950" s="403"/>
      <c r="X950" s="403"/>
      <c r="Y950" s="400"/>
      <c r="Z950" s="400"/>
      <c r="AA950" s="400"/>
      <c r="AB950" s="400"/>
      <c r="AC950" s="400"/>
      <c r="AD950" s="400"/>
      <c r="AE950" s="400"/>
      <c r="AF950" s="400"/>
      <c r="AG950" s="408"/>
      <c r="AH950" s="400"/>
      <c r="AI950" s="400"/>
      <c r="AJ950" s="400"/>
      <c r="AK950" s="400"/>
      <c r="AL950" s="6"/>
      <c r="AM950" s="6"/>
      <c r="AN950" s="8"/>
    </row>
    <row r="951" spans="1:40">
      <c r="A951" s="725"/>
      <c r="B951" s="727"/>
      <c r="C951" s="726"/>
      <c r="D951" s="726"/>
      <c r="E951" s="400"/>
      <c r="F951" s="401"/>
      <c r="G951" s="400"/>
      <c r="H951" s="400"/>
      <c r="I951" s="400"/>
      <c r="J951" s="409"/>
      <c r="K951" s="400"/>
      <c r="L951" s="400"/>
      <c r="M951" s="400"/>
      <c r="N951" s="400"/>
      <c r="O951" s="400"/>
      <c r="P951" s="400"/>
      <c r="Q951" s="400"/>
      <c r="R951" s="400"/>
      <c r="S951" s="400"/>
      <c r="T951" s="400"/>
      <c r="V951" s="403"/>
      <c r="W951" s="403"/>
      <c r="X951" s="403"/>
      <c r="Y951" s="400"/>
      <c r="Z951" s="400"/>
      <c r="AA951" s="400"/>
      <c r="AB951" s="400"/>
      <c r="AC951" s="400"/>
      <c r="AD951" s="400"/>
      <c r="AE951" s="400"/>
      <c r="AF951" s="400"/>
      <c r="AG951" s="408"/>
      <c r="AH951" s="400"/>
      <c r="AI951" s="400"/>
      <c r="AJ951" s="400"/>
      <c r="AK951" s="400"/>
      <c r="AL951" s="6"/>
      <c r="AM951" s="6"/>
      <c r="AN951" s="8"/>
    </row>
    <row r="952" spans="1:40">
      <c r="A952" s="725"/>
      <c r="B952" s="727"/>
      <c r="C952" s="726"/>
      <c r="D952" s="726"/>
      <c r="E952" s="400"/>
      <c r="F952" s="401"/>
      <c r="G952" s="400"/>
      <c r="H952" s="400"/>
      <c r="I952" s="400"/>
      <c r="J952" s="409"/>
      <c r="K952" s="400"/>
      <c r="L952" s="400"/>
      <c r="M952" s="400"/>
      <c r="N952" s="400"/>
      <c r="O952" s="400"/>
      <c r="P952" s="400"/>
      <c r="Q952" s="400"/>
      <c r="R952" s="400"/>
      <c r="S952" s="400"/>
      <c r="T952" s="400"/>
      <c r="V952" s="403"/>
      <c r="W952" s="403"/>
      <c r="X952" s="403"/>
      <c r="Y952" s="400"/>
      <c r="Z952" s="400"/>
      <c r="AA952" s="400"/>
      <c r="AB952" s="400"/>
      <c r="AC952" s="400"/>
      <c r="AD952" s="400"/>
      <c r="AE952" s="400"/>
      <c r="AF952" s="400"/>
      <c r="AG952" s="408"/>
      <c r="AH952" s="400"/>
      <c r="AI952" s="400"/>
      <c r="AJ952" s="400"/>
      <c r="AK952" s="400"/>
      <c r="AL952" s="6"/>
      <c r="AM952" s="6"/>
      <c r="AN952" s="8"/>
    </row>
    <row r="953" spans="1:40">
      <c r="A953" s="725"/>
      <c r="B953" s="727"/>
      <c r="C953" s="726"/>
      <c r="D953" s="726"/>
      <c r="E953" s="400"/>
      <c r="F953" s="401"/>
      <c r="G953" s="400"/>
      <c r="H953" s="400"/>
      <c r="I953" s="400"/>
      <c r="J953" s="409"/>
      <c r="K953" s="400"/>
      <c r="L953" s="400"/>
      <c r="M953" s="400"/>
      <c r="N953" s="400"/>
      <c r="O953" s="400"/>
      <c r="P953" s="400"/>
      <c r="Q953" s="400"/>
      <c r="R953" s="400"/>
      <c r="S953" s="400"/>
      <c r="T953" s="400"/>
      <c r="V953" s="403"/>
      <c r="W953" s="403"/>
      <c r="X953" s="403"/>
      <c r="Y953" s="400"/>
      <c r="Z953" s="400"/>
      <c r="AA953" s="400"/>
      <c r="AB953" s="400"/>
      <c r="AC953" s="400"/>
      <c r="AD953" s="400"/>
      <c r="AE953" s="400"/>
      <c r="AF953" s="400"/>
      <c r="AG953" s="408"/>
      <c r="AH953" s="400"/>
      <c r="AI953" s="400"/>
      <c r="AJ953" s="400"/>
      <c r="AK953" s="400"/>
      <c r="AL953" s="6"/>
      <c r="AM953" s="6"/>
      <c r="AN953" s="8"/>
    </row>
    <row r="954" spans="1:40">
      <c r="A954" s="725"/>
      <c r="B954" s="727"/>
      <c r="C954" s="726"/>
      <c r="D954" s="726"/>
      <c r="E954" s="400"/>
      <c r="F954" s="401"/>
      <c r="G954" s="400"/>
      <c r="H954" s="400"/>
      <c r="I954" s="400"/>
      <c r="J954" s="409"/>
      <c r="K954" s="400"/>
      <c r="L954" s="400"/>
      <c r="M954" s="400"/>
      <c r="N954" s="400"/>
      <c r="O954" s="400"/>
      <c r="P954" s="400"/>
      <c r="Q954" s="400"/>
      <c r="R954" s="400"/>
      <c r="S954" s="400"/>
      <c r="T954" s="400"/>
      <c r="V954" s="403"/>
      <c r="W954" s="403"/>
      <c r="X954" s="403"/>
      <c r="Y954" s="400"/>
      <c r="Z954" s="400"/>
      <c r="AA954" s="400"/>
      <c r="AB954" s="400"/>
      <c r="AC954" s="400"/>
      <c r="AD954" s="400"/>
      <c r="AE954" s="400"/>
      <c r="AF954" s="400"/>
      <c r="AG954" s="408"/>
      <c r="AH954" s="400"/>
      <c r="AI954" s="400"/>
      <c r="AJ954" s="400"/>
      <c r="AK954" s="400"/>
      <c r="AL954" s="6"/>
      <c r="AM954" s="6"/>
      <c r="AN954" s="8"/>
    </row>
    <row r="955" spans="1:40">
      <c r="A955" s="725"/>
      <c r="B955" s="727"/>
      <c r="C955" s="726"/>
      <c r="D955" s="726"/>
      <c r="E955" s="400"/>
      <c r="F955" s="401"/>
      <c r="G955" s="400"/>
      <c r="H955" s="400"/>
      <c r="I955" s="400"/>
      <c r="J955" s="409"/>
      <c r="K955" s="400"/>
      <c r="L955" s="400"/>
      <c r="M955" s="400"/>
      <c r="N955" s="400"/>
      <c r="O955" s="400"/>
      <c r="P955" s="400"/>
      <c r="Q955" s="400"/>
      <c r="R955" s="400"/>
      <c r="S955" s="400"/>
      <c r="T955" s="400"/>
      <c r="V955" s="403"/>
      <c r="W955" s="403"/>
      <c r="X955" s="403"/>
      <c r="Y955" s="400"/>
      <c r="Z955" s="400"/>
      <c r="AA955" s="400"/>
      <c r="AB955" s="400"/>
      <c r="AC955" s="400"/>
      <c r="AD955" s="400"/>
      <c r="AE955" s="400"/>
      <c r="AF955" s="400"/>
      <c r="AG955" s="408"/>
      <c r="AH955" s="400"/>
      <c r="AI955" s="400"/>
      <c r="AJ955" s="400"/>
      <c r="AK955" s="400"/>
      <c r="AL955" s="6"/>
      <c r="AM955" s="6"/>
      <c r="AN955" s="8"/>
    </row>
    <row r="956" spans="1:40">
      <c r="A956" s="725"/>
      <c r="B956" s="727"/>
      <c r="C956" s="726"/>
      <c r="D956" s="726"/>
      <c r="E956" s="400"/>
      <c r="F956" s="401"/>
      <c r="G956" s="400"/>
      <c r="H956" s="400"/>
      <c r="I956" s="400"/>
      <c r="J956" s="409"/>
      <c r="K956" s="400"/>
      <c r="L956" s="400"/>
      <c r="M956" s="400"/>
      <c r="N956" s="400"/>
      <c r="O956" s="400"/>
      <c r="P956" s="400"/>
      <c r="Q956" s="400"/>
      <c r="R956" s="400"/>
      <c r="S956" s="400"/>
      <c r="T956" s="400"/>
      <c r="W956" s="403"/>
      <c r="X956" s="403"/>
      <c r="Y956" s="400"/>
      <c r="Z956" s="400"/>
      <c r="AA956" s="400"/>
      <c r="AB956" s="400"/>
      <c r="AC956" s="400"/>
      <c r="AD956" s="400"/>
      <c r="AE956" s="400"/>
      <c r="AF956" s="400"/>
      <c r="AG956" s="408"/>
      <c r="AH956" s="400"/>
      <c r="AI956" s="400"/>
      <c r="AJ956" s="400"/>
      <c r="AK956" s="400"/>
      <c r="AL956" s="6"/>
      <c r="AM956" s="6"/>
      <c r="AN956" s="8"/>
    </row>
    <row r="957" spans="1:40">
      <c r="A957" s="725"/>
      <c r="B957" s="727"/>
      <c r="C957" s="726"/>
      <c r="D957" s="726"/>
      <c r="E957" s="400"/>
      <c r="F957" s="401"/>
      <c r="G957" s="400"/>
      <c r="H957" s="400"/>
      <c r="I957" s="400"/>
      <c r="J957" s="409"/>
      <c r="K957" s="400"/>
      <c r="L957" s="400"/>
      <c r="M957" s="400"/>
      <c r="N957" s="400"/>
      <c r="O957" s="400"/>
      <c r="P957" s="400"/>
      <c r="Q957" s="400"/>
      <c r="R957" s="400"/>
      <c r="S957" s="400"/>
      <c r="T957" s="400"/>
      <c r="V957" s="403"/>
      <c r="W957" s="403"/>
      <c r="X957" s="403"/>
      <c r="Y957" s="400"/>
      <c r="Z957" s="400"/>
      <c r="AA957" s="400"/>
      <c r="AB957" s="400"/>
      <c r="AC957" s="400"/>
      <c r="AD957" s="400"/>
      <c r="AE957" s="400"/>
      <c r="AF957" s="400"/>
      <c r="AG957" s="408"/>
      <c r="AH957" s="400"/>
      <c r="AI957" s="400"/>
      <c r="AJ957" s="400"/>
      <c r="AK957" s="400"/>
      <c r="AL957" s="6"/>
      <c r="AM957" s="6"/>
      <c r="AN957" s="8"/>
    </row>
    <row r="958" spans="1:40">
      <c r="A958" s="725"/>
      <c r="B958" s="727"/>
      <c r="C958" s="726"/>
      <c r="D958" s="726"/>
      <c r="E958" s="400"/>
      <c r="F958" s="401"/>
      <c r="G958" s="400"/>
      <c r="H958" s="400"/>
      <c r="I958" s="400"/>
      <c r="J958" s="409"/>
      <c r="K958" s="400"/>
      <c r="L958" s="400"/>
      <c r="M958" s="400"/>
      <c r="N958" s="400"/>
      <c r="O958" s="400"/>
      <c r="P958" s="400"/>
      <c r="Q958" s="400"/>
      <c r="R958" s="400"/>
      <c r="S958" s="400"/>
      <c r="T958" s="400"/>
      <c r="V958" s="403"/>
      <c r="W958" s="403"/>
      <c r="X958" s="403"/>
      <c r="Y958" s="400"/>
      <c r="Z958" s="400"/>
      <c r="AA958" s="400"/>
      <c r="AB958" s="400"/>
      <c r="AC958" s="400"/>
      <c r="AD958" s="400"/>
      <c r="AE958" s="400"/>
      <c r="AF958" s="400"/>
      <c r="AG958" s="408"/>
      <c r="AH958" s="400"/>
      <c r="AI958" s="400"/>
      <c r="AJ958" s="400"/>
      <c r="AK958" s="400"/>
      <c r="AL958" s="6"/>
      <c r="AM958" s="6"/>
      <c r="AN958" s="8"/>
    </row>
    <row r="959" spans="1:40">
      <c r="A959" s="725"/>
      <c r="B959" s="727"/>
      <c r="C959" s="726"/>
      <c r="D959" s="726"/>
      <c r="E959" s="400"/>
      <c r="F959" s="401"/>
      <c r="G959" s="400"/>
      <c r="H959" s="400"/>
      <c r="I959" s="400"/>
      <c r="J959" s="409"/>
      <c r="K959" s="400"/>
      <c r="L959" s="400"/>
      <c r="M959" s="400"/>
      <c r="N959" s="400"/>
      <c r="O959" s="400"/>
      <c r="P959" s="400"/>
      <c r="Q959" s="400"/>
      <c r="R959" s="400"/>
      <c r="S959" s="400"/>
      <c r="T959" s="400"/>
      <c r="V959" s="403"/>
      <c r="W959" s="403"/>
      <c r="X959" s="403"/>
      <c r="Y959" s="400"/>
      <c r="Z959" s="400"/>
      <c r="AA959" s="400"/>
      <c r="AB959" s="400"/>
      <c r="AC959" s="400"/>
      <c r="AD959" s="400"/>
      <c r="AE959" s="400"/>
      <c r="AF959" s="400"/>
      <c r="AG959" s="408"/>
      <c r="AH959" s="400"/>
      <c r="AI959" s="400"/>
      <c r="AJ959" s="400"/>
      <c r="AK959" s="400"/>
      <c r="AL959" s="6"/>
      <c r="AM959" s="6"/>
      <c r="AN959" s="8"/>
    </row>
    <row r="960" spans="1:40">
      <c r="A960" s="725"/>
      <c r="B960" s="727"/>
      <c r="C960" s="726"/>
      <c r="D960" s="726"/>
      <c r="E960" s="400"/>
      <c r="F960" s="401"/>
      <c r="G960" s="400"/>
      <c r="H960" s="400"/>
      <c r="I960" s="400"/>
      <c r="J960" s="409"/>
      <c r="K960" s="400"/>
      <c r="L960" s="400"/>
      <c r="M960" s="400"/>
      <c r="N960" s="400"/>
      <c r="O960" s="400"/>
      <c r="P960" s="400"/>
      <c r="Q960" s="400"/>
      <c r="R960" s="400"/>
      <c r="S960" s="400"/>
      <c r="T960" s="400"/>
      <c r="V960" s="403"/>
      <c r="W960" s="403"/>
      <c r="X960" s="403"/>
      <c r="Y960" s="400"/>
      <c r="Z960" s="400"/>
      <c r="AA960" s="400"/>
      <c r="AB960" s="400"/>
      <c r="AC960" s="400"/>
      <c r="AD960" s="400"/>
      <c r="AE960" s="400"/>
      <c r="AF960" s="400"/>
      <c r="AG960" s="408"/>
      <c r="AH960" s="400"/>
      <c r="AI960" s="400"/>
      <c r="AJ960" s="400"/>
      <c r="AK960" s="400"/>
      <c r="AL960" s="6"/>
      <c r="AM960" s="6"/>
      <c r="AN960" s="8"/>
    </row>
    <row r="961" spans="1:40">
      <c r="A961" s="725"/>
      <c r="B961" s="727"/>
      <c r="C961" s="726"/>
      <c r="D961" s="726"/>
      <c r="E961" s="400"/>
      <c r="F961" s="401"/>
      <c r="G961" s="400"/>
      <c r="H961" s="400"/>
      <c r="I961" s="400"/>
      <c r="J961" s="409"/>
      <c r="K961" s="400"/>
      <c r="L961" s="400"/>
      <c r="M961" s="400"/>
      <c r="N961" s="400"/>
      <c r="O961" s="400"/>
      <c r="P961" s="400"/>
      <c r="Q961" s="400"/>
      <c r="R961" s="400"/>
      <c r="S961" s="400"/>
      <c r="T961" s="400"/>
      <c r="V961" s="403"/>
      <c r="W961" s="403"/>
      <c r="X961" s="403"/>
      <c r="Y961" s="400"/>
      <c r="Z961" s="400"/>
      <c r="AA961" s="400"/>
      <c r="AB961" s="400"/>
      <c r="AC961" s="400"/>
      <c r="AD961" s="400"/>
      <c r="AE961" s="400"/>
      <c r="AF961" s="400"/>
      <c r="AG961" s="408"/>
      <c r="AH961" s="400"/>
      <c r="AI961" s="400"/>
      <c r="AJ961" s="400"/>
      <c r="AK961" s="400"/>
      <c r="AL961" s="6"/>
      <c r="AM961" s="6"/>
      <c r="AN961" s="8"/>
    </row>
    <row r="962" spans="1:40">
      <c r="A962" s="725"/>
      <c r="B962" s="727"/>
      <c r="C962" s="726"/>
      <c r="D962" s="726"/>
      <c r="E962" s="400"/>
      <c r="F962" s="401"/>
      <c r="G962" s="400"/>
      <c r="H962" s="400"/>
      <c r="I962" s="400"/>
      <c r="J962" s="409"/>
      <c r="K962" s="400"/>
      <c r="L962" s="400"/>
      <c r="M962" s="400"/>
      <c r="N962" s="400"/>
      <c r="O962" s="400"/>
      <c r="P962" s="400"/>
      <c r="Q962" s="400"/>
      <c r="R962" s="400"/>
      <c r="S962" s="400"/>
      <c r="T962" s="400"/>
      <c r="V962" s="403"/>
      <c r="W962" s="403"/>
      <c r="X962" s="403"/>
      <c r="Y962" s="400"/>
      <c r="Z962" s="400"/>
      <c r="AA962" s="400"/>
      <c r="AB962" s="400"/>
      <c r="AC962" s="400"/>
      <c r="AD962" s="400"/>
      <c r="AE962" s="400"/>
      <c r="AF962" s="400"/>
      <c r="AG962" s="408"/>
      <c r="AH962" s="400"/>
      <c r="AI962" s="400"/>
      <c r="AJ962" s="400"/>
      <c r="AK962" s="400"/>
      <c r="AL962" s="6"/>
      <c r="AM962" s="6"/>
      <c r="AN962" s="8"/>
    </row>
    <row r="963" spans="1:40">
      <c r="A963" s="725"/>
      <c r="B963" s="727"/>
      <c r="C963" s="726"/>
      <c r="D963" s="726"/>
      <c r="E963" s="400"/>
      <c r="F963" s="401"/>
      <c r="G963" s="400"/>
      <c r="H963" s="400"/>
      <c r="I963" s="400"/>
      <c r="J963" s="409"/>
      <c r="K963" s="400"/>
      <c r="L963" s="400"/>
      <c r="M963" s="400"/>
      <c r="N963" s="400"/>
      <c r="O963" s="400"/>
      <c r="P963" s="400"/>
      <c r="Q963" s="400"/>
      <c r="R963" s="400"/>
      <c r="S963" s="400"/>
      <c r="T963" s="400"/>
      <c r="V963" s="403"/>
      <c r="W963" s="403"/>
      <c r="X963" s="403"/>
      <c r="Y963" s="400"/>
      <c r="Z963" s="400"/>
      <c r="AA963" s="400"/>
      <c r="AB963" s="400"/>
      <c r="AC963" s="400"/>
      <c r="AD963" s="400"/>
      <c r="AE963" s="400"/>
      <c r="AF963" s="400"/>
      <c r="AG963" s="408"/>
      <c r="AH963" s="400"/>
      <c r="AI963" s="400"/>
      <c r="AJ963" s="400"/>
      <c r="AK963" s="400"/>
      <c r="AL963" s="6"/>
      <c r="AM963" s="6"/>
      <c r="AN963" s="8"/>
    </row>
    <row r="964" spans="1:40">
      <c r="A964" s="725"/>
      <c r="B964" s="727"/>
      <c r="C964" s="726"/>
      <c r="D964" s="726"/>
      <c r="E964" s="400"/>
      <c r="F964" s="401"/>
      <c r="G964" s="400"/>
      <c r="H964" s="400"/>
      <c r="I964" s="400"/>
      <c r="J964" s="409"/>
      <c r="K964" s="400"/>
      <c r="L964" s="400"/>
      <c r="M964" s="400"/>
      <c r="N964" s="400"/>
      <c r="O964" s="400"/>
      <c r="P964" s="400"/>
      <c r="Q964" s="400"/>
      <c r="R964" s="400"/>
      <c r="S964" s="400"/>
      <c r="T964" s="400"/>
      <c r="V964" s="403"/>
      <c r="W964" s="403"/>
      <c r="X964" s="403"/>
      <c r="Y964" s="400"/>
      <c r="Z964" s="400"/>
      <c r="AA964" s="400"/>
      <c r="AB964" s="400"/>
      <c r="AC964" s="400"/>
      <c r="AD964" s="400"/>
      <c r="AE964" s="400"/>
      <c r="AF964" s="400"/>
      <c r="AG964" s="408"/>
      <c r="AH964" s="400"/>
      <c r="AI964" s="400"/>
      <c r="AJ964" s="400"/>
      <c r="AK964" s="400"/>
      <c r="AL964" s="6"/>
      <c r="AM964" s="6"/>
      <c r="AN964" s="8"/>
    </row>
    <row r="965" spans="1:40">
      <c r="A965" s="725"/>
      <c r="B965" s="727"/>
      <c r="C965" s="726"/>
      <c r="D965" s="726"/>
      <c r="E965" s="400"/>
      <c r="F965" s="401"/>
      <c r="G965" s="400"/>
      <c r="H965" s="400"/>
      <c r="I965" s="400"/>
      <c r="J965" s="409"/>
      <c r="K965" s="400"/>
      <c r="L965" s="400"/>
      <c r="M965" s="400"/>
      <c r="N965" s="400"/>
      <c r="O965" s="400"/>
      <c r="P965" s="400"/>
      <c r="Q965" s="400"/>
      <c r="R965" s="400"/>
      <c r="S965" s="400"/>
      <c r="T965" s="400"/>
      <c r="V965" s="403"/>
      <c r="W965" s="403"/>
      <c r="X965" s="403"/>
      <c r="Y965" s="400"/>
      <c r="Z965" s="400"/>
      <c r="AA965" s="400"/>
      <c r="AB965" s="400"/>
      <c r="AC965" s="400"/>
      <c r="AD965" s="400"/>
      <c r="AE965" s="400"/>
      <c r="AF965" s="400"/>
      <c r="AG965" s="408"/>
      <c r="AH965" s="400"/>
      <c r="AI965" s="400"/>
      <c r="AJ965" s="400"/>
      <c r="AK965" s="400"/>
      <c r="AL965" s="6"/>
      <c r="AM965" s="6"/>
      <c r="AN965" s="8"/>
    </row>
    <row r="966" spans="1:40">
      <c r="A966" s="725"/>
      <c r="B966" s="727"/>
      <c r="C966" s="726"/>
      <c r="D966" s="726"/>
      <c r="E966" s="400"/>
      <c r="F966" s="401"/>
      <c r="G966" s="400"/>
      <c r="H966" s="400"/>
      <c r="I966" s="400"/>
      <c r="J966" s="409"/>
      <c r="K966" s="400"/>
      <c r="L966" s="400"/>
      <c r="M966" s="400"/>
      <c r="N966" s="400"/>
      <c r="O966" s="400"/>
      <c r="P966" s="400"/>
      <c r="Q966" s="400"/>
      <c r="R966" s="400"/>
      <c r="S966" s="400"/>
      <c r="T966" s="400"/>
      <c r="V966" s="403"/>
      <c r="W966" s="403"/>
      <c r="X966" s="403"/>
      <c r="Y966" s="400"/>
      <c r="Z966" s="400"/>
      <c r="AA966" s="400"/>
      <c r="AB966" s="400"/>
      <c r="AC966" s="400"/>
      <c r="AD966" s="400"/>
      <c r="AE966" s="400"/>
      <c r="AF966" s="400"/>
      <c r="AG966" s="408"/>
      <c r="AH966" s="400"/>
      <c r="AI966" s="400"/>
      <c r="AJ966" s="400"/>
      <c r="AK966" s="400"/>
      <c r="AL966" s="6"/>
      <c r="AM966" s="6"/>
      <c r="AN966" s="8"/>
    </row>
    <row r="967" spans="1:40">
      <c r="A967" s="725"/>
      <c r="B967" s="727"/>
      <c r="C967" s="726"/>
      <c r="D967" s="726"/>
      <c r="E967" s="400"/>
      <c r="F967" s="401"/>
      <c r="G967" s="400"/>
      <c r="H967" s="400"/>
      <c r="I967" s="400"/>
      <c r="J967" s="409"/>
      <c r="K967" s="400"/>
      <c r="L967" s="400"/>
      <c r="M967" s="400"/>
      <c r="N967" s="400"/>
      <c r="O967" s="400"/>
      <c r="P967" s="400"/>
      <c r="Q967" s="400"/>
      <c r="R967" s="400"/>
      <c r="S967" s="400"/>
      <c r="T967" s="400"/>
      <c r="V967" s="403"/>
      <c r="W967" s="403"/>
      <c r="X967" s="403"/>
      <c r="Y967" s="400"/>
      <c r="Z967" s="400"/>
      <c r="AA967" s="400"/>
      <c r="AB967" s="400"/>
      <c r="AC967" s="400"/>
      <c r="AD967" s="400"/>
      <c r="AE967" s="400"/>
      <c r="AF967" s="400"/>
      <c r="AG967" s="408"/>
      <c r="AH967" s="400"/>
      <c r="AI967" s="400"/>
      <c r="AJ967" s="400"/>
      <c r="AK967" s="400"/>
      <c r="AL967" s="6"/>
      <c r="AM967" s="6"/>
      <c r="AN967" s="8"/>
    </row>
    <row r="968" spans="1:40">
      <c r="A968" s="725"/>
      <c r="B968" s="727"/>
      <c r="C968" s="726"/>
      <c r="D968" s="726"/>
      <c r="E968" s="400"/>
      <c r="F968" s="401"/>
      <c r="G968" s="400"/>
      <c r="H968" s="400"/>
      <c r="I968" s="400"/>
      <c r="J968" s="409"/>
      <c r="K968" s="400"/>
      <c r="L968" s="400"/>
      <c r="M968" s="400"/>
      <c r="N968" s="400"/>
      <c r="O968" s="400"/>
      <c r="P968" s="400"/>
      <c r="Q968" s="400"/>
      <c r="R968" s="400"/>
      <c r="S968" s="400"/>
      <c r="T968" s="400"/>
      <c r="V968" s="403"/>
      <c r="W968" s="403"/>
      <c r="X968" s="403"/>
      <c r="Y968" s="400"/>
      <c r="Z968" s="400"/>
      <c r="AA968" s="400"/>
      <c r="AB968" s="400"/>
      <c r="AC968" s="400"/>
      <c r="AD968" s="400"/>
      <c r="AE968" s="400"/>
      <c r="AF968" s="400"/>
      <c r="AG968" s="408"/>
      <c r="AH968" s="400"/>
      <c r="AI968" s="400"/>
      <c r="AJ968" s="400"/>
      <c r="AK968" s="400"/>
      <c r="AL968" s="6"/>
      <c r="AM968" s="6"/>
      <c r="AN968" s="8"/>
    </row>
    <row r="969" spans="1:40">
      <c r="A969" s="725"/>
      <c r="B969" s="727"/>
      <c r="C969" s="726"/>
      <c r="D969" s="726"/>
      <c r="E969" s="400"/>
      <c r="F969" s="401"/>
      <c r="G969" s="400"/>
      <c r="H969" s="400"/>
      <c r="I969" s="400"/>
      <c r="J969" s="409"/>
      <c r="K969" s="400"/>
      <c r="L969" s="400"/>
      <c r="M969" s="400"/>
      <c r="N969" s="400"/>
      <c r="O969" s="400"/>
      <c r="P969" s="400"/>
      <c r="Q969" s="400"/>
      <c r="R969" s="400"/>
      <c r="S969" s="400"/>
      <c r="T969" s="400"/>
      <c r="V969" s="403"/>
      <c r="W969" s="403"/>
      <c r="X969" s="403"/>
      <c r="Y969" s="400"/>
      <c r="Z969" s="400"/>
      <c r="AA969" s="400"/>
      <c r="AB969" s="400"/>
      <c r="AC969" s="400"/>
      <c r="AD969" s="400"/>
      <c r="AE969" s="400"/>
      <c r="AF969" s="400"/>
      <c r="AG969" s="408"/>
      <c r="AH969" s="400"/>
      <c r="AI969" s="400"/>
      <c r="AJ969" s="400"/>
      <c r="AK969" s="400"/>
      <c r="AL969" s="6"/>
      <c r="AM969" s="6"/>
      <c r="AN969" s="8"/>
    </row>
    <row r="970" spans="1:40">
      <c r="A970" s="725"/>
      <c r="B970" s="727"/>
      <c r="C970" s="726"/>
      <c r="D970" s="726"/>
      <c r="E970" s="400"/>
      <c r="F970" s="401"/>
      <c r="G970" s="400"/>
      <c r="H970" s="400"/>
      <c r="I970" s="400"/>
      <c r="J970" s="409"/>
      <c r="K970" s="400"/>
      <c r="L970" s="400"/>
      <c r="M970" s="400"/>
      <c r="N970" s="400"/>
      <c r="O970" s="400"/>
      <c r="P970" s="400"/>
      <c r="Q970" s="400"/>
      <c r="R970" s="400"/>
      <c r="S970" s="400"/>
      <c r="T970" s="400"/>
      <c r="V970" s="403"/>
      <c r="W970" s="403"/>
      <c r="X970" s="403"/>
      <c r="Y970" s="400"/>
      <c r="Z970" s="400"/>
      <c r="AA970" s="400"/>
      <c r="AB970" s="400"/>
      <c r="AC970" s="400"/>
      <c r="AD970" s="400"/>
      <c r="AE970" s="400"/>
      <c r="AF970" s="400"/>
      <c r="AG970" s="408"/>
      <c r="AH970" s="400"/>
      <c r="AI970" s="400"/>
      <c r="AJ970" s="400"/>
      <c r="AK970" s="400"/>
      <c r="AL970" s="6"/>
      <c r="AM970" s="6"/>
      <c r="AN970" s="8"/>
    </row>
    <row r="971" spans="1:40">
      <c r="A971" s="725"/>
      <c r="B971" s="727"/>
      <c r="C971" s="726"/>
      <c r="D971" s="726"/>
      <c r="E971" s="400"/>
      <c r="F971" s="401"/>
      <c r="G971" s="400"/>
      <c r="H971" s="400"/>
      <c r="I971" s="400"/>
      <c r="J971" s="409"/>
      <c r="K971" s="400"/>
      <c r="L971" s="400"/>
      <c r="M971" s="400"/>
      <c r="N971" s="400"/>
      <c r="O971" s="400"/>
      <c r="P971" s="400"/>
      <c r="Q971" s="400"/>
      <c r="R971" s="400"/>
      <c r="S971" s="400"/>
      <c r="T971" s="400"/>
      <c r="V971" s="403"/>
      <c r="W971" s="403"/>
      <c r="X971" s="403"/>
      <c r="Y971" s="400"/>
      <c r="Z971" s="400"/>
      <c r="AA971" s="400"/>
      <c r="AB971" s="400"/>
      <c r="AC971" s="400"/>
      <c r="AD971" s="400"/>
      <c r="AE971" s="400"/>
      <c r="AF971" s="400"/>
      <c r="AG971" s="408"/>
      <c r="AH971" s="400"/>
      <c r="AI971" s="400"/>
      <c r="AJ971" s="400"/>
      <c r="AK971" s="400"/>
      <c r="AL971" s="6"/>
      <c r="AM971" s="6"/>
      <c r="AN971" s="8"/>
    </row>
    <row r="972" spans="1:40">
      <c r="A972" s="725"/>
      <c r="B972" s="727"/>
      <c r="C972" s="726"/>
      <c r="D972" s="726"/>
      <c r="E972" s="400"/>
      <c r="F972" s="401"/>
      <c r="G972" s="400"/>
      <c r="H972" s="400"/>
      <c r="I972" s="400"/>
      <c r="J972" s="409"/>
      <c r="K972" s="400"/>
      <c r="L972" s="400"/>
      <c r="M972" s="400"/>
      <c r="N972" s="400"/>
      <c r="O972" s="400"/>
      <c r="P972" s="400"/>
      <c r="Q972" s="400"/>
      <c r="R972" s="400"/>
      <c r="S972" s="400"/>
      <c r="T972" s="400"/>
      <c r="V972" s="403"/>
      <c r="W972" s="403"/>
      <c r="X972" s="403"/>
      <c r="Y972" s="400"/>
      <c r="Z972" s="400"/>
      <c r="AA972" s="400"/>
      <c r="AB972" s="400"/>
      <c r="AC972" s="400"/>
      <c r="AD972" s="400"/>
      <c r="AE972" s="400"/>
      <c r="AF972" s="400"/>
      <c r="AG972" s="408"/>
      <c r="AH972" s="400"/>
      <c r="AI972" s="400"/>
      <c r="AJ972" s="400"/>
      <c r="AK972" s="400"/>
      <c r="AL972" s="6"/>
      <c r="AM972" s="6"/>
      <c r="AN972" s="8"/>
    </row>
    <row r="973" spans="1:40">
      <c r="A973" s="725"/>
      <c r="B973" s="727"/>
      <c r="C973" s="726"/>
      <c r="D973" s="726"/>
      <c r="E973" s="400"/>
      <c r="F973" s="401"/>
      <c r="G973" s="400"/>
      <c r="H973" s="400"/>
      <c r="I973" s="400"/>
      <c r="J973" s="409"/>
      <c r="K973" s="400"/>
      <c r="L973" s="400"/>
      <c r="M973" s="400"/>
      <c r="N973" s="400"/>
      <c r="O973" s="400"/>
      <c r="P973" s="400"/>
      <c r="Q973" s="400"/>
      <c r="R973" s="400"/>
      <c r="S973" s="400"/>
      <c r="T973" s="400"/>
      <c r="V973" s="403"/>
      <c r="W973" s="403"/>
      <c r="X973" s="403"/>
      <c r="Y973" s="400"/>
      <c r="Z973" s="400"/>
      <c r="AA973" s="400"/>
      <c r="AB973" s="400"/>
      <c r="AC973" s="400"/>
      <c r="AD973" s="400"/>
      <c r="AE973" s="400"/>
      <c r="AF973" s="400"/>
      <c r="AG973" s="408"/>
      <c r="AH973" s="400"/>
      <c r="AI973" s="400"/>
      <c r="AJ973" s="400"/>
      <c r="AK973" s="400"/>
      <c r="AL973" s="6"/>
      <c r="AM973" s="6"/>
      <c r="AN973" s="8"/>
    </row>
    <row r="974" spans="1:40">
      <c r="A974" s="725"/>
      <c r="B974" s="727"/>
      <c r="C974" s="726"/>
      <c r="D974" s="726"/>
      <c r="E974" s="400"/>
      <c r="F974" s="401"/>
      <c r="G974" s="400"/>
      <c r="H974" s="400"/>
      <c r="I974" s="400"/>
      <c r="J974" s="409"/>
      <c r="K974" s="400"/>
      <c r="L974" s="400"/>
      <c r="M974" s="400"/>
      <c r="N974" s="400"/>
      <c r="O974" s="400"/>
      <c r="P974" s="400"/>
      <c r="Q974" s="400"/>
      <c r="R974" s="400"/>
      <c r="S974" s="400"/>
      <c r="T974" s="400"/>
      <c r="V974" s="403"/>
      <c r="W974" s="403"/>
      <c r="X974" s="403"/>
      <c r="Y974" s="400"/>
      <c r="Z974" s="400"/>
      <c r="AA974" s="400"/>
      <c r="AB974" s="400"/>
      <c r="AC974" s="400"/>
      <c r="AD974" s="400"/>
      <c r="AE974" s="400"/>
      <c r="AF974" s="400"/>
      <c r="AG974" s="408"/>
      <c r="AH974" s="400"/>
      <c r="AI974" s="400"/>
      <c r="AJ974" s="400"/>
      <c r="AK974" s="400"/>
      <c r="AL974" s="6"/>
      <c r="AM974" s="6"/>
      <c r="AN974" s="8"/>
    </row>
    <row r="975" spans="1:40">
      <c r="A975" s="725"/>
      <c r="B975" s="727"/>
      <c r="C975" s="726"/>
      <c r="D975" s="726"/>
      <c r="E975" s="400"/>
      <c r="F975" s="401"/>
      <c r="G975" s="400"/>
      <c r="H975" s="400"/>
      <c r="I975" s="400"/>
      <c r="J975" s="409"/>
      <c r="K975" s="400"/>
      <c r="L975" s="400"/>
      <c r="M975" s="400"/>
      <c r="N975" s="400"/>
      <c r="O975" s="400"/>
      <c r="P975" s="400"/>
      <c r="Q975" s="400"/>
      <c r="R975" s="400"/>
      <c r="S975" s="400"/>
      <c r="T975" s="400"/>
      <c r="V975" s="403"/>
      <c r="W975" s="403"/>
      <c r="X975" s="403"/>
      <c r="Y975" s="400"/>
      <c r="Z975" s="400"/>
      <c r="AA975" s="400"/>
      <c r="AB975" s="400"/>
      <c r="AC975" s="400"/>
      <c r="AD975" s="400"/>
      <c r="AE975" s="400"/>
      <c r="AF975" s="400"/>
      <c r="AG975" s="408"/>
      <c r="AH975" s="400"/>
      <c r="AI975" s="400"/>
      <c r="AJ975" s="400"/>
      <c r="AK975" s="400"/>
      <c r="AL975" s="6"/>
      <c r="AM975" s="6"/>
      <c r="AN975" s="8"/>
    </row>
    <row r="976" spans="1:40">
      <c r="A976" s="725"/>
      <c r="B976" s="727"/>
      <c r="C976" s="726"/>
      <c r="D976" s="726"/>
      <c r="E976" s="400"/>
      <c r="F976" s="401"/>
      <c r="G976" s="400"/>
      <c r="H976" s="400"/>
      <c r="I976" s="400"/>
      <c r="J976" s="409"/>
      <c r="K976" s="400"/>
      <c r="L976" s="400"/>
      <c r="M976" s="400"/>
      <c r="N976" s="400"/>
      <c r="O976" s="400"/>
      <c r="P976" s="400"/>
      <c r="Q976" s="400"/>
      <c r="R976" s="400"/>
      <c r="S976" s="400"/>
      <c r="T976" s="400"/>
      <c r="V976" s="403"/>
      <c r="W976" s="403"/>
      <c r="X976" s="403"/>
      <c r="Y976" s="400"/>
      <c r="Z976" s="400"/>
      <c r="AA976" s="400"/>
      <c r="AB976" s="400"/>
      <c r="AC976" s="400"/>
      <c r="AD976" s="400"/>
      <c r="AE976" s="400"/>
      <c r="AF976" s="400"/>
      <c r="AG976" s="408"/>
      <c r="AH976" s="400"/>
      <c r="AI976" s="400"/>
      <c r="AJ976" s="400"/>
      <c r="AK976" s="400"/>
      <c r="AL976" s="6"/>
      <c r="AM976" s="6"/>
      <c r="AN976" s="8"/>
    </row>
    <row r="977" spans="1:40">
      <c r="A977" s="725"/>
      <c r="B977" s="727"/>
      <c r="C977" s="726"/>
      <c r="D977" s="726"/>
      <c r="E977" s="400"/>
      <c r="F977" s="401"/>
      <c r="G977" s="400"/>
      <c r="H977" s="400"/>
      <c r="I977" s="400"/>
      <c r="J977" s="409"/>
      <c r="K977" s="400"/>
      <c r="L977" s="400"/>
      <c r="M977" s="400"/>
      <c r="N977" s="400"/>
      <c r="O977" s="400"/>
      <c r="P977" s="400"/>
      <c r="Q977" s="400"/>
      <c r="R977" s="400"/>
      <c r="S977" s="400"/>
      <c r="T977" s="400"/>
      <c r="V977" s="403"/>
      <c r="W977" s="403"/>
      <c r="X977" s="403"/>
      <c r="Y977" s="400"/>
      <c r="Z977" s="400"/>
      <c r="AA977" s="400"/>
      <c r="AB977" s="400"/>
      <c r="AC977" s="400"/>
      <c r="AD977" s="400"/>
      <c r="AE977" s="400"/>
      <c r="AF977" s="400"/>
      <c r="AG977" s="408"/>
      <c r="AH977" s="400"/>
      <c r="AI977" s="400"/>
      <c r="AJ977" s="400"/>
      <c r="AK977" s="400"/>
      <c r="AL977" s="6"/>
      <c r="AM977" s="6"/>
      <c r="AN977" s="8"/>
    </row>
    <row r="978" spans="1:40">
      <c r="A978" s="725"/>
      <c r="B978" s="727"/>
      <c r="C978" s="726"/>
      <c r="D978" s="726"/>
      <c r="E978" s="400"/>
      <c r="F978" s="401"/>
      <c r="G978" s="400"/>
      <c r="H978" s="400"/>
      <c r="I978" s="400"/>
      <c r="J978" s="409"/>
      <c r="K978" s="400"/>
      <c r="L978" s="400"/>
      <c r="M978" s="400"/>
      <c r="N978" s="400"/>
      <c r="O978" s="400"/>
      <c r="P978" s="400"/>
      <c r="Q978" s="400"/>
      <c r="R978" s="400"/>
      <c r="S978" s="400"/>
      <c r="T978" s="400"/>
      <c r="V978" s="403"/>
      <c r="W978" s="403"/>
      <c r="X978" s="403"/>
      <c r="Y978" s="400"/>
      <c r="Z978" s="400"/>
      <c r="AA978" s="400"/>
      <c r="AB978" s="400"/>
      <c r="AC978" s="400"/>
      <c r="AD978" s="400"/>
      <c r="AE978" s="400"/>
      <c r="AF978" s="400"/>
      <c r="AG978" s="408"/>
      <c r="AH978" s="400"/>
      <c r="AI978" s="400"/>
      <c r="AJ978" s="400"/>
      <c r="AK978" s="400"/>
      <c r="AL978" s="6"/>
      <c r="AM978" s="6"/>
      <c r="AN978" s="8"/>
    </row>
    <row r="979" spans="1:40">
      <c r="A979" s="725"/>
      <c r="B979" s="727"/>
      <c r="C979" s="726"/>
      <c r="D979" s="726"/>
      <c r="E979" s="400"/>
      <c r="F979" s="401"/>
      <c r="G979" s="400"/>
      <c r="H979" s="400"/>
      <c r="I979" s="400"/>
      <c r="J979" s="409"/>
      <c r="K979" s="400"/>
      <c r="L979" s="400"/>
      <c r="M979" s="400"/>
      <c r="N979" s="400"/>
      <c r="O979" s="400"/>
      <c r="P979" s="400"/>
      <c r="Q979" s="400"/>
      <c r="R979" s="400"/>
      <c r="S979" s="400"/>
      <c r="T979" s="400"/>
      <c r="V979" s="403"/>
      <c r="W979" s="403"/>
      <c r="X979" s="403"/>
      <c r="Y979" s="400"/>
      <c r="Z979" s="400"/>
      <c r="AA979" s="400"/>
      <c r="AB979" s="400"/>
      <c r="AC979" s="400"/>
      <c r="AD979" s="400"/>
      <c r="AE979" s="400"/>
      <c r="AF979" s="400"/>
      <c r="AG979" s="408"/>
      <c r="AH979" s="400"/>
      <c r="AI979" s="400"/>
      <c r="AJ979" s="400"/>
      <c r="AK979" s="400"/>
      <c r="AL979" s="6"/>
      <c r="AM979" s="6"/>
      <c r="AN979" s="8"/>
    </row>
    <row r="980" spans="1:40">
      <c r="A980" s="725"/>
      <c r="B980" s="727"/>
      <c r="C980" s="726"/>
      <c r="D980" s="726"/>
      <c r="E980" s="400"/>
      <c r="F980" s="401"/>
      <c r="G980" s="400"/>
      <c r="H980" s="400"/>
      <c r="I980" s="400"/>
      <c r="J980" s="409"/>
      <c r="K980" s="400"/>
      <c r="L980" s="400"/>
      <c r="M980" s="400"/>
      <c r="N980" s="400"/>
      <c r="O980" s="400"/>
      <c r="P980" s="400"/>
      <c r="Q980" s="400"/>
      <c r="R980" s="400"/>
      <c r="S980" s="400"/>
      <c r="T980" s="400"/>
      <c r="V980" s="403"/>
      <c r="W980" s="403"/>
      <c r="X980" s="403"/>
      <c r="Y980" s="400"/>
      <c r="Z980" s="400"/>
      <c r="AA980" s="400"/>
      <c r="AB980" s="400"/>
      <c r="AC980" s="400"/>
      <c r="AD980" s="400"/>
      <c r="AE980" s="400"/>
      <c r="AF980" s="400"/>
      <c r="AG980" s="408"/>
      <c r="AH980" s="400"/>
      <c r="AI980" s="400"/>
      <c r="AJ980" s="400"/>
      <c r="AK980" s="400"/>
      <c r="AL980" s="6"/>
      <c r="AM980" s="6"/>
      <c r="AN980" s="8"/>
    </row>
    <row r="981" spans="1:40">
      <c r="A981" s="725"/>
      <c r="B981" s="727"/>
      <c r="C981" s="726"/>
      <c r="D981" s="726"/>
      <c r="E981" s="400"/>
      <c r="F981" s="401"/>
      <c r="G981" s="400"/>
      <c r="H981" s="400"/>
      <c r="I981" s="400"/>
      <c r="J981" s="409"/>
      <c r="K981" s="400"/>
      <c r="L981" s="400"/>
      <c r="M981" s="400"/>
      <c r="N981" s="400"/>
      <c r="O981" s="400"/>
      <c r="P981" s="400"/>
      <c r="Q981" s="400"/>
      <c r="R981" s="400"/>
      <c r="S981" s="400"/>
      <c r="T981" s="400"/>
      <c r="V981" s="403"/>
      <c r="W981" s="403"/>
      <c r="X981" s="403"/>
      <c r="Y981" s="400"/>
      <c r="Z981" s="400"/>
      <c r="AA981" s="400"/>
      <c r="AB981" s="400"/>
      <c r="AC981" s="400"/>
      <c r="AD981" s="400"/>
      <c r="AE981" s="400"/>
      <c r="AF981" s="400"/>
      <c r="AG981" s="408"/>
      <c r="AH981" s="400"/>
      <c r="AI981" s="400"/>
      <c r="AJ981" s="400"/>
      <c r="AK981" s="400"/>
      <c r="AL981" s="6"/>
      <c r="AM981" s="6"/>
      <c r="AN981" s="8"/>
    </row>
    <row r="982" spans="1:40">
      <c r="A982" s="725"/>
      <c r="B982" s="727"/>
      <c r="C982" s="726"/>
      <c r="D982" s="726"/>
      <c r="E982" s="400"/>
      <c r="F982" s="401"/>
      <c r="G982" s="400"/>
      <c r="H982" s="400"/>
      <c r="I982" s="400"/>
      <c r="J982" s="409"/>
      <c r="K982" s="400"/>
      <c r="L982" s="400"/>
      <c r="M982" s="400"/>
      <c r="N982" s="400"/>
      <c r="O982" s="400"/>
      <c r="P982" s="400"/>
      <c r="Q982" s="400"/>
      <c r="R982" s="400"/>
      <c r="S982" s="400"/>
      <c r="T982" s="400"/>
      <c r="V982" s="403"/>
      <c r="W982" s="403"/>
      <c r="X982" s="403"/>
      <c r="Y982" s="400"/>
      <c r="Z982" s="400"/>
      <c r="AA982" s="400"/>
      <c r="AB982" s="400"/>
      <c r="AC982" s="400"/>
      <c r="AD982" s="400"/>
      <c r="AE982" s="400"/>
      <c r="AF982" s="400"/>
      <c r="AG982" s="408"/>
      <c r="AH982" s="400"/>
      <c r="AI982" s="400"/>
      <c r="AJ982" s="400"/>
      <c r="AK982" s="400"/>
      <c r="AL982" s="6"/>
      <c r="AM982" s="6"/>
      <c r="AN982" s="8"/>
    </row>
    <row r="983" spans="1:40">
      <c r="A983" s="725"/>
      <c r="B983" s="727"/>
      <c r="C983" s="726"/>
      <c r="D983" s="726"/>
      <c r="E983" s="400"/>
      <c r="F983" s="401"/>
      <c r="G983" s="400"/>
      <c r="H983" s="400"/>
      <c r="I983" s="400"/>
      <c r="J983" s="409"/>
      <c r="K983" s="400"/>
      <c r="L983" s="400"/>
      <c r="M983" s="400"/>
      <c r="N983" s="400"/>
      <c r="O983" s="400"/>
      <c r="P983" s="400"/>
      <c r="Q983" s="400"/>
      <c r="R983" s="400"/>
      <c r="S983" s="400"/>
      <c r="T983" s="400"/>
      <c r="V983" s="403"/>
      <c r="W983" s="403"/>
      <c r="X983" s="403"/>
      <c r="Y983" s="400"/>
      <c r="Z983" s="400"/>
      <c r="AA983" s="400"/>
      <c r="AB983" s="400"/>
      <c r="AC983" s="400"/>
      <c r="AD983" s="400"/>
      <c r="AE983" s="400"/>
      <c r="AF983" s="400"/>
      <c r="AG983" s="408"/>
      <c r="AH983" s="400"/>
      <c r="AI983" s="400"/>
      <c r="AJ983" s="400"/>
      <c r="AK983" s="400"/>
      <c r="AL983" s="6"/>
      <c r="AM983" s="6"/>
      <c r="AN983" s="8"/>
    </row>
    <row r="984" spans="1:40">
      <c r="A984" s="725"/>
      <c r="B984" s="727"/>
      <c r="C984" s="726"/>
      <c r="D984" s="726"/>
      <c r="E984" s="400"/>
      <c r="F984" s="401"/>
      <c r="G984" s="400"/>
      <c r="H984" s="400"/>
      <c r="I984" s="400"/>
      <c r="J984" s="409"/>
      <c r="K984" s="400"/>
      <c r="L984" s="400"/>
      <c r="M984" s="400"/>
      <c r="N984" s="400"/>
      <c r="O984" s="400"/>
      <c r="P984" s="400"/>
      <c r="Q984" s="400"/>
      <c r="R984" s="400"/>
      <c r="S984" s="400"/>
      <c r="T984" s="400"/>
      <c r="V984" s="403"/>
      <c r="W984" s="403"/>
      <c r="X984" s="403"/>
      <c r="Y984" s="400"/>
      <c r="Z984" s="400"/>
      <c r="AA984" s="400"/>
      <c r="AB984" s="400"/>
      <c r="AC984" s="400"/>
      <c r="AD984" s="400"/>
      <c r="AE984" s="400"/>
      <c r="AF984" s="400"/>
      <c r="AG984" s="408"/>
      <c r="AH984" s="400"/>
      <c r="AI984" s="400"/>
      <c r="AJ984" s="400"/>
      <c r="AK984" s="400"/>
      <c r="AL984" s="6"/>
      <c r="AM984" s="6"/>
      <c r="AN984" s="8"/>
    </row>
    <row r="985" spans="1:40">
      <c r="A985" s="725"/>
      <c r="B985" s="727"/>
      <c r="C985" s="726"/>
      <c r="D985" s="726"/>
      <c r="E985" s="400"/>
      <c r="F985" s="401"/>
      <c r="G985" s="400"/>
      <c r="H985" s="400"/>
      <c r="I985" s="400"/>
      <c r="J985" s="409"/>
      <c r="K985" s="400"/>
      <c r="L985" s="400"/>
      <c r="M985" s="400"/>
      <c r="N985" s="400"/>
      <c r="O985" s="400"/>
      <c r="P985" s="400"/>
      <c r="Q985" s="400"/>
      <c r="R985" s="400"/>
      <c r="S985" s="400"/>
      <c r="T985" s="400"/>
      <c r="V985" s="403"/>
      <c r="W985" s="403"/>
      <c r="X985" s="403"/>
      <c r="Y985" s="400"/>
      <c r="Z985" s="400"/>
      <c r="AA985" s="400"/>
      <c r="AB985" s="400"/>
      <c r="AC985" s="400"/>
      <c r="AD985" s="400"/>
      <c r="AE985" s="400"/>
      <c r="AF985" s="400"/>
      <c r="AG985" s="408"/>
      <c r="AH985" s="400"/>
      <c r="AI985" s="400"/>
      <c r="AJ985" s="400"/>
      <c r="AK985" s="400"/>
      <c r="AL985" s="6"/>
      <c r="AM985" s="6"/>
      <c r="AN985" s="8"/>
    </row>
    <row r="986" spans="1:40">
      <c r="A986" s="725"/>
      <c r="B986" s="727"/>
      <c r="C986" s="726"/>
      <c r="D986" s="726"/>
      <c r="E986" s="400"/>
      <c r="F986" s="401"/>
      <c r="G986" s="400"/>
      <c r="H986" s="400"/>
      <c r="I986" s="400"/>
      <c r="J986" s="409"/>
      <c r="K986" s="400"/>
      <c r="L986" s="400"/>
      <c r="M986" s="400"/>
      <c r="N986" s="400"/>
      <c r="O986" s="400"/>
      <c r="P986" s="400"/>
      <c r="Q986" s="400"/>
      <c r="R986" s="400"/>
      <c r="S986" s="400"/>
      <c r="T986" s="400"/>
      <c r="V986" s="403"/>
      <c r="W986" s="403"/>
      <c r="X986" s="403"/>
      <c r="Y986" s="400"/>
      <c r="Z986" s="400"/>
      <c r="AA986" s="400"/>
      <c r="AB986" s="400"/>
      <c r="AC986" s="400"/>
      <c r="AD986" s="400"/>
      <c r="AE986" s="400"/>
      <c r="AF986" s="400"/>
      <c r="AG986" s="408"/>
      <c r="AH986" s="400"/>
      <c r="AI986" s="400"/>
      <c r="AJ986" s="400"/>
      <c r="AK986" s="400"/>
      <c r="AL986" s="6"/>
      <c r="AM986" s="6"/>
      <c r="AN986" s="8"/>
    </row>
    <row r="987" spans="1:40">
      <c r="A987" s="725"/>
      <c r="B987" s="727"/>
      <c r="C987" s="726"/>
      <c r="D987" s="726"/>
      <c r="E987" s="400"/>
      <c r="F987" s="401"/>
      <c r="G987" s="400"/>
      <c r="H987" s="400"/>
      <c r="I987" s="400"/>
      <c r="J987" s="409"/>
      <c r="K987" s="400"/>
      <c r="L987" s="400"/>
      <c r="M987" s="400"/>
      <c r="N987" s="400"/>
      <c r="O987" s="400"/>
      <c r="P987" s="400"/>
      <c r="Q987" s="400"/>
      <c r="R987" s="400"/>
      <c r="S987" s="400"/>
      <c r="T987" s="400"/>
      <c r="V987" s="403"/>
      <c r="W987" s="403"/>
      <c r="X987" s="403"/>
      <c r="Y987" s="400"/>
      <c r="Z987" s="400"/>
      <c r="AA987" s="400"/>
      <c r="AB987" s="400"/>
      <c r="AC987" s="400"/>
      <c r="AD987" s="400"/>
      <c r="AE987" s="400"/>
      <c r="AF987" s="400"/>
      <c r="AG987" s="408"/>
      <c r="AH987" s="400"/>
      <c r="AI987" s="400"/>
      <c r="AJ987" s="400"/>
      <c r="AK987" s="400"/>
      <c r="AL987" s="6"/>
      <c r="AM987" s="6"/>
      <c r="AN987" s="8"/>
    </row>
    <row r="988" spans="1:40">
      <c r="A988" s="725"/>
      <c r="B988" s="727"/>
      <c r="C988" s="726"/>
      <c r="D988" s="726"/>
      <c r="E988" s="400"/>
      <c r="F988" s="401"/>
      <c r="G988" s="400"/>
      <c r="H988" s="400"/>
      <c r="I988" s="400"/>
      <c r="J988" s="409"/>
      <c r="K988" s="400"/>
      <c r="L988" s="400"/>
      <c r="M988" s="400"/>
      <c r="N988" s="400"/>
      <c r="O988" s="400"/>
      <c r="P988" s="400"/>
      <c r="Q988" s="400"/>
      <c r="R988" s="400"/>
      <c r="S988" s="400"/>
      <c r="T988" s="400"/>
      <c r="V988" s="403"/>
      <c r="W988" s="403"/>
      <c r="X988" s="403"/>
      <c r="Y988" s="400"/>
      <c r="Z988" s="400"/>
      <c r="AA988" s="400"/>
      <c r="AB988" s="400"/>
      <c r="AC988" s="400"/>
      <c r="AD988" s="400"/>
      <c r="AE988" s="400"/>
      <c r="AF988" s="400"/>
      <c r="AG988" s="408"/>
      <c r="AH988" s="400"/>
      <c r="AI988" s="400"/>
      <c r="AJ988" s="400"/>
      <c r="AK988" s="400"/>
      <c r="AL988" s="6"/>
      <c r="AM988" s="6"/>
      <c r="AN988" s="8"/>
    </row>
    <row r="989" spans="1:40">
      <c r="A989" s="725"/>
      <c r="B989" s="727"/>
      <c r="C989" s="726"/>
      <c r="D989" s="726"/>
      <c r="E989" s="400"/>
      <c r="F989" s="401"/>
      <c r="G989" s="400"/>
      <c r="H989" s="400"/>
      <c r="I989" s="400"/>
      <c r="J989" s="409"/>
      <c r="K989" s="400"/>
      <c r="L989" s="400"/>
      <c r="M989" s="400"/>
      <c r="N989" s="400"/>
      <c r="O989" s="400"/>
      <c r="P989" s="400"/>
      <c r="Q989" s="400"/>
      <c r="R989" s="400"/>
      <c r="S989" s="400"/>
      <c r="T989" s="400"/>
      <c r="V989" s="403"/>
      <c r="W989" s="403"/>
      <c r="X989" s="403"/>
      <c r="Y989" s="400"/>
      <c r="Z989" s="400"/>
      <c r="AA989" s="400"/>
      <c r="AB989" s="400"/>
      <c r="AC989" s="400"/>
      <c r="AD989" s="400"/>
      <c r="AE989" s="400"/>
      <c r="AF989" s="400"/>
      <c r="AG989" s="408"/>
      <c r="AH989" s="400"/>
      <c r="AI989" s="400"/>
      <c r="AJ989" s="400"/>
      <c r="AK989" s="400"/>
      <c r="AL989" s="6"/>
      <c r="AM989" s="6"/>
      <c r="AN989" s="8"/>
    </row>
    <row r="990" spans="1:40">
      <c r="A990" s="725"/>
      <c r="B990" s="727"/>
      <c r="C990" s="726"/>
      <c r="D990" s="726"/>
      <c r="E990" s="400"/>
      <c r="F990" s="401"/>
      <c r="G990" s="400"/>
      <c r="H990" s="400"/>
      <c r="I990" s="400"/>
      <c r="J990" s="409"/>
      <c r="K990" s="400"/>
      <c r="L990" s="400"/>
      <c r="M990" s="400"/>
      <c r="N990" s="400"/>
      <c r="O990" s="400"/>
      <c r="P990" s="400"/>
      <c r="Q990" s="400"/>
      <c r="R990" s="400"/>
      <c r="S990" s="400"/>
      <c r="T990" s="400"/>
      <c r="V990" s="403"/>
      <c r="W990" s="403"/>
      <c r="X990" s="403"/>
      <c r="Y990" s="400"/>
      <c r="Z990" s="400"/>
      <c r="AA990" s="400"/>
      <c r="AB990" s="400"/>
      <c r="AC990" s="400"/>
      <c r="AD990" s="400"/>
      <c r="AE990" s="400"/>
      <c r="AF990" s="400"/>
      <c r="AG990" s="408"/>
      <c r="AH990" s="400"/>
      <c r="AI990" s="400"/>
      <c r="AJ990" s="400"/>
      <c r="AK990" s="400"/>
      <c r="AL990" s="6"/>
      <c r="AM990" s="6"/>
      <c r="AN990" s="8"/>
    </row>
    <row r="991" spans="1:40">
      <c r="A991" s="725"/>
      <c r="B991" s="727"/>
      <c r="C991" s="726"/>
      <c r="D991" s="726"/>
      <c r="E991" s="400"/>
      <c r="F991" s="401"/>
      <c r="G991" s="400"/>
      <c r="H991" s="400"/>
      <c r="I991" s="400"/>
      <c r="J991" s="409"/>
      <c r="K991" s="400"/>
      <c r="L991" s="400"/>
      <c r="M991" s="400"/>
      <c r="N991" s="400"/>
      <c r="O991" s="400"/>
      <c r="P991" s="400"/>
      <c r="Q991" s="400"/>
      <c r="R991" s="400"/>
      <c r="S991" s="400"/>
      <c r="T991" s="400"/>
      <c r="V991" s="403"/>
      <c r="W991" s="403"/>
      <c r="X991" s="403"/>
      <c r="Y991" s="400"/>
      <c r="Z991" s="400"/>
      <c r="AA991" s="400"/>
      <c r="AB991" s="400"/>
      <c r="AC991" s="400"/>
      <c r="AD991" s="400"/>
      <c r="AE991" s="400"/>
      <c r="AF991" s="400"/>
      <c r="AG991" s="408"/>
      <c r="AH991" s="400"/>
      <c r="AI991" s="400"/>
      <c r="AJ991" s="400"/>
      <c r="AK991" s="400"/>
      <c r="AL991" s="6"/>
      <c r="AM991" s="6"/>
      <c r="AN991" s="8"/>
    </row>
    <row r="992" spans="1:40">
      <c r="A992" s="725"/>
      <c r="B992" s="727"/>
      <c r="C992" s="726"/>
      <c r="D992" s="726"/>
      <c r="E992" s="400"/>
      <c r="F992" s="401"/>
      <c r="G992" s="400"/>
      <c r="H992" s="400"/>
      <c r="I992" s="400"/>
      <c r="J992" s="409"/>
      <c r="K992" s="400"/>
      <c r="L992" s="400"/>
      <c r="M992" s="400"/>
      <c r="N992" s="400"/>
      <c r="O992" s="400"/>
      <c r="P992" s="400"/>
      <c r="Q992" s="400"/>
      <c r="R992" s="400"/>
      <c r="S992" s="400"/>
      <c r="T992" s="400"/>
      <c r="W992" s="403"/>
      <c r="X992" s="403"/>
      <c r="Y992" s="400"/>
      <c r="Z992" s="400"/>
      <c r="AA992" s="400"/>
      <c r="AB992" s="400"/>
      <c r="AC992" s="400"/>
      <c r="AD992" s="400"/>
      <c r="AE992" s="400"/>
      <c r="AF992" s="400"/>
      <c r="AG992" s="408"/>
      <c r="AH992" s="400"/>
      <c r="AI992" s="400"/>
      <c r="AJ992" s="400"/>
      <c r="AK992" s="400"/>
      <c r="AL992" s="6"/>
      <c r="AM992" s="6"/>
      <c r="AN992" s="8"/>
    </row>
    <row r="993" spans="1:40">
      <c r="A993" s="725"/>
      <c r="B993" s="727"/>
      <c r="C993" s="726"/>
      <c r="D993" s="726"/>
      <c r="E993" s="400"/>
      <c r="F993" s="401"/>
      <c r="G993" s="400"/>
      <c r="H993" s="400"/>
      <c r="I993" s="400"/>
      <c r="J993" s="409"/>
      <c r="K993" s="400"/>
      <c r="L993" s="400"/>
      <c r="M993" s="400"/>
      <c r="N993" s="400"/>
      <c r="O993" s="400"/>
      <c r="P993" s="400"/>
      <c r="Q993" s="400"/>
      <c r="R993" s="400"/>
      <c r="S993" s="400"/>
      <c r="T993" s="400"/>
      <c r="V993" s="403"/>
      <c r="W993" s="403"/>
      <c r="X993" s="403"/>
      <c r="Y993" s="400"/>
      <c r="Z993" s="400"/>
      <c r="AA993" s="400"/>
      <c r="AB993" s="400"/>
      <c r="AC993" s="400"/>
      <c r="AD993" s="400"/>
      <c r="AE993" s="400"/>
      <c r="AF993" s="400"/>
      <c r="AG993" s="408"/>
      <c r="AH993" s="400"/>
      <c r="AI993" s="400"/>
      <c r="AJ993" s="400"/>
      <c r="AK993" s="400"/>
      <c r="AL993" s="6"/>
      <c r="AM993" s="6"/>
      <c r="AN993" s="8"/>
    </row>
    <row r="994" spans="1:40">
      <c r="A994" s="725"/>
      <c r="B994" s="727"/>
      <c r="C994" s="726"/>
      <c r="D994" s="726"/>
      <c r="E994" s="400"/>
      <c r="F994" s="401"/>
      <c r="G994" s="400"/>
      <c r="H994" s="400"/>
      <c r="I994" s="400"/>
      <c r="J994" s="409"/>
      <c r="K994" s="400"/>
      <c r="L994" s="400"/>
      <c r="M994" s="400"/>
      <c r="N994" s="400"/>
      <c r="O994" s="400"/>
      <c r="P994" s="400"/>
      <c r="Q994" s="400"/>
      <c r="R994" s="400"/>
      <c r="S994" s="400"/>
      <c r="T994" s="400"/>
      <c r="V994" s="403"/>
      <c r="W994" s="403"/>
      <c r="X994" s="403"/>
      <c r="Y994" s="400"/>
      <c r="Z994" s="400"/>
      <c r="AA994" s="400"/>
      <c r="AB994" s="400"/>
      <c r="AC994" s="400"/>
      <c r="AD994" s="400"/>
      <c r="AE994" s="400"/>
      <c r="AF994" s="400"/>
      <c r="AG994" s="408"/>
      <c r="AH994" s="400"/>
      <c r="AI994" s="400"/>
      <c r="AJ994" s="400"/>
      <c r="AK994" s="400"/>
      <c r="AL994" s="6"/>
      <c r="AM994" s="6"/>
      <c r="AN994" s="8"/>
    </row>
    <row r="995" spans="1:40">
      <c r="A995" s="725"/>
      <c r="B995" s="727"/>
      <c r="C995" s="726"/>
      <c r="D995" s="726"/>
      <c r="E995" s="400"/>
      <c r="F995" s="401"/>
      <c r="G995" s="400"/>
      <c r="H995" s="400"/>
      <c r="I995" s="400"/>
      <c r="J995" s="409"/>
      <c r="K995" s="400"/>
      <c r="L995" s="400"/>
      <c r="M995" s="400"/>
      <c r="N995" s="400"/>
      <c r="O995" s="400"/>
      <c r="P995" s="400"/>
      <c r="Q995" s="400"/>
      <c r="R995" s="400"/>
      <c r="S995" s="400"/>
      <c r="T995" s="400"/>
      <c r="V995" s="403"/>
      <c r="W995" s="403"/>
      <c r="X995" s="403"/>
      <c r="Y995" s="400"/>
      <c r="Z995" s="400"/>
      <c r="AA995" s="400"/>
      <c r="AB995" s="400"/>
      <c r="AC995" s="400"/>
      <c r="AD995" s="400"/>
      <c r="AE995" s="400"/>
      <c r="AF995" s="400"/>
      <c r="AG995" s="408"/>
      <c r="AH995" s="400"/>
      <c r="AI995" s="400"/>
      <c r="AJ995" s="400"/>
      <c r="AK995" s="400"/>
      <c r="AL995" s="6"/>
      <c r="AM995" s="6"/>
      <c r="AN995" s="8"/>
    </row>
    <row r="996" spans="1:40">
      <c r="A996" s="725"/>
      <c r="B996" s="727"/>
      <c r="C996" s="726"/>
      <c r="D996" s="726"/>
      <c r="E996" s="400"/>
      <c r="F996" s="401"/>
      <c r="G996" s="400"/>
      <c r="H996" s="400"/>
      <c r="I996" s="400"/>
      <c r="J996" s="409"/>
      <c r="K996" s="400"/>
      <c r="L996" s="400"/>
      <c r="M996" s="400"/>
      <c r="N996" s="400"/>
      <c r="O996" s="400"/>
      <c r="P996" s="400"/>
      <c r="Q996" s="400"/>
      <c r="R996" s="400"/>
      <c r="S996" s="400"/>
      <c r="T996" s="400"/>
      <c r="V996" s="403"/>
      <c r="W996" s="403"/>
      <c r="X996" s="403"/>
      <c r="Y996" s="400"/>
      <c r="Z996" s="400"/>
      <c r="AA996" s="400"/>
      <c r="AB996" s="400"/>
      <c r="AC996" s="400"/>
      <c r="AD996" s="400"/>
      <c r="AE996" s="400"/>
      <c r="AF996" s="400"/>
      <c r="AG996" s="408"/>
      <c r="AH996" s="400"/>
      <c r="AI996" s="400"/>
      <c r="AJ996" s="400"/>
      <c r="AK996" s="400"/>
      <c r="AL996" s="6"/>
      <c r="AM996" s="6"/>
      <c r="AN996" s="8"/>
    </row>
    <row r="997" spans="1:40">
      <c r="A997" s="725"/>
      <c r="B997" s="727"/>
      <c r="C997" s="726"/>
      <c r="D997" s="726"/>
      <c r="E997" s="400"/>
      <c r="F997" s="401"/>
      <c r="G997" s="400"/>
      <c r="H997" s="400"/>
      <c r="I997" s="400"/>
      <c r="J997" s="409"/>
      <c r="K997" s="400"/>
      <c r="L997" s="400"/>
      <c r="M997" s="400"/>
      <c r="N997" s="400"/>
      <c r="O997" s="400"/>
      <c r="P997" s="400"/>
      <c r="Q997" s="400"/>
      <c r="R997" s="400"/>
      <c r="S997" s="400"/>
      <c r="T997" s="400"/>
      <c r="V997" s="403"/>
      <c r="W997" s="403"/>
      <c r="X997" s="403"/>
      <c r="Y997" s="400"/>
      <c r="Z997" s="400"/>
      <c r="AA997" s="400"/>
      <c r="AB997" s="400"/>
      <c r="AC997" s="400"/>
      <c r="AD997" s="400"/>
      <c r="AE997" s="400"/>
      <c r="AF997" s="400"/>
      <c r="AG997" s="408"/>
      <c r="AH997" s="400"/>
      <c r="AI997" s="400"/>
      <c r="AJ997" s="400"/>
      <c r="AK997" s="400"/>
      <c r="AL997" s="6"/>
      <c r="AM997" s="6"/>
      <c r="AN997" s="8"/>
    </row>
    <row r="998" spans="1:40">
      <c r="A998" s="725"/>
      <c r="B998" s="727"/>
      <c r="C998" s="726"/>
      <c r="D998" s="726"/>
      <c r="E998" s="400"/>
      <c r="F998" s="401"/>
      <c r="G998" s="400"/>
      <c r="H998" s="400"/>
      <c r="I998" s="400"/>
      <c r="J998" s="409"/>
      <c r="K998" s="400"/>
      <c r="L998" s="400"/>
      <c r="M998" s="400"/>
      <c r="N998" s="400"/>
      <c r="O998" s="400"/>
      <c r="P998" s="400"/>
      <c r="Q998" s="400"/>
      <c r="R998" s="400"/>
      <c r="S998" s="400"/>
      <c r="T998" s="400"/>
      <c r="V998" s="403"/>
      <c r="W998" s="403"/>
      <c r="X998" s="403"/>
      <c r="Y998" s="400"/>
      <c r="Z998" s="400"/>
      <c r="AA998" s="400"/>
      <c r="AB998" s="400"/>
      <c r="AC998" s="400"/>
      <c r="AD998" s="400"/>
      <c r="AE998" s="400"/>
      <c r="AF998" s="400"/>
      <c r="AG998" s="408"/>
      <c r="AH998" s="400"/>
      <c r="AI998" s="400"/>
      <c r="AJ998" s="400"/>
      <c r="AK998" s="400"/>
      <c r="AL998" s="6"/>
      <c r="AM998" s="6"/>
      <c r="AN998" s="8"/>
    </row>
    <row r="999" spans="1:40">
      <c r="A999" s="725"/>
      <c r="B999" s="727"/>
      <c r="C999" s="726"/>
      <c r="D999" s="726"/>
      <c r="E999" s="400"/>
      <c r="F999" s="401"/>
      <c r="G999" s="400"/>
      <c r="H999" s="400"/>
      <c r="I999" s="400"/>
      <c r="J999" s="409"/>
      <c r="K999" s="400"/>
      <c r="L999" s="400"/>
      <c r="M999" s="400"/>
      <c r="N999" s="400"/>
      <c r="O999" s="400"/>
      <c r="P999" s="400"/>
      <c r="Q999" s="400"/>
      <c r="R999" s="400"/>
      <c r="S999" s="400"/>
      <c r="T999" s="400"/>
      <c r="V999" s="403"/>
      <c r="W999" s="403"/>
      <c r="X999" s="403"/>
      <c r="Y999" s="400"/>
      <c r="Z999" s="400"/>
      <c r="AA999" s="400"/>
      <c r="AB999" s="400"/>
      <c r="AC999" s="400"/>
      <c r="AD999" s="400"/>
      <c r="AE999" s="400"/>
      <c r="AF999" s="400"/>
      <c r="AG999" s="408"/>
      <c r="AH999" s="400"/>
      <c r="AI999" s="400"/>
      <c r="AJ999" s="400"/>
      <c r="AK999" s="400"/>
      <c r="AL999" s="6"/>
      <c r="AM999" s="6"/>
      <c r="AN999" s="8"/>
    </row>
    <row r="1000" spans="1:40">
      <c r="A1000" s="725"/>
      <c r="B1000" s="727"/>
      <c r="C1000" s="726"/>
      <c r="D1000" s="726"/>
      <c r="E1000" s="400"/>
      <c r="F1000" s="401"/>
      <c r="G1000" s="400"/>
      <c r="H1000" s="400"/>
      <c r="I1000" s="400"/>
      <c r="J1000" s="409"/>
      <c r="K1000" s="400"/>
      <c r="L1000" s="400"/>
      <c r="M1000" s="400"/>
      <c r="N1000" s="400"/>
      <c r="O1000" s="400"/>
      <c r="P1000" s="400"/>
      <c r="Q1000" s="400"/>
      <c r="R1000" s="400"/>
      <c r="S1000" s="400"/>
      <c r="T1000" s="400"/>
      <c r="V1000" s="403"/>
      <c r="W1000" s="403"/>
      <c r="X1000" s="403"/>
      <c r="Y1000" s="400"/>
      <c r="Z1000" s="400"/>
      <c r="AA1000" s="400"/>
      <c r="AB1000" s="400"/>
      <c r="AC1000" s="400"/>
      <c r="AD1000" s="400"/>
      <c r="AE1000" s="400"/>
      <c r="AF1000" s="400"/>
      <c r="AG1000" s="408"/>
      <c r="AH1000" s="400"/>
      <c r="AI1000" s="400"/>
      <c r="AJ1000" s="400"/>
      <c r="AK1000" s="400"/>
      <c r="AL1000" s="6"/>
      <c r="AM1000" s="6"/>
      <c r="AN1000" s="8"/>
    </row>
    <row r="1001" spans="1:40">
      <c r="A1001" s="725"/>
      <c r="B1001" s="727"/>
      <c r="C1001" s="726"/>
      <c r="D1001" s="726"/>
      <c r="E1001" s="400"/>
      <c r="F1001" s="401"/>
      <c r="G1001" s="400"/>
      <c r="H1001" s="400"/>
      <c r="I1001" s="400"/>
      <c r="J1001" s="409"/>
      <c r="K1001" s="400"/>
      <c r="L1001" s="400"/>
      <c r="M1001" s="400"/>
      <c r="N1001" s="400"/>
      <c r="O1001" s="400"/>
      <c r="P1001" s="400"/>
      <c r="Q1001" s="400"/>
      <c r="R1001" s="400"/>
      <c r="S1001" s="400"/>
      <c r="T1001" s="400"/>
      <c r="V1001" s="403"/>
      <c r="W1001" s="403"/>
      <c r="X1001" s="403"/>
      <c r="Y1001" s="400"/>
      <c r="Z1001" s="400"/>
      <c r="AA1001" s="400"/>
      <c r="AB1001" s="400"/>
      <c r="AC1001" s="400"/>
      <c r="AD1001" s="400"/>
      <c r="AE1001" s="400"/>
      <c r="AF1001" s="400"/>
      <c r="AG1001" s="408"/>
      <c r="AH1001" s="400"/>
      <c r="AI1001" s="400"/>
      <c r="AJ1001" s="400"/>
      <c r="AK1001" s="400"/>
      <c r="AL1001" s="6"/>
      <c r="AM1001" s="6"/>
      <c r="AN1001" s="8"/>
    </row>
    <row r="1002" spans="1:40">
      <c r="A1002" s="725"/>
      <c r="B1002" s="727"/>
      <c r="C1002" s="726"/>
      <c r="D1002" s="726"/>
      <c r="E1002" s="400"/>
      <c r="F1002" s="401"/>
      <c r="G1002" s="400"/>
      <c r="H1002" s="400"/>
      <c r="I1002" s="400"/>
      <c r="J1002" s="409"/>
      <c r="K1002" s="400"/>
      <c r="L1002" s="400"/>
      <c r="M1002" s="400"/>
      <c r="N1002" s="400"/>
      <c r="O1002" s="400"/>
      <c r="P1002" s="400"/>
      <c r="Q1002" s="400"/>
      <c r="R1002" s="400"/>
      <c r="S1002" s="400"/>
      <c r="T1002" s="400"/>
      <c r="V1002" s="403"/>
      <c r="W1002" s="403"/>
      <c r="X1002" s="403"/>
      <c r="Y1002" s="400"/>
      <c r="Z1002" s="400"/>
      <c r="AA1002" s="400"/>
      <c r="AB1002" s="400"/>
      <c r="AC1002" s="400"/>
      <c r="AD1002" s="400"/>
      <c r="AE1002" s="400"/>
      <c r="AF1002" s="400"/>
      <c r="AG1002" s="408"/>
      <c r="AH1002" s="400"/>
      <c r="AI1002" s="400"/>
      <c r="AJ1002" s="400"/>
      <c r="AK1002" s="400"/>
      <c r="AL1002" s="6"/>
      <c r="AM1002" s="6"/>
      <c r="AN1002" s="8"/>
    </row>
    <row r="1003" spans="1:40">
      <c r="A1003" s="725"/>
      <c r="B1003" s="727"/>
      <c r="C1003" s="726"/>
      <c r="D1003" s="726"/>
      <c r="E1003" s="400"/>
      <c r="F1003" s="401"/>
      <c r="G1003" s="400"/>
      <c r="H1003" s="400"/>
      <c r="I1003" s="400"/>
      <c r="J1003" s="409"/>
      <c r="K1003" s="400"/>
      <c r="L1003" s="400"/>
      <c r="M1003" s="400"/>
      <c r="N1003" s="400"/>
      <c r="O1003" s="400"/>
      <c r="P1003" s="400"/>
      <c r="Q1003" s="400"/>
      <c r="R1003" s="400"/>
      <c r="S1003" s="400"/>
      <c r="T1003" s="400"/>
      <c r="V1003" s="403"/>
      <c r="W1003" s="403"/>
      <c r="X1003" s="403"/>
      <c r="Y1003" s="400"/>
      <c r="Z1003" s="400"/>
      <c r="AA1003" s="400"/>
      <c r="AB1003" s="400"/>
      <c r="AC1003" s="400"/>
      <c r="AD1003" s="400"/>
      <c r="AE1003" s="400"/>
      <c r="AF1003" s="400"/>
      <c r="AG1003" s="408"/>
      <c r="AH1003" s="400"/>
      <c r="AI1003" s="400"/>
      <c r="AJ1003" s="400"/>
      <c r="AK1003" s="400"/>
      <c r="AL1003" s="6"/>
      <c r="AM1003" s="6"/>
      <c r="AN1003" s="8"/>
    </row>
    <row r="1004" spans="1:40">
      <c r="A1004" s="725"/>
      <c r="B1004" s="727"/>
      <c r="C1004" s="726"/>
      <c r="D1004" s="726"/>
      <c r="E1004" s="400"/>
      <c r="F1004" s="401"/>
      <c r="G1004" s="400"/>
      <c r="H1004" s="400"/>
      <c r="I1004" s="400"/>
      <c r="J1004" s="409"/>
      <c r="K1004" s="400"/>
      <c r="L1004" s="400"/>
      <c r="M1004" s="400"/>
      <c r="N1004" s="400"/>
      <c r="O1004" s="400"/>
      <c r="P1004" s="400"/>
      <c r="Q1004" s="400"/>
      <c r="R1004" s="400"/>
      <c r="S1004" s="400"/>
      <c r="T1004" s="400"/>
      <c r="V1004" s="403"/>
      <c r="W1004" s="403"/>
      <c r="X1004" s="403"/>
      <c r="Y1004" s="400"/>
      <c r="Z1004" s="400"/>
      <c r="AA1004" s="400"/>
      <c r="AB1004" s="400"/>
      <c r="AC1004" s="400"/>
      <c r="AD1004" s="400"/>
      <c r="AE1004" s="400"/>
      <c r="AF1004" s="400"/>
      <c r="AG1004" s="408"/>
      <c r="AH1004" s="400"/>
      <c r="AI1004" s="400"/>
      <c r="AJ1004" s="400"/>
      <c r="AK1004" s="400"/>
      <c r="AL1004" s="6"/>
      <c r="AM1004" s="6"/>
      <c r="AN1004" s="8"/>
    </row>
    <row r="1005" spans="1:40">
      <c r="A1005" s="725"/>
      <c r="B1005" s="727"/>
      <c r="C1005" s="726"/>
      <c r="D1005" s="726"/>
      <c r="E1005" s="400"/>
      <c r="F1005" s="401"/>
      <c r="G1005" s="400"/>
      <c r="H1005" s="400"/>
      <c r="I1005" s="400"/>
      <c r="J1005" s="409"/>
      <c r="K1005" s="400"/>
      <c r="L1005" s="400"/>
      <c r="M1005" s="400"/>
      <c r="N1005" s="400"/>
      <c r="O1005" s="400"/>
      <c r="P1005" s="400"/>
      <c r="Q1005" s="400"/>
      <c r="R1005" s="400"/>
      <c r="S1005" s="400"/>
      <c r="T1005" s="400"/>
      <c r="V1005" s="403"/>
      <c r="W1005" s="403"/>
      <c r="X1005" s="403"/>
      <c r="Y1005" s="400"/>
      <c r="Z1005" s="400"/>
      <c r="AA1005" s="400"/>
      <c r="AB1005" s="400"/>
      <c r="AC1005" s="400"/>
      <c r="AD1005" s="400"/>
      <c r="AE1005" s="400"/>
      <c r="AF1005" s="400"/>
      <c r="AG1005" s="408"/>
      <c r="AH1005" s="400"/>
      <c r="AI1005" s="400"/>
      <c r="AJ1005" s="400"/>
      <c r="AK1005" s="400"/>
      <c r="AL1005" s="6"/>
      <c r="AM1005" s="6"/>
      <c r="AN1005" s="8"/>
    </row>
    <row r="1006" spans="1:40">
      <c r="A1006" s="725"/>
      <c r="B1006" s="727"/>
      <c r="C1006" s="726"/>
      <c r="D1006" s="726"/>
      <c r="E1006" s="400"/>
      <c r="F1006" s="401"/>
      <c r="G1006" s="400"/>
      <c r="H1006" s="400"/>
      <c r="I1006" s="400"/>
      <c r="J1006" s="409"/>
      <c r="K1006" s="400"/>
      <c r="L1006" s="400"/>
      <c r="M1006" s="400"/>
      <c r="N1006" s="400"/>
      <c r="O1006" s="400"/>
      <c r="P1006" s="400"/>
      <c r="Q1006" s="400"/>
      <c r="R1006" s="400"/>
      <c r="S1006" s="400"/>
      <c r="T1006" s="400"/>
      <c r="V1006" s="403"/>
      <c r="W1006" s="403"/>
      <c r="X1006" s="403"/>
      <c r="Y1006" s="400"/>
      <c r="Z1006" s="400"/>
      <c r="AA1006" s="400"/>
      <c r="AB1006" s="400"/>
      <c r="AC1006" s="400"/>
      <c r="AD1006" s="400"/>
      <c r="AE1006" s="400"/>
      <c r="AF1006" s="400"/>
      <c r="AG1006" s="408"/>
      <c r="AH1006" s="400"/>
      <c r="AI1006" s="400"/>
      <c r="AJ1006" s="400"/>
      <c r="AK1006" s="400"/>
      <c r="AL1006" s="6"/>
      <c r="AM1006" s="6"/>
      <c r="AN1006" s="8"/>
    </row>
    <row r="1007" spans="1:40">
      <c r="A1007" s="725"/>
      <c r="B1007" s="727"/>
      <c r="C1007" s="726"/>
      <c r="D1007" s="726"/>
      <c r="E1007" s="400"/>
      <c r="F1007" s="401"/>
      <c r="G1007" s="400"/>
      <c r="H1007" s="400"/>
      <c r="I1007" s="400"/>
      <c r="J1007" s="409"/>
      <c r="K1007" s="400"/>
      <c r="L1007" s="400"/>
      <c r="M1007" s="400"/>
      <c r="N1007" s="400"/>
      <c r="O1007" s="400"/>
      <c r="P1007" s="400"/>
      <c r="Q1007" s="400"/>
      <c r="R1007" s="400"/>
      <c r="S1007" s="400"/>
      <c r="T1007" s="400"/>
      <c r="V1007" s="403"/>
      <c r="W1007" s="403"/>
      <c r="X1007" s="403"/>
      <c r="Y1007" s="400"/>
      <c r="Z1007" s="400"/>
      <c r="AA1007" s="400"/>
      <c r="AB1007" s="400"/>
      <c r="AC1007" s="400"/>
      <c r="AD1007" s="400"/>
      <c r="AE1007" s="400"/>
      <c r="AF1007" s="400"/>
      <c r="AG1007" s="408"/>
      <c r="AH1007" s="400"/>
      <c r="AI1007" s="400"/>
      <c r="AJ1007" s="400"/>
      <c r="AK1007" s="400"/>
      <c r="AL1007" s="6"/>
      <c r="AM1007" s="6"/>
      <c r="AN1007" s="8"/>
    </row>
    <row r="1008" spans="1:40">
      <c r="A1008" s="725"/>
      <c r="B1008" s="727"/>
      <c r="C1008" s="726"/>
      <c r="D1008" s="726"/>
      <c r="E1008" s="400"/>
      <c r="F1008" s="401"/>
      <c r="G1008" s="400"/>
      <c r="H1008" s="400"/>
      <c r="I1008" s="400"/>
      <c r="J1008" s="409"/>
      <c r="K1008" s="400"/>
      <c r="L1008" s="400"/>
      <c r="M1008" s="400"/>
      <c r="N1008" s="400"/>
      <c r="O1008" s="400"/>
      <c r="P1008" s="400"/>
      <c r="Q1008" s="400"/>
      <c r="R1008" s="400"/>
      <c r="S1008" s="400"/>
      <c r="T1008" s="400"/>
      <c r="V1008" s="403"/>
      <c r="W1008" s="403"/>
      <c r="X1008" s="403"/>
      <c r="Y1008" s="400"/>
      <c r="Z1008" s="400"/>
      <c r="AA1008" s="400"/>
      <c r="AB1008" s="400"/>
      <c r="AC1008" s="400"/>
      <c r="AD1008" s="400"/>
      <c r="AE1008" s="400"/>
      <c r="AF1008" s="400"/>
      <c r="AG1008" s="408"/>
      <c r="AH1008" s="400"/>
      <c r="AI1008" s="400"/>
      <c r="AJ1008" s="400"/>
      <c r="AK1008" s="400"/>
      <c r="AL1008" s="6"/>
      <c r="AM1008" s="6"/>
      <c r="AN1008" s="8"/>
    </row>
    <row r="1009" spans="1:40">
      <c r="A1009" s="725"/>
      <c r="B1009" s="727"/>
      <c r="C1009" s="726"/>
      <c r="D1009" s="726"/>
      <c r="E1009" s="400"/>
      <c r="F1009" s="401"/>
      <c r="G1009" s="400"/>
      <c r="H1009" s="400"/>
      <c r="I1009" s="400"/>
      <c r="J1009" s="409"/>
      <c r="K1009" s="400"/>
      <c r="L1009" s="400"/>
      <c r="M1009" s="400"/>
      <c r="N1009" s="400"/>
      <c r="O1009" s="400"/>
      <c r="P1009" s="400"/>
      <c r="Q1009" s="400"/>
      <c r="R1009" s="400"/>
      <c r="S1009" s="400"/>
      <c r="T1009" s="400"/>
      <c r="V1009" s="403"/>
      <c r="W1009" s="403"/>
      <c r="X1009" s="403"/>
      <c r="Y1009" s="400"/>
      <c r="Z1009" s="400"/>
      <c r="AA1009" s="400"/>
      <c r="AB1009" s="400"/>
      <c r="AC1009" s="400"/>
      <c r="AD1009" s="400"/>
      <c r="AE1009" s="400"/>
      <c r="AF1009" s="400"/>
      <c r="AG1009" s="408"/>
      <c r="AH1009" s="400"/>
      <c r="AI1009" s="400"/>
      <c r="AJ1009" s="400"/>
      <c r="AK1009" s="400"/>
      <c r="AL1009" s="6"/>
      <c r="AM1009" s="6"/>
      <c r="AN1009" s="8"/>
    </row>
    <row r="1010" spans="1:40">
      <c r="A1010" s="725"/>
      <c r="B1010" s="727"/>
      <c r="C1010" s="726"/>
      <c r="D1010" s="726"/>
      <c r="E1010" s="400"/>
      <c r="F1010" s="401"/>
      <c r="G1010" s="400"/>
      <c r="H1010" s="400"/>
      <c r="I1010" s="400"/>
      <c r="J1010" s="409"/>
      <c r="K1010" s="400"/>
      <c r="L1010" s="400"/>
      <c r="M1010" s="400"/>
      <c r="N1010" s="400"/>
      <c r="O1010" s="400"/>
      <c r="P1010" s="400"/>
      <c r="Q1010" s="400"/>
      <c r="R1010" s="400"/>
      <c r="S1010" s="400"/>
      <c r="T1010" s="400"/>
      <c r="V1010" s="403"/>
      <c r="W1010" s="403"/>
      <c r="X1010" s="403"/>
      <c r="Y1010" s="400"/>
      <c r="Z1010" s="400"/>
      <c r="AA1010" s="400"/>
      <c r="AB1010" s="400"/>
      <c r="AC1010" s="400"/>
      <c r="AD1010" s="400"/>
      <c r="AE1010" s="400"/>
      <c r="AF1010" s="400"/>
      <c r="AG1010" s="408"/>
      <c r="AH1010" s="400"/>
      <c r="AI1010" s="400"/>
      <c r="AJ1010" s="400"/>
      <c r="AK1010" s="400"/>
      <c r="AL1010" s="6"/>
      <c r="AM1010" s="6"/>
      <c r="AN1010" s="8"/>
    </row>
    <row r="1011" spans="1:40">
      <c r="A1011" s="725"/>
      <c r="B1011" s="727"/>
      <c r="C1011" s="726"/>
      <c r="D1011" s="726"/>
      <c r="E1011" s="400"/>
      <c r="F1011" s="401"/>
      <c r="G1011" s="400"/>
      <c r="H1011" s="400"/>
      <c r="I1011" s="400"/>
      <c r="J1011" s="409"/>
      <c r="K1011" s="400"/>
      <c r="L1011" s="400"/>
      <c r="M1011" s="400"/>
      <c r="N1011" s="400"/>
      <c r="O1011" s="400"/>
      <c r="P1011" s="400"/>
      <c r="Q1011" s="400"/>
      <c r="R1011" s="400"/>
      <c r="S1011" s="400"/>
      <c r="T1011" s="400"/>
      <c r="V1011" s="403"/>
      <c r="W1011" s="403"/>
      <c r="X1011" s="403"/>
      <c r="Y1011" s="400"/>
      <c r="Z1011" s="400"/>
      <c r="AA1011" s="400"/>
      <c r="AB1011" s="400"/>
      <c r="AC1011" s="400"/>
      <c r="AD1011" s="400"/>
      <c r="AE1011" s="400"/>
      <c r="AF1011" s="400"/>
      <c r="AG1011" s="408"/>
      <c r="AH1011" s="400"/>
      <c r="AI1011" s="400"/>
      <c r="AJ1011" s="400"/>
      <c r="AK1011" s="400"/>
      <c r="AL1011" s="6"/>
      <c r="AM1011" s="6"/>
      <c r="AN1011" s="8"/>
    </row>
    <row r="1012" spans="1:40">
      <c r="A1012" s="725"/>
      <c r="B1012" s="727"/>
      <c r="C1012" s="726"/>
      <c r="D1012" s="726"/>
      <c r="E1012" s="400"/>
      <c r="F1012" s="401"/>
      <c r="G1012" s="400"/>
      <c r="H1012" s="400"/>
      <c r="I1012" s="400"/>
      <c r="J1012" s="409"/>
      <c r="K1012" s="400"/>
      <c r="L1012" s="400"/>
      <c r="M1012" s="400"/>
      <c r="N1012" s="400"/>
      <c r="O1012" s="400"/>
      <c r="P1012" s="400"/>
      <c r="Q1012" s="400"/>
      <c r="R1012" s="400"/>
      <c r="S1012" s="400"/>
      <c r="T1012" s="400"/>
      <c r="V1012" s="403"/>
      <c r="W1012" s="403"/>
      <c r="X1012" s="403"/>
      <c r="Y1012" s="400"/>
      <c r="Z1012" s="400"/>
      <c r="AA1012" s="400"/>
      <c r="AB1012" s="400"/>
      <c r="AC1012" s="400"/>
      <c r="AD1012" s="400"/>
      <c r="AE1012" s="400"/>
      <c r="AF1012" s="400"/>
      <c r="AG1012" s="408"/>
      <c r="AH1012" s="400"/>
      <c r="AI1012" s="400"/>
      <c r="AJ1012" s="400"/>
      <c r="AK1012" s="400"/>
      <c r="AL1012" s="6"/>
      <c r="AM1012" s="6"/>
      <c r="AN1012" s="8"/>
    </row>
    <row r="1013" spans="1:40">
      <c r="A1013" s="725"/>
      <c r="B1013" s="727"/>
      <c r="C1013" s="726"/>
      <c r="D1013" s="726"/>
      <c r="E1013" s="400"/>
      <c r="F1013" s="401"/>
      <c r="G1013" s="400"/>
      <c r="H1013" s="400"/>
      <c r="I1013" s="400"/>
      <c r="J1013" s="409"/>
      <c r="K1013" s="400"/>
      <c r="L1013" s="400"/>
      <c r="M1013" s="400"/>
      <c r="N1013" s="400"/>
      <c r="O1013" s="400"/>
      <c r="P1013" s="400"/>
      <c r="Q1013" s="400"/>
      <c r="R1013" s="400"/>
      <c r="S1013" s="400"/>
      <c r="T1013" s="400"/>
      <c r="V1013" s="403"/>
      <c r="W1013" s="403"/>
      <c r="X1013" s="403"/>
      <c r="Y1013" s="400"/>
      <c r="Z1013" s="400"/>
      <c r="AA1013" s="400"/>
      <c r="AB1013" s="400"/>
      <c r="AC1013" s="400"/>
      <c r="AD1013" s="400"/>
      <c r="AE1013" s="400"/>
      <c r="AF1013" s="400"/>
      <c r="AG1013" s="408"/>
      <c r="AH1013" s="400"/>
      <c r="AI1013" s="400"/>
      <c r="AJ1013" s="400"/>
      <c r="AK1013" s="400"/>
      <c r="AL1013" s="6"/>
      <c r="AM1013" s="6"/>
      <c r="AN1013" s="8"/>
    </row>
    <row r="1014" spans="1:40">
      <c r="A1014" s="725"/>
      <c r="B1014" s="727"/>
      <c r="C1014" s="726"/>
      <c r="D1014" s="726"/>
      <c r="E1014" s="400"/>
      <c r="F1014" s="401"/>
      <c r="G1014" s="400"/>
      <c r="H1014" s="400"/>
      <c r="I1014" s="400"/>
      <c r="J1014" s="409"/>
      <c r="K1014" s="400"/>
      <c r="L1014" s="400"/>
      <c r="M1014" s="400"/>
      <c r="N1014" s="400"/>
      <c r="O1014" s="400"/>
      <c r="P1014" s="400"/>
      <c r="Q1014" s="400"/>
      <c r="R1014" s="400"/>
      <c r="S1014" s="400"/>
      <c r="T1014" s="400"/>
      <c r="V1014" s="403"/>
      <c r="W1014" s="403"/>
      <c r="X1014" s="403"/>
      <c r="Y1014" s="400"/>
      <c r="Z1014" s="400"/>
      <c r="AA1014" s="400"/>
      <c r="AB1014" s="400"/>
      <c r="AC1014" s="400"/>
      <c r="AD1014" s="400"/>
      <c r="AE1014" s="400"/>
      <c r="AF1014" s="400"/>
      <c r="AG1014" s="408"/>
      <c r="AH1014" s="400"/>
      <c r="AI1014" s="400"/>
      <c r="AJ1014" s="400"/>
      <c r="AK1014" s="400"/>
      <c r="AL1014" s="6"/>
      <c r="AM1014" s="6"/>
      <c r="AN1014" s="8"/>
    </row>
    <row r="1015" spans="1:40">
      <c r="A1015" s="725"/>
      <c r="B1015" s="727"/>
      <c r="C1015" s="726"/>
      <c r="D1015" s="726"/>
      <c r="E1015" s="400"/>
      <c r="F1015" s="401"/>
      <c r="G1015" s="400"/>
      <c r="H1015" s="400"/>
      <c r="I1015" s="400"/>
      <c r="J1015" s="409"/>
      <c r="K1015" s="400"/>
      <c r="L1015" s="400"/>
      <c r="M1015" s="400"/>
      <c r="N1015" s="400"/>
      <c r="O1015" s="400"/>
      <c r="P1015" s="400"/>
      <c r="Q1015" s="400"/>
      <c r="R1015" s="400"/>
      <c r="S1015" s="400"/>
      <c r="T1015" s="400"/>
      <c r="V1015" s="403"/>
      <c r="W1015" s="403"/>
      <c r="X1015" s="403"/>
      <c r="Y1015" s="400"/>
      <c r="Z1015" s="400"/>
      <c r="AA1015" s="400"/>
      <c r="AB1015" s="400"/>
      <c r="AC1015" s="400"/>
      <c r="AD1015" s="400"/>
      <c r="AE1015" s="400"/>
      <c r="AF1015" s="400"/>
      <c r="AG1015" s="408"/>
      <c r="AH1015" s="400"/>
      <c r="AI1015" s="400"/>
      <c r="AJ1015" s="400"/>
      <c r="AK1015" s="400"/>
      <c r="AL1015" s="6"/>
      <c r="AM1015" s="6"/>
      <c r="AN1015" s="8"/>
    </row>
    <row r="1016" spans="1:40">
      <c r="A1016" s="725"/>
      <c r="B1016" s="727"/>
      <c r="C1016" s="726"/>
      <c r="D1016" s="726"/>
      <c r="E1016" s="400"/>
      <c r="F1016" s="401"/>
      <c r="G1016" s="400"/>
      <c r="H1016" s="400"/>
      <c r="I1016" s="400"/>
      <c r="J1016" s="409"/>
      <c r="K1016" s="400"/>
      <c r="L1016" s="400"/>
      <c r="M1016" s="400"/>
      <c r="N1016" s="400"/>
      <c r="O1016" s="400"/>
      <c r="P1016" s="400"/>
      <c r="Q1016" s="400"/>
      <c r="R1016" s="400"/>
      <c r="S1016" s="400"/>
      <c r="T1016" s="400"/>
      <c r="V1016" s="403"/>
      <c r="W1016" s="403"/>
      <c r="X1016" s="403"/>
      <c r="Y1016" s="400"/>
      <c r="Z1016" s="400"/>
      <c r="AA1016" s="400"/>
      <c r="AB1016" s="400"/>
      <c r="AC1016" s="400"/>
      <c r="AD1016" s="400"/>
      <c r="AE1016" s="400"/>
      <c r="AF1016" s="400"/>
      <c r="AG1016" s="408"/>
      <c r="AH1016" s="400"/>
      <c r="AI1016" s="400"/>
      <c r="AJ1016" s="400"/>
      <c r="AK1016" s="400"/>
      <c r="AL1016" s="6"/>
      <c r="AM1016" s="6"/>
      <c r="AN1016" s="8"/>
    </row>
    <row r="1017" spans="1:40">
      <c r="A1017" s="725"/>
      <c r="B1017" s="727"/>
      <c r="C1017" s="726"/>
      <c r="D1017" s="726"/>
      <c r="E1017" s="400"/>
      <c r="F1017" s="401"/>
      <c r="G1017" s="400"/>
      <c r="H1017" s="400"/>
      <c r="I1017" s="400"/>
      <c r="J1017" s="409"/>
      <c r="K1017" s="400"/>
      <c r="L1017" s="400"/>
      <c r="M1017" s="400"/>
      <c r="N1017" s="400"/>
      <c r="O1017" s="400"/>
      <c r="P1017" s="400"/>
      <c r="Q1017" s="400"/>
      <c r="R1017" s="400"/>
      <c r="S1017" s="400"/>
      <c r="T1017" s="400"/>
      <c r="V1017" s="403"/>
      <c r="W1017" s="403"/>
      <c r="X1017" s="403"/>
      <c r="Y1017" s="400"/>
      <c r="Z1017" s="400"/>
      <c r="AA1017" s="400"/>
      <c r="AB1017" s="400"/>
      <c r="AC1017" s="400"/>
      <c r="AD1017" s="400"/>
      <c r="AE1017" s="400"/>
      <c r="AF1017" s="400"/>
      <c r="AG1017" s="408"/>
      <c r="AH1017" s="400"/>
      <c r="AI1017" s="400"/>
      <c r="AJ1017" s="400"/>
      <c r="AK1017" s="400"/>
      <c r="AL1017" s="6"/>
      <c r="AM1017" s="6"/>
      <c r="AN1017" s="8"/>
    </row>
    <row r="1018" spans="1:40">
      <c r="A1018" s="725"/>
      <c r="B1018" s="727"/>
      <c r="C1018" s="726"/>
      <c r="D1018" s="726"/>
      <c r="E1018" s="400"/>
      <c r="F1018" s="401"/>
      <c r="G1018" s="400"/>
      <c r="H1018" s="400"/>
      <c r="I1018" s="400"/>
      <c r="J1018" s="409"/>
      <c r="K1018" s="400"/>
      <c r="L1018" s="400"/>
      <c r="M1018" s="400"/>
      <c r="N1018" s="400"/>
      <c r="O1018" s="400"/>
      <c r="P1018" s="400"/>
      <c r="Q1018" s="400"/>
      <c r="R1018" s="400"/>
      <c r="S1018" s="400"/>
      <c r="T1018" s="400"/>
      <c r="V1018" s="403"/>
      <c r="W1018" s="403"/>
      <c r="X1018" s="403"/>
      <c r="Y1018" s="400"/>
      <c r="Z1018" s="400"/>
      <c r="AA1018" s="400"/>
      <c r="AB1018" s="400"/>
      <c r="AC1018" s="400"/>
      <c r="AD1018" s="400"/>
      <c r="AE1018" s="400"/>
      <c r="AF1018" s="400"/>
      <c r="AG1018" s="408"/>
      <c r="AH1018" s="400"/>
      <c r="AI1018" s="400"/>
      <c r="AJ1018" s="400"/>
      <c r="AK1018" s="400"/>
      <c r="AL1018" s="6"/>
      <c r="AM1018" s="6"/>
      <c r="AN1018" s="8"/>
    </row>
    <row r="1019" spans="1:40">
      <c r="A1019" s="725"/>
      <c r="B1019" s="727"/>
      <c r="C1019" s="726"/>
      <c r="D1019" s="726"/>
      <c r="E1019" s="400"/>
      <c r="F1019" s="401"/>
      <c r="G1019" s="400"/>
      <c r="H1019" s="400"/>
      <c r="I1019" s="400"/>
      <c r="J1019" s="409"/>
      <c r="K1019" s="400"/>
      <c r="L1019" s="400"/>
      <c r="M1019" s="400"/>
      <c r="N1019" s="400"/>
      <c r="O1019" s="400"/>
      <c r="P1019" s="400"/>
      <c r="Q1019" s="400"/>
      <c r="R1019" s="400"/>
      <c r="S1019" s="400"/>
      <c r="T1019" s="400"/>
      <c r="V1019" s="403"/>
      <c r="W1019" s="403"/>
      <c r="X1019" s="403"/>
      <c r="Y1019" s="400"/>
      <c r="Z1019" s="400"/>
      <c r="AA1019" s="400"/>
      <c r="AB1019" s="400"/>
      <c r="AC1019" s="400"/>
      <c r="AD1019" s="400"/>
      <c r="AE1019" s="400"/>
      <c r="AF1019" s="400"/>
      <c r="AG1019" s="408"/>
      <c r="AH1019" s="400"/>
      <c r="AI1019" s="400"/>
      <c r="AJ1019" s="400"/>
      <c r="AK1019" s="400"/>
      <c r="AL1019" s="6"/>
      <c r="AM1019" s="6"/>
      <c r="AN1019" s="8"/>
    </row>
    <row r="1020" spans="1:40">
      <c r="A1020" s="725"/>
      <c r="B1020" s="727"/>
      <c r="C1020" s="726"/>
      <c r="D1020" s="726"/>
      <c r="E1020" s="400"/>
      <c r="F1020" s="401"/>
      <c r="G1020" s="400"/>
      <c r="H1020" s="400"/>
      <c r="I1020" s="400"/>
      <c r="J1020" s="409"/>
      <c r="K1020" s="400"/>
      <c r="L1020" s="400"/>
      <c r="M1020" s="400"/>
      <c r="N1020" s="400"/>
      <c r="O1020" s="400"/>
      <c r="P1020" s="400"/>
      <c r="Q1020" s="400"/>
      <c r="R1020" s="400"/>
      <c r="S1020" s="400"/>
      <c r="T1020" s="400"/>
      <c r="V1020" s="403"/>
      <c r="W1020" s="403"/>
      <c r="X1020" s="403"/>
      <c r="Y1020" s="400"/>
      <c r="Z1020" s="400"/>
      <c r="AA1020" s="400"/>
      <c r="AB1020" s="400"/>
      <c r="AC1020" s="400"/>
      <c r="AD1020" s="400"/>
      <c r="AE1020" s="400"/>
      <c r="AF1020" s="400"/>
      <c r="AG1020" s="408"/>
      <c r="AH1020" s="400"/>
      <c r="AI1020" s="400"/>
      <c r="AJ1020" s="400"/>
      <c r="AK1020" s="400"/>
      <c r="AL1020" s="6"/>
      <c r="AM1020" s="6"/>
      <c r="AN1020" s="8"/>
    </row>
    <row r="1021" spans="1:40">
      <c r="A1021" s="725"/>
      <c r="B1021" s="727"/>
      <c r="C1021" s="726"/>
      <c r="D1021" s="726"/>
      <c r="E1021" s="400"/>
      <c r="F1021" s="401"/>
      <c r="G1021" s="400"/>
      <c r="H1021" s="400"/>
      <c r="I1021" s="400"/>
      <c r="J1021" s="409"/>
      <c r="K1021" s="400"/>
      <c r="L1021" s="400"/>
      <c r="M1021" s="400"/>
      <c r="N1021" s="400"/>
      <c r="O1021" s="400"/>
      <c r="P1021" s="400"/>
      <c r="Q1021" s="400"/>
      <c r="R1021" s="400"/>
      <c r="S1021" s="400"/>
      <c r="T1021" s="400"/>
      <c r="V1021" s="403"/>
      <c r="W1021" s="403"/>
      <c r="X1021" s="403"/>
      <c r="Y1021" s="400"/>
      <c r="Z1021" s="400"/>
      <c r="AA1021" s="400"/>
      <c r="AB1021" s="400"/>
      <c r="AC1021" s="400"/>
      <c r="AD1021" s="400"/>
      <c r="AE1021" s="400"/>
      <c r="AF1021" s="400"/>
      <c r="AG1021" s="408"/>
      <c r="AH1021" s="400"/>
      <c r="AI1021" s="400"/>
      <c r="AJ1021" s="400"/>
      <c r="AK1021" s="400"/>
      <c r="AL1021" s="6"/>
      <c r="AM1021" s="6"/>
      <c r="AN1021" s="8"/>
    </row>
    <row r="1022" spans="1:40">
      <c r="A1022" s="725"/>
      <c r="B1022" s="727"/>
      <c r="C1022" s="726"/>
      <c r="D1022" s="726"/>
      <c r="E1022" s="400"/>
      <c r="F1022" s="401"/>
      <c r="G1022" s="400"/>
      <c r="H1022" s="400"/>
      <c r="I1022" s="400"/>
      <c r="J1022" s="409"/>
      <c r="K1022" s="400"/>
      <c r="L1022" s="400"/>
      <c r="M1022" s="400"/>
      <c r="N1022" s="400"/>
      <c r="O1022" s="400"/>
      <c r="P1022" s="400"/>
      <c r="Q1022" s="400"/>
      <c r="R1022" s="400"/>
      <c r="S1022" s="400"/>
      <c r="T1022" s="400"/>
      <c r="V1022" s="403"/>
      <c r="W1022" s="403"/>
      <c r="X1022" s="403"/>
      <c r="Y1022" s="400"/>
      <c r="Z1022" s="400"/>
      <c r="AA1022" s="400"/>
      <c r="AB1022" s="400"/>
      <c r="AC1022" s="400"/>
      <c r="AD1022" s="400"/>
      <c r="AE1022" s="400"/>
      <c r="AF1022" s="400"/>
      <c r="AG1022" s="408"/>
      <c r="AH1022" s="400"/>
      <c r="AI1022" s="400"/>
      <c r="AJ1022" s="400"/>
      <c r="AK1022" s="400"/>
      <c r="AL1022" s="6"/>
      <c r="AM1022" s="6"/>
      <c r="AN1022" s="8"/>
    </row>
    <row r="1023" spans="1:40">
      <c r="A1023" s="725"/>
      <c r="B1023" s="727"/>
      <c r="C1023" s="726"/>
      <c r="D1023" s="726"/>
      <c r="E1023" s="400"/>
      <c r="F1023" s="401"/>
      <c r="G1023" s="400"/>
      <c r="H1023" s="400"/>
      <c r="I1023" s="400"/>
      <c r="J1023" s="409"/>
      <c r="K1023" s="400"/>
      <c r="L1023" s="400"/>
      <c r="M1023" s="400"/>
      <c r="N1023" s="400"/>
      <c r="O1023" s="400"/>
      <c r="P1023" s="400"/>
      <c r="Q1023" s="400"/>
      <c r="R1023" s="400"/>
      <c r="S1023" s="400"/>
      <c r="T1023" s="400"/>
      <c r="V1023" s="403"/>
      <c r="W1023" s="403"/>
      <c r="X1023" s="403"/>
      <c r="Y1023" s="400"/>
      <c r="Z1023" s="400"/>
      <c r="AA1023" s="400"/>
      <c r="AB1023" s="400"/>
      <c r="AC1023" s="400"/>
      <c r="AD1023" s="400"/>
      <c r="AE1023" s="400"/>
      <c r="AF1023" s="400"/>
      <c r="AG1023" s="408"/>
      <c r="AH1023" s="400"/>
      <c r="AI1023" s="400"/>
      <c r="AJ1023" s="400"/>
      <c r="AK1023" s="400"/>
      <c r="AL1023" s="6"/>
      <c r="AM1023" s="6"/>
      <c r="AN1023" s="8"/>
    </row>
    <row r="1024" spans="1:40">
      <c r="A1024" s="725"/>
      <c r="B1024" s="727"/>
      <c r="C1024" s="726"/>
      <c r="D1024" s="726"/>
      <c r="E1024" s="400"/>
      <c r="F1024" s="401"/>
      <c r="G1024" s="400"/>
      <c r="H1024" s="400"/>
      <c r="I1024" s="400"/>
      <c r="J1024" s="409"/>
      <c r="K1024" s="400"/>
      <c r="L1024" s="400"/>
      <c r="M1024" s="400"/>
      <c r="N1024" s="400"/>
      <c r="O1024" s="400"/>
      <c r="P1024" s="400"/>
      <c r="Q1024" s="400"/>
      <c r="R1024" s="400"/>
      <c r="S1024" s="400"/>
      <c r="T1024" s="400"/>
      <c r="V1024" s="403"/>
      <c r="W1024" s="403"/>
      <c r="X1024" s="403"/>
      <c r="Y1024" s="400"/>
      <c r="Z1024" s="400"/>
      <c r="AA1024" s="400"/>
      <c r="AB1024" s="400"/>
      <c r="AC1024" s="400"/>
      <c r="AD1024" s="400"/>
      <c r="AE1024" s="400"/>
      <c r="AF1024" s="400"/>
      <c r="AG1024" s="408"/>
      <c r="AH1024" s="400"/>
      <c r="AI1024" s="400"/>
      <c r="AJ1024" s="400"/>
      <c r="AK1024" s="400"/>
      <c r="AL1024" s="6"/>
      <c r="AM1024" s="6"/>
      <c r="AN1024" s="8"/>
    </row>
    <row r="1025" spans="1:40">
      <c r="A1025" s="725"/>
      <c r="B1025" s="727"/>
      <c r="C1025" s="726"/>
      <c r="D1025" s="726"/>
      <c r="E1025" s="400"/>
      <c r="F1025" s="401"/>
      <c r="G1025" s="400"/>
      <c r="H1025" s="400"/>
      <c r="I1025" s="400"/>
      <c r="J1025" s="409"/>
      <c r="K1025" s="400"/>
      <c r="L1025" s="400"/>
      <c r="M1025" s="400"/>
      <c r="N1025" s="400"/>
      <c r="O1025" s="400"/>
      <c r="P1025" s="400"/>
      <c r="Q1025" s="400"/>
      <c r="R1025" s="400"/>
      <c r="S1025" s="400"/>
      <c r="T1025" s="400"/>
      <c r="V1025" s="403"/>
      <c r="W1025" s="403"/>
      <c r="X1025" s="403"/>
      <c r="Y1025" s="400"/>
      <c r="Z1025" s="400"/>
      <c r="AA1025" s="400"/>
      <c r="AB1025" s="400"/>
      <c r="AC1025" s="400"/>
      <c r="AD1025" s="400"/>
      <c r="AE1025" s="400"/>
      <c r="AF1025" s="400"/>
      <c r="AG1025" s="408"/>
      <c r="AH1025" s="400"/>
      <c r="AI1025" s="400"/>
      <c r="AJ1025" s="400"/>
      <c r="AK1025" s="400"/>
      <c r="AL1025" s="6"/>
      <c r="AM1025" s="6"/>
      <c r="AN1025" s="8"/>
    </row>
    <row r="1026" spans="1:40">
      <c r="A1026" s="725"/>
      <c r="B1026" s="727"/>
      <c r="C1026" s="726"/>
      <c r="D1026" s="726"/>
      <c r="E1026" s="400"/>
      <c r="F1026" s="401"/>
      <c r="G1026" s="400"/>
      <c r="H1026" s="400"/>
      <c r="I1026" s="400"/>
      <c r="J1026" s="409"/>
      <c r="K1026" s="400"/>
      <c r="L1026" s="400"/>
      <c r="M1026" s="400"/>
      <c r="N1026" s="400"/>
      <c r="O1026" s="400"/>
      <c r="P1026" s="400"/>
      <c r="Q1026" s="400"/>
      <c r="R1026" s="400"/>
      <c r="S1026" s="400"/>
      <c r="T1026" s="400"/>
      <c r="V1026" s="403"/>
      <c r="W1026" s="403"/>
      <c r="X1026" s="403"/>
      <c r="Y1026" s="400"/>
      <c r="Z1026" s="400"/>
      <c r="AA1026" s="400"/>
      <c r="AB1026" s="400"/>
      <c r="AC1026" s="400"/>
      <c r="AD1026" s="400"/>
      <c r="AE1026" s="400"/>
      <c r="AF1026" s="400"/>
      <c r="AG1026" s="408"/>
      <c r="AH1026" s="400"/>
      <c r="AI1026" s="400"/>
      <c r="AJ1026" s="400"/>
      <c r="AK1026" s="400"/>
      <c r="AL1026" s="6"/>
      <c r="AM1026" s="6"/>
      <c r="AN1026" s="8"/>
    </row>
    <row r="1027" spans="1:40">
      <c r="A1027" s="725"/>
      <c r="B1027" s="727"/>
      <c r="C1027" s="726"/>
      <c r="D1027" s="726"/>
      <c r="E1027" s="400"/>
      <c r="F1027" s="401"/>
      <c r="G1027" s="400"/>
      <c r="H1027" s="400"/>
      <c r="I1027" s="400"/>
      <c r="J1027" s="409"/>
      <c r="K1027" s="400"/>
      <c r="L1027" s="400"/>
      <c r="M1027" s="400"/>
      <c r="N1027" s="400"/>
      <c r="O1027" s="400"/>
      <c r="P1027" s="400"/>
      <c r="Q1027" s="400"/>
      <c r="R1027" s="400"/>
      <c r="S1027" s="400"/>
      <c r="T1027" s="400"/>
      <c r="V1027" s="403"/>
      <c r="W1027" s="403"/>
      <c r="X1027" s="403"/>
      <c r="Y1027" s="400"/>
      <c r="Z1027" s="400"/>
      <c r="AA1027" s="400"/>
      <c r="AB1027" s="400"/>
      <c r="AC1027" s="400"/>
      <c r="AD1027" s="400"/>
      <c r="AE1027" s="400"/>
      <c r="AF1027" s="400"/>
      <c r="AG1027" s="408"/>
      <c r="AH1027" s="400"/>
      <c r="AI1027" s="400"/>
      <c r="AJ1027" s="400"/>
      <c r="AK1027" s="400"/>
      <c r="AL1027" s="6"/>
      <c r="AM1027" s="6"/>
      <c r="AN1027" s="8"/>
    </row>
    <row r="1028" spans="1:40">
      <c r="A1028" s="725"/>
      <c r="B1028" s="727"/>
      <c r="C1028" s="726"/>
      <c r="D1028" s="726"/>
      <c r="E1028" s="400"/>
      <c r="F1028" s="401"/>
      <c r="G1028" s="400"/>
      <c r="H1028" s="400"/>
      <c r="I1028" s="400"/>
      <c r="J1028" s="409"/>
      <c r="K1028" s="400"/>
      <c r="L1028" s="400"/>
      <c r="M1028" s="400"/>
      <c r="N1028" s="400"/>
      <c r="O1028" s="400"/>
      <c r="P1028" s="400"/>
      <c r="Q1028" s="400"/>
      <c r="R1028" s="400"/>
      <c r="S1028" s="400"/>
      <c r="T1028" s="400"/>
      <c r="V1028" s="403"/>
      <c r="W1028" s="403"/>
      <c r="X1028" s="403"/>
      <c r="Y1028" s="400"/>
      <c r="Z1028" s="400"/>
      <c r="AA1028" s="400"/>
      <c r="AB1028" s="400"/>
      <c r="AC1028" s="400"/>
      <c r="AD1028" s="400"/>
      <c r="AE1028" s="400"/>
      <c r="AF1028" s="400"/>
      <c r="AG1028" s="408"/>
      <c r="AH1028" s="400"/>
      <c r="AI1028" s="400"/>
      <c r="AJ1028" s="400"/>
      <c r="AK1028" s="400"/>
      <c r="AL1028" s="6"/>
      <c r="AM1028" s="6"/>
      <c r="AN1028" s="8"/>
    </row>
    <row r="1029" spans="1:40">
      <c r="A1029" s="725"/>
      <c r="B1029" s="727"/>
      <c r="C1029" s="726"/>
      <c r="D1029" s="726"/>
      <c r="E1029" s="400"/>
      <c r="F1029" s="401"/>
      <c r="G1029" s="400"/>
      <c r="H1029" s="400"/>
      <c r="I1029" s="400"/>
      <c r="J1029" s="409"/>
      <c r="K1029" s="400"/>
      <c r="L1029" s="400"/>
      <c r="M1029" s="400"/>
      <c r="N1029" s="400"/>
      <c r="O1029" s="400"/>
      <c r="P1029" s="400"/>
      <c r="Q1029" s="400"/>
      <c r="R1029" s="400"/>
      <c r="S1029" s="400"/>
      <c r="T1029" s="400"/>
      <c r="V1029" s="403"/>
      <c r="W1029" s="403"/>
      <c r="X1029" s="403"/>
      <c r="Y1029" s="400"/>
      <c r="Z1029" s="400"/>
      <c r="AA1029" s="400"/>
      <c r="AB1029" s="400"/>
      <c r="AC1029" s="400"/>
      <c r="AD1029" s="400"/>
      <c r="AE1029" s="400"/>
      <c r="AF1029" s="400"/>
      <c r="AG1029" s="408"/>
      <c r="AH1029" s="400"/>
      <c r="AI1029" s="400"/>
      <c r="AJ1029" s="400"/>
      <c r="AK1029" s="400"/>
      <c r="AL1029" s="6"/>
      <c r="AM1029" s="6"/>
      <c r="AN1029" s="8"/>
    </row>
    <row r="1030" spans="1:40">
      <c r="A1030" s="725"/>
      <c r="B1030" s="727"/>
      <c r="C1030" s="726"/>
      <c r="D1030" s="726"/>
      <c r="E1030" s="400"/>
      <c r="F1030" s="401"/>
      <c r="G1030" s="400"/>
      <c r="H1030" s="400"/>
      <c r="I1030" s="400"/>
      <c r="J1030" s="409"/>
      <c r="K1030" s="400"/>
      <c r="L1030" s="400"/>
      <c r="M1030" s="400"/>
      <c r="N1030" s="400"/>
      <c r="O1030" s="400"/>
      <c r="P1030" s="400"/>
      <c r="Q1030" s="400"/>
      <c r="R1030" s="400"/>
      <c r="S1030" s="400"/>
      <c r="T1030" s="400"/>
      <c r="V1030" s="403"/>
      <c r="W1030" s="403"/>
      <c r="X1030" s="403"/>
      <c r="Y1030" s="400"/>
      <c r="Z1030" s="400"/>
      <c r="AA1030" s="400"/>
      <c r="AB1030" s="400"/>
      <c r="AC1030" s="400"/>
      <c r="AD1030" s="400"/>
      <c r="AE1030" s="400"/>
      <c r="AF1030" s="400"/>
      <c r="AG1030" s="408"/>
      <c r="AH1030" s="400"/>
      <c r="AI1030" s="400"/>
      <c r="AJ1030" s="400"/>
      <c r="AK1030" s="400"/>
      <c r="AL1030" s="6"/>
      <c r="AM1030" s="6"/>
      <c r="AN1030" s="8"/>
    </row>
    <row r="1031" spans="1:40">
      <c r="A1031" s="725"/>
      <c r="B1031" s="727"/>
      <c r="C1031" s="726"/>
      <c r="D1031" s="726"/>
      <c r="E1031" s="400"/>
      <c r="F1031" s="401"/>
      <c r="G1031" s="400"/>
      <c r="H1031" s="400"/>
      <c r="I1031" s="400"/>
      <c r="J1031" s="409"/>
      <c r="K1031" s="400"/>
      <c r="L1031" s="400"/>
      <c r="M1031" s="400"/>
      <c r="N1031" s="400"/>
      <c r="O1031" s="400"/>
      <c r="P1031" s="400"/>
      <c r="Q1031" s="400"/>
      <c r="R1031" s="400"/>
      <c r="S1031" s="400"/>
      <c r="T1031" s="400"/>
      <c r="V1031" s="403"/>
      <c r="W1031" s="403"/>
      <c r="X1031" s="403"/>
      <c r="Y1031" s="400"/>
      <c r="Z1031" s="400"/>
      <c r="AA1031" s="400"/>
      <c r="AB1031" s="400"/>
      <c r="AC1031" s="400"/>
      <c r="AD1031" s="400"/>
      <c r="AE1031" s="400"/>
      <c r="AF1031" s="400"/>
      <c r="AG1031" s="408"/>
      <c r="AH1031" s="400"/>
      <c r="AI1031" s="400"/>
      <c r="AJ1031" s="400"/>
      <c r="AK1031" s="400"/>
      <c r="AL1031" s="6"/>
      <c r="AM1031" s="6"/>
      <c r="AN1031" s="8"/>
    </row>
    <row r="1032" spans="1:40">
      <c r="A1032" s="725"/>
      <c r="B1032" s="727"/>
      <c r="C1032" s="726"/>
      <c r="D1032" s="726"/>
      <c r="E1032" s="400"/>
      <c r="F1032" s="401"/>
      <c r="G1032" s="400"/>
      <c r="H1032" s="400"/>
      <c r="I1032" s="400"/>
      <c r="J1032" s="409"/>
      <c r="K1032" s="400"/>
      <c r="L1032" s="400"/>
      <c r="M1032" s="400"/>
      <c r="N1032" s="400"/>
      <c r="O1032" s="400"/>
      <c r="P1032" s="400"/>
      <c r="Q1032" s="400"/>
      <c r="R1032" s="400"/>
      <c r="S1032" s="400"/>
      <c r="T1032" s="400"/>
      <c r="W1032" s="403"/>
      <c r="X1032" s="403"/>
      <c r="Y1032" s="400"/>
      <c r="Z1032" s="400"/>
      <c r="AA1032" s="400"/>
      <c r="AB1032" s="400"/>
      <c r="AC1032" s="400"/>
      <c r="AD1032" s="400"/>
      <c r="AE1032" s="400"/>
      <c r="AF1032" s="400"/>
      <c r="AG1032" s="408"/>
      <c r="AH1032" s="400"/>
      <c r="AI1032" s="400"/>
      <c r="AJ1032" s="400"/>
      <c r="AK1032" s="400"/>
      <c r="AL1032" s="6"/>
      <c r="AM1032" s="6"/>
      <c r="AN1032" s="8"/>
    </row>
    <row r="1033" spans="1:40">
      <c r="A1033" s="725"/>
      <c r="B1033" s="727"/>
      <c r="C1033" s="726"/>
      <c r="D1033" s="726"/>
      <c r="E1033" s="400"/>
      <c r="F1033" s="401"/>
      <c r="G1033" s="400"/>
      <c r="H1033" s="400"/>
      <c r="I1033" s="400"/>
      <c r="J1033" s="409"/>
      <c r="K1033" s="400"/>
      <c r="L1033" s="400"/>
      <c r="M1033" s="400"/>
      <c r="N1033" s="400"/>
      <c r="O1033" s="400"/>
      <c r="P1033" s="400"/>
      <c r="Q1033" s="400"/>
      <c r="R1033" s="400"/>
      <c r="S1033" s="400"/>
      <c r="T1033" s="400"/>
      <c r="V1033" s="403"/>
      <c r="W1033" s="403"/>
      <c r="X1033" s="403"/>
      <c r="Y1033" s="400"/>
      <c r="Z1033" s="400"/>
      <c r="AA1033" s="400"/>
      <c r="AB1033" s="400"/>
      <c r="AC1033" s="400"/>
      <c r="AD1033" s="400"/>
      <c r="AE1033" s="400"/>
      <c r="AF1033" s="400"/>
      <c r="AG1033" s="408"/>
      <c r="AH1033" s="400"/>
      <c r="AI1033" s="400"/>
      <c r="AJ1033" s="400"/>
      <c r="AK1033" s="400"/>
      <c r="AL1033" s="6"/>
      <c r="AM1033" s="6"/>
      <c r="AN1033" s="8"/>
    </row>
    <row r="1034" spans="1:40">
      <c r="A1034" s="725"/>
      <c r="B1034" s="727"/>
      <c r="C1034" s="726"/>
      <c r="D1034" s="726"/>
      <c r="E1034" s="400"/>
      <c r="F1034" s="401"/>
      <c r="G1034" s="400"/>
      <c r="H1034" s="400"/>
      <c r="I1034" s="400"/>
      <c r="J1034" s="409"/>
      <c r="K1034" s="400"/>
      <c r="L1034" s="400"/>
      <c r="M1034" s="400"/>
      <c r="N1034" s="400"/>
      <c r="O1034" s="400"/>
      <c r="P1034" s="400"/>
      <c r="Q1034" s="400"/>
      <c r="R1034" s="400"/>
      <c r="S1034" s="400"/>
      <c r="T1034" s="400"/>
      <c r="V1034" s="403"/>
      <c r="W1034" s="403"/>
      <c r="X1034" s="403"/>
      <c r="Y1034" s="400"/>
      <c r="Z1034" s="400"/>
      <c r="AA1034" s="400"/>
      <c r="AB1034" s="400"/>
      <c r="AC1034" s="400"/>
      <c r="AD1034" s="400"/>
      <c r="AE1034" s="400"/>
      <c r="AF1034" s="400"/>
      <c r="AG1034" s="408"/>
      <c r="AH1034" s="400"/>
      <c r="AI1034" s="400"/>
      <c r="AJ1034" s="400"/>
      <c r="AK1034" s="400"/>
      <c r="AL1034" s="6"/>
      <c r="AM1034" s="6"/>
      <c r="AN1034" s="8"/>
    </row>
    <row r="1035" spans="1:40">
      <c r="A1035" s="725"/>
      <c r="B1035" s="727"/>
      <c r="C1035" s="726"/>
      <c r="D1035" s="726"/>
      <c r="E1035" s="400"/>
      <c r="F1035" s="401"/>
      <c r="G1035" s="400"/>
      <c r="H1035" s="400"/>
      <c r="I1035" s="400"/>
      <c r="J1035" s="409"/>
      <c r="K1035" s="400"/>
      <c r="L1035" s="400"/>
      <c r="M1035" s="400"/>
      <c r="N1035" s="400"/>
      <c r="O1035" s="400"/>
      <c r="P1035" s="400"/>
      <c r="Q1035" s="400"/>
      <c r="R1035" s="400"/>
      <c r="S1035" s="400"/>
      <c r="T1035" s="400"/>
      <c r="V1035" s="403"/>
      <c r="W1035" s="403"/>
      <c r="X1035" s="403"/>
      <c r="Y1035" s="400"/>
      <c r="Z1035" s="400"/>
      <c r="AA1035" s="400"/>
      <c r="AB1035" s="400"/>
      <c r="AC1035" s="400"/>
      <c r="AD1035" s="400"/>
      <c r="AE1035" s="400"/>
      <c r="AF1035" s="400"/>
      <c r="AG1035" s="408"/>
      <c r="AH1035" s="400"/>
      <c r="AI1035" s="400"/>
      <c r="AJ1035" s="400"/>
      <c r="AK1035" s="400"/>
      <c r="AL1035" s="6"/>
      <c r="AM1035" s="6"/>
      <c r="AN1035" s="8"/>
    </row>
    <row r="1036" spans="1:40">
      <c r="A1036" s="725"/>
      <c r="B1036" s="727"/>
      <c r="C1036" s="726"/>
      <c r="D1036" s="726"/>
      <c r="E1036" s="400"/>
      <c r="F1036" s="401"/>
      <c r="G1036" s="400"/>
      <c r="H1036" s="400"/>
      <c r="I1036" s="400"/>
      <c r="J1036" s="409"/>
      <c r="K1036" s="400"/>
      <c r="L1036" s="400"/>
      <c r="M1036" s="400"/>
      <c r="N1036" s="400"/>
      <c r="O1036" s="400"/>
      <c r="P1036" s="400"/>
      <c r="Q1036" s="400"/>
      <c r="R1036" s="400"/>
      <c r="S1036" s="400"/>
      <c r="T1036" s="400"/>
      <c r="V1036" s="403"/>
      <c r="W1036" s="403"/>
      <c r="X1036" s="403"/>
      <c r="Y1036" s="400"/>
      <c r="Z1036" s="400"/>
      <c r="AA1036" s="400"/>
      <c r="AB1036" s="400"/>
      <c r="AC1036" s="400"/>
      <c r="AD1036" s="400"/>
      <c r="AE1036" s="400"/>
      <c r="AF1036" s="400"/>
      <c r="AG1036" s="408"/>
      <c r="AH1036" s="400"/>
      <c r="AI1036" s="400"/>
      <c r="AJ1036" s="400"/>
      <c r="AK1036" s="400"/>
      <c r="AL1036" s="6"/>
      <c r="AM1036" s="6"/>
      <c r="AN1036" s="8"/>
    </row>
    <row r="1037" spans="1:40">
      <c r="A1037" s="725"/>
      <c r="B1037" s="727"/>
      <c r="C1037" s="726"/>
      <c r="D1037" s="726"/>
      <c r="E1037" s="400"/>
      <c r="F1037" s="401"/>
      <c r="G1037" s="400"/>
      <c r="H1037" s="400"/>
      <c r="I1037" s="400"/>
      <c r="J1037" s="409"/>
      <c r="K1037" s="400"/>
      <c r="L1037" s="400"/>
      <c r="M1037" s="400"/>
      <c r="N1037" s="400"/>
      <c r="O1037" s="400"/>
      <c r="P1037" s="400"/>
      <c r="Q1037" s="400"/>
      <c r="R1037" s="400"/>
      <c r="S1037" s="400"/>
      <c r="T1037" s="400"/>
      <c r="V1037" s="403"/>
      <c r="W1037" s="403"/>
      <c r="X1037" s="403"/>
      <c r="Y1037" s="400"/>
      <c r="Z1037" s="400"/>
      <c r="AA1037" s="400"/>
      <c r="AB1037" s="400"/>
      <c r="AC1037" s="400"/>
      <c r="AD1037" s="400"/>
      <c r="AE1037" s="400"/>
      <c r="AF1037" s="400"/>
      <c r="AG1037" s="408"/>
      <c r="AH1037" s="400"/>
      <c r="AI1037" s="400"/>
      <c r="AJ1037" s="400"/>
      <c r="AK1037" s="400"/>
      <c r="AL1037" s="6"/>
      <c r="AM1037" s="6"/>
      <c r="AN1037" s="8"/>
    </row>
    <row r="1038" spans="1:40">
      <c r="A1038" s="725"/>
      <c r="B1038" s="727"/>
      <c r="C1038" s="726"/>
      <c r="D1038" s="726"/>
      <c r="E1038" s="400"/>
      <c r="F1038" s="401"/>
      <c r="G1038" s="400"/>
      <c r="H1038" s="400"/>
      <c r="I1038" s="400"/>
      <c r="J1038" s="409"/>
      <c r="K1038" s="400"/>
      <c r="L1038" s="400"/>
      <c r="M1038" s="400"/>
      <c r="N1038" s="400"/>
      <c r="O1038" s="400"/>
      <c r="P1038" s="400"/>
      <c r="Q1038" s="400"/>
      <c r="R1038" s="400"/>
      <c r="S1038" s="400"/>
      <c r="T1038" s="400"/>
      <c r="V1038" s="403"/>
      <c r="W1038" s="403"/>
      <c r="X1038" s="403"/>
      <c r="Y1038" s="400"/>
      <c r="Z1038" s="400"/>
      <c r="AA1038" s="400"/>
      <c r="AB1038" s="400"/>
      <c r="AC1038" s="400"/>
      <c r="AD1038" s="400"/>
      <c r="AE1038" s="400"/>
      <c r="AF1038" s="400"/>
      <c r="AG1038" s="408"/>
      <c r="AH1038" s="400"/>
      <c r="AI1038" s="400"/>
      <c r="AJ1038" s="400"/>
      <c r="AK1038" s="400"/>
      <c r="AL1038" s="6"/>
      <c r="AM1038" s="6"/>
      <c r="AN1038" s="8"/>
    </row>
    <row r="1039" spans="1:40">
      <c r="A1039" s="725"/>
      <c r="B1039" s="727"/>
      <c r="C1039" s="726"/>
      <c r="D1039" s="726"/>
      <c r="E1039" s="400"/>
      <c r="F1039" s="401"/>
      <c r="G1039" s="400"/>
      <c r="H1039" s="400"/>
      <c r="I1039" s="400"/>
      <c r="J1039" s="409"/>
      <c r="K1039" s="400"/>
      <c r="L1039" s="400"/>
      <c r="M1039" s="400"/>
      <c r="N1039" s="400"/>
      <c r="O1039" s="400"/>
      <c r="P1039" s="400"/>
      <c r="Q1039" s="400"/>
      <c r="R1039" s="400"/>
      <c r="S1039" s="400"/>
      <c r="T1039" s="400"/>
      <c r="V1039" s="403"/>
      <c r="W1039" s="403"/>
      <c r="X1039" s="403"/>
      <c r="Y1039" s="400"/>
      <c r="Z1039" s="400"/>
      <c r="AA1039" s="400"/>
      <c r="AB1039" s="400"/>
      <c r="AC1039" s="400"/>
      <c r="AD1039" s="400"/>
      <c r="AE1039" s="400"/>
      <c r="AF1039" s="400"/>
      <c r="AG1039" s="408"/>
      <c r="AH1039" s="400"/>
      <c r="AI1039" s="400"/>
      <c r="AJ1039" s="400"/>
      <c r="AK1039" s="400"/>
      <c r="AL1039" s="6"/>
      <c r="AM1039" s="6"/>
      <c r="AN1039" s="8"/>
    </row>
    <row r="1040" spans="1:40">
      <c r="A1040" s="725"/>
      <c r="B1040" s="727"/>
      <c r="C1040" s="726"/>
      <c r="D1040" s="726"/>
      <c r="E1040" s="400"/>
      <c r="F1040" s="401"/>
      <c r="G1040" s="400"/>
      <c r="H1040" s="400"/>
      <c r="I1040" s="400"/>
      <c r="J1040" s="409"/>
      <c r="K1040" s="400"/>
      <c r="L1040" s="400"/>
      <c r="M1040" s="400"/>
      <c r="N1040" s="400"/>
      <c r="O1040" s="400"/>
      <c r="P1040" s="400"/>
      <c r="Q1040" s="400"/>
      <c r="R1040" s="400"/>
      <c r="S1040" s="400"/>
      <c r="T1040" s="400"/>
      <c r="V1040" s="403"/>
      <c r="W1040" s="403"/>
      <c r="X1040" s="403"/>
      <c r="Y1040" s="400"/>
      <c r="Z1040" s="400"/>
      <c r="AA1040" s="400"/>
      <c r="AB1040" s="400"/>
      <c r="AC1040" s="400"/>
      <c r="AD1040" s="400"/>
      <c r="AE1040" s="400"/>
      <c r="AF1040" s="400"/>
      <c r="AG1040" s="408"/>
      <c r="AH1040" s="400"/>
      <c r="AI1040" s="400"/>
      <c r="AJ1040" s="400"/>
      <c r="AK1040" s="400"/>
      <c r="AL1040" s="6"/>
      <c r="AM1040" s="6"/>
      <c r="AN1040" s="8"/>
    </row>
    <row r="1041" spans="1:40">
      <c r="A1041" s="725"/>
      <c r="B1041" s="727"/>
      <c r="C1041" s="726"/>
      <c r="D1041" s="726"/>
      <c r="E1041" s="400"/>
      <c r="F1041" s="401"/>
      <c r="G1041" s="400"/>
      <c r="H1041" s="400"/>
      <c r="I1041" s="400"/>
      <c r="J1041" s="409"/>
      <c r="K1041" s="400"/>
      <c r="L1041" s="400"/>
      <c r="M1041" s="400"/>
      <c r="N1041" s="400"/>
      <c r="O1041" s="400"/>
      <c r="P1041" s="400"/>
      <c r="Q1041" s="400"/>
      <c r="R1041" s="400"/>
      <c r="S1041" s="400"/>
      <c r="T1041" s="400"/>
      <c r="V1041" s="403"/>
      <c r="W1041" s="403"/>
      <c r="X1041" s="403"/>
      <c r="Y1041" s="400"/>
      <c r="Z1041" s="400"/>
      <c r="AA1041" s="400"/>
      <c r="AB1041" s="400"/>
      <c r="AC1041" s="400"/>
      <c r="AD1041" s="400"/>
      <c r="AE1041" s="400"/>
      <c r="AF1041" s="400"/>
      <c r="AG1041" s="408"/>
      <c r="AH1041" s="400"/>
      <c r="AI1041" s="400"/>
      <c r="AJ1041" s="400"/>
      <c r="AK1041" s="400"/>
      <c r="AL1041" s="6"/>
      <c r="AM1041" s="6"/>
      <c r="AN1041" s="8"/>
    </row>
    <row r="1042" spans="1:40">
      <c r="A1042" s="725"/>
      <c r="B1042" s="727"/>
      <c r="C1042" s="726"/>
      <c r="D1042" s="726"/>
      <c r="E1042" s="400"/>
      <c r="F1042" s="401"/>
      <c r="G1042" s="400"/>
      <c r="H1042" s="400"/>
      <c r="I1042" s="400"/>
      <c r="J1042" s="409"/>
      <c r="K1042" s="400"/>
      <c r="L1042" s="400"/>
      <c r="M1042" s="400"/>
      <c r="N1042" s="400"/>
      <c r="O1042" s="400"/>
      <c r="P1042" s="400"/>
      <c r="Q1042" s="400"/>
      <c r="R1042" s="400"/>
      <c r="S1042" s="400"/>
      <c r="T1042" s="400"/>
      <c r="V1042" s="403"/>
      <c r="W1042" s="403"/>
      <c r="X1042" s="403"/>
      <c r="Y1042" s="400"/>
      <c r="Z1042" s="400"/>
      <c r="AA1042" s="400"/>
      <c r="AB1042" s="400"/>
      <c r="AC1042" s="400"/>
      <c r="AD1042" s="400"/>
      <c r="AE1042" s="400"/>
      <c r="AF1042" s="400"/>
      <c r="AG1042" s="408"/>
      <c r="AH1042" s="400"/>
      <c r="AI1042" s="400"/>
      <c r="AJ1042" s="400"/>
      <c r="AK1042" s="400"/>
      <c r="AL1042" s="6"/>
      <c r="AM1042" s="6"/>
      <c r="AN1042" s="8"/>
    </row>
    <row r="1043" spans="1:40">
      <c r="A1043" s="725"/>
      <c r="B1043" s="727"/>
      <c r="C1043" s="726"/>
      <c r="D1043" s="726"/>
      <c r="E1043" s="400"/>
      <c r="F1043" s="401"/>
      <c r="G1043" s="400"/>
      <c r="H1043" s="400"/>
      <c r="I1043" s="400"/>
      <c r="J1043" s="409"/>
      <c r="K1043" s="400"/>
      <c r="L1043" s="400"/>
      <c r="M1043" s="400"/>
      <c r="N1043" s="400"/>
      <c r="O1043" s="400"/>
      <c r="P1043" s="400"/>
      <c r="Q1043" s="400"/>
      <c r="R1043" s="400"/>
      <c r="S1043" s="400"/>
      <c r="T1043" s="400"/>
      <c r="V1043" s="403"/>
      <c r="W1043" s="403"/>
      <c r="X1043" s="403"/>
      <c r="Y1043" s="400"/>
      <c r="Z1043" s="400"/>
      <c r="AA1043" s="400"/>
      <c r="AB1043" s="400"/>
      <c r="AC1043" s="400"/>
      <c r="AD1043" s="400"/>
      <c r="AE1043" s="400"/>
      <c r="AF1043" s="400"/>
      <c r="AG1043" s="408"/>
      <c r="AH1043" s="400"/>
      <c r="AI1043" s="400"/>
      <c r="AJ1043" s="400"/>
      <c r="AK1043" s="400"/>
      <c r="AL1043" s="6"/>
      <c r="AM1043" s="6"/>
      <c r="AN1043" s="8"/>
    </row>
    <row r="1044" spans="1:40">
      <c r="A1044" s="725"/>
      <c r="B1044" s="727"/>
      <c r="C1044" s="726"/>
      <c r="D1044" s="726"/>
      <c r="E1044" s="400"/>
      <c r="F1044" s="401"/>
      <c r="G1044" s="400"/>
      <c r="H1044" s="400"/>
      <c r="I1044" s="400"/>
      <c r="J1044" s="409"/>
      <c r="K1044" s="400"/>
      <c r="L1044" s="400"/>
      <c r="M1044" s="400"/>
      <c r="N1044" s="400"/>
      <c r="O1044" s="400"/>
      <c r="P1044" s="400"/>
      <c r="Q1044" s="400"/>
      <c r="R1044" s="400"/>
      <c r="S1044" s="400"/>
      <c r="T1044" s="400"/>
      <c r="V1044" s="403"/>
      <c r="W1044" s="403"/>
      <c r="X1044" s="403"/>
      <c r="Y1044" s="400"/>
      <c r="Z1044" s="400"/>
      <c r="AA1044" s="400"/>
      <c r="AB1044" s="400"/>
      <c r="AC1044" s="400"/>
      <c r="AD1044" s="400"/>
      <c r="AE1044" s="400"/>
      <c r="AF1044" s="400"/>
      <c r="AG1044" s="408"/>
      <c r="AH1044" s="400"/>
      <c r="AI1044" s="400"/>
      <c r="AJ1044" s="400"/>
      <c r="AK1044" s="400"/>
      <c r="AL1044" s="6"/>
      <c r="AM1044" s="6"/>
      <c r="AN1044" s="8"/>
    </row>
    <row r="1045" spans="1:40">
      <c r="A1045" s="725"/>
      <c r="B1045" s="727"/>
      <c r="C1045" s="726"/>
      <c r="D1045" s="726"/>
      <c r="E1045" s="400"/>
      <c r="F1045" s="401"/>
      <c r="G1045" s="400"/>
      <c r="H1045" s="400"/>
      <c r="I1045" s="400"/>
      <c r="J1045" s="409"/>
      <c r="K1045" s="400"/>
      <c r="L1045" s="400"/>
      <c r="M1045" s="400"/>
      <c r="N1045" s="400"/>
      <c r="O1045" s="400"/>
      <c r="P1045" s="400"/>
      <c r="Q1045" s="400"/>
      <c r="R1045" s="400"/>
      <c r="S1045" s="400"/>
      <c r="T1045" s="400"/>
      <c r="V1045" s="403"/>
      <c r="W1045" s="403"/>
      <c r="X1045" s="403"/>
      <c r="Y1045" s="400"/>
      <c r="Z1045" s="400"/>
      <c r="AA1045" s="400"/>
      <c r="AB1045" s="400"/>
      <c r="AC1045" s="400"/>
      <c r="AD1045" s="400"/>
      <c r="AE1045" s="400"/>
      <c r="AF1045" s="400"/>
      <c r="AG1045" s="408"/>
      <c r="AH1045" s="400"/>
      <c r="AI1045" s="400"/>
      <c r="AJ1045" s="400"/>
      <c r="AK1045" s="400"/>
      <c r="AL1045" s="6"/>
      <c r="AM1045" s="6"/>
      <c r="AN1045" s="8"/>
    </row>
    <row r="1046" spans="1:40">
      <c r="A1046" s="725"/>
      <c r="B1046" s="727"/>
      <c r="C1046" s="726"/>
      <c r="D1046" s="726"/>
      <c r="E1046" s="400"/>
      <c r="F1046" s="401"/>
      <c r="G1046" s="400"/>
      <c r="H1046" s="400"/>
      <c r="I1046" s="400"/>
      <c r="J1046" s="409"/>
      <c r="K1046" s="400"/>
      <c r="L1046" s="400"/>
      <c r="M1046" s="400"/>
      <c r="N1046" s="400"/>
      <c r="O1046" s="400"/>
      <c r="P1046" s="400"/>
      <c r="Q1046" s="400"/>
      <c r="R1046" s="400"/>
      <c r="S1046" s="400"/>
      <c r="T1046" s="400"/>
      <c r="V1046" s="403"/>
      <c r="W1046" s="403"/>
      <c r="X1046" s="403"/>
      <c r="Y1046" s="400"/>
      <c r="Z1046" s="400"/>
      <c r="AA1046" s="400"/>
      <c r="AB1046" s="400"/>
      <c r="AC1046" s="400"/>
      <c r="AD1046" s="400"/>
      <c r="AE1046" s="400"/>
      <c r="AF1046" s="400"/>
      <c r="AG1046" s="408"/>
      <c r="AH1046" s="400"/>
      <c r="AI1046" s="400"/>
      <c r="AJ1046" s="400"/>
      <c r="AK1046" s="400"/>
      <c r="AL1046" s="6"/>
      <c r="AM1046" s="6"/>
      <c r="AN1046" s="8"/>
    </row>
    <row r="1047" spans="1:40">
      <c r="A1047" s="725"/>
      <c r="B1047" s="727"/>
      <c r="C1047" s="726"/>
      <c r="D1047" s="726"/>
      <c r="E1047" s="400"/>
      <c r="F1047" s="401"/>
      <c r="G1047" s="400"/>
      <c r="H1047" s="400"/>
      <c r="I1047" s="400"/>
      <c r="J1047" s="409"/>
      <c r="K1047" s="400"/>
      <c r="L1047" s="400"/>
      <c r="M1047" s="400"/>
      <c r="N1047" s="400"/>
      <c r="O1047" s="400"/>
      <c r="P1047" s="400"/>
      <c r="Q1047" s="400"/>
      <c r="R1047" s="400"/>
      <c r="S1047" s="400"/>
      <c r="T1047" s="400"/>
      <c r="V1047" s="403"/>
      <c r="W1047" s="403"/>
      <c r="X1047" s="403"/>
      <c r="Y1047" s="400"/>
      <c r="Z1047" s="400"/>
      <c r="AA1047" s="400"/>
      <c r="AB1047" s="400"/>
      <c r="AC1047" s="400"/>
      <c r="AD1047" s="400"/>
      <c r="AE1047" s="400"/>
      <c r="AF1047" s="400"/>
      <c r="AG1047" s="408"/>
      <c r="AH1047" s="400"/>
      <c r="AI1047" s="400"/>
      <c r="AJ1047" s="400"/>
      <c r="AK1047" s="400"/>
      <c r="AL1047" s="6"/>
      <c r="AM1047" s="6"/>
      <c r="AN1047" s="8"/>
    </row>
    <row r="1048" spans="1:40">
      <c r="A1048" s="725"/>
      <c r="B1048" s="727"/>
      <c r="C1048" s="726"/>
      <c r="D1048" s="726"/>
      <c r="E1048" s="400"/>
      <c r="F1048" s="401"/>
      <c r="G1048" s="400"/>
      <c r="H1048" s="400"/>
      <c r="I1048" s="400"/>
      <c r="J1048" s="409"/>
      <c r="K1048" s="400"/>
      <c r="L1048" s="400"/>
      <c r="M1048" s="400"/>
      <c r="N1048" s="400"/>
      <c r="O1048" s="400"/>
      <c r="P1048" s="400"/>
      <c r="Q1048" s="400"/>
      <c r="R1048" s="400"/>
      <c r="S1048" s="400"/>
      <c r="T1048" s="400"/>
      <c r="V1048" s="403"/>
      <c r="W1048" s="403"/>
      <c r="X1048" s="403"/>
      <c r="Y1048" s="400"/>
      <c r="Z1048" s="400"/>
      <c r="AA1048" s="400"/>
      <c r="AB1048" s="400"/>
      <c r="AC1048" s="400"/>
      <c r="AD1048" s="400"/>
      <c r="AE1048" s="400"/>
      <c r="AF1048" s="400"/>
      <c r="AG1048" s="408"/>
      <c r="AH1048" s="400"/>
      <c r="AI1048" s="400"/>
      <c r="AJ1048" s="400"/>
      <c r="AK1048" s="400"/>
      <c r="AL1048" s="6"/>
      <c r="AM1048" s="6"/>
      <c r="AN1048" s="8"/>
    </row>
    <row r="1049" spans="1:40">
      <c r="A1049" s="725"/>
      <c r="B1049" s="727"/>
      <c r="C1049" s="726"/>
      <c r="D1049" s="726"/>
      <c r="E1049" s="400"/>
      <c r="F1049" s="401"/>
      <c r="G1049" s="400"/>
      <c r="H1049" s="400"/>
      <c r="I1049" s="400"/>
      <c r="J1049" s="409"/>
      <c r="K1049" s="400"/>
      <c r="L1049" s="400"/>
      <c r="M1049" s="400"/>
      <c r="N1049" s="400"/>
      <c r="O1049" s="400"/>
      <c r="P1049" s="400"/>
      <c r="Q1049" s="400"/>
      <c r="R1049" s="400"/>
      <c r="S1049" s="400"/>
      <c r="T1049" s="400"/>
      <c r="V1049" s="403"/>
      <c r="W1049" s="403"/>
      <c r="X1049" s="403"/>
      <c r="Y1049" s="400"/>
      <c r="Z1049" s="400"/>
      <c r="AA1049" s="400"/>
      <c r="AB1049" s="400"/>
      <c r="AC1049" s="400"/>
      <c r="AD1049" s="400"/>
      <c r="AE1049" s="400"/>
      <c r="AF1049" s="400"/>
      <c r="AG1049" s="408"/>
      <c r="AH1049" s="400"/>
      <c r="AI1049" s="400"/>
      <c r="AJ1049" s="400"/>
      <c r="AK1049" s="400"/>
      <c r="AL1049" s="6"/>
      <c r="AM1049" s="6"/>
      <c r="AN1049" s="8"/>
    </row>
    <row r="1050" spans="1:40">
      <c r="A1050" s="725"/>
      <c r="B1050" s="727"/>
      <c r="C1050" s="726"/>
      <c r="D1050" s="726"/>
      <c r="E1050" s="400"/>
      <c r="F1050" s="401"/>
      <c r="G1050" s="400"/>
      <c r="H1050" s="400"/>
      <c r="I1050" s="400"/>
      <c r="J1050" s="409"/>
      <c r="K1050" s="400"/>
      <c r="L1050" s="400"/>
      <c r="M1050" s="400"/>
      <c r="N1050" s="400"/>
      <c r="O1050" s="400"/>
      <c r="P1050" s="400"/>
      <c r="Q1050" s="400"/>
      <c r="R1050" s="400"/>
      <c r="S1050" s="400"/>
      <c r="T1050" s="400"/>
      <c r="V1050" s="403"/>
      <c r="W1050" s="403"/>
      <c r="X1050" s="403"/>
      <c r="Y1050" s="400"/>
      <c r="Z1050" s="400"/>
      <c r="AA1050" s="400"/>
      <c r="AB1050" s="400"/>
      <c r="AC1050" s="400"/>
      <c r="AD1050" s="400"/>
      <c r="AE1050" s="400"/>
      <c r="AF1050" s="400"/>
      <c r="AG1050" s="408"/>
      <c r="AH1050" s="400"/>
      <c r="AI1050" s="400"/>
      <c r="AJ1050" s="400"/>
      <c r="AK1050" s="400"/>
      <c r="AL1050" s="6"/>
      <c r="AM1050" s="6"/>
      <c r="AN1050" s="8"/>
    </row>
    <row r="1051" spans="1:40">
      <c r="A1051" s="725"/>
      <c r="B1051" s="727"/>
      <c r="C1051" s="726"/>
      <c r="D1051" s="726"/>
      <c r="E1051" s="400"/>
      <c r="F1051" s="401"/>
      <c r="G1051" s="400"/>
      <c r="H1051" s="400"/>
      <c r="I1051" s="400"/>
      <c r="J1051" s="409"/>
      <c r="K1051" s="400"/>
      <c r="L1051" s="400"/>
      <c r="M1051" s="400"/>
      <c r="N1051" s="400"/>
      <c r="O1051" s="400"/>
      <c r="P1051" s="400"/>
      <c r="Q1051" s="400"/>
      <c r="R1051" s="400"/>
      <c r="S1051" s="400"/>
      <c r="T1051" s="400"/>
      <c r="V1051" s="403"/>
      <c r="W1051" s="403"/>
      <c r="X1051" s="403"/>
      <c r="Y1051" s="400"/>
      <c r="Z1051" s="400"/>
      <c r="AA1051" s="400"/>
      <c r="AB1051" s="400"/>
      <c r="AC1051" s="400"/>
      <c r="AD1051" s="400"/>
      <c r="AE1051" s="400"/>
      <c r="AF1051" s="400"/>
      <c r="AG1051" s="408"/>
      <c r="AH1051" s="400"/>
      <c r="AI1051" s="400"/>
      <c r="AJ1051" s="400"/>
      <c r="AK1051" s="400"/>
      <c r="AL1051" s="6"/>
      <c r="AM1051" s="6"/>
      <c r="AN1051" s="8"/>
    </row>
    <row r="1052" spans="1:40">
      <c r="A1052" s="725"/>
      <c r="B1052" s="727"/>
      <c r="C1052" s="726"/>
      <c r="D1052" s="726"/>
      <c r="E1052" s="400"/>
      <c r="F1052" s="401"/>
      <c r="G1052" s="400"/>
      <c r="H1052" s="400"/>
      <c r="I1052" s="400"/>
      <c r="J1052" s="409"/>
      <c r="K1052" s="400"/>
      <c r="L1052" s="400"/>
      <c r="M1052" s="400"/>
      <c r="N1052" s="400"/>
      <c r="O1052" s="400"/>
      <c r="P1052" s="400"/>
      <c r="Q1052" s="400"/>
      <c r="R1052" s="400"/>
      <c r="S1052" s="400"/>
      <c r="T1052" s="400"/>
      <c r="V1052" s="403"/>
      <c r="W1052" s="403"/>
      <c r="X1052" s="403"/>
      <c r="Y1052" s="400"/>
      <c r="Z1052" s="400"/>
      <c r="AA1052" s="400"/>
      <c r="AB1052" s="400"/>
      <c r="AC1052" s="400"/>
      <c r="AD1052" s="400"/>
      <c r="AE1052" s="400"/>
      <c r="AF1052" s="400"/>
      <c r="AG1052" s="408"/>
      <c r="AH1052" s="400"/>
      <c r="AI1052" s="400"/>
      <c r="AJ1052" s="400"/>
      <c r="AK1052" s="400"/>
      <c r="AL1052" s="6"/>
      <c r="AM1052" s="6"/>
      <c r="AN1052" s="8"/>
    </row>
    <row r="1053" spans="1:40">
      <c r="A1053" s="725"/>
      <c r="B1053" s="727"/>
      <c r="C1053" s="726"/>
      <c r="D1053" s="726"/>
      <c r="E1053" s="400"/>
      <c r="F1053" s="401"/>
      <c r="G1053" s="400"/>
      <c r="H1053" s="400"/>
      <c r="I1053" s="400"/>
      <c r="J1053" s="409"/>
      <c r="K1053" s="400"/>
      <c r="L1053" s="400"/>
      <c r="M1053" s="400"/>
      <c r="N1053" s="400"/>
      <c r="O1053" s="400"/>
      <c r="P1053" s="400"/>
      <c r="Q1053" s="400"/>
      <c r="R1053" s="400"/>
      <c r="S1053" s="400"/>
      <c r="T1053" s="400"/>
      <c r="V1053" s="403"/>
      <c r="W1053" s="403"/>
      <c r="X1053" s="403"/>
      <c r="Y1053" s="400"/>
      <c r="Z1053" s="400"/>
      <c r="AA1053" s="400"/>
      <c r="AB1053" s="400"/>
      <c r="AC1053" s="400"/>
      <c r="AD1053" s="400"/>
      <c r="AE1053" s="400"/>
      <c r="AF1053" s="400"/>
      <c r="AG1053" s="408"/>
      <c r="AH1053" s="400"/>
      <c r="AI1053" s="400"/>
      <c r="AJ1053" s="400"/>
      <c r="AK1053" s="400"/>
      <c r="AL1053" s="6"/>
      <c r="AM1053" s="6"/>
      <c r="AN1053" s="8"/>
    </row>
    <row r="1054" spans="1:40">
      <c r="A1054" s="725"/>
      <c r="B1054" s="727"/>
      <c r="C1054" s="726"/>
      <c r="D1054" s="726"/>
      <c r="E1054" s="400"/>
      <c r="F1054" s="401"/>
      <c r="G1054" s="400"/>
      <c r="H1054" s="400"/>
      <c r="I1054" s="400"/>
      <c r="J1054" s="409"/>
      <c r="K1054" s="400"/>
      <c r="L1054" s="400"/>
      <c r="M1054" s="400"/>
      <c r="N1054" s="400"/>
      <c r="O1054" s="400"/>
      <c r="P1054" s="400"/>
      <c r="Q1054" s="400"/>
      <c r="R1054" s="400"/>
      <c r="S1054" s="400"/>
      <c r="T1054" s="400"/>
      <c r="V1054" s="403"/>
      <c r="W1054" s="403"/>
      <c r="X1054" s="403"/>
      <c r="Y1054" s="400"/>
      <c r="Z1054" s="400"/>
      <c r="AA1054" s="400"/>
      <c r="AB1054" s="400"/>
      <c r="AC1054" s="400"/>
      <c r="AD1054" s="400"/>
      <c r="AE1054" s="400"/>
      <c r="AF1054" s="400"/>
      <c r="AG1054" s="408"/>
      <c r="AH1054" s="400"/>
      <c r="AI1054" s="400"/>
      <c r="AJ1054" s="400"/>
      <c r="AK1054" s="400"/>
      <c r="AL1054" s="6"/>
      <c r="AM1054" s="6"/>
      <c r="AN1054" s="8"/>
    </row>
    <row r="1055" spans="1:40">
      <c r="A1055" s="725"/>
      <c r="B1055" s="727"/>
      <c r="C1055" s="726"/>
      <c r="D1055" s="726"/>
      <c r="E1055" s="400"/>
      <c r="F1055" s="401"/>
      <c r="G1055" s="400"/>
      <c r="H1055" s="400"/>
      <c r="I1055" s="400"/>
      <c r="J1055" s="409"/>
      <c r="K1055" s="400"/>
      <c r="L1055" s="400"/>
      <c r="M1055" s="400"/>
      <c r="N1055" s="400"/>
      <c r="O1055" s="400"/>
      <c r="P1055" s="400"/>
      <c r="Q1055" s="400"/>
      <c r="R1055" s="400"/>
      <c r="S1055" s="400"/>
      <c r="T1055" s="400"/>
      <c r="V1055" s="403"/>
      <c r="W1055" s="403"/>
      <c r="X1055" s="403"/>
      <c r="Y1055" s="400"/>
      <c r="Z1055" s="400"/>
      <c r="AA1055" s="400"/>
      <c r="AB1055" s="400"/>
      <c r="AC1055" s="400"/>
      <c r="AD1055" s="400"/>
      <c r="AE1055" s="400"/>
      <c r="AF1055" s="400"/>
      <c r="AG1055" s="408"/>
      <c r="AH1055" s="400"/>
      <c r="AI1055" s="400"/>
      <c r="AJ1055" s="400"/>
      <c r="AK1055" s="400"/>
      <c r="AL1055" s="6"/>
      <c r="AM1055" s="6"/>
      <c r="AN1055" s="8"/>
    </row>
    <row r="1056" spans="1:40">
      <c r="A1056" s="725"/>
      <c r="B1056" s="727"/>
      <c r="C1056" s="726"/>
      <c r="D1056" s="726"/>
      <c r="E1056" s="400"/>
      <c r="F1056" s="401"/>
      <c r="G1056" s="400"/>
      <c r="H1056" s="400"/>
      <c r="I1056" s="400"/>
      <c r="J1056" s="409"/>
      <c r="K1056" s="400"/>
      <c r="L1056" s="400"/>
      <c r="M1056" s="400"/>
      <c r="N1056" s="400"/>
      <c r="O1056" s="400"/>
      <c r="P1056" s="400"/>
      <c r="Q1056" s="400"/>
      <c r="R1056" s="400"/>
      <c r="S1056" s="400"/>
      <c r="T1056" s="400"/>
      <c r="V1056" s="403"/>
      <c r="W1056" s="403"/>
      <c r="X1056" s="403"/>
      <c r="Y1056" s="400"/>
      <c r="Z1056" s="400"/>
      <c r="AA1056" s="400"/>
      <c r="AB1056" s="400"/>
      <c r="AC1056" s="400"/>
      <c r="AD1056" s="400"/>
      <c r="AE1056" s="400"/>
      <c r="AF1056" s="400"/>
      <c r="AG1056" s="408"/>
      <c r="AH1056" s="400"/>
      <c r="AI1056" s="400"/>
      <c r="AJ1056" s="400"/>
      <c r="AK1056" s="400"/>
      <c r="AL1056" s="6"/>
      <c r="AM1056" s="6"/>
      <c r="AN1056" s="8"/>
    </row>
    <row r="1057" spans="1:40">
      <c r="A1057" s="725"/>
      <c r="B1057" s="727"/>
      <c r="C1057" s="726"/>
      <c r="D1057" s="726"/>
      <c r="E1057" s="400"/>
      <c r="F1057" s="401"/>
      <c r="G1057" s="400"/>
      <c r="H1057" s="400"/>
      <c r="I1057" s="400"/>
      <c r="J1057" s="409"/>
      <c r="K1057" s="400"/>
      <c r="L1057" s="400"/>
      <c r="M1057" s="400"/>
      <c r="N1057" s="400"/>
      <c r="O1057" s="400"/>
      <c r="P1057" s="400"/>
      <c r="Q1057" s="400"/>
      <c r="R1057" s="400"/>
      <c r="S1057" s="400"/>
      <c r="T1057" s="400"/>
      <c r="V1057" s="403"/>
      <c r="W1057" s="403"/>
      <c r="X1057" s="403"/>
      <c r="Y1057" s="400"/>
      <c r="Z1057" s="400"/>
      <c r="AA1057" s="400"/>
      <c r="AB1057" s="400"/>
      <c r="AC1057" s="400"/>
      <c r="AD1057" s="400"/>
      <c r="AE1057" s="400"/>
      <c r="AF1057" s="400"/>
      <c r="AG1057" s="408"/>
      <c r="AH1057" s="400"/>
      <c r="AI1057" s="400"/>
      <c r="AJ1057" s="400"/>
      <c r="AK1057" s="400"/>
      <c r="AL1057" s="6"/>
      <c r="AM1057" s="6"/>
      <c r="AN1057" s="8"/>
    </row>
    <row r="1058" spans="1:40">
      <c r="A1058" s="725"/>
      <c r="B1058" s="727"/>
      <c r="C1058" s="726"/>
      <c r="D1058" s="726"/>
      <c r="E1058" s="400"/>
      <c r="F1058" s="401"/>
      <c r="G1058" s="400"/>
      <c r="H1058" s="400"/>
      <c r="I1058" s="400"/>
      <c r="J1058" s="409"/>
      <c r="K1058" s="400"/>
      <c r="L1058" s="400"/>
      <c r="M1058" s="400"/>
      <c r="N1058" s="400"/>
      <c r="O1058" s="400"/>
      <c r="P1058" s="400"/>
      <c r="Q1058" s="400"/>
      <c r="R1058" s="400"/>
      <c r="S1058" s="400"/>
      <c r="T1058" s="400"/>
      <c r="V1058" s="403"/>
      <c r="W1058" s="403"/>
      <c r="X1058" s="403"/>
      <c r="Y1058" s="400"/>
      <c r="Z1058" s="400"/>
      <c r="AA1058" s="400"/>
      <c r="AB1058" s="400"/>
      <c r="AC1058" s="400"/>
      <c r="AD1058" s="400"/>
      <c r="AE1058" s="400"/>
      <c r="AF1058" s="400"/>
      <c r="AG1058" s="408"/>
      <c r="AH1058" s="400"/>
      <c r="AI1058" s="400"/>
      <c r="AJ1058" s="400"/>
      <c r="AK1058" s="400"/>
      <c r="AL1058" s="6"/>
      <c r="AM1058" s="6"/>
      <c r="AN1058" s="8"/>
    </row>
    <row r="1059" spans="1:40">
      <c r="A1059" s="725"/>
      <c r="B1059" s="727"/>
      <c r="C1059" s="726"/>
      <c r="D1059" s="726"/>
      <c r="E1059" s="400"/>
      <c r="F1059" s="401"/>
      <c r="G1059" s="400"/>
      <c r="H1059" s="400"/>
      <c r="I1059" s="400"/>
      <c r="J1059" s="409"/>
      <c r="K1059" s="400"/>
      <c r="L1059" s="400"/>
      <c r="M1059" s="400"/>
      <c r="N1059" s="400"/>
      <c r="O1059" s="400"/>
      <c r="P1059" s="400"/>
      <c r="Q1059" s="400"/>
      <c r="R1059" s="400"/>
      <c r="S1059" s="400"/>
      <c r="T1059" s="400"/>
      <c r="V1059" s="403"/>
      <c r="W1059" s="403"/>
      <c r="X1059" s="403"/>
      <c r="Y1059" s="400"/>
      <c r="Z1059" s="400"/>
      <c r="AA1059" s="400"/>
      <c r="AB1059" s="400"/>
      <c r="AC1059" s="400"/>
      <c r="AD1059" s="400"/>
      <c r="AE1059" s="400"/>
      <c r="AF1059" s="400"/>
      <c r="AG1059" s="408"/>
      <c r="AH1059" s="400"/>
      <c r="AI1059" s="400"/>
      <c r="AJ1059" s="400"/>
      <c r="AK1059" s="400"/>
      <c r="AL1059" s="6"/>
      <c r="AM1059" s="6"/>
      <c r="AN1059" s="8"/>
    </row>
    <row r="1060" spans="1:40">
      <c r="A1060" s="725"/>
      <c r="B1060" s="727"/>
      <c r="C1060" s="726"/>
      <c r="D1060" s="726"/>
      <c r="E1060" s="400"/>
      <c r="F1060" s="401"/>
      <c r="G1060" s="400"/>
      <c r="H1060" s="400"/>
      <c r="I1060" s="400"/>
      <c r="J1060" s="409"/>
      <c r="K1060" s="400"/>
      <c r="L1060" s="400"/>
      <c r="M1060" s="400"/>
      <c r="N1060" s="400"/>
      <c r="O1060" s="400"/>
      <c r="P1060" s="400"/>
      <c r="Q1060" s="400"/>
      <c r="R1060" s="400"/>
      <c r="S1060" s="400"/>
      <c r="T1060" s="400"/>
      <c r="V1060" s="403"/>
      <c r="W1060" s="403"/>
      <c r="X1060" s="403"/>
      <c r="Y1060" s="400"/>
      <c r="Z1060" s="400"/>
      <c r="AA1060" s="400"/>
      <c r="AB1060" s="400"/>
      <c r="AC1060" s="400"/>
      <c r="AD1060" s="400"/>
      <c r="AE1060" s="400"/>
      <c r="AF1060" s="400"/>
      <c r="AG1060" s="408"/>
      <c r="AH1060" s="400"/>
      <c r="AI1060" s="400"/>
      <c r="AJ1060" s="400"/>
      <c r="AK1060" s="400"/>
      <c r="AL1060" s="6"/>
      <c r="AM1060" s="6"/>
      <c r="AN1060" s="8"/>
    </row>
    <row r="1061" spans="1:40">
      <c r="A1061" s="725"/>
      <c r="B1061" s="727"/>
      <c r="C1061" s="726"/>
      <c r="D1061" s="726"/>
      <c r="E1061" s="400"/>
      <c r="F1061" s="401"/>
      <c r="G1061" s="400"/>
      <c r="H1061" s="400"/>
      <c r="I1061" s="400"/>
      <c r="J1061" s="409"/>
      <c r="K1061" s="400"/>
      <c r="L1061" s="400"/>
      <c r="M1061" s="400"/>
      <c r="N1061" s="400"/>
      <c r="O1061" s="400"/>
      <c r="P1061" s="400"/>
      <c r="Q1061" s="400"/>
      <c r="R1061" s="400"/>
      <c r="S1061" s="400"/>
      <c r="T1061" s="400"/>
      <c r="V1061" s="403"/>
      <c r="W1061" s="403"/>
      <c r="X1061" s="403"/>
      <c r="Y1061" s="400"/>
      <c r="Z1061" s="400"/>
      <c r="AA1061" s="400"/>
      <c r="AB1061" s="400"/>
      <c r="AC1061" s="400"/>
      <c r="AD1061" s="400"/>
      <c r="AE1061" s="400"/>
      <c r="AF1061" s="400"/>
      <c r="AG1061" s="408"/>
      <c r="AH1061" s="400"/>
      <c r="AI1061" s="400"/>
      <c r="AJ1061" s="400"/>
      <c r="AK1061" s="400"/>
      <c r="AL1061" s="6"/>
      <c r="AM1061" s="6"/>
      <c r="AN1061" s="8"/>
    </row>
    <row r="1062" spans="1:40">
      <c r="A1062" s="725"/>
      <c r="B1062" s="727"/>
      <c r="C1062" s="726"/>
      <c r="D1062" s="726"/>
      <c r="E1062" s="400"/>
      <c r="F1062" s="401"/>
      <c r="G1062" s="400"/>
      <c r="H1062" s="400"/>
      <c r="I1062" s="400"/>
      <c r="J1062" s="409"/>
      <c r="K1062" s="400"/>
      <c r="L1062" s="400"/>
      <c r="M1062" s="400"/>
      <c r="N1062" s="400"/>
      <c r="O1062" s="400"/>
      <c r="P1062" s="400"/>
      <c r="Q1062" s="400"/>
      <c r="R1062" s="400"/>
      <c r="S1062" s="400"/>
      <c r="T1062" s="400"/>
      <c r="V1062" s="403"/>
      <c r="W1062" s="403"/>
      <c r="X1062" s="403"/>
      <c r="Y1062" s="400"/>
      <c r="Z1062" s="400"/>
      <c r="AA1062" s="400"/>
      <c r="AB1062" s="400"/>
      <c r="AC1062" s="400"/>
      <c r="AD1062" s="400"/>
      <c r="AE1062" s="400"/>
      <c r="AF1062" s="400"/>
      <c r="AG1062" s="408"/>
      <c r="AH1062" s="400"/>
      <c r="AI1062" s="400"/>
      <c r="AJ1062" s="400"/>
      <c r="AK1062" s="400"/>
      <c r="AL1062" s="6"/>
      <c r="AM1062" s="6"/>
      <c r="AN1062" s="8"/>
    </row>
    <row r="1063" spans="1:40">
      <c r="A1063" s="725"/>
      <c r="B1063" s="727"/>
      <c r="C1063" s="726"/>
      <c r="D1063" s="726"/>
      <c r="E1063" s="400"/>
      <c r="F1063" s="401"/>
      <c r="G1063" s="400"/>
      <c r="H1063" s="400"/>
      <c r="I1063" s="400"/>
      <c r="J1063" s="409"/>
      <c r="K1063" s="400"/>
      <c r="L1063" s="400"/>
      <c r="M1063" s="400"/>
      <c r="N1063" s="400"/>
      <c r="O1063" s="400"/>
      <c r="P1063" s="400"/>
      <c r="Q1063" s="400"/>
      <c r="R1063" s="400"/>
      <c r="S1063" s="400"/>
      <c r="T1063" s="400"/>
      <c r="V1063" s="403"/>
      <c r="W1063" s="403"/>
      <c r="X1063" s="403"/>
      <c r="Y1063" s="400"/>
      <c r="Z1063" s="400"/>
      <c r="AA1063" s="400"/>
      <c r="AB1063" s="400"/>
      <c r="AC1063" s="400"/>
      <c r="AD1063" s="400"/>
      <c r="AE1063" s="400"/>
      <c r="AF1063" s="400"/>
      <c r="AG1063" s="408"/>
      <c r="AH1063" s="400"/>
      <c r="AI1063" s="400"/>
      <c r="AJ1063" s="400"/>
      <c r="AK1063" s="400"/>
      <c r="AL1063" s="6"/>
      <c r="AM1063" s="6"/>
      <c r="AN1063" s="8"/>
    </row>
    <row r="1064" spans="1:40">
      <c r="A1064" s="725"/>
      <c r="B1064" s="727"/>
      <c r="C1064" s="726"/>
      <c r="D1064" s="726"/>
      <c r="E1064" s="400"/>
      <c r="F1064" s="401"/>
      <c r="G1064" s="400"/>
      <c r="H1064" s="400"/>
      <c r="I1064" s="400"/>
      <c r="J1064" s="409"/>
      <c r="K1064" s="400"/>
      <c r="L1064" s="400"/>
      <c r="M1064" s="400"/>
      <c r="N1064" s="400"/>
      <c r="O1064" s="400"/>
      <c r="P1064" s="400"/>
      <c r="Q1064" s="400"/>
      <c r="R1064" s="400"/>
      <c r="S1064" s="400"/>
      <c r="T1064" s="400"/>
      <c r="V1064" s="403"/>
      <c r="W1064" s="403"/>
      <c r="X1064" s="403"/>
      <c r="Y1064" s="400"/>
      <c r="Z1064" s="400"/>
      <c r="AA1064" s="400"/>
      <c r="AB1064" s="400"/>
      <c r="AC1064" s="400"/>
      <c r="AD1064" s="400"/>
      <c r="AE1064" s="400"/>
      <c r="AF1064" s="400"/>
      <c r="AG1064" s="408"/>
      <c r="AH1064" s="400"/>
      <c r="AI1064" s="400"/>
      <c r="AJ1064" s="400"/>
      <c r="AK1064" s="400"/>
      <c r="AL1064" s="6"/>
      <c r="AM1064" s="6"/>
      <c r="AN1064" s="8"/>
    </row>
    <row r="1065" spans="1:40">
      <c r="A1065" s="725"/>
      <c r="B1065" s="727"/>
      <c r="C1065" s="726"/>
      <c r="D1065" s="726"/>
      <c r="E1065" s="400"/>
      <c r="F1065" s="401"/>
      <c r="G1065" s="400"/>
      <c r="H1065" s="400"/>
      <c r="I1065" s="400"/>
      <c r="J1065" s="409"/>
      <c r="K1065" s="400"/>
      <c r="L1065" s="400"/>
      <c r="M1065" s="400"/>
      <c r="N1065" s="400"/>
      <c r="O1065" s="400"/>
      <c r="P1065" s="400"/>
      <c r="Q1065" s="400"/>
      <c r="R1065" s="400"/>
      <c r="S1065" s="400"/>
      <c r="T1065" s="400"/>
      <c r="V1065" s="403"/>
      <c r="W1065" s="403"/>
      <c r="X1065" s="403"/>
      <c r="Y1065" s="400"/>
      <c r="Z1065" s="400"/>
      <c r="AA1065" s="400"/>
      <c r="AB1065" s="400"/>
      <c r="AC1065" s="400"/>
      <c r="AD1065" s="400"/>
      <c r="AE1065" s="400"/>
      <c r="AF1065" s="400"/>
      <c r="AG1065" s="408"/>
      <c r="AH1065" s="400"/>
      <c r="AI1065" s="400"/>
      <c r="AJ1065" s="400"/>
      <c r="AK1065" s="400"/>
      <c r="AL1065" s="6"/>
      <c r="AM1065" s="6"/>
      <c r="AN1065" s="8"/>
    </row>
    <row r="1066" spans="1:40">
      <c r="A1066" s="725"/>
      <c r="B1066" s="727"/>
      <c r="C1066" s="726"/>
      <c r="D1066" s="726"/>
      <c r="E1066" s="400"/>
      <c r="F1066" s="401"/>
      <c r="G1066" s="400"/>
      <c r="H1066" s="400"/>
      <c r="I1066" s="400"/>
      <c r="J1066" s="409"/>
      <c r="K1066" s="400"/>
      <c r="L1066" s="400"/>
      <c r="M1066" s="400"/>
      <c r="N1066" s="400"/>
      <c r="O1066" s="400"/>
      <c r="P1066" s="400"/>
      <c r="Q1066" s="400"/>
      <c r="R1066" s="400"/>
      <c r="S1066" s="400"/>
      <c r="T1066" s="400"/>
      <c r="V1066" s="403"/>
      <c r="W1066" s="403"/>
      <c r="X1066" s="403"/>
      <c r="Y1066" s="400"/>
      <c r="Z1066" s="400"/>
      <c r="AA1066" s="400"/>
      <c r="AB1066" s="400"/>
      <c r="AC1066" s="400"/>
      <c r="AD1066" s="400"/>
      <c r="AE1066" s="400"/>
      <c r="AF1066" s="400"/>
      <c r="AG1066" s="408"/>
      <c r="AH1066" s="400"/>
      <c r="AI1066" s="400"/>
      <c r="AJ1066" s="400"/>
      <c r="AK1066" s="400"/>
      <c r="AL1066" s="6"/>
      <c r="AM1066" s="6"/>
      <c r="AN1066" s="8"/>
    </row>
    <row r="1067" spans="1:40">
      <c r="A1067" s="725"/>
      <c r="B1067" s="727"/>
      <c r="C1067" s="726"/>
      <c r="D1067" s="726"/>
      <c r="E1067" s="400"/>
      <c r="F1067" s="401"/>
      <c r="G1067" s="400"/>
      <c r="H1067" s="400"/>
      <c r="I1067" s="400"/>
      <c r="J1067" s="409"/>
      <c r="K1067" s="400"/>
      <c r="L1067" s="400"/>
      <c r="M1067" s="400"/>
      <c r="N1067" s="400"/>
      <c r="O1067" s="400"/>
      <c r="P1067" s="400"/>
      <c r="Q1067" s="400"/>
      <c r="R1067" s="400"/>
      <c r="S1067" s="400"/>
      <c r="T1067" s="400"/>
      <c r="V1067" s="403"/>
      <c r="W1067" s="403"/>
      <c r="X1067" s="403"/>
      <c r="Y1067" s="400"/>
      <c r="Z1067" s="400"/>
      <c r="AA1067" s="400"/>
      <c r="AB1067" s="400"/>
      <c r="AC1067" s="400"/>
      <c r="AD1067" s="400"/>
      <c r="AE1067" s="400"/>
      <c r="AF1067" s="400"/>
      <c r="AG1067" s="408"/>
      <c r="AH1067" s="400"/>
      <c r="AI1067" s="400"/>
      <c r="AJ1067" s="400"/>
      <c r="AK1067" s="400"/>
      <c r="AL1067" s="6"/>
      <c r="AM1067" s="6"/>
      <c r="AN1067" s="8"/>
    </row>
    <row r="1068" spans="1:40">
      <c r="A1068" s="725"/>
      <c r="B1068" s="727"/>
      <c r="C1068" s="726"/>
      <c r="D1068" s="726"/>
      <c r="E1068" s="400"/>
      <c r="F1068" s="401"/>
      <c r="G1068" s="400"/>
      <c r="H1068" s="400"/>
      <c r="I1068" s="400"/>
      <c r="J1068" s="409"/>
      <c r="K1068" s="400"/>
      <c r="L1068" s="400"/>
      <c r="M1068" s="400"/>
      <c r="N1068" s="400"/>
      <c r="O1068" s="400"/>
      <c r="P1068" s="400"/>
      <c r="Q1068" s="400"/>
      <c r="R1068" s="400"/>
      <c r="S1068" s="400"/>
      <c r="T1068" s="400"/>
      <c r="V1068" s="403"/>
      <c r="W1068" s="403"/>
      <c r="X1068" s="403"/>
      <c r="Y1068" s="400"/>
      <c r="Z1068" s="400"/>
      <c r="AA1068" s="400"/>
      <c r="AB1068" s="400"/>
      <c r="AC1068" s="400"/>
      <c r="AD1068" s="400"/>
      <c r="AE1068" s="400"/>
      <c r="AF1068" s="400"/>
      <c r="AG1068" s="408"/>
      <c r="AH1068" s="400"/>
      <c r="AI1068" s="400"/>
      <c r="AJ1068" s="400"/>
      <c r="AK1068" s="400"/>
      <c r="AL1068" s="6"/>
      <c r="AM1068" s="6"/>
      <c r="AN1068" s="8"/>
    </row>
    <row r="1069" spans="1:40">
      <c r="A1069" s="725"/>
      <c r="B1069" s="727"/>
      <c r="C1069" s="726"/>
      <c r="D1069" s="726"/>
      <c r="E1069" s="400"/>
      <c r="F1069" s="401"/>
      <c r="G1069" s="400"/>
      <c r="H1069" s="400"/>
      <c r="I1069" s="400"/>
      <c r="J1069" s="409"/>
      <c r="K1069" s="400"/>
      <c r="L1069" s="400"/>
      <c r="M1069" s="400"/>
      <c r="N1069" s="400"/>
      <c r="O1069" s="400"/>
      <c r="P1069" s="400"/>
      <c r="Q1069" s="400"/>
      <c r="R1069" s="400"/>
      <c r="S1069" s="400"/>
      <c r="T1069" s="400"/>
      <c r="V1069" s="403"/>
      <c r="W1069" s="403"/>
      <c r="X1069" s="403"/>
      <c r="Y1069" s="400"/>
      <c r="Z1069" s="400"/>
      <c r="AA1069" s="400"/>
      <c r="AB1069" s="400"/>
      <c r="AC1069" s="400"/>
      <c r="AD1069" s="400"/>
      <c r="AE1069" s="400"/>
      <c r="AF1069" s="400"/>
      <c r="AG1069" s="408"/>
      <c r="AH1069" s="400"/>
      <c r="AI1069" s="400"/>
      <c r="AJ1069" s="400"/>
      <c r="AK1069" s="400"/>
      <c r="AL1069" s="6"/>
      <c r="AM1069" s="6"/>
      <c r="AN1069" s="8"/>
    </row>
    <row r="1070" spans="1:40">
      <c r="A1070" s="725"/>
      <c r="B1070" s="727"/>
      <c r="C1070" s="726"/>
      <c r="D1070" s="726"/>
      <c r="E1070" s="400"/>
      <c r="F1070" s="401"/>
      <c r="G1070" s="400"/>
      <c r="H1070" s="400"/>
      <c r="I1070" s="400"/>
      <c r="J1070" s="409"/>
      <c r="K1070" s="400"/>
      <c r="L1070" s="400"/>
      <c r="M1070" s="400"/>
      <c r="N1070" s="400"/>
      <c r="O1070" s="400"/>
      <c r="P1070" s="400"/>
      <c r="Q1070" s="400"/>
      <c r="R1070" s="400"/>
      <c r="S1070" s="400"/>
      <c r="T1070" s="400"/>
      <c r="V1070" s="403"/>
      <c r="W1070" s="403"/>
      <c r="X1070" s="403"/>
      <c r="Y1070" s="400"/>
      <c r="Z1070" s="400"/>
      <c r="AA1070" s="400"/>
      <c r="AB1070" s="400"/>
      <c r="AC1070" s="400"/>
      <c r="AD1070" s="400"/>
      <c r="AE1070" s="400"/>
      <c r="AF1070" s="400"/>
      <c r="AG1070" s="408"/>
      <c r="AH1070" s="400"/>
      <c r="AI1070" s="400"/>
      <c r="AJ1070" s="400"/>
      <c r="AK1070" s="400"/>
      <c r="AL1070" s="6"/>
      <c r="AM1070" s="6"/>
      <c r="AN1070" s="8"/>
    </row>
    <row r="1071" spans="1:40">
      <c r="A1071" s="725"/>
      <c r="B1071" s="727"/>
      <c r="C1071" s="726"/>
      <c r="D1071" s="726"/>
      <c r="E1071" s="400"/>
      <c r="F1071" s="401"/>
      <c r="G1071" s="400"/>
      <c r="H1071" s="400"/>
      <c r="I1071" s="400"/>
      <c r="J1071" s="409"/>
      <c r="K1071" s="400"/>
      <c r="L1071" s="400"/>
      <c r="M1071" s="400"/>
      <c r="N1071" s="400"/>
      <c r="O1071" s="400"/>
      <c r="P1071" s="400"/>
      <c r="Q1071" s="400"/>
      <c r="R1071" s="400"/>
      <c r="S1071" s="400"/>
      <c r="T1071" s="400"/>
      <c r="V1071" s="403"/>
      <c r="W1071" s="403"/>
      <c r="X1071" s="403"/>
      <c r="Y1071" s="400"/>
      <c r="Z1071" s="400"/>
      <c r="AA1071" s="400"/>
      <c r="AB1071" s="400"/>
      <c r="AC1071" s="400"/>
      <c r="AD1071" s="400"/>
      <c r="AE1071" s="400"/>
      <c r="AF1071" s="400"/>
      <c r="AG1071" s="408"/>
      <c r="AH1071" s="400"/>
      <c r="AI1071" s="400"/>
      <c r="AJ1071" s="400"/>
      <c r="AK1071" s="400"/>
      <c r="AL1071" s="6"/>
      <c r="AM1071" s="6"/>
      <c r="AN1071" s="8"/>
    </row>
    <row r="1072" spans="1:40">
      <c r="A1072" s="725"/>
      <c r="B1072" s="727"/>
      <c r="C1072" s="726"/>
      <c r="D1072" s="726"/>
      <c r="E1072" s="400"/>
      <c r="F1072" s="401"/>
      <c r="G1072" s="400"/>
      <c r="H1072" s="400"/>
      <c r="I1072" s="400"/>
      <c r="J1072" s="409"/>
      <c r="K1072" s="400"/>
      <c r="L1072" s="400"/>
      <c r="M1072" s="400"/>
      <c r="N1072" s="400"/>
      <c r="O1072" s="400"/>
      <c r="P1072" s="400"/>
      <c r="Q1072" s="400"/>
      <c r="R1072" s="400"/>
      <c r="S1072" s="400"/>
      <c r="T1072" s="400"/>
      <c r="V1072" s="403"/>
      <c r="W1072" s="403"/>
      <c r="X1072" s="403"/>
      <c r="Y1072" s="400"/>
      <c r="Z1072" s="400"/>
      <c r="AA1072" s="400"/>
      <c r="AB1072" s="400"/>
      <c r="AC1072" s="400"/>
      <c r="AD1072" s="400"/>
      <c r="AE1072" s="400"/>
      <c r="AF1072" s="400"/>
      <c r="AG1072" s="408"/>
      <c r="AH1072" s="400"/>
      <c r="AI1072" s="400"/>
      <c r="AJ1072" s="400"/>
      <c r="AK1072" s="400"/>
      <c r="AL1072" s="6"/>
      <c r="AM1072" s="6"/>
      <c r="AN1072" s="8"/>
    </row>
    <row r="1073" spans="1:40">
      <c r="A1073" s="725"/>
      <c r="B1073" s="727"/>
      <c r="C1073" s="726"/>
      <c r="D1073" s="726"/>
      <c r="E1073" s="400"/>
      <c r="F1073" s="401"/>
      <c r="G1073" s="400"/>
      <c r="H1073" s="400"/>
      <c r="I1073" s="400"/>
      <c r="J1073" s="409"/>
      <c r="K1073" s="400"/>
      <c r="L1073" s="400"/>
      <c r="M1073" s="400"/>
      <c r="N1073" s="400"/>
      <c r="O1073" s="400"/>
      <c r="P1073" s="400"/>
      <c r="Q1073" s="400"/>
      <c r="R1073" s="400"/>
      <c r="S1073" s="400"/>
      <c r="T1073" s="400"/>
      <c r="V1073" s="403"/>
      <c r="W1073" s="403"/>
      <c r="X1073" s="403"/>
      <c r="Y1073" s="400"/>
      <c r="Z1073" s="400"/>
      <c r="AA1073" s="400"/>
      <c r="AB1073" s="400"/>
      <c r="AC1073" s="400"/>
      <c r="AD1073" s="400"/>
      <c r="AE1073" s="400"/>
      <c r="AF1073" s="400"/>
      <c r="AG1073" s="408"/>
      <c r="AH1073" s="400"/>
      <c r="AI1073" s="400"/>
      <c r="AJ1073" s="400"/>
      <c r="AK1073" s="400"/>
      <c r="AL1073" s="6"/>
      <c r="AM1073" s="6"/>
      <c r="AN1073" s="8"/>
    </row>
    <row r="1074" spans="1:40">
      <c r="A1074" s="725"/>
      <c r="B1074" s="727"/>
      <c r="C1074" s="726"/>
      <c r="D1074" s="726"/>
      <c r="E1074" s="400"/>
      <c r="F1074" s="401"/>
      <c r="G1074" s="400"/>
      <c r="H1074" s="400"/>
      <c r="I1074" s="400"/>
      <c r="J1074" s="409"/>
      <c r="K1074" s="400"/>
      <c r="L1074" s="400"/>
      <c r="M1074" s="400"/>
      <c r="N1074" s="400"/>
      <c r="O1074" s="400"/>
      <c r="P1074" s="400"/>
      <c r="Q1074" s="400"/>
      <c r="R1074" s="400"/>
      <c r="S1074" s="400"/>
      <c r="T1074" s="400"/>
      <c r="V1074" s="403"/>
      <c r="W1074" s="403"/>
      <c r="X1074" s="403"/>
      <c r="Y1074" s="400"/>
      <c r="Z1074" s="400"/>
      <c r="AA1074" s="400"/>
      <c r="AB1074" s="400"/>
      <c r="AC1074" s="400"/>
      <c r="AD1074" s="400"/>
      <c r="AE1074" s="400"/>
      <c r="AF1074" s="400"/>
      <c r="AG1074" s="408"/>
      <c r="AH1074" s="400"/>
      <c r="AI1074" s="400"/>
      <c r="AJ1074" s="400"/>
      <c r="AK1074" s="400"/>
      <c r="AL1074" s="6"/>
      <c r="AM1074" s="6"/>
      <c r="AN1074" s="8"/>
    </row>
    <row r="1075" spans="1:40">
      <c r="A1075" s="725"/>
      <c r="B1075" s="727"/>
      <c r="C1075" s="726"/>
      <c r="D1075" s="726"/>
      <c r="E1075" s="400"/>
      <c r="F1075" s="401"/>
      <c r="G1075" s="400"/>
      <c r="H1075" s="400"/>
      <c r="I1075" s="400"/>
      <c r="J1075" s="409"/>
      <c r="K1075" s="400"/>
      <c r="L1075" s="400"/>
      <c r="M1075" s="400"/>
      <c r="N1075" s="400"/>
      <c r="O1075" s="400"/>
      <c r="P1075" s="400"/>
      <c r="Q1075" s="400"/>
      <c r="R1075" s="400"/>
      <c r="S1075" s="400"/>
      <c r="T1075" s="400"/>
      <c r="V1075" s="403"/>
      <c r="W1075" s="403"/>
      <c r="X1075" s="403"/>
      <c r="Y1075" s="400"/>
      <c r="Z1075" s="400"/>
      <c r="AA1075" s="400"/>
      <c r="AB1075" s="400"/>
      <c r="AC1075" s="400"/>
      <c r="AD1075" s="400"/>
      <c r="AE1075" s="400"/>
      <c r="AF1075" s="400"/>
      <c r="AG1075" s="408"/>
      <c r="AH1075" s="400"/>
      <c r="AI1075" s="400"/>
      <c r="AJ1075" s="400"/>
      <c r="AK1075" s="400"/>
      <c r="AL1075" s="6"/>
      <c r="AM1075" s="6"/>
      <c r="AN1075" s="8"/>
    </row>
    <row r="1076" spans="1:40">
      <c r="A1076" s="725"/>
      <c r="B1076" s="727"/>
      <c r="C1076" s="726"/>
      <c r="D1076" s="726"/>
      <c r="E1076" s="400"/>
      <c r="F1076" s="401"/>
      <c r="G1076" s="400"/>
      <c r="H1076" s="400"/>
      <c r="I1076" s="400"/>
      <c r="J1076" s="409"/>
      <c r="K1076" s="400"/>
      <c r="L1076" s="400"/>
      <c r="M1076" s="400"/>
      <c r="N1076" s="400"/>
      <c r="O1076" s="400"/>
      <c r="P1076" s="400"/>
      <c r="Q1076" s="400"/>
      <c r="R1076" s="400"/>
      <c r="S1076" s="400"/>
      <c r="T1076" s="400"/>
      <c r="V1076" s="403"/>
      <c r="W1076" s="403"/>
      <c r="X1076" s="403"/>
      <c r="Y1076" s="400"/>
      <c r="Z1076" s="400"/>
      <c r="AA1076" s="400"/>
      <c r="AB1076" s="400"/>
      <c r="AC1076" s="400"/>
      <c r="AD1076" s="400"/>
      <c r="AE1076" s="400"/>
      <c r="AF1076" s="400"/>
      <c r="AG1076" s="408"/>
      <c r="AH1076" s="400"/>
      <c r="AI1076" s="400"/>
      <c r="AJ1076" s="400"/>
      <c r="AK1076" s="400"/>
      <c r="AL1076" s="6"/>
      <c r="AM1076" s="6"/>
      <c r="AN1076" s="8"/>
    </row>
    <row r="1077" spans="1:40">
      <c r="A1077" s="725"/>
      <c r="B1077" s="727"/>
      <c r="C1077" s="726"/>
      <c r="D1077" s="726"/>
      <c r="E1077" s="400"/>
      <c r="F1077" s="401"/>
      <c r="G1077" s="400"/>
      <c r="H1077" s="400"/>
      <c r="I1077" s="400"/>
      <c r="J1077" s="409"/>
      <c r="K1077" s="400"/>
      <c r="L1077" s="400"/>
      <c r="M1077" s="400"/>
      <c r="N1077" s="400"/>
      <c r="O1077" s="400"/>
      <c r="P1077" s="400"/>
      <c r="Q1077" s="400"/>
      <c r="R1077" s="400"/>
      <c r="S1077" s="400"/>
      <c r="T1077" s="400"/>
      <c r="V1077" s="403"/>
      <c r="W1077" s="403"/>
      <c r="X1077" s="403"/>
      <c r="Y1077" s="400"/>
      <c r="Z1077" s="400"/>
      <c r="AA1077" s="400"/>
      <c r="AB1077" s="400"/>
      <c r="AC1077" s="400"/>
      <c r="AD1077" s="400"/>
      <c r="AE1077" s="400"/>
      <c r="AF1077" s="400"/>
      <c r="AG1077" s="408"/>
      <c r="AH1077" s="400"/>
      <c r="AI1077" s="400"/>
      <c r="AJ1077" s="400"/>
      <c r="AK1077" s="400"/>
      <c r="AL1077" s="6"/>
      <c r="AM1077" s="6"/>
      <c r="AN1077" s="8"/>
    </row>
    <row r="1078" spans="1:40">
      <c r="A1078" s="725"/>
      <c r="B1078" s="727"/>
      <c r="C1078" s="726"/>
      <c r="D1078" s="726"/>
      <c r="E1078" s="400"/>
      <c r="F1078" s="401"/>
      <c r="G1078" s="400"/>
      <c r="H1078" s="400"/>
      <c r="I1078" s="400"/>
      <c r="J1078" s="409"/>
      <c r="K1078" s="400"/>
      <c r="L1078" s="400"/>
      <c r="M1078" s="400"/>
      <c r="N1078" s="400"/>
      <c r="O1078" s="400"/>
      <c r="P1078" s="400"/>
      <c r="Q1078" s="400"/>
      <c r="R1078" s="400"/>
      <c r="S1078" s="400"/>
      <c r="T1078" s="400"/>
      <c r="V1078" s="403"/>
      <c r="W1078" s="403"/>
      <c r="X1078" s="403"/>
      <c r="Y1078" s="400"/>
      <c r="Z1078" s="400"/>
      <c r="AA1078" s="400"/>
      <c r="AB1078" s="400"/>
      <c r="AC1078" s="400"/>
      <c r="AD1078" s="400"/>
      <c r="AE1078" s="400"/>
      <c r="AF1078" s="400"/>
      <c r="AG1078" s="408"/>
      <c r="AH1078" s="400"/>
      <c r="AI1078" s="400"/>
      <c r="AJ1078" s="400"/>
      <c r="AK1078" s="400"/>
      <c r="AL1078" s="6"/>
      <c r="AM1078" s="6"/>
      <c r="AN1078" s="8"/>
    </row>
    <row r="1079" spans="1:40">
      <c r="A1079" s="725"/>
      <c r="B1079" s="727"/>
      <c r="C1079" s="726"/>
      <c r="D1079" s="726"/>
      <c r="E1079" s="400"/>
      <c r="F1079" s="401"/>
      <c r="G1079" s="400"/>
      <c r="H1079" s="400"/>
      <c r="I1079" s="400"/>
      <c r="J1079" s="409"/>
      <c r="K1079" s="400"/>
      <c r="L1079" s="400"/>
      <c r="M1079" s="400"/>
      <c r="N1079" s="400"/>
      <c r="O1079" s="400"/>
      <c r="P1079" s="400"/>
      <c r="Q1079" s="400"/>
      <c r="R1079" s="400"/>
      <c r="S1079" s="400"/>
      <c r="T1079" s="400"/>
      <c r="V1079" s="403"/>
      <c r="W1079" s="403"/>
      <c r="X1079" s="403"/>
      <c r="Y1079" s="400"/>
      <c r="Z1079" s="400"/>
      <c r="AA1079" s="400"/>
      <c r="AB1079" s="400"/>
      <c r="AC1079" s="400"/>
      <c r="AD1079" s="400"/>
      <c r="AE1079" s="400"/>
      <c r="AF1079" s="400"/>
      <c r="AG1079" s="408"/>
      <c r="AH1079" s="400"/>
      <c r="AI1079" s="400"/>
      <c r="AJ1079" s="400"/>
      <c r="AK1079" s="400"/>
      <c r="AL1079" s="6"/>
      <c r="AM1079" s="6"/>
      <c r="AN1079" s="8"/>
    </row>
    <row r="1080" spans="1:40">
      <c r="A1080" s="725"/>
      <c r="B1080" s="727"/>
      <c r="C1080" s="726"/>
      <c r="D1080" s="726"/>
      <c r="E1080" s="400"/>
      <c r="F1080" s="401"/>
      <c r="G1080" s="400"/>
      <c r="H1080" s="400"/>
      <c r="I1080" s="400"/>
      <c r="J1080" s="409"/>
      <c r="K1080" s="400"/>
      <c r="L1080" s="400"/>
      <c r="M1080" s="400"/>
      <c r="N1080" s="400"/>
      <c r="O1080" s="400"/>
      <c r="P1080" s="400"/>
      <c r="Q1080" s="400"/>
      <c r="R1080" s="400"/>
      <c r="S1080" s="400"/>
      <c r="T1080" s="400"/>
      <c r="V1080" s="403"/>
      <c r="W1080" s="403"/>
      <c r="X1080" s="403"/>
      <c r="Y1080" s="400"/>
      <c r="Z1080" s="400"/>
      <c r="AA1080" s="400"/>
      <c r="AB1080" s="400"/>
      <c r="AC1080" s="400"/>
      <c r="AD1080" s="400"/>
      <c r="AE1080" s="400"/>
      <c r="AF1080" s="400"/>
      <c r="AG1080" s="408"/>
      <c r="AH1080" s="400"/>
      <c r="AI1080" s="400"/>
      <c r="AJ1080" s="400"/>
      <c r="AK1080" s="400"/>
      <c r="AL1080" s="6"/>
      <c r="AM1080" s="6"/>
      <c r="AN1080" s="8"/>
    </row>
    <row r="1081" spans="1:40">
      <c r="A1081" s="725"/>
      <c r="B1081" s="727"/>
      <c r="C1081" s="726"/>
      <c r="D1081" s="726"/>
      <c r="E1081" s="400"/>
      <c r="F1081" s="401"/>
      <c r="G1081" s="400"/>
      <c r="H1081" s="400"/>
      <c r="I1081" s="400"/>
      <c r="J1081" s="409"/>
      <c r="K1081" s="400"/>
      <c r="L1081" s="400"/>
      <c r="M1081" s="400"/>
      <c r="N1081" s="400"/>
      <c r="O1081" s="400"/>
      <c r="P1081" s="400"/>
      <c r="Q1081" s="400"/>
      <c r="R1081" s="400"/>
      <c r="S1081" s="400"/>
      <c r="T1081" s="400"/>
      <c r="V1081" s="403"/>
      <c r="W1081" s="403"/>
      <c r="X1081" s="403"/>
      <c r="Y1081" s="400"/>
      <c r="Z1081" s="400"/>
      <c r="AA1081" s="400"/>
      <c r="AB1081" s="400"/>
      <c r="AC1081" s="400"/>
      <c r="AD1081" s="400"/>
      <c r="AE1081" s="400"/>
      <c r="AF1081" s="400"/>
      <c r="AG1081" s="408"/>
      <c r="AH1081" s="400"/>
      <c r="AI1081" s="400"/>
      <c r="AJ1081" s="400"/>
      <c r="AK1081" s="400"/>
      <c r="AL1081" s="6"/>
      <c r="AM1081" s="6"/>
      <c r="AN1081" s="8"/>
    </row>
    <row r="1082" spans="1:40">
      <c r="A1082" s="725"/>
      <c r="B1082" s="727"/>
      <c r="C1082" s="726"/>
      <c r="D1082" s="726"/>
      <c r="E1082" s="400"/>
      <c r="F1082" s="401"/>
      <c r="G1082" s="400"/>
      <c r="H1082" s="400"/>
      <c r="I1082" s="400"/>
      <c r="J1082" s="409"/>
      <c r="K1082" s="400"/>
      <c r="L1082" s="400"/>
      <c r="M1082" s="400"/>
      <c r="N1082" s="400"/>
      <c r="O1082" s="400"/>
      <c r="P1082" s="400"/>
      <c r="Q1082" s="400"/>
      <c r="R1082" s="400"/>
      <c r="S1082" s="400"/>
      <c r="T1082" s="400"/>
      <c r="V1082" s="403"/>
      <c r="W1082" s="403"/>
      <c r="X1082" s="403"/>
      <c r="Y1082" s="400"/>
      <c r="Z1082" s="400"/>
      <c r="AA1082" s="400"/>
      <c r="AB1082" s="400"/>
      <c r="AC1082" s="400"/>
      <c r="AD1082" s="400"/>
      <c r="AE1082" s="400"/>
      <c r="AF1082" s="400"/>
      <c r="AG1082" s="408"/>
      <c r="AH1082" s="400"/>
      <c r="AI1082" s="400"/>
      <c r="AJ1082" s="400"/>
      <c r="AK1082" s="400"/>
      <c r="AL1082" s="6"/>
      <c r="AM1082" s="6"/>
      <c r="AN1082" s="8"/>
    </row>
    <row r="1083" spans="1:40">
      <c r="A1083" s="725"/>
      <c r="B1083" s="727"/>
      <c r="C1083" s="726"/>
      <c r="D1083" s="726"/>
      <c r="E1083" s="400"/>
      <c r="F1083" s="401"/>
      <c r="G1083" s="400"/>
      <c r="H1083" s="400"/>
      <c r="I1083" s="400"/>
      <c r="J1083" s="409"/>
      <c r="K1083" s="400"/>
      <c r="L1083" s="400"/>
      <c r="M1083" s="400"/>
      <c r="N1083" s="400"/>
      <c r="O1083" s="400"/>
      <c r="P1083" s="400"/>
      <c r="Q1083" s="400"/>
      <c r="R1083" s="400"/>
      <c r="S1083" s="400"/>
      <c r="T1083" s="400"/>
      <c r="V1083" s="403"/>
      <c r="W1083" s="403"/>
      <c r="X1083" s="403"/>
      <c r="Y1083" s="400"/>
      <c r="Z1083" s="400"/>
      <c r="AA1083" s="400"/>
      <c r="AB1083" s="400"/>
      <c r="AC1083" s="400"/>
      <c r="AD1083" s="400"/>
      <c r="AE1083" s="400"/>
      <c r="AF1083" s="400"/>
      <c r="AG1083" s="408"/>
      <c r="AH1083" s="400"/>
      <c r="AI1083" s="400"/>
      <c r="AJ1083" s="400"/>
      <c r="AK1083" s="400"/>
      <c r="AL1083" s="6"/>
      <c r="AM1083" s="6"/>
      <c r="AN1083" s="8"/>
    </row>
    <row r="1084" spans="1:40">
      <c r="A1084" s="725"/>
      <c r="B1084" s="727"/>
      <c r="C1084" s="726"/>
      <c r="D1084" s="726"/>
      <c r="E1084" s="400"/>
      <c r="F1084" s="401"/>
      <c r="G1084" s="400"/>
      <c r="H1084" s="400"/>
      <c r="I1084" s="400"/>
      <c r="J1084" s="409"/>
      <c r="K1084" s="400"/>
      <c r="L1084" s="400"/>
      <c r="M1084" s="400"/>
      <c r="N1084" s="400"/>
      <c r="O1084" s="400"/>
      <c r="P1084" s="400"/>
      <c r="Q1084" s="400"/>
      <c r="R1084" s="400"/>
      <c r="S1084" s="400"/>
      <c r="T1084" s="400"/>
      <c r="V1084" s="403"/>
      <c r="W1084" s="403"/>
      <c r="X1084" s="403"/>
      <c r="Y1084" s="400"/>
      <c r="Z1084" s="400"/>
      <c r="AA1084" s="400"/>
      <c r="AB1084" s="400"/>
      <c r="AC1084" s="400"/>
      <c r="AD1084" s="400"/>
      <c r="AE1084" s="400"/>
      <c r="AF1084" s="400"/>
      <c r="AG1084" s="408"/>
      <c r="AH1084" s="400"/>
      <c r="AI1084" s="400"/>
      <c r="AJ1084" s="400"/>
      <c r="AK1084" s="400"/>
      <c r="AL1084" s="6"/>
      <c r="AM1084" s="6"/>
      <c r="AN1084" s="8"/>
    </row>
    <row r="1085" spans="1:40">
      <c r="A1085" s="725"/>
      <c r="B1085" s="727"/>
      <c r="C1085" s="726"/>
      <c r="D1085" s="726"/>
      <c r="E1085" s="400"/>
      <c r="F1085" s="401"/>
      <c r="G1085" s="400"/>
      <c r="H1085" s="400"/>
      <c r="I1085" s="400"/>
      <c r="J1085" s="409"/>
      <c r="K1085" s="400"/>
      <c r="L1085" s="400"/>
      <c r="M1085" s="400"/>
      <c r="N1085" s="400"/>
      <c r="O1085" s="400"/>
      <c r="P1085" s="400"/>
      <c r="Q1085" s="400"/>
      <c r="R1085" s="400"/>
      <c r="S1085" s="400"/>
      <c r="T1085" s="400"/>
      <c r="V1085" s="403"/>
      <c r="W1085" s="403"/>
      <c r="X1085" s="403"/>
      <c r="Y1085" s="400"/>
      <c r="Z1085" s="400"/>
      <c r="AA1085" s="400"/>
      <c r="AB1085" s="400"/>
      <c r="AC1085" s="400"/>
      <c r="AD1085" s="400"/>
      <c r="AE1085" s="400"/>
      <c r="AF1085" s="400"/>
      <c r="AG1085" s="408"/>
      <c r="AH1085" s="400"/>
      <c r="AI1085" s="400"/>
      <c r="AJ1085" s="400"/>
      <c r="AK1085" s="400"/>
      <c r="AL1085" s="6"/>
      <c r="AM1085" s="6"/>
      <c r="AN1085" s="8"/>
    </row>
    <row r="1086" spans="1:40">
      <c r="A1086" s="725"/>
      <c r="B1086" s="727"/>
      <c r="C1086" s="726"/>
      <c r="D1086" s="726"/>
      <c r="E1086" s="400"/>
      <c r="F1086" s="401"/>
      <c r="G1086" s="400"/>
      <c r="H1086" s="400"/>
      <c r="I1086" s="400"/>
      <c r="J1086" s="409"/>
      <c r="K1086" s="400"/>
      <c r="L1086" s="400"/>
      <c r="M1086" s="400"/>
      <c r="N1086" s="400"/>
      <c r="O1086" s="400"/>
      <c r="P1086" s="400"/>
      <c r="Q1086" s="400"/>
      <c r="R1086" s="400"/>
      <c r="S1086" s="400"/>
      <c r="T1086" s="400"/>
      <c r="V1086" s="403"/>
      <c r="W1086" s="403"/>
      <c r="X1086" s="403"/>
      <c r="Y1086" s="400"/>
      <c r="Z1086" s="400"/>
      <c r="AA1086" s="400"/>
      <c r="AB1086" s="400"/>
      <c r="AC1086" s="400"/>
      <c r="AD1086" s="400"/>
      <c r="AE1086" s="400"/>
      <c r="AF1086" s="400"/>
      <c r="AG1086" s="408"/>
      <c r="AH1086" s="400"/>
      <c r="AI1086" s="400"/>
      <c r="AJ1086" s="400"/>
      <c r="AK1086" s="400"/>
      <c r="AL1086" s="6"/>
      <c r="AM1086" s="6"/>
      <c r="AN1086" s="8"/>
    </row>
    <row r="1087" spans="1:40">
      <c r="A1087" s="725"/>
      <c r="B1087" s="727"/>
      <c r="C1087" s="726"/>
      <c r="D1087" s="726"/>
      <c r="E1087" s="400"/>
      <c r="F1087" s="401"/>
      <c r="G1087" s="400"/>
      <c r="H1087" s="400"/>
      <c r="I1087" s="400"/>
      <c r="J1087" s="409"/>
      <c r="K1087" s="400"/>
      <c r="L1087" s="400"/>
      <c r="M1087" s="400"/>
      <c r="N1087" s="400"/>
      <c r="O1087" s="400"/>
      <c r="P1087" s="400"/>
      <c r="Q1087" s="400"/>
      <c r="R1087" s="400"/>
      <c r="S1087" s="400"/>
      <c r="T1087" s="400"/>
      <c r="V1087" s="403"/>
      <c r="W1087" s="403"/>
      <c r="X1087" s="403"/>
      <c r="Y1087" s="400"/>
      <c r="Z1087" s="400"/>
      <c r="AA1087" s="400"/>
      <c r="AB1087" s="400"/>
      <c r="AC1087" s="400"/>
      <c r="AD1087" s="400"/>
      <c r="AE1087" s="400"/>
      <c r="AF1087" s="400"/>
      <c r="AG1087" s="408"/>
      <c r="AH1087" s="400"/>
      <c r="AI1087" s="400"/>
      <c r="AJ1087" s="400"/>
      <c r="AK1087" s="400"/>
      <c r="AL1087" s="6"/>
      <c r="AM1087" s="6"/>
      <c r="AN1087" s="8"/>
    </row>
    <row r="1088" spans="1:40">
      <c r="A1088" s="725"/>
      <c r="B1088" s="727"/>
      <c r="C1088" s="726"/>
      <c r="D1088" s="726"/>
      <c r="E1088" s="400"/>
      <c r="F1088" s="401"/>
      <c r="G1088" s="400"/>
      <c r="H1088" s="400"/>
      <c r="I1088" s="400"/>
      <c r="J1088" s="409"/>
      <c r="K1088" s="400"/>
      <c r="L1088" s="400"/>
      <c r="M1088" s="400"/>
      <c r="N1088" s="400"/>
      <c r="O1088" s="400"/>
      <c r="P1088" s="400"/>
      <c r="Q1088" s="400"/>
      <c r="R1088" s="400"/>
      <c r="S1088" s="400"/>
      <c r="T1088" s="400"/>
      <c r="V1088" s="403"/>
      <c r="W1088" s="403"/>
      <c r="X1088" s="403"/>
      <c r="Y1088" s="400"/>
      <c r="Z1088" s="400"/>
      <c r="AA1088" s="400"/>
      <c r="AB1088" s="400"/>
      <c r="AC1088" s="400"/>
      <c r="AD1088" s="400"/>
      <c r="AE1088" s="400"/>
      <c r="AF1088" s="400"/>
      <c r="AG1088" s="408"/>
      <c r="AH1088" s="400"/>
      <c r="AI1088" s="400"/>
      <c r="AJ1088" s="400"/>
      <c r="AK1088" s="400"/>
      <c r="AL1088" s="6"/>
      <c r="AM1088" s="6"/>
      <c r="AN1088" s="8"/>
    </row>
    <row r="1089" spans="1:40">
      <c r="A1089" s="725"/>
      <c r="B1089" s="727"/>
      <c r="C1089" s="726"/>
      <c r="D1089" s="726"/>
      <c r="E1089" s="400"/>
      <c r="F1089" s="401"/>
      <c r="G1089" s="400"/>
      <c r="H1089" s="400"/>
      <c r="I1089" s="400"/>
      <c r="J1089" s="409"/>
      <c r="K1089" s="400"/>
      <c r="L1089" s="400"/>
      <c r="M1089" s="400"/>
      <c r="N1089" s="400"/>
      <c r="O1089" s="400"/>
      <c r="P1089" s="400"/>
      <c r="Q1089" s="400"/>
      <c r="R1089" s="400"/>
      <c r="S1089" s="400"/>
      <c r="T1089" s="400"/>
      <c r="V1089" s="403"/>
      <c r="W1089" s="403"/>
      <c r="X1089" s="403"/>
      <c r="Y1089" s="400"/>
      <c r="Z1089" s="400"/>
      <c r="AA1089" s="400"/>
      <c r="AB1089" s="400"/>
      <c r="AC1089" s="400"/>
      <c r="AD1089" s="400"/>
      <c r="AE1089" s="400"/>
      <c r="AF1089" s="400"/>
      <c r="AG1089" s="408"/>
      <c r="AH1089" s="400"/>
      <c r="AI1089" s="400"/>
      <c r="AJ1089" s="400"/>
      <c r="AK1089" s="400"/>
      <c r="AL1089" s="6"/>
      <c r="AM1089" s="6"/>
      <c r="AN1089" s="8"/>
    </row>
    <row r="1090" spans="1:40">
      <c r="A1090" s="725"/>
      <c r="B1090" s="727"/>
      <c r="C1090" s="726"/>
      <c r="D1090" s="726"/>
      <c r="E1090" s="400"/>
      <c r="F1090" s="401"/>
      <c r="G1090" s="400"/>
      <c r="H1090" s="400"/>
      <c r="I1090" s="400"/>
      <c r="J1090" s="409"/>
      <c r="K1090" s="400"/>
      <c r="L1090" s="400"/>
      <c r="M1090" s="400"/>
      <c r="N1090" s="400"/>
      <c r="O1090" s="400"/>
      <c r="P1090" s="400"/>
      <c r="Q1090" s="400"/>
      <c r="R1090" s="400"/>
      <c r="S1090" s="400"/>
      <c r="T1090" s="400"/>
      <c r="V1090" s="403"/>
      <c r="W1090" s="403"/>
      <c r="X1090" s="403"/>
      <c r="Y1090" s="400"/>
      <c r="Z1090" s="400"/>
      <c r="AA1090" s="400"/>
      <c r="AB1090" s="400"/>
      <c r="AC1090" s="400"/>
      <c r="AD1090" s="400"/>
      <c r="AE1090" s="400"/>
      <c r="AF1090" s="400"/>
      <c r="AG1090" s="408"/>
      <c r="AH1090" s="400"/>
      <c r="AI1090" s="400"/>
      <c r="AJ1090" s="400"/>
      <c r="AK1090" s="400"/>
      <c r="AL1090" s="6"/>
      <c r="AM1090" s="6"/>
      <c r="AN1090" s="8"/>
    </row>
    <row r="1091" spans="1:40">
      <c r="A1091" s="725"/>
      <c r="B1091" s="727"/>
      <c r="C1091" s="726"/>
      <c r="D1091" s="726"/>
      <c r="E1091" s="400"/>
      <c r="F1091" s="401"/>
      <c r="G1091" s="400"/>
      <c r="H1091" s="400"/>
      <c r="I1091" s="400"/>
      <c r="J1091" s="409"/>
      <c r="K1091" s="400"/>
      <c r="L1091" s="400"/>
      <c r="M1091" s="400"/>
      <c r="N1091" s="400"/>
      <c r="O1091" s="400"/>
      <c r="P1091" s="400"/>
      <c r="Q1091" s="400"/>
      <c r="R1091" s="400"/>
      <c r="S1091" s="400"/>
      <c r="T1091" s="400"/>
      <c r="V1091" s="403"/>
      <c r="W1091" s="403"/>
      <c r="X1091" s="403"/>
      <c r="Y1091" s="400"/>
      <c r="Z1091" s="400"/>
      <c r="AA1091" s="400"/>
      <c r="AB1091" s="400"/>
      <c r="AC1091" s="400"/>
      <c r="AD1091" s="400"/>
      <c r="AE1091" s="400"/>
      <c r="AF1091" s="400"/>
      <c r="AG1091" s="408"/>
      <c r="AH1091" s="400"/>
      <c r="AI1091" s="400"/>
      <c r="AJ1091" s="400"/>
      <c r="AK1091" s="400"/>
      <c r="AL1091" s="6"/>
      <c r="AM1091" s="6"/>
      <c r="AN1091" s="8"/>
    </row>
    <row r="1092" spans="1:40">
      <c r="A1092" s="725"/>
      <c r="B1092" s="727"/>
      <c r="C1092" s="726"/>
      <c r="D1092" s="726"/>
      <c r="E1092" s="400"/>
      <c r="F1092" s="401"/>
      <c r="G1092" s="400"/>
      <c r="H1092" s="400"/>
      <c r="I1092" s="400"/>
      <c r="J1092" s="409"/>
      <c r="K1092" s="400"/>
      <c r="L1092" s="400"/>
      <c r="M1092" s="400"/>
      <c r="N1092" s="400"/>
      <c r="O1092" s="400"/>
      <c r="P1092" s="400"/>
      <c r="Q1092" s="400"/>
      <c r="R1092" s="400"/>
      <c r="S1092" s="400"/>
      <c r="T1092" s="400"/>
      <c r="V1092" s="403"/>
      <c r="W1092" s="403"/>
      <c r="X1092" s="403"/>
      <c r="Y1092" s="400"/>
      <c r="Z1092" s="400"/>
      <c r="AA1092" s="400"/>
      <c r="AB1092" s="400"/>
      <c r="AC1092" s="400"/>
      <c r="AD1092" s="400"/>
      <c r="AE1092" s="400"/>
      <c r="AF1092" s="400"/>
      <c r="AG1092" s="408"/>
      <c r="AH1092" s="400"/>
      <c r="AI1092" s="400"/>
      <c r="AJ1092" s="400"/>
      <c r="AK1092" s="400"/>
      <c r="AL1092" s="6"/>
      <c r="AM1092" s="6"/>
      <c r="AN1092" s="8"/>
    </row>
    <row r="1093" spans="1:40">
      <c r="A1093" s="725"/>
      <c r="B1093" s="727"/>
      <c r="C1093" s="726"/>
      <c r="D1093" s="726"/>
      <c r="E1093" s="400"/>
      <c r="F1093" s="401"/>
      <c r="G1093" s="400"/>
      <c r="H1093" s="400"/>
      <c r="I1093" s="400"/>
      <c r="J1093" s="409"/>
      <c r="K1093" s="400"/>
      <c r="L1093" s="400"/>
      <c r="M1093" s="400"/>
      <c r="N1093" s="400"/>
      <c r="O1093" s="400"/>
      <c r="P1093" s="400"/>
      <c r="Q1093" s="400"/>
      <c r="R1093" s="400"/>
      <c r="S1093" s="400"/>
      <c r="T1093" s="400"/>
      <c r="V1093" s="403"/>
      <c r="W1093" s="403"/>
      <c r="X1093" s="403"/>
      <c r="Y1093" s="400"/>
      <c r="Z1093" s="400"/>
      <c r="AA1093" s="400"/>
      <c r="AB1093" s="400"/>
      <c r="AC1093" s="400"/>
      <c r="AD1093" s="400"/>
      <c r="AE1093" s="400"/>
      <c r="AF1093" s="400"/>
      <c r="AG1093" s="408"/>
      <c r="AH1093" s="400"/>
      <c r="AI1093" s="400"/>
      <c r="AJ1093" s="400"/>
      <c r="AK1093" s="400"/>
      <c r="AL1093" s="6"/>
      <c r="AM1093" s="6"/>
      <c r="AN1093" s="8"/>
    </row>
    <row r="1094" spans="1:40">
      <c r="A1094" s="725"/>
      <c r="B1094" s="727"/>
      <c r="C1094" s="726"/>
      <c r="D1094" s="726"/>
      <c r="E1094" s="400"/>
      <c r="F1094" s="401"/>
      <c r="G1094" s="400"/>
      <c r="H1094" s="400"/>
      <c r="I1094" s="400"/>
      <c r="J1094" s="409"/>
      <c r="K1094" s="400"/>
      <c r="L1094" s="400"/>
      <c r="M1094" s="400"/>
      <c r="N1094" s="400"/>
      <c r="O1094" s="400"/>
      <c r="P1094" s="400"/>
      <c r="Q1094" s="400"/>
      <c r="R1094" s="400"/>
      <c r="S1094" s="400"/>
      <c r="T1094" s="400"/>
      <c r="V1094" s="403"/>
      <c r="W1094" s="403"/>
      <c r="X1094" s="403"/>
      <c r="Y1094" s="400"/>
      <c r="Z1094" s="400"/>
      <c r="AA1094" s="400"/>
      <c r="AB1094" s="400"/>
      <c r="AC1094" s="400"/>
      <c r="AD1094" s="400"/>
      <c r="AE1094" s="400"/>
      <c r="AF1094" s="400"/>
      <c r="AG1094" s="408"/>
      <c r="AH1094" s="400"/>
      <c r="AI1094" s="400"/>
      <c r="AJ1094" s="400"/>
      <c r="AK1094" s="400"/>
      <c r="AL1094" s="6"/>
      <c r="AM1094" s="6"/>
      <c r="AN1094" s="8"/>
    </row>
    <row r="1095" spans="1:40">
      <c r="A1095" s="725"/>
      <c r="B1095" s="727"/>
      <c r="C1095" s="726"/>
      <c r="D1095" s="726"/>
      <c r="E1095" s="400"/>
      <c r="F1095" s="401"/>
      <c r="G1095" s="400"/>
      <c r="H1095" s="400"/>
      <c r="I1095" s="400"/>
      <c r="J1095" s="409"/>
      <c r="K1095" s="400"/>
      <c r="L1095" s="400"/>
      <c r="M1095" s="400"/>
      <c r="N1095" s="400"/>
      <c r="O1095" s="400"/>
      <c r="P1095" s="400"/>
      <c r="Q1095" s="400"/>
      <c r="R1095" s="400"/>
      <c r="S1095" s="400"/>
      <c r="T1095" s="400"/>
      <c r="V1095" s="403"/>
      <c r="W1095" s="403"/>
      <c r="X1095" s="403"/>
      <c r="Y1095" s="400"/>
      <c r="Z1095" s="400"/>
      <c r="AA1095" s="400"/>
      <c r="AB1095" s="400"/>
      <c r="AC1095" s="400"/>
      <c r="AD1095" s="400"/>
      <c r="AE1095" s="400"/>
      <c r="AF1095" s="400"/>
      <c r="AG1095" s="408"/>
      <c r="AH1095" s="400"/>
      <c r="AI1095" s="400"/>
      <c r="AJ1095" s="400"/>
      <c r="AK1095" s="400"/>
      <c r="AL1095" s="6"/>
      <c r="AM1095" s="6"/>
      <c r="AN1095" s="8"/>
    </row>
    <row r="1096" spans="1:40">
      <c r="A1096" s="725"/>
      <c r="B1096" s="727"/>
      <c r="C1096" s="726"/>
      <c r="D1096" s="726"/>
      <c r="E1096" s="400"/>
      <c r="F1096" s="401"/>
      <c r="G1096" s="400"/>
      <c r="H1096" s="400"/>
      <c r="I1096" s="400"/>
      <c r="J1096" s="409"/>
      <c r="K1096" s="400"/>
      <c r="L1096" s="400"/>
      <c r="M1096" s="400"/>
      <c r="N1096" s="400"/>
      <c r="O1096" s="400"/>
      <c r="P1096" s="400"/>
      <c r="Q1096" s="400"/>
      <c r="R1096" s="400"/>
      <c r="S1096" s="400"/>
      <c r="T1096" s="400"/>
      <c r="V1096" s="403"/>
      <c r="W1096" s="403"/>
      <c r="X1096" s="403"/>
      <c r="Y1096" s="400"/>
      <c r="Z1096" s="400"/>
      <c r="AA1096" s="400"/>
      <c r="AB1096" s="400"/>
      <c r="AC1096" s="400"/>
      <c r="AD1096" s="400"/>
      <c r="AE1096" s="400"/>
      <c r="AF1096" s="400"/>
      <c r="AG1096" s="408"/>
      <c r="AH1096" s="400"/>
      <c r="AI1096" s="400"/>
      <c r="AJ1096" s="400"/>
      <c r="AK1096" s="400"/>
      <c r="AL1096" s="6"/>
      <c r="AM1096" s="6"/>
      <c r="AN1096" s="8"/>
    </row>
    <row r="1097" spans="1:40">
      <c r="A1097" s="725"/>
      <c r="B1097" s="727"/>
      <c r="C1097" s="726"/>
      <c r="D1097" s="726"/>
      <c r="E1097" s="400"/>
      <c r="F1097" s="401"/>
      <c r="G1097" s="400"/>
      <c r="H1097" s="400"/>
      <c r="I1097" s="400"/>
      <c r="J1097" s="409"/>
      <c r="K1097" s="400"/>
      <c r="L1097" s="400"/>
      <c r="M1097" s="400"/>
      <c r="N1097" s="400"/>
      <c r="O1097" s="400"/>
      <c r="P1097" s="400"/>
      <c r="Q1097" s="400"/>
      <c r="R1097" s="400"/>
      <c r="S1097" s="400"/>
      <c r="T1097" s="400"/>
      <c r="V1097" s="403"/>
      <c r="W1097" s="403"/>
      <c r="X1097" s="403"/>
      <c r="Y1097" s="400"/>
      <c r="Z1097" s="400"/>
      <c r="AA1097" s="400"/>
      <c r="AB1097" s="400"/>
      <c r="AC1097" s="400"/>
      <c r="AD1097" s="400"/>
      <c r="AE1097" s="400"/>
      <c r="AF1097" s="400"/>
      <c r="AG1097" s="408"/>
      <c r="AH1097" s="400"/>
      <c r="AI1097" s="400"/>
      <c r="AJ1097" s="400"/>
      <c r="AK1097" s="400"/>
      <c r="AL1097" s="6"/>
      <c r="AM1097" s="6"/>
      <c r="AN1097" s="8"/>
    </row>
    <row r="1098" spans="1:40">
      <c r="A1098" s="725"/>
      <c r="B1098" s="727"/>
      <c r="C1098" s="726"/>
      <c r="D1098" s="726"/>
      <c r="E1098" s="400"/>
      <c r="F1098" s="401"/>
      <c r="G1098" s="400"/>
      <c r="H1098" s="400"/>
      <c r="I1098" s="400"/>
      <c r="J1098" s="409"/>
      <c r="K1098" s="400"/>
      <c r="L1098" s="400"/>
      <c r="M1098" s="400"/>
      <c r="N1098" s="400"/>
      <c r="O1098" s="400"/>
      <c r="P1098" s="400"/>
      <c r="Q1098" s="400"/>
      <c r="R1098" s="400"/>
      <c r="S1098" s="400"/>
      <c r="T1098" s="400"/>
      <c r="V1098" s="403"/>
      <c r="W1098" s="403"/>
      <c r="X1098" s="403"/>
      <c r="Y1098" s="400"/>
      <c r="Z1098" s="400"/>
      <c r="AA1098" s="400"/>
      <c r="AB1098" s="400"/>
      <c r="AC1098" s="400"/>
      <c r="AD1098" s="400"/>
      <c r="AE1098" s="400"/>
      <c r="AF1098" s="400"/>
      <c r="AG1098" s="408"/>
      <c r="AH1098" s="400"/>
      <c r="AI1098" s="400"/>
      <c r="AJ1098" s="400"/>
      <c r="AK1098" s="400"/>
      <c r="AL1098" s="6"/>
      <c r="AM1098" s="6"/>
      <c r="AN1098" s="8"/>
    </row>
    <row r="1099" spans="1:40">
      <c r="A1099" s="725"/>
      <c r="B1099" s="727"/>
      <c r="C1099" s="726"/>
      <c r="D1099" s="726"/>
      <c r="E1099" s="400"/>
      <c r="F1099" s="401"/>
      <c r="G1099" s="400"/>
      <c r="H1099" s="400"/>
      <c r="I1099" s="400"/>
      <c r="J1099" s="409"/>
      <c r="K1099" s="400"/>
      <c r="L1099" s="400"/>
      <c r="M1099" s="400"/>
      <c r="N1099" s="400"/>
      <c r="O1099" s="400"/>
      <c r="P1099" s="400"/>
      <c r="Q1099" s="400"/>
      <c r="R1099" s="400"/>
      <c r="S1099" s="400"/>
      <c r="T1099" s="400"/>
      <c r="V1099" s="403"/>
      <c r="W1099" s="403"/>
      <c r="X1099" s="403"/>
      <c r="Y1099" s="400"/>
      <c r="Z1099" s="400"/>
      <c r="AA1099" s="400"/>
      <c r="AB1099" s="400"/>
      <c r="AC1099" s="400"/>
      <c r="AD1099" s="400"/>
      <c r="AE1099" s="400"/>
      <c r="AF1099" s="400"/>
      <c r="AG1099" s="408"/>
      <c r="AH1099" s="400"/>
      <c r="AI1099" s="400"/>
      <c r="AJ1099" s="400"/>
      <c r="AK1099" s="400"/>
      <c r="AL1099" s="6"/>
      <c r="AM1099" s="6"/>
      <c r="AN1099" s="8"/>
    </row>
    <row r="1100" spans="1:40">
      <c r="A1100" s="725"/>
      <c r="B1100" s="727"/>
      <c r="C1100" s="726"/>
      <c r="D1100" s="726"/>
      <c r="E1100" s="400"/>
      <c r="F1100" s="401"/>
      <c r="G1100" s="400"/>
      <c r="H1100" s="400"/>
      <c r="I1100" s="400"/>
      <c r="J1100" s="409"/>
      <c r="K1100" s="400"/>
      <c r="L1100" s="400"/>
      <c r="M1100" s="400"/>
      <c r="N1100" s="400"/>
      <c r="O1100" s="400"/>
      <c r="P1100" s="400"/>
      <c r="Q1100" s="400"/>
      <c r="R1100" s="400"/>
      <c r="S1100" s="400"/>
      <c r="T1100" s="400"/>
      <c r="V1100" s="403"/>
      <c r="W1100" s="403"/>
      <c r="X1100" s="403"/>
      <c r="Y1100" s="400"/>
      <c r="Z1100" s="400"/>
      <c r="AA1100" s="400"/>
      <c r="AB1100" s="400"/>
      <c r="AC1100" s="400"/>
      <c r="AD1100" s="400"/>
      <c r="AE1100" s="400"/>
      <c r="AF1100" s="400"/>
      <c r="AG1100" s="408"/>
      <c r="AH1100" s="400"/>
      <c r="AI1100" s="400"/>
      <c r="AJ1100" s="400"/>
      <c r="AK1100" s="400"/>
      <c r="AL1100" s="6"/>
      <c r="AM1100" s="6"/>
      <c r="AN1100" s="8"/>
    </row>
    <row r="1101" spans="1:40">
      <c r="A1101" s="725"/>
      <c r="B1101" s="727"/>
      <c r="C1101" s="726"/>
      <c r="D1101" s="726"/>
      <c r="E1101" s="400"/>
      <c r="F1101" s="401"/>
      <c r="G1101" s="400"/>
      <c r="H1101" s="400"/>
      <c r="I1101" s="400"/>
      <c r="J1101" s="409"/>
      <c r="K1101" s="400"/>
      <c r="L1101" s="400"/>
      <c r="M1101" s="400"/>
      <c r="N1101" s="400"/>
      <c r="O1101" s="400"/>
      <c r="P1101" s="400"/>
      <c r="Q1101" s="400"/>
      <c r="R1101" s="400"/>
      <c r="S1101" s="400"/>
      <c r="T1101" s="400"/>
      <c r="V1101" s="403"/>
      <c r="W1101" s="403"/>
      <c r="X1101" s="403"/>
      <c r="Y1101" s="400"/>
      <c r="Z1101" s="400"/>
      <c r="AA1101" s="400"/>
      <c r="AB1101" s="400"/>
      <c r="AC1101" s="400"/>
      <c r="AD1101" s="400"/>
      <c r="AE1101" s="400"/>
      <c r="AF1101" s="400"/>
      <c r="AG1101" s="408"/>
      <c r="AH1101" s="400"/>
      <c r="AI1101" s="400"/>
      <c r="AJ1101" s="400"/>
      <c r="AK1101" s="400"/>
      <c r="AL1101" s="6"/>
      <c r="AM1101" s="6"/>
      <c r="AN1101" s="8"/>
    </row>
    <row r="1102" spans="1:40">
      <c r="A1102" s="725"/>
      <c r="B1102" s="727"/>
      <c r="C1102" s="726"/>
      <c r="D1102" s="726"/>
      <c r="E1102" s="400"/>
      <c r="F1102" s="401"/>
      <c r="G1102" s="400"/>
      <c r="H1102" s="400"/>
      <c r="I1102" s="400"/>
      <c r="J1102" s="409"/>
      <c r="K1102" s="400"/>
      <c r="L1102" s="400"/>
      <c r="M1102" s="400"/>
      <c r="N1102" s="400"/>
      <c r="O1102" s="400"/>
      <c r="P1102" s="400"/>
      <c r="Q1102" s="400"/>
      <c r="R1102" s="400"/>
      <c r="S1102" s="400"/>
      <c r="T1102" s="400"/>
      <c r="V1102" s="403"/>
      <c r="W1102" s="403"/>
      <c r="X1102" s="403"/>
      <c r="Y1102" s="400"/>
      <c r="Z1102" s="400"/>
      <c r="AA1102" s="400"/>
      <c r="AB1102" s="400"/>
      <c r="AC1102" s="400"/>
      <c r="AD1102" s="400"/>
      <c r="AE1102" s="400"/>
      <c r="AF1102" s="400"/>
      <c r="AG1102" s="408"/>
      <c r="AH1102" s="400"/>
      <c r="AI1102" s="400"/>
      <c r="AJ1102" s="400"/>
      <c r="AK1102" s="400"/>
      <c r="AL1102" s="6"/>
      <c r="AM1102" s="6"/>
      <c r="AN1102" s="8"/>
    </row>
    <row r="1103" spans="1:40">
      <c r="A1103" s="725"/>
      <c r="B1103" s="727"/>
      <c r="C1103" s="726"/>
      <c r="D1103" s="726"/>
      <c r="E1103" s="400"/>
      <c r="F1103" s="401"/>
      <c r="G1103" s="400"/>
      <c r="H1103" s="400"/>
      <c r="I1103" s="400"/>
      <c r="J1103" s="409"/>
      <c r="K1103" s="400"/>
      <c r="L1103" s="400"/>
      <c r="M1103" s="400"/>
      <c r="N1103" s="400"/>
      <c r="O1103" s="400"/>
      <c r="P1103" s="400"/>
      <c r="Q1103" s="400"/>
      <c r="R1103" s="400"/>
      <c r="S1103" s="400"/>
      <c r="T1103" s="400"/>
      <c r="V1103" s="403"/>
      <c r="W1103" s="403"/>
      <c r="X1103" s="403"/>
      <c r="Y1103" s="400"/>
      <c r="Z1103" s="400"/>
      <c r="AA1103" s="400"/>
      <c r="AB1103" s="400"/>
      <c r="AC1103" s="400"/>
      <c r="AD1103" s="400"/>
      <c r="AE1103" s="400"/>
      <c r="AF1103" s="400"/>
      <c r="AG1103" s="408"/>
      <c r="AH1103" s="400"/>
      <c r="AI1103" s="400"/>
      <c r="AJ1103" s="400"/>
      <c r="AK1103" s="400"/>
      <c r="AL1103" s="6"/>
      <c r="AM1103" s="6"/>
      <c r="AN1103" s="8"/>
    </row>
    <row r="1104" spans="1:40">
      <c r="A1104" s="725"/>
      <c r="B1104" s="727"/>
      <c r="C1104" s="726"/>
      <c r="D1104" s="726"/>
      <c r="E1104" s="400"/>
      <c r="F1104" s="401"/>
      <c r="G1104" s="400"/>
      <c r="H1104" s="400"/>
      <c r="I1104" s="400"/>
      <c r="J1104" s="409"/>
      <c r="K1104" s="400"/>
      <c r="L1104" s="400"/>
      <c r="M1104" s="400"/>
      <c r="N1104" s="400"/>
      <c r="O1104" s="400"/>
      <c r="P1104" s="400"/>
      <c r="Q1104" s="400"/>
      <c r="R1104" s="400"/>
      <c r="S1104" s="400"/>
      <c r="T1104" s="400"/>
      <c r="V1104" s="403"/>
      <c r="W1104" s="403"/>
      <c r="X1104" s="403"/>
      <c r="Y1104" s="400"/>
      <c r="Z1104" s="400"/>
      <c r="AA1104" s="400"/>
      <c r="AB1104" s="400"/>
      <c r="AC1104" s="400"/>
      <c r="AD1104" s="400"/>
      <c r="AE1104" s="400"/>
      <c r="AF1104" s="400"/>
      <c r="AG1104" s="408"/>
      <c r="AH1104" s="400"/>
      <c r="AI1104" s="400"/>
      <c r="AJ1104" s="400"/>
      <c r="AK1104" s="400"/>
      <c r="AL1104" s="6"/>
      <c r="AM1104" s="6"/>
      <c r="AN1104" s="8"/>
    </row>
    <row r="1105" spans="1:40">
      <c r="A1105" s="725"/>
      <c r="B1105" s="727"/>
      <c r="C1105" s="726"/>
      <c r="D1105" s="726"/>
      <c r="E1105" s="400"/>
      <c r="F1105" s="401"/>
      <c r="G1105" s="400"/>
      <c r="H1105" s="400"/>
      <c r="I1105" s="400"/>
      <c r="J1105" s="409"/>
      <c r="K1105" s="400"/>
      <c r="L1105" s="400"/>
      <c r="M1105" s="400"/>
      <c r="N1105" s="400"/>
      <c r="O1105" s="400"/>
      <c r="P1105" s="400"/>
      <c r="Q1105" s="400"/>
      <c r="R1105" s="400"/>
      <c r="S1105" s="400"/>
      <c r="T1105" s="400"/>
      <c r="V1105" s="403"/>
      <c r="W1105" s="403"/>
      <c r="X1105" s="403"/>
      <c r="Y1105" s="400"/>
      <c r="Z1105" s="400"/>
      <c r="AA1105" s="400"/>
      <c r="AB1105" s="400"/>
      <c r="AC1105" s="400"/>
      <c r="AD1105" s="400"/>
      <c r="AE1105" s="400"/>
      <c r="AF1105" s="400"/>
      <c r="AG1105" s="408"/>
      <c r="AH1105" s="400"/>
      <c r="AI1105" s="400"/>
      <c r="AJ1105" s="400"/>
      <c r="AK1105" s="400"/>
      <c r="AL1105" s="6"/>
      <c r="AM1105" s="6"/>
      <c r="AN1105" s="8"/>
    </row>
    <row r="1106" spans="1:40">
      <c r="A1106" s="725"/>
      <c r="B1106" s="727"/>
      <c r="C1106" s="726"/>
      <c r="D1106" s="726"/>
      <c r="E1106" s="400"/>
      <c r="F1106" s="401"/>
      <c r="G1106" s="400"/>
      <c r="H1106" s="400"/>
      <c r="I1106" s="400"/>
      <c r="J1106" s="409"/>
      <c r="K1106" s="400"/>
      <c r="L1106" s="400"/>
      <c r="M1106" s="400"/>
      <c r="N1106" s="400"/>
      <c r="O1106" s="400"/>
      <c r="P1106" s="400"/>
      <c r="Q1106" s="400"/>
      <c r="R1106" s="400"/>
      <c r="S1106" s="400"/>
      <c r="T1106" s="400"/>
      <c r="V1106" s="403"/>
      <c r="W1106" s="403"/>
      <c r="X1106" s="403"/>
      <c r="Y1106" s="400"/>
      <c r="Z1106" s="400"/>
      <c r="AA1106" s="400"/>
      <c r="AB1106" s="400"/>
      <c r="AC1106" s="400"/>
      <c r="AD1106" s="400"/>
      <c r="AE1106" s="400"/>
      <c r="AF1106" s="400"/>
      <c r="AG1106" s="408"/>
      <c r="AH1106" s="400"/>
      <c r="AI1106" s="400"/>
      <c r="AJ1106" s="400"/>
      <c r="AK1106" s="400"/>
      <c r="AL1106" s="6"/>
      <c r="AM1106" s="6"/>
      <c r="AN1106" s="8"/>
    </row>
    <row r="1107" spans="1:40">
      <c r="A1107" s="725"/>
      <c r="B1107" s="727"/>
      <c r="C1107" s="726"/>
      <c r="D1107" s="726"/>
      <c r="E1107" s="400"/>
      <c r="F1107" s="401"/>
      <c r="G1107" s="400"/>
      <c r="H1107" s="400"/>
      <c r="I1107" s="400"/>
      <c r="J1107" s="409"/>
      <c r="K1107" s="400"/>
      <c r="L1107" s="400"/>
      <c r="M1107" s="400"/>
      <c r="N1107" s="400"/>
      <c r="O1107" s="400"/>
      <c r="P1107" s="400"/>
      <c r="Q1107" s="400"/>
      <c r="R1107" s="400"/>
      <c r="S1107" s="400"/>
      <c r="T1107" s="400"/>
      <c r="V1107" s="403"/>
      <c r="W1107" s="403"/>
      <c r="X1107" s="403"/>
      <c r="Y1107" s="400"/>
      <c r="Z1107" s="400"/>
      <c r="AA1107" s="400"/>
      <c r="AB1107" s="400"/>
      <c r="AC1107" s="400"/>
      <c r="AD1107" s="400"/>
      <c r="AE1107" s="400"/>
      <c r="AF1107" s="400"/>
      <c r="AG1107" s="408"/>
      <c r="AH1107" s="400"/>
      <c r="AI1107" s="400"/>
      <c r="AJ1107" s="400"/>
      <c r="AK1107" s="400"/>
      <c r="AL1107" s="6"/>
      <c r="AM1107" s="6"/>
      <c r="AN1107" s="8"/>
    </row>
    <row r="1108" spans="1:40">
      <c r="A1108" s="725"/>
      <c r="B1108" s="727"/>
      <c r="C1108" s="726"/>
      <c r="D1108" s="726"/>
      <c r="E1108" s="400"/>
      <c r="F1108" s="401"/>
      <c r="G1108" s="400"/>
      <c r="H1108" s="400"/>
      <c r="I1108" s="400"/>
      <c r="J1108" s="409"/>
      <c r="K1108" s="400"/>
      <c r="L1108" s="400"/>
      <c r="M1108" s="400"/>
      <c r="N1108" s="400"/>
      <c r="O1108" s="400"/>
      <c r="P1108" s="400"/>
      <c r="Q1108" s="400"/>
      <c r="R1108" s="400"/>
      <c r="S1108" s="400"/>
      <c r="T1108" s="400"/>
      <c r="V1108" s="403"/>
      <c r="W1108" s="403"/>
      <c r="X1108" s="403"/>
      <c r="Y1108" s="400"/>
      <c r="Z1108" s="400"/>
      <c r="AA1108" s="400"/>
      <c r="AB1108" s="400"/>
      <c r="AC1108" s="400"/>
      <c r="AD1108" s="400"/>
      <c r="AE1108" s="400"/>
      <c r="AF1108" s="400"/>
      <c r="AG1108" s="408"/>
      <c r="AH1108" s="400"/>
      <c r="AI1108" s="400"/>
      <c r="AJ1108" s="400"/>
      <c r="AK1108" s="400"/>
      <c r="AL1108" s="6"/>
      <c r="AM1108" s="6"/>
      <c r="AN1108" s="8"/>
    </row>
    <row r="1109" spans="1:40">
      <c r="A1109" s="725"/>
      <c r="B1109" s="727"/>
      <c r="C1109" s="726"/>
      <c r="D1109" s="726"/>
      <c r="E1109" s="400"/>
      <c r="F1109" s="401"/>
      <c r="G1109" s="400"/>
      <c r="H1109" s="400"/>
      <c r="I1109" s="400"/>
      <c r="J1109" s="409"/>
      <c r="K1109" s="400"/>
      <c r="L1109" s="400"/>
      <c r="M1109" s="400"/>
      <c r="N1109" s="400"/>
      <c r="O1109" s="400"/>
      <c r="P1109" s="400"/>
      <c r="Q1109" s="400"/>
      <c r="R1109" s="400"/>
      <c r="S1109" s="400"/>
      <c r="T1109" s="400"/>
      <c r="V1109" s="403"/>
      <c r="W1109" s="403"/>
      <c r="X1109" s="403"/>
      <c r="Y1109" s="400"/>
      <c r="Z1109" s="400"/>
      <c r="AA1109" s="400"/>
      <c r="AB1109" s="400"/>
      <c r="AC1109" s="400"/>
      <c r="AD1109" s="400"/>
      <c r="AE1109" s="400"/>
      <c r="AF1109" s="400"/>
      <c r="AG1109" s="408"/>
      <c r="AH1109" s="400"/>
      <c r="AI1109" s="400"/>
      <c r="AJ1109" s="400"/>
      <c r="AK1109" s="400"/>
      <c r="AL1109" s="6"/>
      <c r="AM1109" s="6"/>
      <c r="AN1109" s="8"/>
    </row>
    <row r="1110" spans="1:40">
      <c r="A1110" s="725"/>
      <c r="B1110" s="727"/>
      <c r="C1110" s="726"/>
      <c r="D1110" s="726"/>
      <c r="E1110" s="400"/>
      <c r="F1110" s="401"/>
      <c r="G1110" s="400"/>
      <c r="H1110" s="400"/>
      <c r="I1110" s="400"/>
      <c r="J1110" s="409"/>
      <c r="K1110" s="400"/>
      <c r="L1110" s="400"/>
      <c r="M1110" s="400"/>
      <c r="N1110" s="400"/>
      <c r="O1110" s="400"/>
      <c r="P1110" s="400"/>
      <c r="Q1110" s="400"/>
      <c r="R1110" s="400"/>
      <c r="S1110" s="400"/>
      <c r="T1110" s="400"/>
      <c r="V1110" s="403"/>
      <c r="W1110" s="403"/>
      <c r="X1110" s="403"/>
      <c r="Y1110" s="400"/>
      <c r="Z1110" s="400"/>
      <c r="AA1110" s="400"/>
      <c r="AB1110" s="400"/>
      <c r="AC1110" s="400"/>
      <c r="AD1110" s="400"/>
      <c r="AE1110" s="400"/>
      <c r="AF1110" s="400"/>
      <c r="AG1110" s="408"/>
      <c r="AH1110" s="400"/>
      <c r="AI1110" s="400"/>
      <c r="AJ1110" s="400"/>
      <c r="AK1110" s="400"/>
      <c r="AL1110" s="6"/>
      <c r="AM1110" s="6"/>
      <c r="AN1110" s="8"/>
    </row>
    <row r="1111" spans="1:40">
      <c r="A1111" s="725"/>
      <c r="B1111" s="727"/>
      <c r="C1111" s="726"/>
      <c r="D1111" s="726"/>
      <c r="E1111" s="400"/>
      <c r="F1111" s="401"/>
      <c r="G1111" s="400"/>
      <c r="H1111" s="400"/>
      <c r="I1111" s="400"/>
      <c r="J1111" s="409"/>
      <c r="K1111" s="400"/>
      <c r="L1111" s="400"/>
      <c r="M1111" s="400"/>
      <c r="N1111" s="400"/>
      <c r="O1111" s="400"/>
      <c r="P1111" s="400"/>
      <c r="Q1111" s="400"/>
      <c r="R1111" s="400"/>
      <c r="S1111" s="400"/>
      <c r="T1111" s="400"/>
      <c r="V1111" s="403"/>
      <c r="W1111" s="403"/>
      <c r="X1111" s="403"/>
      <c r="Y1111" s="400"/>
      <c r="Z1111" s="400"/>
      <c r="AA1111" s="400"/>
      <c r="AB1111" s="400"/>
      <c r="AC1111" s="400"/>
      <c r="AD1111" s="400"/>
      <c r="AE1111" s="400"/>
      <c r="AF1111" s="400"/>
      <c r="AG1111" s="408"/>
      <c r="AH1111" s="400"/>
      <c r="AI1111" s="400"/>
      <c r="AJ1111" s="400"/>
      <c r="AK1111" s="400"/>
      <c r="AL1111" s="6"/>
      <c r="AM1111" s="6"/>
      <c r="AN1111" s="8"/>
    </row>
    <row r="1112" spans="1:40">
      <c r="A1112" s="725"/>
      <c r="B1112" s="727"/>
      <c r="C1112" s="726"/>
      <c r="D1112" s="726"/>
      <c r="E1112" s="400"/>
      <c r="F1112" s="401"/>
      <c r="G1112" s="400"/>
      <c r="H1112" s="400"/>
      <c r="I1112" s="400"/>
      <c r="J1112" s="409"/>
      <c r="K1112" s="400"/>
      <c r="L1112" s="400"/>
      <c r="M1112" s="400"/>
      <c r="N1112" s="400"/>
      <c r="O1112" s="400"/>
      <c r="P1112" s="400"/>
      <c r="Q1112" s="400"/>
      <c r="R1112" s="400"/>
      <c r="S1112" s="400"/>
      <c r="T1112" s="400"/>
      <c r="V1112" s="403"/>
      <c r="W1112" s="403"/>
      <c r="X1112" s="403"/>
      <c r="Y1112" s="400"/>
      <c r="Z1112" s="400"/>
      <c r="AA1112" s="400"/>
      <c r="AB1112" s="400"/>
      <c r="AC1112" s="400"/>
      <c r="AD1112" s="400"/>
      <c r="AE1112" s="400"/>
      <c r="AF1112" s="400"/>
      <c r="AG1112" s="408"/>
      <c r="AH1112" s="400"/>
      <c r="AI1112" s="400"/>
      <c r="AJ1112" s="400"/>
      <c r="AK1112" s="400"/>
      <c r="AL1112" s="6"/>
      <c r="AM1112" s="6"/>
      <c r="AN1112" s="8"/>
    </row>
    <row r="1113" spans="1:40">
      <c r="A1113" s="725"/>
      <c r="B1113" s="727"/>
      <c r="C1113" s="726"/>
      <c r="D1113" s="726"/>
      <c r="E1113" s="400"/>
      <c r="F1113" s="401"/>
      <c r="G1113" s="400"/>
      <c r="H1113" s="400"/>
      <c r="I1113" s="400"/>
      <c r="J1113" s="409"/>
      <c r="K1113" s="400"/>
      <c r="L1113" s="400"/>
      <c r="M1113" s="400"/>
      <c r="N1113" s="400"/>
      <c r="O1113" s="400"/>
      <c r="P1113" s="400"/>
      <c r="Q1113" s="400"/>
      <c r="R1113" s="400"/>
      <c r="S1113" s="400"/>
      <c r="T1113" s="400"/>
      <c r="V1113" s="403"/>
      <c r="W1113" s="403"/>
      <c r="X1113" s="403"/>
      <c r="Y1113" s="400"/>
      <c r="Z1113" s="400"/>
      <c r="AA1113" s="400"/>
      <c r="AB1113" s="400"/>
      <c r="AC1113" s="400"/>
      <c r="AD1113" s="400"/>
      <c r="AE1113" s="400"/>
      <c r="AF1113" s="400"/>
      <c r="AG1113" s="408"/>
      <c r="AH1113" s="400"/>
      <c r="AI1113" s="400"/>
      <c r="AJ1113" s="400"/>
      <c r="AK1113" s="400"/>
      <c r="AL1113" s="6"/>
      <c r="AM1113" s="6"/>
      <c r="AN1113" s="8"/>
    </row>
    <row r="1114" spans="1:40">
      <c r="A1114" s="725"/>
      <c r="B1114" s="727"/>
      <c r="C1114" s="726"/>
      <c r="D1114" s="726"/>
      <c r="E1114" s="400"/>
      <c r="F1114" s="401"/>
      <c r="G1114" s="400"/>
      <c r="H1114" s="400"/>
      <c r="I1114" s="400"/>
      <c r="J1114" s="409"/>
      <c r="K1114" s="400"/>
      <c r="L1114" s="400"/>
      <c r="M1114" s="400"/>
      <c r="N1114" s="400"/>
      <c r="O1114" s="400"/>
      <c r="P1114" s="400"/>
      <c r="Q1114" s="400"/>
      <c r="R1114" s="400"/>
      <c r="S1114" s="400"/>
      <c r="T1114" s="400"/>
      <c r="V1114" s="403"/>
      <c r="W1114" s="403"/>
      <c r="X1114" s="403"/>
      <c r="Y1114" s="400"/>
      <c r="Z1114" s="400"/>
      <c r="AA1114" s="400"/>
      <c r="AB1114" s="400"/>
      <c r="AC1114" s="400"/>
      <c r="AD1114" s="400"/>
      <c r="AE1114" s="400"/>
      <c r="AF1114" s="400"/>
      <c r="AG1114" s="408"/>
      <c r="AH1114" s="400"/>
      <c r="AI1114" s="400"/>
      <c r="AJ1114" s="400"/>
      <c r="AK1114" s="400"/>
      <c r="AL1114" s="6"/>
      <c r="AM1114" s="6"/>
      <c r="AN1114" s="8"/>
    </row>
    <row r="1115" spans="1:40">
      <c r="A1115" s="725"/>
      <c r="B1115" s="727"/>
      <c r="C1115" s="726"/>
      <c r="D1115" s="726"/>
      <c r="E1115" s="400"/>
      <c r="F1115" s="401"/>
      <c r="G1115" s="400"/>
      <c r="H1115" s="400"/>
      <c r="I1115" s="400"/>
      <c r="J1115" s="409"/>
      <c r="K1115" s="400"/>
      <c r="L1115" s="400"/>
      <c r="M1115" s="400"/>
      <c r="N1115" s="400"/>
      <c r="O1115" s="400"/>
      <c r="P1115" s="400"/>
      <c r="Q1115" s="400"/>
      <c r="R1115" s="400"/>
      <c r="S1115" s="400"/>
      <c r="T1115" s="400"/>
      <c r="V1115" s="403"/>
      <c r="W1115" s="403"/>
      <c r="X1115" s="403"/>
      <c r="Y1115" s="400"/>
      <c r="Z1115" s="400"/>
      <c r="AA1115" s="400"/>
      <c r="AB1115" s="400"/>
      <c r="AC1115" s="400"/>
      <c r="AD1115" s="400"/>
      <c r="AE1115" s="400"/>
      <c r="AF1115" s="400"/>
      <c r="AG1115" s="408"/>
      <c r="AH1115" s="400"/>
      <c r="AI1115" s="400"/>
      <c r="AJ1115" s="400"/>
      <c r="AK1115" s="400"/>
      <c r="AL1115" s="6"/>
      <c r="AM1115" s="6"/>
      <c r="AN1115" s="8"/>
    </row>
    <row r="1116" spans="1:40">
      <c r="A1116" s="725"/>
      <c r="B1116" s="727"/>
      <c r="C1116" s="726"/>
      <c r="D1116" s="726"/>
      <c r="E1116" s="400"/>
      <c r="F1116" s="401"/>
      <c r="G1116" s="400"/>
      <c r="H1116" s="400"/>
      <c r="I1116" s="400"/>
      <c r="J1116" s="409"/>
      <c r="K1116" s="400"/>
      <c r="L1116" s="400"/>
      <c r="M1116" s="400"/>
      <c r="N1116" s="400"/>
      <c r="O1116" s="400"/>
      <c r="P1116" s="400"/>
      <c r="Q1116" s="400"/>
      <c r="R1116" s="400"/>
      <c r="S1116" s="400"/>
      <c r="T1116" s="400"/>
      <c r="V1116" s="403"/>
      <c r="W1116" s="403"/>
      <c r="X1116" s="403"/>
      <c r="Y1116" s="400"/>
      <c r="Z1116" s="400"/>
      <c r="AA1116" s="400"/>
      <c r="AB1116" s="400"/>
      <c r="AC1116" s="400"/>
      <c r="AD1116" s="400"/>
      <c r="AE1116" s="400"/>
      <c r="AF1116" s="400"/>
      <c r="AG1116" s="408"/>
      <c r="AH1116" s="400"/>
      <c r="AI1116" s="400"/>
      <c r="AJ1116" s="400"/>
      <c r="AK1116" s="400"/>
      <c r="AL1116" s="6"/>
      <c r="AM1116" s="6"/>
      <c r="AN1116" s="8"/>
    </row>
    <row r="1117" spans="1:40">
      <c r="A1117" s="725"/>
      <c r="B1117" s="727"/>
      <c r="C1117" s="726"/>
      <c r="D1117" s="726"/>
      <c r="E1117" s="400"/>
      <c r="F1117" s="401"/>
      <c r="G1117" s="400"/>
      <c r="H1117" s="400"/>
      <c r="I1117" s="400"/>
      <c r="J1117" s="409"/>
      <c r="K1117" s="400"/>
      <c r="L1117" s="400"/>
      <c r="M1117" s="400"/>
      <c r="N1117" s="400"/>
      <c r="O1117" s="400"/>
      <c r="P1117" s="400"/>
      <c r="Q1117" s="400"/>
      <c r="R1117" s="400"/>
      <c r="S1117" s="400"/>
      <c r="T1117" s="400"/>
      <c r="V1117" s="403"/>
      <c r="W1117" s="403"/>
      <c r="X1117" s="403"/>
      <c r="Y1117" s="400"/>
      <c r="Z1117" s="400"/>
      <c r="AA1117" s="400"/>
      <c r="AB1117" s="400"/>
      <c r="AC1117" s="400"/>
      <c r="AD1117" s="400"/>
      <c r="AE1117" s="400"/>
      <c r="AF1117" s="400"/>
      <c r="AG1117" s="408"/>
      <c r="AH1117" s="400"/>
      <c r="AI1117" s="400"/>
      <c r="AJ1117" s="400"/>
      <c r="AK1117" s="400"/>
      <c r="AL1117" s="6"/>
      <c r="AM1117" s="6"/>
      <c r="AN1117" s="8"/>
    </row>
    <row r="1118" spans="1:40">
      <c r="A1118" s="725"/>
      <c r="B1118" s="727"/>
      <c r="C1118" s="726"/>
      <c r="D1118" s="726"/>
      <c r="E1118" s="400"/>
      <c r="F1118" s="401"/>
      <c r="G1118" s="400"/>
      <c r="H1118" s="400"/>
      <c r="I1118" s="400"/>
      <c r="J1118" s="409"/>
      <c r="K1118" s="400"/>
      <c r="L1118" s="400"/>
      <c r="M1118" s="400"/>
      <c r="N1118" s="400"/>
      <c r="O1118" s="400"/>
      <c r="P1118" s="400"/>
      <c r="Q1118" s="400"/>
      <c r="R1118" s="400"/>
      <c r="S1118" s="400"/>
      <c r="T1118" s="400"/>
      <c r="V1118" s="403"/>
      <c r="W1118" s="403"/>
      <c r="X1118" s="403"/>
      <c r="Y1118" s="400"/>
      <c r="Z1118" s="400"/>
      <c r="AA1118" s="400"/>
      <c r="AB1118" s="400"/>
      <c r="AC1118" s="400"/>
      <c r="AD1118" s="400"/>
      <c r="AE1118" s="400"/>
      <c r="AF1118" s="400"/>
      <c r="AG1118" s="408"/>
      <c r="AH1118" s="400"/>
      <c r="AI1118" s="400"/>
      <c r="AJ1118" s="400"/>
      <c r="AK1118" s="400"/>
      <c r="AL1118" s="6"/>
      <c r="AM1118" s="6"/>
      <c r="AN1118" s="8"/>
    </row>
    <row r="1119" spans="1:40">
      <c r="A1119" s="725"/>
      <c r="B1119" s="727"/>
      <c r="C1119" s="726"/>
      <c r="D1119" s="726"/>
      <c r="E1119" s="400"/>
      <c r="F1119" s="401"/>
      <c r="G1119" s="400"/>
      <c r="H1119" s="400"/>
      <c r="I1119" s="400"/>
      <c r="J1119" s="409"/>
      <c r="K1119" s="400"/>
      <c r="L1119" s="400"/>
      <c r="M1119" s="400"/>
      <c r="N1119" s="400"/>
      <c r="O1119" s="400"/>
      <c r="P1119" s="400"/>
      <c r="Q1119" s="400"/>
      <c r="R1119" s="400"/>
      <c r="S1119" s="400"/>
      <c r="T1119" s="400"/>
      <c r="V1119" s="403"/>
      <c r="W1119" s="403"/>
      <c r="X1119" s="403"/>
      <c r="Y1119" s="400"/>
      <c r="Z1119" s="400"/>
      <c r="AA1119" s="400"/>
      <c r="AB1119" s="400"/>
      <c r="AC1119" s="400"/>
      <c r="AD1119" s="400"/>
      <c r="AE1119" s="400"/>
      <c r="AF1119" s="400"/>
      <c r="AG1119" s="408"/>
      <c r="AH1119" s="400"/>
      <c r="AI1119" s="400"/>
      <c r="AJ1119" s="400"/>
      <c r="AK1119" s="400"/>
      <c r="AL1119" s="6"/>
      <c r="AM1119" s="6"/>
      <c r="AN1119" s="8"/>
    </row>
    <row r="1120" spans="1:40">
      <c r="A1120" s="725"/>
      <c r="B1120" s="727"/>
      <c r="C1120" s="726"/>
      <c r="D1120" s="726"/>
      <c r="E1120" s="400"/>
      <c r="F1120" s="401"/>
      <c r="G1120" s="400"/>
      <c r="H1120" s="400"/>
      <c r="I1120" s="400"/>
      <c r="J1120" s="409"/>
      <c r="K1120" s="400"/>
      <c r="L1120" s="400"/>
      <c r="M1120" s="400"/>
      <c r="N1120" s="400"/>
      <c r="O1120" s="400"/>
      <c r="P1120" s="400"/>
      <c r="Q1120" s="400"/>
      <c r="R1120" s="400"/>
      <c r="S1120" s="400"/>
      <c r="T1120" s="400"/>
      <c r="V1120" s="403"/>
      <c r="W1120" s="403"/>
      <c r="X1120" s="403"/>
      <c r="Y1120" s="400"/>
      <c r="Z1120" s="400"/>
      <c r="AA1120" s="400"/>
      <c r="AB1120" s="400"/>
      <c r="AC1120" s="400"/>
      <c r="AD1120" s="400"/>
      <c r="AE1120" s="400"/>
      <c r="AF1120" s="400"/>
      <c r="AG1120" s="408"/>
      <c r="AH1120" s="400"/>
      <c r="AI1120" s="400"/>
      <c r="AJ1120" s="400"/>
      <c r="AK1120" s="400"/>
      <c r="AL1120" s="6"/>
      <c r="AM1120" s="6"/>
      <c r="AN1120" s="8"/>
    </row>
    <row r="1121" spans="1:40">
      <c r="A1121" s="725"/>
      <c r="B1121" s="727"/>
      <c r="C1121" s="726"/>
      <c r="D1121" s="726"/>
      <c r="E1121" s="400"/>
      <c r="F1121" s="401"/>
      <c r="G1121" s="400"/>
      <c r="H1121" s="400"/>
      <c r="I1121" s="400"/>
      <c r="J1121" s="409"/>
      <c r="K1121" s="400"/>
      <c r="L1121" s="400"/>
      <c r="M1121" s="400"/>
      <c r="N1121" s="400"/>
      <c r="O1121" s="400"/>
      <c r="P1121" s="400"/>
      <c r="Q1121" s="400"/>
      <c r="R1121" s="400"/>
      <c r="S1121" s="400"/>
      <c r="T1121" s="400"/>
      <c r="V1121" s="403"/>
      <c r="W1121" s="403"/>
      <c r="X1121" s="403"/>
      <c r="Y1121" s="400"/>
      <c r="Z1121" s="400"/>
      <c r="AA1121" s="400"/>
      <c r="AB1121" s="400"/>
      <c r="AC1121" s="400"/>
      <c r="AD1121" s="400"/>
      <c r="AE1121" s="400"/>
      <c r="AF1121" s="400"/>
      <c r="AG1121" s="408"/>
      <c r="AH1121" s="400"/>
      <c r="AI1121" s="400"/>
      <c r="AJ1121" s="400"/>
      <c r="AK1121" s="400"/>
      <c r="AL1121" s="6"/>
      <c r="AM1121" s="6"/>
      <c r="AN1121" s="8"/>
    </row>
    <row r="1122" spans="1:40">
      <c r="A1122" s="725"/>
      <c r="B1122" s="727"/>
      <c r="C1122" s="726"/>
      <c r="D1122" s="726"/>
      <c r="E1122" s="400"/>
      <c r="F1122" s="401"/>
      <c r="G1122" s="400"/>
      <c r="H1122" s="400"/>
      <c r="I1122" s="400"/>
      <c r="J1122" s="409"/>
      <c r="K1122" s="400"/>
      <c r="L1122" s="400"/>
      <c r="M1122" s="400"/>
      <c r="N1122" s="400"/>
      <c r="O1122" s="400"/>
      <c r="P1122" s="400"/>
      <c r="Q1122" s="400"/>
      <c r="R1122" s="400"/>
      <c r="S1122" s="400"/>
      <c r="T1122" s="400"/>
      <c r="V1122" s="403"/>
      <c r="W1122" s="403"/>
      <c r="X1122" s="403"/>
      <c r="Y1122" s="400"/>
      <c r="Z1122" s="400"/>
      <c r="AA1122" s="400"/>
      <c r="AB1122" s="400"/>
      <c r="AC1122" s="400"/>
      <c r="AD1122" s="400"/>
      <c r="AE1122" s="400"/>
      <c r="AF1122" s="400"/>
      <c r="AG1122" s="408"/>
      <c r="AH1122" s="400"/>
      <c r="AI1122" s="400"/>
      <c r="AJ1122" s="400"/>
      <c r="AK1122" s="400"/>
      <c r="AL1122" s="6"/>
      <c r="AM1122" s="6"/>
      <c r="AN1122" s="8"/>
    </row>
    <row r="1123" spans="1:40">
      <c r="A1123" s="725"/>
      <c r="B1123" s="727"/>
      <c r="C1123" s="726"/>
      <c r="D1123" s="726"/>
      <c r="E1123" s="400"/>
      <c r="F1123" s="401"/>
      <c r="G1123" s="400"/>
      <c r="H1123" s="400"/>
      <c r="I1123" s="400"/>
      <c r="J1123" s="409"/>
      <c r="K1123" s="400"/>
      <c r="L1123" s="400"/>
      <c r="M1123" s="400"/>
      <c r="N1123" s="400"/>
      <c r="O1123" s="400"/>
      <c r="P1123" s="400"/>
      <c r="Q1123" s="400"/>
      <c r="R1123" s="400"/>
      <c r="S1123" s="400"/>
      <c r="T1123" s="400"/>
      <c r="V1123" s="403"/>
      <c r="W1123" s="403"/>
      <c r="X1123" s="403"/>
      <c r="Y1123" s="400"/>
      <c r="Z1123" s="400"/>
      <c r="AA1123" s="400"/>
      <c r="AB1123" s="400"/>
      <c r="AC1123" s="400"/>
      <c r="AD1123" s="400"/>
      <c r="AE1123" s="400"/>
      <c r="AF1123" s="400"/>
      <c r="AG1123" s="408"/>
      <c r="AH1123" s="400"/>
      <c r="AI1123" s="400"/>
      <c r="AJ1123" s="400"/>
      <c r="AK1123" s="400"/>
      <c r="AL1123" s="6"/>
      <c r="AM1123" s="6"/>
      <c r="AN1123" s="8"/>
    </row>
    <row r="1124" spans="1:40">
      <c r="A1124" s="725"/>
      <c r="B1124" s="727"/>
      <c r="C1124" s="726"/>
      <c r="D1124" s="726"/>
      <c r="E1124" s="400"/>
      <c r="F1124" s="401"/>
      <c r="G1124" s="400"/>
      <c r="H1124" s="400"/>
      <c r="I1124" s="400"/>
      <c r="J1124" s="409"/>
      <c r="K1124" s="400"/>
      <c r="L1124" s="400"/>
      <c r="M1124" s="400"/>
      <c r="N1124" s="400"/>
      <c r="O1124" s="400"/>
      <c r="P1124" s="400"/>
      <c r="Q1124" s="400"/>
      <c r="R1124" s="400"/>
      <c r="S1124" s="400"/>
      <c r="T1124" s="400"/>
      <c r="V1124" s="403"/>
      <c r="W1124" s="403"/>
      <c r="X1124" s="403"/>
      <c r="Y1124" s="400"/>
      <c r="Z1124" s="400"/>
      <c r="AA1124" s="400"/>
      <c r="AB1124" s="400"/>
      <c r="AC1124" s="400"/>
      <c r="AD1124" s="400"/>
      <c r="AE1124" s="400"/>
      <c r="AF1124" s="400"/>
      <c r="AG1124" s="408"/>
      <c r="AH1124" s="400"/>
      <c r="AI1124" s="400"/>
      <c r="AJ1124" s="400"/>
      <c r="AK1124" s="400"/>
      <c r="AL1124" s="6"/>
      <c r="AM1124" s="6"/>
      <c r="AN1124" s="8"/>
    </row>
    <row r="1125" spans="1:40">
      <c r="A1125" s="725"/>
      <c r="B1125" s="727"/>
      <c r="C1125" s="726"/>
      <c r="D1125" s="726"/>
      <c r="E1125" s="400"/>
      <c r="F1125" s="401"/>
      <c r="G1125" s="400"/>
      <c r="H1125" s="400"/>
      <c r="I1125" s="400"/>
      <c r="J1125" s="409"/>
      <c r="K1125" s="400"/>
      <c r="L1125" s="400"/>
      <c r="M1125" s="400"/>
      <c r="N1125" s="400"/>
      <c r="O1125" s="400"/>
      <c r="P1125" s="400"/>
      <c r="Q1125" s="400"/>
      <c r="R1125" s="400"/>
      <c r="S1125" s="400"/>
      <c r="T1125" s="400"/>
      <c r="V1125" s="403"/>
      <c r="W1125" s="403"/>
      <c r="X1125" s="403"/>
      <c r="Y1125" s="400"/>
      <c r="Z1125" s="400"/>
      <c r="AA1125" s="400"/>
      <c r="AB1125" s="400"/>
      <c r="AC1125" s="400"/>
      <c r="AD1125" s="400"/>
      <c r="AE1125" s="400"/>
      <c r="AF1125" s="400"/>
      <c r="AG1125" s="408"/>
      <c r="AH1125" s="400"/>
      <c r="AI1125" s="400"/>
      <c r="AJ1125" s="400"/>
      <c r="AK1125" s="400"/>
      <c r="AL1125" s="6"/>
      <c r="AM1125" s="6"/>
      <c r="AN1125" s="8"/>
    </row>
    <row r="1126" spans="1:40">
      <c r="A1126" s="725"/>
      <c r="B1126" s="727"/>
      <c r="C1126" s="726"/>
      <c r="D1126" s="726"/>
      <c r="E1126" s="400"/>
      <c r="F1126" s="401"/>
      <c r="G1126" s="400"/>
      <c r="H1126" s="400"/>
      <c r="I1126" s="400"/>
      <c r="J1126" s="409"/>
      <c r="K1126" s="400"/>
      <c r="L1126" s="400"/>
      <c r="M1126" s="400"/>
      <c r="N1126" s="400"/>
      <c r="O1126" s="400"/>
      <c r="P1126" s="400"/>
      <c r="Q1126" s="400"/>
      <c r="R1126" s="400"/>
      <c r="S1126" s="400"/>
      <c r="T1126" s="400"/>
      <c r="V1126" s="403"/>
      <c r="W1126" s="403"/>
      <c r="X1126" s="403"/>
      <c r="Y1126" s="400"/>
      <c r="Z1126" s="400"/>
      <c r="AA1126" s="400"/>
      <c r="AB1126" s="400"/>
      <c r="AC1126" s="400"/>
      <c r="AD1126" s="400"/>
      <c r="AE1126" s="400"/>
      <c r="AF1126" s="400"/>
      <c r="AG1126" s="408"/>
      <c r="AH1126" s="400"/>
      <c r="AI1126" s="400"/>
      <c r="AJ1126" s="400"/>
      <c r="AK1126" s="400"/>
      <c r="AL1126" s="6"/>
      <c r="AM1126" s="6"/>
      <c r="AN1126" s="8"/>
    </row>
    <row r="1127" spans="1:40">
      <c r="A1127" s="725"/>
      <c r="B1127" s="727"/>
      <c r="C1127" s="726"/>
      <c r="D1127" s="726"/>
      <c r="E1127" s="400"/>
      <c r="F1127" s="401"/>
      <c r="G1127" s="400"/>
      <c r="H1127" s="400"/>
      <c r="I1127" s="400"/>
      <c r="J1127" s="409"/>
      <c r="K1127" s="400"/>
      <c r="L1127" s="400"/>
      <c r="M1127" s="400"/>
      <c r="N1127" s="400"/>
      <c r="O1127" s="400"/>
      <c r="P1127" s="400"/>
      <c r="Q1127" s="400"/>
      <c r="R1127" s="400"/>
      <c r="S1127" s="400"/>
      <c r="T1127" s="400"/>
      <c r="V1127" s="403"/>
      <c r="W1127" s="403"/>
      <c r="X1127" s="403"/>
      <c r="Y1127" s="400"/>
      <c r="Z1127" s="400"/>
      <c r="AA1127" s="400"/>
      <c r="AB1127" s="400"/>
      <c r="AC1127" s="400"/>
      <c r="AD1127" s="400"/>
      <c r="AE1127" s="400"/>
      <c r="AF1127" s="400"/>
      <c r="AG1127" s="408"/>
      <c r="AH1127" s="400"/>
      <c r="AI1127" s="400"/>
      <c r="AJ1127" s="400"/>
      <c r="AK1127" s="400"/>
      <c r="AL1127" s="6"/>
      <c r="AM1127" s="6"/>
      <c r="AN1127" s="8"/>
    </row>
    <row r="1128" spans="1:40">
      <c r="A1128" s="725"/>
      <c r="B1128" s="727"/>
      <c r="C1128" s="726"/>
      <c r="D1128" s="726"/>
      <c r="E1128" s="400"/>
      <c r="F1128" s="401"/>
      <c r="G1128" s="400"/>
      <c r="H1128" s="400"/>
      <c r="I1128" s="400"/>
      <c r="J1128" s="409"/>
      <c r="K1128" s="400"/>
      <c r="L1128" s="400"/>
      <c r="M1128" s="400"/>
      <c r="N1128" s="400"/>
      <c r="O1128" s="400"/>
      <c r="P1128" s="400"/>
      <c r="Q1128" s="400"/>
      <c r="R1128" s="400"/>
      <c r="S1128" s="400"/>
      <c r="T1128" s="400"/>
      <c r="V1128" s="403"/>
      <c r="W1128" s="403"/>
      <c r="X1128" s="403"/>
      <c r="Y1128" s="400"/>
      <c r="Z1128" s="400"/>
      <c r="AA1128" s="400"/>
      <c r="AB1128" s="400"/>
      <c r="AC1128" s="400"/>
      <c r="AD1128" s="400"/>
      <c r="AE1128" s="400"/>
      <c r="AF1128" s="400"/>
      <c r="AG1128" s="408"/>
      <c r="AH1128" s="400"/>
      <c r="AI1128" s="400"/>
      <c r="AJ1128" s="400"/>
      <c r="AK1128" s="400"/>
      <c r="AL1128" s="6"/>
      <c r="AM1128" s="6"/>
      <c r="AN1128" s="8"/>
    </row>
    <row r="1129" spans="1:40">
      <c r="A1129" s="725"/>
      <c r="B1129" s="727"/>
      <c r="C1129" s="726"/>
      <c r="D1129" s="726"/>
      <c r="E1129" s="400"/>
      <c r="F1129" s="401"/>
      <c r="G1129" s="400"/>
      <c r="H1129" s="400"/>
      <c r="I1129" s="400"/>
      <c r="J1129" s="409"/>
      <c r="K1129" s="400"/>
      <c r="L1129" s="400"/>
      <c r="M1129" s="400"/>
      <c r="N1129" s="400"/>
      <c r="O1129" s="400"/>
      <c r="P1129" s="400"/>
      <c r="Q1129" s="400"/>
      <c r="R1129" s="400"/>
      <c r="S1129" s="400"/>
      <c r="T1129" s="400"/>
      <c r="V1129" s="403"/>
      <c r="W1129" s="403"/>
      <c r="X1129" s="403"/>
      <c r="Y1129" s="400"/>
      <c r="Z1129" s="400"/>
      <c r="AA1129" s="400"/>
      <c r="AB1129" s="400"/>
      <c r="AC1129" s="400"/>
      <c r="AD1129" s="400"/>
      <c r="AE1129" s="400"/>
      <c r="AF1129" s="400"/>
      <c r="AG1129" s="408"/>
      <c r="AH1129" s="400"/>
      <c r="AI1129" s="400"/>
      <c r="AJ1129" s="400"/>
      <c r="AK1129" s="400"/>
      <c r="AL1129" s="6"/>
      <c r="AM1129" s="6"/>
      <c r="AN1129" s="8"/>
    </row>
    <row r="1130" spans="1:40">
      <c r="A1130" s="725"/>
      <c r="B1130" s="727"/>
      <c r="C1130" s="726"/>
      <c r="D1130" s="726"/>
      <c r="E1130" s="400"/>
      <c r="F1130" s="401"/>
      <c r="G1130" s="400"/>
      <c r="H1130" s="400"/>
      <c r="I1130" s="400"/>
      <c r="J1130" s="409"/>
      <c r="K1130" s="400"/>
      <c r="L1130" s="400"/>
      <c r="M1130" s="400"/>
      <c r="N1130" s="400"/>
      <c r="O1130" s="400"/>
      <c r="P1130" s="400"/>
      <c r="Q1130" s="400"/>
      <c r="R1130" s="400"/>
      <c r="S1130" s="400"/>
      <c r="T1130" s="400"/>
      <c r="V1130" s="403"/>
      <c r="W1130" s="403"/>
      <c r="X1130" s="403"/>
      <c r="Y1130" s="400"/>
      <c r="Z1130" s="400"/>
      <c r="AA1130" s="400"/>
      <c r="AB1130" s="400"/>
      <c r="AC1130" s="400"/>
      <c r="AD1130" s="400"/>
      <c r="AE1130" s="400"/>
      <c r="AF1130" s="400"/>
      <c r="AG1130" s="408"/>
      <c r="AH1130" s="400"/>
      <c r="AI1130" s="400"/>
      <c r="AJ1130" s="400"/>
      <c r="AK1130" s="400"/>
      <c r="AL1130" s="6"/>
      <c r="AM1130" s="6"/>
      <c r="AN1130" s="8"/>
    </row>
    <row r="1131" spans="1:40">
      <c r="A1131" s="725"/>
      <c r="B1131" s="727"/>
      <c r="C1131" s="726"/>
      <c r="D1131" s="726"/>
      <c r="E1131" s="400"/>
      <c r="F1131" s="401"/>
      <c r="G1131" s="400"/>
      <c r="H1131" s="400"/>
      <c r="I1131" s="400"/>
      <c r="J1131" s="409"/>
      <c r="K1131" s="400"/>
      <c r="L1131" s="400"/>
      <c r="M1131" s="400"/>
      <c r="N1131" s="400"/>
      <c r="O1131" s="400"/>
      <c r="P1131" s="400"/>
      <c r="Q1131" s="400"/>
      <c r="R1131" s="400"/>
      <c r="S1131" s="400"/>
      <c r="T1131" s="400"/>
      <c r="V1131" s="403"/>
      <c r="W1131" s="403"/>
      <c r="X1131" s="403"/>
      <c r="Y1131" s="400"/>
      <c r="Z1131" s="400"/>
      <c r="AA1131" s="400"/>
      <c r="AB1131" s="400"/>
      <c r="AC1131" s="400"/>
      <c r="AD1131" s="400"/>
      <c r="AE1131" s="400"/>
      <c r="AF1131" s="400"/>
      <c r="AG1131" s="408"/>
      <c r="AH1131" s="400"/>
      <c r="AI1131" s="400"/>
      <c r="AJ1131" s="400"/>
      <c r="AK1131" s="400"/>
      <c r="AL1131" s="6"/>
      <c r="AM1131" s="6"/>
      <c r="AN1131" s="8"/>
    </row>
    <row r="1132" spans="1:40">
      <c r="A1132" s="725"/>
      <c r="B1132" s="727"/>
      <c r="C1132" s="726"/>
      <c r="D1132" s="726"/>
      <c r="E1132" s="400"/>
      <c r="F1132" s="401"/>
      <c r="G1132" s="400"/>
      <c r="H1132" s="400"/>
      <c r="I1132" s="400"/>
      <c r="J1132" s="409"/>
      <c r="K1132" s="400"/>
      <c r="L1132" s="400"/>
      <c r="M1132" s="400"/>
      <c r="N1132" s="400"/>
      <c r="O1132" s="400"/>
      <c r="P1132" s="400"/>
      <c r="Q1132" s="400"/>
      <c r="R1132" s="400"/>
      <c r="S1132" s="400"/>
      <c r="T1132" s="400"/>
      <c r="V1132" s="403"/>
      <c r="W1132" s="403"/>
      <c r="X1132" s="403"/>
      <c r="Y1132" s="400"/>
      <c r="Z1132" s="400"/>
      <c r="AA1132" s="400"/>
      <c r="AB1132" s="400"/>
      <c r="AC1132" s="400"/>
      <c r="AD1132" s="400"/>
      <c r="AE1132" s="400"/>
      <c r="AF1132" s="400"/>
      <c r="AG1132" s="408"/>
      <c r="AH1132" s="400"/>
      <c r="AI1132" s="400"/>
      <c r="AJ1132" s="400"/>
      <c r="AK1132" s="400"/>
      <c r="AL1132" s="6"/>
      <c r="AM1132" s="6"/>
      <c r="AN1132" s="8"/>
    </row>
    <row r="1133" spans="1:40">
      <c r="A1133" s="725"/>
      <c r="B1133" s="727"/>
      <c r="C1133" s="726"/>
      <c r="D1133" s="726"/>
      <c r="E1133" s="400"/>
      <c r="F1133" s="401"/>
      <c r="G1133" s="400"/>
      <c r="H1133" s="400"/>
      <c r="I1133" s="400"/>
      <c r="J1133" s="409"/>
      <c r="K1133" s="400"/>
      <c r="L1133" s="400"/>
      <c r="M1133" s="400"/>
      <c r="N1133" s="400"/>
      <c r="O1133" s="400"/>
      <c r="P1133" s="400"/>
      <c r="Q1133" s="400"/>
      <c r="R1133" s="400"/>
      <c r="S1133" s="400"/>
      <c r="T1133" s="400"/>
      <c r="V1133" s="403"/>
      <c r="W1133" s="403"/>
      <c r="X1133" s="403"/>
      <c r="Y1133" s="400"/>
      <c r="Z1133" s="400"/>
      <c r="AA1133" s="400"/>
      <c r="AB1133" s="400"/>
      <c r="AC1133" s="400"/>
      <c r="AD1133" s="400"/>
      <c r="AE1133" s="400"/>
      <c r="AF1133" s="400"/>
      <c r="AG1133" s="408"/>
      <c r="AH1133" s="400"/>
      <c r="AI1133" s="400"/>
      <c r="AJ1133" s="400"/>
      <c r="AK1133" s="400"/>
      <c r="AL1133" s="6"/>
      <c r="AM1133" s="6"/>
      <c r="AN1133" s="8"/>
    </row>
    <row r="1134" spans="1:40">
      <c r="A1134" s="725"/>
      <c r="B1134" s="727"/>
      <c r="C1134" s="726"/>
      <c r="D1134" s="726"/>
      <c r="E1134" s="400"/>
      <c r="F1134" s="401"/>
      <c r="G1134" s="400"/>
      <c r="H1134" s="400"/>
      <c r="I1134" s="400"/>
      <c r="J1134" s="409"/>
      <c r="K1134" s="400"/>
      <c r="L1134" s="400"/>
      <c r="M1134" s="400"/>
      <c r="N1134" s="400"/>
      <c r="O1134" s="400"/>
      <c r="P1134" s="400"/>
      <c r="Q1134" s="400"/>
      <c r="R1134" s="400"/>
      <c r="S1134" s="400"/>
      <c r="T1134" s="400"/>
      <c r="V1134" s="403"/>
      <c r="W1134" s="403"/>
      <c r="X1134" s="403"/>
      <c r="Y1134" s="400"/>
      <c r="Z1134" s="400"/>
      <c r="AA1134" s="400"/>
      <c r="AB1134" s="400"/>
      <c r="AC1134" s="400"/>
      <c r="AD1134" s="400"/>
      <c r="AE1134" s="400"/>
      <c r="AF1134" s="400"/>
      <c r="AG1134" s="408"/>
      <c r="AH1134" s="400"/>
      <c r="AI1134" s="400"/>
      <c r="AJ1134" s="400"/>
      <c r="AK1134" s="400"/>
      <c r="AL1134" s="6"/>
      <c r="AM1134" s="6"/>
      <c r="AN1134" s="8"/>
    </row>
    <row r="1135" spans="1:40">
      <c r="A1135" s="725"/>
      <c r="B1135" s="727"/>
      <c r="C1135" s="726"/>
      <c r="D1135" s="726"/>
      <c r="E1135" s="400"/>
      <c r="F1135" s="401"/>
      <c r="G1135" s="400"/>
      <c r="H1135" s="400"/>
      <c r="I1135" s="400"/>
      <c r="J1135" s="409"/>
      <c r="K1135" s="400"/>
      <c r="L1135" s="400"/>
      <c r="M1135" s="400"/>
      <c r="N1135" s="400"/>
      <c r="O1135" s="400"/>
      <c r="P1135" s="400"/>
      <c r="Q1135" s="400"/>
      <c r="R1135" s="400"/>
      <c r="S1135" s="400"/>
      <c r="T1135" s="400"/>
      <c r="V1135" s="403"/>
      <c r="W1135" s="403"/>
      <c r="X1135" s="403"/>
      <c r="Y1135" s="400"/>
      <c r="Z1135" s="400"/>
      <c r="AA1135" s="400"/>
      <c r="AB1135" s="400"/>
      <c r="AC1135" s="400"/>
      <c r="AD1135" s="400"/>
      <c r="AE1135" s="400"/>
      <c r="AF1135" s="400"/>
      <c r="AG1135" s="408"/>
      <c r="AH1135" s="400"/>
      <c r="AI1135" s="400"/>
      <c r="AJ1135" s="400"/>
      <c r="AK1135" s="400"/>
      <c r="AL1135" s="6"/>
      <c r="AM1135" s="6"/>
      <c r="AN1135" s="8"/>
    </row>
    <row r="1136" spans="1:40">
      <c r="A1136" s="725"/>
      <c r="B1136" s="727"/>
      <c r="C1136" s="726"/>
      <c r="D1136" s="726"/>
      <c r="E1136" s="400"/>
      <c r="F1136" s="401"/>
      <c r="G1136" s="400"/>
      <c r="H1136" s="400"/>
      <c r="I1136" s="400"/>
      <c r="J1136" s="409"/>
      <c r="K1136" s="400"/>
      <c r="L1136" s="400"/>
      <c r="M1136" s="400"/>
      <c r="N1136" s="400"/>
      <c r="O1136" s="400"/>
      <c r="P1136" s="400"/>
      <c r="Q1136" s="400"/>
      <c r="R1136" s="400"/>
      <c r="S1136" s="400"/>
      <c r="T1136" s="400"/>
      <c r="V1136" s="403"/>
      <c r="W1136" s="403"/>
      <c r="X1136" s="403"/>
      <c r="Y1136" s="400"/>
      <c r="Z1136" s="400"/>
      <c r="AA1136" s="400"/>
      <c r="AB1136" s="400"/>
      <c r="AC1136" s="400"/>
      <c r="AD1136" s="400"/>
      <c r="AE1136" s="400"/>
      <c r="AF1136" s="400"/>
      <c r="AG1136" s="408"/>
      <c r="AH1136" s="400"/>
      <c r="AI1136" s="400"/>
      <c r="AJ1136" s="400"/>
      <c r="AK1136" s="400"/>
      <c r="AL1136" s="6"/>
      <c r="AM1136" s="6"/>
      <c r="AN1136" s="8"/>
    </row>
    <row r="1137" spans="1:40">
      <c r="A1137" s="725"/>
      <c r="B1137" s="727"/>
      <c r="C1137" s="726"/>
      <c r="D1137" s="726"/>
      <c r="E1137" s="400"/>
      <c r="F1137" s="401"/>
      <c r="G1137" s="400"/>
      <c r="H1137" s="400"/>
      <c r="I1137" s="400"/>
      <c r="J1137" s="409"/>
      <c r="K1137" s="400"/>
      <c r="L1137" s="400"/>
      <c r="M1137" s="400"/>
      <c r="N1137" s="400"/>
      <c r="O1137" s="400"/>
      <c r="P1137" s="400"/>
      <c r="Q1137" s="400"/>
      <c r="R1137" s="400"/>
      <c r="S1137" s="400"/>
      <c r="T1137" s="400"/>
      <c r="V1137" s="403"/>
      <c r="W1137" s="403"/>
      <c r="X1137" s="403"/>
      <c r="Y1137" s="400"/>
      <c r="Z1137" s="400"/>
      <c r="AA1137" s="400"/>
      <c r="AB1137" s="400"/>
      <c r="AC1137" s="400"/>
      <c r="AD1137" s="400"/>
      <c r="AE1137" s="400"/>
      <c r="AF1137" s="400"/>
      <c r="AG1137" s="408"/>
      <c r="AH1137" s="400"/>
      <c r="AI1137" s="400"/>
      <c r="AJ1137" s="400"/>
      <c r="AK1137" s="400"/>
      <c r="AL1137" s="6"/>
      <c r="AM1137" s="6"/>
      <c r="AN1137" s="8"/>
    </row>
    <row r="1138" spans="1:40">
      <c r="A1138" s="725"/>
      <c r="B1138" s="727"/>
      <c r="C1138" s="726"/>
      <c r="D1138" s="726"/>
      <c r="E1138" s="400"/>
      <c r="F1138" s="401"/>
      <c r="G1138" s="400"/>
      <c r="H1138" s="400"/>
      <c r="I1138" s="400"/>
      <c r="J1138" s="409"/>
      <c r="K1138" s="400"/>
      <c r="L1138" s="400"/>
      <c r="M1138" s="400"/>
      <c r="N1138" s="400"/>
      <c r="O1138" s="400"/>
      <c r="P1138" s="400"/>
      <c r="Q1138" s="400"/>
      <c r="R1138" s="400"/>
      <c r="S1138" s="400"/>
      <c r="T1138" s="400"/>
      <c r="V1138" s="403"/>
      <c r="W1138" s="403"/>
      <c r="X1138" s="403"/>
      <c r="Y1138" s="400"/>
      <c r="Z1138" s="400"/>
      <c r="AA1138" s="400"/>
      <c r="AB1138" s="400"/>
      <c r="AC1138" s="400"/>
      <c r="AD1138" s="400"/>
      <c r="AE1138" s="400"/>
      <c r="AF1138" s="400"/>
      <c r="AG1138" s="408"/>
      <c r="AH1138" s="400"/>
      <c r="AI1138" s="400"/>
      <c r="AJ1138" s="400"/>
      <c r="AK1138" s="400"/>
      <c r="AL1138" s="6"/>
      <c r="AM1138" s="6"/>
      <c r="AN1138" s="8"/>
    </row>
    <row r="1139" spans="1:40">
      <c r="A1139" s="725"/>
      <c r="B1139" s="727"/>
      <c r="C1139" s="726"/>
      <c r="D1139" s="726"/>
      <c r="E1139" s="400"/>
      <c r="F1139" s="401"/>
      <c r="G1139" s="400"/>
      <c r="H1139" s="400"/>
      <c r="I1139" s="400"/>
      <c r="J1139" s="409"/>
      <c r="K1139" s="400"/>
      <c r="L1139" s="400"/>
      <c r="M1139" s="400"/>
      <c r="N1139" s="400"/>
      <c r="O1139" s="400"/>
      <c r="P1139" s="400"/>
      <c r="Q1139" s="400"/>
      <c r="R1139" s="400"/>
      <c r="S1139" s="400"/>
      <c r="T1139" s="400"/>
      <c r="V1139" s="403"/>
      <c r="W1139" s="403"/>
      <c r="X1139" s="403"/>
      <c r="Y1139" s="400"/>
      <c r="Z1139" s="400"/>
      <c r="AA1139" s="400"/>
      <c r="AB1139" s="400"/>
      <c r="AC1139" s="400"/>
      <c r="AD1139" s="400"/>
      <c r="AE1139" s="400"/>
      <c r="AF1139" s="400"/>
      <c r="AG1139" s="408"/>
      <c r="AH1139" s="400"/>
      <c r="AI1139" s="400"/>
      <c r="AJ1139" s="400"/>
      <c r="AK1139" s="400"/>
      <c r="AL1139" s="6"/>
      <c r="AM1139" s="6"/>
      <c r="AN1139" s="8"/>
    </row>
    <row r="1140" spans="1:40">
      <c r="A1140" s="725"/>
      <c r="B1140" s="727"/>
      <c r="C1140" s="726"/>
      <c r="D1140" s="726"/>
      <c r="E1140" s="400"/>
      <c r="F1140" s="401"/>
      <c r="G1140" s="400"/>
      <c r="H1140" s="400"/>
      <c r="I1140" s="400"/>
      <c r="J1140" s="409"/>
      <c r="K1140" s="400"/>
      <c r="L1140" s="400"/>
      <c r="M1140" s="400"/>
      <c r="N1140" s="400"/>
      <c r="O1140" s="400"/>
      <c r="P1140" s="400"/>
      <c r="Q1140" s="400"/>
      <c r="R1140" s="400"/>
      <c r="S1140" s="400"/>
      <c r="T1140" s="400"/>
      <c r="V1140" s="403"/>
      <c r="W1140" s="403"/>
      <c r="X1140" s="403"/>
      <c r="Y1140" s="400"/>
      <c r="Z1140" s="400"/>
      <c r="AA1140" s="400"/>
      <c r="AB1140" s="400"/>
      <c r="AC1140" s="400"/>
      <c r="AD1140" s="400"/>
      <c r="AE1140" s="400"/>
      <c r="AF1140" s="400"/>
      <c r="AG1140" s="408"/>
      <c r="AH1140" s="400"/>
      <c r="AI1140" s="400"/>
      <c r="AJ1140" s="400"/>
      <c r="AK1140" s="400"/>
      <c r="AL1140" s="6"/>
      <c r="AM1140" s="6"/>
      <c r="AN1140" s="8"/>
    </row>
    <row r="1141" spans="1:40">
      <c r="A1141" s="725"/>
      <c r="B1141" s="727"/>
      <c r="C1141" s="726"/>
      <c r="D1141" s="726"/>
      <c r="E1141" s="400"/>
      <c r="F1141" s="401"/>
      <c r="G1141" s="400"/>
      <c r="H1141" s="400"/>
      <c r="I1141" s="400"/>
      <c r="J1141" s="409"/>
      <c r="K1141" s="400"/>
      <c r="L1141" s="400"/>
      <c r="M1141" s="400"/>
      <c r="N1141" s="400"/>
      <c r="O1141" s="400"/>
      <c r="P1141" s="400"/>
      <c r="Q1141" s="400"/>
      <c r="R1141" s="400"/>
      <c r="S1141" s="400"/>
      <c r="T1141" s="400"/>
      <c r="V1141" s="403"/>
      <c r="W1141" s="403"/>
      <c r="X1141" s="403"/>
      <c r="Y1141" s="400"/>
      <c r="Z1141" s="400"/>
      <c r="AA1141" s="400"/>
      <c r="AB1141" s="400"/>
      <c r="AC1141" s="400"/>
      <c r="AD1141" s="400"/>
      <c r="AE1141" s="400"/>
      <c r="AF1141" s="400"/>
      <c r="AG1141" s="408"/>
      <c r="AH1141" s="400"/>
      <c r="AI1141" s="400"/>
      <c r="AJ1141" s="400"/>
      <c r="AK1141" s="400"/>
      <c r="AL1141" s="6"/>
      <c r="AM1141" s="6"/>
      <c r="AN1141" s="8"/>
    </row>
    <row r="1142" spans="1:40">
      <c r="A1142" s="725"/>
      <c r="B1142" s="727"/>
      <c r="C1142" s="726"/>
      <c r="D1142" s="726"/>
      <c r="E1142" s="400"/>
      <c r="F1142" s="401"/>
      <c r="G1142" s="400"/>
      <c r="H1142" s="400"/>
      <c r="I1142" s="400"/>
      <c r="J1142" s="409"/>
      <c r="K1142" s="400"/>
      <c r="L1142" s="400"/>
      <c r="M1142" s="400"/>
      <c r="N1142" s="400"/>
      <c r="O1142" s="400"/>
      <c r="P1142" s="400"/>
      <c r="Q1142" s="400"/>
      <c r="R1142" s="400"/>
      <c r="S1142" s="400"/>
      <c r="T1142" s="400"/>
      <c r="V1142" s="403"/>
      <c r="W1142" s="403"/>
      <c r="X1142" s="403"/>
      <c r="Y1142" s="400"/>
      <c r="Z1142" s="400"/>
      <c r="AA1142" s="400"/>
      <c r="AB1142" s="400"/>
      <c r="AC1142" s="400"/>
      <c r="AD1142" s="400"/>
      <c r="AE1142" s="400"/>
      <c r="AF1142" s="400"/>
      <c r="AG1142" s="408"/>
      <c r="AH1142" s="400"/>
      <c r="AI1142" s="400"/>
      <c r="AJ1142" s="400"/>
      <c r="AK1142" s="400"/>
      <c r="AL1142" s="6"/>
      <c r="AM1142" s="6"/>
      <c r="AN1142" s="8"/>
    </row>
    <row r="1143" spans="1:40">
      <c r="A1143" s="725"/>
      <c r="B1143" s="727"/>
      <c r="C1143" s="726"/>
      <c r="D1143" s="726"/>
      <c r="E1143" s="400"/>
      <c r="F1143" s="401"/>
      <c r="G1143" s="400"/>
      <c r="H1143" s="400"/>
      <c r="I1143" s="400"/>
      <c r="J1143" s="409"/>
      <c r="K1143" s="400"/>
      <c r="L1143" s="400"/>
      <c r="M1143" s="400"/>
      <c r="N1143" s="400"/>
      <c r="O1143" s="400"/>
      <c r="P1143" s="400"/>
      <c r="Q1143" s="400"/>
      <c r="R1143" s="400"/>
      <c r="S1143" s="400"/>
      <c r="T1143" s="400"/>
      <c r="V1143" s="403"/>
      <c r="W1143" s="403"/>
      <c r="X1143" s="403"/>
      <c r="Y1143" s="400"/>
      <c r="Z1143" s="400"/>
      <c r="AA1143" s="400"/>
      <c r="AB1143" s="400"/>
      <c r="AC1143" s="400"/>
      <c r="AD1143" s="400"/>
      <c r="AE1143" s="400"/>
      <c r="AF1143" s="400"/>
      <c r="AG1143" s="408"/>
      <c r="AH1143" s="400"/>
      <c r="AI1143" s="400"/>
      <c r="AJ1143" s="400"/>
      <c r="AK1143" s="400"/>
      <c r="AL1143" s="6"/>
      <c r="AM1143" s="6"/>
      <c r="AN1143" s="8"/>
    </row>
    <row r="1144" spans="1:40">
      <c r="A1144" s="725"/>
      <c r="B1144" s="727"/>
      <c r="C1144" s="726"/>
      <c r="D1144" s="726"/>
      <c r="E1144" s="400"/>
      <c r="F1144" s="401"/>
      <c r="G1144" s="400"/>
      <c r="H1144" s="400"/>
      <c r="I1144" s="400"/>
      <c r="J1144" s="409"/>
      <c r="K1144" s="400"/>
      <c r="L1144" s="400"/>
      <c r="M1144" s="400"/>
      <c r="N1144" s="400"/>
      <c r="O1144" s="400"/>
      <c r="P1144" s="400"/>
      <c r="Q1144" s="400"/>
      <c r="R1144" s="400"/>
      <c r="S1144" s="400"/>
      <c r="T1144" s="400"/>
      <c r="V1144" s="403"/>
      <c r="W1144" s="403"/>
      <c r="X1144" s="403"/>
      <c r="Y1144" s="400"/>
      <c r="Z1144" s="400"/>
      <c r="AA1144" s="400"/>
      <c r="AB1144" s="400"/>
      <c r="AC1144" s="400"/>
      <c r="AD1144" s="400"/>
      <c r="AE1144" s="400"/>
      <c r="AF1144" s="400"/>
      <c r="AG1144" s="408"/>
      <c r="AH1144" s="400"/>
      <c r="AI1144" s="400"/>
      <c r="AJ1144" s="400"/>
      <c r="AK1144" s="400"/>
      <c r="AL1144" s="6"/>
      <c r="AM1144" s="6"/>
      <c r="AN1144" s="8"/>
    </row>
    <row r="1145" spans="1:40">
      <c r="A1145" s="725"/>
      <c r="B1145" s="727"/>
      <c r="C1145" s="726"/>
      <c r="D1145" s="726"/>
      <c r="E1145" s="400"/>
      <c r="F1145" s="401"/>
      <c r="G1145" s="400"/>
      <c r="H1145" s="400"/>
      <c r="I1145" s="400"/>
      <c r="J1145" s="409"/>
      <c r="K1145" s="400"/>
      <c r="L1145" s="400"/>
      <c r="M1145" s="400"/>
      <c r="N1145" s="400"/>
      <c r="O1145" s="400"/>
      <c r="P1145" s="400"/>
      <c r="Q1145" s="400"/>
      <c r="R1145" s="400"/>
      <c r="S1145" s="400"/>
      <c r="T1145" s="400"/>
      <c r="V1145" s="403"/>
      <c r="W1145" s="403"/>
      <c r="X1145" s="403"/>
      <c r="Y1145" s="400"/>
      <c r="Z1145" s="400"/>
      <c r="AA1145" s="400"/>
      <c r="AB1145" s="400"/>
      <c r="AC1145" s="400"/>
      <c r="AD1145" s="400"/>
      <c r="AE1145" s="400"/>
      <c r="AF1145" s="400"/>
      <c r="AG1145" s="408"/>
      <c r="AH1145" s="400"/>
      <c r="AI1145" s="400"/>
      <c r="AJ1145" s="400"/>
      <c r="AK1145" s="400"/>
      <c r="AL1145" s="6"/>
      <c r="AM1145" s="6"/>
      <c r="AN1145" s="8"/>
    </row>
    <row r="1146" spans="1:40">
      <c r="A1146" s="725"/>
      <c r="B1146" s="727"/>
      <c r="C1146" s="726"/>
      <c r="D1146" s="726"/>
      <c r="E1146" s="400"/>
      <c r="F1146" s="401"/>
      <c r="G1146" s="400"/>
      <c r="H1146" s="400"/>
      <c r="I1146" s="400"/>
      <c r="J1146" s="409"/>
      <c r="K1146" s="400"/>
      <c r="L1146" s="400"/>
      <c r="M1146" s="400"/>
      <c r="N1146" s="400"/>
      <c r="O1146" s="400"/>
      <c r="P1146" s="400"/>
      <c r="Q1146" s="400"/>
      <c r="R1146" s="400"/>
      <c r="S1146" s="400"/>
      <c r="T1146" s="400"/>
      <c r="V1146" s="403"/>
      <c r="W1146" s="403"/>
      <c r="X1146" s="403"/>
      <c r="Y1146" s="400"/>
      <c r="Z1146" s="400"/>
      <c r="AA1146" s="400"/>
      <c r="AB1146" s="400"/>
      <c r="AC1146" s="400"/>
      <c r="AD1146" s="400"/>
      <c r="AE1146" s="400"/>
      <c r="AF1146" s="400"/>
      <c r="AG1146" s="408"/>
      <c r="AH1146" s="400"/>
      <c r="AI1146" s="400"/>
      <c r="AJ1146" s="400"/>
      <c r="AK1146" s="400"/>
      <c r="AL1146" s="6"/>
      <c r="AM1146" s="6"/>
      <c r="AN1146" s="8"/>
    </row>
    <row r="1147" spans="1:40">
      <c r="A1147" s="725"/>
      <c r="B1147" s="727"/>
      <c r="C1147" s="726"/>
      <c r="D1147" s="726"/>
      <c r="E1147" s="400"/>
      <c r="F1147" s="401"/>
      <c r="G1147" s="400"/>
      <c r="H1147" s="400"/>
      <c r="I1147" s="400"/>
      <c r="J1147" s="409"/>
      <c r="K1147" s="400"/>
      <c r="L1147" s="400"/>
      <c r="M1147" s="400"/>
      <c r="N1147" s="400"/>
      <c r="O1147" s="400"/>
      <c r="P1147" s="400"/>
      <c r="Q1147" s="400"/>
      <c r="R1147" s="400"/>
      <c r="S1147" s="400"/>
      <c r="T1147" s="400"/>
      <c r="V1147" s="403"/>
      <c r="W1147" s="403"/>
      <c r="X1147" s="403"/>
      <c r="Y1147" s="400"/>
      <c r="Z1147" s="400"/>
      <c r="AA1147" s="400"/>
      <c r="AB1147" s="400"/>
      <c r="AC1147" s="400"/>
      <c r="AD1147" s="400"/>
      <c r="AE1147" s="400"/>
      <c r="AF1147" s="400"/>
      <c r="AG1147" s="408"/>
      <c r="AH1147" s="400"/>
      <c r="AI1147" s="400"/>
      <c r="AJ1147" s="400"/>
      <c r="AK1147" s="400"/>
      <c r="AL1147" s="6"/>
      <c r="AM1147" s="6"/>
      <c r="AN1147" s="8"/>
    </row>
    <row r="1148" spans="1:40">
      <c r="A1148" s="725"/>
      <c r="B1148" s="727"/>
      <c r="C1148" s="726"/>
      <c r="D1148" s="726"/>
      <c r="E1148" s="400"/>
      <c r="F1148" s="401"/>
      <c r="G1148" s="400"/>
      <c r="H1148" s="400"/>
      <c r="I1148" s="400"/>
      <c r="J1148" s="409"/>
      <c r="K1148" s="400"/>
      <c r="L1148" s="400"/>
      <c r="M1148" s="400"/>
      <c r="N1148" s="400"/>
      <c r="O1148" s="400"/>
      <c r="P1148" s="400"/>
      <c r="Q1148" s="400"/>
      <c r="R1148" s="400"/>
      <c r="S1148" s="400"/>
      <c r="T1148" s="400"/>
      <c r="V1148" s="403"/>
      <c r="W1148" s="403"/>
      <c r="X1148" s="403"/>
      <c r="Y1148" s="400"/>
      <c r="Z1148" s="400"/>
      <c r="AA1148" s="400"/>
      <c r="AB1148" s="400"/>
      <c r="AC1148" s="400"/>
      <c r="AD1148" s="400"/>
      <c r="AE1148" s="400"/>
      <c r="AF1148" s="400"/>
      <c r="AG1148" s="408"/>
      <c r="AH1148" s="400"/>
      <c r="AI1148" s="400"/>
      <c r="AJ1148" s="400"/>
      <c r="AK1148" s="400"/>
      <c r="AL1148" s="6"/>
      <c r="AM1148" s="6"/>
      <c r="AN1148" s="8"/>
    </row>
    <row r="1149" spans="1:40">
      <c r="A1149" s="725"/>
      <c r="B1149" s="727"/>
      <c r="C1149" s="726"/>
      <c r="D1149" s="726"/>
      <c r="E1149" s="400"/>
      <c r="F1149" s="401"/>
      <c r="G1149" s="400"/>
      <c r="H1149" s="400"/>
      <c r="I1149" s="400"/>
      <c r="J1149" s="409"/>
      <c r="K1149" s="400"/>
      <c r="L1149" s="400"/>
      <c r="M1149" s="400"/>
      <c r="N1149" s="400"/>
      <c r="O1149" s="400"/>
      <c r="P1149" s="400"/>
      <c r="Q1149" s="400"/>
      <c r="R1149" s="400"/>
      <c r="S1149" s="400"/>
      <c r="T1149" s="400"/>
      <c r="V1149" s="403"/>
      <c r="W1149" s="403"/>
      <c r="X1149" s="403"/>
      <c r="Y1149" s="400"/>
      <c r="Z1149" s="400"/>
      <c r="AA1149" s="400"/>
      <c r="AB1149" s="400"/>
      <c r="AC1149" s="400"/>
      <c r="AD1149" s="400"/>
      <c r="AE1149" s="400"/>
      <c r="AF1149" s="400"/>
      <c r="AG1149" s="408"/>
      <c r="AH1149" s="400"/>
      <c r="AI1149" s="400"/>
      <c r="AJ1149" s="400"/>
      <c r="AK1149" s="400"/>
      <c r="AL1149" s="6"/>
      <c r="AM1149" s="6"/>
      <c r="AN1149" s="8"/>
    </row>
    <row r="1150" spans="1:40">
      <c r="A1150" s="725"/>
      <c r="B1150" s="727"/>
      <c r="C1150" s="726"/>
      <c r="D1150" s="726"/>
      <c r="E1150" s="400"/>
      <c r="F1150" s="401"/>
      <c r="G1150" s="400"/>
      <c r="H1150" s="400"/>
      <c r="I1150" s="400"/>
      <c r="J1150" s="409"/>
      <c r="K1150" s="400"/>
      <c r="L1150" s="400"/>
      <c r="M1150" s="400"/>
      <c r="N1150" s="400"/>
      <c r="O1150" s="400"/>
      <c r="P1150" s="400"/>
      <c r="Q1150" s="400"/>
      <c r="R1150" s="400"/>
      <c r="S1150" s="400"/>
      <c r="T1150" s="400"/>
      <c r="V1150" s="403"/>
      <c r="W1150" s="403"/>
      <c r="X1150" s="403"/>
      <c r="Y1150" s="400"/>
      <c r="Z1150" s="400"/>
      <c r="AA1150" s="400"/>
      <c r="AB1150" s="400"/>
      <c r="AC1150" s="400"/>
      <c r="AD1150" s="400"/>
      <c r="AE1150" s="400"/>
      <c r="AF1150" s="400"/>
      <c r="AG1150" s="408"/>
      <c r="AH1150" s="400"/>
      <c r="AI1150" s="400"/>
      <c r="AJ1150" s="400"/>
      <c r="AK1150" s="400"/>
      <c r="AL1150" s="6"/>
      <c r="AM1150" s="6"/>
      <c r="AN1150" s="8"/>
    </row>
    <row r="1151" spans="1:40">
      <c r="A1151" s="725"/>
      <c r="B1151" s="727"/>
      <c r="C1151" s="726"/>
      <c r="D1151" s="726"/>
      <c r="E1151" s="400"/>
      <c r="F1151" s="401"/>
      <c r="G1151" s="400"/>
      <c r="H1151" s="400"/>
      <c r="I1151" s="400"/>
      <c r="J1151" s="409"/>
      <c r="K1151" s="400"/>
      <c r="L1151" s="400"/>
      <c r="M1151" s="400"/>
      <c r="N1151" s="400"/>
      <c r="O1151" s="400"/>
      <c r="P1151" s="400"/>
      <c r="Q1151" s="400"/>
      <c r="R1151" s="400"/>
      <c r="S1151" s="400"/>
      <c r="T1151" s="400"/>
      <c r="V1151" s="403"/>
      <c r="W1151" s="403"/>
      <c r="X1151" s="403"/>
      <c r="Y1151" s="400"/>
      <c r="Z1151" s="400"/>
      <c r="AA1151" s="400"/>
      <c r="AB1151" s="400"/>
      <c r="AC1151" s="400"/>
      <c r="AD1151" s="400"/>
      <c r="AE1151" s="400"/>
      <c r="AF1151" s="400"/>
      <c r="AG1151" s="408"/>
      <c r="AH1151" s="400"/>
      <c r="AI1151" s="400"/>
      <c r="AJ1151" s="400"/>
      <c r="AK1151" s="400"/>
      <c r="AL1151" s="6"/>
      <c r="AM1151" s="6"/>
      <c r="AN1151" s="8"/>
    </row>
    <row r="1152" spans="1:40">
      <c r="A1152" s="725"/>
      <c r="B1152" s="727"/>
      <c r="C1152" s="726"/>
      <c r="D1152" s="726"/>
      <c r="E1152" s="400"/>
      <c r="F1152" s="401"/>
      <c r="G1152" s="400"/>
      <c r="H1152" s="400"/>
      <c r="I1152" s="400"/>
      <c r="J1152" s="409"/>
      <c r="K1152" s="400"/>
      <c r="L1152" s="400"/>
      <c r="M1152" s="400"/>
      <c r="N1152" s="400"/>
      <c r="O1152" s="400"/>
      <c r="P1152" s="400"/>
      <c r="Q1152" s="400"/>
      <c r="R1152" s="400"/>
      <c r="S1152" s="400"/>
      <c r="T1152" s="400"/>
      <c r="V1152" s="403"/>
      <c r="W1152" s="403"/>
      <c r="X1152" s="403"/>
      <c r="Y1152" s="400"/>
      <c r="Z1152" s="400"/>
      <c r="AA1152" s="400"/>
      <c r="AB1152" s="400"/>
      <c r="AC1152" s="400"/>
      <c r="AD1152" s="400"/>
      <c r="AE1152" s="400"/>
      <c r="AF1152" s="400"/>
      <c r="AG1152" s="408"/>
      <c r="AH1152" s="400"/>
      <c r="AI1152" s="400"/>
      <c r="AJ1152" s="400"/>
      <c r="AK1152" s="400"/>
      <c r="AL1152" s="6"/>
      <c r="AM1152" s="6"/>
      <c r="AN1152" s="8"/>
    </row>
    <row r="1153" spans="1:40">
      <c r="A1153" s="725"/>
      <c r="B1153" s="727"/>
      <c r="C1153" s="726"/>
      <c r="D1153" s="726"/>
      <c r="E1153" s="400"/>
      <c r="F1153" s="401"/>
      <c r="G1153" s="400"/>
      <c r="H1153" s="400"/>
      <c r="I1153" s="400"/>
      <c r="J1153" s="409"/>
      <c r="K1153" s="400"/>
      <c r="L1153" s="400"/>
      <c r="M1153" s="400"/>
      <c r="N1153" s="400"/>
      <c r="O1153" s="400"/>
      <c r="P1153" s="400"/>
      <c r="Q1153" s="400"/>
      <c r="R1153" s="400"/>
      <c r="S1153" s="400"/>
      <c r="T1153" s="400"/>
      <c r="V1153" s="403"/>
      <c r="W1153" s="403"/>
      <c r="X1153" s="403"/>
      <c r="Y1153" s="400"/>
      <c r="Z1153" s="400"/>
      <c r="AA1153" s="400"/>
      <c r="AB1153" s="400"/>
      <c r="AC1153" s="400"/>
      <c r="AD1153" s="400"/>
      <c r="AE1153" s="400"/>
      <c r="AF1153" s="400"/>
      <c r="AG1153" s="408"/>
      <c r="AH1153" s="400"/>
      <c r="AI1153" s="400"/>
      <c r="AJ1153" s="400"/>
      <c r="AK1153" s="400"/>
      <c r="AL1153" s="6"/>
      <c r="AM1153" s="6"/>
      <c r="AN1153" s="8"/>
    </row>
    <row r="1154" spans="1:40">
      <c r="A1154" s="725"/>
      <c r="B1154" s="727"/>
      <c r="C1154" s="726"/>
      <c r="D1154" s="726"/>
      <c r="E1154" s="400"/>
      <c r="F1154" s="401"/>
      <c r="G1154" s="400"/>
      <c r="H1154" s="400"/>
      <c r="I1154" s="400"/>
      <c r="J1154" s="409"/>
      <c r="K1154" s="400"/>
      <c r="L1154" s="400"/>
      <c r="M1154" s="400"/>
      <c r="N1154" s="400"/>
      <c r="O1154" s="400"/>
      <c r="P1154" s="400"/>
      <c r="Q1154" s="400"/>
      <c r="R1154" s="400"/>
      <c r="S1154" s="400"/>
      <c r="T1154" s="400"/>
      <c r="V1154" s="403"/>
      <c r="W1154" s="403"/>
      <c r="X1154" s="403"/>
      <c r="Y1154" s="400"/>
      <c r="Z1154" s="400"/>
      <c r="AA1154" s="400"/>
      <c r="AB1154" s="400"/>
      <c r="AC1154" s="400"/>
      <c r="AD1154" s="400"/>
      <c r="AE1154" s="400"/>
      <c r="AF1154" s="400"/>
      <c r="AG1154" s="408"/>
      <c r="AH1154" s="400"/>
      <c r="AI1154" s="400"/>
      <c r="AJ1154" s="400"/>
      <c r="AK1154" s="400"/>
      <c r="AL1154" s="6"/>
      <c r="AM1154" s="6"/>
      <c r="AN1154" s="8"/>
    </row>
    <row r="1155" spans="1:40">
      <c r="A1155" s="725"/>
      <c r="B1155" s="727"/>
      <c r="C1155" s="726"/>
      <c r="D1155" s="726"/>
      <c r="E1155" s="400"/>
      <c r="F1155" s="401"/>
      <c r="G1155" s="400"/>
      <c r="H1155" s="400"/>
      <c r="I1155" s="400"/>
      <c r="J1155" s="409"/>
      <c r="K1155" s="400"/>
      <c r="L1155" s="400"/>
      <c r="M1155" s="400"/>
      <c r="N1155" s="400"/>
      <c r="O1155" s="400"/>
      <c r="P1155" s="400"/>
      <c r="Q1155" s="400"/>
      <c r="R1155" s="400"/>
      <c r="S1155" s="400"/>
      <c r="T1155" s="400"/>
      <c r="V1155" s="403"/>
      <c r="W1155" s="403"/>
      <c r="X1155" s="403"/>
      <c r="Y1155" s="400"/>
      <c r="Z1155" s="400"/>
      <c r="AA1155" s="400"/>
      <c r="AB1155" s="400"/>
      <c r="AC1155" s="400"/>
      <c r="AD1155" s="400"/>
      <c r="AE1155" s="400"/>
      <c r="AF1155" s="400"/>
      <c r="AG1155" s="408"/>
      <c r="AH1155" s="400"/>
      <c r="AI1155" s="400"/>
      <c r="AJ1155" s="400"/>
      <c r="AK1155" s="400"/>
      <c r="AL1155" s="6"/>
      <c r="AM1155" s="6"/>
      <c r="AN1155" s="8"/>
    </row>
    <row r="1156" spans="1:40">
      <c r="A1156" s="725"/>
      <c r="B1156" s="727"/>
      <c r="C1156" s="726"/>
      <c r="D1156" s="726"/>
      <c r="E1156" s="400"/>
      <c r="F1156" s="401"/>
      <c r="G1156" s="400"/>
      <c r="H1156" s="400"/>
      <c r="I1156" s="400"/>
      <c r="J1156" s="409"/>
      <c r="K1156" s="400"/>
      <c r="L1156" s="400"/>
      <c r="M1156" s="400"/>
      <c r="N1156" s="400"/>
      <c r="O1156" s="400"/>
      <c r="P1156" s="400"/>
      <c r="Q1156" s="400"/>
      <c r="R1156" s="400"/>
      <c r="S1156" s="400"/>
      <c r="T1156" s="400"/>
      <c r="V1156" s="403"/>
      <c r="W1156" s="403"/>
      <c r="X1156" s="403"/>
      <c r="Y1156" s="400"/>
      <c r="Z1156" s="400"/>
      <c r="AA1156" s="400"/>
      <c r="AB1156" s="400"/>
      <c r="AC1156" s="400"/>
      <c r="AD1156" s="400"/>
      <c r="AE1156" s="400"/>
      <c r="AF1156" s="400"/>
      <c r="AG1156" s="408"/>
      <c r="AH1156" s="400"/>
      <c r="AI1156" s="400"/>
      <c r="AJ1156" s="400"/>
      <c r="AK1156" s="400"/>
      <c r="AL1156" s="6"/>
      <c r="AM1156" s="6"/>
      <c r="AN1156" s="8"/>
    </row>
    <row r="1157" spans="1:40">
      <c r="A1157" s="725"/>
      <c r="B1157" s="727"/>
      <c r="C1157" s="726"/>
      <c r="D1157" s="726"/>
      <c r="E1157" s="400"/>
      <c r="F1157" s="401"/>
      <c r="G1157" s="400"/>
      <c r="H1157" s="400"/>
      <c r="I1157" s="400"/>
      <c r="J1157" s="409"/>
      <c r="K1157" s="400"/>
      <c r="L1157" s="400"/>
      <c r="M1157" s="400"/>
      <c r="N1157" s="400"/>
      <c r="O1157" s="400"/>
      <c r="P1157" s="400"/>
      <c r="Q1157" s="400"/>
      <c r="R1157" s="400"/>
      <c r="S1157" s="400"/>
      <c r="T1157" s="400"/>
      <c r="V1157" s="403"/>
      <c r="W1157" s="403"/>
      <c r="X1157" s="403"/>
      <c r="Y1157" s="400"/>
      <c r="Z1157" s="400"/>
      <c r="AA1157" s="400"/>
      <c r="AB1157" s="400"/>
      <c r="AC1157" s="400"/>
      <c r="AD1157" s="400"/>
      <c r="AE1157" s="400"/>
      <c r="AF1157" s="400"/>
      <c r="AG1157" s="408"/>
      <c r="AH1157" s="400"/>
      <c r="AI1157" s="400"/>
      <c r="AJ1157" s="400"/>
      <c r="AK1157" s="400"/>
      <c r="AL1157" s="6"/>
      <c r="AM1157" s="6"/>
      <c r="AN1157" s="8"/>
    </row>
    <row r="1158" spans="1:40">
      <c r="A1158" s="725"/>
      <c r="B1158" s="727"/>
      <c r="C1158" s="726"/>
      <c r="D1158" s="726"/>
      <c r="E1158" s="400"/>
      <c r="F1158" s="401"/>
      <c r="G1158" s="400"/>
      <c r="H1158" s="400"/>
      <c r="I1158" s="400"/>
      <c r="J1158" s="409"/>
      <c r="K1158" s="400"/>
      <c r="L1158" s="400"/>
      <c r="M1158" s="400"/>
      <c r="N1158" s="400"/>
      <c r="O1158" s="400"/>
      <c r="P1158" s="400"/>
      <c r="Q1158" s="400"/>
      <c r="R1158" s="400"/>
      <c r="S1158" s="400"/>
      <c r="T1158" s="400"/>
      <c r="V1158" s="403"/>
      <c r="W1158" s="403"/>
      <c r="X1158" s="403"/>
      <c r="Y1158" s="400"/>
      <c r="Z1158" s="400"/>
      <c r="AA1158" s="400"/>
      <c r="AB1158" s="400"/>
      <c r="AC1158" s="400"/>
      <c r="AD1158" s="400"/>
      <c r="AE1158" s="400"/>
      <c r="AF1158" s="400"/>
      <c r="AG1158" s="408"/>
      <c r="AH1158" s="400"/>
      <c r="AI1158" s="400"/>
      <c r="AJ1158" s="400"/>
      <c r="AK1158" s="400"/>
      <c r="AL1158" s="6"/>
      <c r="AM1158" s="6"/>
      <c r="AN1158" s="8"/>
    </row>
    <row r="1159" spans="1:40">
      <c r="A1159" s="725"/>
      <c r="B1159" s="727"/>
      <c r="C1159" s="726"/>
      <c r="D1159" s="726"/>
      <c r="E1159" s="400"/>
      <c r="F1159" s="401"/>
      <c r="G1159" s="400"/>
      <c r="H1159" s="400"/>
      <c r="I1159" s="400"/>
      <c r="J1159" s="409"/>
      <c r="K1159" s="400"/>
      <c r="L1159" s="400"/>
      <c r="M1159" s="400"/>
      <c r="N1159" s="400"/>
      <c r="O1159" s="400"/>
      <c r="P1159" s="400"/>
      <c r="Q1159" s="400"/>
      <c r="R1159" s="400"/>
      <c r="S1159" s="400"/>
      <c r="T1159" s="400"/>
      <c r="V1159" s="403"/>
      <c r="W1159" s="403"/>
      <c r="X1159" s="403"/>
      <c r="Y1159" s="400"/>
      <c r="Z1159" s="400"/>
      <c r="AA1159" s="400"/>
      <c r="AB1159" s="400"/>
      <c r="AC1159" s="400"/>
      <c r="AD1159" s="400"/>
      <c r="AE1159" s="400"/>
      <c r="AF1159" s="400"/>
      <c r="AG1159" s="408"/>
      <c r="AH1159" s="400"/>
      <c r="AI1159" s="400"/>
      <c r="AJ1159" s="400"/>
      <c r="AK1159" s="400"/>
      <c r="AL1159" s="6"/>
      <c r="AM1159" s="6"/>
      <c r="AN1159" s="8"/>
    </row>
    <row r="1160" spans="1:40">
      <c r="A1160" s="725"/>
      <c r="B1160" s="727"/>
      <c r="C1160" s="726"/>
      <c r="D1160" s="726"/>
      <c r="E1160" s="400"/>
      <c r="F1160" s="401"/>
      <c r="G1160" s="400"/>
      <c r="H1160" s="400"/>
      <c r="I1160" s="400"/>
      <c r="J1160" s="409"/>
      <c r="K1160" s="400"/>
      <c r="L1160" s="400"/>
      <c r="M1160" s="400"/>
      <c r="N1160" s="400"/>
      <c r="O1160" s="400"/>
      <c r="P1160" s="400"/>
      <c r="Q1160" s="400"/>
      <c r="R1160" s="400"/>
      <c r="S1160" s="400"/>
      <c r="T1160" s="400"/>
      <c r="V1160" s="403"/>
      <c r="W1160" s="403"/>
      <c r="X1160" s="403"/>
      <c r="Y1160" s="400"/>
      <c r="Z1160" s="400"/>
      <c r="AA1160" s="400"/>
      <c r="AB1160" s="400"/>
      <c r="AC1160" s="400"/>
      <c r="AD1160" s="400"/>
      <c r="AE1160" s="400"/>
      <c r="AF1160" s="400"/>
      <c r="AG1160" s="408"/>
      <c r="AH1160" s="400"/>
      <c r="AI1160" s="400"/>
      <c r="AJ1160" s="400"/>
      <c r="AK1160" s="400"/>
      <c r="AL1160" s="6"/>
      <c r="AM1160" s="6"/>
      <c r="AN1160" s="8"/>
    </row>
    <row r="1161" spans="1:40">
      <c r="A1161" s="725"/>
      <c r="B1161" s="727"/>
      <c r="C1161" s="726"/>
      <c r="D1161" s="726"/>
      <c r="E1161" s="400"/>
      <c r="F1161" s="401"/>
      <c r="G1161" s="400"/>
      <c r="H1161" s="400"/>
      <c r="I1161" s="400"/>
      <c r="J1161" s="409"/>
      <c r="K1161" s="400"/>
      <c r="L1161" s="400"/>
      <c r="M1161" s="400"/>
      <c r="N1161" s="400"/>
      <c r="O1161" s="400"/>
      <c r="P1161" s="400"/>
      <c r="Q1161" s="400"/>
      <c r="R1161" s="400"/>
      <c r="S1161" s="400"/>
      <c r="T1161" s="400"/>
      <c r="V1161" s="403"/>
      <c r="W1161" s="403"/>
      <c r="X1161" s="403"/>
      <c r="Y1161" s="400"/>
      <c r="Z1161" s="400"/>
      <c r="AA1161" s="400"/>
      <c r="AB1161" s="400"/>
      <c r="AC1161" s="400"/>
      <c r="AD1161" s="400"/>
      <c r="AE1161" s="400"/>
      <c r="AF1161" s="400"/>
      <c r="AG1161" s="408"/>
      <c r="AH1161" s="400"/>
      <c r="AI1161" s="400"/>
      <c r="AJ1161" s="400"/>
      <c r="AK1161" s="400"/>
      <c r="AL1161" s="6"/>
      <c r="AM1161" s="6"/>
      <c r="AN1161" s="8"/>
    </row>
    <row r="1162" spans="1:40">
      <c r="A1162" s="725"/>
      <c r="B1162" s="727"/>
      <c r="C1162" s="726"/>
      <c r="D1162" s="726"/>
      <c r="E1162" s="400"/>
      <c r="F1162" s="401"/>
      <c r="G1162" s="400"/>
      <c r="H1162" s="400"/>
      <c r="I1162" s="400"/>
      <c r="J1162" s="409"/>
      <c r="K1162" s="400"/>
      <c r="L1162" s="400"/>
      <c r="M1162" s="400"/>
      <c r="N1162" s="400"/>
      <c r="O1162" s="400"/>
      <c r="P1162" s="400"/>
      <c r="Q1162" s="400"/>
      <c r="R1162" s="400"/>
      <c r="S1162" s="400"/>
      <c r="T1162" s="400"/>
      <c r="V1162" s="403"/>
      <c r="W1162" s="403"/>
      <c r="X1162" s="403"/>
      <c r="Y1162" s="400"/>
      <c r="Z1162" s="400"/>
      <c r="AA1162" s="400"/>
      <c r="AB1162" s="400"/>
      <c r="AC1162" s="400"/>
      <c r="AD1162" s="400"/>
      <c r="AE1162" s="400"/>
      <c r="AF1162" s="400"/>
      <c r="AG1162" s="408"/>
      <c r="AH1162" s="400"/>
      <c r="AI1162" s="400"/>
      <c r="AJ1162" s="400"/>
      <c r="AK1162" s="400"/>
      <c r="AL1162" s="6"/>
      <c r="AM1162" s="6"/>
      <c r="AN1162" s="8"/>
    </row>
    <row r="1163" spans="1:40">
      <c r="A1163" s="725"/>
      <c r="B1163" s="727"/>
      <c r="C1163" s="726"/>
      <c r="D1163" s="726"/>
      <c r="E1163" s="400"/>
      <c r="F1163" s="401"/>
      <c r="G1163" s="400"/>
      <c r="H1163" s="400"/>
      <c r="I1163" s="400"/>
      <c r="J1163" s="409"/>
      <c r="K1163" s="400"/>
      <c r="L1163" s="400"/>
      <c r="M1163" s="400"/>
      <c r="N1163" s="400"/>
      <c r="O1163" s="400"/>
      <c r="P1163" s="400"/>
      <c r="Q1163" s="400"/>
      <c r="R1163" s="400"/>
      <c r="S1163" s="400"/>
      <c r="T1163" s="400"/>
      <c r="V1163" s="403"/>
      <c r="W1163" s="403"/>
      <c r="X1163" s="403"/>
      <c r="Y1163" s="400"/>
      <c r="Z1163" s="400"/>
      <c r="AA1163" s="400"/>
      <c r="AB1163" s="400"/>
      <c r="AC1163" s="400"/>
      <c r="AD1163" s="400"/>
      <c r="AE1163" s="400"/>
      <c r="AF1163" s="400"/>
      <c r="AG1163" s="408"/>
      <c r="AH1163" s="400"/>
      <c r="AI1163" s="400"/>
      <c r="AJ1163" s="400"/>
      <c r="AK1163" s="400"/>
      <c r="AL1163" s="6"/>
      <c r="AM1163" s="6"/>
      <c r="AN1163" s="8"/>
    </row>
    <row r="1164" spans="1:40">
      <c r="A1164" s="725"/>
      <c r="B1164" s="727"/>
      <c r="C1164" s="726"/>
      <c r="D1164" s="726"/>
      <c r="E1164" s="400"/>
      <c r="F1164" s="401"/>
      <c r="G1164" s="400"/>
      <c r="H1164" s="400"/>
      <c r="I1164" s="400"/>
      <c r="J1164" s="409"/>
      <c r="K1164" s="400"/>
      <c r="L1164" s="400"/>
      <c r="M1164" s="400"/>
      <c r="N1164" s="400"/>
      <c r="O1164" s="400"/>
      <c r="P1164" s="400"/>
      <c r="Q1164" s="400"/>
      <c r="R1164" s="400"/>
      <c r="S1164" s="400"/>
      <c r="T1164" s="400"/>
      <c r="V1164" s="403"/>
      <c r="W1164" s="403"/>
      <c r="X1164" s="403"/>
      <c r="Y1164" s="400"/>
      <c r="Z1164" s="400"/>
      <c r="AA1164" s="400"/>
      <c r="AB1164" s="400"/>
      <c r="AC1164" s="400"/>
      <c r="AD1164" s="400"/>
      <c r="AE1164" s="400"/>
      <c r="AF1164" s="400"/>
      <c r="AG1164" s="408"/>
      <c r="AH1164" s="400"/>
      <c r="AI1164" s="400"/>
      <c r="AJ1164" s="400"/>
      <c r="AK1164" s="400"/>
      <c r="AL1164" s="6"/>
      <c r="AM1164" s="6"/>
      <c r="AN1164" s="8"/>
    </row>
    <row r="1165" spans="1:40">
      <c r="A1165" s="725"/>
      <c r="B1165" s="727"/>
      <c r="C1165" s="726"/>
      <c r="D1165" s="726"/>
      <c r="E1165" s="400"/>
      <c r="F1165" s="401"/>
      <c r="G1165" s="400"/>
      <c r="H1165" s="400"/>
      <c r="I1165" s="400"/>
      <c r="J1165" s="409"/>
      <c r="K1165" s="400"/>
      <c r="L1165" s="400"/>
      <c r="M1165" s="400"/>
      <c r="N1165" s="400"/>
      <c r="O1165" s="400"/>
      <c r="P1165" s="400"/>
      <c r="Q1165" s="400"/>
      <c r="R1165" s="400"/>
      <c r="S1165" s="400"/>
      <c r="T1165" s="400"/>
      <c r="V1165" s="403"/>
      <c r="W1165" s="403"/>
      <c r="X1165" s="403"/>
      <c r="Y1165" s="400"/>
      <c r="Z1165" s="400"/>
      <c r="AA1165" s="400"/>
      <c r="AB1165" s="400"/>
      <c r="AC1165" s="400"/>
      <c r="AD1165" s="400"/>
      <c r="AE1165" s="400"/>
      <c r="AF1165" s="400"/>
      <c r="AG1165" s="408"/>
      <c r="AH1165" s="400"/>
      <c r="AI1165" s="400"/>
      <c r="AJ1165" s="400"/>
      <c r="AK1165" s="400"/>
      <c r="AL1165" s="6"/>
      <c r="AM1165" s="6"/>
      <c r="AN1165" s="8"/>
    </row>
    <row r="1166" spans="1:40">
      <c r="A1166" s="725"/>
      <c r="B1166" s="727"/>
      <c r="C1166" s="726"/>
      <c r="D1166" s="726"/>
      <c r="E1166" s="400"/>
      <c r="F1166" s="401"/>
      <c r="G1166" s="400"/>
      <c r="H1166" s="400"/>
      <c r="I1166" s="400"/>
      <c r="J1166" s="409"/>
      <c r="K1166" s="400"/>
      <c r="L1166" s="400"/>
      <c r="M1166" s="400"/>
      <c r="N1166" s="400"/>
      <c r="O1166" s="400"/>
      <c r="P1166" s="400"/>
      <c r="Q1166" s="400"/>
      <c r="R1166" s="400"/>
      <c r="S1166" s="400"/>
      <c r="T1166" s="400"/>
      <c r="V1166" s="403"/>
      <c r="W1166" s="403"/>
      <c r="X1166" s="403"/>
      <c r="Y1166" s="400"/>
      <c r="Z1166" s="400"/>
      <c r="AA1166" s="400"/>
      <c r="AB1166" s="400"/>
      <c r="AC1166" s="400"/>
      <c r="AD1166" s="400"/>
      <c r="AE1166" s="400"/>
      <c r="AF1166" s="400"/>
      <c r="AG1166" s="408"/>
      <c r="AH1166" s="400"/>
      <c r="AI1166" s="400"/>
      <c r="AJ1166" s="400"/>
      <c r="AK1166" s="400"/>
      <c r="AL1166" s="6"/>
      <c r="AM1166" s="6"/>
      <c r="AN1166" s="8"/>
    </row>
    <row r="1167" spans="1:40">
      <c r="A1167" s="725"/>
      <c r="B1167" s="727"/>
      <c r="C1167" s="726"/>
      <c r="D1167" s="726"/>
      <c r="E1167" s="400"/>
      <c r="F1167" s="401"/>
      <c r="G1167" s="400"/>
      <c r="H1167" s="400"/>
      <c r="I1167" s="400"/>
      <c r="J1167" s="409"/>
      <c r="K1167" s="400"/>
      <c r="L1167" s="400"/>
      <c r="M1167" s="400"/>
      <c r="N1167" s="400"/>
      <c r="O1167" s="400"/>
      <c r="P1167" s="400"/>
      <c r="Q1167" s="400"/>
      <c r="R1167" s="400"/>
      <c r="S1167" s="400"/>
      <c r="T1167" s="400"/>
      <c r="V1167" s="403"/>
      <c r="W1167" s="403"/>
      <c r="X1167" s="403"/>
      <c r="Y1167" s="400"/>
      <c r="Z1167" s="400"/>
      <c r="AA1167" s="400"/>
      <c r="AB1167" s="400"/>
      <c r="AC1167" s="400"/>
      <c r="AD1167" s="400"/>
      <c r="AE1167" s="400"/>
      <c r="AF1167" s="400"/>
      <c r="AG1167" s="408"/>
      <c r="AH1167" s="400"/>
      <c r="AI1167" s="400"/>
      <c r="AJ1167" s="400"/>
      <c r="AK1167" s="400"/>
      <c r="AL1167" s="6"/>
      <c r="AM1167" s="6"/>
      <c r="AN1167" s="8"/>
    </row>
    <row r="1168" spans="1:40">
      <c r="A1168" s="725"/>
      <c r="B1168" s="727"/>
      <c r="C1168" s="726"/>
      <c r="D1168" s="726"/>
      <c r="E1168" s="400"/>
      <c r="F1168" s="401"/>
      <c r="G1168" s="400"/>
      <c r="H1168" s="400"/>
      <c r="I1168" s="400"/>
      <c r="J1168" s="409"/>
      <c r="K1168" s="400"/>
      <c r="L1168" s="400"/>
      <c r="M1168" s="400"/>
      <c r="N1168" s="400"/>
      <c r="O1168" s="400"/>
      <c r="P1168" s="400"/>
      <c r="Q1168" s="400"/>
      <c r="R1168" s="400"/>
      <c r="S1168" s="400"/>
      <c r="T1168" s="400"/>
      <c r="V1168" s="403"/>
      <c r="W1168" s="403"/>
      <c r="X1168" s="403"/>
      <c r="Y1168" s="400"/>
      <c r="Z1168" s="400"/>
      <c r="AA1168" s="400"/>
      <c r="AB1168" s="400"/>
      <c r="AC1168" s="400"/>
      <c r="AD1168" s="400"/>
      <c r="AE1168" s="400"/>
      <c r="AF1168" s="400"/>
      <c r="AG1168" s="408"/>
      <c r="AH1168" s="400"/>
      <c r="AI1168" s="400"/>
      <c r="AJ1168" s="400"/>
      <c r="AK1168" s="400"/>
      <c r="AL1168" s="6"/>
      <c r="AM1168" s="6"/>
      <c r="AN1168" s="8"/>
    </row>
    <row r="1169" spans="1:40">
      <c r="A1169" s="725"/>
      <c r="B1169" s="727"/>
      <c r="C1169" s="726"/>
      <c r="D1169" s="726"/>
      <c r="E1169" s="400"/>
      <c r="F1169" s="401"/>
      <c r="G1169" s="400"/>
      <c r="H1169" s="400"/>
      <c r="I1169" s="400"/>
      <c r="J1169" s="409"/>
      <c r="K1169" s="400"/>
      <c r="L1169" s="400"/>
      <c r="M1169" s="400"/>
      <c r="N1169" s="400"/>
      <c r="O1169" s="400"/>
      <c r="P1169" s="400"/>
      <c r="Q1169" s="400"/>
      <c r="R1169" s="400"/>
      <c r="S1169" s="400"/>
      <c r="T1169" s="400"/>
      <c r="V1169" s="403"/>
      <c r="W1169" s="403"/>
      <c r="X1169" s="403"/>
      <c r="Y1169" s="400"/>
      <c r="Z1169" s="400"/>
      <c r="AA1169" s="400"/>
      <c r="AB1169" s="400"/>
      <c r="AC1169" s="400"/>
      <c r="AD1169" s="400"/>
      <c r="AE1169" s="400"/>
      <c r="AF1169" s="400"/>
      <c r="AG1169" s="408"/>
      <c r="AH1169" s="400"/>
      <c r="AI1169" s="400"/>
      <c r="AJ1169" s="400"/>
      <c r="AK1169" s="400"/>
      <c r="AL1169" s="6"/>
      <c r="AM1169" s="6"/>
      <c r="AN1169" s="8"/>
    </row>
    <row r="1170" spans="1:40">
      <c r="A1170" s="725"/>
      <c r="B1170" s="727"/>
      <c r="C1170" s="726"/>
      <c r="D1170" s="726"/>
      <c r="E1170" s="400"/>
      <c r="F1170" s="401"/>
      <c r="G1170" s="400"/>
      <c r="H1170" s="400"/>
      <c r="I1170" s="400"/>
      <c r="J1170" s="409"/>
      <c r="K1170" s="400"/>
      <c r="L1170" s="400"/>
      <c r="M1170" s="400"/>
      <c r="N1170" s="400"/>
      <c r="O1170" s="400"/>
      <c r="P1170" s="400"/>
      <c r="Q1170" s="400"/>
      <c r="R1170" s="400"/>
      <c r="S1170" s="400"/>
      <c r="T1170" s="400"/>
      <c r="V1170" s="403"/>
      <c r="W1170" s="403"/>
      <c r="X1170" s="403"/>
      <c r="Y1170" s="400"/>
      <c r="Z1170" s="400"/>
      <c r="AA1170" s="400"/>
      <c r="AB1170" s="400"/>
      <c r="AC1170" s="400"/>
      <c r="AD1170" s="400"/>
      <c r="AE1170" s="400"/>
      <c r="AF1170" s="400"/>
      <c r="AG1170" s="408"/>
      <c r="AH1170" s="400"/>
      <c r="AI1170" s="400"/>
      <c r="AJ1170" s="400"/>
      <c r="AK1170" s="400"/>
      <c r="AL1170" s="6"/>
      <c r="AM1170" s="6"/>
      <c r="AN1170" s="8"/>
    </row>
    <row r="1171" spans="1:40">
      <c r="A1171" s="725"/>
      <c r="B1171" s="727"/>
      <c r="C1171" s="726"/>
      <c r="D1171" s="726"/>
      <c r="E1171" s="400"/>
      <c r="F1171" s="401"/>
      <c r="G1171" s="400"/>
      <c r="H1171" s="400"/>
      <c r="I1171" s="400"/>
      <c r="J1171" s="409"/>
      <c r="K1171" s="400"/>
      <c r="L1171" s="400"/>
      <c r="M1171" s="400"/>
      <c r="N1171" s="400"/>
      <c r="O1171" s="400"/>
      <c r="P1171" s="400"/>
      <c r="Q1171" s="400"/>
      <c r="R1171" s="400"/>
      <c r="S1171" s="400"/>
      <c r="T1171" s="400"/>
      <c r="V1171" s="403"/>
      <c r="W1171" s="403"/>
      <c r="X1171" s="403"/>
      <c r="Y1171" s="400"/>
      <c r="Z1171" s="400"/>
      <c r="AA1171" s="400"/>
      <c r="AB1171" s="400"/>
      <c r="AC1171" s="400"/>
      <c r="AD1171" s="400"/>
      <c r="AE1171" s="400"/>
      <c r="AF1171" s="400"/>
      <c r="AG1171" s="408"/>
      <c r="AH1171" s="400"/>
      <c r="AI1171" s="400"/>
      <c r="AJ1171" s="400"/>
      <c r="AK1171" s="400"/>
      <c r="AL1171" s="6"/>
      <c r="AM1171" s="6"/>
      <c r="AN1171" s="8"/>
    </row>
    <row r="1172" spans="1:40">
      <c r="A1172" s="725"/>
      <c r="B1172" s="727"/>
      <c r="C1172" s="726"/>
      <c r="D1172" s="726"/>
      <c r="E1172" s="400"/>
      <c r="F1172" s="401"/>
      <c r="G1172" s="400"/>
      <c r="H1172" s="400"/>
      <c r="I1172" s="400"/>
      <c r="J1172" s="409"/>
      <c r="K1172" s="400"/>
      <c r="L1172" s="400"/>
      <c r="M1172" s="400"/>
      <c r="N1172" s="400"/>
      <c r="O1172" s="400"/>
      <c r="P1172" s="400"/>
      <c r="Q1172" s="400"/>
      <c r="R1172" s="400"/>
      <c r="S1172" s="400"/>
      <c r="T1172" s="400"/>
      <c r="V1172" s="403"/>
      <c r="W1172" s="403"/>
      <c r="X1172" s="403"/>
      <c r="Y1172" s="400"/>
      <c r="Z1172" s="400"/>
      <c r="AA1172" s="400"/>
      <c r="AB1172" s="400"/>
      <c r="AC1172" s="400"/>
      <c r="AD1172" s="400"/>
      <c r="AE1172" s="400"/>
      <c r="AF1172" s="400"/>
      <c r="AG1172" s="408"/>
      <c r="AH1172" s="400"/>
      <c r="AI1172" s="400"/>
      <c r="AJ1172" s="400"/>
      <c r="AK1172" s="400"/>
      <c r="AL1172" s="6"/>
      <c r="AM1172" s="6"/>
      <c r="AN1172" s="8"/>
    </row>
    <row r="1173" spans="1:40">
      <c r="A1173" s="725"/>
      <c r="B1173" s="727"/>
      <c r="C1173" s="726"/>
      <c r="D1173" s="726"/>
      <c r="E1173" s="400"/>
      <c r="F1173" s="401"/>
      <c r="G1173" s="400"/>
      <c r="H1173" s="400"/>
      <c r="I1173" s="400"/>
      <c r="J1173" s="409"/>
      <c r="K1173" s="400"/>
      <c r="L1173" s="400"/>
      <c r="M1173" s="400"/>
      <c r="N1173" s="400"/>
      <c r="O1173" s="400"/>
      <c r="P1173" s="400"/>
      <c r="Q1173" s="400"/>
      <c r="R1173" s="400"/>
      <c r="S1173" s="400"/>
      <c r="T1173" s="400"/>
      <c r="V1173" s="403"/>
      <c r="W1173" s="403"/>
      <c r="X1173" s="403"/>
      <c r="Y1173" s="400"/>
      <c r="Z1173" s="400"/>
      <c r="AA1173" s="400"/>
      <c r="AB1173" s="400"/>
      <c r="AC1173" s="400"/>
      <c r="AD1173" s="400"/>
      <c r="AE1173" s="400"/>
      <c r="AF1173" s="400"/>
      <c r="AG1173" s="408"/>
      <c r="AH1173" s="400"/>
      <c r="AI1173" s="400"/>
      <c r="AJ1173" s="400"/>
      <c r="AK1173" s="400"/>
      <c r="AL1173" s="6"/>
      <c r="AM1173" s="6"/>
      <c r="AN1173" s="8"/>
    </row>
    <row r="1174" spans="1:40">
      <c r="A1174" s="725"/>
      <c r="B1174" s="727"/>
      <c r="C1174" s="726"/>
      <c r="D1174" s="726"/>
      <c r="E1174" s="400"/>
      <c r="F1174" s="401"/>
      <c r="G1174" s="400"/>
      <c r="H1174" s="400"/>
      <c r="I1174" s="400"/>
      <c r="J1174" s="409"/>
      <c r="K1174" s="400"/>
      <c r="L1174" s="400"/>
      <c r="M1174" s="400"/>
      <c r="N1174" s="400"/>
      <c r="O1174" s="400"/>
      <c r="P1174" s="400"/>
      <c r="Q1174" s="400"/>
      <c r="R1174" s="400"/>
      <c r="S1174" s="400"/>
      <c r="T1174" s="400"/>
      <c r="V1174" s="403"/>
      <c r="W1174" s="403"/>
      <c r="X1174" s="403"/>
      <c r="Y1174" s="400"/>
      <c r="Z1174" s="400"/>
      <c r="AA1174" s="400"/>
      <c r="AB1174" s="400"/>
      <c r="AC1174" s="400"/>
      <c r="AD1174" s="400"/>
      <c r="AE1174" s="400"/>
      <c r="AF1174" s="400"/>
      <c r="AG1174" s="408"/>
      <c r="AH1174" s="400"/>
      <c r="AI1174" s="400"/>
      <c r="AJ1174" s="400"/>
      <c r="AK1174" s="400"/>
      <c r="AL1174" s="6"/>
      <c r="AM1174" s="6"/>
      <c r="AN1174" s="8"/>
    </row>
    <row r="1175" spans="1:40">
      <c r="A1175" s="725"/>
      <c r="B1175" s="727"/>
      <c r="C1175" s="726"/>
      <c r="D1175" s="726"/>
      <c r="E1175" s="400"/>
      <c r="F1175" s="401"/>
      <c r="G1175" s="400"/>
      <c r="H1175" s="400"/>
      <c r="I1175" s="400"/>
      <c r="J1175" s="409"/>
      <c r="K1175" s="400"/>
      <c r="L1175" s="400"/>
      <c r="M1175" s="400"/>
      <c r="N1175" s="400"/>
      <c r="O1175" s="400"/>
      <c r="P1175" s="400"/>
      <c r="Q1175" s="400"/>
      <c r="R1175" s="400"/>
      <c r="S1175" s="400"/>
      <c r="T1175" s="400"/>
      <c r="V1175" s="403"/>
      <c r="W1175" s="403"/>
      <c r="X1175" s="403"/>
      <c r="Y1175" s="400"/>
      <c r="Z1175" s="400"/>
      <c r="AA1175" s="400"/>
      <c r="AB1175" s="400"/>
      <c r="AC1175" s="400"/>
      <c r="AD1175" s="400"/>
      <c r="AE1175" s="400"/>
      <c r="AF1175" s="400"/>
      <c r="AG1175" s="408"/>
      <c r="AH1175" s="400"/>
      <c r="AI1175" s="400"/>
      <c r="AJ1175" s="400"/>
      <c r="AK1175" s="400"/>
      <c r="AL1175" s="6"/>
      <c r="AM1175" s="6"/>
      <c r="AN1175" s="8"/>
    </row>
    <row r="1176" spans="1:40">
      <c r="A1176" s="725"/>
      <c r="B1176" s="727"/>
      <c r="C1176" s="726"/>
      <c r="D1176" s="726"/>
      <c r="E1176" s="400"/>
      <c r="F1176" s="401"/>
      <c r="G1176" s="400"/>
      <c r="H1176" s="400"/>
      <c r="I1176" s="400"/>
      <c r="J1176" s="409"/>
      <c r="K1176" s="400"/>
      <c r="L1176" s="400"/>
      <c r="M1176" s="400"/>
      <c r="N1176" s="400"/>
      <c r="O1176" s="400"/>
      <c r="P1176" s="400"/>
      <c r="Q1176" s="400"/>
      <c r="R1176" s="400"/>
      <c r="S1176" s="400"/>
      <c r="T1176" s="400"/>
      <c r="V1176" s="403"/>
      <c r="W1176" s="403"/>
      <c r="X1176" s="403"/>
      <c r="Y1176" s="400"/>
      <c r="Z1176" s="400"/>
      <c r="AA1176" s="400"/>
      <c r="AB1176" s="400"/>
      <c r="AC1176" s="400"/>
      <c r="AD1176" s="400"/>
      <c r="AE1176" s="400"/>
      <c r="AF1176" s="400"/>
      <c r="AG1176" s="408"/>
      <c r="AH1176" s="400"/>
      <c r="AI1176" s="400"/>
      <c r="AJ1176" s="400"/>
      <c r="AK1176" s="400"/>
      <c r="AL1176" s="6"/>
      <c r="AM1176" s="6"/>
      <c r="AN1176" s="8"/>
    </row>
    <row r="1177" spans="1:40">
      <c r="A1177" s="725"/>
      <c r="B1177" s="727"/>
      <c r="C1177" s="726"/>
      <c r="D1177" s="726"/>
      <c r="E1177" s="400"/>
      <c r="F1177" s="401"/>
      <c r="G1177" s="400"/>
      <c r="H1177" s="400"/>
      <c r="I1177" s="400"/>
      <c r="J1177" s="409"/>
      <c r="K1177" s="400"/>
      <c r="L1177" s="400"/>
      <c r="M1177" s="400"/>
      <c r="N1177" s="400"/>
      <c r="O1177" s="400"/>
      <c r="P1177" s="400"/>
      <c r="Q1177" s="400"/>
      <c r="R1177" s="400"/>
      <c r="S1177" s="400"/>
      <c r="T1177" s="400"/>
      <c r="V1177" s="403"/>
      <c r="W1177" s="403"/>
      <c r="X1177" s="403"/>
      <c r="Y1177" s="400"/>
      <c r="Z1177" s="400"/>
      <c r="AA1177" s="400"/>
      <c r="AB1177" s="400"/>
      <c r="AC1177" s="400"/>
      <c r="AD1177" s="400"/>
      <c r="AE1177" s="400"/>
      <c r="AF1177" s="400"/>
      <c r="AG1177" s="408"/>
      <c r="AH1177" s="400"/>
      <c r="AI1177" s="400"/>
      <c r="AJ1177" s="400"/>
      <c r="AK1177" s="400"/>
      <c r="AL1177" s="6"/>
      <c r="AM1177" s="6"/>
      <c r="AN1177" s="8"/>
    </row>
    <row r="1178" spans="1:40">
      <c r="A1178" s="725"/>
      <c r="B1178" s="727"/>
      <c r="C1178" s="726"/>
      <c r="D1178" s="726"/>
      <c r="E1178" s="400"/>
      <c r="F1178" s="401"/>
      <c r="G1178" s="400"/>
      <c r="H1178" s="400"/>
      <c r="I1178" s="400"/>
      <c r="J1178" s="409"/>
      <c r="K1178" s="400"/>
      <c r="L1178" s="400"/>
      <c r="M1178" s="400"/>
      <c r="N1178" s="400"/>
      <c r="O1178" s="400"/>
      <c r="P1178" s="400"/>
      <c r="Q1178" s="400"/>
      <c r="R1178" s="400"/>
      <c r="S1178" s="400"/>
      <c r="T1178" s="400"/>
      <c r="V1178" s="403"/>
      <c r="W1178" s="403"/>
      <c r="X1178" s="403"/>
      <c r="Y1178" s="400"/>
      <c r="Z1178" s="400"/>
      <c r="AA1178" s="400"/>
      <c r="AB1178" s="400"/>
      <c r="AC1178" s="400"/>
      <c r="AD1178" s="400"/>
      <c r="AE1178" s="400"/>
      <c r="AF1178" s="400"/>
      <c r="AG1178" s="408"/>
      <c r="AH1178" s="400"/>
      <c r="AI1178" s="400"/>
      <c r="AJ1178" s="400"/>
      <c r="AK1178" s="400"/>
      <c r="AL1178" s="6"/>
      <c r="AM1178" s="6"/>
      <c r="AN1178" s="8"/>
    </row>
    <row r="1179" spans="1:40">
      <c r="A1179" s="725"/>
      <c r="B1179" s="727"/>
      <c r="C1179" s="726"/>
      <c r="D1179" s="726"/>
      <c r="E1179" s="400"/>
      <c r="F1179" s="401"/>
      <c r="G1179" s="400"/>
      <c r="H1179" s="400"/>
      <c r="I1179" s="400"/>
      <c r="J1179" s="409"/>
      <c r="K1179" s="400"/>
      <c r="L1179" s="400"/>
      <c r="M1179" s="400"/>
      <c r="N1179" s="400"/>
      <c r="O1179" s="400"/>
      <c r="P1179" s="400"/>
      <c r="Q1179" s="400"/>
      <c r="R1179" s="400"/>
      <c r="S1179" s="400"/>
      <c r="T1179" s="400"/>
      <c r="V1179" s="403"/>
      <c r="W1179" s="403"/>
      <c r="X1179" s="403"/>
      <c r="Y1179" s="400"/>
      <c r="Z1179" s="400"/>
      <c r="AA1179" s="400"/>
      <c r="AB1179" s="400"/>
      <c r="AC1179" s="400"/>
      <c r="AD1179" s="400"/>
      <c r="AE1179" s="400"/>
      <c r="AF1179" s="400"/>
      <c r="AG1179" s="408"/>
      <c r="AH1179" s="400"/>
      <c r="AI1179" s="400"/>
      <c r="AJ1179" s="400"/>
      <c r="AK1179" s="400"/>
      <c r="AL1179" s="6"/>
      <c r="AM1179" s="6"/>
      <c r="AN1179" s="8"/>
    </row>
    <row r="1180" spans="1:40">
      <c r="A1180" s="725"/>
      <c r="B1180" s="727"/>
      <c r="C1180" s="726"/>
      <c r="D1180" s="726"/>
      <c r="E1180" s="400"/>
      <c r="F1180" s="401"/>
      <c r="G1180" s="400"/>
      <c r="H1180" s="400"/>
      <c r="I1180" s="400"/>
      <c r="J1180" s="409"/>
      <c r="K1180" s="400"/>
      <c r="L1180" s="400"/>
      <c r="M1180" s="400"/>
      <c r="N1180" s="400"/>
      <c r="O1180" s="400"/>
      <c r="P1180" s="400"/>
      <c r="Q1180" s="400"/>
      <c r="R1180" s="400"/>
      <c r="S1180" s="400"/>
      <c r="T1180" s="400"/>
      <c r="V1180" s="403"/>
      <c r="W1180" s="403"/>
      <c r="X1180" s="403"/>
      <c r="Y1180" s="400"/>
      <c r="Z1180" s="400"/>
      <c r="AA1180" s="400"/>
      <c r="AB1180" s="400"/>
      <c r="AC1180" s="400"/>
      <c r="AD1180" s="400"/>
      <c r="AE1180" s="400"/>
      <c r="AF1180" s="400"/>
      <c r="AG1180" s="408"/>
      <c r="AH1180" s="400"/>
      <c r="AI1180" s="400"/>
      <c r="AJ1180" s="400"/>
      <c r="AK1180" s="400"/>
      <c r="AL1180" s="6"/>
      <c r="AM1180" s="6"/>
      <c r="AN1180" s="8"/>
    </row>
    <row r="1181" spans="1:40">
      <c r="A1181" s="725"/>
      <c r="B1181" s="727"/>
      <c r="C1181" s="726"/>
      <c r="D1181" s="726"/>
      <c r="E1181" s="400"/>
      <c r="F1181" s="401"/>
      <c r="G1181" s="400"/>
      <c r="H1181" s="400"/>
      <c r="I1181" s="400"/>
      <c r="J1181" s="409"/>
      <c r="K1181" s="400"/>
      <c r="L1181" s="400"/>
      <c r="M1181" s="400"/>
      <c r="N1181" s="400"/>
      <c r="O1181" s="400"/>
      <c r="P1181" s="400"/>
      <c r="Q1181" s="400"/>
      <c r="R1181" s="400"/>
      <c r="S1181" s="400"/>
      <c r="T1181" s="400"/>
      <c r="V1181" s="403"/>
      <c r="W1181" s="403"/>
      <c r="X1181" s="403"/>
      <c r="Y1181" s="400"/>
      <c r="Z1181" s="400"/>
      <c r="AA1181" s="400"/>
      <c r="AB1181" s="400"/>
      <c r="AC1181" s="400"/>
      <c r="AD1181" s="400"/>
      <c r="AE1181" s="400"/>
      <c r="AF1181" s="400"/>
      <c r="AG1181" s="408"/>
      <c r="AH1181" s="400"/>
      <c r="AI1181" s="400"/>
      <c r="AJ1181" s="400"/>
      <c r="AK1181" s="400"/>
      <c r="AL1181" s="6"/>
      <c r="AM1181" s="6"/>
      <c r="AN1181" s="8"/>
    </row>
    <row r="1182" spans="1:40">
      <c r="A1182" s="725"/>
      <c r="B1182" s="727"/>
      <c r="C1182" s="726"/>
      <c r="D1182" s="726"/>
      <c r="E1182" s="400"/>
      <c r="F1182" s="401"/>
      <c r="G1182" s="400"/>
      <c r="H1182" s="400"/>
      <c r="I1182" s="400"/>
      <c r="J1182" s="409"/>
      <c r="K1182" s="400"/>
      <c r="L1182" s="400"/>
      <c r="M1182" s="400"/>
      <c r="N1182" s="400"/>
      <c r="O1182" s="400"/>
      <c r="P1182" s="400"/>
      <c r="Q1182" s="400"/>
      <c r="R1182" s="400"/>
      <c r="S1182" s="400"/>
      <c r="T1182" s="400"/>
      <c r="V1182" s="403"/>
      <c r="W1182" s="403"/>
      <c r="X1182" s="403"/>
      <c r="Y1182" s="400"/>
      <c r="Z1182" s="400"/>
      <c r="AA1182" s="400"/>
      <c r="AB1182" s="400"/>
      <c r="AC1182" s="400"/>
      <c r="AD1182" s="400"/>
      <c r="AE1182" s="400"/>
      <c r="AF1182" s="400"/>
      <c r="AG1182" s="408"/>
      <c r="AH1182" s="400"/>
      <c r="AI1182" s="400"/>
      <c r="AJ1182" s="400"/>
      <c r="AK1182" s="400"/>
      <c r="AL1182" s="6"/>
      <c r="AM1182" s="6"/>
      <c r="AN1182" s="8"/>
    </row>
    <row r="1183" spans="1:40">
      <c r="A1183" s="725"/>
      <c r="B1183" s="727"/>
      <c r="C1183" s="726"/>
      <c r="D1183" s="726"/>
      <c r="E1183" s="400"/>
      <c r="F1183" s="401"/>
      <c r="G1183" s="400"/>
      <c r="H1183" s="400"/>
      <c r="I1183" s="400"/>
      <c r="J1183" s="409"/>
      <c r="K1183" s="400"/>
      <c r="L1183" s="400"/>
      <c r="M1183" s="400"/>
      <c r="N1183" s="400"/>
      <c r="O1183" s="400"/>
      <c r="P1183" s="400"/>
      <c r="Q1183" s="400"/>
      <c r="R1183" s="400"/>
      <c r="S1183" s="400"/>
      <c r="T1183" s="400"/>
      <c r="V1183" s="403"/>
      <c r="W1183" s="403"/>
      <c r="X1183" s="403"/>
      <c r="Y1183" s="400"/>
      <c r="Z1183" s="400"/>
      <c r="AA1183" s="400"/>
      <c r="AB1183" s="400"/>
      <c r="AC1183" s="400"/>
      <c r="AD1183" s="400"/>
      <c r="AE1183" s="400"/>
      <c r="AF1183" s="400"/>
      <c r="AG1183" s="408"/>
      <c r="AH1183" s="400"/>
      <c r="AI1183" s="400"/>
      <c r="AJ1183" s="400"/>
      <c r="AK1183" s="400"/>
      <c r="AL1183" s="6"/>
      <c r="AM1183" s="6"/>
      <c r="AN1183" s="8"/>
    </row>
    <row r="1184" spans="1:40">
      <c r="A1184" s="725"/>
      <c r="B1184" s="727"/>
      <c r="C1184" s="726"/>
      <c r="D1184" s="726"/>
      <c r="E1184" s="400"/>
      <c r="F1184" s="401"/>
      <c r="G1184" s="400"/>
      <c r="H1184" s="400"/>
      <c r="I1184" s="400"/>
      <c r="J1184" s="409"/>
      <c r="K1184" s="400"/>
      <c r="L1184" s="400"/>
      <c r="M1184" s="400"/>
      <c r="N1184" s="400"/>
      <c r="O1184" s="400"/>
      <c r="P1184" s="400"/>
      <c r="Q1184" s="400"/>
      <c r="R1184" s="400"/>
      <c r="S1184" s="400"/>
      <c r="T1184" s="400"/>
      <c r="V1184" s="403"/>
      <c r="W1184" s="403"/>
      <c r="X1184" s="403"/>
      <c r="Y1184" s="400"/>
      <c r="Z1184" s="400"/>
      <c r="AA1184" s="400"/>
      <c r="AB1184" s="400"/>
      <c r="AC1184" s="400"/>
      <c r="AD1184" s="400"/>
      <c r="AE1184" s="400"/>
      <c r="AF1184" s="400"/>
      <c r="AG1184" s="408"/>
      <c r="AH1184" s="400"/>
      <c r="AI1184" s="400"/>
      <c r="AJ1184" s="400"/>
      <c r="AK1184" s="400"/>
      <c r="AL1184" s="6"/>
      <c r="AM1184" s="6"/>
      <c r="AN1184" s="8"/>
    </row>
    <row r="1185" spans="1:40">
      <c r="A1185" s="725"/>
      <c r="B1185" s="727"/>
      <c r="C1185" s="726"/>
      <c r="D1185" s="726"/>
      <c r="E1185" s="400"/>
      <c r="F1185" s="401"/>
      <c r="G1185" s="400"/>
      <c r="H1185" s="400"/>
      <c r="I1185" s="400"/>
      <c r="J1185" s="409"/>
      <c r="K1185" s="400"/>
      <c r="L1185" s="400"/>
      <c r="M1185" s="400"/>
      <c r="N1185" s="400"/>
      <c r="O1185" s="400"/>
      <c r="P1185" s="400"/>
      <c r="Q1185" s="400"/>
      <c r="R1185" s="400"/>
      <c r="S1185" s="400"/>
      <c r="T1185" s="400"/>
      <c r="V1185" s="403"/>
      <c r="W1185" s="403"/>
      <c r="X1185" s="403"/>
      <c r="Y1185" s="400"/>
      <c r="Z1185" s="400"/>
      <c r="AA1185" s="400"/>
      <c r="AB1185" s="400"/>
      <c r="AC1185" s="400"/>
      <c r="AD1185" s="400"/>
      <c r="AE1185" s="400"/>
      <c r="AF1185" s="400"/>
      <c r="AG1185" s="408"/>
      <c r="AH1185" s="400"/>
      <c r="AI1185" s="400"/>
      <c r="AJ1185" s="400"/>
      <c r="AK1185" s="400"/>
      <c r="AL1185" s="6"/>
      <c r="AM1185" s="6"/>
      <c r="AN1185" s="8"/>
    </row>
    <row r="1186" spans="1:40">
      <c r="A1186" s="725"/>
      <c r="B1186" s="727"/>
      <c r="C1186" s="726"/>
      <c r="D1186" s="726"/>
      <c r="E1186" s="400"/>
      <c r="F1186" s="401"/>
      <c r="G1186" s="400"/>
      <c r="H1186" s="400"/>
      <c r="I1186" s="400"/>
      <c r="J1186" s="409"/>
      <c r="K1186" s="400"/>
      <c r="L1186" s="400"/>
      <c r="M1186" s="400"/>
      <c r="N1186" s="400"/>
      <c r="O1186" s="400"/>
      <c r="P1186" s="400"/>
      <c r="Q1186" s="400"/>
      <c r="R1186" s="400"/>
      <c r="S1186" s="400"/>
      <c r="T1186" s="400"/>
      <c r="V1186" s="403"/>
      <c r="W1186" s="403"/>
      <c r="X1186" s="403"/>
      <c r="Y1186" s="400"/>
      <c r="Z1186" s="400"/>
      <c r="AA1186" s="400"/>
      <c r="AB1186" s="400"/>
      <c r="AC1186" s="400"/>
      <c r="AD1186" s="400"/>
      <c r="AE1186" s="400"/>
      <c r="AF1186" s="400"/>
      <c r="AG1186" s="408"/>
      <c r="AH1186" s="400"/>
      <c r="AI1186" s="400"/>
      <c r="AJ1186" s="400"/>
      <c r="AK1186" s="400"/>
      <c r="AL1186" s="6"/>
      <c r="AM1186" s="6"/>
      <c r="AN1186" s="8"/>
    </row>
    <row r="1187" spans="1:40">
      <c r="A1187" s="725"/>
      <c r="B1187" s="727"/>
      <c r="C1187" s="726"/>
      <c r="D1187" s="726"/>
      <c r="E1187" s="400"/>
      <c r="F1187" s="401"/>
      <c r="G1187" s="400"/>
      <c r="H1187" s="400"/>
      <c r="I1187" s="400"/>
      <c r="J1187" s="409"/>
      <c r="K1187" s="400"/>
      <c r="L1187" s="400"/>
      <c r="M1187" s="400"/>
      <c r="N1187" s="400"/>
      <c r="O1187" s="400"/>
      <c r="P1187" s="400"/>
      <c r="Q1187" s="400"/>
      <c r="R1187" s="400"/>
      <c r="S1187" s="400"/>
      <c r="T1187" s="400"/>
      <c r="V1187" s="403"/>
      <c r="W1187" s="403"/>
      <c r="X1187" s="403"/>
      <c r="Y1187" s="400"/>
      <c r="Z1187" s="400"/>
      <c r="AA1187" s="400"/>
      <c r="AB1187" s="400"/>
      <c r="AC1187" s="400"/>
      <c r="AD1187" s="400"/>
      <c r="AE1187" s="400"/>
      <c r="AF1187" s="400"/>
      <c r="AG1187" s="408"/>
      <c r="AH1187" s="400"/>
      <c r="AI1187" s="400"/>
      <c r="AJ1187" s="400"/>
      <c r="AK1187" s="400"/>
      <c r="AL1187" s="6"/>
      <c r="AM1187" s="6"/>
      <c r="AN1187" s="8"/>
    </row>
    <row r="1188" spans="1:40">
      <c r="A1188" s="725"/>
      <c r="B1188" s="727"/>
      <c r="C1188" s="726"/>
      <c r="D1188" s="726"/>
      <c r="E1188" s="400"/>
      <c r="F1188" s="401"/>
      <c r="G1188" s="400"/>
      <c r="H1188" s="400"/>
      <c r="I1188" s="400"/>
      <c r="J1188" s="409"/>
      <c r="K1188" s="400"/>
      <c r="L1188" s="400"/>
      <c r="M1188" s="400"/>
      <c r="N1188" s="400"/>
      <c r="O1188" s="400"/>
      <c r="P1188" s="400"/>
      <c r="Q1188" s="400"/>
      <c r="R1188" s="400"/>
      <c r="S1188" s="400"/>
      <c r="T1188" s="400"/>
      <c r="V1188" s="403"/>
      <c r="W1188" s="403"/>
      <c r="X1188" s="403"/>
      <c r="Y1188" s="400"/>
      <c r="Z1188" s="400"/>
      <c r="AA1188" s="400"/>
      <c r="AB1188" s="400"/>
      <c r="AC1188" s="400"/>
      <c r="AD1188" s="400"/>
      <c r="AE1188" s="400"/>
      <c r="AF1188" s="400"/>
      <c r="AG1188" s="408"/>
      <c r="AH1188" s="400"/>
      <c r="AI1188" s="400"/>
      <c r="AJ1188" s="400"/>
      <c r="AK1188" s="400"/>
      <c r="AL1188" s="6"/>
      <c r="AM1188" s="6"/>
      <c r="AN1188" s="8"/>
    </row>
    <row r="1189" spans="1:40">
      <c r="A1189" s="725"/>
      <c r="B1189" s="727"/>
      <c r="C1189" s="726"/>
      <c r="D1189" s="726"/>
      <c r="E1189" s="400"/>
      <c r="F1189" s="401"/>
      <c r="G1189" s="400"/>
      <c r="H1189" s="400"/>
      <c r="I1189" s="400"/>
      <c r="J1189" s="409"/>
      <c r="K1189" s="400"/>
      <c r="L1189" s="400"/>
      <c r="M1189" s="400"/>
      <c r="N1189" s="400"/>
      <c r="O1189" s="400"/>
      <c r="P1189" s="400"/>
      <c r="Q1189" s="400"/>
      <c r="R1189" s="400"/>
      <c r="S1189" s="400"/>
      <c r="T1189" s="400"/>
      <c r="V1189" s="403"/>
      <c r="W1189" s="403"/>
      <c r="X1189" s="403"/>
      <c r="Y1189" s="400"/>
      <c r="Z1189" s="400"/>
      <c r="AA1189" s="400"/>
      <c r="AB1189" s="400"/>
      <c r="AC1189" s="400"/>
      <c r="AD1189" s="400"/>
      <c r="AE1189" s="400"/>
      <c r="AF1189" s="400"/>
      <c r="AG1189" s="408"/>
      <c r="AH1189" s="400"/>
      <c r="AI1189" s="400"/>
      <c r="AJ1189" s="400"/>
      <c r="AK1189" s="400"/>
      <c r="AL1189" s="6"/>
      <c r="AM1189" s="6"/>
      <c r="AN1189" s="8"/>
    </row>
    <row r="1190" spans="1:40">
      <c r="A1190" s="725"/>
      <c r="B1190" s="727"/>
      <c r="C1190" s="726"/>
      <c r="D1190" s="726"/>
      <c r="E1190" s="400"/>
      <c r="F1190" s="401"/>
      <c r="G1190" s="400"/>
      <c r="H1190" s="400"/>
      <c r="I1190" s="400"/>
      <c r="J1190" s="409"/>
      <c r="K1190" s="400"/>
      <c r="L1190" s="400"/>
      <c r="M1190" s="400"/>
      <c r="N1190" s="400"/>
      <c r="O1190" s="400"/>
      <c r="P1190" s="400"/>
      <c r="Q1190" s="400"/>
      <c r="R1190" s="400"/>
      <c r="S1190" s="400"/>
      <c r="T1190" s="400"/>
      <c r="V1190" s="403"/>
      <c r="W1190" s="403"/>
      <c r="X1190" s="403"/>
      <c r="Y1190" s="400"/>
      <c r="Z1190" s="400"/>
      <c r="AA1190" s="400"/>
      <c r="AB1190" s="400"/>
      <c r="AC1190" s="400"/>
      <c r="AD1190" s="400"/>
      <c r="AE1190" s="400"/>
      <c r="AF1190" s="400"/>
      <c r="AG1190" s="408"/>
      <c r="AH1190" s="400"/>
      <c r="AI1190" s="400"/>
      <c r="AJ1190" s="400"/>
      <c r="AK1190" s="400"/>
      <c r="AL1190" s="6"/>
      <c r="AM1190" s="6"/>
      <c r="AN1190" s="8"/>
    </row>
    <row r="1191" spans="1:40">
      <c r="A1191" s="725"/>
      <c r="B1191" s="727"/>
      <c r="C1191" s="726"/>
      <c r="D1191" s="726"/>
      <c r="E1191" s="400"/>
      <c r="F1191" s="401"/>
      <c r="G1191" s="400"/>
      <c r="H1191" s="400"/>
      <c r="I1191" s="400"/>
      <c r="J1191" s="409"/>
      <c r="K1191" s="400"/>
      <c r="L1191" s="400"/>
      <c r="M1191" s="400"/>
      <c r="N1191" s="400"/>
      <c r="O1191" s="400"/>
      <c r="P1191" s="400"/>
      <c r="Q1191" s="400"/>
      <c r="R1191" s="400"/>
      <c r="S1191" s="400"/>
      <c r="T1191" s="400"/>
      <c r="V1191" s="403"/>
      <c r="W1191" s="403"/>
      <c r="X1191" s="403"/>
      <c r="Y1191" s="400"/>
      <c r="Z1191" s="400"/>
      <c r="AA1191" s="400"/>
      <c r="AB1191" s="400"/>
      <c r="AC1191" s="400"/>
      <c r="AD1191" s="400"/>
      <c r="AE1191" s="400"/>
      <c r="AF1191" s="400"/>
      <c r="AG1191" s="408"/>
      <c r="AH1191" s="400"/>
      <c r="AI1191" s="400"/>
      <c r="AJ1191" s="400"/>
      <c r="AK1191" s="400"/>
      <c r="AL1191" s="6"/>
      <c r="AM1191" s="6"/>
      <c r="AN1191" s="8"/>
    </row>
    <row r="1192" spans="1:40">
      <c r="A1192" s="725"/>
      <c r="B1192" s="727"/>
      <c r="C1192" s="726"/>
      <c r="D1192" s="726"/>
      <c r="E1192" s="400"/>
      <c r="F1192" s="401"/>
      <c r="G1192" s="400"/>
      <c r="H1192" s="400"/>
      <c r="I1192" s="400"/>
      <c r="J1192" s="409"/>
      <c r="K1192" s="400"/>
      <c r="L1192" s="400"/>
      <c r="M1192" s="400"/>
      <c r="N1192" s="400"/>
      <c r="O1192" s="400"/>
      <c r="P1192" s="400"/>
      <c r="Q1192" s="400"/>
      <c r="R1192" s="400"/>
      <c r="S1192" s="400"/>
      <c r="T1192" s="400"/>
      <c r="V1192" s="403"/>
      <c r="W1192" s="403"/>
      <c r="X1192" s="403"/>
      <c r="Y1192" s="400"/>
      <c r="Z1192" s="400"/>
      <c r="AA1192" s="400"/>
      <c r="AB1192" s="400"/>
      <c r="AC1192" s="400"/>
      <c r="AD1192" s="400"/>
      <c r="AE1192" s="400"/>
      <c r="AF1192" s="400"/>
      <c r="AG1192" s="408"/>
      <c r="AH1192" s="400"/>
      <c r="AI1192" s="400"/>
      <c r="AJ1192" s="400"/>
      <c r="AK1192" s="400"/>
      <c r="AL1192" s="6"/>
      <c r="AM1192" s="6"/>
      <c r="AN1192" s="8"/>
    </row>
    <row r="1193" spans="1:40">
      <c r="A1193" s="725"/>
      <c r="B1193" s="727"/>
      <c r="C1193" s="726"/>
      <c r="D1193" s="726"/>
      <c r="E1193" s="400"/>
      <c r="F1193" s="401"/>
      <c r="G1193" s="400"/>
      <c r="H1193" s="400"/>
      <c r="I1193" s="400"/>
      <c r="J1193" s="409"/>
      <c r="K1193" s="400"/>
      <c r="L1193" s="400"/>
      <c r="M1193" s="400"/>
      <c r="N1193" s="400"/>
      <c r="O1193" s="400"/>
      <c r="P1193" s="400"/>
      <c r="Q1193" s="400"/>
      <c r="R1193" s="400"/>
      <c r="S1193" s="400"/>
      <c r="T1193" s="400"/>
      <c r="V1193" s="403"/>
      <c r="W1193" s="403"/>
      <c r="X1193" s="403"/>
      <c r="Y1193" s="400"/>
      <c r="Z1193" s="400"/>
      <c r="AA1193" s="400"/>
      <c r="AB1193" s="400"/>
      <c r="AC1193" s="400"/>
      <c r="AD1193" s="400"/>
      <c r="AE1193" s="400"/>
      <c r="AF1193" s="400"/>
      <c r="AG1193" s="408"/>
      <c r="AH1193" s="400"/>
      <c r="AI1193" s="400"/>
      <c r="AJ1193" s="400"/>
      <c r="AK1193" s="400"/>
      <c r="AL1193" s="6"/>
      <c r="AM1193" s="6"/>
      <c r="AN1193" s="8"/>
    </row>
    <row r="1194" spans="1:40">
      <c r="A1194" s="725"/>
      <c r="B1194" s="727"/>
      <c r="C1194" s="726"/>
      <c r="D1194" s="726"/>
      <c r="E1194" s="400"/>
      <c r="F1194" s="401"/>
      <c r="G1194" s="400"/>
      <c r="H1194" s="400"/>
      <c r="I1194" s="400"/>
      <c r="J1194" s="409"/>
      <c r="K1194" s="400"/>
      <c r="L1194" s="400"/>
      <c r="M1194" s="400"/>
      <c r="N1194" s="400"/>
      <c r="O1194" s="400"/>
      <c r="P1194" s="400"/>
      <c r="Q1194" s="400"/>
      <c r="R1194" s="400"/>
      <c r="S1194" s="400"/>
      <c r="T1194" s="400"/>
      <c r="V1194" s="403"/>
      <c r="W1194" s="403"/>
      <c r="X1194" s="403"/>
      <c r="Y1194" s="400"/>
      <c r="Z1194" s="400"/>
      <c r="AA1194" s="400"/>
      <c r="AB1194" s="400"/>
      <c r="AC1194" s="400"/>
      <c r="AD1194" s="400"/>
      <c r="AE1194" s="400"/>
      <c r="AF1194" s="400"/>
      <c r="AG1194" s="408"/>
      <c r="AH1194" s="400"/>
      <c r="AI1194" s="400"/>
      <c r="AJ1194" s="400"/>
      <c r="AK1194" s="400"/>
      <c r="AL1194" s="6"/>
      <c r="AM1194" s="6"/>
      <c r="AN1194" s="8"/>
    </row>
    <row r="1195" spans="1:40">
      <c r="A1195" s="725"/>
      <c r="B1195" s="727"/>
      <c r="C1195" s="726"/>
      <c r="D1195" s="726"/>
      <c r="E1195" s="400"/>
      <c r="F1195" s="401"/>
      <c r="G1195" s="400"/>
      <c r="H1195" s="400"/>
      <c r="I1195" s="400"/>
      <c r="J1195" s="409"/>
      <c r="K1195" s="400"/>
      <c r="L1195" s="400"/>
      <c r="M1195" s="400"/>
      <c r="N1195" s="400"/>
      <c r="O1195" s="400"/>
      <c r="P1195" s="400"/>
      <c r="Q1195" s="400"/>
      <c r="R1195" s="400"/>
      <c r="S1195" s="400"/>
      <c r="T1195" s="400"/>
      <c r="V1195" s="403"/>
      <c r="W1195" s="403"/>
      <c r="X1195" s="403"/>
      <c r="Y1195" s="400"/>
      <c r="Z1195" s="400"/>
      <c r="AA1195" s="400"/>
      <c r="AB1195" s="400"/>
      <c r="AC1195" s="400"/>
      <c r="AD1195" s="400"/>
      <c r="AE1195" s="400"/>
      <c r="AF1195" s="400"/>
      <c r="AG1195" s="408"/>
      <c r="AH1195" s="400"/>
      <c r="AI1195" s="400"/>
      <c r="AJ1195" s="400"/>
      <c r="AK1195" s="400"/>
      <c r="AL1195" s="6"/>
      <c r="AM1195" s="6"/>
      <c r="AN1195" s="8"/>
    </row>
    <row r="1196" spans="1:40">
      <c r="A1196" s="725"/>
      <c r="B1196" s="727"/>
      <c r="C1196" s="726"/>
      <c r="D1196" s="726"/>
      <c r="E1196" s="400"/>
      <c r="F1196" s="401"/>
      <c r="G1196" s="400"/>
      <c r="H1196" s="400"/>
      <c r="I1196" s="400"/>
      <c r="J1196" s="409"/>
      <c r="K1196" s="400"/>
      <c r="L1196" s="400"/>
      <c r="M1196" s="400"/>
      <c r="N1196" s="400"/>
      <c r="O1196" s="400"/>
      <c r="P1196" s="400"/>
      <c r="Q1196" s="400"/>
      <c r="R1196" s="400"/>
      <c r="S1196" s="400"/>
      <c r="T1196" s="400"/>
      <c r="V1196" s="403"/>
      <c r="W1196" s="403"/>
      <c r="X1196" s="403"/>
      <c r="Y1196" s="400"/>
      <c r="Z1196" s="400"/>
      <c r="AA1196" s="400"/>
      <c r="AB1196" s="400"/>
      <c r="AC1196" s="400"/>
      <c r="AD1196" s="400"/>
      <c r="AE1196" s="400"/>
      <c r="AF1196" s="400"/>
      <c r="AG1196" s="408"/>
      <c r="AH1196" s="400"/>
      <c r="AI1196" s="400"/>
      <c r="AJ1196" s="400"/>
      <c r="AK1196" s="400"/>
      <c r="AL1196" s="6"/>
      <c r="AM1196" s="6"/>
      <c r="AN1196" s="8"/>
    </row>
    <row r="1197" spans="1:40">
      <c r="A1197" s="725"/>
      <c r="B1197" s="727"/>
      <c r="C1197" s="726"/>
      <c r="D1197" s="726"/>
      <c r="E1197" s="400"/>
      <c r="F1197" s="401"/>
      <c r="G1197" s="400"/>
      <c r="H1197" s="400"/>
      <c r="I1197" s="400"/>
      <c r="J1197" s="409"/>
      <c r="K1197" s="400"/>
      <c r="L1197" s="400"/>
      <c r="M1197" s="400"/>
      <c r="N1197" s="400"/>
      <c r="O1197" s="400"/>
      <c r="P1197" s="400"/>
      <c r="Q1197" s="400"/>
      <c r="R1197" s="400"/>
      <c r="S1197" s="400"/>
      <c r="T1197" s="400"/>
      <c r="V1197" s="403"/>
      <c r="W1197" s="403"/>
      <c r="X1197" s="403"/>
      <c r="Y1197" s="400"/>
      <c r="Z1197" s="400"/>
      <c r="AA1197" s="400"/>
      <c r="AB1197" s="400"/>
      <c r="AC1197" s="400"/>
      <c r="AD1197" s="400"/>
      <c r="AE1197" s="400"/>
      <c r="AF1197" s="400"/>
      <c r="AG1197" s="408"/>
      <c r="AH1197" s="400"/>
      <c r="AI1197" s="400"/>
      <c r="AJ1197" s="400"/>
      <c r="AK1197" s="400"/>
      <c r="AL1197" s="6"/>
      <c r="AM1197" s="6"/>
      <c r="AN1197" s="8"/>
    </row>
    <row r="1198" spans="1:40">
      <c r="A1198" s="725"/>
      <c r="B1198" s="727"/>
      <c r="C1198" s="726"/>
      <c r="D1198" s="726"/>
      <c r="E1198" s="400"/>
      <c r="F1198" s="401"/>
      <c r="G1198" s="400"/>
      <c r="H1198" s="400"/>
      <c r="I1198" s="400"/>
      <c r="J1198" s="409"/>
      <c r="K1198" s="400"/>
      <c r="L1198" s="400"/>
      <c r="M1198" s="400"/>
      <c r="N1198" s="400"/>
      <c r="O1198" s="400"/>
      <c r="P1198" s="400"/>
      <c r="Q1198" s="400"/>
      <c r="R1198" s="400"/>
      <c r="S1198" s="400"/>
      <c r="T1198" s="400"/>
      <c r="V1198" s="403"/>
      <c r="W1198" s="403"/>
      <c r="X1198" s="403"/>
      <c r="Y1198" s="400"/>
      <c r="Z1198" s="400"/>
      <c r="AA1198" s="400"/>
      <c r="AB1198" s="400"/>
      <c r="AC1198" s="400"/>
      <c r="AD1198" s="400"/>
      <c r="AE1198" s="400"/>
      <c r="AF1198" s="400"/>
      <c r="AG1198" s="408"/>
      <c r="AH1198" s="400"/>
      <c r="AI1198" s="400"/>
      <c r="AJ1198" s="400"/>
      <c r="AK1198" s="400"/>
      <c r="AL1198" s="6"/>
      <c r="AM1198" s="6"/>
      <c r="AN1198" s="8"/>
    </row>
    <row r="1199" spans="1:40">
      <c r="A1199" s="725"/>
      <c r="B1199" s="727"/>
      <c r="C1199" s="726"/>
      <c r="D1199" s="726"/>
      <c r="E1199" s="400"/>
      <c r="F1199" s="401"/>
      <c r="G1199" s="400"/>
      <c r="H1199" s="400"/>
      <c r="I1199" s="400"/>
      <c r="J1199" s="409"/>
      <c r="K1199" s="400"/>
      <c r="L1199" s="400"/>
      <c r="M1199" s="400"/>
      <c r="N1199" s="400"/>
      <c r="O1199" s="400"/>
      <c r="P1199" s="400"/>
      <c r="Q1199" s="400"/>
      <c r="R1199" s="400"/>
      <c r="S1199" s="400"/>
      <c r="T1199" s="400"/>
      <c r="V1199" s="403"/>
      <c r="W1199" s="403"/>
      <c r="X1199" s="403"/>
      <c r="Y1199" s="400"/>
      <c r="Z1199" s="400"/>
      <c r="AA1199" s="400"/>
      <c r="AB1199" s="400"/>
      <c r="AC1199" s="400"/>
      <c r="AD1199" s="400"/>
      <c r="AE1199" s="400"/>
      <c r="AF1199" s="400"/>
      <c r="AG1199" s="408"/>
      <c r="AH1199" s="400"/>
      <c r="AI1199" s="400"/>
      <c r="AJ1199" s="400"/>
      <c r="AK1199" s="400"/>
      <c r="AL1199" s="6"/>
      <c r="AM1199" s="6"/>
      <c r="AN1199" s="8"/>
    </row>
    <row r="1200" spans="1:40">
      <c r="A1200" s="725"/>
      <c r="B1200" s="727"/>
      <c r="C1200" s="726"/>
      <c r="D1200" s="726"/>
      <c r="E1200" s="400"/>
      <c r="F1200" s="401"/>
      <c r="G1200" s="400"/>
      <c r="H1200" s="400"/>
      <c r="I1200" s="400"/>
      <c r="J1200" s="409"/>
      <c r="K1200" s="400"/>
      <c r="L1200" s="400"/>
      <c r="M1200" s="400"/>
      <c r="N1200" s="400"/>
      <c r="O1200" s="400"/>
      <c r="P1200" s="400"/>
      <c r="Q1200" s="400"/>
      <c r="R1200" s="400"/>
      <c r="S1200" s="400"/>
      <c r="T1200" s="400"/>
      <c r="V1200" s="403"/>
      <c r="W1200" s="403"/>
      <c r="X1200" s="403"/>
      <c r="Y1200" s="400"/>
      <c r="Z1200" s="400"/>
      <c r="AA1200" s="400"/>
      <c r="AB1200" s="400"/>
      <c r="AC1200" s="400"/>
      <c r="AD1200" s="400"/>
      <c r="AE1200" s="400"/>
      <c r="AF1200" s="400"/>
      <c r="AG1200" s="408"/>
      <c r="AH1200" s="400"/>
      <c r="AI1200" s="400"/>
      <c r="AJ1200" s="400"/>
      <c r="AK1200" s="400"/>
      <c r="AL1200" s="6"/>
      <c r="AM1200" s="6"/>
      <c r="AN1200" s="8"/>
    </row>
    <row r="1201" spans="1:40">
      <c r="A1201" s="725"/>
      <c r="B1201" s="727"/>
      <c r="C1201" s="726"/>
      <c r="D1201" s="726"/>
      <c r="E1201" s="400"/>
      <c r="F1201" s="401"/>
      <c r="G1201" s="400"/>
      <c r="H1201" s="400"/>
      <c r="I1201" s="400"/>
      <c r="J1201" s="409"/>
      <c r="K1201" s="400"/>
      <c r="L1201" s="400"/>
      <c r="M1201" s="400"/>
      <c r="N1201" s="400"/>
      <c r="O1201" s="400"/>
      <c r="P1201" s="400"/>
      <c r="Q1201" s="400"/>
      <c r="R1201" s="400"/>
      <c r="S1201" s="400"/>
      <c r="T1201" s="400"/>
      <c r="V1201" s="403"/>
      <c r="W1201" s="403"/>
      <c r="X1201" s="403"/>
      <c r="Y1201" s="400"/>
      <c r="Z1201" s="400"/>
      <c r="AA1201" s="400"/>
      <c r="AB1201" s="400"/>
      <c r="AC1201" s="400"/>
      <c r="AD1201" s="400"/>
      <c r="AE1201" s="400"/>
      <c r="AF1201" s="400"/>
      <c r="AG1201" s="408"/>
      <c r="AH1201" s="400"/>
      <c r="AI1201" s="400"/>
      <c r="AJ1201" s="400"/>
      <c r="AK1201" s="400"/>
      <c r="AL1201" s="6"/>
      <c r="AM1201" s="6"/>
      <c r="AN1201" s="8"/>
    </row>
    <row r="1202" spans="1:40">
      <c r="A1202" s="725"/>
      <c r="B1202" s="727"/>
      <c r="C1202" s="726"/>
      <c r="D1202" s="726"/>
      <c r="E1202" s="400"/>
      <c r="F1202" s="401"/>
      <c r="G1202" s="400"/>
      <c r="H1202" s="400"/>
      <c r="I1202" s="400"/>
      <c r="J1202" s="409"/>
      <c r="K1202" s="400"/>
      <c r="L1202" s="400"/>
      <c r="M1202" s="400"/>
      <c r="N1202" s="400"/>
      <c r="O1202" s="400"/>
      <c r="P1202" s="400"/>
      <c r="Q1202" s="400"/>
      <c r="R1202" s="400"/>
      <c r="S1202" s="400"/>
      <c r="T1202" s="400"/>
      <c r="V1202" s="403"/>
      <c r="W1202" s="403"/>
      <c r="X1202" s="403"/>
      <c r="Y1202" s="400"/>
      <c r="Z1202" s="400"/>
      <c r="AA1202" s="400"/>
      <c r="AB1202" s="400"/>
      <c r="AC1202" s="400"/>
      <c r="AD1202" s="400"/>
      <c r="AE1202" s="400"/>
      <c r="AF1202" s="400"/>
      <c r="AG1202" s="408"/>
      <c r="AH1202" s="400"/>
      <c r="AI1202" s="400"/>
      <c r="AJ1202" s="400"/>
      <c r="AK1202" s="400"/>
      <c r="AL1202" s="6"/>
      <c r="AM1202" s="6"/>
      <c r="AN1202" s="8"/>
    </row>
    <row r="1203" spans="1:40">
      <c r="A1203" s="725"/>
      <c r="B1203" s="727"/>
      <c r="C1203" s="726"/>
      <c r="D1203" s="726"/>
      <c r="E1203" s="400"/>
      <c r="F1203" s="401"/>
      <c r="G1203" s="400"/>
      <c r="H1203" s="400"/>
      <c r="I1203" s="400"/>
      <c r="J1203" s="409"/>
      <c r="K1203" s="400"/>
      <c r="L1203" s="400"/>
      <c r="M1203" s="400"/>
      <c r="N1203" s="400"/>
      <c r="O1203" s="400"/>
      <c r="P1203" s="400"/>
      <c r="Q1203" s="400"/>
      <c r="R1203" s="400"/>
      <c r="S1203" s="400"/>
      <c r="T1203" s="400"/>
      <c r="V1203" s="403"/>
      <c r="W1203" s="403"/>
      <c r="X1203" s="403"/>
      <c r="Y1203" s="400"/>
      <c r="Z1203" s="400"/>
      <c r="AA1203" s="400"/>
      <c r="AB1203" s="400"/>
      <c r="AC1203" s="400"/>
      <c r="AD1203" s="400"/>
      <c r="AE1203" s="400"/>
      <c r="AF1203" s="400"/>
      <c r="AG1203" s="408"/>
      <c r="AH1203" s="400"/>
      <c r="AI1203" s="400"/>
      <c r="AJ1203" s="400"/>
      <c r="AK1203" s="400"/>
      <c r="AL1203" s="6"/>
      <c r="AM1203" s="6"/>
      <c r="AN1203" s="8"/>
    </row>
    <row r="1204" spans="1:40">
      <c r="A1204" s="725"/>
      <c r="B1204" s="727"/>
      <c r="C1204" s="726"/>
      <c r="D1204" s="726"/>
      <c r="E1204" s="400"/>
      <c r="F1204" s="401"/>
      <c r="G1204" s="400"/>
      <c r="H1204" s="400"/>
      <c r="I1204" s="400"/>
      <c r="J1204" s="409"/>
      <c r="K1204" s="400"/>
      <c r="L1204" s="400"/>
      <c r="M1204" s="400"/>
      <c r="N1204" s="400"/>
      <c r="O1204" s="400"/>
      <c r="P1204" s="400"/>
      <c r="Q1204" s="400"/>
      <c r="R1204" s="400"/>
      <c r="S1204" s="400"/>
      <c r="T1204" s="400"/>
      <c r="V1204" s="403"/>
      <c r="W1204" s="403"/>
      <c r="X1204" s="403"/>
      <c r="Y1204" s="400"/>
      <c r="Z1204" s="400"/>
      <c r="AA1204" s="400"/>
      <c r="AB1204" s="400"/>
      <c r="AC1204" s="400"/>
      <c r="AD1204" s="400"/>
      <c r="AE1204" s="400"/>
      <c r="AF1204" s="400"/>
      <c r="AG1204" s="408"/>
      <c r="AH1204" s="400"/>
      <c r="AI1204" s="400"/>
      <c r="AJ1204" s="400"/>
      <c r="AK1204" s="400"/>
      <c r="AL1204" s="6"/>
      <c r="AM1204" s="6"/>
      <c r="AN1204" s="8"/>
    </row>
    <row r="1205" spans="1:40">
      <c r="A1205" s="725"/>
      <c r="B1205" s="727"/>
      <c r="C1205" s="726"/>
      <c r="D1205" s="726"/>
      <c r="E1205" s="400"/>
      <c r="F1205" s="401"/>
      <c r="G1205" s="400"/>
      <c r="H1205" s="400"/>
      <c r="I1205" s="400"/>
      <c r="J1205" s="409"/>
      <c r="K1205" s="400"/>
      <c r="L1205" s="400"/>
      <c r="M1205" s="400"/>
      <c r="N1205" s="400"/>
      <c r="O1205" s="400"/>
      <c r="P1205" s="400"/>
      <c r="Q1205" s="400"/>
      <c r="R1205" s="400"/>
      <c r="S1205" s="400"/>
      <c r="T1205" s="400"/>
      <c r="V1205" s="403"/>
      <c r="W1205" s="403"/>
      <c r="X1205" s="403"/>
      <c r="Y1205" s="400"/>
      <c r="Z1205" s="400"/>
      <c r="AA1205" s="400"/>
      <c r="AB1205" s="400"/>
      <c r="AC1205" s="400"/>
      <c r="AD1205" s="400"/>
      <c r="AE1205" s="400"/>
      <c r="AF1205" s="400"/>
      <c r="AG1205" s="408"/>
      <c r="AH1205" s="400"/>
      <c r="AI1205" s="400"/>
      <c r="AJ1205" s="400"/>
      <c r="AK1205" s="400"/>
      <c r="AL1205" s="6"/>
      <c r="AM1205" s="6"/>
      <c r="AN1205" s="8"/>
    </row>
    <row r="1206" spans="1:40">
      <c r="A1206" s="725"/>
      <c r="B1206" s="727"/>
      <c r="C1206" s="726"/>
      <c r="D1206" s="726"/>
      <c r="E1206" s="400"/>
      <c r="F1206" s="401"/>
      <c r="G1206" s="400"/>
      <c r="H1206" s="400"/>
      <c r="I1206" s="400"/>
      <c r="J1206" s="409"/>
      <c r="K1206" s="400"/>
      <c r="L1206" s="400"/>
      <c r="M1206" s="400"/>
      <c r="N1206" s="400"/>
      <c r="O1206" s="400"/>
      <c r="P1206" s="400"/>
      <c r="Q1206" s="400"/>
      <c r="R1206" s="400"/>
      <c r="S1206" s="400"/>
      <c r="T1206" s="400"/>
      <c r="V1206" s="403"/>
      <c r="W1206" s="403"/>
      <c r="X1206" s="403"/>
      <c r="Y1206" s="400"/>
      <c r="Z1206" s="400"/>
      <c r="AA1206" s="400"/>
      <c r="AB1206" s="400"/>
      <c r="AC1206" s="400"/>
      <c r="AD1206" s="400"/>
      <c r="AE1206" s="400"/>
      <c r="AF1206" s="400"/>
      <c r="AG1206" s="408"/>
      <c r="AH1206" s="400"/>
      <c r="AI1206" s="400"/>
      <c r="AJ1206" s="400"/>
      <c r="AK1206" s="400"/>
      <c r="AL1206" s="6"/>
      <c r="AM1206" s="6"/>
      <c r="AN1206" s="8"/>
    </row>
    <row r="1207" spans="1:40">
      <c r="A1207" s="725"/>
      <c r="B1207" s="727"/>
      <c r="C1207" s="726"/>
      <c r="D1207" s="726"/>
      <c r="E1207" s="400"/>
      <c r="F1207" s="401"/>
      <c r="G1207" s="400"/>
      <c r="H1207" s="400"/>
      <c r="I1207" s="400"/>
      <c r="J1207" s="409"/>
      <c r="K1207" s="400"/>
      <c r="L1207" s="400"/>
      <c r="M1207" s="400"/>
      <c r="N1207" s="400"/>
      <c r="O1207" s="400"/>
      <c r="P1207" s="400"/>
      <c r="Q1207" s="400"/>
      <c r="R1207" s="400"/>
      <c r="S1207" s="400"/>
      <c r="T1207" s="400"/>
      <c r="V1207" s="403"/>
      <c r="W1207" s="403"/>
      <c r="X1207" s="403"/>
      <c r="Y1207" s="400"/>
      <c r="Z1207" s="400"/>
      <c r="AA1207" s="400"/>
      <c r="AB1207" s="400"/>
      <c r="AC1207" s="400"/>
      <c r="AD1207" s="400"/>
      <c r="AE1207" s="400"/>
      <c r="AF1207" s="400"/>
      <c r="AG1207" s="408"/>
      <c r="AH1207" s="400"/>
      <c r="AI1207" s="400"/>
      <c r="AJ1207" s="400"/>
      <c r="AK1207" s="400"/>
      <c r="AL1207" s="6"/>
      <c r="AM1207" s="6"/>
      <c r="AN1207" s="8"/>
    </row>
    <row r="1208" spans="1:40">
      <c r="A1208" s="725"/>
      <c r="B1208" s="727"/>
      <c r="C1208" s="726"/>
      <c r="D1208" s="726"/>
      <c r="E1208" s="400"/>
      <c r="F1208" s="401"/>
      <c r="G1208" s="400"/>
      <c r="H1208" s="400"/>
      <c r="I1208" s="400"/>
      <c r="J1208" s="409"/>
      <c r="K1208" s="400"/>
      <c r="L1208" s="400"/>
      <c r="M1208" s="400"/>
      <c r="N1208" s="400"/>
      <c r="O1208" s="400"/>
      <c r="P1208" s="400"/>
      <c r="Q1208" s="400"/>
      <c r="R1208" s="400"/>
      <c r="S1208" s="400"/>
      <c r="T1208" s="400"/>
      <c r="V1208" s="403"/>
      <c r="W1208" s="403"/>
      <c r="X1208" s="403"/>
      <c r="Y1208" s="400"/>
      <c r="Z1208" s="400"/>
      <c r="AA1208" s="400"/>
      <c r="AB1208" s="400"/>
      <c r="AC1208" s="400"/>
      <c r="AD1208" s="400"/>
      <c r="AE1208" s="400"/>
      <c r="AF1208" s="400"/>
      <c r="AG1208" s="408"/>
      <c r="AH1208" s="400"/>
      <c r="AI1208" s="400"/>
      <c r="AJ1208" s="400"/>
      <c r="AK1208" s="400"/>
      <c r="AL1208" s="6"/>
      <c r="AM1208" s="6"/>
      <c r="AN1208" s="8"/>
    </row>
    <row r="1209" spans="1:40">
      <c r="A1209" s="725"/>
      <c r="B1209" s="727"/>
      <c r="C1209" s="726"/>
      <c r="D1209" s="726"/>
      <c r="E1209" s="400"/>
      <c r="F1209" s="401"/>
      <c r="G1209" s="400"/>
      <c r="H1209" s="400"/>
      <c r="I1209" s="400"/>
      <c r="J1209" s="409"/>
      <c r="K1209" s="400"/>
      <c r="L1209" s="400"/>
      <c r="M1209" s="400"/>
      <c r="N1209" s="400"/>
      <c r="O1209" s="400"/>
      <c r="P1209" s="400"/>
      <c r="Q1209" s="400"/>
      <c r="R1209" s="400"/>
      <c r="S1209" s="400"/>
      <c r="T1209" s="400"/>
      <c r="V1209" s="403"/>
      <c r="W1209" s="403"/>
      <c r="X1209" s="403"/>
      <c r="Y1209" s="400"/>
      <c r="Z1209" s="400"/>
      <c r="AA1209" s="400"/>
      <c r="AB1209" s="400"/>
      <c r="AC1209" s="400"/>
      <c r="AD1209" s="400"/>
      <c r="AE1209" s="400"/>
      <c r="AF1209" s="400"/>
      <c r="AG1209" s="408"/>
      <c r="AH1209" s="400"/>
      <c r="AI1209" s="400"/>
      <c r="AJ1209" s="400"/>
      <c r="AK1209" s="400"/>
      <c r="AL1209" s="6"/>
      <c r="AM1209" s="6"/>
      <c r="AN1209" s="8"/>
    </row>
    <row r="1210" spans="1:40">
      <c r="A1210" s="725"/>
      <c r="B1210" s="727"/>
      <c r="C1210" s="726"/>
      <c r="D1210" s="726"/>
      <c r="E1210" s="400"/>
      <c r="F1210" s="401"/>
      <c r="G1210" s="400"/>
      <c r="H1210" s="400"/>
      <c r="I1210" s="400"/>
      <c r="J1210" s="409"/>
      <c r="K1210" s="400"/>
      <c r="L1210" s="400"/>
      <c r="M1210" s="400"/>
      <c r="N1210" s="400"/>
      <c r="O1210" s="400"/>
      <c r="P1210" s="400"/>
      <c r="Q1210" s="400"/>
      <c r="R1210" s="400"/>
      <c r="S1210" s="400"/>
      <c r="T1210" s="400"/>
      <c r="V1210" s="403"/>
      <c r="W1210" s="403"/>
      <c r="X1210" s="403"/>
      <c r="Y1210" s="400"/>
      <c r="Z1210" s="400"/>
      <c r="AA1210" s="400"/>
      <c r="AB1210" s="400"/>
      <c r="AC1210" s="400"/>
      <c r="AD1210" s="400"/>
      <c r="AE1210" s="400"/>
      <c r="AF1210" s="400"/>
      <c r="AG1210" s="408"/>
      <c r="AH1210" s="400"/>
      <c r="AI1210" s="400"/>
      <c r="AJ1210" s="400"/>
      <c r="AK1210" s="400"/>
      <c r="AL1210" s="6"/>
      <c r="AM1210" s="6"/>
      <c r="AN1210" s="8"/>
    </row>
    <row r="1211" spans="1:40">
      <c r="A1211" s="725"/>
      <c r="B1211" s="727"/>
      <c r="C1211" s="726"/>
      <c r="D1211" s="726"/>
      <c r="E1211" s="400"/>
      <c r="F1211" s="401"/>
      <c r="G1211" s="400"/>
      <c r="H1211" s="400"/>
      <c r="I1211" s="400"/>
      <c r="J1211" s="409"/>
      <c r="K1211" s="400"/>
      <c r="L1211" s="400"/>
      <c r="M1211" s="400"/>
      <c r="N1211" s="400"/>
      <c r="O1211" s="400"/>
      <c r="P1211" s="400"/>
      <c r="Q1211" s="400"/>
      <c r="R1211" s="400"/>
      <c r="S1211" s="400"/>
      <c r="T1211" s="400"/>
      <c r="V1211" s="403"/>
      <c r="W1211" s="403"/>
      <c r="X1211" s="403"/>
      <c r="Y1211" s="400"/>
      <c r="Z1211" s="400"/>
      <c r="AA1211" s="400"/>
      <c r="AB1211" s="400"/>
      <c r="AC1211" s="400"/>
      <c r="AD1211" s="400"/>
      <c r="AE1211" s="400"/>
      <c r="AF1211" s="400"/>
      <c r="AG1211" s="408"/>
      <c r="AH1211" s="400"/>
      <c r="AI1211" s="400"/>
      <c r="AJ1211" s="400"/>
      <c r="AK1211" s="400"/>
      <c r="AL1211" s="6"/>
      <c r="AM1211" s="6"/>
      <c r="AN1211" s="8"/>
    </row>
    <row r="1212" spans="1:40">
      <c r="A1212" s="725"/>
      <c r="B1212" s="727"/>
      <c r="C1212" s="726"/>
      <c r="D1212" s="726"/>
      <c r="E1212" s="400"/>
      <c r="F1212" s="401"/>
      <c r="G1212" s="400"/>
      <c r="H1212" s="400"/>
      <c r="I1212" s="400"/>
      <c r="J1212" s="409"/>
      <c r="K1212" s="400"/>
      <c r="L1212" s="400"/>
      <c r="M1212" s="400"/>
      <c r="N1212" s="400"/>
      <c r="O1212" s="400"/>
      <c r="P1212" s="400"/>
      <c r="Q1212" s="400"/>
      <c r="R1212" s="400"/>
      <c r="S1212" s="400"/>
      <c r="T1212" s="400"/>
      <c r="V1212" s="403"/>
      <c r="W1212" s="403"/>
      <c r="X1212" s="403"/>
      <c r="Y1212" s="400"/>
      <c r="Z1212" s="400"/>
      <c r="AA1212" s="400"/>
      <c r="AB1212" s="400"/>
      <c r="AC1212" s="400"/>
      <c r="AD1212" s="400"/>
      <c r="AE1212" s="400"/>
      <c r="AF1212" s="400"/>
      <c r="AG1212" s="408"/>
      <c r="AH1212" s="400"/>
      <c r="AI1212" s="400"/>
      <c r="AJ1212" s="400"/>
      <c r="AK1212" s="400"/>
      <c r="AL1212" s="6"/>
      <c r="AM1212" s="6"/>
      <c r="AN1212" s="8"/>
    </row>
    <row r="1213" spans="1:40">
      <c r="A1213" s="725"/>
      <c r="B1213" s="727"/>
      <c r="C1213" s="726"/>
      <c r="D1213" s="726"/>
      <c r="E1213" s="400"/>
      <c r="F1213" s="401"/>
      <c r="G1213" s="400"/>
      <c r="H1213" s="400"/>
      <c r="I1213" s="400"/>
      <c r="J1213" s="409"/>
      <c r="K1213" s="400"/>
      <c r="L1213" s="400"/>
      <c r="M1213" s="400"/>
      <c r="N1213" s="400"/>
      <c r="O1213" s="400"/>
      <c r="P1213" s="400"/>
      <c r="Q1213" s="400"/>
      <c r="R1213" s="400"/>
      <c r="S1213" s="400"/>
      <c r="T1213" s="400"/>
      <c r="V1213" s="403"/>
      <c r="W1213" s="403"/>
      <c r="X1213" s="403"/>
      <c r="Y1213" s="400"/>
      <c r="Z1213" s="400"/>
      <c r="AA1213" s="400"/>
      <c r="AB1213" s="400"/>
      <c r="AC1213" s="400"/>
      <c r="AD1213" s="400"/>
      <c r="AE1213" s="400"/>
      <c r="AF1213" s="400"/>
      <c r="AG1213" s="408"/>
      <c r="AH1213" s="400"/>
      <c r="AI1213" s="400"/>
      <c r="AJ1213" s="400"/>
      <c r="AK1213" s="400"/>
      <c r="AL1213" s="6"/>
      <c r="AM1213" s="6"/>
      <c r="AN1213" s="8"/>
    </row>
    <row r="1214" spans="1:40">
      <c r="A1214" s="725"/>
      <c r="B1214" s="727"/>
      <c r="C1214" s="726"/>
      <c r="D1214" s="726"/>
      <c r="E1214" s="400"/>
      <c r="F1214" s="401"/>
      <c r="G1214" s="400"/>
      <c r="H1214" s="400"/>
      <c r="I1214" s="400"/>
      <c r="J1214" s="409"/>
      <c r="K1214" s="400"/>
      <c r="L1214" s="400"/>
      <c r="M1214" s="400"/>
      <c r="N1214" s="400"/>
      <c r="O1214" s="400"/>
      <c r="P1214" s="400"/>
      <c r="Q1214" s="400"/>
      <c r="R1214" s="400"/>
      <c r="S1214" s="400"/>
      <c r="T1214" s="400"/>
      <c r="V1214" s="403"/>
      <c r="W1214" s="403"/>
      <c r="X1214" s="403"/>
      <c r="Y1214" s="400"/>
      <c r="Z1214" s="400"/>
      <c r="AA1214" s="400"/>
      <c r="AB1214" s="400"/>
      <c r="AC1214" s="400"/>
      <c r="AD1214" s="400"/>
      <c r="AE1214" s="400"/>
      <c r="AF1214" s="400"/>
      <c r="AG1214" s="408"/>
      <c r="AH1214" s="400"/>
      <c r="AI1214" s="400"/>
      <c r="AJ1214" s="400"/>
      <c r="AK1214" s="400"/>
      <c r="AL1214" s="6"/>
      <c r="AM1214" s="6"/>
      <c r="AN1214" s="8"/>
    </row>
    <row r="1215" spans="1:40">
      <c r="A1215" s="725"/>
      <c r="B1215" s="727"/>
      <c r="C1215" s="726"/>
      <c r="D1215" s="726"/>
      <c r="E1215" s="400"/>
      <c r="F1215" s="401"/>
      <c r="G1215" s="400"/>
      <c r="H1215" s="400"/>
      <c r="I1215" s="400"/>
      <c r="J1215" s="409"/>
      <c r="K1215" s="400"/>
      <c r="L1215" s="400"/>
      <c r="M1215" s="400"/>
      <c r="N1215" s="400"/>
      <c r="O1215" s="400"/>
      <c r="P1215" s="400"/>
      <c r="Q1215" s="400"/>
      <c r="R1215" s="400"/>
      <c r="S1215" s="400"/>
      <c r="T1215" s="400"/>
      <c r="V1215" s="403"/>
      <c r="W1215" s="403"/>
      <c r="X1215" s="403"/>
      <c r="Y1215" s="400"/>
      <c r="Z1215" s="400"/>
      <c r="AA1215" s="400"/>
      <c r="AB1215" s="400"/>
      <c r="AC1215" s="400"/>
      <c r="AD1215" s="400"/>
      <c r="AE1215" s="400"/>
      <c r="AF1215" s="400"/>
      <c r="AG1215" s="408"/>
      <c r="AH1215" s="400"/>
      <c r="AI1215" s="400"/>
      <c r="AJ1215" s="400"/>
      <c r="AK1215" s="400"/>
      <c r="AL1215" s="6"/>
      <c r="AM1215" s="6"/>
      <c r="AN1215" s="8"/>
    </row>
    <row r="1216" spans="1:40">
      <c r="A1216" s="725"/>
      <c r="B1216" s="727"/>
      <c r="C1216" s="726"/>
      <c r="D1216" s="726"/>
      <c r="E1216" s="400"/>
      <c r="F1216" s="401"/>
      <c r="G1216" s="400"/>
      <c r="H1216" s="400"/>
      <c r="I1216" s="400"/>
      <c r="J1216" s="409"/>
      <c r="K1216" s="400"/>
      <c r="L1216" s="400"/>
      <c r="M1216" s="400"/>
      <c r="N1216" s="400"/>
      <c r="O1216" s="400"/>
      <c r="P1216" s="400"/>
      <c r="Q1216" s="400"/>
      <c r="R1216" s="400"/>
      <c r="S1216" s="400"/>
      <c r="T1216" s="400"/>
      <c r="V1216" s="403"/>
      <c r="W1216" s="403"/>
      <c r="X1216" s="403"/>
      <c r="Y1216" s="400"/>
      <c r="Z1216" s="400"/>
      <c r="AA1216" s="400"/>
      <c r="AB1216" s="400"/>
      <c r="AC1216" s="400"/>
      <c r="AD1216" s="400"/>
      <c r="AE1216" s="400"/>
      <c r="AF1216" s="400"/>
      <c r="AG1216" s="408"/>
      <c r="AH1216" s="400"/>
      <c r="AI1216" s="400"/>
      <c r="AJ1216" s="400"/>
      <c r="AK1216" s="400"/>
      <c r="AL1216" s="6"/>
      <c r="AM1216" s="6"/>
      <c r="AN1216" s="8"/>
    </row>
    <row r="1217" spans="1:40">
      <c r="A1217" s="725"/>
      <c r="B1217" s="727"/>
      <c r="C1217" s="726"/>
      <c r="D1217" s="726"/>
      <c r="E1217" s="400"/>
      <c r="F1217" s="401"/>
      <c r="G1217" s="400"/>
      <c r="H1217" s="400"/>
      <c r="I1217" s="400"/>
      <c r="J1217" s="409"/>
      <c r="K1217" s="400"/>
      <c r="L1217" s="400"/>
      <c r="M1217" s="400"/>
      <c r="N1217" s="400"/>
      <c r="O1217" s="400"/>
      <c r="P1217" s="400"/>
      <c r="Q1217" s="400"/>
      <c r="R1217" s="400"/>
      <c r="S1217" s="400"/>
      <c r="T1217" s="400"/>
      <c r="V1217" s="403"/>
      <c r="W1217" s="403"/>
      <c r="X1217" s="403"/>
      <c r="Y1217" s="400"/>
      <c r="Z1217" s="400"/>
      <c r="AA1217" s="400"/>
      <c r="AB1217" s="400"/>
      <c r="AC1217" s="400"/>
      <c r="AD1217" s="400"/>
      <c r="AE1217" s="400"/>
      <c r="AF1217" s="400"/>
      <c r="AG1217" s="408"/>
      <c r="AH1217" s="400"/>
      <c r="AI1217" s="400"/>
      <c r="AJ1217" s="400"/>
      <c r="AK1217" s="400"/>
      <c r="AL1217" s="6"/>
      <c r="AM1217" s="6"/>
      <c r="AN1217" s="8"/>
    </row>
    <row r="1218" spans="1:40">
      <c r="A1218" s="725"/>
      <c r="B1218" s="727"/>
      <c r="C1218" s="726"/>
      <c r="D1218" s="726"/>
      <c r="E1218" s="400"/>
      <c r="F1218" s="401"/>
      <c r="G1218" s="400"/>
      <c r="H1218" s="400"/>
      <c r="I1218" s="400"/>
      <c r="J1218" s="409"/>
      <c r="K1218" s="400"/>
      <c r="L1218" s="400"/>
      <c r="M1218" s="400"/>
      <c r="N1218" s="400"/>
      <c r="O1218" s="400"/>
      <c r="P1218" s="400"/>
      <c r="Q1218" s="400"/>
      <c r="R1218" s="400"/>
      <c r="S1218" s="400"/>
      <c r="T1218" s="400"/>
      <c r="V1218" s="403"/>
      <c r="W1218" s="403"/>
      <c r="X1218" s="403"/>
      <c r="Y1218" s="400"/>
      <c r="Z1218" s="400"/>
      <c r="AA1218" s="400"/>
      <c r="AB1218" s="400"/>
      <c r="AC1218" s="400"/>
      <c r="AD1218" s="400"/>
      <c r="AE1218" s="400"/>
      <c r="AF1218" s="400"/>
      <c r="AG1218" s="408"/>
      <c r="AH1218" s="400"/>
      <c r="AI1218" s="400"/>
      <c r="AJ1218" s="400"/>
      <c r="AK1218" s="400"/>
      <c r="AL1218" s="6"/>
      <c r="AM1218" s="6"/>
      <c r="AN1218" s="8"/>
    </row>
    <row r="1219" spans="1:40">
      <c r="A1219" s="725"/>
      <c r="B1219" s="727"/>
      <c r="C1219" s="726"/>
      <c r="D1219" s="726"/>
      <c r="E1219" s="400"/>
      <c r="F1219" s="401"/>
      <c r="G1219" s="400"/>
      <c r="H1219" s="400"/>
      <c r="I1219" s="400"/>
      <c r="J1219" s="409"/>
      <c r="K1219" s="400"/>
      <c r="L1219" s="400"/>
      <c r="M1219" s="400"/>
      <c r="N1219" s="400"/>
      <c r="O1219" s="400"/>
      <c r="P1219" s="400"/>
      <c r="Q1219" s="400"/>
      <c r="R1219" s="400"/>
      <c r="S1219" s="400"/>
      <c r="T1219" s="400"/>
      <c r="V1219" s="403"/>
      <c r="W1219" s="403"/>
      <c r="X1219" s="403"/>
      <c r="Y1219" s="400"/>
      <c r="Z1219" s="400"/>
      <c r="AA1219" s="400"/>
      <c r="AB1219" s="400"/>
      <c r="AC1219" s="400"/>
      <c r="AD1219" s="400"/>
      <c r="AE1219" s="400"/>
      <c r="AF1219" s="400"/>
      <c r="AG1219" s="408"/>
      <c r="AH1219" s="400"/>
      <c r="AI1219" s="400"/>
      <c r="AJ1219" s="400"/>
      <c r="AK1219" s="400"/>
      <c r="AL1219" s="6"/>
      <c r="AM1219" s="6"/>
      <c r="AN1219" s="8"/>
    </row>
    <row r="1220" spans="1:40">
      <c r="A1220" s="725"/>
      <c r="B1220" s="727"/>
      <c r="C1220" s="726"/>
      <c r="D1220" s="726"/>
      <c r="E1220" s="400"/>
      <c r="F1220" s="401"/>
      <c r="G1220" s="400"/>
      <c r="H1220" s="400"/>
      <c r="I1220" s="400"/>
      <c r="J1220" s="409"/>
      <c r="K1220" s="400"/>
      <c r="L1220" s="400"/>
      <c r="M1220" s="400"/>
      <c r="N1220" s="400"/>
      <c r="O1220" s="400"/>
      <c r="P1220" s="400"/>
      <c r="Q1220" s="400"/>
      <c r="R1220" s="400"/>
      <c r="S1220" s="400"/>
      <c r="T1220" s="400"/>
      <c r="V1220" s="403"/>
      <c r="W1220" s="403"/>
      <c r="X1220" s="403"/>
      <c r="Y1220" s="400"/>
      <c r="Z1220" s="400"/>
      <c r="AA1220" s="400"/>
      <c r="AB1220" s="400"/>
      <c r="AC1220" s="400"/>
      <c r="AD1220" s="400"/>
      <c r="AE1220" s="400"/>
      <c r="AF1220" s="400"/>
      <c r="AG1220" s="408"/>
      <c r="AH1220" s="400"/>
      <c r="AI1220" s="400"/>
      <c r="AJ1220" s="400"/>
      <c r="AK1220" s="400"/>
      <c r="AL1220" s="6"/>
      <c r="AM1220" s="6"/>
      <c r="AN1220" s="8"/>
    </row>
    <row r="1221" spans="1:40">
      <c r="A1221" s="725"/>
      <c r="B1221" s="727"/>
      <c r="C1221" s="726"/>
      <c r="D1221" s="726"/>
      <c r="E1221" s="400"/>
      <c r="F1221" s="401"/>
      <c r="G1221" s="400"/>
      <c r="H1221" s="400"/>
      <c r="I1221" s="400"/>
      <c r="J1221" s="409"/>
      <c r="K1221" s="400"/>
      <c r="L1221" s="400"/>
      <c r="M1221" s="400"/>
      <c r="N1221" s="400"/>
      <c r="O1221" s="400"/>
      <c r="P1221" s="400"/>
      <c r="Q1221" s="400"/>
      <c r="R1221" s="400"/>
      <c r="S1221" s="400"/>
      <c r="T1221" s="400"/>
      <c r="V1221" s="403"/>
      <c r="W1221" s="403"/>
      <c r="X1221" s="403"/>
      <c r="Y1221" s="400"/>
      <c r="Z1221" s="400"/>
      <c r="AA1221" s="400"/>
      <c r="AB1221" s="400"/>
      <c r="AC1221" s="400"/>
      <c r="AD1221" s="400"/>
      <c r="AE1221" s="400"/>
      <c r="AF1221" s="400"/>
      <c r="AG1221" s="408"/>
      <c r="AH1221" s="400"/>
      <c r="AI1221" s="400"/>
      <c r="AJ1221" s="400"/>
      <c r="AK1221" s="400"/>
      <c r="AL1221" s="6"/>
      <c r="AM1221" s="6"/>
      <c r="AN1221" s="8"/>
    </row>
    <row r="1222" spans="1:40">
      <c r="A1222" s="725"/>
      <c r="B1222" s="727"/>
      <c r="C1222" s="726"/>
      <c r="D1222" s="726"/>
      <c r="E1222" s="400"/>
      <c r="F1222" s="401"/>
      <c r="G1222" s="400"/>
      <c r="H1222" s="400"/>
      <c r="I1222" s="400"/>
      <c r="J1222" s="409"/>
      <c r="K1222" s="400"/>
      <c r="L1222" s="400"/>
      <c r="M1222" s="400"/>
      <c r="N1222" s="400"/>
      <c r="O1222" s="400"/>
      <c r="P1222" s="400"/>
      <c r="Q1222" s="400"/>
      <c r="R1222" s="400"/>
      <c r="S1222" s="400"/>
      <c r="T1222" s="400"/>
      <c r="V1222" s="403"/>
      <c r="W1222" s="403"/>
      <c r="X1222" s="403"/>
      <c r="Y1222" s="400"/>
      <c r="Z1222" s="400"/>
      <c r="AA1222" s="400"/>
      <c r="AB1222" s="400"/>
      <c r="AC1222" s="400"/>
      <c r="AD1222" s="400"/>
      <c r="AE1222" s="400"/>
      <c r="AF1222" s="400"/>
      <c r="AG1222" s="408"/>
      <c r="AH1222" s="400"/>
      <c r="AI1222" s="400"/>
      <c r="AJ1222" s="400"/>
      <c r="AK1222" s="400"/>
      <c r="AL1222" s="6"/>
      <c r="AM1222" s="6"/>
      <c r="AN1222" s="8"/>
    </row>
    <row r="1223" spans="1:40">
      <c r="A1223" s="725"/>
      <c r="B1223" s="727"/>
      <c r="C1223" s="726"/>
      <c r="D1223" s="726"/>
      <c r="E1223" s="400"/>
      <c r="F1223" s="401"/>
      <c r="G1223" s="400"/>
      <c r="H1223" s="400"/>
      <c r="I1223" s="400"/>
      <c r="J1223" s="409"/>
      <c r="K1223" s="400"/>
      <c r="L1223" s="400"/>
      <c r="M1223" s="400"/>
      <c r="N1223" s="400"/>
      <c r="O1223" s="400"/>
      <c r="P1223" s="400"/>
      <c r="Q1223" s="400"/>
      <c r="R1223" s="400"/>
      <c r="S1223" s="400"/>
      <c r="T1223" s="400"/>
      <c r="V1223" s="403"/>
      <c r="W1223" s="403"/>
      <c r="X1223" s="403"/>
      <c r="Y1223" s="400"/>
      <c r="Z1223" s="400"/>
      <c r="AA1223" s="400"/>
      <c r="AB1223" s="400"/>
      <c r="AC1223" s="400"/>
      <c r="AD1223" s="400"/>
      <c r="AE1223" s="400"/>
      <c r="AF1223" s="400"/>
      <c r="AG1223" s="408"/>
      <c r="AH1223" s="400"/>
      <c r="AI1223" s="400"/>
      <c r="AJ1223" s="400"/>
      <c r="AK1223" s="400"/>
      <c r="AL1223" s="6"/>
      <c r="AM1223" s="6"/>
      <c r="AN1223" s="8"/>
    </row>
    <row r="1224" spans="1:40">
      <c r="A1224" s="725"/>
      <c r="B1224" s="727"/>
      <c r="C1224" s="726"/>
      <c r="D1224" s="726"/>
      <c r="E1224" s="400"/>
      <c r="F1224" s="401"/>
      <c r="G1224" s="400"/>
      <c r="H1224" s="400"/>
      <c r="I1224" s="400"/>
      <c r="J1224" s="409"/>
      <c r="K1224" s="400"/>
      <c r="L1224" s="400"/>
      <c r="M1224" s="400"/>
      <c r="N1224" s="400"/>
      <c r="O1224" s="400"/>
      <c r="P1224" s="400"/>
      <c r="Q1224" s="400"/>
      <c r="R1224" s="400"/>
      <c r="S1224" s="400"/>
      <c r="T1224" s="400"/>
      <c r="V1224" s="403"/>
      <c r="W1224" s="403"/>
      <c r="X1224" s="403"/>
      <c r="Y1224" s="400"/>
      <c r="Z1224" s="400"/>
      <c r="AA1224" s="400"/>
      <c r="AB1224" s="400"/>
      <c r="AC1224" s="400"/>
      <c r="AD1224" s="400"/>
      <c r="AE1224" s="400"/>
      <c r="AF1224" s="400"/>
      <c r="AG1224" s="408"/>
      <c r="AH1224" s="400"/>
      <c r="AI1224" s="400"/>
      <c r="AJ1224" s="400"/>
      <c r="AK1224" s="400"/>
      <c r="AL1224" s="6"/>
      <c r="AM1224" s="6"/>
      <c r="AN1224" s="8"/>
    </row>
    <row r="1225" spans="1:40">
      <c r="A1225" s="725"/>
      <c r="B1225" s="727"/>
      <c r="C1225" s="726"/>
      <c r="D1225" s="726"/>
      <c r="E1225" s="400"/>
      <c r="F1225" s="401"/>
      <c r="G1225" s="400"/>
      <c r="H1225" s="400"/>
      <c r="I1225" s="400"/>
      <c r="J1225" s="409"/>
      <c r="K1225" s="400"/>
      <c r="L1225" s="400"/>
      <c r="M1225" s="400"/>
      <c r="N1225" s="400"/>
      <c r="O1225" s="400"/>
      <c r="P1225" s="400"/>
      <c r="Q1225" s="400"/>
      <c r="R1225" s="400"/>
      <c r="S1225" s="400"/>
      <c r="T1225" s="400"/>
      <c r="V1225" s="403"/>
      <c r="W1225" s="403"/>
      <c r="X1225" s="403"/>
      <c r="Y1225" s="400"/>
      <c r="Z1225" s="400"/>
      <c r="AA1225" s="400"/>
      <c r="AB1225" s="400"/>
      <c r="AC1225" s="400"/>
      <c r="AD1225" s="400"/>
      <c r="AE1225" s="400"/>
      <c r="AF1225" s="400"/>
      <c r="AG1225" s="408"/>
      <c r="AH1225" s="400"/>
      <c r="AI1225" s="400"/>
      <c r="AJ1225" s="400"/>
      <c r="AK1225" s="400"/>
      <c r="AL1225" s="6"/>
      <c r="AM1225" s="6"/>
      <c r="AN1225" s="8"/>
    </row>
    <row r="1226" spans="1:40">
      <c r="A1226" s="725"/>
      <c r="B1226" s="727"/>
      <c r="C1226" s="726"/>
      <c r="D1226" s="726"/>
      <c r="E1226" s="400"/>
      <c r="F1226" s="401"/>
      <c r="G1226" s="400"/>
      <c r="H1226" s="400"/>
      <c r="I1226" s="400"/>
      <c r="J1226" s="409"/>
      <c r="K1226" s="400"/>
      <c r="L1226" s="400"/>
      <c r="M1226" s="400"/>
      <c r="N1226" s="400"/>
      <c r="O1226" s="400"/>
      <c r="P1226" s="400"/>
      <c r="Q1226" s="400"/>
      <c r="R1226" s="400"/>
      <c r="S1226" s="400"/>
      <c r="T1226" s="400"/>
      <c r="V1226" s="403"/>
      <c r="W1226" s="403"/>
      <c r="X1226" s="403"/>
      <c r="Y1226" s="400"/>
      <c r="Z1226" s="400"/>
      <c r="AA1226" s="400"/>
      <c r="AB1226" s="400"/>
      <c r="AC1226" s="400"/>
      <c r="AD1226" s="400"/>
      <c r="AE1226" s="400"/>
      <c r="AF1226" s="400"/>
      <c r="AG1226" s="408"/>
      <c r="AH1226" s="400"/>
      <c r="AI1226" s="400"/>
      <c r="AJ1226" s="400"/>
      <c r="AK1226" s="400"/>
      <c r="AL1226" s="6"/>
      <c r="AM1226" s="6"/>
      <c r="AN1226" s="8"/>
    </row>
    <row r="1227" spans="1:40">
      <c r="A1227" s="725"/>
      <c r="B1227" s="727"/>
      <c r="C1227" s="726"/>
      <c r="D1227" s="726"/>
      <c r="E1227" s="400"/>
      <c r="F1227" s="401"/>
      <c r="G1227" s="400"/>
      <c r="H1227" s="400"/>
      <c r="I1227" s="400"/>
      <c r="J1227" s="409"/>
      <c r="K1227" s="400"/>
      <c r="L1227" s="400"/>
      <c r="M1227" s="400"/>
      <c r="N1227" s="400"/>
      <c r="O1227" s="400"/>
      <c r="P1227" s="400"/>
      <c r="Q1227" s="400"/>
      <c r="R1227" s="400"/>
      <c r="S1227" s="400"/>
      <c r="T1227" s="400"/>
      <c r="V1227" s="403"/>
      <c r="W1227" s="403"/>
      <c r="X1227" s="403"/>
      <c r="Y1227" s="400"/>
      <c r="Z1227" s="400"/>
      <c r="AA1227" s="400"/>
      <c r="AB1227" s="400"/>
      <c r="AC1227" s="400"/>
      <c r="AD1227" s="400"/>
      <c r="AE1227" s="400"/>
      <c r="AF1227" s="400"/>
      <c r="AG1227" s="408"/>
      <c r="AH1227" s="400"/>
      <c r="AI1227" s="400"/>
      <c r="AJ1227" s="400"/>
      <c r="AK1227" s="400"/>
      <c r="AL1227" s="6"/>
      <c r="AM1227" s="6"/>
      <c r="AN1227" s="8"/>
    </row>
    <row r="1228" spans="1:40">
      <c r="A1228" s="725"/>
      <c r="B1228" s="727"/>
      <c r="C1228" s="726"/>
      <c r="D1228" s="726"/>
      <c r="E1228" s="400"/>
      <c r="F1228" s="401"/>
      <c r="G1228" s="400"/>
      <c r="H1228" s="400"/>
      <c r="I1228" s="400"/>
      <c r="J1228" s="409"/>
      <c r="K1228" s="400"/>
      <c r="L1228" s="400"/>
      <c r="M1228" s="400"/>
      <c r="N1228" s="400"/>
      <c r="O1228" s="400"/>
      <c r="P1228" s="400"/>
      <c r="Q1228" s="400"/>
      <c r="R1228" s="400"/>
      <c r="S1228" s="400"/>
      <c r="T1228" s="400"/>
      <c r="V1228" s="403"/>
      <c r="W1228" s="403"/>
      <c r="X1228" s="403"/>
      <c r="Y1228" s="400"/>
      <c r="Z1228" s="400"/>
      <c r="AA1228" s="400"/>
      <c r="AB1228" s="400"/>
      <c r="AC1228" s="400"/>
      <c r="AD1228" s="400"/>
      <c r="AE1228" s="400"/>
      <c r="AF1228" s="400"/>
      <c r="AG1228" s="408"/>
      <c r="AH1228" s="400"/>
      <c r="AI1228" s="400"/>
      <c r="AJ1228" s="400"/>
      <c r="AK1228" s="400"/>
      <c r="AL1228" s="6"/>
      <c r="AM1228" s="6"/>
      <c r="AN1228" s="8"/>
    </row>
    <row r="1229" spans="1:40">
      <c r="A1229" s="725"/>
      <c r="B1229" s="727"/>
      <c r="C1229" s="726"/>
      <c r="D1229" s="726"/>
      <c r="E1229" s="400"/>
      <c r="F1229" s="401"/>
      <c r="G1229" s="400"/>
      <c r="H1229" s="400"/>
      <c r="I1229" s="400"/>
      <c r="J1229" s="409"/>
      <c r="K1229" s="400"/>
      <c r="L1229" s="400"/>
      <c r="M1229" s="400"/>
      <c r="N1229" s="400"/>
      <c r="O1229" s="400"/>
      <c r="P1229" s="400"/>
      <c r="Q1229" s="400"/>
      <c r="R1229" s="400"/>
      <c r="S1229" s="400"/>
      <c r="T1229" s="400"/>
      <c r="V1229" s="403"/>
      <c r="W1229" s="403"/>
      <c r="X1229" s="403"/>
      <c r="Y1229" s="400"/>
      <c r="Z1229" s="400"/>
      <c r="AA1229" s="400"/>
      <c r="AB1229" s="400"/>
      <c r="AC1229" s="400"/>
      <c r="AD1229" s="400"/>
      <c r="AE1229" s="400"/>
      <c r="AF1229" s="400"/>
      <c r="AG1229" s="408"/>
      <c r="AH1229" s="400"/>
      <c r="AI1229" s="400"/>
      <c r="AJ1229" s="400"/>
      <c r="AK1229" s="400"/>
      <c r="AL1229" s="6"/>
      <c r="AM1229" s="6"/>
      <c r="AN1229" s="8"/>
    </row>
    <row r="1230" spans="1:40">
      <c r="A1230" s="725"/>
      <c r="B1230" s="727"/>
      <c r="C1230" s="726"/>
      <c r="D1230" s="726"/>
      <c r="E1230" s="400"/>
      <c r="F1230" s="401"/>
      <c r="G1230" s="400"/>
      <c r="H1230" s="400"/>
      <c r="I1230" s="400"/>
      <c r="J1230" s="409"/>
      <c r="K1230" s="400"/>
      <c r="L1230" s="400"/>
      <c r="M1230" s="400"/>
      <c r="N1230" s="400"/>
      <c r="O1230" s="400"/>
      <c r="P1230" s="400"/>
      <c r="Q1230" s="400"/>
      <c r="R1230" s="400"/>
      <c r="S1230" s="400"/>
      <c r="T1230" s="400"/>
      <c r="V1230" s="403"/>
      <c r="W1230" s="403"/>
      <c r="X1230" s="403"/>
      <c r="Y1230" s="400"/>
      <c r="Z1230" s="400"/>
      <c r="AA1230" s="400"/>
      <c r="AB1230" s="400"/>
      <c r="AC1230" s="400"/>
      <c r="AD1230" s="400"/>
      <c r="AE1230" s="400"/>
      <c r="AF1230" s="400"/>
      <c r="AG1230" s="408"/>
      <c r="AH1230" s="400"/>
      <c r="AI1230" s="400"/>
      <c r="AJ1230" s="400"/>
      <c r="AK1230" s="400"/>
      <c r="AL1230" s="6"/>
      <c r="AM1230" s="6"/>
      <c r="AN1230" s="8"/>
    </row>
    <row r="1231" spans="1:40">
      <c r="A1231" s="725"/>
      <c r="B1231" s="727"/>
      <c r="C1231" s="726"/>
      <c r="D1231" s="726"/>
      <c r="E1231" s="400"/>
      <c r="F1231" s="401"/>
      <c r="G1231" s="400"/>
      <c r="H1231" s="400"/>
      <c r="I1231" s="400"/>
      <c r="J1231" s="409"/>
      <c r="K1231" s="400"/>
      <c r="L1231" s="400"/>
      <c r="M1231" s="400"/>
      <c r="N1231" s="400"/>
      <c r="O1231" s="400"/>
      <c r="P1231" s="400"/>
      <c r="Q1231" s="400"/>
      <c r="R1231" s="400"/>
      <c r="S1231" s="400"/>
      <c r="T1231" s="400"/>
      <c r="V1231" s="403"/>
      <c r="W1231" s="403"/>
      <c r="X1231" s="403"/>
      <c r="Y1231" s="400"/>
      <c r="Z1231" s="400"/>
      <c r="AA1231" s="400"/>
      <c r="AB1231" s="400"/>
      <c r="AC1231" s="400"/>
      <c r="AD1231" s="400"/>
      <c r="AE1231" s="400"/>
      <c r="AF1231" s="400"/>
      <c r="AG1231" s="408"/>
      <c r="AH1231" s="400"/>
      <c r="AI1231" s="400"/>
      <c r="AJ1231" s="400"/>
      <c r="AK1231" s="400"/>
      <c r="AL1231" s="6"/>
      <c r="AM1231" s="6"/>
      <c r="AN1231" s="8"/>
    </row>
    <row r="1232" spans="1:40">
      <c r="A1232" s="725"/>
      <c r="B1232" s="727"/>
      <c r="C1232" s="726"/>
      <c r="D1232" s="726"/>
      <c r="E1232" s="400"/>
      <c r="F1232" s="401"/>
      <c r="G1232" s="400"/>
      <c r="H1232" s="400"/>
      <c r="I1232" s="400"/>
      <c r="J1232" s="409"/>
      <c r="K1232" s="400"/>
      <c r="L1232" s="400"/>
      <c r="M1232" s="400"/>
      <c r="N1232" s="400"/>
      <c r="O1232" s="400"/>
      <c r="P1232" s="400"/>
      <c r="Q1232" s="400"/>
      <c r="R1232" s="400"/>
      <c r="S1232" s="400"/>
      <c r="T1232" s="400"/>
      <c r="V1232" s="403"/>
      <c r="W1232" s="403"/>
      <c r="X1232" s="403"/>
      <c r="Y1232" s="400"/>
      <c r="Z1232" s="400"/>
      <c r="AA1232" s="400"/>
      <c r="AB1232" s="400"/>
      <c r="AC1232" s="400"/>
      <c r="AD1232" s="400"/>
      <c r="AE1232" s="400"/>
      <c r="AF1232" s="400"/>
      <c r="AG1232" s="408"/>
      <c r="AH1232" s="400"/>
      <c r="AI1232" s="400"/>
      <c r="AJ1232" s="400"/>
      <c r="AK1232" s="400"/>
      <c r="AL1232" s="6"/>
      <c r="AM1232" s="6"/>
      <c r="AN1232" s="8"/>
    </row>
    <row r="1233" spans="1:40">
      <c r="A1233" s="725"/>
      <c r="B1233" s="727"/>
      <c r="C1233" s="726"/>
      <c r="D1233" s="726"/>
      <c r="E1233" s="400"/>
      <c r="F1233" s="401"/>
      <c r="G1233" s="400"/>
      <c r="H1233" s="400"/>
      <c r="I1233" s="400"/>
      <c r="J1233" s="409"/>
      <c r="K1233" s="400"/>
      <c r="L1233" s="400"/>
      <c r="M1233" s="400"/>
      <c r="N1233" s="400"/>
      <c r="O1233" s="400"/>
      <c r="P1233" s="400"/>
      <c r="Q1233" s="400"/>
      <c r="R1233" s="400"/>
      <c r="S1233" s="400"/>
      <c r="T1233" s="400"/>
      <c r="V1233" s="403"/>
      <c r="W1233" s="403"/>
      <c r="X1233" s="403"/>
      <c r="Y1233" s="400"/>
      <c r="Z1233" s="400"/>
      <c r="AA1233" s="400"/>
      <c r="AB1233" s="400"/>
      <c r="AC1233" s="400"/>
      <c r="AD1233" s="400"/>
      <c r="AE1233" s="400"/>
      <c r="AF1233" s="400"/>
      <c r="AG1233" s="408"/>
      <c r="AH1233" s="400"/>
      <c r="AI1233" s="400"/>
      <c r="AJ1233" s="400"/>
      <c r="AK1233" s="400"/>
      <c r="AL1233" s="6"/>
      <c r="AM1233" s="6"/>
      <c r="AN1233" s="8"/>
    </row>
    <row r="1234" spans="1:40">
      <c r="A1234" s="725"/>
      <c r="B1234" s="727"/>
      <c r="C1234" s="726"/>
      <c r="D1234" s="726"/>
      <c r="E1234" s="400"/>
      <c r="F1234" s="401"/>
      <c r="G1234" s="400"/>
      <c r="H1234" s="400"/>
      <c r="I1234" s="400"/>
      <c r="J1234" s="409"/>
      <c r="K1234" s="400"/>
      <c r="L1234" s="400"/>
      <c r="M1234" s="400"/>
      <c r="N1234" s="400"/>
      <c r="O1234" s="400"/>
      <c r="P1234" s="400"/>
      <c r="Q1234" s="400"/>
      <c r="R1234" s="400"/>
      <c r="S1234" s="400"/>
      <c r="T1234" s="400"/>
      <c r="V1234" s="403"/>
      <c r="W1234" s="403"/>
      <c r="X1234" s="403"/>
      <c r="Y1234" s="400"/>
      <c r="Z1234" s="400"/>
      <c r="AA1234" s="400"/>
      <c r="AB1234" s="400"/>
      <c r="AC1234" s="400"/>
      <c r="AD1234" s="400"/>
      <c r="AE1234" s="400"/>
      <c r="AF1234" s="400"/>
      <c r="AG1234" s="408"/>
      <c r="AH1234" s="400"/>
      <c r="AI1234" s="400"/>
      <c r="AJ1234" s="400"/>
      <c r="AK1234" s="400"/>
      <c r="AL1234" s="6"/>
      <c r="AM1234" s="6"/>
      <c r="AN1234" s="8"/>
    </row>
    <row r="1235" spans="1:40">
      <c r="A1235" s="725"/>
      <c r="B1235" s="727"/>
      <c r="C1235" s="726"/>
      <c r="D1235" s="726"/>
      <c r="E1235" s="400"/>
      <c r="F1235" s="401"/>
      <c r="G1235" s="400"/>
      <c r="H1235" s="400"/>
      <c r="I1235" s="400"/>
      <c r="J1235" s="409"/>
      <c r="K1235" s="400"/>
      <c r="L1235" s="400"/>
      <c r="M1235" s="400"/>
      <c r="N1235" s="400"/>
      <c r="O1235" s="400"/>
      <c r="P1235" s="400"/>
      <c r="Q1235" s="400"/>
      <c r="R1235" s="400"/>
      <c r="S1235" s="400"/>
      <c r="T1235" s="400"/>
      <c r="V1235" s="403"/>
      <c r="W1235" s="403"/>
      <c r="X1235" s="403"/>
      <c r="Y1235" s="400"/>
      <c r="Z1235" s="400"/>
      <c r="AA1235" s="400"/>
      <c r="AB1235" s="400"/>
      <c r="AC1235" s="400"/>
      <c r="AD1235" s="400"/>
      <c r="AE1235" s="400"/>
      <c r="AF1235" s="400"/>
      <c r="AG1235" s="408"/>
      <c r="AH1235" s="400"/>
      <c r="AI1235" s="400"/>
      <c r="AJ1235" s="400"/>
      <c r="AK1235" s="400"/>
      <c r="AL1235" s="6"/>
      <c r="AM1235" s="6"/>
      <c r="AN1235" s="8"/>
    </row>
    <row r="1236" spans="1:40">
      <c r="A1236" s="725"/>
      <c r="B1236" s="727"/>
      <c r="C1236" s="726"/>
      <c r="D1236" s="726"/>
      <c r="E1236" s="400"/>
      <c r="F1236" s="401"/>
      <c r="G1236" s="400"/>
      <c r="H1236" s="400"/>
      <c r="I1236" s="400"/>
      <c r="J1236" s="409"/>
      <c r="K1236" s="400"/>
      <c r="L1236" s="400"/>
      <c r="M1236" s="400"/>
      <c r="N1236" s="400"/>
      <c r="O1236" s="400"/>
      <c r="P1236" s="400"/>
      <c r="Q1236" s="400"/>
      <c r="R1236" s="400"/>
      <c r="S1236" s="400"/>
      <c r="T1236" s="400"/>
      <c r="V1236" s="403"/>
      <c r="W1236" s="403"/>
      <c r="X1236" s="403"/>
      <c r="Y1236" s="400"/>
      <c r="Z1236" s="400"/>
      <c r="AA1236" s="400"/>
      <c r="AB1236" s="400"/>
      <c r="AC1236" s="400"/>
      <c r="AD1236" s="400"/>
      <c r="AE1236" s="400"/>
      <c r="AF1236" s="400"/>
      <c r="AG1236" s="408"/>
      <c r="AH1236" s="400"/>
      <c r="AI1236" s="400"/>
      <c r="AJ1236" s="400"/>
      <c r="AK1236" s="400"/>
      <c r="AL1236" s="6"/>
      <c r="AM1236" s="6"/>
      <c r="AN1236" s="8"/>
    </row>
    <row r="1237" spans="1:40">
      <c r="A1237" s="725"/>
      <c r="B1237" s="727"/>
      <c r="C1237" s="726"/>
      <c r="D1237" s="726"/>
      <c r="E1237" s="400"/>
      <c r="F1237" s="401"/>
      <c r="G1237" s="400"/>
      <c r="H1237" s="400"/>
      <c r="I1237" s="400"/>
      <c r="J1237" s="409"/>
      <c r="K1237" s="400"/>
      <c r="L1237" s="400"/>
      <c r="M1237" s="400"/>
      <c r="N1237" s="400"/>
      <c r="O1237" s="400"/>
      <c r="P1237" s="400"/>
      <c r="Q1237" s="400"/>
      <c r="R1237" s="400"/>
      <c r="S1237" s="400"/>
      <c r="T1237" s="400"/>
      <c r="V1237" s="403"/>
      <c r="W1237" s="403"/>
      <c r="X1237" s="403"/>
      <c r="Y1237" s="400"/>
      <c r="Z1237" s="400"/>
      <c r="AA1237" s="400"/>
      <c r="AB1237" s="400"/>
      <c r="AC1237" s="400"/>
      <c r="AD1237" s="400"/>
      <c r="AE1237" s="400"/>
      <c r="AF1237" s="400"/>
      <c r="AG1237" s="408"/>
      <c r="AH1237" s="400"/>
      <c r="AI1237" s="400"/>
      <c r="AJ1237" s="400"/>
      <c r="AK1237" s="400"/>
      <c r="AL1237" s="6"/>
      <c r="AM1237" s="6"/>
      <c r="AN1237" s="8"/>
    </row>
    <row r="1238" spans="1:40">
      <c r="A1238" s="725"/>
      <c r="B1238" s="727"/>
      <c r="C1238" s="726"/>
      <c r="D1238" s="726"/>
      <c r="E1238" s="400"/>
      <c r="F1238" s="401"/>
      <c r="G1238" s="400"/>
      <c r="H1238" s="400"/>
      <c r="I1238" s="400"/>
      <c r="J1238" s="409"/>
      <c r="K1238" s="400"/>
      <c r="L1238" s="400"/>
      <c r="M1238" s="400"/>
      <c r="N1238" s="400"/>
      <c r="O1238" s="400"/>
      <c r="P1238" s="400"/>
      <c r="Q1238" s="400"/>
      <c r="R1238" s="400"/>
      <c r="S1238" s="400"/>
      <c r="T1238" s="400"/>
      <c r="V1238" s="403"/>
      <c r="W1238" s="403"/>
      <c r="X1238" s="403"/>
      <c r="Y1238" s="400"/>
      <c r="Z1238" s="400"/>
      <c r="AA1238" s="400"/>
      <c r="AB1238" s="400"/>
      <c r="AC1238" s="400"/>
      <c r="AD1238" s="400"/>
      <c r="AE1238" s="400"/>
      <c r="AF1238" s="400"/>
      <c r="AG1238" s="408"/>
      <c r="AH1238" s="400"/>
      <c r="AI1238" s="400"/>
      <c r="AJ1238" s="400"/>
      <c r="AK1238" s="400"/>
      <c r="AL1238" s="6"/>
      <c r="AM1238" s="6"/>
      <c r="AN1238" s="8"/>
    </row>
    <row r="1239" spans="1:40">
      <c r="A1239" s="725"/>
      <c r="B1239" s="727"/>
      <c r="C1239" s="726"/>
      <c r="D1239" s="726"/>
      <c r="E1239" s="400"/>
      <c r="F1239" s="401"/>
      <c r="G1239" s="400"/>
      <c r="H1239" s="400"/>
      <c r="I1239" s="400"/>
      <c r="J1239" s="409"/>
      <c r="K1239" s="400"/>
      <c r="L1239" s="400"/>
      <c r="M1239" s="400"/>
      <c r="N1239" s="400"/>
      <c r="O1239" s="400"/>
      <c r="P1239" s="400"/>
      <c r="Q1239" s="400"/>
      <c r="R1239" s="400"/>
      <c r="S1239" s="400"/>
      <c r="T1239" s="400"/>
      <c r="V1239" s="403"/>
      <c r="W1239" s="403"/>
      <c r="X1239" s="403"/>
      <c r="Y1239" s="400"/>
      <c r="Z1239" s="400"/>
      <c r="AA1239" s="400"/>
      <c r="AB1239" s="400"/>
      <c r="AC1239" s="400"/>
      <c r="AD1239" s="400"/>
      <c r="AE1239" s="400"/>
      <c r="AF1239" s="400"/>
      <c r="AG1239" s="408"/>
      <c r="AH1239" s="400"/>
      <c r="AI1239" s="400"/>
      <c r="AJ1239" s="400"/>
      <c r="AK1239" s="400"/>
      <c r="AL1239" s="6"/>
      <c r="AM1239" s="6"/>
      <c r="AN1239" s="8"/>
    </row>
    <row r="1240" spans="1:40">
      <c r="A1240" s="725"/>
      <c r="B1240" s="727"/>
      <c r="C1240" s="726"/>
      <c r="D1240" s="726"/>
      <c r="E1240" s="400"/>
      <c r="F1240" s="401"/>
      <c r="G1240" s="400"/>
      <c r="H1240" s="400"/>
      <c r="I1240" s="400"/>
      <c r="J1240" s="409"/>
      <c r="K1240" s="400"/>
      <c r="L1240" s="400"/>
      <c r="M1240" s="400"/>
      <c r="N1240" s="400"/>
      <c r="O1240" s="400"/>
      <c r="P1240" s="400"/>
      <c r="Q1240" s="400"/>
      <c r="R1240" s="400"/>
      <c r="S1240" s="400"/>
      <c r="T1240" s="400"/>
      <c r="V1240" s="403"/>
      <c r="W1240" s="403"/>
      <c r="X1240" s="403"/>
      <c r="Y1240" s="400"/>
      <c r="Z1240" s="400"/>
      <c r="AA1240" s="400"/>
      <c r="AB1240" s="400"/>
      <c r="AC1240" s="400"/>
      <c r="AD1240" s="400"/>
      <c r="AE1240" s="400"/>
      <c r="AF1240" s="400"/>
      <c r="AG1240" s="408"/>
      <c r="AH1240" s="400"/>
      <c r="AI1240" s="400"/>
      <c r="AJ1240" s="400"/>
      <c r="AK1240" s="400"/>
      <c r="AL1240" s="6"/>
      <c r="AM1240" s="6"/>
      <c r="AN1240" s="8"/>
    </row>
    <row r="1241" spans="1:40">
      <c r="A1241" s="725"/>
      <c r="B1241" s="727"/>
      <c r="C1241" s="726"/>
      <c r="D1241" s="726"/>
      <c r="E1241" s="400"/>
      <c r="F1241" s="401"/>
      <c r="G1241" s="400"/>
      <c r="H1241" s="400"/>
      <c r="I1241" s="400"/>
      <c r="J1241" s="409"/>
      <c r="K1241" s="400"/>
      <c r="L1241" s="400"/>
      <c r="M1241" s="400"/>
      <c r="N1241" s="400"/>
      <c r="O1241" s="400"/>
      <c r="P1241" s="400"/>
      <c r="Q1241" s="400"/>
      <c r="R1241" s="400"/>
      <c r="S1241" s="400"/>
      <c r="T1241" s="400"/>
      <c r="V1241" s="403"/>
      <c r="W1241" s="403"/>
      <c r="X1241" s="403"/>
      <c r="Y1241" s="400"/>
      <c r="Z1241" s="400"/>
      <c r="AA1241" s="400"/>
      <c r="AB1241" s="400"/>
      <c r="AC1241" s="400"/>
      <c r="AD1241" s="400"/>
      <c r="AE1241" s="400"/>
      <c r="AF1241" s="400"/>
      <c r="AG1241" s="408"/>
      <c r="AH1241" s="400"/>
      <c r="AI1241" s="400"/>
      <c r="AJ1241" s="400"/>
      <c r="AK1241" s="400"/>
      <c r="AL1241" s="6"/>
      <c r="AM1241" s="6"/>
      <c r="AN1241" s="8"/>
    </row>
    <row r="1242" spans="1:40">
      <c r="A1242" s="725"/>
      <c r="B1242" s="727"/>
      <c r="C1242" s="726"/>
      <c r="D1242" s="726"/>
      <c r="E1242" s="400"/>
      <c r="F1242" s="401"/>
      <c r="G1242" s="400"/>
      <c r="H1242" s="400"/>
      <c r="I1242" s="400"/>
      <c r="J1242" s="409"/>
      <c r="K1242" s="400"/>
      <c r="L1242" s="400"/>
      <c r="M1242" s="400"/>
      <c r="N1242" s="400"/>
      <c r="O1242" s="400"/>
      <c r="P1242" s="400"/>
      <c r="Q1242" s="400"/>
      <c r="R1242" s="400"/>
      <c r="S1242" s="400"/>
      <c r="T1242" s="400"/>
      <c r="V1242" s="403"/>
      <c r="W1242" s="403"/>
      <c r="X1242" s="403"/>
      <c r="Y1242" s="400"/>
      <c r="Z1242" s="400"/>
      <c r="AA1242" s="400"/>
      <c r="AB1242" s="400"/>
      <c r="AC1242" s="400"/>
      <c r="AD1242" s="400"/>
      <c r="AE1242" s="400"/>
      <c r="AF1242" s="400"/>
      <c r="AG1242" s="408"/>
      <c r="AH1242" s="400"/>
      <c r="AI1242" s="400"/>
      <c r="AJ1242" s="400"/>
      <c r="AK1242" s="400"/>
      <c r="AL1242" s="6"/>
      <c r="AM1242" s="6"/>
      <c r="AN1242" s="8"/>
    </row>
    <row r="1243" spans="1:40">
      <c r="A1243" s="725"/>
      <c r="B1243" s="727"/>
      <c r="C1243" s="726"/>
      <c r="D1243" s="726"/>
      <c r="E1243" s="400"/>
      <c r="F1243" s="401"/>
      <c r="G1243" s="400"/>
      <c r="H1243" s="400"/>
      <c r="I1243" s="400"/>
      <c r="J1243" s="409"/>
      <c r="K1243" s="400"/>
      <c r="L1243" s="400"/>
      <c r="M1243" s="400"/>
      <c r="N1243" s="400"/>
      <c r="O1243" s="400"/>
      <c r="P1243" s="400"/>
      <c r="Q1243" s="400"/>
      <c r="R1243" s="400"/>
      <c r="S1243" s="400"/>
      <c r="T1243" s="400"/>
      <c r="V1243" s="403"/>
      <c r="W1243" s="403"/>
      <c r="X1243" s="403"/>
      <c r="Y1243" s="400"/>
      <c r="Z1243" s="400"/>
      <c r="AA1243" s="400"/>
      <c r="AB1243" s="400"/>
      <c r="AC1243" s="400"/>
      <c r="AD1243" s="400"/>
      <c r="AE1243" s="400"/>
      <c r="AF1243" s="400"/>
      <c r="AG1243" s="408"/>
      <c r="AH1243" s="400"/>
      <c r="AI1243" s="400"/>
      <c r="AJ1243" s="400"/>
      <c r="AK1243" s="400"/>
      <c r="AL1243" s="6"/>
      <c r="AM1243" s="6"/>
      <c r="AN1243" s="8"/>
    </row>
    <row r="1244" spans="1:40">
      <c r="A1244" s="725"/>
      <c r="B1244" s="727"/>
      <c r="C1244" s="726"/>
      <c r="D1244" s="726"/>
      <c r="E1244" s="400"/>
      <c r="F1244" s="401"/>
      <c r="G1244" s="400"/>
      <c r="H1244" s="400"/>
      <c r="I1244" s="400"/>
      <c r="J1244" s="409"/>
      <c r="K1244" s="400"/>
      <c r="L1244" s="400"/>
      <c r="M1244" s="400"/>
      <c r="N1244" s="400"/>
      <c r="O1244" s="400"/>
      <c r="P1244" s="400"/>
      <c r="Q1244" s="400"/>
      <c r="R1244" s="400"/>
      <c r="S1244" s="400"/>
      <c r="T1244" s="400"/>
      <c r="V1244" s="403"/>
      <c r="W1244" s="403"/>
      <c r="X1244" s="403"/>
      <c r="Y1244" s="400"/>
      <c r="Z1244" s="400"/>
      <c r="AA1244" s="400"/>
      <c r="AB1244" s="400"/>
      <c r="AC1244" s="400"/>
      <c r="AD1244" s="400"/>
      <c r="AE1244" s="400"/>
      <c r="AF1244" s="400"/>
      <c r="AG1244" s="408"/>
      <c r="AH1244" s="400"/>
      <c r="AI1244" s="400"/>
      <c r="AJ1244" s="400"/>
      <c r="AK1244" s="400"/>
      <c r="AL1244" s="6"/>
      <c r="AM1244" s="6"/>
      <c r="AN1244" s="8"/>
    </row>
    <row r="1245" spans="1:40">
      <c r="A1245" s="725"/>
      <c r="B1245" s="727"/>
      <c r="C1245" s="726"/>
      <c r="D1245" s="726"/>
      <c r="E1245" s="400"/>
      <c r="F1245" s="401"/>
      <c r="G1245" s="400"/>
      <c r="H1245" s="400"/>
      <c r="I1245" s="400"/>
      <c r="J1245" s="409"/>
      <c r="K1245" s="400"/>
      <c r="L1245" s="400"/>
      <c r="M1245" s="400"/>
      <c r="N1245" s="400"/>
      <c r="O1245" s="400"/>
      <c r="P1245" s="400"/>
      <c r="Q1245" s="400"/>
      <c r="R1245" s="400"/>
      <c r="S1245" s="400"/>
      <c r="T1245" s="400"/>
      <c r="V1245" s="403"/>
      <c r="W1245" s="403"/>
      <c r="X1245" s="403"/>
      <c r="Y1245" s="400"/>
      <c r="Z1245" s="400"/>
      <c r="AA1245" s="400"/>
      <c r="AB1245" s="400"/>
      <c r="AC1245" s="400"/>
      <c r="AD1245" s="400"/>
      <c r="AE1245" s="400"/>
      <c r="AF1245" s="400"/>
      <c r="AG1245" s="408"/>
      <c r="AH1245" s="400"/>
      <c r="AI1245" s="400"/>
      <c r="AJ1245" s="400"/>
      <c r="AK1245" s="400"/>
      <c r="AL1245" s="6"/>
      <c r="AM1245" s="6"/>
      <c r="AN1245" s="8"/>
    </row>
    <row r="1246" spans="1:40">
      <c r="A1246" s="725"/>
      <c r="B1246" s="727"/>
      <c r="C1246" s="726"/>
      <c r="D1246" s="726"/>
      <c r="E1246" s="400"/>
      <c r="F1246" s="401"/>
      <c r="G1246" s="400"/>
      <c r="H1246" s="400"/>
      <c r="I1246" s="400"/>
      <c r="J1246" s="409"/>
      <c r="K1246" s="400"/>
      <c r="L1246" s="400"/>
      <c r="M1246" s="400"/>
      <c r="N1246" s="400"/>
      <c r="O1246" s="400"/>
      <c r="P1246" s="400"/>
      <c r="Q1246" s="400"/>
      <c r="R1246" s="400"/>
      <c r="S1246" s="400"/>
      <c r="T1246" s="400"/>
      <c r="V1246" s="403"/>
      <c r="W1246" s="403"/>
      <c r="X1246" s="403"/>
      <c r="Y1246" s="400"/>
      <c r="Z1246" s="400"/>
      <c r="AA1246" s="400"/>
      <c r="AB1246" s="400"/>
      <c r="AC1246" s="400"/>
      <c r="AD1246" s="400"/>
      <c r="AE1246" s="400"/>
      <c r="AF1246" s="400"/>
      <c r="AG1246" s="408"/>
      <c r="AH1246" s="400"/>
      <c r="AI1246" s="400"/>
      <c r="AJ1246" s="400"/>
      <c r="AK1246" s="400"/>
      <c r="AL1246" s="6"/>
      <c r="AM1246" s="6"/>
      <c r="AN1246" s="8"/>
    </row>
    <row r="1247" spans="1:40">
      <c r="A1247" s="725"/>
      <c r="B1247" s="727"/>
      <c r="C1247" s="726"/>
      <c r="D1247" s="726"/>
      <c r="E1247" s="400"/>
      <c r="F1247" s="401"/>
      <c r="G1247" s="400"/>
      <c r="H1247" s="400"/>
      <c r="I1247" s="400"/>
      <c r="J1247" s="409"/>
      <c r="K1247" s="400"/>
      <c r="L1247" s="400"/>
      <c r="M1247" s="400"/>
      <c r="N1247" s="400"/>
      <c r="O1247" s="400"/>
      <c r="P1247" s="400"/>
      <c r="Q1247" s="400"/>
      <c r="R1247" s="400"/>
      <c r="S1247" s="400"/>
      <c r="T1247" s="400"/>
      <c r="V1247" s="403"/>
      <c r="W1247" s="403"/>
      <c r="X1247" s="403"/>
      <c r="Y1247" s="400"/>
      <c r="Z1247" s="400"/>
      <c r="AA1247" s="400"/>
      <c r="AB1247" s="400"/>
      <c r="AC1247" s="400"/>
      <c r="AD1247" s="400"/>
      <c r="AE1247" s="400"/>
      <c r="AF1247" s="400"/>
      <c r="AG1247" s="408"/>
      <c r="AH1247" s="400"/>
      <c r="AI1247" s="400"/>
      <c r="AJ1247" s="400"/>
      <c r="AK1247" s="400"/>
      <c r="AL1247" s="6"/>
      <c r="AM1247" s="6"/>
      <c r="AN1247" s="8"/>
    </row>
    <row r="1248" spans="1:40">
      <c r="A1248" s="725"/>
      <c r="B1248" s="727"/>
      <c r="C1248" s="726"/>
      <c r="D1248" s="726"/>
      <c r="E1248" s="400"/>
      <c r="F1248" s="401"/>
      <c r="G1248" s="400"/>
      <c r="H1248" s="400"/>
      <c r="I1248" s="400"/>
      <c r="J1248" s="409"/>
      <c r="K1248" s="400"/>
      <c r="L1248" s="400"/>
      <c r="M1248" s="400"/>
      <c r="N1248" s="400"/>
      <c r="O1248" s="400"/>
      <c r="P1248" s="400"/>
      <c r="Q1248" s="400"/>
      <c r="R1248" s="400"/>
      <c r="S1248" s="400"/>
      <c r="T1248" s="400"/>
      <c r="V1248" s="403"/>
      <c r="W1248" s="403"/>
      <c r="X1248" s="403"/>
      <c r="Y1248" s="400"/>
      <c r="Z1248" s="400"/>
      <c r="AA1248" s="400"/>
      <c r="AB1248" s="400"/>
      <c r="AC1248" s="400"/>
      <c r="AD1248" s="400"/>
      <c r="AE1248" s="400"/>
      <c r="AF1248" s="400"/>
      <c r="AG1248" s="408"/>
      <c r="AH1248" s="400"/>
      <c r="AI1248" s="400"/>
      <c r="AJ1248" s="400"/>
      <c r="AK1248" s="400"/>
      <c r="AL1248" s="6"/>
      <c r="AM1248" s="6"/>
      <c r="AN1248" s="8"/>
    </row>
    <row r="1249" spans="1:40">
      <c r="A1249" s="725"/>
      <c r="B1249" s="727"/>
      <c r="C1249" s="726"/>
      <c r="D1249" s="726"/>
      <c r="E1249" s="400"/>
      <c r="F1249" s="401"/>
      <c r="G1249" s="400"/>
      <c r="H1249" s="400"/>
      <c r="I1249" s="400"/>
      <c r="J1249" s="409"/>
      <c r="K1249" s="400"/>
      <c r="L1249" s="400"/>
      <c r="M1249" s="400"/>
      <c r="N1249" s="400"/>
      <c r="O1249" s="400"/>
      <c r="P1249" s="400"/>
      <c r="Q1249" s="400"/>
      <c r="R1249" s="400"/>
      <c r="S1249" s="400"/>
      <c r="T1249" s="400"/>
      <c r="V1249" s="403"/>
      <c r="W1249" s="403"/>
      <c r="X1249" s="403"/>
      <c r="Y1249" s="400"/>
      <c r="Z1249" s="400"/>
      <c r="AA1249" s="400"/>
      <c r="AB1249" s="400"/>
      <c r="AC1249" s="400"/>
      <c r="AD1249" s="400"/>
      <c r="AE1249" s="400"/>
      <c r="AF1249" s="400"/>
      <c r="AG1249" s="408"/>
      <c r="AH1249" s="400"/>
      <c r="AI1249" s="400"/>
      <c r="AJ1249" s="400"/>
      <c r="AK1249" s="400"/>
      <c r="AL1249" s="6"/>
      <c r="AM1249" s="6"/>
      <c r="AN1249" s="8"/>
    </row>
    <row r="1250" spans="1:40">
      <c r="A1250" s="725"/>
      <c r="B1250" s="727"/>
      <c r="C1250" s="726"/>
      <c r="D1250" s="726"/>
      <c r="E1250" s="400"/>
      <c r="F1250" s="401"/>
      <c r="G1250" s="400"/>
      <c r="H1250" s="400"/>
      <c r="I1250" s="400"/>
      <c r="J1250" s="409"/>
      <c r="K1250" s="400"/>
      <c r="L1250" s="400"/>
      <c r="M1250" s="400"/>
      <c r="N1250" s="400"/>
      <c r="O1250" s="400"/>
      <c r="P1250" s="400"/>
      <c r="Q1250" s="400"/>
      <c r="R1250" s="400"/>
      <c r="S1250" s="400"/>
      <c r="T1250" s="400"/>
      <c r="V1250" s="403"/>
      <c r="W1250" s="403"/>
      <c r="X1250" s="403"/>
      <c r="Y1250" s="400"/>
      <c r="Z1250" s="400"/>
      <c r="AA1250" s="400"/>
      <c r="AB1250" s="400"/>
      <c r="AC1250" s="400"/>
      <c r="AD1250" s="400"/>
      <c r="AE1250" s="400"/>
      <c r="AF1250" s="400"/>
      <c r="AG1250" s="408"/>
      <c r="AH1250" s="400"/>
      <c r="AI1250" s="400"/>
      <c r="AJ1250" s="400"/>
      <c r="AK1250" s="400"/>
      <c r="AL1250" s="6"/>
      <c r="AM1250" s="6"/>
      <c r="AN1250" s="8"/>
    </row>
    <row r="1251" spans="1:40">
      <c r="A1251" s="725"/>
      <c r="B1251" s="727"/>
      <c r="C1251" s="726"/>
      <c r="D1251" s="726"/>
      <c r="E1251" s="400"/>
      <c r="F1251" s="401"/>
      <c r="G1251" s="400"/>
      <c r="H1251" s="400"/>
      <c r="I1251" s="400"/>
      <c r="J1251" s="409"/>
      <c r="K1251" s="400"/>
      <c r="L1251" s="400"/>
      <c r="M1251" s="400"/>
      <c r="N1251" s="400"/>
      <c r="O1251" s="400"/>
      <c r="P1251" s="400"/>
      <c r="Q1251" s="400"/>
      <c r="R1251" s="400"/>
      <c r="S1251" s="400"/>
      <c r="T1251" s="400"/>
      <c r="V1251" s="403"/>
      <c r="W1251" s="403"/>
      <c r="X1251" s="403"/>
      <c r="Y1251" s="400"/>
      <c r="Z1251" s="400"/>
      <c r="AA1251" s="400"/>
      <c r="AB1251" s="400"/>
      <c r="AC1251" s="400"/>
      <c r="AD1251" s="400"/>
      <c r="AE1251" s="400"/>
      <c r="AF1251" s="400"/>
      <c r="AG1251" s="408"/>
      <c r="AH1251" s="400"/>
      <c r="AI1251" s="400"/>
      <c r="AJ1251" s="400"/>
      <c r="AK1251" s="400"/>
      <c r="AL1251" s="6"/>
      <c r="AM1251" s="6"/>
      <c r="AN1251" s="8"/>
    </row>
    <row r="1252" spans="1:40">
      <c r="A1252" s="725"/>
      <c r="B1252" s="727"/>
      <c r="C1252" s="726"/>
      <c r="D1252" s="726"/>
      <c r="E1252" s="400"/>
      <c r="F1252" s="401"/>
      <c r="G1252" s="400"/>
      <c r="H1252" s="400"/>
      <c r="I1252" s="400"/>
      <c r="J1252" s="409"/>
      <c r="K1252" s="400"/>
      <c r="L1252" s="400"/>
      <c r="M1252" s="400"/>
      <c r="N1252" s="400"/>
      <c r="O1252" s="400"/>
      <c r="P1252" s="400"/>
      <c r="Q1252" s="400"/>
      <c r="R1252" s="400"/>
      <c r="S1252" s="400"/>
      <c r="T1252" s="400"/>
      <c r="V1252" s="403"/>
      <c r="W1252" s="403"/>
      <c r="X1252" s="403"/>
      <c r="Y1252" s="400"/>
      <c r="Z1252" s="400"/>
      <c r="AA1252" s="400"/>
      <c r="AB1252" s="400"/>
      <c r="AC1252" s="400"/>
      <c r="AD1252" s="400"/>
      <c r="AE1252" s="400"/>
      <c r="AF1252" s="400"/>
      <c r="AG1252" s="408"/>
      <c r="AH1252" s="400"/>
      <c r="AI1252" s="400"/>
      <c r="AJ1252" s="400"/>
      <c r="AK1252" s="400"/>
      <c r="AL1252" s="6"/>
      <c r="AM1252" s="6"/>
      <c r="AN1252" s="8"/>
    </row>
    <row r="1253" spans="1:40">
      <c r="A1253" s="725"/>
      <c r="B1253" s="727"/>
      <c r="C1253" s="726"/>
      <c r="D1253" s="726"/>
      <c r="E1253" s="400"/>
      <c r="F1253" s="401"/>
      <c r="G1253" s="400"/>
      <c r="H1253" s="400"/>
      <c r="I1253" s="400"/>
      <c r="J1253" s="409"/>
      <c r="K1253" s="400"/>
      <c r="L1253" s="400"/>
      <c r="M1253" s="400"/>
      <c r="N1253" s="400"/>
      <c r="O1253" s="400"/>
      <c r="P1253" s="400"/>
      <c r="Q1253" s="400"/>
      <c r="R1253" s="400"/>
      <c r="S1253" s="400"/>
      <c r="T1253" s="400"/>
      <c r="V1253" s="403"/>
      <c r="W1253" s="403"/>
      <c r="X1253" s="403"/>
      <c r="Y1253" s="400"/>
      <c r="Z1253" s="400"/>
      <c r="AA1253" s="400"/>
      <c r="AB1253" s="400"/>
      <c r="AC1253" s="400"/>
      <c r="AD1253" s="400"/>
      <c r="AE1253" s="400"/>
      <c r="AF1253" s="400"/>
      <c r="AG1253" s="408"/>
      <c r="AH1253" s="400"/>
      <c r="AI1253" s="400"/>
      <c r="AJ1253" s="400"/>
      <c r="AK1253" s="400"/>
      <c r="AL1253" s="6"/>
      <c r="AM1253" s="6"/>
      <c r="AN1253" s="8"/>
    </row>
    <row r="1254" spans="1:40">
      <c r="A1254" s="725"/>
      <c r="B1254" s="727"/>
      <c r="C1254" s="726"/>
      <c r="D1254" s="726"/>
      <c r="E1254" s="400"/>
      <c r="F1254" s="401"/>
      <c r="G1254" s="400"/>
      <c r="H1254" s="400"/>
      <c r="I1254" s="400"/>
      <c r="J1254" s="409"/>
      <c r="K1254" s="400"/>
      <c r="L1254" s="400"/>
      <c r="M1254" s="400"/>
      <c r="N1254" s="400"/>
      <c r="O1254" s="400"/>
      <c r="P1254" s="400"/>
      <c r="Q1254" s="400"/>
      <c r="R1254" s="400"/>
      <c r="S1254" s="400"/>
      <c r="T1254" s="400"/>
      <c r="V1254" s="403"/>
      <c r="W1254" s="403"/>
      <c r="X1254" s="403"/>
      <c r="Y1254" s="400"/>
      <c r="Z1254" s="400"/>
      <c r="AA1254" s="400"/>
      <c r="AB1254" s="400"/>
      <c r="AC1254" s="400"/>
      <c r="AD1254" s="400"/>
      <c r="AE1254" s="400"/>
      <c r="AF1254" s="400"/>
      <c r="AG1254" s="408"/>
      <c r="AH1254" s="400"/>
      <c r="AI1254" s="400"/>
      <c r="AJ1254" s="400"/>
      <c r="AK1254" s="400"/>
      <c r="AL1254" s="6"/>
      <c r="AM1254" s="6"/>
      <c r="AN1254" s="8"/>
    </row>
    <row r="1255" spans="1:40">
      <c r="A1255" s="725"/>
      <c r="B1255" s="727"/>
      <c r="C1255" s="726"/>
      <c r="D1255" s="726"/>
      <c r="E1255" s="400"/>
      <c r="F1255" s="401"/>
      <c r="G1255" s="400"/>
      <c r="H1255" s="400"/>
      <c r="I1255" s="400"/>
      <c r="J1255" s="409"/>
      <c r="K1255" s="400"/>
      <c r="L1255" s="400"/>
      <c r="M1255" s="400"/>
      <c r="N1255" s="400"/>
      <c r="O1255" s="400"/>
      <c r="P1255" s="400"/>
      <c r="Q1255" s="400"/>
      <c r="R1255" s="400"/>
      <c r="S1255" s="400"/>
      <c r="T1255" s="400"/>
      <c r="V1255" s="403"/>
      <c r="W1255" s="403"/>
      <c r="X1255" s="403"/>
      <c r="Y1255" s="400"/>
      <c r="Z1255" s="400"/>
      <c r="AA1255" s="400"/>
      <c r="AB1255" s="400"/>
      <c r="AC1255" s="400"/>
      <c r="AD1255" s="400"/>
      <c r="AE1255" s="400"/>
      <c r="AF1255" s="400"/>
      <c r="AG1255" s="408"/>
      <c r="AH1255" s="400"/>
      <c r="AI1255" s="400"/>
      <c r="AJ1255" s="400"/>
      <c r="AK1255" s="400"/>
      <c r="AL1255" s="6"/>
      <c r="AM1255" s="6"/>
      <c r="AN1255" s="8"/>
    </row>
    <row r="1256" spans="1:40">
      <c r="A1256" s="725"/>
      <c r="B1256" s="727"/>
      <c r="C1256" s="726"/>
      <c r="D1256" s="726"/>
      <c r="E1256" s="400"/>
      <c r="F1256" s="401"/>
      <c r="G1256" s="400"/>
      <c r="H1256" s="400"/>
      <c r="I1256" s="400"/>
      <c r="J1256" s="409"/>
      <c r="K1256" s="400"/>
      <c r="L1256" s="400"/>
      <c r="M1256" s="400"/>
      <c r="N1256" s="400"/>
      <c r="O1256" s="400"/>
      <c r="P1256" s="400"/>
      <c r="Q1256" s="400"/>
      <c r="R1256" s="400"/>
      <c r="S1256" s="400"/>
      <c r="T1256" s="400"/>
      <c r="V1256" s="403"/>
      <c r="W1256" s="403"/>
      <c r="X1256" s="403"/>
      <c r="Y1256" s="400"/>
      <c r="Z1256" s="400"/>
      <c r="AA1256" s="400"/>
      <c r="AB1256" s="400"/>
      <c r="AC1256" s="400"/>
      <c r="AD1256" s="400"/>
      <c r="AE1256" s="400"/>
      <c r="AF1256" s="400"/>
      <c r="AG1256" s="408"/>
      <c r="AH1256" s="400"/>
      <c r="AI1256" s="400"/>
      <c r="AJ1256" s="400"/>
      <c r="AK1256" s="400"/>
      <c r="AL1256" s="6"/>
      <c r="AM1256" s="6"/>
      <c r="AN1256" s="8"/>
    </row>
    <row r="1257" spans="1:40">
      <c r="A1257" s="725"/>
      <c r="B1257" s="727"/>
      <c r="C1257" s="726"/>
      <c r="D1257" s="726"/>
      <c r="E1257" s="400"/>
      <c r="F1257" s="401"/>
      <c r="G1257" s="400"/>
      <c r="H1257" s="400"/>
      <c r="I1257" s="400"/>
      <c r="J1257" s="409"/>
      <c r="K1257" s="400"/>
      <c r="L1257" s="400"/>
      <c r="M1257" s="400"/>
      <c r="N1257" s="400"/>
      <c r="O1257" s="400"/>
      <c r="P1257" s="400"/>
      <c r="Q1257" s="400"/>
      <c r="R1257" s="400"/>
      <c r="S1257" s="400"/>
      <c r="T1257" s="400"/>
      <c r="V1257" s="403"/>
      <c r="W1257" s="403"/>
      <c r="X1257" s="403"/>
      <c r="Y1257" s="400"/>
      <c r="Z1257" s="400"/>
      <c r="AA1257" s="400"/>
      <c r="AB1257" s="400"/>
      <c r="AC1257" s="400"/>
      <c r="AD1257" s="400"/>
      <c r="AE1257" s="400"/>
      <c r="AF1257" s="400"/>
      <c r="AG1257" s="408"/>
      <c r="AH1257" s="400"/>
      <c r="AI1257" s="400"/>
      <c r="AJ1257" s="400"/>
      <c r="AK1257" s="400"/>
      <c r="AL1257" s="6"/>
      <c r="AM1257" s="6"/>
      <c r="AN1257" s="8"/>
    </row>
    <row r="1258" spans="1:40">
      <c r="A1258" s="725"/>
      <c r="B1258" s="727"/>
      <c r="C1258" s="726"/>
      <c r="D1258" s="726"/>
      <c r="E1258" s="400"/>
      <c r="F1258" s="401"/>
      <c r="G1258" s="400"/>
      <c r="H1258" s="400"/>
      <c r="I1258" s="400"/>
      <c r="J1258" s="409"/>
      <c r="K1258" s="400"/>
      <c r="L1258" s="400"/>
      <c r="M1258" s="400"/>
      <c r="N1258" s="400"/>
      <c r="O1258" s="400"/>
      <c r="P1258" s="400"/>
      <c r="Q1258" s="400"/>
      <c r="R1258" s="400"/>
      <c r="S1258" s="400"/>
      <c r="T1258" s="400"/>
      <c r="V1258" s="403"/>
      <c r="W1258" s="403"/>
      <c r="X1258" s="403"/>
      <c r="Y1258" s="400"/>
      <c r="Z1258" s="400"/>
      <c r="AA1258" s="400"/>
      <c r="AB1258" s="400"/>
      <c r="AC1258" s="400"/>
      <c r="AD1258" s="400"/>
      <c r="AE1258" s="400"/>
      <c r="AF1258" s="400"/>
      <c r="AG1258" s="408"/>
      <c r="AH1258" s="400"/>
      <c r="AI1258" s="400"/>
      <c r="AJ1258" s="400"/>
      <c r="AK1258" s="400"/>
      <c r="AL1258" s="6"/>
      <c r="AM1258" s="6"/>
      <c r="AN1258" s="8"/>
    </row>
    <row r="1259" spans="1:40">
      <c r="A1259" s="725"/>
      <c r="B1259" s="727"/>
      <c r="C1259" s="726"/>
      <c r="D1259" s="726"/>
      <c r="E1259" s="400"/>
      <c r="F1259" s="401"/>
      <c r="G1259" s="400"/>
      <c r="H1259" s="400"/>
      <c r="I1259" s="400"/>
      <c r="J1259" s="409"/>
      <c r="K1259" s="400"/>
      <c r="L1259" s="400"/>
      <c r="M1259" s="400"/>
      <c r="N1259" s="400"/>
      <c r="O1259" s="400"/>
      <c r="P1259" s="400"/>
      <c r="Q1259" s="400"/>
      <c r="R1259" s="400"/>
      <c r="S1259" s="400"/>
      <c r="T1259" s="400"/>
      <c r="V1259" s="403"/>
      <c r="W1259" s="403"/>
      <c r="X1259" s="403"/>
      <c r="Y1259" s="400"/>
      <c r="Z1259" s="400"/>
      <c r="AA1259" s="400"/>
      <c r="AB1259" s="400"/>
      <c r="AC1259" s="400"/>
      <c r="AD1259" s="400"/>
      <c r="AE1259" s="400"/>
      <c r="AF1259" s="400"/>
      <c r="AG1259" s="408"/>
      <c r="AH1259" s="400"/>
      <c r="AI1259" s="400"/>
      <c r="AJ1259" s="400"/>
      <c r="AK1259" s="400"/>
      <c r="AL1259" s="6"/>
      <c r="AM1259" s="6"/>
      <c r="AN1259" s="8"/>
    </row>
    <row r="1260" spans="1:40">
      <c r="A1260" s="725"/>
      <c r="B1260" s="727"/>
      <c r="C1260" s="726"/>
      <c r="D1260" s="726"/>
      <c r="E1260" s="400"/>
      <c r="F1260" s="401"/>
      <c r="G1260" s="400"/>
      <c r="H1260" s="400"/>
      <c r="I1260" s="400"/>
      <c r="J1260" s="409"/>
      <c r="K1260" s="400"/>
      <c r="L1260" s="400"/>
      <c r="M1260" s="400"/>
      <c r="N1260" s="400"/>
      <c r="O1260" s="400"/>
      <c r="P1260" s="400"/>
      <c r="Q1260" s="400"/>
      <c r="R1260" s="400"/>
      <c r="S1260" s="400"/>
      <c r="T1260" s="400"/>
      <c r="V1260" s="403"/>
      <c r="W1260" s="403"/>
      <c r="X1260" s="403"/>
      <c r="Y1260" s="400"/>
      <c r="Z1260" s="400"/>
      <c r="AA1260" s="400"/>
      <c r="AB1260" s="400"/>
      <c r="AC1260" s="400"/>
      <c r="AD1260" s="400"/>
      <c r="AE1260" s="400"/>
      <c r="AF1260" s="400"/>
      <c r="AG1260" s="408"/>
      <c r="AH1260" s="400"/>
      <c r="AI1260" s="400"/>
      <c r="AJ1260" s="400"/>
      <c r="AK1260" s="400"/>
      <c r="AL1260" s="6"/>
      <c r="AM1260" s="6"/>
      <c r="AN1260" s="8"/>
    </row>
    <row r="1261" spans="1:40">
      <c r="A1261" s="725"/>
      <c r="B1261" s="727"/>
      <c r="C1261" s="726"/>
      <c r="D1261" s="726"/>
      <c r="E1261" s="400"/>
      <c r="F1261" s="401"/>
      <c r="G1261" s="400"/>
      <c r="H1261" s="400"/>
      <c r="I1261" s="400"/>
      <c r="J1261" s="409"/>
      <c r="K1261" s="400"/>
      <c r="L1261" s="400"/>
      <c r="M1261" s="400"/>
      <c r="N1261" s="400"/>
      <c r="O1261" s="400"/>
      <c r="P1261" s="400"/>
      <c r="Q1261" s="400"/>
      <c r="R1261" s="400"/>
      <c r="S1261" s="400"/>
      <c r="T1261" s="400"/>
      <c r="V1261" s="403"/>
      <c r="W1261" s="403"/>
      <c r="X1261" s="403"/>
      <c r="Y1261" s="400"/>
      <c r="Z1261" s="400"/>
      <c r="AA1261" s="400"/>
      <c r="AB1261" s="400"/>
      <c r="AC1261" s="400"/>
      <c r="AD1261" s="400"/>
      <c r="AE1261" s="400"/>
      <c r="AF1261" s="400"/>
      <c r="AG1261" s="408"/>
      <c r="AH1261" s="400"/>
      <c r="AI1261" s="400"/>
      <c r="AJ1261" s="400"/>
      <c r="AK1261" s="400"/>
      <c r="AL1261" s="6"/>
      <c r="AM1261" s="6"/>
      <c r="AN1261" s="8"/>
    </row>
    <row r="1262" spans="1:40">
      <c r="A1262" s="725"/>
      <c r="B1262" s="727"/>
      <c r="C1262" s="726"/>
      <c r="D1262" s="726"/>
      <c r="E1262" s="400"/>
      <c r="F1262" s="401"/>
      <c r="G1262" s="400"/>
      <c r="H1262" s="400"/>
      <c r="I1262" s="400"/>
      <c r="J1262" s="409"/>
      <c r="K1262" s="400"/>
      <c r="L1262" s="400"/>
      <c r="M1262" s="400"/>
      <c r="N1262" s="400"/>
      <c r="O1262" s="400"/>
      <c r="P1262" s="400"/>
      <c r="Q1262" s="400"/>
      <c r="R1262" s="400"/>
      <c r="S1262" s="400"/>
      <c r="T1262" s="400"/>
      <c r="V1262" s="403"/>
      <c r="W1262" s="403"/>
      <c r="X1262" s="403"/>
      <c r="Y1262" s="400"/>
      <c r="Z1262" s="400"/>
      <c r="AA1262" s="400"/>
      <c r="AB1262" s="400"/>
      <c r="AC1262" s="400"/>
      <c r="AD1262" s="400"/>
      <c r="AE1262" s="400"/>
      <c r="AF1262" s="400"/>
      <c r="AG1262" s="408"/>
      <c r="AH1262" s="400"/>
      <c r="AI1262" s="400"/>
      <c r="AJ1262" s="400"/>
      <c r="AK1262" s="400"/>
      <c r="AL1262" s="6"/>
      <c r="AM1262" s="6"/>
      <c r="AN1262" s="8"/>
    </row>
    <row r="1263" spans="1:40">
      <c r="A1263" s="725"/>
      <c r="B1263" s="727"/>
      <c r="C1263" s="726"/>
      <c r="D1263" s="726"/>
      <c r="E1263" s="400"/>
      <c r="F1263" s="401"/>
      <c r="G1263" s="400"/>
      <c r="H1263" s="400"/>
      <c r="I1263" s="400"/>
      <c r="J1263" s="409"/>
      <c r="K1263" s="400"/>
      <c r="L1263" s="400"/>
      <c r="M1263" s="400"/>
      <c r="N1263" s="400"/>
      <c r="O1263" s="400"/>
      <c r="P1263" s="400"/>
      <c r="Q1263" s="400"/>
      <c r="R1263" s="400"/>
      <c r="S1263" s="400"/>
      <c r="T1263" s="400"/>
      <c r="V1263" s="403"/>
      <c r="W1263" s="403"/>
      <c r="X1263" s="403"/>
      <c r="Y1263" s="400"/>
      <c r="Z1263" s="400"/>
      <c r="AA1263" s="400"/>
      <c r="AB1263" s="400"/>
      <c r="AC1263" s="400"/>
      <c r="AD1263" s="400"/>
      <c r="AE1263" s="400"/>
      <c r="AF1263" s="400"/>
      <c r="AG1263" s="408"/>
      <c r="AH1263" s="400"/>
      <c r="AI1263" s="400"/>
      <c r="AJ1263" s="400"/>
      <c r="AK1263" s="400"/>
      <c r="AL1263" s="6"/>
      <c r="AM1263" s="6"/>
      <c r="AN1263" s="8"/>
    </row>
    <row r="1264" spans="1:40">
      <c r="A1264" s="725"/>
      <c r="B1264" s="727"/>
      <c r="C1264" s="726"/>
      <c r="D1264" s="726"/>
      <c r="E1264" s="400"/>
      <c r="F1264" s="401"/>
      <c r="G1264" s="400"/>
      <c r="H1264" s="400"/>
      <c r="I1264" s="400"/>
      <c r="J1264" s="409"/>
      <c r="K1264" s="400"/>
      <c r="L1264" s="400"/>
      <c r="M1264" s="400"/>
      <c r="N1264" s="400"/>
      <c r="O1264" s="400"/>
      <c r="P1264" s="400"/>
      <c r="Q1264" s="400"/>
      <c r="R1264" s="400"/>
      <c r="S1264" s="400"/>
      <c r="T1264" s="400"/>
      <c r="V1264" s="403"/>
      <c r="W1264" s="403"/>
      <c r="X1264" s="403"/>
      <c r="Y1264" s="400"/>
      <c r="Z1264" s="400"/>
      <c r="AA1264" s="400"/>
      <c r="AB1264" s="400"/>
      <c r="AC1264" s="400"/>
      <c r="AD1264" s="400"/>
      <c r="AE1264" s="400"/>
      <c r="AF1264" s="400"/>
      <c r="AG1264" s="408"/>
      <c r="AH1264" s="400"/>
      <c r="AI1264" s="400"/>
      <c r="AJ1264" s="400"/>
      <c r="AK1264" s="400"/>
      <c r="AL1264" s="6"/>
      <c r="AM1264" s="6"/>
      <c r="AN1264" s="8"/>
    </row>
    <row r="1265" spans="1:40">
      <c r="A1265" s="725"/>
      <c r="B1265" s="727"/>
      <c r="C1265" s="726"/>
      <c r="D1265" s="726"/>
      <c r="E1265" s="400"/>
      <c r="F1265" s="401"/>
      <c r="G1265" s="400"/>
      <c r="H1265" s="400"/>
      <c r="I1265" s="400"/>
      <c r="J1265" s="409"/>
      <c r="K1265" s="400"/>
      <c r="L1265" s="400"/>
      <c r="M1265" s="400"/>
      <c r="N1265" s="400"/>
      <c r="O1265" s="400"/>
      <c r="P1265" s="400"/>
      <c r="Q1265" s="400"/>
      <c r="R1265" s="400"/>
      <c r="S1265" s="400"/>
      <c r="T1265" s="400"/>
      <c r="V1265" s="403"/>
      <c r="W1265" s="403"/>
      <c r="X1265" s="403"/>
      <c r="Y1265" s="400"/>
      <c r="Z1265" s="400"/>
      <c r="AA1265" s="400"/>
      <c r="AB1265" s="400"/>
      <c r="AC1265" s="400"/>
      <c r="AD1265" s="400"/>
      <c r="AE1265" s="400"/>
      <c r="AF1265" s="400"/>
      <c r="AG1265" s="408"/>
      <c r="AH1265" s="400"/>
      <c r="AI1265" s="400"/>
      <c r="AJ1265" s="400"/>
      <c r="AK1265" s="400"/>
      <c r="AL1265" s="6"/>
      <c r="AM1265" s="6"/>
      <c r="AN1265" s="8"/>
    </row>
    <row r="1266" spans="1:40">
      <c r="A1266" s="725"/>
      <c r="B1266" s="727"/>
      <c r="C1266" s="726"/>
      <c r="D1266" s="726"/>
      <c r="E1266" s="400"/>
      <c r="F1266" s="401"/>
      <c r="G1266" s="400"/>
      <c r="H1266" s="400"/>
      <c r="I1266" s="400"/>
      <c r="J1266" s="409"/>
      <c r="K1266" s="400"/>
      <c r="L1266" s="400"/>
      <c r="M1266" s="400"/>
      <c r="N1266" s="400"/>
      <c r="O1266" s="400"/>
      <c r="P1266" s="400"/>
      <c r="Q1266" s="400"/>
      <c r="R1266" s="400"/>
      <c r="S1266" s="400"/>
      <c r="T1266" s="400"/>
      <c r="V1266" s="403"/>
      <c r="W1266" s="403"/>
      <c r="X1266" s="403"/>
      <c r="Y1266" s="400"/>
      <c r="Z1266" s="400"/>
      <c r="AA1266" s="400"/>
      <c r="AB1266" s="400"/>
      <c r="AC1266" s="400"/>
      <c r="AD1266" s="400"/>
      <c r="AE1266" s="400"/>
      <c r="AF1266" s="400"/>
      <c r="AG1266" s="408"/>
      <c r="AH1266" s="400"/>
      <c r="AI1266" s="400"/>
      <c r="AJ1266" s="400"/>
      <c r="AK1266" s="400"/>
      <c r="AL1266" s="6"/>
      <c r="AM1266" s="6"/>
      <c r="AN1266" s="8"/>
    </row>
    <row r="1267" spans="1:40">
      <c r="A1267" s="725"/>
      <c r="B1267" s="727"/>
      <c r="C1267" s="726"/>
      <c r="D1267" s="726"/>
      <c r="E1267" s="400"/>
      <c r="F1267" s="401"/>
      <c r="G1267" s="400"/>
      <c r="H1267" s="400"/>
      <c r="I1267" s="400"/>
      <c r="J1267" s="409"/>
      <c r="K1267" s="400"/>
      <c r="L1267" s="400"/>
      <c r="M1267" s="400"/>
      <c r="N1267" s="400"/>
      <c r="O1267" s="400"/>
      <c r="P1267" s="400"/>
      <c r="Q1267" s="400"/>
      <c r="R1267" s="400"/>
      <c r="S1267" s="400"/>
      <c r="T1267" s="400"/>
      <c r="V1267" s="403"/>
      <c r="W1267" s="403"/>
      <c r="X1267" s="403"/>
      <c r="Y1267" s="400"/>
      <c r="Z1267" s="400"/>
      <c r="AA1267" s="400"/>
      <c r="AB1267" s="400"/>
      <c r="AC1267" s="400"/>
      <c r="AD1267" s="400"/>
      <c r="AE1267" s="400"/>
      <c r="AF1267" s="400"/>
      <c r="AG1267" s="408"/>
      <c r="AH1267" s="400"/>
      <c r="AI1267" s="400"/>
      <c r="AJ1267" s="400"/>
      <c r="AK1267" s="400"/>
      <c r="AL1267" s="6"/>
      <c r="AM1267" s="6"/>
      <c r="AN1267" s="8"/>
    </row>
    <row r="1268" spans="1:40">
      <c r="A1268" s="725"/>
      <c r="B1268" s="727"/>
      <c r="C1268" s="726"/>
      <c r="D1268" s="726"/>
      <c r="E1268" s="400"/>
      <c r="F1268" s="401"/>
      <c r="G1268" s="400"/>
      <c r="H1268" s="400"/>
      <c r="I1268" s="400"/>
      <c r="J1268" s="409"/>
      <c r="K1268" s="400"/>
      <c r="L1268" s="400"/>
      <c r="M1268" s="400"/>
      <c r="N1268" s="400"/>
      <c r="O1268" s="400"/>
      <c r="P1268" s="400"/>
      <c r="Q1268" s="400"/>
      <c r="R1268" s="400"/>
      <c r="S1268" s="400"/>
      <c r="T1268" s="400"/>
      <c r="V1268" s="403"/>
      <c r="W1268" s="403"/>
      <c r="X1268" s="403"/>
      <c r="Y1268" s="400"/>
      <c r="Z1268" s="400"/>
      <c r="AA1268" s="400"/>
      <c r="AB1268" s="400"/>
      <c r="AC1268" s="400"/>
      <c r="AD1268" s="400"/>
      <c r="AE1268" s="400"/>
      <c r="AF1268" s="400"/>
      <c r="AG1268" s="408"/>
      <c r="AH1268" s="400"/>
      <c r="AI1268" s="400"/>
      <c r="AJ1268" s="400"/>
      <c r="AK1268" s="400"/>
      <c r="AL1268" s="6"/>
      <c r="AM1268" s="6"/>
      <c r="AN1268" s="8"/>
    </row>
    <row r="1269" spans="1:40">
      <c r="A1269" s="725"/>
      <c r="B1269" s="727"/>
      <c r="C1269" s="726"/>
      <c r="D1269" s="726"/>
      <c r="E1269" s="400"/>
      <c r="F1269" s="401"/>
      <c r="G1269" s="400"/>
      <c r="H1269" s="400"/>
      <c r="I1269" s="400"/>
      <c r="J1269" s="409"/>
      <c r="K1269" s="400"/>
      <c r="L1269" s="400"/>
      <c r="M1269" s="400"/>
      <c r="N1269" s="400"/>
      <c r="O1269" s="400"/>
      <c r="P1269" s="400"/>
      <c r="Q1269" s="400"/>
      <c r="R1269" s="400"/>
      <c r="S1269" s="400"/>
      <c r="T1269" s="400"/>
      <c r="V1269" s="403"/>
      <c r="W1269" s="403"/>
      <c r="X1269" s="403"/>
      <c r="Y1269" s="400"/>
      <c r="Z1269" s="400"/>
      <c r="AA1269" s="400"/>
      <c r="AB1269" s="400"/>
      <c r="AC1269" s="400"/>
      <c r="AD1269" s="400"/>
      <c r="AE1269" s="400"/>
      <c r="AF1269" s="400"/>
      <c r="AG1269" s="408"/>
      <c r="AH1269" s="400"/>
      <c r="AI1269" s="400"/>
      <c r="AJ1269" s="400"/>
      <c r="AK1269" s="400"/>
      <c r="AL1269" s="6"/>
      <c r="AM1269" s="6"/>
      <c r="AN1269" s="8"/>
    </row>
    <row r="1270" spans="1:40">
      <c r="A1270" s="725"/>
      <c r="B1270" s="727"/>
      <c r="C1270" s="726"/>
      <c r="D1270" s="726"/>
      <c r="E1270" s="400"/>
      <c r="F1270" s="401"/>
      <c r="G1270" s="400"/>
      <c r="H1270" s="400"/>
      <c r="I1270" s="400"/>
      <c r="J1270" s="409"/>
      <c r="K1270" s="400"/>
      <c r="L1270" s="400"/>
      <c r="M1270" s="400"/>
      <c r="N1270" s="400"/>
      <c r="O1270" s="400"/>
      <c r="P1270" s="400"/>
      <c r="Q1270" s="400"/>
      <c r="R1270" s="400"/>
      <c r="S1270" s="400"/>
      <c r="T1270" s="400"/>
      <c r="V1270" s="403"/>
      <c r="W1270" s="403"/>
      <c r="X1270" s="403"/>
      <c r="Y1270" s="400"/>
      <c r="Z1270" s="400"/>
      <c r="AA1270" s="400"/>
      <c r="AB1270" s="400"/>
      <c r="AC1270" s="400"/>
      <c r="AD1270" s="400"/>
      <c r="AE1270" s="400"/>
      <c r="AF1270" s="400"/>
      <c r="AG1270" s="408"/>
      <c r="AH1270" s="400"/>
      <c r="AI1270" s="400"/>
      <c r="AJ1270" s="400"/>
      <c r="AK1270" s="400"/>
      <c r="AL1270" s="6"/>
      <c r="AM1270" s="6"/>
      <c r="AN1270" s="8"/>
    </row>
    <row r="1271" spans="1:40">
      <c r="A1271" s="725"/>
      <c r="B1271" s="727"/>
      <c r="C1271" s="726"/>
      <c r="D1271" s="726"/>
      <c r="E1271" s="400"/>
      <c r="F1271" s="401"/>
      <c r="G1271" s="400"/>
      <c r="H1271" s="400"/>
      <c r="I1271" s="400"/>
      <c r="J1271" s="409"/>
      <c r="K1271" s="400"/>
      <c r="L1271" s="400"/>
      <c r="M1271" s="400"/>
      <c r="N1271" s="400"/>
      <c r="O1271" s="400"/>
      <c r="P1271" s="400"/>
      <c r="Q1271" s="400"/>
      <c r="R1271" s="400"/>
      <c r="S1271" s="400"/>
      <c r="T1271" s="400"/>
      <c r="V1271" s="403"/>
      <c r="W1271" s="403"/>
      <c r="X1271" s="403"/>
      <c r="Y1271" s="400"/>
      <c r="Z1271" s="400"/>
      <c r="AA1271" s="400"/>
      <c r="AB1271" s="400"/>
      <c r="AC1271" s="400"/>
      <c r="AD1271" s="400"/>
      <c r="AE1271" s="400"/>
      <c r="AF1271" s="400"/>
      <c r="AG1271" s="408"/>
      <c r="AH1271" s="400"/>
      <c r="AI1271" s="400"/>
      <c r="AJ1271" s="400"/>
      <c r="AK1271" s="400"/>
      <c r="AL1271" s="6"/>
      <c r="AM1271" s="6"/>
      <c r="AN1271" s="8"/>
    </row>
    <row r="1272" spans="1:40">
      <c r="A1272" s="725"/>
      <c r="B1272" s="727"/>
      <c r="C1272" s="726"/>
      <c r="D1272" s="726"/>
      <c r="E1272" s="400"/>
      <c r="F1272" s="401"/>
      <c r="G1272" s="400"/>
      <c r="H1272" s="400"/>
      <c r="I1272" s="400"/>
      <c r="J1272" s="409"/>
      <c r="K1272" s="400"/>
      <c r="L1272" s="400"/>
      <c r="M1272" s="400"/>
      <c r="N1272" s="400"/>
      <c r="O1272" s="400"/>
      <c r="P1272" s="400"/>
      <c r="Q1272" s="400"/>
      <c r="R1272" s="400"/>
      <c r="S1272" s="400"/>
      <c r="T1272" s="400"/>
      <c r="V1272" s="403"/>
      <c r="W1272" s="403"/>
      <c r="X1272" s="403"/>
      <c r="Y1272" s="400"/>
      <c r="Z1272" s="400"/>
      <c r="AA1272" s="400"/>
      <c r="AB1272" s="400"/>
      <c r="AC1272" s="400"/>
      <c r="AD1272" s="400"/>
      <c r="AE1272" s="400"/>
      <c r="AF1272" s="400"/>
      <c r="AG1272" s="408"/>
      <c r="AH1272" s="400"/>
      <c r="AI1272" s="400"/>
      <c r="AJ1272" s="400"/>
      <c r="AK1272" s="400"/>
      <c r="AL1272" s="6"/>
      <c r="AM1272" s="6"/>
      <c r="AN1272" s="8"/>
    </row>
    <row r="1273" spans="1:40">
      <c r="A1273" s="725"/>
      <c r="B1273" s="727"/>
      <c r="C1273" s="726"/>
      <c r="D1273" s="726"/>
      <c r="E1273" s="400"/>
      <c r="F1273" s="401"/>
      <c r="G1273" s="400"/>
      <c r="H1273" s="400"/>
      <c r="I1273" s="400"/>
      <c r="J1273" s="409"/>
      <c r="K1273" s="400"/>
      <c r="L1273" s="400"/>
      <c r="M1273" s="400"/>
      <c r="N1273" s="400"/>
      <c r="O1273" s="400"/>
      <c r="P1273" s="400"/>
      <c r="Q1273" s="400"/>
      <c r="R1273" s="400"/>
      <c r="S1273" s="400"/>
      <c r="T1273" s="400"/>
      <c r="V1273" s="403"/>
      <c r="W1273" s="403"/>
      <c r="X1273" s="403"/>
      <c r="Y1273" s="400"/>
      <c r="Z1273" s="400"/>
      <c r="AA1273" s="400"/>
      <c r="AB1273" s="400"/>
      <c r="AC1273" s="400"/>
      <c r="AD1273" s="400"/>
      <c r="AE1273" s="400"/>
      <c r="AF1273" s="400"/>
      <c r="AG1273" s="408"/>
      <c r="AH1273" s="400"/>
      <c r="AI1273" s="400"/>
      <c r="AJ1273" s="400"/>
      <c r="AK1273" s="400"/>
      <c r="AL1273" s="6"/>
      <c r="AM1273" s="6"/>
      <c r="AN1273" s="8"/>
    </row>
    <row r="1274" spans="1:40">
      <c r="A1274" s="725"/>
      <c r="B1274" s="727"/>
      <c r="C1274" s="726"/>
      <c r="D1274" s="726"/>
      <c r="E1274" s="400"/>
      <c r="F1274" s="401"/>
      <c r="G1274" s="400"/>
      <c r="H1274" s="400"/>
      <c r="I1274" s="400"/>
      <c r="J1274" s="409"/>
      <c r="K1274" s="400"/>
      <c r="L1274" s="400"/>
      <c r="M1274" s="400"/>
      <c r="N1274" s="400"/>
      <c r="O1274" s="400"/>
      <c r="P1274" s="400"/>
      <c r="Q1274" s="400"/>
      <c r="R1274" s="400"/>
      <c r="S1274" s="400"/>
      <c r="T1274" s="400"/>
      <c r="V1274" s="403"/>
      <c r="W1274" s="403"/>
      <c r="X1274" s="403"/>
      <c r="Y1274" s="400"/>
      <c r="Z1274" s="400"/>
      <c r="AA1274" s="400"/>
      <c r="AB1274" s="400"/>
      <c r="AC1274" s="400"/>
      <c r="AD1274" s="400"/>
      <c r="AE1274" s="400"/>
      <c r="AF1274" s="400"/>
      <c r="AG1274" s="408"/>
      <c r="AH1274" s="400"/>
      <c r="AI1274" s="400"/>
      <c r="AJ1274" s="400"/>
      <c r="AK1274" s="400"/>
      <c r="AL1274" s="6"/>
      <c r="AM1274" s="6"/>
      <c r="AN1274" s="8"/>
    </row>
    <row r="1275" spans="1:40">
      <c r="A1275" s="725"/>
      <c r="B1275" s="727"/>
      <c r="C1275" s="726"/>
      <c r="D1275" s="726"/>
      <c r="E1275" s="400"/>
      <c r="F1275" s="401"/>
      <c r="G1275" s="400"/>
      <c r="H1275" s="400"/>
      <c r="I1275" s="400"/>
      <c r="J1275" s="409"/>
      <c r="K1275" s="400"/>
      <c r="L1275" s="400"/>
      <c r="M1275" s="400"/>
      <c r="N1275" s="400"/>
      <c r="O1275" s="400"/>
      <c r="P1275" s="400"/>
      <c r="Q1275" s="400"/>
      <c r="R1275" s="400"/>
      <c r="S1275" s="400"/>
      <c r="T1275" s="400"/>
      <c r="V1275" s="403"/>
      <c r="W1275" s="403"/>
      <c r="X1275" s="403"/>
      <c r="Y1275" s="400"/>
      <c r="Z1275" s="400"/>
      <c r="AA1275" s="400"/>
      <c r="AB1275" s="400"/>
      <c r="AC1275" s="400"/>
      <c r="AD1275" s="400"/>
      <c r="AE1275" s="400"/>
      <c r="AF1275" s="400"/>
      <c r="AG1275" s="408"/>
      <c r="AH1275" s="400"/>
      <c r="AI1275" s="400"/>
      <c r="AJ1275" s="400"/>
      <c r="AK1275" s="400"/>
      <c r="AL1275" s="6"/>
      <c r="AM1275" s="6"/>
      <c r="AN1275" s="8"/>
    </row>
    <row r="1276" spans="1:40">
      <c r="A1276" s="725"/>
      <c r="B1276" s="727"/>
      <c r="C1276" s="726"/>
      <c r="D1276" s="726"/>
      <c r="E1276" s="400"/>
      <c r="F1276" s="401"/>
      <c r="G1276" s="400"/>
      <c r="H1276" s="400"/>
      <c r="I1276" s="400"/>
      <c r="J1276" s="409"/>
      <c r="K1276" s="400"/>
      <c r="L1276" s="400"/>
      <c r="M1276" s="400"/>
      <c r="N1276" s="400"/>
      <c r="O1276" s="400"/>
      <c r="P1276" s="400"/>
      <c r="Q1276" s="400"/>
      <c r="R1276" s="400"/>
      <c r="S1276" s="400"/>
      <c r="T1276" s="400"/>
      <c r="V1276" s="403"/>
      <c r="W1276" s="403"/>
      <c r="X1276" s="403"/>
      <c r="Y1276" s="400"/>
      <c r="Z1276" s="400"/>
      <c r="AA1276" s="400"/>
      <c r="AB1276" s="400"/>
      <c r="AC1276" s="400"/>
      <c r="AD1276" s="400"/>
      <c r="AE1276" s="400"/>
      <c r="AF1276" s="400"/>
      <c r="AG1276" s="408"/>
      <c r="AH1276" s="400"/>
      <c r="AI1276" s="400"/>
      <c r="AJ1276" s="400"/>
      <c r="AK1276" s="400"/>
      <c r="AL1276" s="6"/>
      <c r="AM1276" s="6"/>
      <c r="AN1276" s="8"/>
    </row>
    <row r="1277" spans="1:40">
      <c r="A1277" s="725"/>
      <c r="B1277" s="727"/>
      <c r="C1277" s="726"/>
      <c r="D1277" s="726"/>
      <c r="E1277" s="400"/>
      <c r="F1277" s="401"/>
      <c r="G1277" s="400"/>
      <c r="H1277" s="400"/>
      <c r="I1277" s="400"/>
      <c r="J1277" s="409"/>
      <c r="K1277" s="400"/>
      <c r="L1277" s="400"/>
      <c r="M1277" s="400"/>
      <c r="N1277" s="400"/>
      <c r="O1277" s="400"/>
      <c r="P1277" s="400"/>
      <c r="Q1277" s="400"/>
      <c r="R1277" s="400"/>
      <c r="S1277" s="400"/>
      <c r="T1277" s="400"/>
      <c r="V1277" s="403"/>
      <c r="W1277" s="403"/>
      <c r="X1277" s="403"/>
      <c r="Y1277" s="400"/>
      <c r="Z1277" s="400"/>
      <c r="AA1277" s="400"/>
      <c r="AB1277" s="400"/>
      <c r="AC1277" s="400"/>
      <c r="AD1277" s="400"/>
      <c r="AE1277" s="400"/>
      <c r="AF1277" s="400"/>
      <c r="AG1277" s="408"/>
      <c r="AH1277" s="400"/>
      <c r="AI1277" s="400"/>
      <c r="AJ1277" s="400"/>
      <c r="AK1277" s="400"/>
      <c r="AL1277" s="6"/>
      <c r="AM1277" s="6"/>
      <c r="AN1277" s="8"/>
    </row>
    <row r="1278" spans="1:40">
      <c r="A1278" s="725"/>
      <c r="B1278" s="727"/>
      <c r="C1278" s="726"/>
      <c r="D1278" s="726"/>
      <c r="E1278" s="400"/>
      <c r="F1278" s="401"/>
      <c r="G1278" s="400"/>
      <c r="H1278" s="400"/>
      <c r="I1278" s="400"/>
      <c r="J1278" s="409"/>
      <c r="K1278" s="400"/>
      <c r="L1278" s="400"/>
      <c r="M1278" s="400"/>
      <c r="N1278" s="400"/>
      <c r="O1278" s="400"/>
      <c r="P1278" s="400"/>
      <c r="Q1278" s="400"/>
      <c r="R1278" s="400"/>
      <c r="S1278" s="400"/>
      <c r="T1278" s="400"/>
      <c r="V1278" s="403"/>
      <c r="W1278" s="403"/>
      <c r="X1278" s="403"/>
      <c r="Y1278" s="400"/>
      <c r="Z1278" s="400"/>
      <c r="AA1278" s="400"/>
      <c r="AB1278" s="400"/>
      <c r="AC1278" s="400"/>
      <c r="AD1278" s="400"/>
      <c r="AE1278" s="400"/>
      <c r="AF1278" s="400"/>
      <c r="AG1278" s="408"/>
      <c r="AH1278" s="400"/>
      <c r="AI1278" s="400"/>
      <c r="AJ1278" s="400"/>
      <c r="AK1278" s="400"/>
      <c r="AL1278" s="6"/>
      <c r="AM1278" s="6"/>
      <c r="AN1278" s="8"/>
    </row>
    <row r="1279" spans="1:40">
      <c r="A1279" s="725"/>
      <c r="B1279" s="727"/>
      <c r="C1279" s="726"/>
      <c r="D1279" s="726"/>
      <c r="E1279" s="400"/>
      <c r="F1279" s="401"/>
      <c r="G1279" s="400"/>
      <c r="H1279" s="400"/>
      <c r="I1279" s="400"/>
      <c r="J1279" s="409"/>
      <c r="K1279" s="400"/>
      <c r="L1279" s="400"/>
      <c r="M1279" s="400"/>
      <c r="N1279" s="400"/>
      <c r="O1279" s="400"/>
      <c r="P1279" s="400"/>
      <c r="Q1279" s="400"/>
      <c r="R1279" s="400"/>
      <c r="S1279" s="400"/>
      <c r="T1279" s="400"/>
      <c r="V1279" s="403"/>
      <c r="W1279" s="403"/>
      <c r="X1279" s="403"/>
      <c r="Y1279" s="400"/>
      <c r="Z1279" s="400"/>
      <c r="AA1279" s="400"/>
      <c r="AB1279" s="400"/>
      <c r="AC1279" s="400"/>
      <c r="AD1279" s="400"/>
      <c r="AE1279" s="400"/>
      <c r="AF1279" s="400"/>
      <c r="AG1279" s="408"/>
      <c r="AH1279" s="400"/>
      <c r="AI1279" s="400"/>
      <c r="AJ1279" s="400"/>
      <c r="AK1279" s="400"/>
      <c r="AL1279" s="6"/>
      <c r="AM1279" s="6"/>
      <c r="AN1279" s="8"/>
    </row>
    <row r="1280" spans="1:40">
      <c r="A1280" s="725"/>
      <c r="B1280" s="727"/>
      <c r="C1280" s="726"/>
      <c r="D1280" s="726"/>
      <c r="E1280" s="400"/>
      <c r="F1280" s="401"/>
      <c r="G1280" s="400"/>
      <c r="H1280" s="400"/>
      <c r="I1280" s="400"/>
      <c r="J1280" s="409"/>
      <c r="K1280" s="400"/>
      <c r="L1280" s="400"/>
      <c r="M1280" s="400"/>
      <c r="N1280" s="400"/>
      <c r="O1280" s="400"/>
      <c r="P1280" s="400"/>
      <c r="Q1280" s="400"/>
      <c r="R1280" s="400"/>
      <c r="S1280" s="400"/>
      <c r="T1280" s="400"/>
      <c r="V1280" s="403"/>
      <c r="W1280" s="403"/>
      <c r="X1280" s="403"/>
      <c r="Y1280" s="400"/>
      <c r="Z1280" s="400"/>
      <c r="AA1280" s="400"/>
      <c r="AB1280" s="400"/>
      <c r="AC1280" s="400"/>
      <c r="AD1280" s="400"/>
      <c r="AE1280" s="400"/>
      <c r="AF1280" s="400"/>
      <c r="AG1280" s="408"/>
      <c r="AH1280" s="400"/>
      <c r="AI1280" s="400"/>
      <c r="AJ1280" s="400"/>
      <c r="AK1280" s="400"/>
      <c r="AL1280" s="6"/>
      <c r="AM1280" s="6"/>
      <c r="AN1280" s="8"/>
    </row>
    <row r="1281" spans="1:40">
      <c r="A1281" s="725"/>
      <c r="B1281" s="727"/>
      <c r="C1281" s="726"/>
      <c r="D1281" s="726"/>
      <c r="E1281" s="400"/>
      <c r="F1281" s="401"/>
      <c r="G1281" s="400"/>
      <c r="H1281" s="400"/>
      <c r="I1281" s="400"/>
      <c r="J1281" s="409"/>
      <c r="K1281" s="400"/>
      <c r="L1281" s="400"/>
      <c r="M1281" s="400"/>
      <c r="N1281" s="400"/>
      <c r="O1281" s="400"/>
      <c r="P1281" s="400"/>
      <c r="Q1281" s="400"/>
      <c r="R1281" s="400"/>
      <c r="S1281" s="400"/>
      <c r="T1281" s="400"/>
      <c r="V1281" s="403"/>
      <c r="W1281" s="403"/>
      <c r="X1281" s="403"/>
      <c r="Y1281" s="400"/>
      <c r="Z1281" s="400"/>
      <c r="AA1281" s="400"/>
      <c r="AB1281" s="400"/>
      <c r="AC1281" s="400"/>
      <c r="AD1281" s="400"/>
      <c r="AE1281" s="400"/>
      <c r="AF1281" s="400"/>
      <c r="AG1281" s="408"/>
      <c r="AH1281" s="400"/>
      <c r="AI1281" s="400"/>
      <c r="AJ1281" s="400"/>
      <c r="AK1281" s="400"/>
      <c r="AL1281" s="6"/>
      <c r="AM1281" s="6"/>
      <c r="AN1281" s="8"/>
    </row>
    <row r="1282" spans="1:40">
      <c r="A1282" s="725"/>
      <c r="B1282" s="727"/>
      <c r="C1282" s="726"/>
      <c r="D1282" s="726"/>
      <c r="E1282" s="400"/>
      <c r="F1282" s="401"/>
      <c r="G1282" s="400"/>
      <c r="H1282" s="400"/>
      <c r="I1282" s="400"/>
      <c r="J1282" s="409"/>
      <c r="K1282" s="400"/>
      <c r="L1282" s="400"/>
      <c r="M1282" s="400"/>
      <c r="N1282" s="400"/>
      <c r="O1282" s="400"/>
      <c r="P1282" s="400"/>
      <c r="Q1282" s="400"/>
      <c r="R1282" s="400"/>
      <c r="S1282" s="400"/>
      <c r="T1282" s="400"/>
      <c r="V1282" s="403"/>
      <c r="W1282" s="403"/>
      <c r="X1282" s="403"/>
      <c r="Y1282" s="400"/>
      <c r="Z1282" s="400"/>
      <c r="AA1282" s="400"/>
      <c r="AB1282" s="400"/>
      <c r="AC1282" s="400"/>
      <c r="AD1282" s="400"/>
      <c r="AE1282" s="400"/>
      <c r="AF1282" s="400"/>
      <c r="AG1282" s="408"/>
      <c r="AH1282" s="400"/>
      <c r="AI1282" s="400"/>
      <c r="AJ1282" s="400"/>
      <c r="AK1282" s="400"/>
      <c r="AL1282" s="6"/>
      <c r="AM1282" s="6"/>
      <c r="AN1282" s="8"/>
    </row>
    <row r="1283" spans="1:40">
      <c r="A1283" s="725"/>
      <c r="B1283" s="727"/>
      <c r="C1283" s="726"/>
      <c r="D1283" s="726"/>
      <c r="E1283" s="400"/>
      <c r="F1283" s="401"/>
      <c r="G1283" s="400"/>
      <c r="H1283" s="400"/>
      <c r="I1283" s="400"/>
      <c r="J1283" s="409"/>
      <c r="K1283" s="400"/>
      <c r="L1283" s="400"/>
      <c r="M1283" s="400"/>
      <c r="N1283" s="400"/>
      <c r="O1283" s="400"/>
      <c r="P1283" s="400"/>
      <c r="Q1283" s="400"/>
      <c r="R1283" s="400"/>
      <c r="S1283" s="400"/>
      <c r="T1283" s="400"/>
      <c r="V1283" s="403"/>
      <c r="W1283" s="403"/>
      <c r="X1283" s="403"/>
      <c r="Y1283" s="400"/>
      <c r="Z1283" s="400"/>
      <c r="AA1283" s="400"/>
      <c r="AB1283" s="400"/>
      <c r="AC1283" s="400"/>
      <c r="AD1283" s="400"/>
      <c r="AE1283" s="400"/>
      <c r="AF1283" s="400"/>
      <c r="AG1283" s="408"/>
      <c r="AH1283" s="400"/>
      <c r="AI1283" s="400"/>
      <c r="AJ1283" s="400"/>
      <c r="AK1283" s="400"/>
      <c r="AL1283" s="6"/>
      <c r="AM1283" s="6"/>
      <c r="AN1283" s="8"/>
    </row>
    <row r="1284" spans="1:40">
      <c r="A1284" s="725"/>
      <c r="B1284" s="727"/>
      <c r="C1284" s="726"/>
      <c r="D1284" s="726"/>
      <c r="E1284" s="400"/>
      <c r="F1284" s="401"/>
      <c r="G1284" s="400"/>
      <c r="H1284" s="400"/>
      <c r="I1284" s="400"/>
      <c r="J1284" s="409"/>
      <c r="K1284" s="400"/>
      <c r="L1284" s="400"/>
      <c r="M1284" s="400"/>
      <c r="N1284" s="400"/>
      <c r="O1284" s="400"/>
      <c r="P1284" s="400"/>
      <c r="Q1284" s="400"/>
      <c r="R1284" s="400"/>
      <c r="S1284" s="400"/>
      <c r="T1284" s="400"/>
      <c r="V1284" s="403"/>
      <c r="W1284" s="403"/>
      <c r="X1284" s="403"/>
      <c r="Y1284" s="400"/>
      <c r="Z1284" s="400"/>
      <c r="AA1284" s="400"/>
      <c r="AB1284" s="400"/>
      <c r="AC1284" s="400"/>
      <c r="AD1284" s="400"/>
      <c r="AE1284" s="400"/>
      <c r="AF1284" s="400"/>
      <c r="AG1284" s="408"/>
      <c r="AH1284" s="400"/>
      <c r="AI1284" s="400"/>
      <c r="AJ1284" s="400"/>
      <c r="AK1284" s="400"/>
      <c r="AL1284" s="6"/>
      <c r="AM1284" s="6"/>
      <c r="AN1284" s="8"/>
    </row>
    <row r="1285" spans="1:40">
      <c r="A1285" s="725"/>
      <c r="B1285" s="727"/>
      <c r="C1285" s="726"/>
      <c r="D1285" s="726"/>
      <c r="E1285" s="400"/>
      <c r="F1285" s="401"/>
      <c r="G1285" s="400"/>
      <c r="H1285" s="400"/>
      <c r="I1285" s="400"/>
      <c r="J1285" s="409"/>
      <c r="K1285" s="400"/>
      <c r="L1285" s="400"/>
      <c r="M1285" s="400"/>
      <c r="N1285" s="400"/>
      <c r="O1285" s="400"/>
      <c r="P1285" s="400"/>
      <c r="Q1285" s="400"/>
      <c r="R1285" s="400"/>
      <c r="S1285" s="400"/>
      <c r="T1285" s="400"/>
      <c r="V1285" s="403"/>
      <c r="W1285" s="403"/>
      <c r="X1285" s="403"/>
      <c r="Y1285" s="400"/>
      <c r="Z1285" s="400"/>
      <c r="AA1285" s="400"/>
      <c r="AB1285" s="400"/>
      <c r="AC1285" s="400"/>
      <c r="AD1285" s="400"/>
      <c r="AE1285" s="400"/>
      <c r="AF1285" s="400"/>
      <c r="AG1285" s="408"/>
      <c r="AH1285" s="400"/>
      <c r="AI1285" s="400"/>
      <c r="AJ1285" s="400"/>
      <c r="AK1285" s="400"/>
      <c r="AL1285" s="6"/>
      <c r="AM1285" s="6"/>
      <c r="AN1285" s="8"/>
    </row>
    <row r="1286" spans="1:40">
      <c r="A1286" s="725"/>
      <c r="B1286" s="727"/>
      <c r="C1286" s="726"/>
      <c r="D1286" s="726"/>
      <c r="E1286" s="400"/>
      <c r="F1286" s="401"/>
      <c r="G1286" s="400"/>
      <c r="H1286" s="400"/>
      <c r="I1286" s="400"/>
      <c r="J1286" s="409"/>
      <c r="K1286" s="400"/>
      <c r="L1286" s="400"/>
      <c r="M1286" s="400"/>
      <c r="N1286" s="400"/>
      <c r="O1286" s="400"/>
      <c r="P1286" s="400"/>
      <c r="Q1286" s="400"/>
      <c r="R1286" s="400"/>
      <c r="S1286" s="400"/>
      <c r="T1286" s="400"/>
      <c r="V1286" s="403"/>
      <c r="W1286" s="403"/>
      <c r="X1286" s="403"/>
      <c r="Y1286" s="400"/>
      <c r="Z1286" s="400"/>
      <c r="AA1286" s="400"/>
      <c r="AB1286" s="400"/>
      <c r="AC1286" s="400"/>
      <c r="AD1286" s="400"/>
      <c r="AE1286" s="400"/>
      <c r="AF1286" s="400"/>
      <c r="AG1286" s="408"/>
      <c r="AH1286" s="400"/>
      <c r="AI1286" s="400"/>
      <c r="AJ1286" s="400"/>
      <c r="AK1286" s="400"/>
      <c r="AL1286" s="6"/>
      <c r="AM1286" s="6"/>
      <c r="AN1286" s="8"/>
    </row>
    <row r="1287" spans="1:40">
      <c r="A1287" s="725"/>
      <c r="B1287" s="727"/>
      <c r="C1287" s="726"/>
      <c r="D1287" s="726"/>
      <c r="E1287" s="400"/>
      <c r="F1287" s="401"/>
      <c r="G1287" s="400"/>
      <c r="H1287" s="400"/>
      <c r="I1287" s="400"/>
      <c r="J1287" s="409"/>
      <c r="K1287" s="400"/>
      <c r="L1287" s="400"/>
      <c r="M1287" s="400"/>
      <c r="N1287" s="400"/>
      <c r="O1287" s="400"/>
      <c r="P1287" s="400"/>
      <c r="Q1287" s="400"/>
      <c r="R1287" s="400"/>
      <c r="S1287" s="400"/>
      <c r="T1287" s="400"/>
      <c r="V1287" s="403"/>
      <c r="W1287" s="403"/>
      <c r="X1287" s="403"/>
      <c r="Y1287" s="400"/>
      <c r="Z1287" s="400"/>
      <c r="AA1287" s="400"/>
      <c r="AB1287" s="400"/>
      <c r="AC1287" s="400"/>
      <c r="AD1287" s="400"/>
      <c r="AE1287" s="400"/>
      <c r="AF1287" s="400"/>
      <c r="AG1287" s="408"/>
      <c r="AH1287" s="400"/>
      <c r="AI1287" s="400"/>
      <c r="AJ1287" s="400"/>
      <c r="AK1287" s="400"/>
      <c r="AL1287" s="6"/>
      <c r="AM1287" s="6"/>
      <c r="AN1287" s="8"/>
    </row>
    <row r="1288" spans="1:40">
      <c r="A1288" s="725"/>
      <c r="B1288" s="727"/>
      <c r="C1288" s="726"/>
      <c r="D1288" s="726"/>
      <c r="E1288" s="400"/>
      <c r="F1288" s="401"/>
      <c r="G1288" s="400"/>
      <c r="H1288" s="400"/>
      <c r="I1288" s="400"/>
      <c r="J1288" s="409"/>
      <c r="K1288" s="400"/>
      <c r="L1288" s="400"/>
      <c r="M1288" s="400"/>
      <c r="N1288" s="400"/>
      <c r="O1288" s="400"/>
      <c r="P1288" s="400"/>
      <c r="Q1288" s="400"/>
      <c r="R1288" s="400"/>
      <c r="S1288" s="400"/>
      <c r="T1288" s="400"/>
      <c r="V1288" s="403"/>
      <c r="W1288" s="403"/>
      <c r="X1288" s="403"/>
      <c r="Y1288" s="400"/>
      <c r="Z1288" s="400"/>
      <c r="AA1288" s="400"/>
      <c r="AB1288" s="400"/>
      <c r="AC1288" s="400"/>
      <c r="AD1288" s="400"/>
      <c r="AE1288" s="400"/>
      <c r="AF1288" s="400"/>
      <c r="AG1288" s="408"/>
      <c r="AH1288" s="400"/>
      <c r="AI1288" s="400"/>
      <c r="AJ1288" s="400"/>
      <c r="AK1288" s="400"/>
      <c r="AL1288" s="6"/>
      <c r="AM1288" s="6"/>
      <c r="AN1288" s="8"/>
    </row>
    <row r="1289" spans="1:40">
      <c r="A1289" s="725"/>
      <c r="B1289" s="727"/>
      <c r="C1289" s="726"/>
      <c r="D1289" s="726"/>
      <c r="E1289" s="400"/>
      <c r="F1289" s="401"/>
      <c r="G1289" s="400"/>
      <c r="H1289" s="400"/>
      <c r="I1289" s="400"/>
      <c r="J1289" s="409"/>
      <c r="K1289" s="400"/>
      <c r="L1289" s="400"/>
      <c r="M1289" s="400"/>
      <c r="N1289" s="400"/>
      <c r="O1289" s="400"/>
      <c r="P1289" s="400"/>
      <c r="Q1289" s="400"/>
      <c r="R1289" s="400"/>
      <c r="S1289" s="400"/>
      <c r="T1289" s="400"/>
      <c r="V1289" s="403"/>
      <c r="W1289" s="403"/>
      <c r="X1289" s="403"/>
      <c r="Y1289" s="400"/>
      <c r="Z1289" s="400"/>
      <c r="AA1289" s="400"/>
      <c r="AB1289" s="400"/>
      <c r="AC1289" s="400"/>
      <c r="AD1289" s="400"/>
      <c r="AE1289" s="400"/>
      <c r="AF1289" s="400"/>
      <c r="AG1289" s="408"/>
      <c r="AH1289" s="400"/>
      <c r="AI1289" s="400"/>
      <c r="AJ1289" s="400"/>
      <c r="AK1289" s="400"/>
      <c r="AL1289" s="6"/>
      <c r="AM1289" s="6"/>
      <c r="AN1289" s="8"/>
    </row>
    <row r="1290" spans="1:40">
      <c r="A1290" s="725"/>
      <c r="B1290" s="727"/>
      <c r="C1290" s="726"/>
      <c r="D1290" s="726"/>
      <c r="E1290" s="400"/>
      <c r="F1290" s="401"/>
      <c r="G1290" s="400"/>
      <c r="H1290" s="400"/>
      <c r="I1290" s="400"/>
      <c r="J1290" s="409"/>
      <c r="K1290" s="400"/>
      <c r="L1290" s="400"/>
      <c r="M1290" s="400"/>
      <c r="N1290" s="400"/>
      <c r="O1290" s="400"/>
      <c r="P1290" s="400"/>
      <c r="Q1290" s="400"/>
      <c r="R1290" s="400"/>
      <c r="S1290" s="400"/>
      <c r="T1290" s="400"/>
      <c r="V1290" s="403"/>
      <c r="W1290" s="403"/>
      <c r="X1290" s="403"/>
      <c r="Y1290" s="400"/>
      <c r="Z1290" s="400"/>
      <c r="AA1290" s="400"/>
      <c r="AB1290" s="400"/>
      <c r="AC1290" s="400"/>
      <c r="AD1290" s="400"/>
      <c r="AE1290" s="400"/>
      <c r="AF1290" s="400"/>
      <c r="AG1290" s="408"/>
      <c r="AH1290" s="400"/>
      <c r="AI1290" s="400"/>
      <c r="AJ1290" s="400"/>
      <c r="AK1290" s="400"/>
      <c r="AL1290" s="6"/>
      <c r="AM1290" s="6"/>
      <c r="AN1290" s="8"/>
    </row>
    <row r="1291" spans="1:40">
      <c r="A1291" s="725"/>
      <c r="B1291" s="727"/>
      <c r="C1291" s="726"/>
      <c r="D1291" s="726"/>
      <c r="E1291" s="400"/>
      <c r="F1291" s="401"/>
      <c r="G1291" s="400"/>
      <c r="H1291" s="400"/>
      <c r="I1291" s="400"/>
      <c r="J1291" s="409"/>
      <c r="K1291" s="400"/>
      <c r="L1291" s="400"/>
      <c r="M1291" s="400"/>
      <c r="N1291" s="400"/>
      <c r="O1291" s="400"/>
      <c r="P1291" s="400"/>
      <c r="Q1291" s="400"/>
      <c r="R1291" s="400"/>
      <c r="S1291" s="400"/>
      <c r="T1291" s="400"/>
      <c r="V1291" s="403"/>
      <c r="W1291" s="403"/>
      <c r="X1291" s="403"/>
      <c r="Y1291" s="400"/>
      <c r="Z1291" s="400"/>
      <c r="AA1291" s="400"/>
      <c r="AB1291" s="400"/>
      <c r="AC1291" s="400"/>
      <c r="AD1291" s="400"/>
      <c r="AE1291" s="400"/>
      <c r="AF1291" s="400"/>
      <c r="AG1291" s="408"/>
      <c r="AH1291" s="400"/>
      <c r="AI1291" s="400"/>
      <c r="AJ1291" s="400"/>
      <c r="AK1291" s="400"/>
      <c r="AL1291" s="6"/>
      <c r="AM1291" s="6"/>
      <c r="AN1291" s="8"/>
    </row>
    <row r="1292" spans="1:40">
      <c r="A1292" s="725"/>
      <c r="B1292" s="727"/>
      <c r="C1292" s="726"/>
      <c r="D1292" s="726"/>
      <c r="E1292" s="400"/>
      <c r="F1292" s="401"/>
      <c r="G1292" s="400"/>
      <c r="H1292" s="400"/>
      <c r="I1292" s="400"/>
      <c r="J1292" s="409"/>
      <c r="K1292" s="400"/>
      <c r="L1292" s="400"/>
      <c r="M1292" s="400"/>
      <c r="N1292" s="400"/>
      <c r="O1292" s="400"/>
      <c r="P1292" s="400"/>
      <c r="Q1292" s="400"/>
      <c r="R1292" s="400"/>
      <c r="S1292" s="400"/>
      <c r="T1292" s="400"/>
      <c r="V1292" s="403"/>
      <c r="W1292" s="403"/>
      <c r="X1292" s="403"/>
      <c r="Y1292" s="400"/>
      <c r="Z1292" s="400"/>
      <c r="AA1292" s="400"/>
      <c r="AB1292" s="400"/>
      <c r="AC1292" s="400"/>
      <c r="AD1292" s="400"/>
      <c r="AE1292" s="400"/>
      <c r="AF1292" s="400"/>
      <c r="AG1292" s="408"/>
      <c r="AH1292" s="400"/>
      <c r="AI1292" s="400"/>
      <c r="AJ1292" s="400"/>
      <c r="AK1292" s="400"/>
      <c r="AL1292" s="6"/>
      <c r="AM1292" s="6"/>
      <c r="AN1292" s="8"/>
    </row>
    <row r="1293" spans="1:40">
      <c r="A1293" s="725"/>
      <c r="B1293" s="727"/>
      <c r="C1293" s="726"/>
      <c r="D1293" s="726"/>
      <c r="E1293" s="400"/>
      <c r="F1293" s="401"/>
      <c r="G1293" s="400"/>
      <c r="H1293" s="400"/>
      <c r="I1293" s="400"/>
      <c r="J1293" s="409"/>
      <c r="K1293" s="400"/>
      <c r="L1293" s="400"/>
      <c r="M1293" s="400"/>
      <c r="N1293" s="400"/>
      <c r="O1293" s="400"/>
      <c r="P1293" s="400"/>
      <c r="Q1293" s="400"/>
      <c r="R1293" s="400"/>
      <c r="S1293" s="400"/>
      <c r="T1293" s="400"/>
      <c r="V1293" s="403"/>
      <c r="W1293" s="403"/>
      <c r="X1293" s="403"/>
      <c r="Y1293" s="400"/>
      <c r="Z1293" s="400"/>
      <c r="AA1293" s="400"/>
      <c r="AB1293" s="400"/>
      <c r="AC1293" s="400"/>
      <c r="AD1293" s="400"/>
      <c r="AE1293" s="400"/>
      <c r="AF1293" s="400"/>
      <c r="AG1293" s="408"/>
      <c r="AH1293" s="400"/>
      <c r="AI1293" s="400"/>
      <c r="AJ1293" s="400"/>
      <c r="AK1293" s="400"/>
      <c r="AL1293" s="6"/>
      <c r="AM1293" s="6"/>
      <c r="AN1293" s="8"/>
    </row>
    <row r="1294" spans="1:40">
      <c r="A1294" s="725"/>
      <c r="B1294" s="727"/>
      <c r="C1294" s="726"/>
      <c r="D1294" s="726"/>
      <c r="E1294" s="400"/>
      <c r="F1294" s="401"/>
      <c r="G1294" s="400"/>
      <c r="H1294" s="400"/>
      <c r="I1294" s="400"/>
      <c r="J1294" s="409"/>
      <c r="K1294" s="400"/>
      <c r="L1294" s="400"/>
      <c r="M1294" s="400"/>
      <c r="N1294" s="400"/>
      <c r="O1294" s="400"/>
      <c r="P1294" s="400"/>
      <c r="Q1294" s="400"/>
      <c r="R1294" s="400"/>
      <c r="S1294" s="400"/>
      <c r="T1294" s="400"/>
      <c r="V1294" s="403"/>
      <c r="W1294" s="403"/>
      <c r="X1294" s="403"/>
      <c r="Y1294" s="400"/>
      <c r="Z1294" s="400"/>
      <c r="AA1294" s="400"/>
      <c r="AB1294" s="400"/>
      <c r="AC1294" s="400"/>
      <c r="AD1294" s="400"/>
      <c r="AE1294" s="400"/>
      <c r="AF1294" s="400"/>
      <c r="AG1294" s="408"/>
      <c r="AH1294" s="400"/>
      <c r="AI1294" s="400"/>
      <c r="AJ1294" s="400"/>
      <c r="AK1294" s="400"/>
      <c r="AL1294" s="6"/>
      <c r="AM1294" s="6"/>
      <c r="AN1294" s="8"/>
    </row>
    <row r="1295" spans="1:40">
      <c r="A1295" s="725"/>
      <c r="B1295" s="727"/>
      <c r="C1295" s="726"/>
      <c r="D1295" s="726"/>
      <c r="E1295" s="400"/>
      <c r="F1295" s="401"/>
      <c r="G1295" s="400"/>
      <c r="H1295" s="400"/>
      <c r="I1295" s="400"/>
      <c r="J1295" s="409"/>
      <c r="K1295" s="400"/>
      <c r="L1295" s="400"/>
      <c r="M1295" s="400"/>
      <c r="N1295" s="400"/>
      <c r="O1295" s="400"/>
      <c r="P1295" s="400"/>
      <c r="Q1295" s="400"/>
      <c r="R1295" s="400"/>
      <c r="S1295" s="400"/>
      <c r="T1295" s="400"/>
      <c r="V1295" s="403"/>
      <c r="W1295" s="403"/>
      <c r="X1295" s="403"/>
      <c r="Y1295" s="400"/>
      <c r="Z1295" s="400"/>
      <c r="AA1295" s="400"/>
      <c r="AB1295" s="400"/>
      <c r="AC1295" s="400"/>
      <c r="AD1295" s="400"/>
      <c r="AE1295" s="400"/>
      <c r="AF1295" s="400"/>
      <c r="AG1295" s="408"/>
      <c r="AH1295" s="400"/>
      <c r="AI1295" s="400"/>
      <c r="AJ1295" s="400"/>
      <c r="AK1295" s="400"/>
      <c r="AL1295" s="6"/>
      <c r="AM1295" s="6"/>
      <c r="AN1295" s="8"/>
    </row>
    <row r="1296" spans="1:40">
      <c r="A1296" s="725"/>
      <c r="B1296" s="727"/>
      <c r="C1296" s="726"/>
      <c r="D1296" s="726"/>
      <c r="E1296" s="400"/>
      <c r="F1296" s="401"/>
      <c r="G1296" s="400"/>
      <c r="H1296" s="400"/>
      <c r="I1296" s="400"/>
      <c r="J1296" s="409"/>
      <c r="K1296" s="400"/>
      <c r="L1296" s="400"/>
      <c r="M1296" s="400"/>
      <c r="N1296" s="400"/>
      <c r="O1296" s="400"/>
      <c r="P1296" s="400"/>
      <c r="Q1296" s="400"/>
      <c r="R1296" s="400"/>
      <c r="S1296" s="400"/>
      <c r="T1296" s="400"/>
      <c r="V1296" s="403"/>
      <c r="W1296" s="403"/>
      <c r="X1296" s="403"/>
      <c r="Y1296" s="400"/>
      <c r="Z1296" s="400"/>
      <c r="AA1296" s="400"/>
      <c r="AB1296" s="400"/>
      <c r="AC1296" s="400"/>
      <c r="AD1296" s="400"/>
      <c r="AE1296" s="400"/>
      <c r="AF1296" s="400"/>
      <c r="AG1296" s="408"/>
      <c r="AH1296" s="400"/>
      <c r="AI1296" s="400"/>
      <c r="AJ1296" s="400"/>
      <c r="AK1296" s="400"/>
      <c r="AL1296" s="6"/>
      <c r="AM1296" s="6"/>
      <c r="AN1296" s="8"/>
    </row>
    <row r="1297" spans="1:40">
      <c r="A1297" s="725"/>
      <c r="B1297" s="727"/>
      <c r="C1297" s="726"/>
      <c r="D1297" s="726"/>
      <c r="E1297" s="400"/>
      <c r="F1297" s="401"/>
      <c r="G1297" s="400"/>
      <c r="H1297" s="400"/>
      <c r="I1297" s="400"/>
      <c r="J1297" s="409"/>
      <c r="K1297" s="400"/>
      <c r="L1297" s="400"/>
      <c r="M1297" s="400"/>
      <c r="N1297" s="400"/>
      <c r="O1297" s="400"/>
      <c r="P1297" s="400"/>
      <c r="Q1297" s="400"/>
      <c r="R1297" s="400"/>
      <c r="S1297" s="400"/>
      <c r="T1297" s="400"/>
      <c r="V1297" s="403"/>
      <c r="W1297" s="403"/>
      <c r="X1297" s="403"/>
      <c r="Y1297" s="400"/>
      <c r="Z1297" s="400"/>
      <c r="AA1297" s="400"/>
      <c r="AB1297" s="400"/>
      <c r="AC1297" s="400"/>
      <c r="AD1297" s="400"/>
      <c r="AE1297" s="400"/>
      <c r="AF1297" s="400"/>
      <c r="AG1297" s="408"/>
      <c r="AH1297" s="400"/>
      <c r="AI1297" s="400"/>
      <c r="AJ1297" s="400"/>
      <c r="AK1297" s="400"/>
      <c r="AL1297" s="6"/>
      <c r="AM1297" s="6"/>
      <c r="AN1297" s="8"/>
    </row>
    <row r="1298" spans="1:40">
      <c r="A1298" s="725"/>
      <c r="B1298" s="727"/>
      <c r="C1298" s="726"/>
      <c r="D1298" s="726"/>
      <c r="E1298" s="400"/>
      <c r="F1298" s="401"/>
      <c r="G1298" s="400"/>
      <c r="H1298" s="400"/>
      <c r="I1298" s="400"/>
      <c r="J1298" s="409"/>
      <c r="K1298" s="400"/>
      <c r="L1298" s="400"/>
      <c r="M1298" s="400"/>
      <c r="N1298" s="400"/>
      <c r="O1298" s="400"/>
      <c r="P1298" s="400"/>
      <c r="Q1298" s="400"/>
      <c r="R1298" s="400"/>
      <c r="S1298" s="400"/>
      <c r="T1298" s="400"/>
      <c r="V1298" s="403"/>
      <c r="W1298" s="403"/>
      <c r="X1298" s="403"/>
      <c r="Y1298" s="400"/>
      <c r="Z1298" s="400"/>
      <c r="AA1298" s="400"/>
      <c r="AB1298" s="400"/>
      <c r="AC1298" s="400"/>
      <c r="AD1298" s="400"/>
      <c r="AE1298" s="400"/>
      <c r="AF1298" s="400"/>
      <c r="AG1298" s="408"/>
      <c r="AH1298" s="400"/>
      <c r="AI1298" s="400"/>
      <c r="AJ1298" s="400"/>
      <c r="AK1298" s="400"/>
      <c r="AL1298" s="6"/>
      <c r="AM1298" s="6"/>
      <c r="AN1298" s="8"/>
    </row>
    <row r="1299" spans="1:40">
      <c r="A1299" s="725"/>
      <c r="B1299" s="727"/>
      <c r="C1299" s="726"/>
      <c r="D1299" s="726"/>
      <c r="E1299" s="400"/>
      <c r="F1299" s="401"/>
      <c r="G1299" s="400"/>
      <c r="H1299" s="400"/>
      <c r="I1299" s="400"/>
      <c r="J1299" s="409"/>
      <c r="K1299" s="400"/>
      <c r="L1299" s="400"/>
      <c r="M1299" s="400"/>
      <c r="N1299" s="400"/>
      <c r="O1299" s="400"/>
      <c r="P1299" s="400"/>
      <c r="Q1299" s="400"/>
      <c r="R1299" s="400"/>
      <c r="S1299" s="400"/>
      <c r="T1299" s="400"/>
      <c r="V1299" s="403"/>
      <c r="W1299" s="403"/>
      <c r="X1299" s="403"/>
      <c r="Y1299" s="400"/>
      <c r="Z1299" s="400"/>
      <c r="AA1299" s="400"/>
      <c r="AB1299" s="400"/>
      <c r="AC1299" s="400"/>
      <c r="AD1299" s="400"/>
      <c r="AE1299" s="400"/>
      <c r="AF1299" s="400"/>
      <c r="AG1299" s="408"/>
      <c r="AH1299" s="400"/>
      <c r="AI1299" s="400"/>
      <c r="AJ1299" s="400"/>
      <c r="AK1299" s="400"/>
      <c r="AL1299" s="6"/>
      <c r="AM1299" s="6"/>
      <c r="AN1299" s="8"/>
    </row>
    <row r="1300" spans="1:40">
      <c r="A1300" s="725"/>
      <c r="B1300" s="727"/>
      <c r="C1300" s="726"/>
      <c r="D1300" s="726"/>
      <c r="E1300" s="400"/>
      <c r="F1300" s="401"/>
      <c r="G1300" s="400"/>
      <c r="H1300" s="400"/>
      <c r="I1300" s="400"/>
      <c r="J1300" s="409"/>
      <c r="K1300" s="400"/>
      <c r="L1300" s="400"/>
      <c r="M1300" s="400"/>
      <c r="N1300" s="400"/>
      <c r="O1300" s="400"/>
      <c r="P1300" s="400"/>
      <c r="Q1300" s="400"/>
      <c r="R1300" s="400"/>
      <c r="S1300" s="400"/>
      <c r="T1300" s="400"/>
      <c r="V1300" s="403"/>
      <c r="W1300" s="403"/>
      <c r="X1300" s="403"/>
      <c r="Y1300" s="400"/>
      <c r="Z1300" s="400"/>
      <c r="AA1300" s="400"/>
      <c r="AB1300" s="400"/>
      <c r="AC1300" s="400"/>
      <c r="AD1300" s="400"/>
      <c r="AE1300" s="400"/>
      <c r="AF1300" s="400"/>
      <c r="AG1300" s="408"/>
      <c r="AH1300" s="400"/>
      <c r="AI1300" s="400"/>
      <c r="AJ1300" s="400"/>
      <c r="AK1300" s="400"/>
      <c r="AL1300" s="6"/>
      <c r="AM1300" s="6"/>
      <c r="AN1300" s="8"/>
    </row>
    <row r="1301" spans="1:40">
      <c r="A1301" s="725"/>
      <c r="B1301" s="727"/>
      <c r="C1301" s="726"/>
      <c r="D1301" s="726"/>
      <c r="E1301" s="400"/>
      <c r="F1301" s="401"/>
      <c r="G1301" s="400"/>
      <c r="H1301" s="400"/>
      <c r="I1301" s="400"/>
      <c r="J1301" s="409"/>
      <c r="K1301" s="400"/>
      <c r="L1301" s="400"/>
      <c r="M1301" s="400"/>
      <c r="N1301" s="400"/>
      <c r="O1301" s="400"/>
      <c r="P1301" s="400"/>
      <c r="Q1301" s="400"/>
      <c r="R1301" s="400"/>
      <c r="S1301" s="400"/>
      <c r="T1301" s="400"/>
      <c r="V1301" s="403"/>
      <c r="W1301" s="403"/>
      <c r="X1301" s="403"/>
      <c r="Y1301" s="400"/>
      <c r="Z1301" s="400"/>
      <c r="AA1301" s="400"/>
      <c r="AB1301" s="400"/>
      <c r="AC1301" s="400"/>
      <c r="AD1301" s="400"/>
      <c r="AE1301" s="400"/>
      <c r="AF1301" s="400"/>
      <c r="AG1301" s="408"/>
      <c r="AH1301" s="400"/>
      <c r="AI1301" s="400"/>
      <c r="AJ1301" s="400"/>
      <c r="AK1301" s="400"/>
      <c r="AL1301" s="6"/>
      <c r="AM1301" s="6"/>
      <c r="AN1301" s="8"/>
    </row>
    <row r="1302" spans="1:40">
      <c r="A1302" s="725"/>
      <c r="B1302" s="727"/>
      <c r="C1302" s="726"/>
      <c r="D1302" s="726"/>
      <c r="E1302" s="400"/>
      <c r="F1302" s="401"/>
      <c r="G1302" s="400"/>
      <c r="H1302" s="400"/>
      <c r="I1302" s="400"/>
      <c r="J1302" s="409"/>
      <c r="K1302" s="400"/>
      <c r="L1302" s="400"/>
      <c r="M1302" s="400"/>
      <c r="N1302" s="400"/>
      <c r="O1302" s="400"/>
      <c r="P1302" s="400"/>
      <c r="Q1302" s="400"/>
      <c r="R1302" s="400"/>
      <c r="S1302" s="400"/>
      <c r="T1302" s="400"/>
      <c r="V1302" s="403"/>
      <c r="W1302" s="403"/>
      <c r="X1302" s="403"/>
      <c r="Y1302" s="400"/>
      <c r="Z1302" s="400"/>
      <c r="AA1302" s="400"/>
      <c r="AB1302" s="400"/>
      <c r="AC1302" s="400"/>
      <c r="AD1302" s="400"/>
      <c r="AE1302" s="400"/>
      <c r="AF1302" s="400"/>
      <c r="AG1302" s="408"/>
      <c r="AH1302" s="400"/>
      <c r="AI1302" s="400"/>
      <c r="AJ1302" s="400"/>
      <c r="AK1302" s="400"/>
      <c r="AL1302" s="6"/>
      <c r="AM1302" s="6"/>
      <c r="AN1302" s="8"/>
    </row>
    <row r="1303" spans="1:40">
      <c r="A1303" s="725"/>
      <c r="B1303" s="727"/>
      <c r="C1303" s="726"/>
      <c r="D1303" s="726"/>
      <c r="E1303" s="400"/>
      <c r="F1303" s="401"/>
      <c r="G1303" s="400"/>
      <c r="H1303" s="400"/>
      <c r="I1303" s="400"/>
      <c r="J1303" s="409"/>
      <c r="K1303" s="400"/>
      <c r="L1303" s="400"/>
      <c r="M1303" s="400"/>
      <c r="N1303" s="400"/>
      <c r="O1303" s="400"/>
      <c r="P1303" s="400"/>
      <c r="Q1303" s="400"/>
      <c r="R1303" s="400"/>
      <c r="S1303" s="400"/>
      <c r="T1303" s="400"/>
      <c r="V1303" s="403"/>
      <c r="W1303" s="403"/>
      <c r="X1303" s="403"/>
      <c r="Y1303" s="400"/>
      <c r="Z1303" s="400"/>
      <c r="AA1303" s="400"/>
      <c r="AB1303" s="400"/>
      <c r="AC1303" s="400"/>
      <c r="AD1303" s="400"/>
      <c r="AE1303" s="400"/>
      <c r="AF1303" s="400"/>
      <c r="AG1303" s="408"/>
      <c r="AH1303" s="400"/>
      <c r="AI1303" s="400"/>
      <c r="AJ1303" s="400"/>
      <c r="AK1303" s="400"/>
      <c r="AL1303" s="6"/>
      <c r="AM1303" s="6"/>
      <c r="AN1303" s="8"/>
    </row>
    <row r="1304" spans="1:40">
      <c r="A1304" s="725"/>
      <c r="B1304" s="727"/>
      <c r="C1304" s="726"/>
      <c r="D1304" s="726"/>
      <c r="E1304" s="400"/>
      <c r="F1304" s="401"/>
      <c r="G1304" s="400"/>
      <c r="H1304" s="400"/>
      <c r="I1304" s="400"/>
      <c r="J1304" s="409"/>
      <c r="K1304" s="400"/>
      <c r="L1304" s="400"/>
      <c r="M1304" s="400"/>
      <c r="N1304" s="400"/>
      <c r="O1304" s="400"/>
      <c r="P1304" s="400"/>
      <c r="Q1304" s="400"/>
      <c r="R1304" s="400"/>
      <c r="S1304" s="400"/>
      <c r="T1304" s="400"/>
      <c r="V1304" s="403"/>
      <c r="W1304" s="403"/>
      <c r="X1304" s="403"/>
      <c r="Y1304" s="400"/>
      <c r="Z1304" s="400"/>
      <c r="AA1304" s="400"/>
      <c r="AB1304" s="400"/>
      <c r="AC1304" s="400"/>
      <c r="AD1304" s="400"/>
      <c r="AE1304" s="400"/>
      <c r="AF1304" s="400"/>
      <c r="AG1304" s="408"/>
      <c r="AH1304" s="400"/>
      <c r="AI1304" s="400"/>
      <c r="AJ1304" s="400"/>
      <c r="AK1304" s="400"/>
      <c r="AL1304" s="6"/>
      <c r="AM1304" s="6"/>
      <c r="AN1304" s="8"/>
    </row>
    <row r="1305" spans="1:40">
      <c r="A1305" s="725"/>
      <c r="B1305" s="727"/>
      <c r="C1305" s="726"/>
      <c r="D1305" s="726"/>
      <c r="E1305" s="400"/>
      <c r="F1305" s="401"/>
      <c r="G1305" s="400"/>
      <c r="H1305" s="400"/>
      <c r="I1305" s="400"/>
      <c r="J1305" s="409"/>
      <c r="K1305" s="400"/>
      <c r="L1305" s="400"/>
      <c r="M1305" s="400"/>
      <c r="N1305" s="400"/>
      <c r="O1305" s="400"/>
      <c r="P1305" s="400"/>
      <c r="Q1305" s="400"/>
      <c r="R1305" s="400"/>
      <c r="S1305" s="400"/>
      <c r="T1305" s="400"/>
      <c r="V1305" s="403"/>
      <c r="W1305" s="403"/>
      <c r="X1305" s="403"/>
      <c r="Y1305" s="400"/>
      <c r="Z1305" s="400"/>
      <c r="AA1305" s="400"/>
      <c r="AB1305" s="400"/>
      <c r="AC1305" s="400"/>
      <c r="AD1305" s="400"/>
      <c r="AE1305" s="400"/>
      <c r="AF1305" s="400"/>
      <c r="AG1305" s="408"/>
      <c r="AH1305" s="400"/>
      <c r="AI1305" s="400"/>
      <c r="AJ1305" s="400"/>
      <c r="AK1305" s="400"/>
      <c r="AL1305" s="6"/>
      <c r="AM1305" s="6"/>
      <c r="AN1305" s="8"/>
    </row>
    <row r="1306" spans="1:40">
      <c r="A1306" s="725"/>
      <c r="B1306" s="727"/>
      <c r="C1306" s="726"/>
      <c r="D1306" s="726"/>
      <c r="E1306" s="400"/>
      <c r="F1306" s="401"/>
      <c r="G1306" s="400"/>
      <c r="H1306" s="400"/>
      <c r="I1306" s="400"/>
      <c r="J1306" s="409"/>
      <c r="K1306" s="400"/>
      <c r="L1306" s="400"/>
      <c r="M1306" s="400"/>
      <c r="N1306" s="400"/>
      <c r="O1306" s="400"/>
      <c r="P1306" s="400"/>
      <c r="Q1306" s="400"/>
      <c r="R1306" s="400"/>
      <c r="S1306" s="400"/>
      <c r="T1306" s="400"/>
      <c r="V1306" s="403"/>
      <c r="W1306" s="403"/>
      <c r="X1306" s="403"/>
      <c r="Y1306" s="400"/>
      <c r="Z1306" s="400"/>
      <c r="AA1306" s="400"/>
      <c r="AB1306" s="400"/>
      <c r="AC1306" s="400"/>
      <c r="AD1306" s="400"/>
      <c r="AE1306" s="400"/>
      <c r="AF1306" s="400"/>
      <c r="AG1306" s="408"/>
      <c r="AH1306" s="400"/>
      <c r="AI1306" s="400"/>
      <c r="AJ1306" s="400"/>
      <c r="AK1306" s="400"/>
      <c r="AL1306" s="6"/>
      <c r="AM1306" s="6"/>
      <c r="AN1306" s="8"/>
    </row>
    <row r="1307" spans="1:40">
      <c r="A1307" s="725"/>
      <c r="B1307" s="727"/>
      <c r="C1307" s="726"/>
      <c r="D1307" s="726"/>
      <c r="E1307" s="400"/>
      <c r="F1307" s="401"/>
      <c r="G1307" s="400"/>
      <c r="H1307" s="400"/>
      <c r="I1307" s="400"/>
      <c r="J1307" s="409"/>
      <c r="K1307" s="400"/>
      <c r="L1307" s="400"/>
      <c r="M1307" s="400"/>
      <c r="N1307" s="400"/>
      <c r="O1307" s="400"/>
      <c r="P1307" s="400"/>
      <c r="Q1307" s="400"/>
      <c r="R1307" s="400"/>
      <c r="S1307" s="400"/>
      <c r="T1307" s="400"/>
      <c r="V1307" s="403"/>
      <c r="W1307" s="403"/>
      <c r="X1307" s="403"/>
      <c r="Y1307" s="400"/>
      <c r="Z1307" s="400"/>
      <c r="AA1307" s="400"/>
      <c r="AB1307" s="400"/>
      <c r="AC1307" s="400"/>
      <c r="AD1307" s="400"/>
      <c r="AE1307" s="400"/>
      <c r="AF1307" s="400"/>
      <c r="AG1307" s="408"/>
      <c r="AH1307" s="400"/>
      <c r="AI1307" s="400"/>
      <c r="AJ1307" s="400"/>
      <c r="AK1307" s="400"/>
      <c r="AL1307" s="6"/>
      <c r="AM1307" s="6"/>
      <c r="AN1307" s="8"/>
    </row>
    <row r="1308" spans="1:40">
      <c r="A1308" s="725"/>
      <c r="B1308" s="727"/>
      <c r="C1308" s="726"/>
      <c r="D1308" s="726"/>
      <c r="E1308" s="400"/>
      <c r="F1308" s="401"/>
      <c r="G1308" s="400"/>
      <c r="H1308" s="400"/>
      <c r="I1308" s="400"/>
      <c r="J1308" s="409"/>
      <c r="K1308" s="400"/>
      <c r="L1308" s="400"/>
      <c r="M1308" s="400"/>
      <c r="N1308" s="400"/>
      <c r="O1308" s="400"/>
      <c r="P1308" s="400"/>
      <c r="Q1308" s="400"/>
      <c r="R1308" s="400"/>
      <c r="S1308" s="400"/>
      <c r="T1308" s="400"/>
      <c r="V1308" s="403"/>
      <c r="W1308" s="403"/>
      <c r="X1308" s="403"/>
      <c r="Y1308" s="400"/>
      <c r="Z1308" s="400"/>
      <c r="AA1308" s="400"/>
      <c r="AB1308" s="400"/>
      <c r="AC1308" s="400"/>
      <c r="AD1308" s="400"/>
      <c r="AE1308" s="400"/>
      <c r="AF1308" s="400"/>
      <c r="AG1308" s="408"/>
      <c r="AH1308" s="400"/>
      <c r="AI1308" s="400"/>
      <c r="AJ1308" s="400"/>
      <c r="AK1308" s="400"/>
      <c r="AL1308" s="6"/>
      <c r="AM1308" s="6"/>
      <c r="AN1308" s="8"/>
    </row>
    <row r="1309" spans="1:40">
      <c r="A1309" s="725"/>
      <c r="B1309" s="727"/>
      <c r="C1309" s="726"/>
      <c r="D1309" s="726"/>
      <c r="E1309" s="400"/>
      <c r="F1309" s="401"/>
      <c r="G1309" s="400"/>
      <c r="H1309" s="400"/>
      <c r="I1309" s="400"/>
      <c r="J1309" s="409"/>
      <c r="K1309" s="400"/>
      <c r="L1309" s="400"/>
      <c r="M1309" s="400"/>
      <c r="N1309" s="400"/>
      <c r="O1309" s="400"/>
      <c r="P1309" s="400"/>
      <c r="Q1309" s="400"/>
      <c r="R1309" s="400"/>
      <c r="S1309" s="400"/>
      <c r="T1309" s="400"/>
      <c r="V1309" s="403"/>
      <c r="W1309" s="403"/>
      <c r="X1309" s="403"/>
      <c r="Y1309" s="400"/>
      <c r="Z1309" s="400"/>
      <c r="AA1309" s="400"/>
      <c r="AB1309" s="400"/>
      <c r="AC1309" s="400"/>
      <c r="AD1309" s="400"/>
      <c r="AE1309" s="400"/>
      <c r="AF1309" s="400"/>
      <c r="AG1309" s="408"/>
      <c r="AH1309" s="400"/>
      <c r="AI1309" s="400"/>
      <c r="AJ1309" s="400"/>
      <c r="AK1309" s="400"/>
      <c r="AL1309" s="6"/>
      <c r="AM1309" s="6"/>
      <c r="AN1309" s="8"/>
    </row>
    <row r="1310" spans="1:40">
      <c r="A1310" s="725"/>
      <c r="B1310" s="727"/>
      <c r="C1310" s="726"/>
      <c r="D1310" s="726"/>
      <c r="E1310" s="400"/>
      <c r="F1310" s="401"/>
      <c r="G1310" s="400"/>
      <c r="H1310" s="400"/>
      <c r="I1310" s="400"/>
      <c r="J1310" s="409"/>
      <c r="K1310" s="400"/>
      <c r="L1310" s="400"/>
      <c r="M1310" s="400"/>
      <c r="N1310" s="400"/>
      <c r="O1310" s="400"/>
      <c r="P1310" s="400"/>
      <c r="Q1310" s="400"/>
      <c r="R1310" s="400"/>
      <c r="S1310" s="400"/>
      <c r="T1310" s="400"/>
      <c r="V1310" s="403"/>
      <c r="W1310" s="403"/>
      <c r="X1310" s="403"/>
      <c r="Y1310" s="400"/>
      <c r="Z1310" s="400"/>
      <c r="AA1310" s="400"/>
      <c r="AB1310" s="400"/>
      <c r="AC1310" s="400"/>
      <c r="AD1310" s="400"/>
      <c r="AE1310" s="400"/>
      <c r="AF1310" s="400"/>
      <c r="AG1310" s="408"/>
      <c r="AH1310" s="400"/>
      <c r="AI1310" s="400"/>
      <c r="AJ1310" s="400"/>
      <c r="AK1310" s="400"/>
      <c r="AL1310" s="6"/>
      <c r="AM1310" s="6"/>
      <c r="AN1310" s="8"/>
    </row>
    <row r="1311" spans="1:40">
      <c r="A1311" s="725"/>
      <c r="B1311" s="727"/>
      <c r="C1311" s="726"/>
      <c r="D1311" s="726"/>
      <c r="E1311" s="400"/>
      <c r="F1311" s="401"/>
      <c r="G1311" s="400"/>
      <c r="H1311" s="400"/>
      <c r="I1311" s="400"/>
      <c r="J1311" s="409"/>
      <c r="K1311" s="400"/>
      <c r="L1311" s="400"/>
      <c r="M1311" s="400"/>
      <c r="N1311" s="400"/>
      <c r="O1311" s="400"/>
      <c r="P1311" s="400"/>
      <c r="Q1311" s="400"/>
      <c r="R1311" s="400"/>
      <c r="S1311" s="400"/>
      <c r="T1311" s="400"/>
      <c r="V1311" s="403"/>
      <c r="W1311" s="403"/>
      <c r="X1311" s="403"/>
      <c r="Y1311" s="400"/>
      <c r="Z1311" s="400"/>
      <c r="AA1311" s="400"/>
      <c r="AB1311" s="400"/>
      <c r="AC1311" s="400"/>
      <c r="AD1311" s="400"/>
      <c r="AE1311" s="400"/>
      <c r="AF1311" s="400"/>
      <c r="AG1311" s="408"/>
      <c r="AH1311" s="400"/>
      <c r="AI1311" s="400"/>
      <c r="AJ1311" s="400"/>
      <c r="AK1311" s="400"/>
      <c r="AL1311" s="6"/>
      <c r="AM1311" s="6"/>
      <c r="AN1311" s="8"/>
    </row>
    <row r="1312" spans="1:40">
      <c r="A1312" s="725"/>
      <c r="B1312" s="727"/>
      <c r="C1312" s="726"/>
      <c r="D1312" s="726"/>
      <c r="E1312" s="400"/>
      <c r="F1312" s="401"/>
      <c r="G1312" s="400"/>
      <c r="H1312" s="400"/>
      <c r="I1312" s="400"/>
      <c r="J1312" s="409"/>
      <c r="K1312" s="400"/>
      <c r="L1312" s="400"/>
      <c r="M1312" s="400"/>
      <c r="N1312" s="400"/>
      <c r="O1312" s="400"/>
      <c r="P1312" s="400"/>
      <c r="Q1312" s="400"/>
      <c r="R1312" s="400"/>
      <c r="S1312" s="400"/>
      <c r="T1312" s="400"/>
      <c r="V1312" s="403"/>
      <c r="W1312" s="403"/>
      <c r="X1312" s="403"/>
      <c r="Y1312" s="400"/>
      <c r="Z1312" s="400"/>
      <c r="AA1312" s="400"/>
      <c r="AB1312" s="400"/>
      <c r="AC1312" s="400"/>
      <c r="AD1312" s="400"/>
      <c r="AE1312" s="400"/>
      <c r="AF1312" s="400"/>
      <c r="AG1312" s="408"/>
      <c r="AH1312" s="400"/>
      <c r="AI1312" s="400"/>
      <c r="AJ1312" s="400"/>
      <c r="AK1312" s="400"/>
      <c r="AL1312" s="6"/>
      <c r="AM1312" s="6"/>
      <c r="AN1312" s="8"/>
    </row>
    <row r="1313" spans="1:40">
      <c r="A1313" s="725"/>
      <c r="B1313" s="727"/>
      <c r="C1313" s="726"/>
      <c r="D1313" s="726"/>
      <c r="E1313" s="400"/>
      <c r="F1313" s="401"/>
      <c r="G1313" s="400"/>
      <c r="H1313" s="400"/>
      <c r="I1313" s="400"/>
      <c r="J1313" s="409"/>
      <c r="K1313" s="400"/>
      <c r="L1313" s="400"/>
      <c r="M1313" s="400"/>
      <c r="N1313" s="400"/>
      <c r="O1313" s="400"/>
      <c r="P1313" s="400"/>
      <c r="Q1313" s="400"/>
      <c r="R1313" s="400"/>
      <c r="S1313" s="400"/>
      <c r="T1313" s="400"/>
      <c r="V1313" s="403"/>
      <c r="W1313" s="403"/>
      <c r="X1313" s="403"/>
      <c r="Y1313" s="400"/>
      <c r="Z1313" s="400"/>
      <c r="AA1313" s="400"/>
      <c r="AB1313" s="400"/>
      <c r="AC1313" s="400"/>
      <c r="AD1313" s="400"/>
      <c r="AE1313" s="400"/>
      <c r="AF1313" s="400"/>
      <c r="AG1313" s="408"/>
      <c r="AH1313" s="400"/>
      <c r="AI1313" s="400"/>
      <c r="AJ1313" s="400"/>
      <c r="AK1313" s="400"/>
      <c r="AL1313" s="6"/>
      <c r="AM1313" s="6"/>
      <c r="AN1313" s="8"/>
    </row>
    <row r="1314" spans="1:40">
      <c r="A1314" s="725"/>
      <c r="B1314" s="727"/>
      <c r="C1314" s="726"/>
      <c r="D1314" s="726"/>
      <c r="E1314" s="400"/>
      <c r="F1314" s="401"/>
      <c r="G1314" s="400"/>
      <c r="H1314" s="400"/>
      <c r="I1314" s="400"/>
      <c r="J1314" s="409"/>
      <c r="K1314" s="400"/>
      <c r="L1314" s="400"/>
      <c r="M1314" s="400"/>
      <c r="N1314" s="400"/>
      <c r="O1314" s="400"/>
      <c r="P1314" s="400"/>
      <c r="Q1314" s="400"/>
      <c r="R1314" s="400"/>
      <c r="S1314" s="400"/>
      <c r="T1314" s="400"/>
      <c r="V1314" s="403"/>
      <c r="W1314" s="403"/>
      <c r="X1314" s="403"/>
      <c r="Y1314" s="400"/>
      <c r="Z1314" s="400"/>
      <c r="AA1314" s="400"/>
      <c r="AB1314" s="400"/>
      <c r="AC1314" s="400"/>
      <c r="AD1314" s="400"/>
      <c r="AE1314" s="400"/>
      <c r="AF1314" s="400"/>
      <c r="AG1314" s="408"/>
      <c r="AH1314" s="400"/>
      <c r="AI1314" s="400"/>
      <c r="AJ1314" s="400"/>
      <c r="AK1314" s="400"/>
      <c r="AL1314" s="6"/>
      <c r="AM1314" s="6"/>
      <c r="AN1314" s="8"/>
    </row>
    <row r="1315" spans="1:40">
      <c r="A1315" s="725"/>
      <c r="B1315" s="727"/>
      <c r="C1315" s="726"/>
      <c r="D1315" s="726"/>
      <c r="E1315" s="400"/>
      <c r="F1315" s="401"/>
      <c r="G1315" s="400"/>
      <c r="H1315" s="400"/>
      <c r="I1315" s="400"/>
      <c r="J1315" s="409"/>
      <c r="K1315" s="400"/>
      <c r="L1315" s="400"/>
      <c r="M1315" s="400"/>
      <c r="N1315" s="400"/>
      <c r="O1315" s="400"/>
      <c r="P1315" s="400"/>
      <c r="Q1315" s="400"/>
      <c r="R1315" s="400"/>
      <c r="S1315" s="400"/>
      <c r="T1315" s="400"/>
      <c r="V1315" s="403"/>
      <c r="W1315" s="403"/>
      <c r="X1315" s="403"/>
      <c r="Y1315" s="400"/>
      <c r="Z1315" s="400"/>
      <c r="AA1315" s="400"/>
      <c r="AB1315" s="400"/>
      <c r="AC1315" s="400"/>
      <c r="AD1315" s="400"/>
      <c r="AE1315" s="400"/>
      <c r="AF1315" s="400"/>
      <c r="AG1315" s="408"/>
      <c r="AH1315" s="400"/>
      <c r="AI1315" s="400"/>
      <c r="AJ1315" s="400"/>
      <c r="AK1315" s="400"/>
      <c r="AL1315" s="6"/>
      <c r="AM1315" s="6"/>
      <c r="AN1315" s="8"/>
    </row>
    <row r="1316" spans="1:40">
      <c r="A1316" s="725"/>
      <c r="B1316" s="727"/>
      <c r="C1316" s="726"/>
      <c r="D1316" s="726"/>
      <c r="E1316" s="400"/>
      <c r="F1316" s="401"/>
      <c r="G1316" s="400"/>
      <c r="H1316" s="400"/>
      <c r="I1316" s="400"/>
      <c r="J1316" s="409"/>
      <c r="K1316" s="400"/>
      <c r="L1316" s="400"/>
      <c r="M1316" s="400"/>
      <c r="N1316" s="400"/>
      <c r="O1316" s="400"/>
      <c r="P1316" s="400"/>
      <c r="Q1316" s="400"/>
      <c r="R1316" s="400"/>
      <c r="S1316" s="400"/>
      <c r="T1316" s="400"/>
      <c r="V1316" s="403"/>
      <c r="W1316" s="403"/>
      <c r="X1316" s="403"/>
      <c r="Y1316" s="400"/>
      <c r="Z1316" s="400"/>
      <c r="AA1316" s="400"/>
      <c r="AB1316" s="400"/>
      <c r="AC1316" s="400"/>
      <c r="AD1316" s="400"/>
      <c r="AE1316" s="400"/>
      <c r="AF1316" s="400"/>
      <c r="AG1316" s="408"/>
      <c r="AH1316" s="400"/>
      <c r="AI1316" s="400"/>
      <c r="AJ1316" s="400"/>
      <c r="AK1316" s="400"/>
      <c r="AL1316" s="6"/>
      <c r="AM1316" s="6"/>
      <c r="AN1316" s="8"/>
    </row>
    <row r="1317" spans="1:40">
      <c r="A1317" s="725"/>
      <c r="B1317" s="727"/>
      <c r="C1317" s="726"/>
      <c r="D1317" s="726"/>
      <c r="E1317" s="400"/>
      <c r="F1317" s="401"/>
      <c r="G1317" s="400"/>
      <c r="H1317" s="400"/>
      <c r="I1317" s="400"/>
      <c r="J1317" s="409"/>
      <c r="K1317" s="400"/>
      <c r="L1317" s="400"/>
      <c r="M1317" s="400"/>
      <c r="N1317" s="400"/>
      <c r="O1317" s="400"/>
      <c r="P1317" s="400"/>
      <c r="Q1317" s="400"/>
      <c r="R1317" s="400"/>
      <c r="S1317" s="400"/>
      <c r="T1317" s="400"/>
      <c r="V1317" s="403"/>
      <c r="W1317" s="403"/>
      <c r="X1317" s="403"/>
      <c r="Y1317" s="400"/>
      <c r="Z1317" s="400"/>
      <c r="AA1317" s="400"/>
      <c r="AB1317" s="400"/>
      <c r="AC1317" s="400"/>
      <c r="AD1317" s="400"/>
      <c r="AE1317" s="400"/>
      <c r="AF1317" s="400"/>
      <c r="AG1317" s="408"/>
      <c r="AH1317" s="400"/>
      <c r="AI1317" s="400"/>
      <c r="AJ1317" s="400"/>
      <c r="AK1317" s="400"/>
      <c r="AL1317" s="6"/>
      <c r="AM1317" s="6"/>
      <c r="AN1317" s="8"/>
    </row>
    <row r="1318" spans="1:40">
      <c r="A1318" s="725"/>
      <c r="B1318" s="727"/>
      <c r="C1318" s="726"/>
      <c r="D1318" s="726"/>
      <c r="E1318" s="400"/>
      <c r="F1318" s="401"/>
      <c r="G1318" s="400"/>
      <c r="H1318" s="400"/>
      <c r="I1318" s="400"/>
      <c r="J1318" s="409"/>
      <c r="K1318" s="400"/>
      <c r="L1318" s="400"/>
      <c r="M1318" s="400"/>
      <c r="N1318" s="400"/>
      <c r="O1318" s="400"/>
      <c r="P1318" s="400"/>
      <c r="Q1318" s="400"/>
      <c r="R1318" s="400"/>
      <c r="S1318" s="400"/>
      <c r="T1318" s="400"/>
      <c r="V1318" s="403"/>
      <c r="W1318" s="403"/>
      <c r="X1318" s="403"/>
      <c r="Y1318" s="400"/>
      <c r="Z1318" s="400"/>
      <c r="AA1318" s="400"/>
      <c r="AB1318" s="400"/>
      <c r="AC1318" s="400"/>
      <c r="AD1318" s="400"/>
      <c r="AE1318" s="400"/>
      <c r="AF1318" s="400"/>
      <c r="AG1318" s="408"/>
      <c r="AH1318" s="400"/>
      <c r="AI1318" s="400"/>
      <c r="AJ1318" s="400"/>
      <c r="AK1318" s="400"/>
      <c r="AL1318" s="6"/>
      <c r="AM1318" s="6"/>
      <c r="AN1318" s="8"/>
    </row>
    <row r="1319" spans="1:40">
      <c r="A1319" s="725"/>
      <c r="B1319" s="727"/>
      <c r="C1319" s="726"/>
      <c r="D1319" s="726"/>
      <c r="E1319" s="400"/>
      <c r="F1319" s="401"/>
      <c r="G1319" s="400"/>
      <c r="H1319" s="400"/>
      <c r="I1319" s="400"/>
      <c r="J1319" s="409"/>
      <c r="K1319" s="400"/>
      <c r="L1319" s="400"/>
      <c r="M1319" s="400"/>
      <c r="N1319" s="400"/>
      <c r="O1319" s="400"/>
      <c r="P1319" s="400"/>
      <c r="Q1319" s="400"/>
      <c r="R1319" s="400"/>
      <c r="S1319" s="400"/>
      <c r="T1319" s="400"/>
      <c r="V1319" s="403"/>
      <c r="W1319" s="403"/>
      <c r="X1319" s="403"/>
      <c r="Y1319" s="400"/>
      <c r="Z1319" s="400"/>
      <c r="AA1319" s="400"/>
      <c r="AB1319" s="400"/>
      <c r="AC1319" s="400"/>
      <c r="AD1319" s="400"/>
      <c r="AE1319" s="400"/>
      <c r="AF1319" s="400"/>
      <c r="AG1319" s="408"/>
      <c r="AH1319" s="400"/>
      <c r="AI1319" s="400"/>
      <c r="AJ1319" s="400"/>
      <c r="AK1319" s="400"/>
      <c r="AL1319" s="6"/>
      <c r="AM1319" s="6"/>
      <c r="AN1319" s="8"/>
    </row>
    <row r="1320" spans="1:40">
      <c r="A1320" s="725"/>
      <c r="B1320" s="727"/>
      <c r="C1320" s="726"/>
      <c r="D1320" s="726"/>
      <c r="E1320" s="400"/>
      <c r="F1320" s="401"/>
      <c r="G1320" s="400"/>
      <c r="H1320" s="400"/>
      <c r="I1320" s="400"/>
      <c r="J1320" s="409"/>
      <c r="K1320" s="400"/>
      <c r="L1320" s="400"/>
      <c r="M1320" s="400"/>
      <c r="N1320" s="400"/>
      <c r="O1320" s="400"/>
      <c r="P1320" s="400"/>
      <c r="Q1320" s="400"/>
      <c r="R1320" s="400"/>
      <c r="S1320" s="400"/>
      <c r="T1320" s="400"/>
      <c r="V1320" s="403"/>
      <c r="W1320" s="403"/>
      <c r="X1320" s="403"/>
      <c r="Y1320" s="400"/>
      <c r="Z1320" s="400"/>
      <c r="AA1320" s="400"/>
      <c r="AB1320" s="400"/>
      <c r="AC1320" s="400"/>
      <c r="AD1320" s="400"/>
      <c r="AE1320" s="400"/>
      <c r="AF1320" s="400"/>
      <c r="AG1320" s="408"/>
      <c r="AH1320" s="400"/>
      <c r="AI1320" s="400"/>
      <c r="AJ1320" s="400"/>
      <c r="AK1320" s="400"/>
      <c r="AL1320" s="6"/>
      <c r="AM1320" s="6"/>
      <c r="AN1320" s="8"/>
    </row>
    <row r="1321" spans="1:40">
      <c r="A1321" s="725"/>
      <c r="B1321" s="727"/>
      <c r="C1321" s="726"/>
      <c r="D1321" s="726"/>
      <c r="E1321" s="400"/>
      <c r="F1321" s="401"/>
      <c r="G1321" s="400"/>
      <c r="H1321" s="400"/>
      <c r="I1321" s="400"/>
      <c r="J1321" s="409"/>
      <c r="K1321" s="400"/>
      <c r="L1321" s="400"/>
      <c r="M1321" s="400"/>
      <c r="N1321" s="400"/>
      <c r="O1321" s="400"/>
      <c r="P1321" s="400"/>
      <c r="Q1321" s="400"/>
      <c r="R1321" s="400"/>
      <c r="S1321" s="400"/>
      <c r="T1321" s="400"/>
      <c r="V1321" s="403"/>
      <c r="W1321" s="403"/>
      <c r="X1321" s="403"/>
      <c r="Y1321" s="400"/>
      <c r="Z1321" s="400"/>
      <c r="AA1321" s="400"/>
      <c r="AB1321" s="400"/>
      <c r="AC1321" s="400"/>
      <c r="AD1321" s="400"/>
      <c r="AE1321" s="400"/>
      <c r="AF1321" s="400"/>
      <c r="AG1321" s="408"/>
      <c r="AH1321" s="400"/>
      <c r="AI1321" s="400"/>
      <c r="AJ1321" s="400"/>
      <c r="AK1321" s="400"/>
      <c r="AL1321" s="6"/>
      <c r="AM1321" s="6"/>
      <c r="AN1321" s="8"/>
    </row>
    <row r="1322" spans="1:40">
      <c r="A1322" s="725"/>
      <c r="B1322" s="727"/>
      <c r="C1322" s="726"/>
      <c r="D1322" s="726"/>
      <c r="E1322" s="400"/>
      <c r="F1322" s="401"/>
      <c r="G1322" s="400"/>
      <c r="H1322" s="400"/>
      <c r="I1322" s="400"/>
      <c r="J1322" s="409"/>
      <c r="K1322" s="400"/>
      <c r="L1322" s="400"/>
      <c r="M1322" s="400"/>
      <c r="N1322" s="400"/>
      <c r="O1322" s="400"/>
      <c r="P1322" s="400"/>
      <c r="Q1322" s="400"/>
      <c r="R1322" s="400"/>
      <c r="S1322" s="400"/>
      <c r="T1322" s="400"/>
      <c r="V1322" s="403"/>
      <c r="W1322" s="403"/>
      <c r="X1322" s="403"/>
      <c r="Y1322" s="400"/>
      <c r="Z1322" s="400"/>
      <c r="AA1322" s="400"/>
      <c r="AB1322" s="400"/>
      <c r="AC1322" s="400"/>
      <c r="AD1322" s="400"/>
      <c r="AE1322" s="400"/>
      <c r="AF1322" s="400"/>
      <c r="AG1322" s="408"/>
      <c r="AH1322" s="400"/>
      <c r="AI1322" s="400"/>
      <c r="AJ1322" s="400"/>
      <c r="AK1322" s="400"/>
      <c r="AL1322" s="6"/>
      <c r="AM1322" s="6"/>
      <c r="AN1322" s="8"/>
    </row>
    <row r="1323" spans="1:40">
      <c r="A1323" s="725"/>
      <c r="B1323" s="727"/>
      <c r="C1323" s="726"/>
      <c r="D1323" s="726"/>
      <c r="E1323" s="400"/>
      <c r="F1323" s="401"/>
      <c r="G1323" s="400"/>
      <c r="H1323" s="400"/>
      <c r="I1323" s="400"/>
      <c r="J1323" s="409"/>
      <c r="K1323" s="400"/>
      <c r="L1323" s="400"/>
      <c r="M1323" s="400"/>
      <c r="N1323" s="400"/>
      <c r="O1323" s="400"/>
      <c r="P1323" s="400"/>
      <c r="Q1323" s="400"/>
      <c r="R1323" s="400"/>
      <c r="S1323" s="400"/>
      <c r="T1323" s="400"/>
      <c r="V1323" s="403"/>
      <c r="W1323" s="403"/>
      <c r="X1323" s="403"/>
      <c r="Y1323" s="400"/>
      <c r="Z1323" s="400"/>
      <c r="AA1323" s="400"/>
      <c r="AB1323" s="400"/>
      <c r="AC1323" s="400"/>
      <c r="AD1323" s="400"/>
      <c r="AE1323" s="400"/>
      <c r="AF1323" s="400"/>
      <c r="AG1323" s="408"/>
      <c r="AH1323" s="400"/>
      <c r="AI1323" s="400"/>
      <c r="AJ1323" s="400"/>
      <c r="AK1323" s="400"/>
      <c r="AL1323" s="6"/>
      <c r="AM1323" s="6"/>
      <c r="AN1323" s="8"/>
    </row>
    <row r="1324" spans="1:40">
      <c r="A1324" s="725"/>
      <c r="B1324" s="727"/>
      <c r="C1324" s="726"/>
      <c r="D1324" s="726"/>
      <c r="E1324" s="400"/>
      <c r="F1324" s="401"/>
      <c r="G1324" s="400"/>
      <c r="H1324" s="400"/>
      <c r="I1324" s="400"/>
      <c r="J1324" s="409"/>
      <c r="K1324" s="400"/>
      <c r="L1324" s="400"/>
      <c r="M1324" s="400"/>
      <c r="N1324" s="400"/>
      <c r="O1324" s="400"/>
      <c r="P1324" s="400"/>
      <c r="Q1324" s="400"/>
      <c r="R1324" s="400"/>
      <c r="S1324" s="400"/>
      <c r="T1324" s="400"/>
      <c r="V1324" s="403"/>
      <c r="W1324" s="403"/>
      <c r="X1324" s="403"/>
      <c r="Y1324" s="400"/>
      <c r="Z1324" s="400"/>
      <c r="AA1324" s="400"/>
      <c r="AB1324" s="400"/>
      <c r="AC1324" s="400"/>
      <c r="AD1324" s="400"/>
      <c r="AE1324" s="400"/>
      <c r="AF1324" s="400"/>
      <c r="AG1324" s="408"/>
      <c r="AH1324" s="400"/>
      <c r="AI1324" s="400"/>
      <c r="AJ1324" s="400"/>
      <c r="AK1324" s="400"/>
      <c r="AL1324" s="6"/>
      <c r="AM1324" s="6"/>
      <c r="AN1324" s="8"/>
    </row>
    <row r="1325" spans="1:40">
      <c r="A1325" s="725"/>
      <c r="B1325" s="727"/>
      <c r="C1325" s="726"/>
      <c r="D1325" s="726"/>
      <c r="E1325" s="400"/>
      <c r="F1325" s="401"/>
      <c r="G1325" s="400"/>
      <c r="H1325" s="400"/>
      <c r="I1325" s="400"/>
      <c r="J1325" s="409"/>
      <c r="K1325" s="400"/>
      <c r="L1325" s="400"/>
      <c r="M1325" s="400"/>
      <c r="N1325" s="400"/>
      <c r="O1325" s="400"/>
      <c r="P1325" s="400"/>
      <c r="Q1325" s="400"/>
      <c r="R1325" s="400"/>
      <c r="S1325" s="400"/>
      <c r="T1325" s="400"/>
      <c r="V1325" s="403"/>
      <c r="W1325" s="403"/>
      <c r="X1325" s="403"/>
      <c r="Y1325" s="400"/>
      <c r="Z1325" s="400"/>
      <c r="AA1325" s="400"/>
      <c r="AB1325" s="400"/>
      <c r="AC1325" s="400"/>
      <c r="AD1325" s="400"/>
      <c r="AE1325" s="400"/>
      <c r="AF1325" s="400"/>
      <c r="AG1325" s="408"/>
      <c r="AH1325" s="400"/>
      <c r="AI1325" s="400"/>
      <c r="AJ1325" s="400"/>
      <c r="AK1325" s="400"/>
      <c r="AL1325" s="6"/>
      <c r="AM1325" s="6"/>
      <c r="AN1325" s="8"/>
    </row>
    <row r="1326" spans="1:40">
      <c r="A1326" s="725"/>
      <c r="B1326" s="727"/>
      <c r="C1326" s="726"/>
      <c r="D1326" s="726"/>
      <c r="E1326" s="400"/>
      <c r="F1326" s="401"/>
      <c r="G1326" s="400"/>
      <c r="H1326" s="400"/>
      <c r="I1326" s="400"/>
      <c r="J1326" s="409"/>
      <c r="K1326" s="400"/>
      <c r="L1326" s="400"/>
      <c r="M1326" s="400"/>
      <c r="N1326" s="400"/>
      <c r="O1326" s="400"/>
      <c r="P1326" s="400"/>
      <c r="Q1326" s="400"/>
      <c r="R1326" s="400"/>
      <c r="S1326" s="400"/>
      <c r="T1326" s="400"/>
      <c r="V1326" s="403"/>
      <c r="W1326" s="403"/>
      <c r="X1326" s="403"/>
      <c r="Y1326" s="400"/>
      <c r="Z1326" s="400"/>
      <c r="AA1326" s="400"/>
      <c r="AB1326" s="400"/>
      <c r="AC1326" s="400"/>
      <c r="AD1326" s="400"/>
      <c r="AE1326" s="400"/>
      <c r="AF1326" s="400"/>
      <c r="AG1326" s="408"/>
      <c r="AH1326" s="400"/>
      <c r="AI1326" s="400"/>
      <c r="AJ1326" s="400"/>
      <c r="AK1326" s="400"/>
      <c r="AL1326" s="6"/>
      <c r="AM1326" s="6"/>
      <c r="AN1326" s="8"/>
    </row>
    <row r="1327" spans="1:40">
      <c r="A1327" s="725"/>
      <c r="B1327" s="727"/>
      <c r="C1327" s="726"/>
      <c r="D1327" s="726"/>
      <c r="E1327" s="400"/>
      <c r="F1327" s="401"/>
      <c r="G1327" s="400"/>
      <c r="H1327" s="400"/>
      <c r="I1327" s="400"/>
      <c r="J1327" s="409"/>
      <c r="K1327" s="400"/>
      <c r="L1327" s="400"/>
      <c r="M1327" s="400"/>
      <c r="N1327" s="400"/>
      <c r="O1327" s="400"/>
      <c r="P1327" s="400"/>
      <c r="Q1327" s="400"/>
      <c r="R1327" s="400"/>
      <c r="S1327" s="400"/>
      <c r="T1327" s="400"/>
      <c r="V1327" s="403"/>
      <c r="W1327" s="403"/>
      <c r="X1327" s="403"/>
      <c r="Y1327" s="400"/>
      <c r="Z1327" s="400"/>
      <c r="AA1327" s="400"/>
      <c r="AB1327" s="400"/>
      <c r="AC1327" s="400"/>
      <c r="AD1327" s="400"/>
      <c r="AE1327" s="400"/>
      <c r="AF1327" s="400"/>
      <c r="AG1327" s="408"/>
      <c r="AH1327" s="400"/>
      <c r="AI1327" s="400"/>
      <c r="AJ1327" s="400"/>
      <c r="AK1327" s="400"/>
      <c r="AL1327" s="6"/>
      <c r="AM1327" s="6"/>
      <c r="AN1327" s="8"/>
    </row>
    <row r="1328" spans="1:40">
      <c r="A1328" s="725"/>
      <c r="B1328" s="727"/>
      <c r="C1328" s="726"/>
      <c r="D1328" s="726"/>
      <c r="E1328" s="400"/>
      <c r="F1328" s="401"/>
      <c r="G1328" s="400"/>
      <c r="H1328" s="400"/>
      <c r="I1328" s="400"/>
      <c r="J1328" s="409"/>
      <c r="K1328" s="400"/>
      <c r="L1328" s="400"/>
      <c r="M1328" s="400"/>
      <c r="N1328" s="400"/>
      <c r="O1328" s="400"/>
      <c r="P1328" s="400"/>
      <c r="Q1328" s="400"/>
      <c r="R1328" s="400"/>
      <c r="S1328" s="400"/>
      <c r="T1328" s="400"/>
      <c r="V1328" s="403"/>
      <c r="W1328" s="403"/>
      <c r="X1328" s="403"/>
      <c r="Y1328" s="400"/>
      <c r="Z1328" s="400"/>
      <c r="AA1328" s="400"/>
      <c r="AB1328" s="400"/>
      <c r="AC1328" s="400"/>
      <c r="AD1328" s="400"/>
      <c r="AE1328" s="400"/>
      <c r="AF1328" s="400"/>
      <c r="AG1328" s="408"/>
      <c r="AH1328" s="400"/>
      <c r="AI1328" s="400"/>
      <c r="AJ1328" s="400"/>
      <c r="AK1328" s="400"/>
      <c r="AL1328" s="6"/>
      <c r="AM1328" s="6"/>
      <c r="AN1328" s="8"/>
    </row>
    <row r="1329" spans="1:40">
      <c r="A1329" s="725"/>
      <c r="B1329" s="727"/>
      <c r="C1329" s="726"/>
      <c r="D1329" s="726"/>
      <c r="E1329" s="400"/>
      <c r="F1329" s="401"/>
      <c r="G1329" s="400"/>
      <c r="H1329" s="400"/>
      <c r="I1329" s="400"/>
      <c r="J1329" s="409"/>
      <c r="K1329" s="400"/>
      <c r="L1329" s="400"/>
      <c r="M1329" s="400"/>
      <c r="N1329" s="400"/>
      <c r="O1329" s="400"/>
      <c r="P1329" s="400"/>
      <c r="Q1329" s="400"/>
      <c r="R1329" s="400"/>
      <c r="S1329" s="400"/>
      <c r="T1329" s="400"/>
      <c r="V1329" s="403"/>
      <c r="W1329" s="403"/>
      <c r="X1329" s="403"/>
      <c r="Y1329" s="400"/>
      <c r="Z1329" s="400"/>
      <c r="AA1329" s="400"/>
      <c r="AB1329" s="400"/>
      <c r="AC1329" s="400"/>
      <c r="AD1329" s="400"/>
      <c r="AE1329" s="400"/>
      <c r="AF1329" s="400"/>
      <c r="AG1329" s="408"/>
      <c r="AH1329" s="400"/>
      <c r="AI1329" s="400"/>
      <c r="AJ1329" s="400"/>
      <c r="AK1329" s="400"/>
      <c r="AL1329" s="6"/>
      <c r="AM1329" s="6"/>
      <c r="AN1329" s="8"/>
    </row>
    <row r="1330" spans="1:40">
      <c r="A1330" s="725"/>
      <c r="B1330" s="727"/>
      <c r="C1330" s="726"/>
      <c r="D1330" s="726"/>
      <c r="E1330" s="400"/>
      <c r="F1330" s="401"/>
      <c r="G1330" s="400"/>
      <c r="H1330" s="400"/>
      <c r="I1330" s="400"/>
      <c r="J1330" s="409"/>
      <c r="K1330" s="400"/>
      <c r="L1330" s="400"/>
      <c r="M1330" s="400"/>
      <c r="N1330" s="400"/>
      <c r="O1330" s="400"/>
      <c r="P1330" s="400"/>
      <c r="Q1330" s="400"/>
      <c r="R1330" s="400"/>
      <c r="S1330" s="400"/>
      <c r="T1330" s="400"/>
      <c r="V1330" s="403"/>
      <c r="W1330" s="403"/>
      <c r="X1330" s="403"/>
      <c r="Y1330" s="400"/>
      <c r="Z1330" s="400"/>
      <c r="AA1330" s="400"/>
      <c r="AB1330" s="400"/>
      <c r="AC1330" s="400"/>
      <c r="AD1330" s="400"/>
      <c r="AE1330" s="400"/>
      <c r="AF1330" s="400"/>
      <c r="AG1330" s="408"/>
      <c r="AH1330" s="400"/>
      <c r="AI1330" s="400"/>
      <c r="AJ1330" s="400"/>
      <c r="AK1330" s="400"/>
      <c r="AL1330" s="6"/>
      <c r="AM1330" s="6"/>
      <c r="AN1330" s="8"/>
    </row>
    <row r="1331" spans="1:40">
      <c r="A1331" s="725"/>
      <c r="B1331" s="727"/>
      <c r="C1331" s="726"/>
      <c r="D1331" s="726"/>
      <c r="E1331" s="400"/>
      <c r="F1331" s="401"/>
      <c r="G1331" s="400"/>
      <c r="H1331" s="400"/>
      <c r="I1331" s="400"/>
      <c r="J1331" s="409"/>
      <c r="K1331" s="400"/>
      <c r="L1331" s="400"/>
      <c r="M1331" s="400"/>
      <c r="N1331" s="400"/>
      <c r="O1331" s="400"/>
      <c r="P1331" s="400"/>
      <c r="Q1331" s="400"/>
      <c r="R1331" s="400"/>
      <c r="S1331" s="400"/>
      <c r="T1331" s="400"/>
      <c r="V1331" s="403"/>
      <c r="W1331" s="403"/>
      <c r="X1331" s="403"/>
      <c r="Y1331" s="400"/>
      <c r="Z1331" s="400"/>
      <c r="AA1331" s="400"/>
      <c r="AB1331" s="400"/>
      <c r="AC1331" s="400"/>
      <c r="AD1331" s="400"/>
      <c r="AE1331" s="400"/>
      <c r="AF1331" s="400"/>
      <c r="AG1331" s="408"/>
      <c r="AH1331" s="400"/>
      <c r="AI1331" s="400"/>
      <c r="AJ1331" s="400"/>
      <c r="AK1331" s="400"/>
      <c r="AL1331" s="6"/>
      <c r="AM1331" s="6"/>
      <c r="AN1331" s="8"/>
    </row>
    <row r="1332" spans="1:40">
      <c r="A1332" s="725"/>
      <c r="B1332" s="727"/>
      <c r="C1332" s="726"/>
      <c r="D1332" s="726"/>
      <c r="E1332" s="400"/>
      <c r="F1332" s="401"/>
      <c r="G1332" s="400"/>
      <c r="H1332" s="400"/>
      <c r="I1332" s="400"/>
      <c r="J1332" s="409"/>
      <c r="K1332" s="400"/>
      <c r="L1332" s="400"/>
      <c r="M1332" s="400"/>
      <c r="N1332" s="400"/>
      <c r="O1332" s="400"/>
      <c r="P1332" s="400"/>
      <c r="Q1332" s="400"/>
      <c r="R1332" s="400"/>
      <c r="S1332" s="400"/>
      <c r="T1332" s="400"/>
      <c r="V1332" s="403"/>
      <c r="W1332" s="403"/>
      <c r="X1332" s="403"/>
      <c r="Y1332" s="400"/>
      <c r="Z1332" s="400"/>
      <c r="AA1332" s="400"/>
      <c r="AB1332" s="400"/>
      <c r="AC1332" s="400"/>
      <c r="AD1332" s="400"/>
      <c r="AE1332" s="400"/>
      <c r="AF1332" s="400"/>
      <c r="AG1332" s="408"/>
      <c r="AH1332" s="400"/>
      <c r="AI1332" s="400"/>
      <c r="AJ1332" s="400"/>
      <c r="AK1332" s="400"/>
      <c r="AL1332" s="6"/>
      <c r="AM1332" s="6"/>
      <c r="AN1332" s="8"/>
    </row>
    <row r="1333" spans="1:40">
      <c r="A1333" s="725"/>
      <c r="B1333" s="727"/>
      <c r="C1333" s="726"/>
      <c r="D1333" s="726"/>
      <c r="E1333" s="400"/>
      <c r="F1333" s="401"/>
      <c r="G1333" s="400"/>
      <c r="H1333" s="400"/>
      <c r="I1333" s="400"/>
      <c r="J1333" s="409"/>
      <c r="K1333" s="400"/>
      <c r="L1333" s="400"/>
      <c r="M1333" s="400"/>
      <c r="N1333" s="400"/>
      <c r="O1333" s="400"/>
      <c r="P1333" s="400"/>
      <c r="Q1333" s="400"/>
      <c r="R1333" s="400"/>
      <c r="S1333" s="400"/>
      <c r="T1333" s="400"/>
      <c r="V1333" s="403"/>
      <c r="W1333" s="403"/>
      <c r="X1333" s="403"/>
      <c r="Y1333" s="400"/>
      <c r="Z1333" s="400"/>
      <c r="AA1333" s="400"/>
      <c r="AB1333" s="400"/>
      <c r="AC1333" s="400"/>
      <c r="AD1333" s="400"/>
      <c r="AE1333" s="400"/>
      <c r="AF1333" s="400"/>
      <c r="AG1333" s="408"/>
      <c r="AH1333" s="400"/>
      <c r="AI1333" s="400"/>
      <c r="AJ1333" s="400"/>
      <c r="AK1333" s="400"/>
      <c r="AL1333" s="6"/>
      <c r="AM1333" s="6"/>
      <c r="AN1333" s="8"/>
    </row>
    <row r="1334" spans="1:40">
      <c r="A1334" s="725"/>
      <c r="B1334" s="727"/>
      <c r="C1334" s="726"/>
      <c r="D1334" s="726"/>
      <c r="E1334" s="400"/>
      <c r="F1334" s="401"/>
      <c r="G1334" s="400"/>
      <c r="H1334" s="400"/>
      <c r="I1334" s="400"/>
      <c r="J1334" s="409"/>
      <c r="K1334" s="400"/>
      <c r="L1334" s="400"/>
      <c r="M1334" s="400"/>
      <c r="N1334" s="400"/>
      <c r="O1334" s="400"/>
      <c r="P1334" s="400"/>
      <c r="Q1334" s="400"/>
      <c r="R1334" s="400"/>
      <c r="S1334" s="400"/>
      <c r="T1334" s="400"/>
      <c r="V1334" s="403"/>
      <c r="W1334" s="403"/>
      <c r="X1334" s="403"/>
      <c r="Y1334" s="400"/>
      <c r="Z1334" s="400"/>
      <c r="AA1334" s="400"/>
      <c r="AB1334" s="400"/>
      <c r="AC1334" s="400"/>
      <c r="AD1334" s="400"/>
      <c r="AE1334" s="400"/>
      <c r="AF1334" s="400"/>
      <c r="AG1334" s="408"/>
      <c r="AH1334" s="400"/>
      <c r="AI1334" s="400"/>
      <c r="AJ1334" s="400"/>
      <c r="AK1334" s="400"/>
      <c r="AL1334" s="6"/>
      <c r="AM1334" s="6"/>
      <c r="AN1334" s="8"/>
    </row>
    <row r="1335" spans="1:40">
      <c r="A1335" s="725"/>
      <c r="B1335" s="727"/>
      <c r="C1335" s="726"/>
      <c r="D1335" s="726"/>
      <c r="E1335" s="400"/>
      <c r="F1335" s="401"/>
      <c r="G1335" s="400"/>
      <c r="H1335" s="400"/>
      <c r="I1335" s="400"/>
      <c r="J1335" s="409"/>
      <c r="K1335" s="400"/>
      <c r="L1335" s="400"/>
      <c r="M1335" s="400"/>
      <c r="N1335" s="400"/>
      <c r="O1335" s="400"/>
      <c r="P1335" s="400"/>
      <c r="Q1335" s="400"/>
      <c r="R1335" s="400"/>
      <c r="S1335" s="400"/>
      <c r="T1335" s="400"/>
      <c r="V1335" s="403"/>
      <c r="W1335" s="403"/>
      <c r="X1335" s="403"/>
      <c r="Y1335" s="400"/>
      <c r="Z1335" s="400"/>
      <c r="AA1335" s="400"/>
      <c r="AB1335" s="400"/>
      <c r="AC1335" s="400"/>
      <c r="AD1335" s="400"/>
      <c r="AE1335" s="400"/>
      <c r="AF1335" s="400"/>
      <c r="AG1335" s="408"/>
      <c r="AH1335" s="400"/>
      <c r="AI1335" s="400"/>
      <c r="AJ1335" s="400"/>
      <c r="AK1335" s="400"/>
      <c r="AL1335" s="6"/>
      <c r="AM1335" s="6"/>
      <c r="AN1335" s="8"/>
    </row>
    <row r="1336" spans="1:40">
      <c r="A1336" s="725"/>
      <c r="B1336" s="727"/>
      <c r="C1336" s="726"/>
      <c r="D1336" s="726"/>
      <c r="E1336" s="400"/>
      <c r="F1336" s="401"/>
      <c r="G1336" s="400"/>
      <c r="H1336" s="400"/>
      <c r="I1336" s="400"/>
      <c r="J1336" s="409"/>
      <c r="K1336" s="400"/>
      <c r="L1336" s="400"/>
      <c r="M1336" s="400"/>
      <c r="N1336" s="400"/>
      <c r="O1336" s="400"/>
      <c r="P1336" s="400"/>
      <c r="Q1336" s="400"/>
      <c r="R1336" s="400"/>
      <c r="S1336" s="400"/>
      <c r="T1336" s="400"/>
      <c r="V1336" s="403"/>
      <c r="W1336" s="403"/>
      <c r="X1336" s="403"/>
      <c r="Y1336" s="400"/>
      <c r="Z1336" s="400"/>
      <c r="AA1336" s="400"/>
      <c r="AB1336" s="400"/>
      <c r="AC1336" s="400"/>
      <c r="AD1336" s="400"/>
      <c r="AE1336" s="400"/>
      <c r="AF1336" s="400"/>
      <c r="AG1336" s="408"/>
      <c r="AH1336" s="400"/>
      <c r="AI1336" s="400"/>
      <c r="AJ1336" s="400"/>
      <c r="AK1336" s="400"/>
      <c r="AL1336" s="6"/>
      <c r="AM1336" s="6"/>
      <c r="AN1336" s="8"/>
    </row>
    <row r="1337" spans="1:40">
      <c r="A1337" s="725"/>
      <c r="B1337" s="727"/>
      <c r="C1337" s="726"/>
      <c r="D1337" s="726"/>
      <c r="E1337" s="400"/>
      <c r="F1337" s="401"/>
      <c r="G1337" s="400"/>
      <c r="H1337" s="400"/>
      <c r="I1337" s="400"/>
      <c r="J1337" s="409"/>
      <c r="K1337" s="400"/>
      <c r="L1337" s="400"/>
      <c r="M1337" s="400"/>
      <c r="N1337" s="400"/>
      <c r="O1337" s="400"/>
      <c r="P1337" s="400"/>
      <c r="Q1337" s="400"/>
      <c r="R1337" s="400"/>
      <c r="S1337" s="400"/>
      <c r="T1337" s="400"/>
      <c r="V1337" s="403"/>
      <c r="W1337" s="403"/>
      <c r="X1337" s="403"/>
      <c r="Y1337" s="400"/>
      <c r="Z1337" s="400"/>
      <c r="AA1337" s="400"/>
      <c r="AB1337" s="400"/>
      <c r="AC1337" s="400"/>
      <c r="AD1337" s="400"/>
      <c r="AE1337" s="400"/>
      <c r="AF1337" s="400"/>
      <c r="AG1337" s="408"/>
      <c r="AH1337" s="400"/>
      <c r="AI1337" s="400"/>
      <c r="AJ1337" s="400"/>
      <c r="AK1337" s="400"/>
      <c r="AL1337" s="6"/>
      <c r="AM1337" s="6"/>
      <c r="AN1337" s="8"/>
    </row>
    <row r="1338" spans="1:40">
      <c r="A1338" s="725"/>
      <c r="B1338" s="727"/>
      <c r="C1338" s="726"/>
      <c r="D1338" s="726"/>
      <c r="E1338" s="400"/>
      <c r="F1338" s="401"/>
      <c r="G1338" s="400"/>
      <c r="H1338" s="400"/>
      <c r="I1338" s="400"/>
      <c r="J1338" s="409"/>
      <c r="K1338" s="400"/>
      <c r="L1338" s="400"/>
      <c r="M1338" s="400"/>
      <c r="N1338" s="400"/>
      <c r="O1338" s="400"/>
      <c r="P1338" s="400"/>
      <c r="Q1338" s="400"/>
      <c r="R1338" s="400"/>
      <c r="S1338" s="400"/>
      <c r="T1338" s="400"/>
      <c r="V1338" s="403"/>
      <c r="W1338" s="403"/>
      <c r="X1338" s="403"/>
      <c r="Y1338" s="400"/>
      <c r="Z1338" s="400"/>
      <c r="AA1338" s="400"/>
      <c r="AB1338" s="400"/>
      <c r="AC1338" s="400"/>
      <c r="AD1338" s="400"/>
      <c r="AE1338" s="400"/>
      <c r="AF1338" s="400"/>
      <c r="AG1338" s="408"/>
      <c r="AH1338" s="400"/>
      <c r="AI1338" s="400"/>
      <c r="AJ1338" s="400"/>
      <c r="AK1338" s="400"/>
      <c r="AL1338" s="6"/>
      <c r="AM1338" s="6"/>
      <c r="AN1338" s="8"/>
    </row>
    <row r="1339" spans="1:40">
      <c r="A1339" s="725"/>
      <c r="B1339" s="727"/>
      <c r="C1339" s="726"/>
      <c r="D1339" s="726"/>
      <c r="E1339" s="400"/>
      <c r="F1339" s="401"/>
      <c r="G1339" s="400"/>
      <c r="H1339" s="400"/>
      <c r="I1339" s="400"/>
      <c r="J1339" s="409"/>
      <c r="K1339" s="400"/>
      <c r="L1339" s="400"/>
      <c r="M1339" s="400"/>
      <c r="N1339" s="400"/>
      <c r="O1339" s="400"/>
      <c r="P1339" s="400"/>
      <c r="Q1339" s="400"/>
      <c r="R1339" s="400"/>
      <c r="S1339" s="400"/>
      <c r="T1339" s="400"/>
      <c r="V1339" s="403"/>
      <c r="W1339" s="403"/>
      <c r="X1339" s="403"/>
      <c r="Y1339" s="400"/>
      <c r="Z1339" s="400"/>
      <c r="AA1339" s="400"/>
      <c r="AB1339" s="400"/>
      <c r="AC1339" s="400"/>
      <c r="AD1339" s="400"/>
      <c r="AE1339" s="400"/>
      <c r="AF1339" s="400"/>
      <c r="AG1339" s="408"/>
      <c r="AH1339" s="400"/>
      <c r="AI1339" s="400"/>
      <c r="AJ1339" s="400"/>
      <c r="AK1339" s="400"/>
      <c r="AL1339" s="6"/>
      <c r="AM1339" s="6"/>
      <c r="AN1339" s="8"/>
    </row>
    <row r="1340" spans="1:40">
      <c r="A1340" s="725"/>
      <c r="B1340" s="727"/>
      <c r="C1340" s="726"/>
      <c r="D1340" s="726"/>
      <c r="E1340" s="400"/>
      <c r="F1340" s="401"/>
      <c r="G1340" s="400"/>
      <c r="H1340" s="400"/>
      <c r="I1340" s="400"/>
      <c r="J1340" s="409"/>
      <c r="K1340" s="400"/>
      <c r="L1340" s="400"/>
      <c r="M1340" s="400"/>
      <c r="N1340" s="400"/>
      <c r="O1340" s="400"/>
      <c r="P1340" s="400"/>
      <c r="Q1340" s="400"/>
      <c r="R1340" s="400"/>
      <c r="S1340" s="400"/>
      <c r="T1340" s="400"/>
      <c r="V1340" s="403"/>
      <c r="W1340" s="403"/>
      <c r="X1340" s="403"/>
      <c r="Y1340" s="400"/>
      <c r="Z1340" s="400"/>
      <c r="AA1340" s="400"/>
      <c r="AB1340" s="400"/>
      <c r="AC1340" s="400"/>
      <c r="AD1340" s="400"/>
      <c r="AE1340" s="400"/>
      <c r="AF1340" s="400"/>
      <c r="AG1340" s="408"/>
      <c r="AH1340" s="400"/>
      <c r="AI1340" s="400"/>
      <c r="AJ1340" s="400"/>
      <c r="AK1340" s="400"/>
      <c r="AL1340" s="6"/>
      <c r="AM1340" s="6"/>
      <c r="AN1340" s="8"/>
    </row>
    <row r="1341" spans="1:40">
      <c r="A1341" s="725"/>
      <c r="B1341" s="727"/>
      <c r="C1341" s="726"/>
      <c r="D1341" s="726"/>
      <c r="E1341" s="400"/>
      <c r="F1341" s="401"/>
      <c r="G1341" s="400"/>
      <c r="H1341" s="400"/>
      <c r="I1341" s="400"/>
      <c r="J1341" s="409"/>
      <c r="K1341" s="400"/>
      <c r="L1341" s="400"/>
      <c r="M1341" s="400"/>
      <c r="N1341" s="400"/>
      <c r="O1341" s="400"/>
      <c r="P1341" s="400"/>
      <c r="Q1341" s="400"/>
      <c r="R1341" s="400"/>
      <c r="S1341" s="400"/>
      <c r="T1341" s="400"/>
      <c r="V1341" s="403"/>
      <c r="W1341" s="403"/>
      <c r="X1341" s="403"/>
      <c r="Y1341" s="400"/>
      <c r="Z1341" s="400"/>
      <c r="AA1341" s="400"/>
      <c r="AB1341" s="400"/>
      <c r="AC1341" s="400"/>
      <c r="AD1341" s="400"/>
      <c r="AE1341" s="400"/>
      <c r="AF1341" s="400"/>
      <c r="AG1341" s="408"/>
      <c r="AH1341" s="400"/>
      <c r="AI1341" s="400"/>
      <c r="AJ1341" s="400"/>
      <c r="AK1341" s="400"/>
      <c r="AL1341" s="6"/>
      <c r="AM1341" s="6"/>
      <c r="AN1341" s="8"/>
    </row>
    <row r="1342" spans="1:40">
      <c r="A1342" s="725"/>
      <c r="B1342" s="727"/>
      <c r="C1342" s="726"/>
      <c r="D1342" s="726"/>
      <c r="E1342" s="400"/>
      <c r="F1342" s="401"/>
      <c r="G1342" s="400"/>
      <c r="H1342" s="400"/>
      <c r="I1342" s="400"/>
      <c r="J1342" s="409"/>
      <c r="K1342" s="400"/>
      <c r="L1342" s="400"/>
      <c r="M1342" s="400"/>
      <c r="N1342" s="400"/>
      <c r="O1342" s="400"/>
      <c r="P1342" s="400"/>
      <c r="Q1342" s="400"/>
      <c r="R1342" s="400"/>
      <c r="S1342" s="400"/>
      <c r="T1342" s="400"/>
      <c r="V1342" s="403"/>
      <c r="W1342" s="403"/>
      <c r="X1342" s="403"/>
      <c r="Y1342" s="400"/>
      <c r="Z1342" s="400"/>
      <c r="AA1342" s="400"/>
      <c r="AB1342" s="400"/>
      <c r="AC1342" s="400"/>
      <c r="AD1342" s="400"/>
      <c r="AE1342" s="400"/>
      <c r="AF1342" s="400"/>
      <c r="AG1342" s="408"/>
      <c r="AH1342" s="400"/>
      <c r="AI1342" s="400"/>
      <c r="AJ1342" s="400"/>
      <c r="AK1342" s="400"/>
      <c r="AL1342" s="6"/>
      <c r="AM1342" s="6"/>
      <c r="AN1342" s="8"/>
    </row>
    <row r="1343" spans="1:40">
      <c r="A1343" s="725"/>
      <c r="B1343" s="727"/>
      <c r="C1343" s="726"/>
      <c r="D1343" s="726"/>
      <c r="E1343" s="400"/>
      <c r="F1343" s="401"/>
      <c r="G1343" s="400"/>
      <c r="H1343" s="400"/>
      <c r="I1343" s="400"/>
      <c r="J1343" s="409"/>
      <c r="K1343" s="400"/>
      <c r="L1343" s="400"/>
      <c r="M1343" s="400"/>
      <c r="N1343" s="400"/>
      <c r="O1343" s="400"/>
      <c r="P1343" s="400"/>
      <c r="Q1343" s="400"/>
      <c r="R1343" s="400"/>
      <c r="S1343" s="400"/>
      <c r="T1343" s="400"/>
      <c r="V1343" s="403"/>
      <c r="W1343" s="403"/>
      <c r="X1343" s="403"/>
      <c r="Y1343" s="400"/>
      <c r="Z1343" s="400"/>
      <c r="AA1343" s="400"/>
      <c r="AB1343" s="400"/>
      <c r="AC1343" s="400"/>
      <c r="AD1343" s="400"/>
      <c r="AE1343" s="400"/>
      <c r="AF1343" s="400"/>
      <c r="AG1343" s="408"/>
      <c r="AH1343" s="400"/>
      <c r="AI1343" s="400"/>
      <c r="AJ1343" s="400"/>
      <c r="AK1343" s="400"/>
      <c r="AL1343" s="6"/>
      <c r="AM1343" s="6"/>
      <c r="AN1343" s="8"/>
    </row>
    <row r="1344" spans="1:40">
      <c r="A1344" s="725"/>
      <c r="B1344" s="727"/>
      <c r="C1344" s="726"/>
      <c r="D1344" s="726"/>
      <c r="E1344" s="400"/>
      <c r="F1344" s="401"/>
      <c r="G1344" s="400"/>
      <c r="H1344" s="400"/>
      <c r="I1344" s="400"/>
      <c r="J1344" s="409"/>
      <c r="K1344" s="400"/>
      <c r="L1344" s="400"/>
      <c r="M1344" s="400"/>
      <c r="N1344" s="400"/>
      <c r="O1344" s="400"/>
      <c r="P1344" s="400"/>
      <c r="Q1344" s="400"/>
      <c r="R1344" s="400"/>
      <c r="S1344" s="400"/>
      <c r="T1344" s="400"/>
      <c r="V1344" s="403"/>
      <c r="W1344" s="403"/>
      <c r="X1344" s="403"/>
      <c r="Y1344" s="400"/>
      <c r="Z1344" s="400"/>
      <c r="AA1344" s="400"/>
      <c r="AB1344" s="400"/>
      <c r="AC1344" s="400"/>
      <c r="AD1344" s="400"/>
      <c r="AE1344" s="400"/>
      <c r="AF1344" s="400"/>
      <c r="AG1344" s="408"/>
      <c r="AH1344" s="400"/>
      <c r="AI1344" s="400"/>
      <c r="AJ1344" s="400"/>
      <c r="AK1344" s="400"/>
      <c r="AL1344" s="6"/>
      <c r="AM1344" s="6"/>
      <c r="AN1344" s="8"/>
    </row>
    <row r="1345" spans="1:40">
      <c r="A1345" s="725"/>
      <c r="B1345" s="727"/>
      <c r="C1345" s="726"/>
      <c r="D1345" s="726"/>
      <c r="E1345" s="400"/>
      <c r="F1345" s="401"/>
      <c r="G1345" s="400"/>
      <c r="H1345" s="400"/>
      <c r="I1345" s="400"/>
      <c r="J1345" s="409"/>
      <c r="K1345" s="400"/>
      <c r="L1345" s="400"/>
      <c r="M1345" s="400"/>
      <c r="N1345" s="400"/>
      <c r="O1345" s="400"/>
      <c r="P1345" s="400"/>
      <c r="Q1345" s="400"/>
      <c r="R1345" s="400"/>
      <c r="S1345" s="400"/>
      <c r="T1345" s="400"/>
      <c r="V1345" s="403"/>
      <c r="W1345" s="403"/>
      <c r="X1345" s="403"/>
      <c r="Y1345" s="400"/>
      <c r="Z1345" s="400"/>
      <c r="AA1345" s="400"/>
      <c r="AB1345" s="400"/>
      <c r="AC1345" s="400"/>
      <c r="AD1345" s="400"/>
      <c r="AE1345" s="400"/>
      <c r="AF1345" s="400"/>
      <c r="AG1345" s="408"/>
      <c r="AH1345" s="400"/>
      <c r="AI1345" s="400"/>
      <c r="AJ1345" s="400"/>
      <c r="AK1345" s="400"/>
      <c r="AL1345" s="6"/>
      <c r="AM1345" s="6"/>
      <c r="AN1345" s="8"/>
    </row>
    <row r="1346" spans="1:40">
      <c r="A1346" s="725"/>
      <c r="B1346" s="727"/>
      <c r="C1346" s="726"/>
      <c r="D1346" s="726"/>
      <c r="E1346" s="400"/>
      <c r="F1346" s="401"/>
      <c r="G1346" s="400"/>
      <c r="H1346" s="400"/>
      <c r="I1346" s="400"/>
      <c r="J1346" s="409"/>
      <c r="K1346" s="400"/>
      <c r="L1346" s="400"/>
      <c r="M1346" s="400"/>
      <c r="N1346" s="400"/>
      <c r="O1346" s="400"/>
      <c r="P1346" s="400"/>
      <c r="Q1346" s="400"/>
      <c r="R1346" s="400"/>
      <c r="S1346" s="400"/>
      <c r="T1346" s="400"/>
      <c r="V1346" s="403"/>
      <c r="W1346" s="403"/>
      <c r="X1346" s="403"/>
      <c r="Y1346" s="400"/>
      <c r="Z1346" s="400"/>
      <c r="AA1346" s="400"/>
      <c r="AB1346" s="400"/>
      <c r="AC1346" s="400"/>
      <c r="AD1346" s="400"/>
      <c r="AE1346" s="400"/>
      <c r="AF1346" s="400"/>
      <c r="AG1346" s="408"/>
      <c r="AH1346" s="400"/>
      <c r="AI1346" s="400"/>
      <c r="AJ1346" s="400"/>
      <c r="AK1346" s="400"/>
      <c r="AL1346" s="6"/>
      <c r="AM1346" s="6"/>
      <c r="AN1346" s="8"/>
    </row>
    <row r="1347" spans="1:40">
      <c r="A1347" s="725"/>
      <c r="B1347" s="727"/>
      <c r="C1347" s="726"/>
      <c r="D1347" s="726"/>
      <c r="E1347" s="400"/>
      <c r="F1347" s="401"/>
      <c r="G1347" s="400"/>
      <c r="H1347" s="400"/>
      <c r="I1347" s="400"/>
      <c r="J1347" s="409"/>
      <c r="K1347" s="400"/>
      <c r="L1347" s="400"/>
      <c r="M1347" s="400"/>
      <c r="N1347" s="400"/>
      <c r="O1347" s="400"/>
      <c r="P1347" s="400"/>
      <c r="Q1347" s="400"/>
      <c r="R1347" s="400"/>
      <c r="S1347" s="400"/>
      <c r="T1347" s="400"/>
      <c r="V1347" s="403"/>
      <c r="W1347" s="403"/>
      <c r="X1347" s="403"/>
      <c r="Y1347" s="400"/>
      <c r="Z1347" s="400"/>
      <c r="AA1347" s="400"/>
      <c r="AB1347" s="400"/>
      <c r="AC1347" s="400"/>
      <c r="AD1347" s="400"/>
      <c r="AE1347" s="400"/>
      <c r="AF1347" s="400"/>
      <c r="AG1347" s="408"/>
      <c r="AH1347" s="400"/>
      <c r="AI1347" s="400"/>
      <c r="AJ1347" s="400"/>
      <c r="AK1347" s="400"/>
      <c r="AL1347" s="6"/>
      <c r="AM1347" s="6"/>
      <c r="AN1347" s="8"/>
    </row>
    <row r="1348" spans="1:40">
      <c r="A1348" s="725"/>
      <c r="B1348" s="727"/>
      <c r="C1348" s="726"/>
      <c r="D1348" s="726"/>
      <c r="E1348" s="400"/>
      <c r="F1348" s="401"/>
      <c r="G1348" s="400"/>
      <c r="H1348" s="400"/>
      <c r="I1348" s="400"/>
      <c r="J1348" s="409"/>
      <c r="K1348" s="400"/>
      <c r="L1348" s="400"/>
      <c r="M1348" s="400"/>
      <c r="N1348" s="400"/>
      <c r="O1348" s="400"/>
      <c r="P1348" s="400"/>
      <c r="Q1348" s="400"/>
      <c r="R1348" s="400"/>
      <c r="S1348" s="400"/>
      <c r="T1348" s="400"/>
      <c r="V1348" s="403"/>
      <c r="W1348" s="403"/>
      <c r="X1348" s="403"/>
      <c r="Y1348" s="400"/>
      <c r="Z1348" s="400"/>
      <c r="AA1348" s="400"/>
      <c r="AB1348" s="400"/>
      <c r="AC1348" s="400"/>
      <c r="AD1348" s="400"/>
      <c r="AE1348" s="400"/>
      <c r="AF1348" s="400"/>
      <c r="AG1348" s="408"/>
      <c r="AH1348" s="400"/>
      <c r="AI1348" s="400"/>
      <c r="AJ1348" s="400"/>
      <c r="AK1348" s="400"/>
      <c r="AL1348" s="6"/>
      <c r="AM1348" s="6"/>
      <c r="AN1348" s="8"/>
    </row>
    <row r="1349" spans="1:40">
      <c r="A1349" s="725"/>
      <c r="B1349" s="727"/>
      <c r="C1349" s="726"/>
      <c r="D1349" s="726"/>
      <c r="E1349" s="400"/>
      <c r="F1349" s="401"/>
      <c r="G1349" s="400"/>
      <c r="H1349" s="400"/>
      <c r="I1349" s="400"/>
      <c r="J1349" s="409"/>
      <c r="K1349" s="400"/>
      <c r="L1349" s="400"/>
      <c r="M1349" s="400"/>
      <c r="N1349" s="400"/>
      <c r="O1349" s="400"/>
      <c r="P1349" s="400"/>
      <c r="Q1349" s="400"/>
      <c r="R1349" s="400"/>
      <c r="S1349" s="400"/>
      <c r="T1349" s="400"/>
      <c r="V1349" s="403"/>
      <c r="W1349" s="403"/>
      <c r="X1349" s="403"/>
      <c r="Y1349" s="400"/>
      <c r="Z1349" s="400"/>
      <c r="AA1349" s="400"/>
      <c r="AB1349" s="400"/>
      <c r="AC1349" s="400"/>
      <c r="AD1349" s="400"/>
      <c r="AE1349" s="400"/>
      <c r="AF1349" s="400"/>
      <c r="AG1349" s="408"/>
      <c r="AH1349" s="400"/>
      <c r="AI1349" s="400"/>
      <c r="AJ1349" s="400"/>
      <c r="AK1349" s="400"/>
      <c r="AL1349" s="6"/>
      <c r="AM1349" s="6"/>
      <c r="AN1349" s="8"/>
    </row>
    <row r="1350" spans="1:40">
      <c r="A1350" s="725"/>
      <c r="B1350" s="727"/>
      <c r="C1350" s="726"/>
      <c r="D1350" s="726"/>
      <c r="E1350" s="400"/>
      <c r="F1350" s="401"/>
      <c r="G1350" s="400"/>
      <c r="H1350" s="400"/>
      <c r="I1350" s="400"/>
      <c r="J1350" s="409"/>
      <c r="K1350" s="400"/>
      <c r="L1350" s="400"/>
      <c r="M1350" s="400"/>
      <c r="N1350" s="400"/>
      <c r="O1350" s="400"/>
      <c r="P1350" s="400"/>
      <c r="Q1350" s="400"/>
      <c r="R1350" s="400"/>
      <c r="S1350" s="400"/>
      <c r="T1350" s="400"/>
      <c r="V1350" s="403"/>
      <c r="W1350" s="403"/>
      <c r="X1350" s="403"/>
      <c r="Y1350" s="400"/>
      <c r="Z1350" s="400"/>
      <c r="AA1350" s="400"/>
      <c r="AB1350" s="400"/>
      <c r="AC1350" s="400"/>
      <c r="AD1350" s="400"/>
      <c r="AE1350" s="400"/>
      <c r="AF1350" s="400"/>
      <c r="AG1350" s="408"/>
      <c r="AH1350" s="400"/>
      <c r="AI1350" s="400"/>
      <c r="AJ1350" s="400"/>
      <c r="AK1350" s="400"/>
      <c r="AL1350" s="6"/>
      <c r="AM1350" s="6"/>
      <c r="AN1350" s="8"/>
    </row>
    <row r="1351" spans="1:40">
      <c r="A1351" s="725"/>
      <c r="B1351" s="727"/>
      <c r="C1351" s="726"/>
      <c r="D1351" s="726"/>
      <c r="E1351" s="400"/>
      <c r="F1351" s="401"/>
      <c r="G1351" s="400"/>
      <c r="H1351" s="400"/>
      <c r="I1351" s="400"/>
      <c r="J1351" s="409"/>
      <c r="K1351" s="400"/>
      <c r="L1351" s="400"/>
      <c r="M1351" s="400"/>
      <c r="N1351" s="400"/>
      <c r="O1351" s="400"/>
      <c r="P1351" s="400"/>
      <c r="Q1351" s="400"/>
      <c r="R1351" s="400"/>
      <c r="S1351" s="400"/>
      <c r="T1351" s="400"/>
      <c r="V1351" s="403"/>
      <c r="W1351" s="403"/>
      <c r="X1351" s="403"/>
      <c r="Y1351" s="400"/>
      <c r="Z1351" s="400"/>
      <c r="AA1351" s="400"/>
      <c r="AB1351" s="400"/>
      <c r="AC1351" s="400"/>
      <c r="AD1351" s="400"/>
      <c r="AE1351" s="400"/>
      <c r="AF1351" s="400"/>
      <c r="AG1351" s="408"/>
      <c r="AH1351" s="400"/>
      <c r="AI1351" s="400"/>
      <c r="AJ1351" s="400"/>
      <c r="AK1351" s="400"/>
      <c r="AL1351" s="6"/>
      <c r="AM1351" s="6"/>
      <c r="AN1351" s="8"/>
    </row>
    <row r="1352" spans="1:40">
      <c r="A1352" s="725"/>
      <c r="B1352" s="727"/>
      <c r="C1352" s="726"/>
      <c r="D1352" s="726"/>
      <c r="E1352" s="400"/>
      <c r="F1352" s="401"/>
      <c r="G1352" s="400"/>
      <c r="H1352" s="400"/>
      <c r="I1352" s="400"/>
      <c r="J1352" s="409"/>
      <c r="K1352" s="400"/>
      <c r="L1352" s="400"/>
      <c r="M1352" s="400"/>
      <c r="N1352" s="400"/>
      <c r="O1352" s="400"/>
      <c r="P1352" s="400"/>
      <c r="Q1352" s="400"/>
      <c r="R1352" s="400"/>
      <c r="S1352" s="400"/>
      <c r="T1352" s="400"/>
      <c r="V1352" s="403"/>
      <c r="W1352" s="403"/>
      <c r="X1352" s="403"/>
      <c r="Y1352" s="400"/>
      <c r="Z1352" s="400"/>
      <c r="AA1352" s="400"/>
      <c r="AB1352" s="400"/>
      <c r="AC1352" s="400"/>
      <c r="AD1352" s="400"/>
      <c r="AE1352" s="400"/>
      <c r="AF1352" s="400"/>
      <c r="AG1352" s="408"/>
      <c r="AH1352" s="400"/>
      <c r="AI1352" s="400"/>
      <c r="AJ1352" s="400"/>
      <c r="AK1352" s="400"/>
      <c r="AL1352" s="6"/>
      <c r="AM1352" s="6"/>
      <c r="AN1352" s="8"/>
    </row>
    <row r="1353" spans="1:40">
      <c r="A1353" s="725"/>
      <c r="B1353" s="727"/>
      <c r="C1353" s="726"/>
      <c r="D1353" s="726"/>
      <c r="E1353" s="400"/>
      <c r="F1353" s="401"/>
      <c r="G1353" s="400"/>
      <c r="H1353" s="400"/>
      <c r="I1353" s="400"/>
      <c r="J1353" s="409"/>
      <c r="K1353" s="400"/>
      <c r="L1353" s="400"/>
      <c r="M1353" s="400"/>
      <c r="N1353" s="400"/>
      <c r="O1353" s="400"/>
      <c r="P1353" s="400"/>
      <c r="Q1353" s="400"/>
      <c r="R1353" s="400"/>
      <c r="S1353" s="400"/>
      <c r="T1353" s="400"/>
      <c r="V1353" s="403"/>
      <c r="W1353" s="403"/>
      <c r="X1353" s="403"/>
      <c r="Y1353" s="400"/>
      <c r="Z1353" s="400"/>
      <c r="AA1353" s="400"/>
      <c r="AB1353" s="400"/>
      <c r="AC1353" s="400"/>
      <c r="AD1353" s="400"/>
      <c r="AE1353" s="400"/>
      <c r="AF1353" s="400"/>
      <c r="AG1353" s="408"/>
      <c r="AH1353" s="400"/>
      <c r="AI1353" s="400"/>
      <c r="AJ1353" s="400"/>
      <c r="AK1353" s="400"/>
      <c r="AL1353" s="6"/>
      <c r="AM1353" s="6"/>
      <c r="AN1353" s="8"/>
    </row>
    <row r="1354" spans="1:40">
      <c r="A1354" s="725"/>
      <c r="B1354" s="727"/>
      <c r="C1354" s="726"/>
      <c r="D1354" s="726"/>
      <c r="E1354" s="400"/>
      <c r="F1354" s="401"/>
      <c r="G1354" s="400"/>
      <c r="H1354" s="400"/>
      <c r="I1354" s="400"/>
      <c r="J1354" s="409"/>
      <c r="K1354" s="400"/>
      <c r="L1354" s="400"/>
      <c r="M1354" s="400"/>
      <c r="N1354" s="400"/>
      <c r="O1354" s="400"/>
      <c r="P1354" s="400"/>
      <c r="Q1354" s="400"/>
      <c r="R1354" s="400"/>
      <c r="S1354" s="400"/>
      <c r="T1354" s="400"/>
      <c r="V1354" s="403"/>
      <c r="W1354" s="403"/>
      <c r="X1354" s="403"/>
      <c r="Y1354" s="400"/>
      <c r="Z1354" s="400"/>
      <c r="AA1354" s="400"/>
      <c r="AB1354" s="400"/>
      <c r="AC1354" s="400"/>
      <c r="AD1354" s="400"/>
      <c r="AE1354" s="400"/>
      <c r="AF1354" s="400"/>
      <c r="AG1354" s="408"/>
      <c r="AH1354" s="400"/>
      <c r="AI1354" s="400"/>
      <c r="AJ1354" s="400"/>
      <c r="AK1354" s="400"/>
      <c r="AL1354" s="6"/>
      <c r="AM1354" s="6"/>
      <c r="AN1354" s="8"/>
    </row>
    <row r="1355" spans="1:40">
      <c r="A1355" s="725"/>
      <c r="B1355" s="727"/>
      <c r="C1355" s="726"/>
      <c r="D1355" s="726"/>
      <c r="E1355" s="400"/>
      <c r="F1355" s="401"/>
      <c r="G1355" s="400"/>
      <c r="H1355" s="400"/>
      <c r="I1355" s="400"/>
      <c r="J1355" s="409"/>
      <c r="K1355" s="400"/>
      <c r="L1355" s="400"/>
      <c r="M1355" s="400"/>
      <c r="N1355" s="400"/>
      <c r="O1355" s="400"/>
      <c r="P1355" s="400"/>
      <c r="Q1355" s="400"/>
      <c r="R1355" s="400"/>
      <c r="S1355" s="400"/>
      <c r="T1355" s="400"/>
      <c r="V1355" s="403"/>
      <c r="W1355" s="403"/>
      <c r="X1355" s="403"/>
      <c r="Y1355" s="400"/>
      <c r="Z1355" s="400"/>
      <c r="AA1355" s="400"/>
      <c r="AB1355" s="400"/>
      <c r="AC1355" s="400"/>
      <c r="AD1355" s="400"/>
      <c r="AE1355" s="400"/>
      <c r="AF1355" s="400"/>
      <c r="AG1355" s="408"/>
      <c r="AH1355" s="400"/>
      <c r="AI1355" s="400"/>
      <c r="AJ1355" s="400"/>
      <c r="AK1355" s="400"/>
      <c r="AL1355" s="6"/>
      <c r="AM1355" s="6"/>
      <c r="AN1355" s="8"/>
    </row>
    <row r="1356" spans="1:40">
      <c r="A1356" s="725"/>
      <c r="B1356" s="727"/>
      <c r="C1356" s="726"/>
      <c r="D1356" s="726"/>
      <c r="E1356" s="400"/>
      <c r="F1356" s="401"/>
      <c r="G1356" s="400"/>
      <c r="H1356" s="400"/>
      <c r="I1356" s="400"/>
      <c r="J1356" s="409"/>
      <c r="K1356" s="400"/>
      <c r="L1356" s="400"/>
      <c r="M1356" s="400"/>
      <c r="N1356" s="400"/>
      <c r="O1356" s="400"/>
      <c r="P1356" s="400"/>
      <c r="Q1356" s="400"/>
      <c r="R1356" s="400"/>
      <c r="S1356" s="400"/>
      <c r="T1356" s="400"/>
      <c r="V1356" s="403"/>
      <c r="W1356" s="403"/>
      <c r="X1356" s="403"/>
      <c r="Y1356" s="400"/>
      <c r="Z1356" s="400"/>
      <c r="AA1356" s="400"/>
      <c r="AB1356" s="400"/>
      <c r="AC1356" s="400"/>
      <c r="AD1356" s="400"/>
      <c r="AE1356" s="400"/>
      <c r="AF1356" s="400"/>
      <c r="AG1356" s="408"/>
      <c r="AH1356" s="400"/>
      <c r="AI1356" s="400"/>
      <c r="AJ1356" s="400"/>
      <c r="AK1356" s="400"/>
      <c r="AL1356" s="6"/>
      <c r="AM1356" s="6"/>
      <c r="AN1356" s="8"/>
    </row>
    <row r="1357" spans="1:40">
      <c r="A1357" s="725"/>
      <c r="B1357" s="727"/>
      <c r="C1357" s="726"/>
      <c r="D1357" s="726"/>
      <c r="E1357" s="400"/>
      <c r="F1357" s="401"/>
      <c r="G1357" s="400"/>
      <c r="H1357" s="400"/>
      <c r="I1357" s="400"/>
      <c r="J1357" s="409"/>
      <c r="K1357" s="400"/>
      <c r="L1357" s="400"/>
      <c r="M1357" s="400"/>
      <c r="N1357" s="400"/>
      <c r="O1357" s="400"/>
      <c r="P1357" s="400"/>
      <c r="Q1357" s="400"/>
      <c r="R1357" s="400"/>
      <c r="S1357" s="400"/>
      <c r="T1357" s="400"/>
      <c r="V1357" s="403"/>
      <c r="W1357" s="403"/>
      <c r="X1357" s="403"/>
      <c r="Y1357" s="400"/>
      <c r="Z1357" s="400"/>
      <c r="AA1357" s="400"/>
      <c r="AB1357" s="400"/>
      <c r="AC1357" s="400"/>
      <c r="AD1357" s="400"/>
      <c r="AE1357" s="400"/>
      <c r="AF1357" s="400"/>
      <c r="AG1357" s="408"/>
      <c r="AH1357" s="400"/>
      <c r="AI1357" s="400"/>
      <c r="AJ1357" s="400"/>
      <c r="AK1357" s="400"/>
      <c r="AL1357" s="6"/>
      <c r="AM1357" s="6"/>
      <c r="AN1357" s="8"/>
    </row>
    <row r="1358" spans="1:40">
      <c r="A1358" s="725"/>
      <c r="B1358" s="727"/>
      <c r="C1358" s="726"/>
      <c r="D1358" s="726"/>
      <c r="E1358" s="400"/>
      <c r="F1358" s="401"/>
      <c r="G1358" s="400"/>
      <c r="H1358" s="400"/>
      <c r="I1358" s="400"/>
      <c r="J1358" s="409"/>
      <c r="K1358" s="400"/>
      <c r="L1358" s="400"/>
      <c r="M1358" s="400"/>
      <c r="N1358" s="400"/>
      <c r="O1358" s="400"/>
      <c r="P1358" s="400"/>
      <c r="Q1358" s="400"/>
      <c r="R1358" s="400"/>
      <c r="S1358" s="400"/>
      <c r="T1358" s="400"/>
      <c r="V1358" s="403"/>
      <c r="W1358" s="403"/>
      <c r="X1358" s="403"/>
      <c r="Y1358" s="400"/>
      <c r="Z1358" s="400"/>
      <c r="AA1358" s="400"/>
      <c r="AB1358" s="400"/>
      <c r="AC1358" s="400"/>
      <c r="AD1358" s="400"/>
      <c r="AE1358" s="400"/>
      <c r="AF1358" s="400"/>
      <c r="AG1358" s="408"/>
      <c r="AH1358" s="400"/>
      <c r="AI1358" s="400"/>
      <c r="AJ1358" s="400"/>
      <c r="AK1358" s="400"/>
      <c r="AL1358" s="6"/>
      <c r="AM1358" s="6"/>
      <c r="AN1358" s="8"/>
    </row>
    <row r="1359" spans="1:40">
      <c r="A1359" s="725"/>
      <c r="B1359" s="727"/>
      <c r="C1359" s="726"/>
      <c r="D1359" s="726"/>
      <c r="E1359" s="400"/>
      <c r="F1359" s="401"/>
      <c r="G1359" s="400"/>
      <c r="H1359" s="400"/>
      <c r="I1359" s="400"/>
      <c r="J1359" s="409"/>
      <c r="K1359" s="400"/>
      <c r="L1359" s="400"/>
      <c r="M1359" s="400"/>
      <c r="N1359" s="400"/>
      <c r="O1359" s="400"/>
      <c r="P1359" s="400"/>
      <c r="Q1359" s="400"/>
      <c r="R1359" s="400"/>
      <c r="S1359" s="400"/>
      <c r="T1359" s="400"/>
      <c r="V1359" s="403"/>
      <c r="W1359" s="403"/>
      <c r="X1359" s="403"/>
      <c r="Y1359" s="400"/>
      <c r="Z1359" s="400"/>
      <c r="AA1359" s="400"/>
      <c r="AB1359" s="400"/>
      <c r="AC1359" s="400"/>
      <c r="AD1359" s="400"/>
      <c r="AE1359" s="400"/>
      <c r="AF1359" s="400"/>
      <c r="AG1359" s="408"/>
      <c r="AH1359" s="400"/>
      <c r="AI1359" s="400"/>
      <c r="AJ1359" s="400"/>
      <c r="AK1359" s="400"/>
      <c r="AL1359" s="6"/>
      <c r="AM1359" s="6"/>
      <c r="AN1359" s="8"/>
    </row>
    <row r="1360" spans="1:40">
      <c r="A1360" s="725"/>
      <c r="B1360" s="727"/>
      <c r="C1360" s="726"/>
      <c r="D1360" s="726"/>
      <c r="E1360" s="400"/>
      <c r="F1360" s="401"/>
      <c r="G1360" s="400"/>
      <c r="H1360" s="400"/>
      <c r="I1360" s="400"/>
      <c r="J1360" s="409"/>
      <c r="K1360" s="400"/>
      <c r="L1360" s="400"/>
      <c r="M1360" s="400"/>
      <c r="N1360" s="400"/>
      <c r="O1360" s="400"/>
      <c r="P1360" s="400"/>
      <c r="Q1360" s="400"/>
      <c r="R1360" s="400"/>
      <c r="S1360" s="400"/>
      <c r="T1360" s="400"/>
      <c r="V1360" s="403"/>
      <c r="W1360" s="403"/>
      <c r="X1360" s="403"/>
      <c r="Y1360" s="400"/>
      <c r="Z1360" s="400"/>
      <c r="AA1360" s="400"/>
      <c r="AB1360" s="400"/>
      <c r="AC1360" s="400"/>
      <c r="AD1360" s="400"/>
      <c r="AE1360" s="400"/>
      <c r="AF1360" s="400"/>
      <c r="AG1360" s="408"/>
      <c r="AH1360" s="400"/>
      <c r="AI1360" s="400"/>
      <c r="AJ1360" s="400"/>
      <c r="AK1360" s="400"/>
      <c r="AL1360" s="6"/>
      <c r="AM1360" s="6"/>
      <c r="AN1360" s="8"/>
    </row>
    <row r="1361" spans="1:40">
      <c r="A1361" s="725"/>
      <c r="B1361" s="727"/>
      <c r="C1361" s="726"/>
      <c r="D1361" s="726"/>
      <c r="E1361" s="400"/>
      <c r="F1361" s="401"/>
      <c r="G1361" s="400"/>
      <c r="H1361" s="400"/>
      <c r="I1361" s="400"/>
      <c r="J1361" s="409"/>
      <c r="K1361" s="400"/>
      <c r="L1361" s="400"/>
      <c r="M1361" s="400"/>
      <c r="N1361" s="400"/>
      <c r="O1361" s="400"/>
      <c r="P1361" s="400"/>
      <c r="Q1361" s="400"/>
      <c r="R1361" s="400"/>
      <c r="S1361" s="400"/>
      <c r="T1361" s="400"/>
      <c r="V1361" s="403"/>
      <c r="W1361" s="403"/>
      <c r="X1361" s="403"/>
      <c r="Y1361" s="400"/>
      <c r="Z1361" s="400"/>
      <c r="AA1361" s="400"/>
      <c r="AB1361" s="400"/>
      <c r="AC1361" s="400"/>
      <c r="AD1361" s="400"/>
      <c r="AE1361" s="400"/>
      <c r="AF1361" s="400"/>
      <c r="AG1361" s="408"/>
      <c r="AH1361" s="400"/>
      <c r="AI1361" s="400"/>
      <c r="AJ1361" s="400"/>
      <c r="AK1361" s="400"/>
      <c r="AL1361" s="6"/>
      <c r="AM1361" s="6"/>
      <c r="AN1361" s="8"/>
    </row>
    <row r="1362" spans="1:40">
      <c r="A1362" s="725"/>
      <c r="B1362" s="727"/>
      <c r="C1362" s="726"/>
      <c r="D1362" s="726"/>
      <c r="E1362" s="400"/>
      <c r="F1362" s="401"/>
      <c r="G1362" s="400"/>
      <c r="H1362" s="400"/>
      <c r="I1362" s="400"/>
      <c r="J1362" s="409"/>
      <c r="K1362" s="400"/>
      <c r="L1362" s="400"/>
      <c r="M1362" s="400"/>
      <c r="N1362" s="400"/>
      <c r="O1362" s="400"/>
      <c r="P1362" s="400"/>
      <c r="Q1362" s="400"/>
      <c r="R1362" s="400"/>
      <c r="S1362" s="400"/>
      <c r="T1362" s="400"/>
      <c r="V1362" s="403"/>
      <c r="W1362" s="403"/>
      <c r="X1362" s="403"/>
      <c r="Y1362" s="400"/>
      <c r="Z1362" s="400"/>
      <c r="AA1362" s="400"/>
      <c r="AB1362" s="400"/>
      <c r="AC1362" s="400"/>
      <c r="AD1362" s="400"/>
      <c r="AE1362" s="400"/>
      <c r="AF1362" s="400"/>
      <c r="AG1362" s="408"/>
      <c r="AH1362" s="400"/>
      <c r="AI1362" s="400"/>
      <c r="AJ1362" s="400"/>
      <c r="AK1362" s="400"/>
      <c r="AL1362" s="6"/>
      <c r="AM1362" s="6"/>
      <c r="AN1362" s="8"/>
    </row>
    <row r="1363" spans="1:40">
      <c r="A1363" s="725"/>
      <c r="B1363" s="727"/>
      <c r="C1363" s="726"/>
      <c r="D1363" s="726"/>
      <c r="E1363" s="400"/>
      <c r="F1363" s="401"/>
      <c r="G1363" s="400"/>
      <c r="H1363" s="400"/>
      <c r="I1363" s="400"/>
      <c r="J1363" s="409"/>
      <c r="K1363" s="400"/>
      <c r="L1363" s="400"/>
      <c r="M1363" s="400"/>
      <c r="N1363" s="400"/>
      <c r="O1363" s="400"/>
      <c r="P1363" s="400"/>
      <c r="Q1363" s="400"/>
      <c r="R1363" s="400"/>
      <c r="S1363" s="400"/>
      <c r="T1363" s="400"/>
      <c r="V1363" s="403"/>
      <c r="W1363" s="403"/>
      <c r="X1363" s="403"/>
      <c r="Y1363" s="400"/>
      <c r="Z1363" s="400"/>
      <c r="AA1363" s="400"/>
      <c r="AB1363" s="400"/>
      <c r="AC1363" s="400"/>
      <c r="AD1363" s="400"/>
      <c r="AE1363" s="400"/>
      <c r="AF1363" s="400"/>
      <c r="AG1363" s="408"/>
      <c r="AH1363" s="400"/>
      <c r="AI1363" s="400"/>
      <c r="AJ1363" s="400"/>
      <c r="AK1363" s="400"/>
      <c r="AL1363" s="6"/>
      <c r="AM1363" s="6"/>
      <c r="AN1363" s="8"/>
    </row>
    <row r="1364" spans="1:40">
      <c r="A1364" s="725"/>
      <c r="B1364" s="727"/>
      <c r="C1364" s="726"/>
      <c r="D1364" s="726"/>
      <c r="E1364" s="400"/>
      <c r="F1364" s="401"/>
      <c r="G1364" s="400"/>
      <c r="H1364" s="400"/>
      <c r="I1364" s="400"/>
      <c r="J1364" s="409"/>
      <c r="K1364" s="400"/>
      <c r="L1364" s="400"/>
      <c r="M1364" s="400"/>
      <c r="N1364" s="400"/>
      <c r="O1364" s="400"/>
      <c r="P1364" s="400"/>
      <c r="Q1364" s="400"/>
      <c r="R1364" s="400"/>
      <c r="S1364" s="400"/>
      <c r="T1364" s="400"/>
      <c r="V1364" s="403"/>
      <c r="W1364" s="403"/>
      <c r="X1364" s="403"/>
      <c r="Y1364" s="400"/>
      <c r="Z1364" s="400"/>
      <c r="AA1364" s="400"/>
      <c r="AB1364" s="400"/>
      <c r="AC1364" s="400"/>
      <c r="AD1364" s="400"/>
      <c r="AE1364" s="400"/>
      <c r="AF1364" s="400"/>
      <c r="AG1364" s="408"/>
      <c r="AH1364" s="400"/>
      <c r="AI1364" s="400"/>
      <c r="AJ1364" s="400"/>
      <c r="AK1364" s="400"/>
      <c r="AL1364" s="6"/>
      <c r="AM1364" s="6"/>
      <c r="AN1364" s="8"/>
    </row>
    <row r="1365" spans="1:40">
      <c r="A1365" s="725"/>
      <c r="B1365" s="727"/>
      <c r="C1365" s="726"/>
      <c r="D1365" s="726"/>
      <c r="E1365" s="400"/>
      <c r="F1365" s="401"/>
      <c r="G1365" s="400"/>
      <c r="H1365" s="400"/>
      <c r="I1365" s="400"/>
      <c r="J1365" s="409"/>
      <c r="K1365" s="400"/>
      <c r="L1365" s="400"/>
      <c r="M1365" s="400"/>
      <c r="N1365" s="400"/>
      <c r="O1365" s="400"/>
      <c r="P1365" s="400"/>
      <c r="Q1365" s="400"/>
      <c r="R1365" s="400"/>
      <c r="S1365" s="400"/>
      <c r="T1365" s="400"/>
      <c r="V1365" s="403"/>
      <c r="W1365" s="403"/>
      <c r="X1365" s="403"/>
      <c r="Y1365" s="400"/>
      <c r="Z1365" s="400"/>
      <c r="AA1365" s="400"/>
      <c r="AB1365" s="400"/>
      <c r="AC1365" s="400"/>
      <c r="AD1365" s="400"/>
      <c r="AE1365" s="400"/>
      <c r="AF1365" s="400"/>
      <c r="AG1365" s="408"/>
      <c r="AH1365" s="400"/>
      <c r="AI1365" s="400"/>
      <c r="AJ1365" s="400"/>
      <c r="AK1365" s="400"/>
      <c r="AL1365" s="6"/>
      <c r="AM1365" s="6"/>
      <c r="AN1365" s="8"/>
    </row>
    <row r="1366" spans="1:40">
      <c r="A1366" s="725"/>
      <c r="B1366" s="727"/>
      <c r="C1366" s="726"/>
      <c r="D1366" s="726"/>
      <c r="E1366" s="400"/>
      <c r="F1366" s="401"/>
      <c r="G1366" s="400"/>
      <c r="H1366" s="400"/>
      <c r="I1366" s="400"/>
      <c r="J1366" s="409"/>
      <c r="K1366" s="400"/>
      <c r="L1366" s="400"/>
      <c r="M1366" s="400"/>
      <c r="N1366" s="400"/>
      <c r="O1366" s="400"/>
      <c r="P1366" s="400"/>
      <c r="Q1366" s="400"/>
      <c r="R1366" s="400"/>
      <c r="S1366" s="400"/>
      <c r="T1366" s="400"/>
      <c r="V1366" s="403"/>
      <c r="W1366" s="403"/>
      <c r="X1366" s="403"/>
      <c r="Y1366" s="400"/>
      <c r="Z1366" s="400"/>
      <c r="AA1366" s="400"/>
      <c r="AB1366" s="400"/>
      <c r="AC1366" s="400"/>
      <c r="AD1366" s="400"/>
      <c r="AE1366" s="400"/>
      <c r="AF1366" s="400"/>
      <c r="AG1366" s="408"/>
      <c r="AH1366" s="400"/>
      <c r="AI1366" s="400"/>
      <c r="AJ1366" s="400"/>
      <c r="AK1366" s="400"/>
      <c r="AL1366" s="6"/>
      <c r="AM1366" s="6"/>
      <c r="AN1366" s="8"/>
    </row>
    <row r="1367" spans="1:40">
      <c r="A1367" s="725"/>
      <c r="B1367" s="727"/>
      <c r="C1367" s="726"/>
      <c r="D1367" s="726"/>
      <c r="E1367" s="400"/>
      <c r="F1367" s="401"/>
      <c r="G1367" s="400"/>
      <c r="H1367" s="400"/>
      <c r="I1367" s="400"/>
      <c r="J1367" s="409"/>
      <c r="K1367" s="400"/>
      <c r="L1367" s="400"/>
      <c r="M1367" s="400"/>
      <c r="N1367" s="400"/>
      <c r="O1367" s="400"/>
      <c r="P1367" s="400"/>
      <c r="Q1367" s="400"/>
      <c r="R1367" s="400"/>
      <c r="S1367" s="400"/>
      <c r="T1367" s="400"/>
      <c r="V1367" s="403"/>
      <c r="W1367" s="403"/>
      <c r="X1367" s="403"/>
      <c r="Y1367" s="400"/>
      <c r="Z1367" s="400"/>
      <c r="AA1367" s="400"/>
      <c r="AB1367" s="400"/>
      <c r="AC1367" s="400"/>
      <c r="AD1367" s="400"/>
      <c r="AE1367" s="400"/>
      <c r="AF1367" s="400"/>
      <c r="AG1367" s="408"/>
      <c r="AH1367" s="400"/>
      <c r="AI1367" s="400"/>
      <c r="AJ1367" s="400"/>
      <c r="AK1367" s="400"/>
      <c r="AL1367" s="6"/>
      <c r="AM1367" s="6"/>
      <c r="AN1367" s="8"/>
    </row>
    <row r="1368" spans="1:40">
      <c r="A1368" s="725"/>
      <c r="B1368" s="727"/>
      <c r="C1368" s="726"/>
      <c r="D1368" s="726"/>
      <c r="E1368" s="400"/>
      <c r="F1368" s="401"/>
      <c r="G1368" s="400"/>
      <c r="H1368" s="400"/>
      <c r="I1368" s="400"/>
      <c r="J1368" s="409"/>
      <c r="K1368" s="400"/>
      <c r="L1368" s="400"/>
      <c r="M1368" s="400"/>
      <c r="N1368" s="400"/>
      <c r="O1368" s="400"/>
      <c r="P1368" s="400"/>
      <c r="Q1368" s="400"/>
      <c r="R1368" s="400"/>
      <c r="S1368" s="400"/>
      <c r="T1368" s="400"/>
      <c r="V1368" s="403"/>
      <c r="W1368" s="403"/>
      <c r="X1368" s="403"/>
      <c r="Y1368" s="400"/>
      <c r="Z1368" s="400"/>
      <c r="AA1368" s="400"/>
      <c r="AB1368" s="400"/>
      <c r="AC1368" s="400"/>
      <c r="AD1368" s="400"/>
      <c r="AE1368" s="400"/>
      <c r="AF1368" s="400"/>
      <c r="AG1368" s="408"/>
      <c r="AH1368" s="400"/>
      <c r="AI1368" s="400"/>
      <c r="AJ1368" s="400"/>
      <c r="AK1368" s="400"/>
      <c r="AL1368" s="6"/>
      <c r="AM1368" s="6"/>
      <c r="AN1368" s="8"/>
    </row>
    <row r="1369" spans="1:40">
      <c r="A1369" s="725"/>
      <c r="B1369" s="727"/>
      <c r="C1369" s="726"/>
      <c r="D1369" s="726"/>
      <c r="E1369" s="400"/>
      <c r="F1369" s="401"/>
      <c r="G1369" s="400"/>
      <c r="H1369" s="400"/>
      <c r="I1369" s="400"/>
      <c r="J1369" s="409"/>
      <c r="K1369" s="400"/>
      <c r="L1369" s="400"/>
      <c r="M1369" s="400"/>
      <c r="N1369" s="400"/>
      <c r="O1369" s="400"/>
      <c r="P1369" s="400"/>
      <c r="Q1369" s="400"/>
      <c r="R1369" s="400"/>
      <c r="S1369" s="400"/>
      <c r="T1369" s="400"/>
      <c r="V1369" s="403"/>
      <c r="W1369" s="403"/>
      <c r="X1369" s="403"/>
      <c r="Y1369" s="400"/>
      <c r="Z1369" s="400"/>
      <c r="AA1369" s="400"/>
      <c r="AB1369" s="400"/>
      <c r="AC1369" s="400"/>
      <c r="AD1369" s="400"/>
      <c r="AE1369" s="400"/>
      <c r="AF1369" s="400"/>
      <c r="AG1369" s="408"/>
      <c r="AH1369" s="400"/>
      <c r="AI1369" s="400"/>
      <c r="AJ1369" s="400"/>
      <c r="AK1369" s="400"/>
      <c r="AL1369" s="6"/>
      <c r="AM1369" s="6"/>
      <c r="AN1369" s="8"/>
    </row>
    <row r="1370" spans="1:40">
      <c r="A1370" s="725"/>
      <c r="B1370" s="727"/>
      <c r="C1370" s="726"/>
      <c r="D1370" s="726"/>
      <c r="E1370" s="400"/>
      <c r="F1370" s="401"/>
      <c r="G1370" s="400"/>
      <c r="H1370" s="400"/>
      <c r="I1370" s="400"/>
      <c r="J1370" s="409"/>
      <c r="K1370" s="400"/>
      <c r="L1370" s="400"/>
      <c r="M1370" s="400"/>
      <c r="N1370" s="400"/>
      <c r="O1370" s="400"/>
      <c r="P1370" s="400"/>
      <c r="Q1370" s="400"/>
      <c r="R1370" s="400"/>
      <c r="S1370" s="400"/>
      <c r="T1370" s="400"/>
      <c r="V1370" s="403"/>
      <c r="W1370" s="403"/>
      <c r="X1370" s="403"/>
      <c r="Y1370" s="400"/>
      <c r="Z1370" s="400"/>
      <c r="AA1370" s="400"/>
      <c r="AB1370" s="400"/>
      <c r="AC1370" s="400"/>
      <c r="AD1370" s="400"/>
      <c r="AE1370" s="400"/>
      <c r="AF1370" s="400"/>
      <c r="AG1370" s="408"/>
      <c r="AH1370" s="400"/>
      <c r="AI1370" s="400"/>
      <c r="AJ1370" s="400"/>
      <c r="AK1370" s="400"/>
      <c r="AL1370" s="6"/>
      <c r="AM1370" s="6"/>
      <c r="AN1370" s="8"/>
    </row>
    <row r="1371" spans="1:40">
      <c r="A1371" s="725"/>
      <c r="B1371" s="727"/>
      <c r="C1371" s="726"/>
      <c r="D1371" s="726"/>
      <c r="E1371" s="400"/>
      <c r="F1371" s="401"/>
      <c r="G1371" s="400"/>
      <c r="H1371" s="400"/>
      <c r="I1371" s="400"/>
      <c r="J1371" s="409"/>
      <c r="K1371" s="400"/>
      <c r="L1371" s="400"/>
      <c r="M1371" s="400"/>
      <c r="N1371" s="400"/>
      <c r="O1371" s="400"/>
      <c r="P1371" s="400"/>
      <c r="Q1371" s="400"/>
      <c r="R1371" s="400"/>
      <c r="S1371" s="400"/>
      <c r="T1371" s="400"/>
      <c r="V1371" s="403"/>
      <c r="W1371" s="403"/>
      <c r="X1371" s="403"/>
      <c r="Y1371" s="400"/>
      <c r="Z1371" s="400"/>
      <c r="AA1371" s="400"/>
      <c r="AB1371" s="400"/>
      <c r="AC1371" s="400"/>
      <c r="AD1371" s="400"/>
      <c r="AE1371" s="400"/>
      <c r="AF1371" s="400"/>
      <c r="AG1371" s="408"/>
      <c r="AH1371" s="400"/>
      <c r="AI1371" s="400"/>
      <c r="AJ1371" s="400"/>
      <c r="AK1371" s="400"/>
      <c r="AL1371" s="6"/>
      <c r="AM1371" s="6"/>
      <c r="AN1371" s="8"/>
    </row>
    <row r="1372" spans="1:40">
      <c r="A1372" s="725"/>
      <c r="B1372" s="727"/>
      <c r="C1372" s="726"/>
      <c r="D1372" s="726"/>
      <c r="E1372" s="400"/>
      <c r="F1372" s="401"/>
      <c r="G1372" s="400"/>
      <c r="H1372" s="400"/>
      <c r="I1372" s="400"/>
      <c r="J1372" s="409"/>
      <c r="K1372" s="400"/>
      <c r="L1372" s="400"/>
      <c r="M1372" s="400"/>
      <c r="N1372" s="400"/>
      <c r="O1372" s="400"/>
      <c r="P1372" s="400"/>
      <c r="Q1372" s="400"/>
      <c r="R1372" s="400"/>
      <c r="S1372" s="400"/>
      <c r="T1372" s="400"/>
      <c r="V1372" s="403"/>
      <c r="W1372" s="403"/>
      <c r="X1372" s="403"/>
      <c r="Y1372" s="400"/>
      <c r="Z1372" s="400"/>
      <c r="AA1372" s="400"/>
      <c r="AB1372" s="400"/>
      <c r="AC1372" s="400"/>
      <c r="AD1372" s="400"/>
      <c r="AE1372" s="400"/>
      <c r="AF1372" s="400"/>
      <c r="AG1372" s="408"/>
      <c r="AH1372" s="400"/>
      <c r="AI1372" s="400"/>
      <c r="AJ1372" s="400"/>
      <c r="AK1372" s="400"/>
      <c r="AL1372" s="6"/>
      <c r="AM1372" s="6"/>
      <c r="AN1372" s="8"/>
    </row>
    <row r="1373" spans="1:40">
      <c r="A1373" s="725"/>
      <c r="B1373" s="727"/>
      <c r="C1373" s="726"/>
      <c r="D1373" s="726"/>
      <c r="E1373" s="400"/>
      <c r="F1373" s="401"/>
      <c r="G1373" s="400"/>
      <c r="H1373" s="400"/>
      <c r="I1373" s="400"/>
      <c r="J1373" s="409"/>
      <c r="K1373" s="400"/>
      <c r="L1373" s="400"/>
      <c r="M1373" s="400"/>
      <c r="N1373" s="400"/>
      <c r="O1373" s="400"/>
      <c r="P1373" s="400"/>
      <c r="Q1373" s="400"/>
      <c r="R1373" s="400"/>
      <c r="S1373" s="400"/>
      <c r="T1373" s="400"/>
      <c r="V1373" s="403"/>
      <c r="W1373" s="403"/>
      <c r="X1373" s="403"/>
      <c r="Y1373" s="400"/>
      <c r="Z1373" s="400"/>
      <c r="AA1373" s="400"/>
      <c r="AB1373" s="400"/>
      <c r="AC1373" s="400"/>
      <c r="AD1373" s="400"/>
      <c r="AE1373" s="400"/>
      <c r="AF1373" s="400"/>
      <c r="AG1373" s="408"/>
      <c r="AH1373" s="400"/>
      <c r="AI1373" s="400"/>
      <c r="AJ1373" s="400"/>
      <c r="AK1373" s="400"/>
      <c r="AL1373" s="6"/>
      <c r="AM1373" s="6"/>
      <c r="AN1373" s="8"/>
    </row>
    <row r="1374" spans="1:40">
      <c r="A1374" s="725"/>
      <c r="B1374" s="727"/>
      <c r="C1374" s="726"/>
      <c r="D1374" s="726"/>
      <c r="E1374" s="400"/>
      <c r="F1374" s="401"/>
      <c r="G1374" s="400"/>
      <c r="H1374" s="400"/>
      <c r="I1374" s="400"/>
      <c r="J1374" s="409"/>
      <c r="K1374" s="400"/>
      <c r="L1374" s="400"/>
      <c r="M1374" s="400"/>
      <c r="N1374" s="400"/>
      <c r="O1374" s="400"/>
      <c r="P1374" s="400"/>
      <c r="Q1374" s="400"/>
      <c r="R1374" s="400"/>
      <c r="S1374" s="400"/>
      <c r="T1374" s="400"/>
      <c r="V1374" s="403"/>
      <c r="W1374" s="403"/>
      <c r="X1374" s="403"/>
      <c r="Y1374" s="400"/>
      <c r="Z1374" s="400"/>
      <c r="AA1374" s="400"/>
      <c r="AB1374" s="400"/>
      <c r="AC1374" s="400"/>
      <c r="AD1374" s="400"/>
      <c r="AE1374" s="400"/>
      <c r="AF1374" s="400"/>
      <c r="AG1374" s="408"/>
      <c r="AH1374" s="400"/>
      <c r="AI1374" s="400"/>
      <c r="AJ1374" s="400"/>
      <c r="AK1374" s="400"/>
      <c r="AL1374" s="6"/>
      <c r="AM1374" s="6"/>
      <c r="AN1374" s="8"/>
    </row>
    <row r="1375" spans="1:40">
      <c r="A1375" s="725"/>
      <c r="B1375" s="727"/>
      <c r="C1375" s="726"/>
      <c r="D1375" s="726"/>
      <c r="E1375" s="400"/>
      <c r="F1375" s="401"/>
      <c r="G1375" s="400"/>
      <c r="H1375" s="400"/>
      <c r="I1375" s="400"/>
      <c r="J1375" s="409"/>
      <c r="K1375" s="400"/>
      <c r="L1375" s="400"/>
      <c r="M1375" s="400"/>
      <c r="N1375" s="400"/>
      <c r="O1375" s="400"/>
      <c r="P1375" s="400"/>
      <c r="Q1375" s="400"/>
      <c r="R1375" s="400"/>
      <c r="S1375" s="400"/>
      <c r="T1375" s="400"/>
      <c r="V1375" s="403"/>
      <c r="W1375" s="403"/>
      <c r="X1375" s="403"/>
      <c r="Y1375" s="400"/>
      <c r="Z1375" s="400"/>
      <c r="AA1375" s="400"/>
      <c r="AB1375" s="400"/>
      <c r="AC1375" s="400"/>
      <c r="AD1375" s="400"/>
      <c r="AE1375" s="400"/>
      <c r="AF1375" s="400"/>
      <c r="AG1375" s="408"/>
      <c r="AH1375" s="400"/>
      <c r="AI1375" s="400"/>
      <c r="AJ1375" s="400"/>
      <c r="AK1375" s="400"/>
      <c r="AL1375" s="6"/>
      <c r="AM1375" s="6"/>
      <c r="AN1375" s="8"/>
    </row>
    <row r="1376" spans="1:40">
      <c r="A1376" s="725"/>
      <c r="B1376" s="727"/>
      <c r="C1376" s="726"/>
      <c r="D1376" s="726"/>
      <c r="E1376" s="400"/>
      <c r="F1376" s="401"/>
      <c r="G1376" s="400"/>
      <c r="H1376" s="400"/>
      <c r="I1376" s="400"/>
      <c r="J1376" s="409"/>
      <c r="K1376" s="400"/>
      <c r="L1376" s="400"/>
      <c r="M1376" s="400"/>
      <c r="N1376" s="400"/>
      <c r="O1376" s="400"/>
      <c r="P1376" s="400"/>
      <c r="Q1376" s="400"/>
      <c r="R1376" s="400"/>
      <c r="S1376" s="400"/>
      <c r="T1376" s="400"/>
      <c r="V1376" s="403"/>
      <c r="W1376" s="403"/>
      <c r="X1376" s="403"/>
      <c r="Y1376" s="400"/>
      <c r="Z1376" s="400"/>
      <c r="AA1376" s="400"/>
      <c r="AB1376" s="400"/>
      <c r="AC1376" s="400"/>
      <c r="AD1376" s="400"/>
      <c r="AE1376" s="400"/>
      <c r="AF1376" s="400"/>
      <c r="AG1376" s="408"/>
      <c r="AH1376" s="400"/>
      <c r="AI1376" s="400"/>
      <c r="AJ1376" s="400"/>
      <c r="AK1376" s="400"/>
      <c r="AL1376" s="6"/>
      <c r="AM1376" s="6"/>
      <c r="AN1376" s="8"/>
    </row>
    <row r="1377" spans="1:40">
      <c r="A1377" s="725"/>
      <c r="B1377" s="727"/>
      <c r="C1377" s="726"/>
      <c r="D1377" s="726"/>
      <c r="E1377" s="400"/>
      <c r="F1377" s="401"/>
      <c r="G1377" s="400"/>
      <c r="H1377" s="400"/>
      <c r="I1377" s="400"/>
      <c r="J1377" s="409"/>
      <c r="K1377" s="400"/>
      <c r="L1377" s="400"/>
      <c r="M1377" s="400"/>
      <c r="N1377" s="400"/>
      <c r="O1377" s="400"/>
      <c r="P1377" s="400"/>
      <c r="Q1377" s="400"/>
      <c r="R1377" s="400"/>
      <c r="S1377" s="400"/>
      <c r="T1377" s="400"/>
      <c r="V1377" s="403"/>
      <c r="W1377" s="403"/>
      <c r="X1377" s="403"/>
      <c r="Y1377" s="400"/>
      <c r="Z1377" s="400"/>
      <c r="AA1377" s="400"/>
      <c r="AB1377" s="400"/>
      <c r="AC1377" s="400"/>
      <c r="AD1377" s="400"/>
      <c r="AE1377" s="400"/>
      <c r="AF1377" s="400"/>
      <c r="AG1377" s="408"/>
      <c r="AH1377" s="400"/>
      <c r="AI1377" s="400"/>
      <c r="AJ1377" s="400"/>
      <c r="AK1377" s="400"/>
      <c r="AL1377" s="6"/>
      <c r="AM1377" s="6"/>
      <c r="AN1377" s="8"/>
    </row>
    <row r="1378" spans="1:40">
      <c r="A1378" s="725"/>
      <c r="B1378" s="727"/>
      <c r="C1378" s="726"/>
      <c r="D1378" s="726"/>
      <c r="E1378" s="400"/>
      <c r="F1378" s="401"/>
      <c r="G1378" s="400"/>
      <c r="H1378" s="400"/>
      <c r="I1378" s="400"/>
      <c r="J1378" s="409"/>
      <c r="K1378" s="400"/>
      <c r="L1378" s="400"/>
      <c r="M1378" s="400"/>
      <c r="N1378" s="400"/>
      <c r="O1378" s="400"/>
      <c r="P1378" s="400"/>
      <c r="Q1378" s="400"/>
      <c r="R1378" s="400"/>
      <c r="S1378" s="400"/>
      <c r="T1378" s="400"/>
      <c r="V1378" s="403"/>
      <c r="W1378" s="403"/>
      <c r="X1378" s="403"/>
      <c r="Y1378" s="400"/>
      <c r="Z1378" s="400"/>
      <c r="AA1378" s="400"/>
      <c r="AB1378" s="400"/>
      <c r="AC1378" s="400"/>
      <c r="AD1378" s="400"/>
      <c r="AE1378" s="400"/>
      <c r="AF1378" s="400"/>
      <c r="AG1378" s="408"/>
      <c r="AH1378" s="400"/>
      <c r="AI1378" s="400"/>
      <c r="AJ1378" s="400"/>
      <c r="AK1378" s="400"/>
      <c r="AL1378" s="6"/>
      <c r="AM1378" s="6"/>
      <c r="AN1378" s="8"/>
    </row>
    <row r="1379" spans="1:40">
      <c r="A1379" s="725"/>
      <c r="B1379" s="727"/>
      <c r="C1379" s="726"/>
      <c r="D1379" s="726"/>
      <c r="E1379" s="400"/>
      <c r="F1379" s="401"/>
      <c r="G1379" s="400"/>
      <c r="H1379" s="400"/>
      <c r="I1379" s="400"/>
      <c r="J1379" s="409"/>
      <c r="K1379" s="400"/>
      <c r="L1379" s="400"/>
      <c r="M1379" s="400"/>
      <c r="N1379" s="400"/>
      <c r="O1379" s="400"/>
      <c r="P1379" s="400"/>
      <c r="Q1379" s="400"/>
      <c r="R1379" s="400"/>
      <c r="S1379" s="400"/>
      <c r="T1379" s="400"/>
      <c r="V1379" s="403"/>
      <c r="W1379" s="403"/>
      <c r="X1379" s="403"/>
      <c r="Y1379" s="400"/>
      <c r="Z1379" s="400"/>
      <c r="AA1379" s="400"/>
      <c r="AB1379" s="400"/>
      <c r="AC1379" s="400"/>
      <c r="AD1379" s="400"/>
      <c r="AE1379" s="400"/>
      <c r="AF1379" s="400"/>
      <c r="AG1379" s="408"/>
      <c r="AH1379" s="400"/>
      <c r="AI1379" s="400"/>
      <c r="AJ1379" s="400"/>
      <c r="AK1379" s="400"/>
      <c r="AL1379" s="6"/>
      <c r="AM1379" s="6"/>
      <c r="AN1379" s="8"/>
    </row>
    <row r="1380" spans="1:40">
      <c r="A1380" s="725"/>
      <c r="B1380" s="727"/>
      <c r="C1380" s="726"/>
      <c r="D1380" s="726"/>
      <c r="E1380" s="400"/>
      <c r="F1380" s="401"/>
      <c r="G1380" s="400"/>
      <c r="H1380" s="400"/>
      <c r="I1380" s="400"/>
      <c r="J1380" s="409"/>
      <c r="K1380" s="400"/>
      <c r="L1380" s="400"/>
      <c r="M1380" s="400"/>
      <c r="N1380" s="400"/>
      <c r="O1380" s="400"/>
      <c r="P1380" s="400"/>
      <c r="Q1380" s="400"/>
      <c r="R1380" s="400"/>
      <c r="S1380" s="400"/>
      <c r="T1380" s="400"/>
      <c r="V1380" s="403"/>
      <c r="W1380" s="403"/>
      <c r="X1380" s="403"/>
      <c r="Y1380" s="400"/>
      <c r="Z1380" s="400"/>
      <c r="AA1380" s="400"/>
      <c r="AB1380" s="400"/>
      <c r="AC1380" s="400"/>
      <c r="AD1380" s="400"/>
      <c r="AE1380" s="400"/>
      <c r="AF1380" s="400"/>
      <c r="AG1380" s="408"/>
      <c r="AH1380" s="400"/>
      <c r="AI1380" s="400"/>
      <c r="AJ1380" s="400"/>
      <c r="AK1380" s="400"/>
      <c r="AL1380" s="6"/>
      <c r="AM1380" s="6"/>
      <c r="AN1380" s="8"/>
    </row>
    <row r="1381" spans="1:40">
      <c r="A1381" s="725"/>
      <c r="B1381" s="727"/>
      <c r="C1381" s="726"/>
      <c r="D1381" s="726"/>
      <c r="E1381" s="400"/>
      <c r="F1381" s="401"/>
      <c r="G1381" s="400"/>
      <c r="H1381" s="400"/>
      <c r="I1381" s="400"/>
      <c r="J1381" s="409"/>
      <c r="K1381" s="400"/>
      <c r="L1381" s="400"/>
      <c r="M1381" s="400"/>
      <c r="N1381" s="400"/>
      <c r="O1381" s="400"/>
      <c r="P1381" s="400"/>
      <c r="Q1381" s="400"/>
      <c r="R1381" s="400"/>
      <c r="S1381" s="400"/>
      <c r="T1381" s="400"/>
      <c r="V1381" s="403"/>
      <c r="W1381" s="403"/>
      <c r="X1381" s="403"/>
      <c r="Y1381" s="400"/>
      <c r="Z1381" s="400"/>
      <c r="AA1381" s="400"/>
      <c r="AB1381" s="400"/>
      <c r="AC1381" s="400"/>
      <c r="AD1381" s="400"/>
      <c r="AE1381" s="400"/>
      <c r="AF1381" s="400"/>
      <c r="AG1381" s="408"/>
      <c r="AH1381" s="400"/>
      <c r="AI1381" s="400"/>
      <c r="AJ1381" s="400"/>
      <c r="AK1381" s="400"/>
      <c r="AL1381" s="6"/>
      <c r="AM1381" s="6"/>
      <c r="AN1381" s="8"/>
    </row>
    <row r="1382" spans="1:40">
      <c r="A1382" s="725"/>
      <c r="B1382" s="727"/>
      <c r="C1382" s="726"/>
      <c r="D1382" s="726"/>
      <c r="E1382" s="400"/>
      <c r="F1382" s="401"/>
      <c r="G1382" s="400"/>
      <c r="H1382" s="400"/>
      <c r="I1382" s="400"/>
      <c r="J1382" s="409"/>
      <c r="K1382" s="400"/>
      <c r="L1382" s="400"/>
      <c r="M1382" s="400"/>
      <c r="N1382" s="400"/>
      <c r="O1382" s="400"/>
      <c r="P1382" s="400"/>
      <c r="Q1382" s="400"/>
      <c r="R1382" s="400"/>
      <c r="S1382" s="400"/>
      <c r="T1382" s="400"/>
      <c r="V1382" s="403"/>
      <c r="W1382" s="403"/>
      <c r="X1382" s="403"/>
      <c r="Y1382" s="400"/>
      <c r="Z1382" s="400"/>
      <c r="AA1382" s="400"/>
      <c r="AB1382" s="400"/>
      <c r="AC1382" s="400"/>
      <c r="AD1382" s="400"/>
      <c r="AE1382" s="400"/>
      <c r="AF1382" s="400"/>
      <c r="AG1382" s="408"/>
      <c r="AH1382" s="400"/>
      <c r="AI1382" s="400"/>
      <c r="AJ1382" s="400"/>
      <c r="AK1382" s="400"/>
      <c r="AL1382" s="6"/>
      <c r="AM1382" s="6"/>
      <c r="AN1382" s="8"/>
    </row>
    <row r="1383" spans="1:40">
      <c r="A1383" s="725"/>
      <c r="B1383" s="727"/>
      <c r="C1383" s="726"/>
      <c r="D1383" s="726"/>
      <c r="E1383" s="400"/>
      <c r="F1383" s="401"/>
      <c r="G1383" s="400"/>
      <c r="H1383" s="400"/>
      <c r="I1383" s="400"/>
      <c r="J1383" s="409"/>
      <c r="K1383" s="400"/>
      <c r="L1383" s="400"/>
      <c r="M1383" s="400"/>
      <c r="N1383" s="400"/>
      <c r="O1383" s="400"/>
      <c r="P1383" s="400"/>
      <c r="Q1383" s="400"/>
      <c r="R1383" s="400"/>
      <c r="S1383" s="400"/>
      <c r="T1383" s="400"/>
      <c r="V1383" s="403"/>
      <c r="W1383" s="403"/>
      <c r="X1383" s="403"/>
      <c r="Y1383" s="400"/>
      <c r="Z1383" s="400"/>
      <c r="AA1383" s="400"/>
      <c r="AB1383" s="400"/>
      <c r="AC1383" s="400"/>
      <c r="AD1383" s="400"/>
      <c r="AE1383" s="400"/>
      <c r="AF1383" s="400"/>
      <c r="AG1383" s="408"/>
      <c r="AH1383" s="400"/>
      <c r="AI1383" s="400"/>
      <c r="AJ1383" s="400"/>
      <c r="AK1383" s="400"/>
      <c r="AL1383" s="6"/>
      <c r="AM1383" s="6"/>
      <c r="AN1383" s="8"/>
    </row>
    <row r="1384" spans="1:40">
      <c r="A1384" s="725"/>
      <c r="B1384" s="727"/>
      <c r="C1384" s="726"/>
      <c r="D1384" s="726"/>
      <c r="E1384" s="400"/>
      <c r="F1384" s="401"/>
      <c r="G1384" s="400"/>
      <c r="H1384" s="400"/>
      <c r="I1384" s="400"/>
      <c r="J1384" s="409"/>
      <c r="K1384" s="400"/>
      <c r="L1384" s="400"/>
      <c r="M1384" s="400"/>
      <c r="N1384" s="400"/>
      <c r="O1384" s="400"/>
      <c r="P1384" s="400"/>
      <c r="Q1384" s="400"/>
      <c r="R1384" s="400"/>
      <c r="S1384" s="400"/>
      <c r="T1384" s="400"/>
      <c r="V1384" s="403"/>
      <c r="W1384" s="403"/>
      <c r="X1384" s="403"/>
      <c r="Y1384" s="400"/>
      <c r="Z1384" s="400"/>
      <c r="AA1384" s="400"/>
      <c r="AB1384" s="400"/>
      <c r="AC1384" s="400"/>
      <c r="AD1384" s="400"/>
      <c r="AE1384" s="400"/>
      <c r="AF1384" s="400"/>
      <c r="AG1384" s="408"/>
      <c r="AH1384" s="400"/>
      <c r="AI1384" s="400"/>
      <c r="AJ1384" s="400"/>
      <c r="AK1384" s="400"/>
      <c r="AL1384" s="6"/>
      <c r="AM1384" s="6"/>
      <c r="AN1384" s="8"/>
    </row>
    <row r="1385" spans="1:40">
      <c r="A1385" s="725"/>
      <c r="B1385" s="727"/>
      <c r="C1385" s="726"/>
      <c r="D1385" s="726"/>
      <c r="E1385" s="400"/>
      <c r="F1385" s="401"/>
      <c r="G1385" s="400"/>
      <c r="H1385" s="400"/>
      <c r="I1385" s="400"/>
      <c r="J1385" s="409"/>
      <c r="K1385" s="400"/>
      <c r="L1385" s="400"/>
      <c r="M1385" s="400"/>
      <c r="N1385" s="400"/>
      <c r="O1385" s="400"/>
      <c r="P1385" s="400"/>
      <c r="Q1385" s="400"/>
      <c r="R1385" s="400"/>
      <c r="S1385" s="400"/>
      <c r="T1385" s="400"/>
      <c r="V1385" s="403"/>
      <c r="W1385" s="403"/>
      <c r="X1385" s="403"/>
      <c r="Y1385" s="400"/>
      <c r="Z1385" s="400"/>
      <c r="AA1385" s="400"/>
      <c r="AB1385" s="400"/>
      <c r="AC1385" s="400"/>
      <c r="AD1385" s="400"/>
      <c r="AE1385" s="400"/>
      <c r="AF1385" s="400"/>
      <c r="AG1385" s="408"/>
      <c r="AH1385" s="400"/>
      <c r="AI1385" s="400"/>
      <c r="AJ1385" s="400"/>
      <c r="AK1385" s="400"/>
      <c r="AL1385" s="6"/>
      <c r="AM1385" s="6"/>
      <c r="AN1385" s="8"/>
    </row>
    <row r="1386" spans="1:40">
      <c r="A1386" s="725"/>
      <c r="B1386" s="727"/>
      <c r="C1386" s="726"/>
      <c r="D1386" s="726"/>
      <c r="E1386" s="400"/>
      <c r="F1386" s="401"/>
      <c r="G1386" s="400"/>
      <c r="H1386" s="400"/>
      <c r="I1386" s="400"/>
      <c r="J1386" s="409"/>
      <c r="K1386" s="400"/>
      <c r="L1386" s="400"/>
      <c r="M1386" s="400"/>
      <c r="N1386" s="400"/>
      <c r="O1386" s="400"/>
      <c r="P1386" s="400"/>
      <c r="Q1386" s="400"/>
      <c r="R1386" s="400"/>
      <c r="S1386" s="400"/>
      <c r="T1386" s="400"/>
      <c r="V1386" s="403"/>
      <c r="W1386" s="403"/>
      <c r="X1386" s="403"/>
      <c r="Y1386" s="400"/>
      <c r="Z1386" s="400"/>
      <c r="AA1386" s="400"/>
      <c r="AB1386" s="400"/>
      <c r="AC1386" s="400"/>
      <c r="AD1386" s="400"/>
      <c r="AE1386" s="400"/>
      <c r="AF1386" s="400"/>
      <c r="AG1386" s="408"/>
      <c r="AH1386" s="400"/>
      <c r="AI1386" s="400"/>
      <c r="AJ1386" s="400"/>
      <c r="AK1386" s="400"/>
      <c r="AL1386" s="6"/>
      <c r="AM1386" s="6"/>
      <c r="AN1386" s="8"/>
    </row>
    <row r="1387" spans="1:40">
      <c r="A1387" s="725"/>
      <c r="B1387" s="727"/>
      <c r="C1387" s="726"/>
      <c r="D1387" s="726"/>
      <c r="E1387" s="400"/>
      <c r="F1387" s="401"/>
      <c r="G1387" s="400"/>
      <c r="H1387" s="400"/>
      <c r="I1387" s="400"/>
      <c r="J1387" s="409"/>
      <c r="K1387" s="400"/>
      <c r="L1387" s="400"/>
      <c r="M1387" s="400"/>
      <c r="N1387" s="400"/>
      <c r="O1387" s="400"/>
      <c r="P1387" s="400"/>
      <c r="Q1387" s="400"/>
      <c r="R1387" s="400"/>
      <c r="S1387" s="400"/>
      <c r="T1387" s="400"/>
      <c r="V1387" s="403"/>
      <c r="W1387" s="403"/>
      <c r="X1387" s="403"/>
      <c r="Y1387" s="400"/>
      <c r="Z1387" s="400"/>
      <c r="AA1387" s="400"/>
      <c r="AB1387" s="400"/>
      <c r="AC1387" s="400"/>
      <c r="AD1387" s="400"/>
      <c r="AE1387" s="400"/>
      <c r="AF1387" s="400"/>
      <c r="AG1387" s="408"/>
      <c r="AH1387" s="400"/>
      <c r="AI1387" s="400"/>
      <c r="AJ1387" s="400"/>
      <c r="AK1387" s="400"/>
      <c r="AL1387" s="6"/>
      <c r="AM1387" s="6"/>
      <c r="AN1387" s="8"/>
    </row>
    <row r="1388" spans="1:40">
      <c r="A1388" s="725"/>
      <c r="B1388" s="727"/>
      <c r="C1388" s="726"/>
      <c r="D1388" s="726"/>
      <c r="E1388" s="400"/>
      <c r="F1388" s="401"/>
      <c r="G1388" s="400"/>
      <c r="H1388" s="400"/>
      <c r="I1388" s="400"/>
      <c r="J1388" s="409"/>
      <c r="K1388" s="400"/>
      <c r="L1388" s="400"/>
      <c r="M1388" s="400"/>
      <c r="N1388" s="400"/>
      <c r="O1388" s="400"/>
      <c r="P1388" s="400"/>
      <c r="Q1388" s="400"/>
      <c r="R1388" s="400"/>
      <c r="S1388" s="400"/>
      <c r="T1388" s="400"/>
      <c r="V1388" s="403"/>
      <c r="W1388" s="403"/>
      <c r="X1388" s="403"/>
      <c r="Y1388" s="400"/>
      <c r="Z1388" s="400"/>
      <c r="AA1388" s="400"/>
      <c r="AB1388" s="400"/>
      <c r="AC1388" s="400"/>
      <c r="AD1388" s="400"/>
      <c r="AE1388" s="400"/>
      <c r="AF1388" s="400"/>
      <c r="AG1388" s="408"/>
      <c r="AH1388" s="400"/>
      <c r="AI1388" s="400"/>
      <c r="AJ1388" s="400"/>
      <c r="AK1388" s="400"/>
      <c r="AL1388" s="6"/>
      <c r="AM1388" s="6"/>
      <c r="AN1388" s="8"/>
    </row>
    <row r="1389" spans="1:40">
      <c r="A1389" s="725"/>
      <c r="B1389" s="727"/>
      <c r="C1389" s="726"/>
      <c r="D1389" s="726"/>
      <c r="E1389" s="400"/>
      <c r="F1389" s="401"/>
      <c r="G1389" s="400"/>
      <c r="H1389" s="400"/>
      <c r="I1389" s="400"/>
      <c r="J1389" s="409"/>
      <c r="K1389" s="400"/>
      <c r="L1389" s="400"/>
      <c r="M1389" s="400"/>
      <c r="N1389" s="400"/>
      <c r="O1389" s="400"/>
      <c r="P1389" s="400"/>
      <c r="Q1389" s="400"/>
      <c r="R1389" s="400"/>
      <c r="S1389" s="400"/>
      <c r="T1389" s="400"/>
      <c r="V1389" s="403"/>
      <c r="W1389" s="403"/>
      <c r="X1389" s="403"/>
      <c r="Y1389" s="400"/>
      <c r="Z1389" s="400"/>
      <c r="AA1389" s="400"/>
      <c r="AB1389" s="400"/>
      <c r="AC1389" s="400"/>
      <c r="AD1389" s="400"/>
      <c r="AE1389" s="400"/>
      <c r="AF1389" s="400"/>
      <c r="AG1389" s="408"/>
      <c r="AH1389" s="400"/>
      <c r="AI1389" s="400"/>
      <c r="AJ1389" s="400"/>
      <c r="AK1389" s="400"/>
      <c r="AL1389" s="6"/>
      <c r="AM1389" s="6"/>
      <c r="AN1389" s="8"/>
    </row>
    <row r="1390" spans="1:40">
      <c r="A1390" s="725"/>
      <c r="B1390" s="727"/>
      <c r="C1390" s="726"/>
      <c r="D1390" s="726"/>
      <c r="E1390" s="400"/>
      <c r="F1390" s="401"/>
      <c r="G1390" s="400"/>
      <c r="H1390" s="400"/>
      <c r="I1390" s="400"/>
      <c r="J1390" s="409"/>
      <c r="K1390" s="400"/>
      <c r="L1390" s="400"/>
      <c r="M1390" s="400"/>
      <c r="N1390" s="400"/>
      <c r="O1390" s="400"/>
      <c r="P1390" s="400"/>
      <c r="Q1390" s="400"/>
      <c r="R1390" s="400"/>
      <c r="S1390" s="400"/>
      <c r="T1390" s="400"/>
      <c r="W1390" s="403"/>
      <c r="X1390" s="403"/>
      <c r="Y1390" s="400"/>
      <c r="Z1390" s="400"/>
      <c r="AA1390" s="400"/>
      <c r="AB1390" s="400"/>
      <c r="AC1390" s="400"/>
      <c r="AD1390" s="400"/>
      <c r="AE1390" s="400"/>
      <c r="AF1390" s="400"/>
      <c r="AG1390" s="408"/>
      <c r="AH1390" s="400"/>
      <c r="AI1390" s="400"/>
      <c r="AJ1390" s="400"/>
      <c r="AK1390" s="400"/>
      <c r="AL1390" s="6"/>
      <c r="AM1390" s="6"/>
      <c r="AN1390" s="8"/>
    </row>
    <row r="1391" spans="1:40">
      <c r="A1391" s="725"/>
      <c r="B1391" s="727"/>
      <c r="C1391" s="726"/>
      <c r="D1391" s="726"/>
      <c r="E1391" s="400"/>
      <c r="F1391" s="401"/>
      <c r="G1391" s="400"/>
      <c r="H1391" s="400"/>
      <c r="I1391" s="400"/>
      <c r="J1391" s="409"/>
      <c r="K1391" s="400"/>
      <c r="L1391" s="400"/>
      <c r="M1391" s="400"/>
      <c r="N1391" s="400"/>
      <c r="O1391" s="400"/>
      <c r="P1391" s="400"/>
      <c r="Q1391" s="400"/>
      <c r="R1391" s="400"/>
      <c r="S1391" s="400"/>
      <c r="T1391" s="400"/>
      <c r="V1391" s="403"/>
      <c r="W1391" s="403"/>
      <c r="X1391" s="403"/>
      <c r="Y1391" s="400"/>
      <c r="Z1391" s="400"/>
      <c r="AA1391" s="400"/>
      <c r="AB1391" s="400"/>
      <c r="AC1391" s="400"/>
      <c r="AD1391" s="400"/>
      <c r="AE1391" s="400"/>
      <c r="AF1391" s="400"/>
      <c r="AG1391" s="408"/>
      <c r="AH1391" s="400"/>
      <c r="AI1391" s="400"/>
      <c r="AJ1391" s="400"/>
      <c r="AK1391" s="400"/>
      <c r="AL1391" s="6"/>
      <c r="AM1391" s="6"/>
      <c r="AN1391" s="8"/>
    </row>
    <row r="1392" spans="1:40">
      <c r="A1392" s="725"/>
      <c r="B1392" s="727"/>
      <c r="C1392" s="726"/>
      <c r="D1392" s="726"/>
      <c r="E1392" s="400"/>
      <c r="F1392" s="401"/>
      <c r="G1392" s="400"/>
      <c r="H1392" s="400"/>
      <c r="I1392" s="400"/>
      <c r="J1392" s="409"/>
      <c r="K1392" s="400"/>
      <c r="L1392" s="400"/>
      <c r="M1392" s="400"/>
      <c r="N1392" s="400"/>
      <c r="O1392" s="400"/>
      <c r="P1392" s="400"/>
      <c r="Q1392" s="400"/>
      <c r="R1392" s="400"/>
      <c r="S1392" s="400"/>
      <c r="T1392" s="400"/>
      <c r="V1392" s="403"/>
      <c r="W1392" s="403"/>
      <c r="X1392" s="403"/>
      <c r="Y1392" s="400"/>
      <c r="Z1392" s="400"/>
      <c r="AA1392" s="400"/>
      <c r="AB1392" s="400"/>
      <c r="AC1392" s="400"/>
      <c r="AD1392" s="400"/>
      <c r="AE1392" s="400"/>
      <c r="AF1392" s="400"/>
      <c r="AG1392" s="408"/>
      <c r="AH1392" s="400"/>
      <c r="AI1392" s="400"/>
      <c r="AJ1392" s="400"/>
      <c r="AK1392" s="400"/>
      <c r="AL1392" s="6"/>
      <c r="AM1392" s="6"/>
      <c r="AN1392" s="8"/>
    </row>
    <row r="1393" spans="1:40">
      <c r="A1393" s="725"/>
      <c r="B1393" s="727"/>
      <c r="C1393" s="726"/>
      <c r="D1393" s="726"/>
      <c r="E1393" s="400"/>
      <c r="F1393" s="401"/>
      <c r="G1393" s="400"/>
      <c r="H1393" s="400"/>
      <c r="I1393" s="400"/>
      <c r="J1393" s="409"/>
      <c r="K1393" s="400"/>
      <c r="L1393" s="400"/>
      <c r="M1393" s="400"/>
      <c r="N1393" s="400"/>
      <c r="O1393" s="400"/>
      <c r="P1393" s="400"/>
      <c r="Q1393" s="400"/>
      <c r="R1393" s="400"/>
      <c r="S1393" s="400"/>
      <c r="T1393" s="400"/>
      <c r="V1393" s="403"/>
      <c r="W1393" s="403"/>
      <c r="X1393" s="403"/>
      <c r="Y1393" s="400"/>
      <c r="Z1393" s="400"/>
      <c r="AA1393" s="400"/>
      <c r="AB1393" s="400"/>
      <c r="AC1393" s="400"/>
      <c r="AD1393" s="400"/>
      <c r="AE1393" s="400"/>
      <c r="AF1393" s="400"/>
      <c r="AG1393" s="408"/>
      <c r="AH1393" s="400"/>
      <c r="AI1393" s="400"/>
      <c r="AJ1393" s="400"/>
      <c r="AK1393" s="400"/>
      <c r="AL1393" s="6"/>
      <c r="AM1393" s="6"/>
      <c r="AN1393" s="8"/>
    </row>
    <row r="1394" spans="1:40">
      <c r="A1394" s="725"/>
      <c r="B1394" s="727"/>
      <c r="C1394" s="726"/>
      <c r="D1394" s="726"/>
      <c r="E1394" s="400"/>
      <c r="F1394" s="401"/>
      <c r="G1394" s="400"/>
      <c r="H1394" s="400"/>
      <c r="I1394" s="400"/>
      <c r="J1394" s="409"/>
      <c r="K1394" s="400"/>
      <c r="L1394" s="400"/>
      <c r="M1394" s="400"/>
      <c r="N1394" s="400"/>
      <c r="O1394" s="400"/>
      <c r="P1394" s="400"/>
      <c r="Q1394" s="400"/>
      <c r="R1394" s="400"/>
      <c r="S1394" s="400"/>
      <c r="T1394" s="400"/>
      <c r="V1394" s="403"/>
      <c r="W1394" s="403"/>
      <c r="X1394" s="403"/>
      <c r="Y1394" s="400"/>
      <c r="Z1394" s="400"/>
      <c r="AA1394" s="400"/>
      <c r="AB1394" s="400"/>
      <c r="AC1394" s="400"/>
      <c r="AD1394" s="400"/>
      <c r="AE1394" s="400"/>
      <c r="AF1394" s="400"/>
      <c r="AG1394" s="408"/>
      <c r="AH1394" s="400"/>
      <c r="AI1394" s="400"/>
      <c r="AJ1394" s="400"/>
      <c r="AK1394" s="400"/>
      <c r="AL1394" s="6"/>
      <c r="AM1394" s="6"/>
      <c r="AN1394" s="8"/>
    </row>
    <row r="1395" spans="1:40">
      <c r="A1395" s="725"/>
      <c r="B1395" s="727"/>
      <c r="C1395" s="726"/>
      <c r="D1395" s="726"/>
      <c r="E1395" s="400"/>
      <c r="F1395" s="401"/>
      <c r="G1395" s="400"/>
      <c r="H1395" s="400"/>
      <c r="I1395" s="400"/>
      <c r="J1395" s="409"/>
      <c r="K1395" s="400"/>
      <c r="L1395" s="400"/>
      <c r="M1395" s="400"/>
      <c r="N1395" s="400"/>
      <c r="O1395" s="400"/>
      <c r="P1395" s="400"/>
      <c r="Q1395" s="400"/>
      <c r="R1395" s="400"/>
      <c r="S1395" s="400"/>
      <c r="T1395" s="400"/>
      <c r="V1395" s="403"/>
      <c r="W1395" s="403"/>
      <c r="X1395" s="403"/>
      <c r="Y1395" s="400"/>
      <c r="Z1395" s="400"/>
      <c r="AA1395" s="400"/>
      <c r="AB1395" s="400"/>
      <c r="AC1395" s="400"/>
      <c r="AD1395" s="400"/>
      <c r="AE1395" s="400"/>
      <c r="AF1395" s="400"/>
      <c r="AG1395" s="408"/>
      <c r="AH1395" s="400"/>
      <c r="AI1395" s="400"/>
      <c r="AJ1395" s="400"/>
      <c r="AK1395" s="400"/>
      <c r="AL1395" s="6"/>
      <c r="AM1395" s="6"/>
      <c r="AN1395" s="8"/>
    </row>
    <row r="1396" spans="1:40">
      <c r="A1396" s="725"/>
      <c r="B1396" s="727"/>
      <c r="C1396" s="726"/>
      <c r="D1396" s="726"/>
      <c r="E1396" s="400"/>
      <c r="F1396" s="401"/>
      <c r="G1396" s="400"/>
      <c r="H1396" s="400"/>
      <c r="I1396" s="400"/>
      <c r="J1396" s="409"/>
      <c r="K1396" s="400"/>
      <c r="L1396" s="400"/>
      <c r="M1396" s="400"/>
      <c r="N1396" s="400"/>
      <c r="O1396" s="400"/>
      <c r="P1396" s="400"/>
      <c r="Q1396" s="400"/>
      <c r="R1396" s="400"/>
      <c r="S1396" s="400"/>
      <c r="T1396" s="400"/>
      <c r="V1396" s="403"/>
      <c r="W1396" s="403"/>
      <c r="X1396" s="403"/>
      <c r="Y1396" s="400"/>
      <c r="Z1396" s="400"/>
      <c r="AA1396" s="400"/>
      <c r="AB1396" s="400"/>
      <c r="AC1396" s="400"/>
      <c r="AD1396" s="400"/>
      <c r="AE1396" s="400"/>
      <c r="AF1396" s="400"/>
      <c r="AG1396" s="408"/>
      <c r="AH1396" s="400"/>
      <c r="AI1396" s="400"/>
      <c r="AJ1396" s="400"/>
      <c r="AK1396" s="400"/>
      <c r="AL1396" s="6"/>
      <c r="AM1396" s="6"/>
      <c r="AN1396" s="8"/>
    </row>
    <row r="1397" spans="1:40">
      <c r="A1397" s="725"/>
      <c r="B1397" s="727"/>
      <c r="C1397" s="726"/>
      <c r="D1397" s="726"/>
      <c r="E1397" s="400"/>
      <c r="F1397" s="401"/>
      <c r="G1397" s="400"/>
      <c r="H1397" s="400"/>
      <c r="I1397" s="400"/>
      <c r="J1397" s="409"/>
      <c r="K1397" s="400"/>
      <c r="L1397" s="400"/>
      <c r="M1397" s="400"/>
      <c r="N1397" s="400"/>
      <c r="O1397" s="400"/>
      <c r="P1397" s="400"/>
      <c r="Q1397" s="400"/>
      <c r="R1397" s="400"/>
      <c r="S1397" s="400"/>
      <c r="T1397" s="400"/>
      <c r="V1397" s="403"/>
      <c r="W1397" s="403"/>
      <c r="X1397" s="403"/>
      <c r="Y1397" s="400"/>
      <c r="Z1397" s="400"/>
      <c r="AA1397" s="400"/>
      <c r="AB1397" s="400"/>
      <c r="AC1397" s="400"/>
      <c r="AD1397" s="400"/>
      <c r="AE1397" s="400"/>
      <c r="AF1397" s="400"/>
      <c r="AG1397" s="408"/>
      <c r="AH1397" s="400"/>
      <c r="AI1397" s="400"/>
      <c r="AJ1397" s="400"/>
      <c r="AK1397" s="400"/>
      <c r="AL1397" s="6"/>
      <c r="AM1397" s="6"/>
      <c r="AN1397" s="8"/>
    </row>
    <row r="1398" spans="1:40">
      <c r="A1398" s="725"/>
      <c r="B1398" s="727"/>
      <c r="C1398" s="726"/>
      <c r="D1398" s="726"/>
      <c r="E1398" s="400"/>
      <c r="F1398" s="401"/>
      <c r="G1398" s="400"/>
      <c r="H1398" s="400"/>
      <c r="I1398" s="400"/>
      <c r="J1398" s="409"/>
      <c r="K1398" s="400"/>
      <c r="L1398" s="400"/>
      <c r="M1398" s="400"/>
      <c r="N1398" s="400"/>
      <c r="O1398" s="400"/>
      <c r="P1398" s="400"/>
      <c r="Q1398" s="400"/>
      <c r="R1398" s="400"/>
      <c r="S1398" s="400"/>
      <c r="T1398" s="400"/>
      <c r="V1398" s="403"/>
      <c r="W1398" s="403"/>
      <c r="X1398" s="403"/>
      <c r="Y1398" s="400"/>
      <c r="Z1398" s="400"/>
      <c r="AA1398" s="400"/>
      <c r="AB1398" s="400"/>
      <c r="AC1398" s="400"/>
      <c r="AD1398" s="400"/>
      <c r="AE1398" s="400"/>
      <c r="AF1398" s="400"/>
      <c r="AG1398" s="408"/>
      <c r="AH1398" s="400"/>
      <c r="AI1398" s="400"/>
      <c r="AJ1398" s="400"/>
      <c r="AK1398" s="400"/>
      <c r="AL1398" s="6"/>
      <c r="AM1398" s="6"/>
      <c r="AN1398" s="8"/>
    </row>
    <row r="1399" spans="1:40">
      <c r="A1399" s="725"/>
      <c r="B1399" s="727"/>
      <c r="C1399" s="726"/>
      <c r="D1399" s="726"/>
      <c r="E1399" s="400"/>
      <c r="F1399" s="401"/>
      <c r="G1399" s="400"/>
      <c r="H1399" s="400"/>
      <c r="I1399" s="400"/>
      <c r="J1399" s="409"/>
      <c r="K1399" s="400"/>
      <c r="L1399" s="400"/>
      <c r="M1399" s="400"/>
      <c r="N1399" s="400"/>
      <c r="O1399" s="400"/>
      <c r="P1399" s="400"/>
      <c r="Q1399" s="400"/>
      <c r="R1399" s="400"/>
      <c r="S1399" s="400"/>
      <c r="T1399" s="400"/>
      <c r="V1399" s="403"/>
      <c r="W1399" s="403"/>
      <c r="X1399" s="403"/>
      <c r="Y1399" s="400"/>
      <c r="Z1399" s="400"/>
      <c r="AA1399" s="400"/>
      <c r="AB1399" s="400"/>
      <c r="AC1399" s="400"/>
      <c r="AD1399" s="400"/>
      <c r="AE1399" s="400"/>
      <c r="AF1399" s="400"/>
      <c r="AG1399" s="408"/>
      <c r="AH1399" s="400"/>
      <c r="AI1399" s="400"/>
      <c r="AJ1399" s="400"/>
      <c r="AK1399" s="400"/>
      <c r="AL1399" s="6"/>
      <c r="AM1399" s="6"/>
      <c r="AN1399" s="8"/>
    </row>
    <row r="1400" spans="1:40">
      <c r="A1400" s="725"/>
      <c r="B1400" s="727"/>
      <c r="C1400" s="726"/>
      <c r="D1400" s="726"/>
      <c r="E1400" s="400"/>
      <c r="F1400" s="401"/>
      <c r="G1400" s="400"/>
      <c r="H1400" s="400"/>
      <c r="I1400" s="400"/>
      <c r="J1400" s="409"/>
      <c r="K1400" s="400"/>
      <c r="L1400" s="400"/>
      <c r="M1400" s="400"/>
      <c r="N1400" s="400"/>
      <c r="O1400" s="400"/>
      <c r="P1400" s="400"/>
      <c r="Q1400" s="400"/>
      <c r="R1400" s="400"/>
      <c r="S1400" s="400"/>
      <c r="T1400" s="400"/>
      <c r="V1400" s="403"/>
      <c r="W1400" s="403"/>
      <c r="X1400" s="403"/>
      <c r="Y1400" s="400"/>
      <c r="Z1400" s="400"/>
      <c r="AA1400" s="400"/>
      <c r="AB1400" s="400"/>
      <c r="AC1400" s="400"/>
      <c r="AD1400" s="400"/>
      <c r="AE1400" s="400"/>
      <c r="AF1400" s="400"/>
      <c r="AG1400" s="408"/>
      <c r="AH1400" s="400"/>
      <c r="AI1400" s="400"/>
      <c r="AJ1400" s="400"/>
      <c r="AK1400" s="400"/>
      <c r="AL1400" s="6"/>
      <c r="AM1400" s="6"/>
      <c r="AN1400" s="8"/>
    </row>
    <row r="1401" spans="1:40">
      <c r="A1401" s="725"/>
      <c r="B1401" s="727"/>
      <c r="C1401" s="726"/>
      <c r="D1401" s="726"/>
      <c r="E1401" s="400"/>
      <c r="F1401" s="401"/>
      <c r="G1401" s="400"/>
      <c r="H1401" s="400"/>
      <c r="I1401" s="400"/>
      <c r="J1401" s="409"/>
      <c r="K1401" s="400"/>
      <c r="L1401" s="400"/>
      <c r="M1401" s="400"/>
      <c r="N1401" s="400"/>
      <c r="O1401" s="400"/>
      <c r="P1401" s="400"/>
      <c r="Q1401" s="400"/>
      <c r="R1401" s="400"/>
      <c r="S1401" s="400"/>
      <c r="T1401" s="400"/>
      <c r="V1401" s="403"/>
      <c r="W1401" s="403"/>
      <c r="X1401" s="403"/>
      <c r="Y1401" s="400"/>
      <c r="Z1401" s="400"/>
      <c r="AA1401" s="400"/>
      <c r="AB1401" s="400"/>
      <c r="AC1401" s="400"/>
      <c r="AD1401" s="400"/>
      <c r="AE1401" s="400"/>
      <c r="AF1401" s="400"/>
      <c r="AG1401" s="408"/>
      <c r="AH1401" s="400"/>
      <c r="AI1401" s="400"/>
      <c r="AJ1401" s="400"/>
      <c r="AK1401" s="400"/>
      <c r="AL1401" s="6"/>
      <c r="AM1401" s="6"/>
      <c r="AN1401" s="8"/>
    </row>
    <row r="1402" spans="1:40">
      <c r="A1402" s="725"/>
      <c r="B1402" s="727"/>
      <c r="C1402" s="726"/>
      <c r="D1402" s="726"/>
      <c r="E1402" s="400"/>
      <c r="F1402" s="401"/>
      <c r="G1402" s="400"/>
      <c r="H1402" s="400"/>
      <c r="I1402" s="400"/>
      <c r="J1402" s="409"/>
      <c r="K1402" s="400"/>
      <c r="L1402" s="400"/>
      <c r="M1402" s="400"/>
      <c r="N1402" s="400"/>
      <c r="O1402" s="400"/>
      <c r="P1402" s="400"/>
      <c r="Q1402" s="400"/>
      <c r="R1402" s="400"/>
      <c r="S1402" s="400"/>
      <c r="T1402" s="400"/>
      <c r="V1402" s="403"/>
      <c r="W1402" s="403"/>
      <c r="X1402" s="403"/>
      <c r="Y1402" s="400"/>
      <c r="Z1402" s="400"/>
      <c r="AA1402" s="400"/>
      <c r="AB1402" s="400"/>
      <c r="AC1402" s="400"/>
      <c r="AD1402" s="400"/>
      <c r="AE1402" s="400"/>
      <c r="AF1402" s="400"/>
      <c r="AG1402" s="408"/>
      <c r="AH1402" s="400"/>
      <c r="AI1402" s="400"/>
      <c r="AJ1402" s="400"/>
      <c r="AK1402" s="400"/>
      <c r="AL1402" s="6"/>
      <c r="AM1402" s="6"/>
      <c r="AN1402" s="8"/>
    </row>
    <row r="1403" spans="1:40">
      <c r="A1403" s="725"/>
      <c r="B1403" s="727"/>
      <c r="C1403" s="726"/>
      <c r="D1403" s="726"/>
      <c r="E1403" s="400"/>
      <c r="F1403" s="401"/>
      <c r="G1403" s="400"/>
      <c r="H1403" s="400"/>
      <c r="I1403" s="400"/>
      <c r="J1403" s="409"/>
      <c r="K1403" s="400"/>
      <c r="L1403" s="400"/>
      <c r="M1403" s="400"/>
      <c r="N1403" s="400"/>
      <c r="O1403" s="400"/>
      <c r="P1403" s="400"/>
      <c r="Q1403" s="400"/>
      <c r="R1403" s="400"/>
      <c r="S1403" s="400"/>
      <c r="T1403" s="400"/>
      <c r="V1403" s="403"/>
      <c r="W1403" s="403"/>
      <c r="X1403" s="403"/>
      <c r="Y1403" s="400"/>
      <c r="Z1403" s="400"/>
      <c r="AA1403" s="400"/>
      <c r="AB1403" s="400"/>
      <c r="AC1403" s="400"/>
      <c r="AD1403" s="400"/>
      <c r="AE1403" s="400"/>
      <c r="AF1403" s="400"/>
      <c r="AG1403" s="408"/>
      <c r="AH1403" s="400"/>
      <c r="AI1403" s="400"/>
      <c r="AJ1403" s="400"/>
      <c r="AK1403" s="400"/>
      <c r="AL1403" s="6"/>
      <c r="AM1403" s="6"/>
      <c r="AN1403" s="8"/>
    </row>
    <row r="1404" spans="1:40">
      <c r="A1404" s="725"/>
      <c r="B1404" s="727"/>
      <c r="C1404" s="726"/>
      <c r="D1404" s="726"/>
      <c r="E1404" s="400"/>
      <c r="F1404" s="401"/>
      <c r="G1404" s="400"/>
      <c r="H1404" s="400"/>
      <c r="I1404" s="400"/>
      <c r="J1404" s="409"/>
      <c r="K1404" s="400"/>
      <c r="L1404" s="400"/>
      <c r="M1404" s="400"/>
      <c r="N1404" s="400"/>
      <c r="O1404" s="400"/>
      <c r="P1404" s="400"/>
      <c r="Q1404" s="400"/>
      <c r="R1404" s="400"/>
      <c r="S1404" s="400"/>
      <c r="T1404" s="400"/>
      <c r="V1404" s="403"/>
      <c r="W1404" s="403"/>
      <c r="X1404" s="403"/>
      <c r="Y1404" s="400"/>
      <c r="Z1404" s="400"/>
      <c r="AA1404" s="400"/>
      <c r="AB1404" s="400"/>
      <c r="AC1404" s="400"/>
      <c r="AD1404" s="400"/>
      <c r="AE1404" s="400"/>
      <c r="AF1404" s="400"/>
      <c r="AG1404" s="408"/>
      <c r="AH1404" s="400"/>
      <c r="AI1404" s="400"/>
      <c r="AJ1404" s="400"/>
      <c r="AK1404" s="400"/>
      <c r="AL1404" s="6"/>
      <c r="AM1404" s="6"/>
      <c r="AN1404" s="8"/>
    </row>
    <row r="1405" spans="1:40">
      <c r="A1405" s="725"/>
      <c r="B1405" s="727"/>
      <c r="C1405" s="726"/>
      <c r="D1405" s="726"/>
      <c r="E1405" s="400"/>
      <c r="F1405" s="401"/>
      <c r="G1405" s="400"/>
      <c r="H1405" s="400"/>
      <c r="I1405" s="400"/>
      <c r="J1405" s="409"/>
      <c r="K1405" s="400"/>
      <c r="L1405" s="400"/>
      <c r="M1405" s="400"/>
      <c r="N1405" s="400"/>
      <c r="O1405" s="400"/>
      <c r="P1405" s="400"/>
      <c r="Q1405" s="400"/>
      <c r="R1405" s="400"/>
      <c r="S1405" s="400"/>
      <c r="T1405" s="400"/>
      <c r="V1405" s="403"/>
      <c r="W1405" s="403"/>
      <c r="X1405" s="403"/>
      <c r="Y1405" s="400"/>
      <c r="Z1405" s="400"/>
      <c r="AA1405" s="400"/>
      <c r="AB1405" s="400"/>
      <c r="AC1405" s="400"/>
      <c r="AD1405" s="400"/>
      <c r="AE1405" s="400"/>
      <c r="AF1405" s="400"/>
      <c r="AG1405" s="408"/>
      <c r="AH1405" s="400"/>
      <c r="AI1405" s="400"/>
      <c r="AJ1405" s="400"/>
      <c r="AK1405" s="400"/>
      <c r="AL1405" s="6"/>
      <c r="AM1405" s="6"/>
      <c r="AN1405" s="8"/>
    </row>
    <row r="1406" spans="1:40">
      <c r="A1406" s="725"/>
      <c r="B1406" s="727"/>
      <c r="C1406" s="726"/>
      <c r="D1406" s="726"/>
      <c r="E1406" s="400"/>
      <c r="F1406" s="401"/>
      <c r="G1406" s="400"/>
      <c r="H1406" s="400"/>
      <c r="I1406" s="400"/>
      <c r="J1406" s="409"/>
      <c r="K1406" s="400"/>
      <c r="L1406" s="400"/>
      <c r="M1406" s="400"/>
      <c r="N1406" s="400"/>
      <c r="O1406" s="400"/>
      <c r="P1406" s="400"/>
      <c r="Q1406" s="400"/>
      <c r="R1406" s="400"/>
      <c r="S1406" s="400"/>
      <c r="T1406" s="400"/>
      <c r="V1406" s="403"/>
      <c r="W1406" s="403"/>
      <c r="X1406" s="403"/>
      <c r="Y1406" s="400"/>
      <c r="Z1406" s="400"/>
      <c r="AA1406" s="400"/>
      <c r="AB1406" s="400"/>
      <c r="AC1406" s="400"/>
      <c r="AD1406" s="400"/>
      <c r="AE1406" s="400"/>
      <c r="AF1406" s="400"/>
      <c r="AG1406" s="408"/>
      <c r="AH1406" s="400"/>
      <c r="AI1406" s="400"/>
      <c r="AJ1406" s="400"/>
      <c r="AK1406" s="400"/>
      <c r="AL1406" s="6"/>
      <c r="AM1406" s="6"/>
      <c r="AN1406" s="8"/>
    </row>
    <row r="1407" spans="1:40">
      <c r="A1407" s="725"/>
      <c r="B1407" s="727"/>
      <c r="C1407" s="726"/>
      <c r="D1407" s="726"/>
      <c r="E1407" s="400"/>
      <c r="F1407" s="401"/>
      <c r="G1407" s="400"/>
      <c r="H1407" s="400"/>
      <c r="I1407" s="400"/>
      <c r="J1407" s="409"/>
      <c r="K1407" s="400"/>
      <c r="L1407" s="400"/>
      <c r="M1407" s="400"/>
      <c r="N1407" s="400"/>
      <c r="O1407" s="400"/>
      <c r="P1407" s="400"/>
      <c r="Q1407" s="400"/>
      <c r="R1407" s="400"/>
      <c r="S1407" s="400"/>
      <c r="T1407" s="400"/>
      <c r="V1407" s="403"/>
      <c r="W1407" s="403"/>
      <c r="X1407" s="403"/>
      <c r="Y1407" s="400"/>
      <c r="Z1407" s="400"/>
      <c r="AA1407" s="400"/>
      <c r="AB1407" s="400"/>
      <c r="AC1407" s="400"/>
      <c r="AD1407" s="400"/>
      <c r="AE1407" s="400"/>
      <c r="AF1407" s="400"/>
      <c r="AG1407" s="408"/>
      <c r="AH1407" s="400"/>
      <c r="AI1407" s="400"/>
      <c r="AJ1407" s="400"/>
      <c r="AK1407" s="400"/>
      <c r="AL1407" s="6"/>
      <c r="AM1407" s="6"/>
      <c r="AN1407" s="8"/>
    </row>
    <row r="1408" spans="1:40">
      <c r="A1408" s="725"/>
      <c r="B1408" s="727"/>
      <c r="C1408" s="726"/>
      <c r="D1408" s="726"/>
      <c r="E1408" s="400"/>
      <c r="F1408" s="401"/>
      <c r="G1408" s="400"/>
      <c r="H1408" s="400"/>
      <c r="I1408" s="400"/>
      <c r="J1408" s="409"/>
      <c r="K1408" s="400"/>
      <c r="L1408" s="400"/>
      <c r="M1408" s="400"/>
      <c r="N1408" s="400"/>
      <c r="O1408" s="400"/>
      <c r="P1408" s="400"/>
      <c r="Q1408" s="400"/>
      <c r="R1408" s="400"/>
      <c r="S1408" s="400"/>
      <c r="T1408" s="400"/>
      <c r="V1408" s="403"/>
      <c r="W1408" s="403"/>
      <c r="X1408" s="403"/>
      <c r="Y1408" s="400"/>
      <c r="Z1408" s="400"/>
      <c r="AA1408" s="400"/>
      <c r="AB1408" s="400"/>
      <c r="AC1408" s="400"/>
      <c r="AD1408" s="400"/>
      <c r="AE1408" s="400"/>
      <c r="AF1408" s="400"/>
      <c r="AG1408" s="408"/>
      <c r="AH1408" s="400"/>
      <c r="AI1408" s="400"/>
      <c r="AJ1408" s="400"/>
      <c r="AK1408" s="400"/>
      <c r="AL1408" s="6"/>
      <c r="AM1408" s="6"/>
      <c r="AN1408" s="8"/>
    </row>
    <row r="1409" spans="1:40">
      <c r="A1409" s="725"/>
      <c r="B1409" s="727"/>
      <c r="C1409" s="726"/>
      <c r="D1409" s="726"/>
      <c r="E1409" s="400"/>
      <c r="F1409" s="401"/>
      <c r="G1409" s="400"/>
      <c r="H1409" s="400"/>
      <c r="I1409" s="400"/>
      <c r="J1409" s="409"/>
      <c r="K1409" s="400"/>
      <c r="L1409" s="400"/>
      <c r="M1409" s="400"/>
      <c r="N1409" s="400"/>
      <c r="O1409" s="400"/>
      <c r="P1409" s="400"/>
      <c r="Q1409" s="400"/>
      <c r="R1409" s="400"/>
      <c r="S1409" s="400"/>
      <c r="T1409" s="400"/>
      <c r="V1409" s="403"/>
      <c r="W1409" s="403"/>
      <c r="X1409" s="403"/>
      <c r="Y1409" s="400"/>
      <c r="Z1409" s="400"/>
      <c r="AA1409" s="400"/>
      <c r="AB1409" s="400"/>
      <c r="AC1409" s="400"/>
      <c r="AD1409" s="400"/>
      <c r="AE1409" s="400"/>
      <c r="AF1409" s="400"/>
      <c r="AG1409" s="408"/>
      <c r="AH1409" s="400"/>
      <c r="AI1409" s="400"/>
      <c r="AJ1409" s="400"/>
      <c r="AK1409" s="400"/>
      <c r="AL1409" s="6"/>
      <c r="AM1409" s="6"/>
      <c r="AN1409" s="8"/>
    </row>
    <row r="1410" spans="1:40">
      <c r="A1410" s="725"/>
      <c r="B1410" s="727"/>
      <c r="C1410" s="726"/>
      <c r="D1410" s="726"/>
      <c r="E1410" s="400"/>
      <c r="F1410" s="401"/>
      <c r="G1410" s="400"/>
      <c r="H1410" s="400"/>
      <c r="I1410" s="400"/>
      <c r="J1410" s="409"/>
      <c r="K1410" s="400"/>
      <c r="L1410" s="400"/>
      <c r="M1410" s="400"/>
      <c r="N1410" s="400"/>
      <c r="O1410" s="400"/>
      <c r="P1410" s="400"/>
      <c r="Q1410" s="400"/>
      <c r="R1410" s="400"/>
      <c r="S1410" s="400"/>
      <c r="T1410" s="400"/>
      <c r="W1410" s="403"/>
      <c r="X1410" s="403"/>
      <c r="Y1410" s="400"/>
      <c r="Z1410" s="400"/>
      <c r="AA1410" s="400"/>
      <c r="AB1410" s="400"/>
      <c r="AC1410" s="400"/>
      <c r="AD1410" s="400"/>
      <c r="AE1410" s="400"/>
      <c r="AF1410" s="400"/>
      <c r="AG1410" s="408"/>
      <c r="AH1410" s="400"/>
      <c r="AI1410" s="400"/>
      <c r="AJ1410" s="400"/>
      <c r="AK1410" s="400"/>
      <c r="AL1410" s="6"/>
      <c r="AM1410" s="6"/>
      <c r="AN1410" s="8"/>
    </row>
    <row r="1411" spans="1:40">
      <c r="A1411" s="725"/>
      <c r="B1411" s="727"/>
      <c r="C1411" s="726"/>
      <c r="D1411" s="726"/>
      <c r="E1411" s="400"/>
      <c r="F1411" s="401"/>
      <c r="G1411" s="400"/>
      <c r="H1411" s="400"/>
      <c r="I1411" s="400"/>
      <c r="J1411" s="409"/>
      <c r="K1411" s="400"/>
      <c r="L1411" s="400"/>
      <c r="M1411" s="400"/>
      <c r="N1411" s="400"/>
      <c r="O1411" s="400"/>
      <c r="P1411" s="400"/>
      <c r="Q1411" s="400"/>
      <c r="R1411" s="400"/>
      <c r="S1411" s="400"/>
      <c r="T1411" s="400"/>
      <c r="V1411" s="403"/>
      <c r="W1411" s="403"/>
      <c r="X1411" s="403"/>
      <c r="Y1411" s="400"/>
      <c r="Z1411" s="400"/>
      <c r="AA1411" s="400"/>
      <c r="AB1411" s="400"/>
      <c r="AC1411" s="400"/>
      <c r="AD1411" s="400"/>
      <c r="AE1411" s="400"/>
      <c r="AF1411" s="400"/>
      <c r="AG1411" s="408"/>
      <c r="AH1411" s="400"/>
      <c r="AI1411" s="400"/>
      <c r="AJ1411" s="400"/>
      <c r="AK1411" s="400"/>
      <c r="AL1411" s="6"/>
      <c r="AM1411" s="6"/>
      <c r="AN1411" s="8"/>
    </row>
    <row r="1412" spans="1:40">
      <c r="A1412" s="725"/>
      <c r="B1412" s="727"/>
      <c r="C1412" s="726"/>
      <c r="D1412" s="726"/>
      <c r="E1412" s="400"/>
      <c r="F1412" s="401"/>
      <c r="G1412" s="400"/>
      <c r="H1412" s="400"/>
      <c r="I1412" s="400"/>
      <c r="J1412" s="409"/>
      <c r="K1412" s="400"/>
      <c r="L1412" s="400"/>
      <c r="M1412" s="400"/>
      <c r="N1412" s="400"/>
      <c r="O1412" s="400"/>
      <c r="P1412" s="400"/>
      <c r="Q1412" s="400"/>
      <c r="R1412" s="400"/>
      <c r="S1412" s="400"/>
      <c r="T1412" s="400"/>
      <c r="V1412" s="403"/>
      <c r="W1412" s="403"/>
      <c r="X1412" s="403"/>
      <c r="Y1412" s="400"/>
      <c r="Z1412" s="400"/>
      <c r="AA1412" s="400"/>
      <c r="AB1412" s="400"/>
      <c r="AC1412" s="400"/>
      <c r="AD1412" s="400"/>
      <c r="AE1412" s="400"/>
      <c r="AF1412" s="400"/>
      <c r="AG1412" s="408"/>
      <c r="AH1412" s="400"/>
      <c r="AI1412" s="400"/>
      <c r="AJ1412" s="400"/>
      <c r="AK1412" s="400"/>
      <c r="AL1412" s="6"/>
      <c r="AM1412" s="6"/>
      <c r="AN1412" s="8"/>
    </row>
    <row r="1413" spans="1:40">
      <c r="A1413" s="725"/>
      <c r="B1413" s="727"/>
      <c r="C1413" s="726"/>
      <c r="D1413" s="726"/>
      <c r="E1413" s="400"/>
      <c r="F1413" s="401"/>
      <c r="G1413" s="400"/>
      <c r="H1413" s="400"/>
      <c r="I1413" s="400"/>
      <c r="J1413" s="409"/>
      <c r="K1413" s="400"/>
      <c r="L1413" s="400"/>
      <c r="M1413" s="400"/>
      <c r="N1413" s="400"/>
      <c r="O1413" s="400"/>
      <c r="P1413" s="400"/>
      <c r="Q1413" s="400"/>
      <c r="R1413" s="400"/>
      <c r="S1413" s="400"/>
      <c r="T1413" s="400"/>
      <c r="V1413" s="403"/>
      <c r="W1413" s="403"/>
      <c r="X1413" s="403"/>
      <c r="Y1413" s="400"/>
      <c r="Z1413" s="400"/>
      <c r="AA1413" s="400"/>
      <c r="AB1413" s="400"/>
      <c r="AC1413" s="400"/>
      <c r="AD1413" s="400"/>
      <c r="AE1413" s="400"/>
      <c r="AF1413" s="400"/>
      <c r="AG1413" s="408"/>
      <c r="AH1413" s="400"/>
      <c r="AI1413" s="400"/>
      <c r="AJ1413" s="400"/>
      <c r="AK1413" s="400"/>
      <c r="AL1413" s="6"/>
      <c r="AM1413" s="6"/>
      <c r="AN1413" s="8"/>
    </row>
    <row r="1414" spans="1:40">
      <c r="A1414" s="725"/>
      <c r="B1414" s="727"/>
      <c r="C1414" s="726"/>
      <c r="D1414" s="726"/>
      <c r="E1414" s="400"/>
      <c r="F1414" s="401"/>
      <c r="G1414" s="400"/>
      <c r="H1414" s="400"/>
      <c r="I1414" s="400"/>
      <c r="J1414" s="409"/>
      <c r="K1414" s="400"/>
      <c r="L1414" s="400"/>
      <c r="M1414" s="400"/>
      <c r="N1414" s="400"/>
      <c r="O1414" s="400"/>
      <c r="P1414" s="400"/>
      <c r="Q1414" s="400"/>
      <c r="R1414" s="400"/>
      <c r="S1414" s="400"/>
      <c r="T1414" s="400"/>
      <c r="V1414" s="403"/>
      <c r="W1414" s="403"/>
      <c r="X1414" s="403"/>
      <c r="Y1414" s="400"/>
      <c r="Z1414" s="400"/>
      <c r="AA1414" s="400"/>
      <c r="AB1414" s="400"/>
      <c r="AC1414" s="400"/>
      <c r="AD1414" s="400"/>
      <c r="AE1414" s="400"/>
      <c r="AF1414" s="400"/>
      <c r="AG1414" s="408"/>
      <c r="AH1414" s="400"/>
      <c r="AI1414" s="400"/>
      <c r="AJ1414" s="400"/>
      <c r="AK1414" s="400"/>
      <c r="AL1414" s="6"/>
      <c r="AM1414" s="6"/>
      <c r="AN1414" s="8"/>
    </row>
    <row r="1415" spans="1:40">
      <c r="A1415" s="725"/>
      <c r="B1415" s="727"/>
      <c r="C1415" s="726"/>
      <c r="D1415" s="726"/>
      <c r="E1415" s="400"/>
      <c r="F1415" s="401"/>
      <c r="G1415" s="400"/>
      <c r="H1415" s="400"/>
      <c r="I1415" s="400"/>
      <c r="J1415" s="409"/>
      <c r="K1415" s="400"/>
      <c r="L1415" s="400"/>
      <c r="M1415" s="400"/>
      <c r="N1415" s="400"/>
      <c r="O1415" s="400"/>
      <c r="P1415" s="400"/>
      <c r="Q1415" s="400"/>
      <c r="R1415" s="400"/>
      <c r="S1415" s="400"/>
      <c r="T1415" s="400"/>
      <c r="V1415" s="403"/>
      <c r="W1415" s="403"/>
      <c r="X1415" s="403"/>
      <c r="Y1415" s="400"/>
      <c r="Z1415" s="400"/>
      <c r="AA1415" s="400"/>
      <c r="AB1415" s="400"/>
      <c r="AC1415" s="400"/>
      <c r="AD1415" s="400"/>
      <c r="AE1415" s="400"/>
      <c r="AF1415" s="400"/>
      <c r="AG1415" s="408"/>
      <c r="AH1415" s="400"/>
      <c r="AI1415" s="400"/>
      <c r="AJ1415" s="400"/>
      <c r="AK1415" s="400"/>
      <c r="AL1415" s="6"/>
      <c r="AM1415" s="6"/>
      <c r="AN1415" s="8"/>
    </row>
    <row r="1416" spans="1:40">
      <c r="A1416" s="725"/>
      <c r="B1416" s="727"/>
      <c r="C1416" s="726"/>
      <c r="D1416" s="726"/>
      <c r="E1416" s="400"/>
      <c r="F1416" s="401"/>
      <c r="G1416" s="400"/>
      <c r="H1416" s="400"/>
      <c r="I1416" s="400"/>
      <c r="J1416" s="409"/>
      <c r="K1416" s="400"/>
      <c r="L1416" s="400"/>
      <c r="M1416" s="400"/>
      <c r="N1416" s="400"/>
      <c r="O1416" s="400"/>
      <c r="P1416" s="400"/>
      <c r="Q1416" s="400"/>
      <c r="R1416" s="400"/>
      <c r="S1416" s="400"/>
      <c r="T1416" s="400"/>
      <c r="W1416" s="403"/>
      <c r="X1416" s="403"/>
      <c r="Y1416" s="400"/>
      <c r="Z1416" s="400"/>
      <c r="AA1416" s="400"/>
      <c r="AB1416" s="400"/>
      <c r="AC1416" s="400"/>
      <c r="AD1416" s="400"/>
      <c r="AE1416" s="400"/>
      <c r="AF1416" s="400"/>
      <c r="AG1416" s="408"/>
      <c r="AH1416" s="400"/>
      <c r="AI1416" s="400"/>
      <c r="AJ1416" s="400"/>
      <c r="AK1416" s="400"/>
      <c r="AL1416" s="6"/>
      <c r="AM1416" s="6"/>
      <c r="AN1416" s="8"/>
    </row>
    <row r="1417" spans="1:40">
      <c r="A1417" s="725"/>
      <c r="B1417" s="727"/>
      <c r="C1417" s="726"/>
      <c r="D1417" s="726"/>
      <c r="E1417" s="400"/>
      <c r="F1417" s="401"/>
      <c r="G1417" s="400"/>
      <c r="H1417" s="400"/>
      <c r="I1417" s="400"/>
      <c r="J1417" s="409"/>
      <c r="K1417" s="400"/>
      <c r="L1417" s="400"/>
      <c r="M1417" s="400"/>
      <c r="N1417" s="400"/>
      <c r="O1417" s="400"/>
      <c r="P1417" s="400"/>
      <c r="Q1417" s="400"/>
      <c r="R1417" s="400"/>
      <c r="S1417" s="400"/>
      <c r="T1417" s="400"/>
      <c r="V1417" s="403"/>
      <c r="W1417" s="403"/>
      <c r="X1417" s="403"/>
      <c r="Y1417" s="400"/>
      <c r="Z1417" s="400"/>
      <c r="AA1417" s="400"/>
      <c r="AB1417" s="400"/>
      <c r="AC1417" s="400"/>
      <c r="AD1417" s="400"/>
      <c r="AE1417" s="400"/>
      <c r="AF1417" s="400"/>
      <c r="AG1417" s="408"/>
      <c r="AH1417" s="400"/>
      <c r="AI1417" s="400"/>
      <c r="AJ1417" s="400"/>
      <c r="AK1417" s="400"/>
      <c r="AL1417" s="6"/>
      <c r="AM1417" s="6"/>
      <c r="AN1417" s="8"/>
    </row>
    <row r="1418" spans="1:40">
      <c r="A1418" s="725"/>
      <c r="B1418" s="727"/>
      <c r="C1418" s="726"/>
      <c r="D1418" s="726"/>
      <c r="E1418" s="400"/>
      <c r="F1418" s="401"/>
      <c r="G1418" s="400"/>
      <c r="H1418" s="400"/>
      <c r="I1418" s="400"/>
      <c r="J1418" s="409"/>
      <c r="K1418" s="400"/>
      <c r="L1418" s="400"/>
      <c r="M1418" s="400"/>
      <c r="N1418" s="400"/>
      <c r="O1418" s="400"/>
      <c r="P1418" s="400"/>
      <c r="Q1418" s="400"/>
      <c r="R1418" s="400"/>
      <c r="S1418" s="400"/>
      <c r="T1418" s="400"/>
      <c r="V1418" s="403"/>
      <c r="W1418" s="403"/>
      <c r="X1418" s="403"/>
      <c r="Y1418" s="400"/>
      <c r="Z1418" s="400"/>
      <c r="AA1418" s="400"/>
      <c r="AB1418" s="400"/>
      <c r="AC1418" s="400"/>
      <c r="AD1418" s="400"/>
      <c r="AE1418" s="400"/>
      <c r="AF1418" s="400"/>
      <c r="AG1418" s="408"/>
      <c r="AH1418" s="400"/>
      <c r="AI1418" s="400"/>
      <c r="AJ1418" s="400"/>
      <c r="AK1418" s="400"/>
      <c r="AL1418" s="6"/>
      <c r="AM1418" s="6"/>
      <c r="AN1418" s="8"/>
    </row>
    <row r="1419" spans="1:40">
      <c r="A1419" s="725"/>
      <c r="B1419" s="727"/>
      <c r="C1419" s="726"/>
      <c r="D1419" s="726"/>
      <c r="E1419" s="400"/>
      <c r="F1419" s="401"/>
      <c r="G1419" s="400"/>
      <c r="H1419" s="400"/>
      <c r="I1419" s="400"/>
      <c r="J1419" s="409"/>
      <c r="K1419" s="400"/>
      <c r="L1419" s="400"/>
      <c r="M1419" s="400"/>
      <c r="N1419" s="400"/>
      <c r="O1419" s="400"/>
      <c r="P1419" s="400"/>
      <c r="Q1419" s="400"/>
      <c r="R1419" s="400"/>
      <c r="S1419" s="400"/>
      <c r="T1419" s="400"/>
      <c r="V1419" s="403"/>
      <c r="W1419" s="403"/>
      <c r="X1419" s="403"/>
      <c r="Y1419" s="400"/>
      <c r="Z1419" s="400"/>
      <c r="AA1419" s="400"/>
      <c r="AB1419" s="400"/>
      <c r="AC1419" s="400"/>
      <c r="AD1419" s="400"/>
      <c r="AE1419" s="400"/>
      <c r="AF1419" s="400"/>
      <c r="AG1419" s="408"/>
      <c r="AH1419" s="400"/>
      <c r="AI1419" s="400"/>
      <c r="AJ1419" s="400"/>
      <c r="AK1419" s="400"/>
      <c r="AL1419" s="6"/>
      <c r="AM1419" s="6"/>
      <c r="AN1419" s="8"/>
    </row>
    <row r="1420" spans="1:40">
      <c r="A1420" s="725"/>
      <c r="B1420" s="727"/>
      <c r="C1420" s="726"/>
      <c r="D1420" s="726"/>
      <c r="E1420" s="400"/>
      <c r="F1420" s="401"/>
      <c r="G1420" s="400"/>
      <c r="H1420" s="400"/>
      <c r="I1420" s="400"/>
      <c r="J1420" s="409"/>
      <c r="K1420" s="400"/>
      <c r="L1420" s="400"/>
      <c r="M1420" s="400"/>
      <c r="N1420" s="400"/>
      <c r="O1420" s="400"/>
      <c r="P1420" s="400"/>
      <c r="Q1420" s="400"/>
      <c r="R1420" s="400"/>
      <c r="S1420" s="400"/>
      <c r="T1420" s="400"/>
      <c r="V1420" s="403"/>
      <c r="W1420" s="403"/>
      <c r="X1420" s="403"/>
      <c r="Y1420" s="400"/>
      <c r="Z1420" s="400"/>
      <c r="AA1420" s="400"/>
      <c r="AB1420" s="400"/>
      <c r="AC1420" s="400"/>
      <c r="AD1420" s="400"/>
      <c r="AE1420" s="400"/>
      <c r="AF1420" s="400"/>
      <c r="AG1420" s="408"/>
      <c r="AH1420" s="400"/>
      <c r="AI1420" s="400"/>
      <c r="AJ1420" s="400"/>
      <c r="AK1420" s="400"/>
      <c r="AL1420" s="6"/>
      <c r="AM1420" s="6"/>
      <c r="AN1420" s="8"/>
    </row>
    <row r="1421" spans="1:40">
      <c r="A1421" s="725"/>
      <c r="B1421" s="727"/>
      <c r="C1421" s="726"/>
      <c r="D1421" s="726"/>
      <c r="E1421" s="400"/>
      <c r="F1421" s="401"/>
      <c r="G1421" s="400"/>
      <c r="H1421" s="400"/>
      <c r="I1421" s="400"/>
      <c r="J1421" s="409"/>
      <c r="K1421" s="400"/>
      <c r="L1421" s="400"/>
      <c r="M1421" s="400"/>
      <c r="N1421" s="400"/>
      <c r="O1421" s="400"/>
      <c r="P1421" s="400"/>
      <c r="Q1421" s="400"/>
      <c r="R1421" s="400"/>
      <c r="S1421" s="400"/>
      <c r="T1421" s="400"/>
      <c r="V1421" s="403"/>
      <c r="W1421" s="403"/>
      <c r="X1421" s="403"/>
      <c r="Y1421" s="400"/>
      <c r="Z1421" s="400"/>
      <c r="AA1421" s="400"/>
      <c r="AB1421" s="400"/>
      <c r="AC1421" s="400"/>
      <c r="AD1421" s="400"/>
      <c r="AE1421" s="400"/>
      <c r="AF1421" s="400"/>
      <c r="AG1421" s="408"/>
      <c r="AH1421" s="400"/>
      <c r="AI1421" s="400"/>
      <c r="AJ1421" s="400"/>
      <c r="AK1421" s="400"/>
      <c r="AL1421" s="6"/>
      <c r="AM1421" s="6"/>
      <c r="AN1421" s="8"/>
    </row>
    <row r="1422" spans="1:40">
      <c r="A1422" s="725"/>
      <c r="B1422" s="727"/>
      <c r="C1422" s="726"/>
      <c r="D1422" s="726"/>
      <c r="E1422" s="400"/>
      <c r="F1422" s="401"/>
      <c r="G1422" s="400"/>
      <c r="H1422" s="400"/>
      <c r="I1422" s="400"/>
      <c r="J1422" s="409"/>
      <c r="K1422" s="400"/>
      <c r="L1422" s="400"/>
      <c r="M1422" s="400"/>
      <c r="N1422" s="400"/>
      <c r="O1422" s="400"/>
      <c r="P1422" s="400"/>
      <c r="Q1422" s="400"/>
      <c r="R1422" s="400"/>
      <c r="S1422" s="400"/>
      <c r="T1422" s="400"/>
      <c r="V1422" s="403"/>
      <c r="W1422" s="403"/>
      <c r="X1422" s="403"/>
      <c r="Y1422" s="400"/>
      <c r="Z1422" s="400"/>
      <c r="AA1422" s="400"/>
      <c r="AB1422" s="400"/>
      <c r="AC1422" s="400"/>
      <c r="AD1422" s="400"/>
      <c r="AE1422" s="400"/>
      <c r="AF1422" s="400"/>
      <c r="AG1422" s="408"/>
      <c r="AH1422" s="400"/>
      <c r="AI1422" s="400"/>
      <c r="AJ1422" s="400"/>
      <c r="AK1422" s="400"/>
      <c r="AL1422" s="6"/>
      <c r="AM1422" s="6"/>
      <c r="AN1422" s="8"/>
    </row>
    <row r="1423" spans="1:40">
      <c r="A1423" s="725"/>
      <c r="B1423" s="727"/>
      <c r="C1423" s="726"/>
      <c r="D1423" s="726"/>
      <c r="E1423" s="400"/>
      <c r="F1423" s="401"/>
      <c r="G1423" s="400"/>
      <c r="H1423" s="400"/>
      <c r="I1423" s="400"/>
      <c r="J1423" s="409"/>
      <c r="K1423" s="400"/>
      <c r="L1423" s="400"/>
      <c r="M1423" s="400"/>
      <c r="N1423" s="400"/>
      <c r="O1423" s="400"/>
      <c r="P1423" s="400"/>
      <c r="Q1423" s="400"/>
      <c r="R1423" s="400"/>
      <c r="S1423" s="400"/>
      <c r="T1423" s="400"/>
      <c r="V1423" s="403"/>
      <c r="W1423" s="403"/>
      <c r="X1423" s="403"/>
      <c r="Y1423" s="400"/>
      <c r="Z1423" s="400"/>
      <c r="AA1423" s="400"/>
      <c r="AB1423" s="400"/>
      <c r="AC1423" s="400"/>
      <c r="AD1423" s="400"/>
      <c r="AE1423" s="400"/>
      <c r="AF1423" s="400"/>
      <c r="AG1423" s="408"/>
      <c r="AH1423" s="400"/>
      <c r="AI1423" s="400"/>
      <c r="AJ1423" s="400"/>
      <c r="AK1423" s="400"/>
      <c r="AL1423" s="6"/>
      <c r="AM1423" s="6"/>
      <c r="AN1423" s="8"/>
    </row>
    <row r="1424" spans="1:40">
      <c r="A1424" s="725"/>
      <c r="B1424" s="727"/>
      <c r="C1424" s="726"/>
      <c r="D1424" s="726"/>
      <c r="E1424" s="400"/>
      <c r="F1424" s="401"/>
      <c r="G1424" s="400"/>
      <c r="H1424" s="400"/>
      <c r="I1424" s="400"/>
      <c r="J1424" s="409"/>
      <c r="K1424" s="400"/>
      <c r="L1424" s="400"/>
      <c r="M1424" s="400"/>
      <c r="N1424" s="400"/>
      <c r="O1424" s="400"/>
      <c r="P1424" s="400"/>
      <c r="Q1424" s="400"/>
      <c r="R1424" s="400"/>
      <c r="S1424" s="400"/>
      <c r="T1424" s="400"/>
      <c r="V1424" s="403"/>
      <c r="W1424" s="403"/>
      <c r="X1424" s="403"/>
      <c r="Y1424" s="400"/>
      <c r="Z1424" s="400"/>
      <c r="AA1424" s="400"/>
      <c r="AB1424" s="400"/>
      <c r="AC1424" s="400"/>
      <c r="AD1424" s="400"/>
      <c r="AE1424" s="400"/>
      <c r="AF1424" s="400"/>
      <c r="AG1424" s="408"/>
      <c r="AH1424" s="400"/>
      <c r="AI1424" s="400"/>
      <c r="AJ1424" s="400"/>
      <c r="AK1424" s="400"/>
      <c r="AL1424" s="6"/>
      <c r="AM1424" s="6"/>
      <c r="AN1424" s="8"/>
    </row>
    <row r="1425" spans="1:40">
      <c r="A1425" s="725"/>
      <c r="B1425" s="727"/>
      <c r="C1425" s="726"/>
      <c r="D1425" s="726"/>
      <c r="E1425" s="400"/>
      <c r="F1425" s="401"/>
      <c r="G1425" s="400"/>
      <c r="H1425" s="400"/>
      <c r="I1425" s="400"/>
      <c r="J1425" s="409"/>
      <c r="K1425" s="400"/>
      <c r="L1425" s="400"/>
      <c r="M1425" s="400"/>
      <c r="N1425" s="400"/>
      <c r="O1425" s="400"/>
      <c r="P1425" s="400"/>
      <c r="Q1425" s="400"/>
      <c r="R1425" s="400"/>
      <c r="S1425" s="400"/>
      <c r="T1425" s="400"/>
      <c r="V1425" s="403"/>
      <c r="W1425" s="403"/>
      <c r="X1425" s="403"/>
      <c r="Y1425" s="400"/>
      <c r="Z1425" s="400"/>
      <c r="AA1425" s="400"/>
      <c r="AB1425" s="400"/>
      <c r="AC1425" s="400"/>
      <c r="AD1425" s="400"/>
      <c r="AE1425" s="400"/>
      <c r="AF1425" s="400"/>
      <c r="AG1425" s="408"/>
      <c r="AH1425" s="400"/>
      <c r="AI1425" s="400"/>
      <c r="AJ1425" s="400"/>
      <c r="AK1425" s="400"/>
      <c r="AL1425" s="6"/>
      <c r="AM1425" s="6"/>
      <c r="AN1425" s="8"/>
    </row>
    <row r="1426" spans="1:40">
      <c r="A1426" s="725"/>
      <c r="B1426" s="727"/>
      <c r="C1426" s="726"/>
      <c r="D1426" s="726"/>
      <c r="E1426" s="400"/>
      <c r="F1426" s="401"/>
      <c r="G1426" s="400"/>
      <c r="H1426" s="400"/>
      <c r="I1426" s="400"/>
      <c r="J1426" s="409"/>
      <c r="K1426" s="400"/>
      <c r="L1426" s="400"/>
      <c r="M1426" s="400"/>
      <c r="N1426" s="400"/>
      <c r="O1426" s="400"/>
      <c r="P1426" s="400"/>
      <c r="Q1426" s="400"/>
      <c r="R1426" s="400"/>
      <c r="S1426" s="400"/>
      <c r="T1426" s="400"/>
      <c r="V1426" s="403"/>
      <c r="W1426" s="403"/>
      <c r="X1426" s="403"/>
      <c r="Y1426" s="400"/>
      <c r="Z1426" s="400"/>
      <c r="AA1426" s="400"/>
      <c r="AB1426" s="400"/>
      <c r="AC1426" s="400"/>
      <c r="AD1426" s="400"/>
      <c r="AE1426" s="400"/>
      <c r="AF1426" s="400"/>
      <c r="AG1426" s="408"/>
      <c r="AH1426" s="400"/>
      <c r="AI1426" s="400"/>
      <c r="AJ1426" s="400"/>
      <c r="AK1426" s="400"/>
      <c r="AL1426" s="6"/>
      <c r="AM1426" s="6"/>
      <c r="AN1426" s="8"/>
    </row>
    <row r="1427" spans="1:40">
      <c r="A1427" s="725"/>
      <c r="B1427" s="727"/>
      <c r="C1427" s="726"/>
      <c r="D1427" s="726"/>
      <c r="E1427" s="400"/>
      <c r="F1427" s="401"/>
      <c r="G1427" s="400"/>
      <c r="H1427" s="400"/>
      <c r="I1427" s="400"/>
      <c r="J1427" s="409"/>
      <c r="K1427" s="400"/>
      <c r="L1427" s="400"/>
      <c r="M1427" s="400"/>
      <c r="N1427" s="400"/>
      <c r="O1427" s="400"/>
      <c r="P1427" s="400"/>
      <c r="Q1427" s="400"/>
      <c r="R1427" s="400"/>
      <c r="S1427" s="400"/>
      <c r="T1427" s="400"/>
      <c r="V1427" s="403"/>
      <c r="W1427" s="403"/>
      <c r="X1427" s="403"/>
      <c r="Y1427" s="400"/>
      <c r="Z1427" s="400"/>
      <c r="AA1427" s="400"/>
      <c r="AB1427" s="400"/>
      <c r="AC1427" s="400"/>
      <c r="AD1427" s="400"/>
      <c r="AE1427" s="400"/>
      <c r="AF1427" s="400"/>
      <c r="AG1427" s="408"/>
      <c r="AH1427" s="400"/>
      <c r="AI1427" s="400"/>
      <c r="AJ1427" s="400"/>
      <c r="AK1427" s="400"/>
      <c r="AL1427" s="6"/>
      <c r="AM1427" s="6"/>
      <c r="AN1427" s="8"/>
    </row>
    <row r="1428" spans="1:40">
      <c r="A1428" s="725"/>
      <c r="B1428" s="727"/>
      <c r="C1428" s="726"/>
      <c r="D1428" s="726"/>
      <c r="E1428" s="400"/>
      <c r="F1428" s="401"/>
      <c r="G1428" s="400"/>
      <c r="H1428" s="400"/>
      <c r="I1428" s="400"/>
      <c r="J1428" s="409"/>
      <c r="K1428" s="400"/>
      <c r="L1428" s="400"/>
      <c r="M1428" s="400"/>
      <c r="N1428" s="400"/>
      <c r="O1428" s="400"/>
      <c r="P1428" s="400"/>
      <c r="Q1428" s="400"/>
      <c r="R1428" s="400"/>
      <c r="S1428" s="400"/>
      <c r="T1428" s="400"/>
      <c r="W1428" s="403"/>
      <c r="X1428" s="403"/>
      <c r="Y1428" s="400"/>
      <c r="Z1428" s="400"/>
      <c r="AA1428" s="400"/>
      <c r="AB1428" s="400"/>
      <c r="AC1428" s="400"/>
      <c r="AD1428" s="400"/>
      <c r="AE1428" s="400"/>
      <c r="AF1428" s="400"/>
      <c r="AG1428" s="408"/>
      <c r="AH1428" s="400"/>
      <c r="AI1428" s="400"/>
      <c r="AJ1428" s="400"/>
      <c r="AK1428" s="400"/>
      <c r="AL1428" s="6"/>
      <c r="AM1428" s="6"/>
      <c r="AN1428" s="8"/>
    </row>
    <row r="1429" spans="1:40">
      <c r="A1429" s="725"/>
      <c r="B1429" s="727"/>
      <c r="C1429" s="726"/>
      <c r="D1429" s="726"/>
      <c r="E1429" s="400"/>
      <c r="F1429" s="401"/>
      <c r="G1429" s="400"/>
      <c r="H1429" s="400"/>
      <c r="I1429" s="400"/>
      <c r="J1429" s="409"/>
      <c r="K1429" s="400"/>
      <c r="L1429" s="400"/>
      <c r="M1429" s="400"/>
      <c r="N1429" s="400"/>
      <c r="O1429" s="400"/>
      <c r="P1429" s="400"/>
      <c r="Q1429" s="400"/>
      <c r="R1429" s="400"/>
      <c r="S1429" s="400"/>
      <c r="T1429" s="400"/>
      <c r="V1429" s="403"/>
      <c r="W1429" s="403"/>
      <c r="X1429" s="403"/>
      <c r="Y1429" s="400"/>
      <c r="Z1429" s="400"/>
      <c r="AA1429" s="400"/>
      <c r="AB1429" s="400"/>
      <c r="AC1429" s="400"/>
      <c r="AD1429" s="400"/>
      <c r="AE1429" s="400"/>
      <c r="AF1429" s="400"/>
      <c r="AG1429" s="408"/>
      <c r="AH1429" s="400"/>
      <c r="AI1429" s="400"/>
      <c r="AJ1429" s="400"/>
      <c r="AK1429" s="400"/>
      <c r="AL1429" s="6"/>
      <c r="AM1429" s="6"/>
      <c r="AN1429" s="8"/>
    </row>
    <row r="1430" spans="1:40">
      <c r="A1430" s="725"/>
      <c r="B1430" s="727"/>
      <c r="C1430" s="726"/>
      <c r="D1430" s="726"/>
      <c r="E1430" s="400"/>
      <c r="F1430" s="401"/>
      <c r="G1430" s="400"/>
      <c r="H1430" s="400"/>
      <c r="I1430" s="400"/>
      <c r="J1430" s="409"/>
      <c r="K1430" s="400"/>
      <c r="L1430" s="400"/>
      <c r="M1430" s="400"/>
      <c r="N1430" s="400"/>
      <c r="O1430" s="400"/>
      <c r="P1430" s="400"/>
      <c r="Q1430" s="400"/>
      <c r="R1430" s="400"/>
      <c r="S1430" s="400"/>
      <c r="T1430" s="400"/>
      <c r="V1430" s="403"/>
      <c r="W1430" s="403"/>
      <c r="X1430" s="403"/>
      <c r="Y1430" s="400"/>
      <c r="Z1430" s="400"/>
      <c r="AA1430" s="400"/>
      <c r="AB1430" s="400"/>
      <c r="AC1430" s="400"/>
      <c r="AD1430" s="400"/>
      <c r="AE1430" s="400"/>
      <c r="AF1430" s="400"/>
      <c r="AG1430" s="408"/>
      <c r="AH1430" s="400"/>
      <c r="AI1430" s="400"/>
      <c r="AJ1430" s="400"/>
      <c r="AK1430" s="400"/>
      <c r="AL1430" s="6"/>
      <c r="AM1430" s="6"/>
      <c r="AN1430" s="8"/>
    </row>
    <row r="1431" spans="1:40">
      <c r="A1431" s="725"/>
      <c r="B1431" s="727"/>
      <c r="C1431" s="726"/>
      <c r="D1431" s="726"/>
      <c r="E1431" s="400"/>
      <c r="F1431" s="401"/>
      <c r="G1431" s="400"/>
      <c r="H1431" s="400"/>
      <c r="I1431" s="400"/>
      <c r="J1431" s="409"/>
      <c r="K1431" s="400"/>
      <c r="L1431" s="400"/>
      <c r="M1431" s="400"/>
      <c r="N1431" s="400"/>
      <c r="O1431" s="400"/>
      <c r="P1431" s="400"/>
      <c r="Q1431" s="400"/>
      <c r="R1431" s="400"/>
      <c r="S1431" s="400"/>
      <c r="T1431" s="400"/>
      <c r="V1431" s="403"/>
      <c r="W1431" s="403"/>
      <c r="X1431" s="403"/>
      <c r="Y1431" s="400"/>
      <c r="Z1431" s="400"/>
      <c r="AA1431" s="400"/>
      <c r="AB1431" s="400"/>
      <c r="AC1431" s="400"/>
      <c r="AD1431" s="400"/>
      <c r="AE1431" s="400"/>
      <c r="AF1431" s="400"/>
      <c r="AG1431" s="408"/>
      <c r="AH1431" s="400"/>
      <c r="AI1431" s="400"/>
      <c r="AJ1431" s="400"/>
      <c r="AK1431" s="400"/>
      <c r="AL1431" s="6"/>
      <c r="AM1431" s="6"/>
      <c r="AN1431" s="8"/>
    </row>
    <row r="1432" spans="1:40">
      <c r="A1432" s="725"/>
      <c r="B1432" s="727"/>
      <c r="C1432" s="726"/>
      <c r="D1432" s="726"/>
      <c r="E1432" s="400"/>
      <c r="F1432" s="401"/>
      <c r="G1432" s="400"/>
      <c r="H1432" s="400"/>
      <c r="I1432" s="400"/>
      <c r="J1432" s="409"/>
      <c r="K1432" s="400"/>
      <c r="L1432" s="400"/>
      <c r="M1432" s="400"/>
      <c r="N1432" s="400"/>
      <c r="O1432" s="400"/>
      <c r="P1432" s="400"/>
      <c r="Q1432" s="400"/>
      <c r="R1432" s="400"/>
      <c r="S1432" s="400"/>
      <c r="T1432" s="400"/>
      <c r="V1432" s="403"/>
      <c r="W1432" s="403"/>
      <c r="X1432" s="403"/>
      <c r="Y1432" s="400"/>
      <c r="Z1432" s="400"/>
      <c r="AA1432" s="400"/>
      <c r="AB1432" s="400"/>
      <c r="AC1432" s="400"/>
      <c r="AD1432" s="400"/>
      <c r="AE1432" s="400"/>
      <c r="AF1432" s="400"/>
      <c r="AG1432" s="408"/>
      <c r="AH1432" s="400"/>
      <c r="AI1432" s="400"/>
      <c r="AJ1432" s="400"/>
      <c r="AK1432" s="400"/>
      <c r="AL1432" s="6"/>
      <c r="AM1432" s="6"/>
      <c r="AN1432" s="8"/>
    </row>
    <row r="1433" spans="1:40">
      <c r="A1433" s="725"/>
      <c r="B1433" s="727"/>
      <c r="C1433" s="726"/>
      <c r="D1433" s="726"/>
      <c r="E1433" s="400"/>
      <c r="F1433" s="401"/>
      <c r="G1433" s="400"/>
      <c r="H1433" s="400"/>
      <c r="I1433" s="400"/>
      <c r="J1433" s="409"/>
      <c r="K1433" s="400"/>
      <c r="L1433" s="400"/>
      <c r="M1433" s="400"/>
      <c r="N1433" s="400"/>
      <c r="O1433" s="400"/>
      <c r="P1433" s="400"/>
      <c r="Q1433" s="400"/>
      <c r="R1433" s="400"/>
      <c r="S1433" s="400"/>
      <c r="T1433" s="400"/>
      <c r="V1433" s="403"/>
      <c r="W1433" s="403"/>
      <c r="X1433" s="403"/>
      <c r="Y1433" s="400"/>
      <c r="Z1433" s="400"/>
      <c r="AA1433" s="400"/>
      <c r="AB1433" s="400"/>
      <c r="AC1433" s="400"/>
      <c r="AD1433" s="400"/>
      <c r="AE1433" s="400"/>
      <c r="AF1433" s="400"/>
      <c r="AG1433" s="408"/>
      <c r="AH1433" s="400"/>
      <c r="AI1433" s="400"/>
      <c r="AJ1433" s="400"/>
      <c r="AK1433" s="400"/>
      <c r="AL1433" s="6"/>
      <c r="AM1433" s="6"/>
      <c r="AN1433" s="8"/>
    </row>
    <row r="1434" spans="1:40">
      <c r="A1434" s="725"/>
      <c r="B1434" s="727"/>
      <c r="C1434" s="726"/>
      <c r="D1434" s="726"/>
      <c r="E1434" s="400"/>
      <c r="F1434" s="401"/>
      <c r="G1434" s="400"/>
      <c r="H1434" s="400"/>
      <c r="I1434" s="400"/>
      <c r="J1434" s="409"/>
      <c r="K1434" s="400"/>
      <c r="L1434" s="400"/>
      <c r="M1434" s="400"/>
      <c r="N1434" s="400"/>
      <c r="O1434" s="400"/>
      <c r="P1434" s="400"/>
      <c r="Q1434" s="400"/>
      <c r="R1434" s="400"/>
      <c r="S1434" s="400"/>
      <c r="T1434" s="400"/>
      <c r="V1434" s="403"/>
      <c r="W1434" s="403"/>
      <c r="X1434" s="403"/>
      <c r="Y1434" s="400"/>
      <c r="Z1434" s="400"/>
      <c r="AA1434" s="400"/>
      <c r="AB1434" s="400"/>
      <c r="AC1434" s="400"/>
      <c r="AD1434" s="400"/>
      <c r="AE1434" s="400"/>
      <c r="AF1434" s="400"/>
      <c r="AG1434" s="408"/>
      <c r="AH1434" s="400"/>
      <c r="AI1434" s="400"/>
      <c r="AJ1434" s="400"/>
      <c r="AK1434" s="400"/>
      <c r="AL1434" s="6"/>
      <c r="AM1434" s="6"/>
      <c r="AN1434" s="8"/>
    </row>
    <row r="1435" spans="1:40">
      <c r="A1435" s="725"/>
      <c r="B1435" s="727"/>
      <c r="C1435" s="726"/>
      <c r="D1435" s="726"/>
      <c r="E1435" s="400"/>
      <c r="F1435" s="401"/>
      <c r="G1435" s="400"/>
      <c r="H1435" s="400"/>
      <c r="I1435" s="400"/>
      <c r="J1435" s="409"/>
      <c r="K1435" s="400"/>
      <c r="L1435" s="400"/>
      <c r="M1435" s="400"/>
      <c r="N1435" s="400"/>
      <c r="O1435" s="400"/>
      <c r="P1435" s="400"/>
      <c r="Q1435" s="400"/>
      <c r="R1435" s="400"/>
      <c r="S1435" s="400"/>
      <c r="T1435" s="400"/>
      <c r="V1435" s="403"/>
      <c r="W1435" s="403"/>
      <c r="X1435" s="403"/>
      <c r="Y1435" s="400"/>
      <c r="Z1435" s="400"/>
      <c r="AA1435" s="400"/>
      <c r="AB1435" s="400"/>
      <c r="AC1435" s="400"/>
      <c r="AD1435" s="400"/>
      <c r="AE1435" s="400"/>
      <c r="AF1435" s="400"/>
      <c r="AG1435" s="408"/>
      <c r="AH1435" s="400"/>
      <c r="AI1435" s="400"/>
      <c r="AJ1435" s="400"/>
      <c r="AK1435" s="400"/>
      <c r="AL1435" s="6"/>
      <c r="AM1435" s="6"/>
      <c r="AN1435" s="8"/>
    </row>
    <row r="1436" spans="1:40">
      <c r="A1436" s="725"/>
      <c r="B1436" s="727"/>
      <c r="C1436" s="726"/>
      <c r="D1436" s="726"/>
      <c r="E1436" s="400"/>
      <c r="F1436" s="401"/>
      <c r="G1436" s="400"/>
      <c r="H1436" s="400"/>
      <c r="I1436" s="400"/>
      <c r="J1436" s="409"/>
      <c r="K1436" s="400"/>
      <c r="L1436" s="400"/>
      <c r="M1436" s="400"/>
      <c r="N1436" s="400"/>
      <c r="O1436" s="400"/>
      <c r="P1436" s="400"/>
      <c r="Q1436" s="400"/>
      <c r="R1436" s="400"/>
      <c r="S1436" s="400"/>
      <c r="T1436" s="400"/>
      <c r="V1436" s="403"/>
      <c r="W1436" s="403"/>
      <c r="X1436" s="403"/>
      <c r="Y1436" s="400"/>
      <c r="Z1436" s="400"/>
      <c r="AA1436" s="400"/>
      <c r="AB1436" s="400"/>
      <c r="AC1436" s="400"/>
      <c r="AD1436" s="400"/>
      <c r="AE1436" s="400"/>
      <c r="AF1436" s="400"/>
      <c r="AG1436" s="408"/>
      <c r="AH1436" s="400"/>
      <c r="AI1436" s="400"/>
      <c r="AJ1436" s="400"/>
      <c r="AK1436" s="400"/>
      <c r="AL1436" s="6"/>
      <c r="AM1436" s="6"/>
      <c r="AN1436" s="8"/>
    </row>
    <row r="1437" spans="1:40">
      <c r="A1437" s="725"/>
      <c r="B1437" s="727"/>
      <c r="C1437" s="726"/>
      <c r="D1437" s="726"/>
      <c r="E1437" s="400"/>
      <c r="F1437" s="401"/>
      <c r="G1437" s="400"/>
      <c r="H1437" s="400"/>
      <c r="I1437" s="400"/>
      <c r="J1437" s="409"/>
      <c r="K1437" s="400"/>
      <c r="L1437" s="400"/>
      <c r="M1437" s="400"/>
      <c r="N1437" s="400"/>
      <c r="O1437" s="400"/>
      <c r="P1437" s="400"/>
      <c r="Q1437" s="400"/>
      <c r="R1437" s="400"/>
      <c r="S1437" s="400"/>
      <c r="T1437" s="400"/>
      <c r="V1437" s="403"/>
      <c r="W1437" s="403"/>
      <c r="X1437" s="403"/>
      <c r="Y1437" s="400"/>
      <c r="Z1437" s="400"/>
      <c r="AA1437" s="400"/>
      <c r="AB1437" s="400"/>
      <c r="AC1437" s="400"/>
      <c r="AD1437" s="400"/>
      <c r="AE1437" s="400"/>
      <c r="AF1437" s="400"/>
      <c r="AG1437" s="408"/>
      <c r="AH1437" s="400"/>
      <c r="AI1437" s="400"/>
      <c r="AJ1437" s="400"/>
      <c r="AK1437" s="400"/>
      <c r="AL1437" s="6"/>
      <c r="AM1437" s="6"/>
      <c r="AN1437" s="8"/>
    </row>
    <row r="1438" spans="1:40">
      <c r="A1438" s="725"/>
      <c r="B1438" s="727"/>
      <c r="C1438" s="726"/>
      <c r="D1438" s="726"/>
      <c r="E1438" s="400"/>
      <c r="F1438" s="401"/>
      <c r="G1438" s="400"/>
      <c r="H1438" s="400"/>
      <c r="I1438" s="400"/>
      <c r="J1438" s="409"/>
      <c r="K1438" s="400"/>
      <c r="L1438" s="400"/>
      <c r="M1438" s="400"/>
      <c r="N1438" s="400"/>
      <c r="O1438" s="400"/>
      <c r="P1438" s="400"/>
      <c r="Q1438" s="400"/>
      <c r="R1438" s="400"/>
      <c r="S1438" s="400"/>
      <c r="T1438" s="400"/>
      <c r="V1438" s="403"/>
      <c r="W1438" s="403"/>
      <c r="X1438" s="403"/>
      <c r="Y1438" s="400"/>
      <c r="Z1438" s="400"/>
      <c r="AA1438" s="400"/>
      <c r="AB1438" s="400"/>
      <c r="AC1438" s="400"/>
      <c r="AD1438" s="400"/>
      <c r="AE1438" s="400"/>
      <c r="AF1438" s="400"/>
      <c r="AG1438" s="408"/>
      <c r="AH1438" s="400"/>
      <c r="AI1438" s="400"/>
      <c r="AJ1438" s="400"/>
      <c r="AK1438" s="400"/>
      <c r="AL1438" s="6"/>
      <c r="AM1438" s="6"/>
      <c r="AN1438" s="8"/>
    </row>
    <row r="1439" spans="1:40">
      <c r="A1439" s="725"/>
      <c r="B1439" s="727"/>
      <c r="C1439" s="726"/>
      <c r="D1439" s="726"/>
      <c r="E1439" s="400"/>
      <c r="F1439" s="401"/>
      <c r="G1439" s="400"/>
      <c r="H1439" s="400"/>
      <c r="I1439" s="400"/>
      <c r="J1439" s="409"/>
      <c r="K1439" s="400"/>
      <c r="L1439" s="400"/>
      <c r="M1439" s="400"/>
      <c r="N1439" s="400"/>
      <c r="O1439" s="400"/>
      <c r="P1439" s="400"/>
      <c r="Q1439" s="400"/>
      <c r="R1439" s="400"/>
      <c r="S1439" s="400"/>
      <c r="T1439" s="400"/>
      <c r="V1439" s="403"/>
      <c r="W1439" s="403"/>
      <c r="X1439" s="403"/>
      <c r="Y1439" s="400"/>
      <c r="Z1439" s="400"/>
      <c r="AA1439" s="400"/>
      <c r="AB1439" s="400"/>
      <c r="AC1439" s="400"/>
      <c r="AD1439" s="400"/>
      <c r="AE1439" s="400"/>
      <c r="AF1439" s="400"/>
      <c r="AG1439" s="408"/>
      <c r="AH1439" s="400"/>
      <c r="AI1439" s="400"/>
      <c r="AJ1439" s="400"/>
      <c r="AK1439" s="400"/>
      <c r="AL1439" s="6"/>
      <c r="AM1439" s="6"/>
      <c r="AN1439" s="8"/>
    </row>
    <row r="1440" spans="1:40">
      <c r="A1440" s="725"/>
      <c r="B1440" s="727"/>
      <c r="C1440" s="726"/>
      <c r="D1440" s="726"/>
      <c r="E1440" s="400"/>
      <c r="F1440" s="401"/>
      <c r="G1440" s="400"/>
      <c r="H1440" s="400"/>
      <c r="I1440" s="400"/>
      <c r="J1440" s="409"/>
      <c r="K1440" s="400"/>
      <c r="L1440" s="400"/>
      <c r="M1440" s="400"/>
      <c r="N1440" s="400"/>
      <c r="O1440" s="400"/>
      <c r="P1440" s="400"/>
      <c r="Q1440" s="400"/>
      <c r="R1440" s="400"/>
      <c r="S1440" s="400"/>
      <c r="T1440" s="400"/>
      <c r="V1440" s="403"/>
      <c r="W1440" s="403"/>
      <c r="X1440" s="403"/>
      <c r="Y1440" s="400"/>
      <c r="Z1440" s="400"/>
      <c r="AA1440" s="400"/>
      <c r="AB1440" s="400"/>
      <c r="AC1440" s="400"/>
      <c r="AD1440" s="400"/>
      <c r="AE1440" s="400"/>
      <c r="AF1440" s="400"/>
      <c r="AG1440" s="408"/>
      <c r="AH1440" s="400"/>
      <c r="AI1440" s="400"/>
      <c r="AJ1440" s="400"/>
      <c r="AK1440" s="400"/>
      <c r="AL1440" s="6"/>
      <c r="AM1440" s="6"/>
      <c r="AN1440" s="8"/>
    </row>
    <row r="1441" spans="1:40">
      <c r="A1441" s="725"/>
      <c r="B1441" s="727"/>
      <c r="C1441" s="726"/>
      <c r="D1441" s="726"/>
      <c r="E1441" s="400"/>
      <c r="F1441" s="401"/>
      <c r="G1441" s="400"/>
      <c r="H1441" s="400"/>
      <c r="I1441" s="400"/>
      <c r="J1441" s="409"/>
      <c r="K1441" s="400"/>
      <c r="L1441" s="400"/>
      <c r="M1441" s="400"/>
      <c r="N1441" s="400"/>
      <c r="O1441" s="400"/>
      <c r="P1441" s="400"/>
      <c r="Q1441" s="400"/>
      <c r="R1441" s="400"/>
      <c r="S1441" s="400"/>
      <c r="T1441" s="400"/>
      <c r="V1441" s="403"/>
      <c r="W1441" s="403"/>
      <c r="X1441" s="403"/>
      <c r="Y1441" s="400"/>
      <c r="Z1441" s="400"/>
      <c r="AA1441" s="400"/>
      <c r="AB1441" s="400"/>
      <c r="AC1441" s="400"/>
      <c r="AD1441" s="400"/>
      <c r="AE1441" s="400"/>
      <c r="AF1441" s="400"/>
      <c r="AG1441" s="408"/>
      <c r="AH1441" s="400"/>
      <c r="AI1441" s="400"/>
      <c r="AJ1441" s="400"/>
      <c r="AK1441" s="400"/>
      <c r="AL1441" s="6"/>
      <c r="AM1441" s="6"/>
      <c r="AN1441" s="8"/>
    </row>
    <row r="1442" spans="1:40">
      <c r="A1442" s="725"/>
      <c r="B1442" s="727"/>
      <c r="C1442" s="726"/>
      <c r="D1442" s="726"/>
      <c r="E1442" s="400"/>
      <c r="F1442" s="401"/>
      <c r="G1442" s="400"/>
      <c r="H1442" s="400"/>
      <c r="I1442" s="400"/>
      <c r="J1442" s="409"/>
      <c r="K1442" s="400"/>
      <c r="L1442" s="400"/>
      <c r="M1442" s="400"/>
      <c r="N1442" s="400"/>
      <c r="O1442" s="400"/>
      <c r="P1442" s="400"/>
      <c r="Q1442" s="400"/>
      <c r="R1442" s="400"/>
      <c r="S1442" s="400"/>
      <c r="T1442" s="400"/>
      <c r="V1442" s="403"/>
      <c r="W1442" s="403"/>
      <c r="X1442" s="403"/>
      <c r="Y1442" s="400"/>
      <c r="Z1442" s="400"/>
      <c r="AA1442" s="400"/>
      <c r="AB1442" s="400"/>
      <c r="AC1442" s="400"/>
      <c r="AD1442" s="400"/>
      <c r="AE1442" s="400"/>
      <c r="AF1442" s="400"/>
      <c r="AG1442" s="408"/>
      <c r="AH1442" s="400"/>
      <c r="AI1442" s="400"/>
      <c r="AJ1442" s="400"/>
      <c r="AK1442" s="400"/>
      <c r="AL1442" s="6"/>
      <c r="AM1442" s="6"/>
      <c r="AN1442" s="8"/>
    </row>
    <row r="1443" spans="1:40">
      <c r="A1443" s="725"/>
      <c r="B1443" s="727"/>
      <c r="C1443" s="726"/>
      <c r="D1443" s="726"/>
      <c r="E1443" s="400"/>
      <c r="F1443" s="401"/>
      <c r="G1443" s="400"/>
      <c r="H1443" s="400"/>
      <c r="I1443" s="400"/>
      <c r="J1443" s="409"/>
      <c r="K1443" s="400"/>
      <c r="L1443" s="400"/>
      <c r="M1443" s="400"/>
      <c r="N1443" s="400"/>
      <c r="O1443" s="400"/>
      <c r="P1443" s="400"/>
      <c r="Q1443" s="400"/>
      <c r="R1443" s="400"/>
      <c r="S1443" s="400"/>
      <c r="T1443" s="400"/>
      <c r="V1443" s="403"/>
      <c r="W1443" s="403"/>
      <c r="X1443" s="403"/>
      <c r="Y1443" s="400"/>
      <c r="Z1443" s="400"/>
      <c r="AA1443" s="400"/>
      <c r="AB1443" s="400"/>
      <c r="AC1443" s="400"/>
      <c r="AD1443" s="400"/>
      <c r="AE1443" s="400"/>
      <c r="AF1443" s="400"/>
      <c r="AG1443" s="408"/>
      <c r="AH1443" s="400"/>
      <c r="AI1443" s="400"/>
      <c r="AJ1443" s="400"/>
      <c r="AK1443" s="400"/>
      <c r="AL1443" s="6"/>
      <c r="AM1443" s="6"/>
      <c r="AN1443" s="8"/>
    </row>
    <row r="1444" spans="1:40">
      <c r="A1444" s="725"/>
      <c r="B1444" s="727"/>
      <c r="C1444" s="726"/>
      <c r="D1444" s="726"/>
      <c r="E1444" s="400"/>
      <c r="F1444" s="401"/>
      <c r="G1444" s="400"/>
      <c r="H1444" s="400"/>
      <c r="I1444" s="400"/>
      <c r="J1444" s="409"/>
      <c r="K1444" s="400"/>
      <c r="L1444" s="400"/>
      <c r="M1444" s="400"/>
      <c r="N1444" s="400"/>
      <c r="O1444" s="400"/>
      <c r="P1444" s="400"/>
      <c r="Q1444" s="400"/>
      <c r="R1444" s="400"/>
      <c r="S1444" s="400"/>
      <c r="T1444" s="400"/>
      <c r="V1444" s="403"/>
      <c r="W1444" s="403"/>
      <c r="X1444" s="403"/>
      <c r="Y1444" s="400"/>
      <c r="Z1444" s="400"/>
      <c r="AA1444" s="400"/>
      <c r="AB1444" s="400"/>
      <c r="AC1444" s="400"/>
      <c r="AD1444" s="400"/>
      <c r="AE1444" s="400"/>
      <c r="AF1444" s="400"/>
      <c r="AG1444" s="408"/>
      <c r="AH1444" s="400"/>
      <c r="AI1444" s="400"/>
      <c r="AJ1444" s="400"/>
      <c r="AK1444" s="400"/>
      <c r="AL1444" s="6"/>
      <c r="AM1444" s="6"/>
      <c r="AN1444" s="8"/>
    </row>
    <row r="1445" spans="1:40">
      <c r="A1445" s="725"/>
      <c r="B1445" s="727"/>
      <c r="C1445" s="726"/>
      <c r="D1445" s="726"/>
      <c r="E1445" s="400"/>
      <c r="F1445" s="401"/>
      <c r="G1445" s="400"/>
      <c r="H1445" s="400"/>
      <c r="I1445" s="400"/>
      <c r="J1445" s="409"/>
      <c r="K1445" s="400"/>
      <c r="L1445" s="400"/>
      <c r="M1445" s="400"/>
      <c r="N1445" s="400"/>
      <c r="O1445" s="400"/>
      <c r="P1445" s="400"/>
      <c r="Q1445" s="400"/>
      <c r="R1445" s="400"/>
      <c r="S1445" s="400"/>
      <c r="T1445" s="400"/>
      <c r="V1445" s="403"/>
      <c r="W1445" s="403"/>
      <c r="X1445" s="403"/>
      <c r="Y1445" s="400"/>
      <c r="Z1445" s="400"/>
      <c r="AA1445" s="400"/>
      <c r="AB1445" s="400"/>
      <c r="AC1445" s="400"/>
      <c r="AD1445" s="400"/>
      <c r="AE1445" s="400"/>
      <c r="AF1445" s="400"/>
      <c r="AG1445" s="408"/>
      <c r="AH1445" s="400"/>
      <c r="AI1445" s="400"/>
      <c r="AJ1445" s="400"/>
      <c r="AK1445" s="400"/>
      <c r="AL1445" s="6"/>
      <c r="AM1445" s="6"/>
      <c r="AN1445" s="8"/>
    </row>
    <row r="1446" spans="1:40">
      <c r="A1446" s="725"/>
      <c r="B1446" s="727"/>
      <c r="C1446" s="726"/>
      <c r="D1446" s="726"/>
      <c r="E1446" s="400"/>
      <c r="F1446" s="401"/>
      <c r="G1446" s="400"/>
      <c r="H1446" s="400"/>
      <c r="I1446" s="400"/>
      <c r="J1446" s="409"/>
      <c r="K1446" s="400"/>
      <c r="L1446" s="400"/>
      <c r="M1446" s="400"/>
      <c r="N1446" s="400"/>
      <c r="O1446" s="400"/>
      <c r="P1446" s="400"/>
      <c r="Q1446" s="400"/>
      <c r="R1446" s="400"/>
      <c r="S1446" s="400"/>
      <c r="T1446" s="400"/>
      <c r="V1446" s="403"/>
      <c r="W1446" s="403"/>
      <c r="X1446" s="403"/>
      <c r="Y1446" s="400"/>
      <c r="Z1446" s="400"/>
      <c r="AA1446" s="400"/>
      <c r="AB1446" s="400"/>
      <c r="AC1446" s="400"/>
      <c r="AD1446" s="400"/>
      <c r="AE1446" s="400"/>
      <c r="AF1446" s="400"/>
      <c r="AG1446" s="408"/>
      <c r="AH1446" s="400"/>
      <c r="AI1446" s="400"/>
      <c r="AJ1446" s="400"/>
      <c r="AK1446" s="400"/>
      <c r="AL1446" s="6"/>
      <c r="AM1446" s="6"/>
      <c r="AN1446" s="8"/>
    </row>
    <row r="1447" spans="1:40">
      <c r="A1447" s="725"/>
      <c r="B1447" s="727"/>
      <c r="C1447" s="726"/>
      <c r="D1447" s="726"/>
      <c r="E1447" s="400"/>
      <c r="F1447" s="401"/>
      <c r="G1447" s="400"/>
      <c r="H1447" s="400"/>
      <c r="I1447" s="400"/>
      <c r="J1447" s="409"/>
      <c r="K1447" s="400"/>
      <c r="L1447" s="400"/>
      <c r="M1447" s="400"/>
      <c r="N1447" s="400"/>
      <c r="O1447" s="400"/>
      <c r="P1447" s="400"/>
      <c r="Q1447" s="400"/>
      <c r="R1447" s="400"/>
      <c r="S1447" s="400"/>
      <c r="T1447" s="400"/>
      <c r="V1447" s="403"/>
      <c r="W1447" s="403"/>
      <c r="X1447" s="403"/>
      <c r="Y1447" s="400"/>
      <c r="Z1447" s="400"/>
      <c r="AA1447" s="400"/>
      <c r="AB1447" s="400"/>
      <c r="AC1447" s="400"/>
      <c r="AD1447" s="400"/>
      <c r="AE1447" s="400"/>
      <c r="AF1447" s="400"/>
      <c r="AG1447" s="408"/>
      <c r="AH1447" s="400"/>
      <c r="AI1447" s="400"/>
      <c r="AJ1447" s="400"/>
      <c r="AK1447" s="400"/>
      <c r="AL1447" s="6"/>
      <c r="AM1447" s="6"/>
      <c r="AN1447" s="8"/>
    </row>
    <row r="1448" spans="1:40">
      <c r="A1448" s="725"/>
      <c r="B1448" s="727"/>
      <c r="C1448" s="726"/>
      <c r="D1448" s="726"/>
      <c r="E1448" s="400"/>
      <c r="F1448" s="401"/>
      <c r="G1448" s="400"/>
      <c r="H1448" s="400"/>
      <c r="I1448" s="400"/>
      <c r="J1448" s="409"/>
      <c r="K1448" s="400"/>
      <c r="L1448" s="400"/>
      <c r="M1448" s="400"/>
      <c r="N1448" s="400"/>
      <c r="O1448" s="400"/>
      <c r="P1448" s="400"/>
      <c r="Q1448" s="400"/>
      <c r="R1448" s="400"/>
      <c r="S1448" s="400"/>
      <c r="T1448" s="400"/>
      <c r="V1448" s="403"/>
      <c r="W1448" s="403"/>
      <c r="X1448" s="403"/>
      <c r="Y1448" s="400"/>
      <c r="Z1448" s="400"/>
      <c r="AA1448" s="400"/>
      <c r="AB1448" s="400"/>
      <c r="AC1448" s="400"/>
      <c r="AD1448" s="400"/>
      <c r="AE1448" s="400"/>
      <c r="AF1448" s="400"/>
      <c r="AG1448" s="408"/>
      <c r="AH1448" s="400"/>
      <c r="AI1448" s="400"/>
      <c r="AJ1448" s="400"/>
      <c r="AK1448" s="400"/>
      <c r="AL1448" s="6"/>
      <c r="AM1448" s="6"/>
      <c r="AN1448" s="8"/>
    </row>
    <row r="1449" spans="1:40">
      <c r="A1449" s="725"/>
      <c r="B1449" s="727"/>
      <c r="C1449" s="726"/>
      <c r="D1449" s="726"/>
      <c r="E1449" s="400"/>
      <c r="F1449" s="401"/>
      <c r="G1449" s="400"/>
      <c r="H1449" s="400"/>
      <c r="I1449" s="400"/>
      <c r="J1449" s="409"/>
      <c r="K1449" s="400"/>
      <c r="L1449" s="400"/>
      <c r="M1449" s="400"/>
      <c r="N1449" s="400"/>
      <c r="O1449" s="400"/>
      <c r="P1449" s="400"/>
      <c r="Q1449" s="400"/>
      <c r="R1449" s="400"/>
      <c r="S1449" s="400"/>
      <c r="T1449" s="400"/>
      <c r="V1449" s="403"/>
      <c r="W1449" s="403"/>
      <c r="X1449" s="403"/>
      <c r="Y1449" s="400"/>
      <c r="Z1449" s="400"/>
      <c r="AA1449" s="400"/>
      <c r="AB1449" s="400"/>
      <c r="AC1449" s="400"/>
      <c r="AD1449" s="400"/>
      <c r="AE1449" s="400"/>
      <c r="AF1449" s="400"/>
      <c r="AG1449" s="408"/>
      <c r="AH1449" s="400"/>
      <c r="AI1449" s="400"/>
      <c r="AJ1449" s="400"/>
      <c r="AK1449" s="400"/>
      <c r="AL1449" s="6"/>
      <c r="AM1449" s="6"/>
      <c r="AN1449" s="8"/>
    </row>
    <row r="1450" spans="1:40">
      <c r="A1450" s="725"/>
      <c r="B1450" s="727"/>
      <c r="C1450" s="726"/>
      <c r="D1450" s="726"/>
      <c r="E1450" s="400"/>
      <c r="F1450" s="401"/>
      <c r="G1450" s="400"/>
      <c r="H1450" s="400"/>
      <c r="I1450" s="400"/>
      <c r="J1450" s="409"/>
      <c r="K1450" s="400"/>
      <c r="L1450" s="400"/>
      <c r="M1450" s="400"/>
      <c r="N1450" s="400"/>
      <c r="O1450" s="400"/>
      <c r="P1450" s="400"/>
      <c r="Q1450" s="400"/>
      <c r="R1450" s="400"/>
      <c r="S1450" s="400"/>
      <c r="T1450" s="400"/>
      <c r="V1450" s="403"/>
      <c r="W1450" s="403"/>
      <c r="X1450" s="403"/>
      <c r="Y1450" s="400"/>
      <c r="Z1450" s="400"/>
      <c r="AA1450" s="400"/>
      <c r="AB1450" s="400"/>
      <c r="AC1450" s="400"/>
      <c r="AD1450" s="400"/>
      <c r="AE1450" s="400"/>
      <c r="AF1450" s="400"/>
      <c r="AG1450" s="408"/>
      <c r="AH1450" s="400"/>
      <c r="AI1450" s="400"/>
      <c r="AJ1450" s="400"/>
      <c r="AK1450" s="400"/>
      <c r="AL1450" s="6"/>
      <c r="AM1450" s="6"/>
      <c r="AN1450" s="8"/>
    </row>
    <row r="1451" spans="1:40">
      <c r="A1451" s="725"/>
      <c r="B1451" s="727"/>
      <c r="C1451" s="726"/>
      <c r="D1451" s="726"/>
      <c r="E1451" s="400"/>
      <c r="F1451" s="401"/>
      <c r="G1451" s="400"/>
      <c r="H1451" s="400"/>
      <c r="I1451" s="400"/>
      <c r="J1451" s="409"/>
      <c r="K1451" s="400"/>
      <c r="L1451" s="400"/>
      <c r="M1451" s="400"/>
      <c r="N1451" s="400"/>
      <c r="O1451" s="400"/>
      <c r="P1451" s="400"/>
      <c r="Q1451" s="400"/>
      <c r="R1451" s="400"/>
      <c r="S1451" s="400"/>
      <c r="T1451" s="400"/>
      <c r="V1451" s="403"/>
      <c r="W1451" s="403"/>
      <c r="X1451" s="403"/>
      <c r="Y1451" s="400"/>
      <c r="Z1451" s="400"/>
      <c r="AA1451" s="400"/>
      <c r="AB1451" s="400"/>
      <c r="AC1451" s="400"/>
      <c r="AD1451" s="400"/>
      <c r="AE1451" s="400"/>
      <c r="AF1451" s="400"/>
      <c r="AG1451" s="408"/>
      <c r="AH1451" s="400"/>
      <c r="AI1451" s="400"/>
      <c r="AJ1451" s="400"/>
      <c r="AK1451" s="400"/>
      <c r="AL1451" s="6"/>
      <c r="AM1451" s="6"/>
      <c r="AN1451" s="8"/>
    </row>
    <row r="1452" spans="1:40">
      <c r="A1452" s="725"/>
      <c r="B1452" s="727"/>
      <c r="C1452" s="726"/>
      <c r="D1452" s="726"/>
      <c r="E1452" s="400"/>
      <c r="F1452" s="401"/>
      <c r="G1452" s="400"/>
      <c r="H1452" s="400"/>
      <c r="I1452" s="400"/>
      <c r="J1452" s="409"/>
      <c r="K1452" s="400"/>
      <c r="L1452" s="400"/>
      <c r="M1452" s="400"/>
      <c r="N1452" s="400"/>
      <c r="O1452" s="400"/>
      <c r="P1452" s="400"/>
      <c r="Q1452" s="400"/>
      <c r="R1452" s="400"/>
      <c r="S1452" s="400"/>
      <c r="T1452" s="400"/>
      <c r="V1452" s="403"/>
      <c r="W1452" s="403"/>
      <c r="X1452" s="403"/>
      <c r="Y1452" s="400"/>
      <c r="Z1452" s="400"/>
      <c r="AA1452" s="400"/>
      <c r="AB1452" s="400"/>
      <c r="AC1452" s="400"/>
      <c r="AD1452" s="400"/>
      <c r="AE1452" s="400"/>
      <c r="AF1452" s="400"/>
      <c r="AG1452" s="408"/>
      <c r="AH1452" s="400"/>
      <c r="AI1452" s="400"/>
      <c r="AJ1452" s="400"/>
      <c r="AK1452" s="400"/>
      <c r="AL1452" s="6"/>
      <c r="AM1452" s="6"/>
      <c r="AN1452" s="8"/>
    </row>
    <row r="1453" spans="1:40">
      <c r="A1453" s="725"/>
      <c r="B1453" s="727"/>
      <c r="C1453" s="726"/>
      <c r="D1453" s="726"/>
      <c r="E1453" s="400"/>
      <c r="F1453" s="401"/>
      <c r="G1453" s="400"/>
      <c r="H1453" s="400"/>
      <c r="I1453" s="400"/>
      <c r="J1453" s="409"/>
      <c r="K1453" s="400"/>
      <c r="L1453" s="400"/>
      <c r="M1453" s="400"/>
      <c r="N1453" s="400"/>
      <c r="O1453" s="400"/>
      <c r="P1453" s="400"/>
      <c r="Q1453" s="400"/>
      <c r="R1453" s="400"/>
      <c r="S1453" s="400"/>
      <c r="T1453" s="400"/>
      <c r="V1453" s="403"/>
      <c r="W1453" s="403"/>
      <c r="X1453" s="403"/>
      <c r="Y1453" s="400"/>
      <c r="Z1453" s="400"/>
      <c r="AA1453" s="400"/>
      <c r="AB1453" s="400"/>
      <c r="AC1453" s="400"/>
      <c r="AD1453" s="400"/>
      <c r="AE1453" s="400"/>
      <c r="AF1453" s="400"/>
      <c r="AG1453" s="408"/>
      <c r="AH1453" s="400"/>
      <c r="AI1453" s="400"/>
      <c r="AJ1453" s="400"/>
      <c r="AK1453" s="400"/>
      <c r="AL1453" s="6"/>
      <c r="AM1453" s="6"/>
      <c r="AN1453" s="8"/>
    </row>
    <row r="1454" spans="1:40">
      <c r="A1454" s="725"/>
      <c r="B1454" s="727"/>
      <c r="C1454" s="726"/>
      <c r="D1454" s="726"/>
      <c r="E1454" s="400"/>
      <c r="F1454" s="401"/>
      <c r="G1454" s="400"/>
      <c r="H1454" s="400"/>
      <c r="I1454" s="400"/>
      <c r="J1454" s="409"/>
      <c r="K1454" s="400"/>
      <c r="L1454" s="400"/>
      <c r="M1454" s="400"/>
      <c r="N1454" s="400"/>
      <c r="O1454" s="400"/>
      <c r="P1454" s="400"/>
      <c r="Q1454" s="400"/>
      <c r="R1454" s="400"/>
      <c r="S1454" s="400"/>
      <c r="T1454" s="400"/>
      <c r="V1454" s="403"/>
      <c r="W1454" s="403"/>
      <c r="X1454" s="403"/>
      <c r="Y1454" s="400"/>
      <c r="Z1454" s="400"/>
      <c r="AA1454" s="400"/>
      <c r="AB1454" s="400"/>
      <c r="AC1454" s="400"/>
      <c r="AD1454" s="400"/>
      <c r="AE1454" s="400"/>
      <c r="AF1454" s="400"/>
      <c r="AG1454" s="408"/>
      <c r="AH1454" s="400"/>
      <c r="AI1454" s="400"/>
      <c r="AJ1454" s="400"/>
      <c r="AK1454" s="400"/>
      <c r="AL1454" s="6"/>
      <c r="AM1454" s="6"/>
      <c r="AN1454" s="8"/>
    </row>
    <row r="1455" spans="1:40">
      <c r="A1455" s="725"/>
      <c r="B1455" s="727"/>
      <c r="C1455" s="726"/>
      <c r="D1455" s="726"/>
      <c r="E1455" s="400"/>
      <c r="F1455" s="401"/>
      <c r="G1455" s="400"/>
      <c r="H1455" s="400"/>
      <c r="I1455" s="400"/>
      <c r="J1455" s="409"/>
      <c r="K1455" s="400"/>
      <c r="L1455" s="400"/>
      <c r="M1455" s="400"/>
      <c r="N1455" s="400"/>
      <c r="O1455" s="400"/>
      <c r="P1455" s="400"/>
      <c r="Q1455" s="400"/>
      <c r="R1455" s="400"/>
      <c r="S1455" s="400"/>
      <c r="T1455" s="400"/>
      <c r="V1455" s="403"/>
      <c r="W1455" s="403"/>
      <c r="X1455" s="403"/>
      <c r="Y1455" s="400"/>
      <c r="Z1455" s="400"/>
      <c r="AA1455" s="400"/>
      <c r="AB1455" s="400"/>
      <c r="AC1455" s="400"/>
      <c r="AD1455" s="400"/>
      <c r="AE1455" s="400"/>
      <c r="AF1455" s="400"/>
      <c r="AG1455" s="408"/>
      <c r="AH1455" s="400"/>
      <c r="AI1455" s="400"/>
      <c r="AJ1455" s="400"/>
      <c r="AK1455" s="400"/>
      <c r="AL1455" s="6"/>
      <c r="AM1455" s="6"/>
      <c r="AN1455" s="8"/>
    </row>
    <row r="1456" spans="1:40">
      <c r="A1456" s="725"/>
      <c r="B1456" s="727"/>
      <c r="C1456" s="726"/>
      <c r="D1456" s="726"/>
      <c r="E1456" s="400"/>
      <c r="F1456" s="401"/>
      <c r="G1456" s="400"/>
      <c r="H1456" s="400"/>
      <c r="I1456" s="400"/>
      <c r="J1456" s="409"/>
      <c r="K1456" s="400"/>
      <c r="L1456" s="400"/>
      <c r="M1456" s="400"/>
      <c r="N1456" s="400"/>
      <c r="O1456" s="400"/>
      <c r="P1456" s="400"/>
      <c r="Q1456" s="400"/>
      <c r="R1456" s="400"/>
      <c r="S1456" s="400"/>
      <c r="T1456" s="400"/>
      <c r="V1456" s="403"/>
      <c r="W1456" s="403"/>
      <c r="X1456" s="403"/>
      <c r="Y1456" s="400"/>
      <c r="Z1456" s="400"/>
      <c r="AA1456" s="400"/>
      <c r="AB1456" s="400"/>
      <c r="AC1456" s="400"/>
      <c r="AD1456" s="400"/>
      <c r="AE1456" s="400"/>
      <c r="AF1456" s="400"/>
      <c r="AG1456" s="408"/>
      <c r="AH1456" s="400"/>
      <c r="AI1456" s="400"/>
      <c r="AJ1456" s="400"/>
      <c r="AK1456" s="400"/>
      <c r="AL1456" s="6"/>
      <c r="AM1456" s="6"/>
      <c r="AN1456" s="8"/>
    </row>
    <row r="1457" spans="1:40">
      <c r="A1457" s="725"/>
      <c r="B1457" s="727"/>
      <c r="C1457" s="726"/>
      <c r="D1457" s="726"/>
      <c r="E1457" s="400"/>
      <c r="F1457" s="401"/>
      <c r="G1457" s="400"/>
      <c r="H1457" s="400"/>
      <c r="I1457" s="400"/>
      <c r="J1457" s="409"/>
      <c r="K1457" s="400"/>
      <c r="L1457" s="400"/>
      <c r="M1457" s="400"/>
      <c r="N1457" s="400"/>
      <c r="O1457" s="400"/>
      <c r="P1457" s="400"/>
      <c r="Q1457" s="400"/>
      <c r="R1457" s="400"/>
      <c r="S1457" s="400"/>
      <c r="T1457" s="400"/>
      <c r="V1457" s="403"/>
      <c r="W1457" s="403"/>
      <c r="X1457" s="403"/>
      <c r="Y1457" s="400"/>
      <c r="Z1457" s="400"/>
      <c r="AA1457" s="400"/>
      <c r="AB1457" s="400"/>
      <c r="AC1457" s="400"/>
      <c r="AD1457" s="400"/>
      <c r="AE1457" s="400"/>
      <c r="AF1457" s="400"/>
      <c r="AG1457" s="408"/>
      <c r="AH1457" s="400"/>
      <c r="AI1457" s="400"/>
      <c r="AJ1457" s="400"/>
      <c r="AK1457" s="400"/>
      <c r="AL1457" s="6"/>
      <c r="AM1457" s="6"/>
      <c r="AN1457" s="8"/>
    </row>
    <row r="1458" spans="1:40">
      <c r="A1458" s="725"/>
      <c r="B1458" s="727"/>
      <c r="C1458" s="726"/>
      <c r="D1458" s="726"/>
      <c r="E1458" s="400"/>
      <c r="F1458" s="401"/>
      <c r="G1458" s="400"/>
      <c r="H1458" s="400"/>
      <c r="I1458" s="400"/>
      <c r="J1458" s="409"/>
      <c r="K1458" s="400"/>
      <c r="L1458" s="400"/>
      <c r="M1458" s="400"/>
      <c r="N1458" s="400"/>
      <c r="O1458" s="400"/>
      <c r="P1458" s="400"/>
      <c r="Q1458" s="400"/>
      <c r="R1458" s="400"/>
      <c r="S1458" s="400"/>
      <c r="T1458" s="400"/>
      <c r="V1458" s="403"/>
      <c r="W1458" s="403"/>
      <c r="X1458" s="403"/>
      <c r="Y1458" s="400"/>
      <c r="Z1458" s="400"/>
      <c r="AA1458" s="400"/>
      <c r="AB1458" s="400"/>
      <c r="AC1458" s="400"/>
      <c r="AD1458" s="400"/>
      <c r="AE1458" s="400"/>
      <c r="AF1458" s="400"/>
      <c r="AG1458" s="408"/>
      <c r="AH1458" s="400"/>
      <c r="AI1458" s="400"/>
      <c r="AJ1458" s="400"/>
      <c r="AK1458" s="400"/>
      <c r="AL1458" s="6"/>
      <c r="AM1458" s="6"/>
      <c r="AN1458" s="8"/>
    </row>
    <row r="1459" spans="1:40">
      <c r="A1459" s="725"/>
      <c r="B1459" s="727"/>
      <c r="C1459" s="726"/>
      <c r="D1459" s="726"/>
      <c r="E1459" s="400"/>
      <c r="F1459" s="401"/>
      <c r="G1459" s="400"/>
      <c r="H1459" s="400"/>
      <c r="I1459" s="400"/>
      <c r="J1459" s="409"/>
      <c r="K1459" s="400"/>
      <c r="L1459" s="400"/>
      <c r="M1459" s="400"/>
      <c r="N1459" s="400"/>
      <c r="O1459" s="400"/>
      <c r="P1459" s="400"/>
      <c r="Q1459" s="400"/>
      <c r="R1459" s="400"/>
      <c r="S1459" s="400"/>
      <c r="T1459" s="400"/>
      <c r="V1459" s="403"/>
      <c r="W1459" s="403"/>
      <c r="X1459" s="403"/>
      <c r="Y1459" s="400"/>
      <c r="Z1459" s="400"/>
      <c r="AA1459" s="400"/>
      <c r="AB1459" s="400"/>
      <c r="AC1459" s="400"/>
      <c r="AD1459" s="400"/>
      <c r="AE1459" s="400"/>
      <c r="AF1459" s="400"/>
      <c r="AG1459" s="408"/>
      <c r="AH1459" s="400"/>
      <c r="AI1459" s="400"/>
      <c r="AJ1459" s="400"/>
      <c r="AK1459" s="400"/>
      <c r="AL1459" s="6"/>
      <c r="AM1459" s="6"/>
      <c r="AN1459" s="8"/>
    </row>
    <row r="1460" spans="1:40">
      <c r="A1460" s="725"/>
      <c r="B1460" s="727"/>
      <c r="C1460" s="726"/>
      <c r="D1460" s="726"/>
      <c r="E1460" s="400"/>
      <c r="F1460" s="401"/>
      <c r="G1460" s="400"/>
      <c r="H1460" s="400"/>
      <c r="I1460" s="400"/>
      <c r="J1460" s="409"/>
      <c r="K1460" s="400"/>
      <c r="L1460" s="400"/>
      <c r="M1460" s="400"/>
      <c r="N1460" s="400"/>
      <c r="O1460" s="400"/>
      <c r="P1460" s="400"/>
      <c r="Q1460" s="400"/>
      <c r="R1460" s="400"/>
      <c r="S1460" s="400"/>
      <c r="T1460" s="400"/>
      <c r="V1460" s="403"/>
      <c r="W1460" s="403"/>
      <c r="X1460" s="403"/>
      <c r="Y1460" s="400"/>
      <c r="Z1460" s="400"/>
      <c r="AA1460" s="400"/>
      <c r="AB1460" s="400"/>
      <c r="AC1460" s="400"/>
      <c r="AD1460" s="400"/>
      <c r="AE1460" s="400"/>
      <c r="AF1460" s="400"/>
      <c r="AG1460" s="408"/>
      <c r="AH1460" s="400"/>
      <c r="AI1460" s="400"/>
      <c r="AJ1460" s="400"/>
      <c r="AK1460" s="400"/>
      <c r="AL1460" s="6"/>
      <c r="AM1460" s="6"/>
      <c r="AN1460" s="8"/>
    </row>
    <row r="1461" spans="1:40">
      <c r="A1461" s="725"/>
      <c r="B1461" s="727"/>
      <c r="C1461" s="726"/>
      <c r="D1461" s="726"/>
      <c r="E1461" s="400"/>
      <c r="F1461" s="401"/>
      <c r="G1461" s="400"/>
      <c r="H1461" s="400"/>
      <c r="I1461" s="400"/>
      <c r="J1461" s="409"/>
      <c r="K1461" s="400"/>
      <c r="L1461" s="400"/>
      <c r="M1461" s="400"/>
      <c r="N1461" s="400"/>
      <c r="O1461" s="400"/>
      <c r="P1461" s="400"/>
      <c r="Q1461" s="400"/>
      <c r="R1461" s="400"/>
      <c r="S1461" s="400"/>
      <c r="T1461" s="400"/>
      <c r="V1461" s="403"/>
      <c r="W1461" s="403"/>
      <c r="X1461" s="403"/>
      <c r="Y1461" s="400"/>
      <c r="Z1461" s="400"/>
      <c r="AA1461" s="400"/>
      <c r="AB1461" s="400"/>
      <c r="AC1461" s="400"/>
      <c r="AD1461" s="400"/>
      <c r="AE1461" s="400"/>
      <c r="AF1461" s="400"/>
      <c r="AG1461" s="408"/>
      <c r="AH1461" s="400"/>
      <c r="AI1461" s="400"/>
      <c r="AJ1461" s="400"/>
      <c r="AK1461" s="400"/>
      <c r="AL1461" s="6"/>
      <c r="AM1461" s="6"/>
      <c r="AN1461" s="8"/>
    </row>
    <row r="1462" spans="1:40">
      <c r="A1462" s="725"/>
      <c r="B1462" s="727"/>
      <c r="C1462" s="726"/>
      <c r="D1462" s="726"/>
      <c r="E1462" s="400"/>
      <c r="F1462" s="401"/>
      <c r="G1462" s="400"/>
      <c r="H1462" s="400"/>
      <c r="I1462" s="400"/>
      <c r="J1462" s="409"/>
      <c r="K1462" s="400"/>
      <c r="L1462" s="400"/>
      <c r="M1462" s="400"/>
      <c r="N1462" s="400"/>
      <c r="O1462" s="400"/>
      <c r="P1462" s="400"/>
      <c r="Q1462" s="400"/>
      <c r="R1462" s="400"/>
      <c r="S1462" s="400"/>
      <c r="T1462" s="400"/>
      <c r="V1462" s="403"/>
      <c r="W1462" s="403"/>
      <c r="X1462" s="403"/>
      <c r="Y1462" s="400"/>
      <c r="Z1462" s="400"/>
      <c r="AA1462" s="400"/>
      <c r="AB1462" s="400"/>
      <c r="AC1462" s="400"/>
      <c r="AD1462" s="400"/>
      <c r="AE1462" s="400"/>
      <c r="AF1462" s="400"/>
      <c r="AG1462" s="408"/>
      <c r="AH1462" s="400"/>
      <c r="AI1462" s="400"/>
      <c r="AJ1462" s="400"/>
      <c r="AK1462" s="400"/>
      <c r="AL1462" s="6"/>
      <c r="AM1462" s="6"/>
      <c r="AN1462" s="8"/>
    </row>
    <row r="1463" spans="1:40">
      <c r="A1463" s="725"/>
      <c r="B1463" s="727"/>
      <c r="C1463" s="726"/>
      <c r="D1463" s="726"/>
      <c r="E1463" s="400"/>
      <c r="F1463" s="401"/>
      <c r="G1463" s="400"/>
      <c r="H1463" s="400"/>
      <c r="I1463" s="400"/>
      <c r="J1463" s="409"/>
      <c r="K1463" s="400"/>
      <c r="L1463" s="400"/>
      <c r="M1463" s="400"/>
      <c r="N1463" s="400"/>
      <c r="O1463" s="400"/>
      <c r="P1463" s="400"/>
      <c r="Q1463" s="400"/>
      <c r="R1463" s="400"/>
      <c r="S1463" s="400"/>
      <c r="T1463" s="400"/>
      <c r="V1463" s="403"/>
      <c r="W1463" s="403"/>
      <c r="X1463" s="403"/>
      <c r="Y1463" s="400"/>
      <c r="Z1463" s="400"/>
      <c r="AA1463" s="400"/>
      <c r="AB1463" s="400"/>
      <c r="AC1463" s="400"/>
      <c r="AD1463" s="400"/>
      <c r="AE1463" s="400"/>
      <c r="AF1463" s="400"/>
      <c r="AG1463" s="408"/>
      <c r="AH1463" s="400"/>
      <c r="AI1463" s="400"/>
      <c r="AJ1463" s="400"/>
      <c r="AK1463" s="400"/>
      <c r="AL1463" s="6"/>
      <c r="AM1463" s="6"/>
      <c r="AN1463" s="8"/>
    </row>
    <row r="1464" spans="1:40">
      <c r="A1464" s="725"/>
      <c r="B1464" s="727"/>
      <c r="C1464" s="726"/>
      <c r="D1464" s="726"/>
      <c r="E1464" s="400"/>
      <c r="F1464" s="401"/>
      <c r="G1464" s="400"/>
      <c r="H1464" s="400"/>
      <c r="I1464" s="400"/>
      <c r="J1464" s="409"/>
      <c r="K1464" s="400"/>
      <c r="L1464" s="400"/>
      <c r="M1464" s="400"/>
      <c r="N1464" s="400"/>
      <c r="O1464" s="400"/>
      <c r="P1464" s="400"/>
      <c r="Q1464" s="400"/>
      <c r="R1464" s="400"/>
      <c r="S1464" s="400"/>
      <c r="T1464" s="400"/>
      <c r="V1464" s="403"/>
      <c r="W1464" s="403"/>
      <c r="X1464" s="403"/>
      <c r="Y1464" s="400"/>
      <c r="Z1464" s="400"/>
      <c r="AA1464" s="400"/>
      <c r="AB1464" s="400"/>
      <c r="AC1464" s="400"/>
      <c r="AD1464" s="400"/>
      <c r="AE1464" s="400"/>
      <c r="AF1464" s="400"/>
      <c r="AG1464" s="408"/>
      <c r="AH1464" s="400"/>
      <c r="AI1464" s="400"/>
      <c r="AJ1464" s="400"/>
      <c r="AK1464" s="400"/>
      <c r="AL1464" s="6"/>
      <c r="AM1464" s="6"/>
      <c r="AN1464" s="8"/>
    </row>
    <row r="1465" spans="1:40">
      <c r="A1465" s="725"/>
      <c r="B1465" s="727"/>
      <c r="C1465" s="726"/>
      <c r="D1465" s="726"/>
      <c r="E1465" s="400"/>
      <c r="F1465" s="401"/>
      <c r="G1465" s="400"/>
      <c r="H1465" s="400"/>
      <c r="I1465" s="400"/>
      <c r="J1465" s="409"/>
      <c r="K1465" s="400"/>
      <c r="L1465" s="400"/>
      <c r="M1465" s="400"/>
      <c r="N1465" s="400"/>
      <c r="O1465" s="400"/>
      <c r="P1465" s="400"/>
      <c r="Q1465" s="400"/>
      <c r="R1465" s="400"/>
      <c r="S1465" s="400"/>
      <c r="T1465" s="400"/>
      <c r="V1465" s="403"/>
      <c r="W1465" s="403"/>
      <c r="X1465" s="403"/>
      <c r="Y1465" s="400"/>
      <c r="Z1465" s="400"/>
      <c r="AA1465" s="400"/>
      <c r="AB1465" s="400"/>
      <c r="AC1465" s="400"/>
      <c r="AD1465" s="400"/>
      <c r="AE1465" s="400"/>
      <c r="AF1465" s="400"/>
      <c r="AG1465" s="408"/>
      <c r="AH1465" s="400"/>
      <c r="AI1465" s="400"/>
      <c r="AJ1465" s="400"/>
      <c r="AK1465" s="400"/>
      <c r="AL1465" s="6"/>
      <c r="AM1465" s="6"/>
      <c r="AN1465" s="8"/>
    </row>
    <row r="1466" spans="1:40">
      <c r="A1466" s="725"/>
      <c r="B1466" s="727"/>
      <c r="C1466" s="726"/>
      <c r="D1466" s="726"/>
      <c r="E1466" s="400"/>
      <c r="F1466" s="401"/>
      <c r="G1466" s="400"/>
      <c r="H1466" s="400"/>
      <c r="I1466" s="400"/>
      <c r="J1466" s="409"/>
      <c r="K1466" s="400"/>
      <c r="L1466" s="400"/>
      <c r="M1466" s="400"/>
      <c r="N1466" s="400"/>
      <c r="O1466" s="400"/>
      <c r="P1466" s="400"/>
      <c r="Q1466" s="400"/>
      <c r="R1466" s="400"/>
      <c r="S1466" s="400"/>
      <c r="T1466" s="400"/>
      <c r="V1466" s="403"/>
      <c r="W1466" s="403"/>
      <c r="X1466" s="403"/>
      <c r="Y1466" s="400"/>
      <c r="Z1466" s="400"/>
      <c r="AA1466" s="400"/>
      <c r="AB1466" s="400"/>
      <c r="AC1466" s="400"/>
      <c r="AD1466" s="400"/>
      <c r="AE1466" s="400"/>
      <c r="AF1466" s="400"/>
      <c r="AG1466" s="408"/>
      <c r="AH1466" s="400"/>
      <c r="AI1466" s="400"/>
      <c r="AJ1466" s="400"/>
      <c r="AK1466" s="400"/>
      <c r="AL1466" s="6"/>
      <c r="AM1466" s="6"/>
      <c r="AN1466" s="8"/>
    </row>
    <row r="1467" spans="1:40">
      <c r="A1467" s="725"/>
      <c r="B1467" s="727"/>
      <c r="C1467" s="726"/>
      <c r="D1467" s="726"/>
      <c r="E1467" s="400"/>
      <c r="F1467" s="401"/>
      <c r="G1467" s="400"/>
      <c r="H1467" s="400"/>
      <c r="I1467" s="400"/>
      <c r="J1467" s="409"/>
      <c r="K1467" s="400"/>
      <c r="L1467" s="400"/>
      <c r="M1467" s="400"/>
      <c r="N1467" s="400"/>
      <c r="O1467" s="400"/>
      <c r="P1467" s="400"/>
      <c r="Q1467" s="400"/>
      <c r="R1467" s="400"/>
      <c r="S1467" s="400"/>
      <c r="T1467" s="400"/>
      <c r="V1467" s="403"/>
      <c r="W1467" s="403"/>
      <c r="X1467" s="403"/>
      <c r="Y1467" s="400"/>
      <c r="Z1467" s="400"/>
      <c r="AA1467" s="400"/>
      <c r="AB1467" s="400"/>
      <c r="AC1467" s="400"/>
      <c r="AD1467" s="400"/>
      <c r="AE1467" s="400"/>
      <c r="AF1467" s="400"/>
      <c r="AG1467" s="408"/>
      <c r="AH1467" s="400"/>
      <c r="AI1467" s="400"/>
      <c r="AJ1467" s="400"/>
      <c r="AK1467" s="400"/>
      <c r="AL1467" s="6"/>
      <c r="AM1467" s="6"/>
      <c r="AN1467" s="8"/>
    </row>
    <row r="1468" spans="1:40">
      <c r="A1468" s="725"/>
      <c r="B1468" s="727"/>
      <c r="C1468" s="726"/>
      <c r="D1468" s="726"/>
      <c r="E1468" s="400"/>
      <c r="F1468" s="401"/>
      <c r="G1468" s="400"/>
      <c r="H1468" s="400"/>
      <c r="I1468" s="400"/>
      <c r="J1468" s="409"/>
      <c r="K1468" s="400"/>
      <c r="L1468" s="400"/>
      <c r="M1468" s="400"/>
      <c r="N1468" s="400"/>
      <c r="O1468" s="400"/>
      <c r="P1468" s="400"/>
      <c r="Q1468" s="400"/>
      <c r="R1468" s="400"/>
      <c r="S1468" s="400"/>
      <c r="T1468" s="400"/>
      <c r="V1468" s="403"/>
      <c r="W1468" s="403"/>
      <c r="X1468" s="403"/>
      <c r="Y1468" s="400"/>
      <c r="Z1468" s="400"/>
      <c r="AA1468" s="400"/>
      <c r="AB1468" s="400"/>
      <c r="AC1468" s="400"/>
      <c r="AD1468" s="400"/>
      <c r="AE1468" s="400"/>
      <c r="AF1468" s="400"/>
      <c r="AG1468" s="408"/>
      <c r="AH1468" s="400"/>
      <c r="AI1468" s="400"/>
      <c r="AJ1468" s="400"/>
      <c r="AK1468" s="400"/>
      <c r="AL1468" s="6"/>
      <c r="AM1468" s="6"/>
      <c r="AN1468" s="8"/>
    </row>
    <row r="1469" spans="1:40">
      <c r="A1469" s="725"/>
      <c r="B1469" s="727"/>
      <c r="C1469" s="726"/>
      <c r="D1469" s="726"/>
      <c r="E1469" s="400"/>
      <c r="F1469" s="401"/>
      <c r="G1469" s="400"/>
      <c r="H1469" s="400"/>
      <c r="I1469" s="400"/>
      <c r="J1469" s="409"/>
      <c r="K1469" s="400"/>
      <c r="L1469" s="400"/>
      <c r="M1469" s="400"/>
      <c r="N1469" s="400"/>
      <c r="O1469" s="400"/>
      <c r="P1469" s="400"/>
      <c r="Q1469" s="400"/>
      <c r="R1469" s="400"/>
      <c r="S1469" s="400"/>
      <c r="T1469" s="400"/>
      <c r="V1469" s="403"/>
      <c r="W1469" s="403"/>
      <c r="X1469" s="403"/>
      <c r="Y1469" s="400"/>
      <c r="Z1469" s="400"/>
      <c r="AA1469" s="400"/>
      <c r="AB1469" s="400"/>
      <c r="AC1469" s="400"/>
      <c r="AD1469" s="400"/>
      <c r="AE1469" s="400"/>
      <c r="AF1469" s="400"/>
      <c r="AG1469" s="408"/>
      <c r="AH1469" s="400"/>
      <c r="AI1469" s="400"/>
      <c r="AJ1469" s="400"/>
      <c r="AK1469" s="400"/>
      <c r="AL1469" s="6"/>
      <c r="AM1469" s="6"/>
      <c r="AN1469" s="8"/>
    </row>
    <row r="1470" spans="1:40">
      <c r="A1470" s="725"/>
      <c r="B1470" s="727"/>
      <c r="C1470" s="726"/>
      <c r="D1470" s="726"/>
      <c r="E1470" s="400"/>
      <c r="F1470" s="401"/>
      <c r="G1470" s="400"/>
      <c r="H1470" s="400"/>
      <c r="I1470" s="400"/>
      <c r="J1470" s="409"/>
      <c r="K1470" s="400"/>
      <c r="L1470" s="400"/>
      <c r="M1470" s="400"/>
      <c r="N1470" s="400"/>
      <c r="O1470" s="400"/>
      <c r="P1470" s="400"/>
      <c r="Q1470" s="400"/>
      <c r="R1470" s="400"/>
      <c r="S1470" s="400"/>
      <c r="T1470" s="400"/>
      <c r="V1470" s="403"/>
      <c r="W1470" s="403"/>
      <c r="X1470" s="403"/>
      <c r="Y1470" s="400"/>
      <c r="Z1470" s="400"/>
      <c r="AA1470" s="400"/>
      <c r="AB1470" s="400"/>
      <c r="AC1470" s="400"/>
      <c r="AD1470" s="400"/>
      <c r="AE1470" s="400"/>
      <c r="AF1470" s="400"/>
      <c r="AG1470" s="408"/>
      <c r="AH1470" s="400"/>
      <c r="AI1470" s="400"/>
      <c r="AJ1470" s="400"/>
      <c r="AK1470" s="400"/>
      <c r="AL1470" s="6"/>
      <c r="AM1470" s="6"/>
      <c r="AN1470" s="8"/>
    </row>
    <row r="1471" spans="1:40">
      <c r="A1471" s="725"/>
      <c r="B1471" s="727"/>
      <c r="C1471" s="726"/>
      <c r="D1471" s="726"/>
      <c r="E1471" s="400"/>
      <c r="F1471" s="401"/>
      <c r="G1471" s="400"/>
      <c r="H1471" s="400"/>
      <c r="I1471" s="400"/>
      <c r="J1471" s="409"/>
      <c r="K1471" s="400"/>
      <c r="L1471" s="400"/>
      <c r="M1471" s="400"/>
      <c r="N1471" s="400"/>
      <c r="O1471" s="400"/>
      <c r="P1471" s="400"/>
      <c r="Q1471" s="400"/>
      <c r="R1471" s="400"/>
      <c r="S1471" s="400"/>
      <c r="T1471" s="400"/>
      <c r="V1471" s="403"/>
      <c r="W1471" s="403"/>
      <c r="X1471" s="403"/>
      <c r="Y1471" s="400"/>
      <c r="Z1471" s="400"/>
      <c r="AA1471" s="400"/>
      <c r="AB1471" s="400"/>
      <c r="AC1471" s="400"/>
      <c r="AD1471" s="400"/>
      <c r="AE1471" s="400"/>
      <c r="AF1471" s="400"/>
      <c r="AG1471" s="408"/>
      <c r="AH1471" s="400"/>
      <c r="AI1471" s="400"/>
      <c r="AJ1471" s="400"/>
      <c r="AK1471" s="400"/>
      <c r="AL1471" s="6"/>
      <c r="AM1471" s="6"/>
      <c r="AN1471" s="8"/>
    </row>
    <row r="1472" spans="1:40">
      <c r="A1472" s="725"/>
      <c r="B1472" s="727"/>
      <c r="C1472" s="726"/>
      <c r="D1472" s="726"/>
      <c r="E1472" s="400"/>
      <c r="F1472" s="401"/>
      <c r="G1472" s="400"/>
      <c r="H1472" s="400"/>
      <c r="I1472" s="400"/>
      <c r="J1472" s="409"/>
      <c r="K1472" s="400"/>
      <c r="L1472" s="400"/>
      <c r="M1472" s="400"/>
      <c r="N1472" s="400"/>
      <c r="O1472" s="400"/>
      <c r="P1472" s="400"/>
      <c r="Q1472" s="400"/>
      <c r="R1472" s="400"/>
      <c r="S1472" s="400"/>
      <c r="T1472" s="400"/>
      <c r="V1472" s="403"/>
      <c r="W1472" s="403"/>
      <c r="X1472" s="403"/>
      <c r="Y1472" s="400"/>
      <c r="Z1472" s="400"/>
      <c r="AA1472" s="400"/>
      <c r="AB1472" s="400"/>
      <c r="AC1472" s="400"/>
      <c r="AD1472" s="400"/>
      <c r="AE1472" s="400"/>
      <c r="AF1472" s="400"/>
      <c r="AG1472" s="408"/>
      <c r="AH1472" s="400"/>
      <c r="AI1472" s="400"/>
      <c r="AJ1472" s="400"/>
      <c r="AK1472" s="400"/>
      <c r="AL1472" s="6"/>
      <c r="AM1472" s="6"/>
      <c r="AN1472" s="8"/>
    </row>
    <row r="1473" spans="1:40">
      <c r="A1473" s="725"/>
      <c r="B1473" s="727"/>
      <c r="C1473" s="726"/>
      <c r="D1473" s="726"/>
      <c r="E1473" s="400"/>
      <c r="F1473" s="401"/>
      <c r="G1473" s="400"/>
      <c r="H1473" s="400"/>
      <c r="I1473" s="400"/>
      <c r="J1473" s="409"/>
      <c r="K1473" s="400"/>
      <c r="L1473" s="400"/>
      <c r="M1473" s="400"/>
      <c r="N1473" s="400"/>
      <c r="O1473" s="400"/>
      <c r="P1473" s="400"/>
      <c r="Q1473" s="400"/>
      <c r="R1473" s="400"/>
      <c r="S1473" s="400"/>
      <c r="T1473" s="400"/>
      <c r="V1473" s="403"/>
      <c r="W1473" s="403"/>
      <c r="X1473" s="403"/>
      <c r="Y1473" s="400"/>
      <c r="Z1473" s="400"/>
      <c r="AA1473" s="400"/>
      <c r="AB1473" s="400"/>
      <c r="AC1473" s="400"/>
      <c r="AD1473" s="400"/>
      <c r="AE1473" s="400"/>
      <c r="AF1473" s="400"/>
      <c r="AG1473" s="408"/>
      <c r="AH1473" s="400"/>
      <c r="AI1473" s="400"/>
      <c r="AJ1473" s="400"/>
      <c r="AK1473" s="400"/>
      <c r="AL1473" s="6"/>
      <c r="AM1473" s="6"/>
      <c r="AN1473" s="8"/>
    </row>
    <row r="1474" spans="1:40">
      <c r="A1474" s="725"/>
      <c r="B1474" s="727"/>
      <c r="C1474" s="726"/>
      <c r="D1474" s="726"/>
      <c r="E1474" s="400"/>
      <c r="F1474" s="401"/>
      <c r="G1474" s="400"/>
      <c r="H1474" s="400"/>
      <c r="I1474" s="400"/>
      <c r="J1474" s="409"/>
      <c r="K1474" s="400"/>
      <c r="L1474" s="400"/>
      <c r="M1474" s="400"/>
      <c r="N1474" s="400"/>
      <c r="O1474" s="400"/>
      <c r="P1474" s="400"/>
      <c r="Q1474" s="400"/>
      <c r="R1474" s="400"/>
      <c r="S1474" s="400"/>
      <c r="T1474" s="400"/>
      <c r="V1474" s="403"/>
      <c r="W1474" s="403"/>
      <c r="X1474" s="403"/>
      <c r="Y1474" s="400"/>
      <c r="Z1474" s="400"/>
      <c r="AA1474" s="400"/>
      <c r="AB1474" s="400"/>
      <c r="AC1474" s="400"/>
      <c r="AD1474" s="400"/>
      <c r="AE1474" s="400"/>
      <c r="AF1474" s="400"/>
      <c r="AG1474" s="408"/>
      <c r="AH1474" s="400"/>
      <c r="AI1474" s="400"/>
      <c r="AJ1474" s="400"/>
      <c r="AK1474" s="400"/>
      <c r="AL1474" s="6"/>
      <c r="AM1474" s="6"/>
      <c r="AN1474" s="8"/>
    </row>
    <row r="1475" spans="1:40">
      <c r="A1475" s="725"/>
      <c r="B1475" s="727"/>
      <c r="C1475" s="726"/>
      <c r="D1475" s="726"/>
      <c r="E1475" s="400"/>
      <c r="F1475" s="401"/>
      <c r="G1475" s="400"/>
      <c r="H1475" s="400"/>
      <c r="I1475" s="400"/>
      <c r="J1475" s="409"/>
      <c r="K1475" s="400"/>
      <c r="L1475" s="400"/>
      <c r="M1475" s="400"/>
      <c r="N1475" s="400"/>
      <c r="O1475" s="400"/>
      <c r="P1475" s="400"/>
      <c r="Q1475" s="400"/>
      <c r="R1475" s="400"/>
      <c r="S1475" s="400"/>
      <c r="T1475" s="400"/>
      <c r="V1475" s="403"/>
      <c r="W1475" s="403"/>
      <c r="X1475" s="403"/>
      <c r="Y1475" s="400"/>
      <c r="Z1475" s="400"/>
      <c r="AA1475" s="400"/>
      <c r="AB1475" s="400"/>
      <c r="AC1475" s="400"/>
      <c r="AD1475" s="400"/>
      <c r="AE1475" s="400"/>
      <c r="AF1475" s="400"/>
      <c r="AG1475" s="408"/>
      <c r="AH1475" s="400"/>
      <c r="AI1475" s="400"/>
      <c r="AJ1475" s="400"/>
      <c r="AK1475" s="400"/>
      <c r="AL1475" s="6"/>
      <c r="AM1475" s="6"/>
      <c r="AN1475" s="8"/>
    </row>
    <row r="1476" spans="1:40">
      <c r="A1476" s="725"/>
      <c r="B1476" s="727"/>
      <c r="C1476" s="726"/>
      <c r="D1476" s="726"/>
      <c r="E1476" s="400"/>
      <c r="F1476" s="401"/>
      <c r="G1476" s="400"/>
      <c r="H1476" s="400"/>
      <c r="I1476" s="400"/>
      <c r="J1476" s="409"/>
      <c r="K1476" s="400"/>
      <c r="L1476" s="400"/>
      <c r="M1476" s="400"/>
      <c r="N1476" s="400"/>
      <c r="O1476" s="400"/>
      <c r="P1476" s="400"/>
      <c r="Q1476" s="400"/>
      <c r="R1476" s="400"/>
      <c r="S1476" s="400"/>
      <c r="T1476" s="400"/>
      <c r="V1476" s="403"/>
      <c r="W1476" s="403"/>
      <c r="X1476" s="403"/>
      <c r="Y1476" s="400"/>
      <c r="Z1476" s="400"/>
      <c r="AA1476" s="400"/>
      <c r="AB1476" s="400"/>
      <c r="AC1476" s="400"/>
      <c r="AD1476" s="400"/>
      <c r="AE1476" s="400"/>
      <c r="AF1476" s="400"/>
      <c r="AG1476" s="408"/>
      <c r="AH1476" s="400"/>
      <c r="AI1476" s="400"/>
      <c r="AJ1476" s="400"/>
      <c r="AK1476" s="400"/>
      <c r="AL1476" s="6"/>
      <c r="AM1476" s="6"/>
      <c r="AN1476" s="8"/>
    </row>
    <row r="1477" spans="1:40">
      <c r="A1477" s="725"/>
      <c r="B1477" s="727"/>
      <c r="C1477" s="726"/>
      <c r="D1477" s="726"/>
      <c r="E1477" s="400"/>
      <c r="F1477" s="401"/>
      <c r="G1477" s="400"/>
      <c r="H1477" s="400"/>
      <c r="I1477" s="400"/>
      <c r="J1477" s="409"/>
      <c r="K1477" s="400"/>
      <c r="L1477" s="400"/>
      <c r="M1477" s="400"/>
      <c r="N1477" s="400"/>
      <c r="O1477" s="400"/>
      <c r="P1477" s="400"/>
      <c r="Q1477" s="400"/>
      <c r="R1477" s="400"/>
      <c r="S1477" s="400"/>
      <c r="T1477" s="400"/>
      <c r="V1477" s="403"/>
      <c r="W1477" s="403"/>
      <c r="X1477" s="403"/>
      <c r="Y1477" s="400"/>
      <c r="Z1477" s="400"/>
      <c r="AA1477" s="400"/>
      <c r="AB1477" s="400"/>
      <c r="AC1477" s="400"/>
      <c r="AD1477" s="400"/>
      <c r="AE1477" s="400"/>
      <c r="AF1477" s="400"/>
      <c r="AG1477" s="408"/>
      <c r="AH1477" s="400"/>
      <c r="AI1477" s="400"/>
      <c r="AJ1477" s="400"/>
      <c r="AK1477" s="400"/>
      <c r="AL1477" s="6"/>
      <c r="AM1477" s="6"/>
      <c r="AN1477" s="8"/>
    </row>
    <row r="1478" spans="1:40">
      <c r="A1478" s="725"/>
      <c r="B1478" s="727"/>
      <c r="C1478" s="726"/>
      <c r="D1478" s="726"/>
      <c r="E1478" s="400"/>
      <c r="F1478" s="401"/>
      <c r="G1478" s="400"/>
      <c r="H1478" s="400"/>
      <c r="I1478" s="400"/>
      <c r="J1478" s="409"/>
      <c r="K1478" s="400"/>
      <c r="L1478" s="400"/>
      <c r="M1478" s="400"/>
      <c r="N1478" s="400"/>
      <c r="O1478" s="400"/>
      <c r="P1478" s="400"/>
      <c r="Q1478" s="400"/>
      <c r="R1478" s="400"/>
      <c r="S1478" s="400"/>
      <c r="T1478" s="400"/>
      <c r="V1478" s="403"/>
      <c r="W1478" s="403"/>
      <c r="X1478" s="403"/>
      <c r="Y1478" s="400"/>
      <c r="Z1478" s="400"/>
      <c r="AA1478" s="400"/>
      <c r="AB1478" s="400"/>
      <c r="AC1478" s="400"/>
      <c r="AD1478" s="400"/>
      <c r="AE1478" s="400"/>
      <c r="AF1478" s="400"/>
      <c r="AG1478" s="408"/>
      <c r="AH1478" s="400"/>
      <c r="AI1478" s="400"/>
      <c r="AJ1478" s="400"/>
      <c r="AK1478" s="400"/>
      <c r="AL1478" s="6"/>
      <c r="AM1478" s="6"/>
      <c r="AN1478" s="8"/>
    </row>
    <row r="1479" spans="1:40">
      <c r="A1479" s="725"/>
      <c r="B1479" s="727"/>
      <c r="C1479" s="726"/>
      <c r="D1479" s="726"/>
      <c r="E1479" s="400"/>
      <c r="F1479" s="401"/>
      <c r="G1479" s="400"/>
      <c r="H1479" s="400"/>
      <c r="I1479" s="400"/>
      <c r="J1479" s="409"/>
      <c r="K1479" s="400"/>
      <c r="L1479" s="400"/>
      <c r="M1479" s="400"/>
      <c r="N1479" s="400"/>
      <c r="O1479" s="400"/>
      <c r="P1479" s="400"/>
      <c r="Q1479" s="400"/>
      <c r="R1479" s="400"/>
      <c r="S1479" s="400"/>
      <c r="T1479" s="400"/>
      <c r="V1479" s="403"/>
      <c r="W1479" s="403"/>
      <c r="X1479" s="403"/>
      <c r="Y1479" s="400"/>
      <c r="Z1479" s="400"/>
      <c r="AA1479" s="400"/>
      <c r="AB1479" s="400"/>
      <c r="AC1479" s="400"/>
      <c r="AD1479" s="400"/>
      <c r="AE1479" s="400"/>
      <c r="AF1479" s="400"/>
      <c r="AG1479" s="408"/>
      <c r="AH1479" s="400"/>
      <c r="AI1479" s="400"/>
      <c r="AJ1479" s="400"/>
      <c r="AK1479" s="400"/>
      <c r="AL1479" s="6"/>
      <c r="AM1479" s="6"/>
      <c r="AN1479" s="8"/>
    </row>
    <row r="1480" spans="1:40">
      <c r="A1480" s="725"/>
      <c r="B1480" s="727"/>
      <c r="C1480" s="726"/>
      <c r="D1480" s="726"/>
      <c r="E1480" s="400"/>
      <c r="F1480" s="401"/>
      <c r="G1480" s="400"/>
      <c r="H1480" s="400"/>
      <c r="I1480" s="400"/>
      <c r="J1480" s="409"/>
      <c r="K1480" s="400"/>
      <c r="L1480" s="400"/>
      <c r="M1480" s="400"/>
      <c r="N1480" s="400"/>
      <c r="O1480" s="400"/>
      <c r="P1480" s="400"/>
      <c r="Q1480" s="400"/>
      <c r="R1480" s="400"/>
      <c r="S1480" s="400"/>
      <c r="T1480" s="400"/>
      <c r="V1480" s="403"/>
      <c r="W1480" s="403"/>
      <c r="X1480" s="403"/>
      <c r="Y1480" s="400"/>
      <c r="Z1480" s="400"/>
      <c r="AA1480" s="400"/>
      <c r="AB1480" s="400"/>
      <c r="AC1480" s="400"/>
      <c r="AD1480" s="400"/>
      <c r="AE1480" s="400"/>
      <c r="AF1480" s="400"/>
      <c r="AG1480" s="408"/>
      <c r="AH1480" s="400"/>
      <c r="AI1480" s="400"/>
      <c r="AJ1480" s="400"/>
      <c r="AK1480" s="400"/>
      <c r="AL1480" s="6"/>
      <c r="AM1480" s="6"/>
      <c r="AN1480" s="8"/>
    </row>
    <row r="1481" spans="1:40">
      <c r="A1481" s="725"/>
      <c r="B1481" s="727"/>
      <c r="C1481" s="726"/>
      <c r="D1481" s="726"/>
      <c r="E1481" s="400"/>
      <c r="F1481" s="401"/>
      <c r="G1481" s="400"/>
      <c r="H1481" s="400"/>
      <c r="I1481" s="400"/>
      <c r="J1481" s="409"/>
      <c r="K1481" s="400"/>
      <c r="L1481" s="400"/>
      <c r="M1481" s="400"/>
      <c r="N1481" s="400"/>
      <c r="O1481" s="400"/>
      <c r="P1481" s="400"/>
      <c r="Q1481" s="400"/>
      <c r="R1481" s="400"/>
      <c r="S1481" s="400"/>
      <c r="T1481" s="400"/>
      <c r="V1481" s="403"/>
      <c r="W1481" s="403"/>
      <c r="X1481" s="403"/>
      <c r="Y1481" s="400"/>
      <c r="Z1481" s="400"/>
      <c r="AA1481" s="400"/>
      <c r="AB1481" s="400"/>
      <c r="AC1481" s="400"/>
      <c r="AD1481" s="400"/>
      <c r="AE1481" s="400"/>
      <c r="AF1481" s="400"/>
      <c r="AG1481" s="408"/>
      <c r="AH1481" s="400"/>
      <c r="AI1481" s="400"/>
      <c r="AJ1481" s="400"/>
      <c r="AK1481" s="400"/>
      <c r="AL1481" s="6"/>
      <c r="AM1481" s="6"/>
      <c r="AN1481" s="8"/>
    </row>
    <row r="1482" spans="1:40">
      <c r="A1482" s="725"/>
      <c r="B1482" s="727"/>
      <c r="C1482" s="726"/>
      <c r="D1482" s="726"/>
      <c r="E1482" s="400"/>
      <c r="F1482" s="401"/>
      <c r="G1482" s="400"/>
      <c r="H1482" s="400"/>
      <c r="I1482" s="400"/>
      <c r="J1482" s="409"/>
      <c r="K1482" s="400"/>
      <c r="L1482" s="400"/>
      <c r="M1482" s="400"/>
      <c r="N1482" s="400"/>
      <c r="O1482" s="400"/>
      <c r="P1482" s="400"/>
      <c r="Q1482" s="400"/>
      <c r="R1482" s="400"/>
      <c r="S1482" s="400"/>
      <c r="T1482" s="400"/>
      <c r="V1482" s="403"/>
      <c r="W1482" s="403"/>
      <c r="X1482" s="403"/>
      <c r="Y1482" s="400"/>
      <c r="Z1482" s="400"/>
      <c r="AA1482" s="400"/>
      <c r="AB1482" s="400"/>
      <c r="AC1482" s="400"/>
      <c r="AD1482" s="400"/>
      <c r="AE1482" s="400"/>
      <c r="AF1482" s="400"/>
      <c r="AG1482" s="408"/>
      <c r="AH1482" s="400"/>
      <c r="AI1482" s="400"/>
      <c r="AJ1482" s="400"/>
      <c r="AK1482" s="400"/>
      <c r="AL1482" s="6"/>
      <c r="AM1482" s="6"/>
      <c r="AN1482" s="8"/>
    </row>
    <row r="1483" spans="1:40">
      <c r="A1483" s="725"/>
      <c r="B1483" s="727"/>
      <c r="C1483" s="726"/>
      <c r="D1483" s="726"/>
      <c r="E1483" s="400"/>
      <c r="F1483" s="401"/>
      <c r="G1483" s="400"/>
      <c r="H1483" s="400"/>
      <c r="I1483" s="400"/>
      <c r="J1483" s="409"/>
      <c r="K1483" s="400"/>
      <c r="L1483" s="400"/>
      <c r="M1483" s="400"/>
      <c r="N1483" s="400"/>
      <c r="O1483" s="400"/>
      <c r="P1483" s="400"/>
      <c r="Q1483" s="400"/>
      <c r="R1483" s="400"/>
      <c r="S1483" s="400"/>
      <c r="T1483" s="400"/>
      <c r="V1483" s="403"/>
      <c r="W1483" s="403"/>
      <c r="X1483" s="403"/>
      <c r="Y1483" s="400"/>
      <c r="Z1483" s="400"/>
      <c r="AA1483" s="400"/>
      <c r="AB1483" s="400"/>
      <c r="AC1483" s="400"/>
      <c r="AD1483" s="400"/>
      <c r="AE1483" s="400"/>
      <c r="AF1483" s="400"/>
      <c r="AG1483" s="408"/>
      <c r="AH1483" s="400"/>
      <c r="AI1483" s="400"/>
      <c r="AJ1483" s="400"/>
      <c r="AK1483" s="400"/>
      <c r="AL1483" s="6"/>
      <c r="AM1483" s="6"/>
      <c r="AN1483" s="8"/>
    </row>
    <row r="1484" spans="1:40">
      <c r="A1484" s="725"/>
      <c r="B1484" s="727"/>
      <c r="C1484" s="726"/>
      <c r="D1484" s="726"/>
      <c r="E1484" s="400"/>
      <c r="F1484" s="401"/>
      <c r="G1484" s="400"/>
      <c r="H1484" s="400"/>
      <c r="I1484" s="400"/>
      <c r="J1484" s="409"/>
      <c r="K1484" s="400"/>
      <c r="L1484" s="400"/>
      <c r="M1484" s="400"/>
      <c r="N1484" s="400"/>
      <c r="O1484" s="400"/>
      <c r="P1484" s="400"/>
      <c r="Q1484" s="400"/>
      <c r="R1484" s="400"/>
      <c r="S1484" s="400"/>
      <c r="T1484" s="400"/>
      <c r="V1484" s="403"/>
      <c r="W1484" s="403"/>
      <c r="X1484" s="403"/>
      <c r="Y1484" s="400"/>
      <c r="Z1484" s="400"/>
      <c r="AA1484" s="400"/>
      <c r="AB1484" s="400"/>
      <c r="AC1484" s="400"/>
      <c r="AD1484" s="400"/>
      <c r="AE1484" s="400"/>
      <c r="AF1484" s="400"/>
      <c r="AG1484" s="408"/>
      <c r="AH1484" s="400"/>
      <c r="AI1484" s="400"/>
      <c r="AJ1484" s="400"/>
      <c r="AK1484" s="400"/>
      <c r="AL1484" s="6"/>
      <c r="AM1484" s="6"/>
      <c r="AN1484" s="8"/>
    </row>
    <row r="1485" spans="1:40">
      <c r="A1485" s="725"/>
      <c r="B1485" s="727"/>
      <c r="C1485" s="726"/>
      <c r="D1485" s="726"/>
      <c r="E1485" s="400"/>
      <c r="F1485" s="401"/>
      <c r="G1485" s="400"/>
      <c r="H1485" s="400"/>
      <c r="I1485" s="400"/>
      <c r="J1485" s="409"/>
      <c r="K1485" s="400"/>
      <c r="L1485" s="400"/>
      <c r="M1485" s="400"/>
      <c r="N1485" s="400"/>
      <c r="O1485" s="400"/>
      <c r="P1485" s="400"/>
      <c r="Q1485" s="400"/>
      <c r="R1485" s="400"/>
      <c r="S1485" s="400"/>
      <c r="T1485" s="400"/>
      <c r="V1485" s="403"/>
      <c r="W1485" s="403"/>
      <c r="X1485" s="403"/>
      <c r="Y1485" s="400"/>
      <c r="Z1485" s="400"/>
      <c r="AA1485" s="400"/>
      <c r="AB1485" s="400"/>
      <c r="AC1485" s="400"/>
      <c r="AD1485" s="400"/>
      <c r="AE1485" s="400"/>
      <c r="AF1485" s="400"/>
      <c r="AG1485" s="408"/>
      <c r="AH1485" s="400"/>
      <c r="AI1485" s="400"/>
      <c r="AJ1485" s="400"/>
      <c r="AK1485" s="400"/>
      <c r="AL1485" s="6"/>
      <c r="AM1485" s="6"/>
      <c r="AN1485" s="8"/>
    </row>
    <row r="1486" spans="1:40">
      <c r="A1486" s="725"/>
      <c r="B1486" s="727"/>
      <c r="C1486" s="726"/>
      <c r="D1486" s="726"/>
      <c r="E1486" s="400"/>
      <c r="F1486" s="401"/>
      <c r="G1486" s="400"/>
      <c r="H1486" s="400"/>
      <c r="I1486" s="400"/>
      <c r="J1486" s="409"/>
      <c r="K1486" s="400"/>
      <c r="L1486" s="400"/>
      <c r="M1486" s="400"/>
      <c r="N1486" s="400"/>
      <c r="O1486" s="400"/>
      <c r="P1486" s="400"/>
      <c r="Q1486" s="400"/>
      <c r="R1486" s="400"/>
      <c r="S1486" s="400"/>
      <c r="T1486" s="400"/>
      <c r="V1486" s="403"/>
      <c r="W1486" s="403"/>
      <c r="X1486" s="403"/>
      <c r="Y1486" s="400"/>
      <c r="Z1486" s="400"/>
      <c r="AA1486" s="400"/>
      <c r="AB1486" s="400"/>
      <c r="AC1486" s="400"/>
      <c r="AD1486" s="400"/>
      <c r="AE1486" s="400"/>
      <c r="AF1486" s="400"/>
      <c r="AG1486" s="408"/>
      <c r="AH1486" s="400"/>
      <c r="AI1486" s="400"/>
      <c r="AJ1486" s="400"/>
      <c r="AK1486" s="400"/>
      <c r="AL1486" s="6"/>
      <c r="AM1486" s="6"/>
      <c r="AN1486" s="8"/>
    </row>
    <row r="1487" spans="1:40">
      <c r="A1487" s="725"/>
      <c r="B1487" s="727"/>
      <c r="C1487" s="726"/>
      <c r="D1487" s="726"/>
      <c r="E1487" s="400"/>
      <c r="F1487" s="401"/>
      <c r="G1487" s="400"/>
      <c r="H1487" s="400"/>
      <c r="I1487" s="400"/>
      <c r="J1487" s="409"/>
      <c r="K1487" s="400"/>
      <c r="L1487" s="400"/>
      <c r="M1487" s="400"/>
      <c r="N1487" s="400"/>
      <c r="O1487" s="400"/>
      <c r="P1487" s="400"/>
      <c r="Q1487" s="400"/>
      <c r="R1487" s="400"/>
      <c r="S1487" s="400"/>
      <c r="T1487" s="400"/>
      <c r="V1487" s="403"/>
      <c r="W1487" s="403"/>
      <c r="X1487" s="403"/>
      <c r="Y1487" s="400"/>
      <c r="Z1487" s="400"/>
      <c r="AA1487" s="400"/>
      <c r="AB1487" s="400"/>
      <c r="AC1487" s="400"/>
      <c r="AD1487" s="400"/>
      <c r="AE1487" s="400"/>
      <c r="AF1487" s="400"/>
      <c r="AG1487" s="408"/>
      <c r="AH1487" s="400"/>
      <c r="AI1487" s="400"/>
      <c r="AJ1487" s="400"/>
      <c r="AK1487" s="400"/>
      <c r="AL1487" s="6"/>
      <c r="AM1487" s="6"/>
      <c r="AN1487" s="8"/>
    </row>
    <row r="1488" spans="1:40">
      <c r="A1488" s="725"/>
      <c r="B1488" s="727"/>
      <c r="C1488" s="726"/>
      <c r="D1488" s="726"/>
      <c r="E1488" s="400"/>
      <c r="F1488" s="401"/>
      <c r="G1488" s="400"/>
      <c r="H1488" s="400"/>
      <c r="I1488" s="400"/>
      <c r="J1488" s="409"/>
      <c r="K1488" s="400"/>
      <c r="L1488" s="400"/>
      <c r="M1488" s="400"/>
      <c r="N1488" s="400"/>
      <c r="O1488" s="400"/>
      <c r="P1488" s="400"/>
      <c r="Q1488" s="400"/>
      <c r="R1488" s="400"/>
      <c r="S1488" s="400"/>
      <c r="T1488" s="400"/>
      <c r="V1488" s="403"/>
      <c r="W1488" s="403"/>
      <c r="X1488" s="403"/>
      <c r="Y1488" s="400"/>
      <c r="Z1488" s="400"/>
      <c r="AA1488" s="400"/>
      <c r="AB1488" s="400"/>
      <c r="AC1488" s="400"/>
      <c r="AD1488" s="400"/>
      <c r="AE1488" s="400"/>
      <c r="AF1488" s="400"/>
      <c r="AG1488" s="408"/>
      <c r="AH1488" s="400"/>
      <c r="AI1488" s="400"/>
      <c r="AJ1488" s="400"/>
      <c r="AK1488" s="400"/>
      <c r="AL1488" s="6"/>
      <c r="AM1488" s="6"/>
      <c r="AN1488" s="8"/>
    </row>
    <row r="1489" spans="1:40">
      <c r="A1489" s="725"/>
      <c r="B1489" s="727"/>
      <c r="C1489" s="726"/>
      <c r="D1489" s="726"/>
      <c r="E1489" s="400"/>
      <c r="F1489" s="401"/>
      <c r="G1489" s="400"/>
      <c r="H1489" s="400"/>
      <c r="I1489" s="400"/>
      <c r="J1489" s="409"/>
      <c r="K1489" s="400"/>
      <c r="L1489" s="400"/>
      <c r="M1489" s="400"/>
      <c r="N1489" s="400"/>
      <c r="O1489" s="400"/>
      <c r="P1489" s="400"/>
      <c r="Q1489" s="400"/>
      <c r="R1489" s="400"/>
      <c r="S1489" s="400"/>
      <c r="T1489" s="400"/>
      <c r="V1489" s="403"/>
      <c r="W1489" s="403"/>
      <c r="X1489" s="403"/>
      <c r="Y1489" s="400"/>
      <c r="Z1489" s="400"/>
      <c r="AA1489" s="400"/>
      <c r="AB1489" s="400"/>
      <c r="AC1489" s="400"/>
      <c r="AD1489" s="400"/>
      <c r="AE1489" s="400"/>
      <c r="AF1489" s="400"/>
      <c r="AG1489" s="408"/>
      <c r="AH1489" s="400"/>
      <c r="AI1489" s="400"/>
      <c r="AJ1489" s="400"/>
      <c r="AK1489" s="400"/>
      <c r="AL1489" s="6"/>
      <c r="AM1489" s="6"/>
      <c r="AN1489" s="8"/>
    </row>
    <row r="1490" spans="1:40">
      <c r="A1490" s="725"/>
      <c r="B1490" s="727"/>
      <c r="C1490" s="726"/>
      <c r="D1490" s="726"/>
      <c r="E1490" s="400"/>
      <c r="F1490" s="401"/>
      <c r="G1490" s="400"/>
      <c r="H1490" s="400"/>
      <c r="I1490" s="400"/>
      <c r="J1490" s="409"/>
      <c r="K1490" s="400"/>
      <c r="L1490" s="400"/>
      <c r="M1490" s="400"/>
      <c r="N1490" s="400"/>
      <c r="O1490" s="400"/>
      <c r="P1490" s="400"/>
      <c r="Q1490" s="400"/>
      <c r="R1490" s="400"/>
      <c r="S1490" s="400"/>
      <c r="T1490" s="400"/>
      <c r="V1490" s="403"/>
      <c r="W1490" s="403"/>
      <c r="X1490" s="403"/>
      <c r="Y1490" s="400"/>
      <c r="Z1490" s="400"/>
      <c r="AA1490" s="400"/>
      <c r="AB1490" s="400"/>
      <c r="AC1490" s="400"/>
      <c r="AD1490" s="400"/>
      <c r="AE1490" s="400"/>
      <c r="AF1490" s="400"/>
      <c r="AG1490" s="408"/>
      <c r="AH1490" s="400"/>
      <c r="AI1490" s="400"/>
      <c r="AJ1490" s="400"/>
      <c r="AK1490" s="400"/>
      <c r="AL1490" s="6"/>
      <c r="AM1490" s="6"/>
      <c r="AN1490" s="8"/>
    </row>
    <row r="1491" spans="1:40">
      <c r="A1491" s="725"/>
      <c r="B1491" s="727"/>
      <c r="C1491" s="726"/>
      <c r="D1491" s="726"/>
      <c r="E1491" s="400"/>
      <c r="F1491" s="401"/>
      <c r="G1491" s="400"/>
      <c r="H1491" s="400"/>
      <c r="I1491" s="400"/>
      <c r="J1491" s="409"/>
      <c r="K1491" s="400"/>
      <c r="L1491" s="400"/>
      <c r="M1491" s="400"/>
      <c r="N1491" s="400"/>
      <c r="O1491" s="400"/>
      <c r="P1491" s="400"/>
      <c r="Q1491" s="400"/>
      <c r="R1491" s="400"/>
      <c r="S1491" s="400"/>
      <c r="T1491" s="400"/>
      <c r="V1491" s="403"/>
      <c r="W1491" s="403"/>
      <c r="X1491" s="403"/>
      <c r="Y1491" s="400"/>
      <c r="Z1491" s="400"/>
      <c r="AA1491" s="400"/>
      <c r="AB1491" s="400"/>
      <c r="AC1491" s="400"/>
      <c r="AD1491" s="400"/>
      <c r="AE1491" s="400"/>
      <c r="AF1491" s="400"/>
      <c r="AG1491" s="408"/>
      <c r="AH1491" s="400"/>
      <c r="AI1491" s="400"/>
      <c r="AJ1491" s="400"/>
      <c r="AK1491" s="400"/>
      <c r="AL1491" s="6"/>
      <c r="AM1491" s="6"/>
      <c r="AN1491" s="8"/>
    </row>
    <row r="1492" spans="1:40">
      <c r="A1492" s="725"/>
      <c r="B1492" s="727"/>
      <c r="C1492" s="726"/>
      <c r="D1492" s="726"/>
      <c r="E1492" s="400"/>
      <c r="F1492" s="401"/>
      <c r="G1492" s="400"/>
      <c r="H1492" s="400"/>
      <c r="I1492" s="400"/>
      <c r="J1492" s="409"/>
      <c r="K1492" s="400"/>
      <c r="L1492" s="400"/>
      <c r="M1492" s="400"/>
      <c r="N1492" s="400"/>
      <c r="O1492" s="400"/>
      <c r="P1492" s="400"/>
      <c r="Q1492" s="400"/>
      <c r="R1492" s="400"/>
      <c r="S1492" s="400"/>
      <c r="T1492" s="400"/>
      <c r="V1492" s="403"/>
      <c r="W1492" s="403"/>
      <c r="X1492" s="403"/>
      <c r="Y1492" s="400"/>
      <c r="Z1492" s="400"/>
      <c r="AA1492" s="400"/>
      <c r="AB1492" s="400"/>
      <c r="AC1492" s="400"/>
      <c r="AD1492" s="400"/>
      <c r="AE1492" s="400"/>
      <c r="AF1492" s="400"/>
      <c r="AG1492" s="408"/>
      <c r="AH1492" s="400"/>
      <c r="AI1492" s="400"/>
      <c r="AJ1492" s="400"/>
      <c r="AK1492" s="400"/>
      <c r="AL1492" s="6"/>
      <c r="AM1492" s="6"/>
      <c r="AN1492" s="8"/>
    </row>
    <row r="1493" spans="1:40">
      <c r="A1493" s="725"/>
      <c r="B1493" s="727"/>
      <c r="C1493" s="726"/>
      <c r="D1493" s="726"/>
      <c r="E1493" s="400"/>
      <c r="F1493" s="401"/>
      <c r="G1493" s="400"/>
      <c r="H1493" s="400"/>
      <c r="I1493" s="400"/>
      <c r="J1493" s="409"/>
      <c r="K1493" s="400"/>
      <c r="L1493" s="400"/>
      <c r="M1493" s="400"/>
      <c r="N1493" s="400"/>
      <c r="O1493" s="400"/>
      <c r="P1493" s="400"/>
      <c r="Q1493" s="400"/>
      <c r="R1493" s="400"/>
      <c r="S1493" s="400"/>
      <c r="T1493" s="400"/>
      <c r="V1493" s="403"/>
      <c r="W1493" s="403"/>
      <c r="X1493" s="403"/>
      <c r="Y1493" s="400"/>
      <c r="Z1493" s="400"/>
      <c r="AA1493" s="400"/>
      <c r="AB1493" s="400"/>
      <c r="AC1493" s="400"/>
      <c r="AD1493" s="400"/>
      <c r="AE1493" s="400"/>
      <c r="AF1493" s="400"/>
      <c r="AG1493" s="408"/>
      <c r="AH1493" s="400"/>
      <c r="AI1493" s="400"/>
      <c r="AJ1493" s="400"/>
      <c r="AK1493" s="400"/>
      <c r="AL1493" s="6"/>
      <c r="AM1493" s="6"/>
      <c r="AN1493" s="8"/>
    </row>
    <row r="1494" spans="1:40">
      <c r="A1494" s="725"/>
      <c r="B1494" s="727"/>
      <c r="C1494" s="726"/>
      <c r="D1494" s="726"/>
      <c r="E1494" s="400"/>
      <c r="F1494" s="401"/>
      <c r="G1494" s="400"/>
      <c r="H1494" s="400"/>
      <c r="I1494" s="400"/>
      <c r="J1494" s="409"/>
      <c r="K1494" s="400"/>
      <c r="L1494" s="400"/>
      <c r="M1494" s="400"/>
      <c r="N1494" s="400"/>
      <c r="O1494" s="400"/>
      <c r="P1494" s="400"/>
      <c r="Q1494" s="400"/>
      <c r="R1494" s="400"/>
      <c r="S1494" s="400"/>
      <c r="T1494" s="400"/>
      <c r="V1494" s="403"/>
      <c r="W1494" s="403"/>
      <c r="X1494" s="403"/>
      <c r="Y1494" s="400"/>
      <c r="Z1494" s="400"/>
      <c r="AA1494" s="400"/>
      <c r="AB1494" s="400"/>
      <c r="AC1494" s="400"/>
      <c r="AD1494" s="400"/>
      <c r="AE1494" s="400"/>
      <c r="AF1494" s="400"/>
      <c r="AG1494" s="408"/>
      <c r="AH1494" s="400"/>
      <c r="AI1494" s="400"/>
      <c r="AJ1494" s="400"/>
      <c r="AK1494" s="400"/>
      <c r="AL1494" s="6"/>
      <c r="AM1494" s="6"/>
      <c r="AN1494" s="8"/>
    </row>
    <row r="1495" spans="1:40">
      <c r="A1495" s="725"/>
      <c r="B1495" s="727"/>
      <c r="C1495" s="726"/>
      <c r="D1495" s="726"/>
      <c r="E1495" s="400"/>
      <c r="F1495" s="401"/>
      <c r="G1495" s="400"/>
      <c r="H1495" s="400"/>
      <c r="I1495" s="400"/>
      <c r="J1495" s="409"/>
      <c r="K1495" s="400"/>
      <c r="L1495" s="400"/>
      <c r="M1495" s="400"/>
      <c r="N1495" s="400"/>
      <c r="O1495" s="400"/>
      <c r="P1495" s="400"/>
      <c r="Q1495" s="400"/>
      <c r="R1495" s="400"/>
      <c r="S1495" s="400"/>
      <c r="T1495" s="400"/>
      <c r="V1495" s="403"/>
      <c r="W1495" s="403"/>
      <c r="X1495" s="403"/>
      <c r="Y1495" s="400"/>
      <c r="Z1495" s="400"/>
      <c r="AA1495" s="400"/>
      <c r="AB1495" s="400"/>
      <c r="AC1495" s="400"/>
      <c r="AD1495" s="400"/>
      <c r="AE1495" s="400"/>
      <c r="AF1495" s="400"/>
      <c r="AG1495" s="408"/>
      <c r="AH1495" s="400"/>
      <c r="AI1495" s="400"/>
      <c r="AJ1495" s="400"/>
      <c r="AK1495" s="400"/>
      <c r="AL1495" s="6"/>
      <c r="AM1495" s="6"/>
      <c r="AN1495" s="8"/>
    </row>
    <row r="1496" spans="1:40">
      <c r="A1496" s="725"/>
      <c r="B1496" s="727"/>
      <c r="C1496" s="726"/>
      <c r="D1496" s="726"/>
      <c r="E1496" s="400"/>
      <c r="F1496" s="401"/>
      <c r="G1496" s="400"/>
      <c r="H1496" s="400"/>
      <c r="I1496" s="400"/>
      <c r="J1496" s="409"/>
      <c r="K1496" s="400"/>
      <c r="L1496" s="400"/>
      <c r="M1496" s="400"/>
      <c r="N1496" s="400"/>
      <c r="O1496" s="400"/>
      <c r="P1496" s="400"/>
      <c r="Q1496" s="400"/>
      <c r="R1496" s="400"/>
      <c r="S1496" s="400"/>
      <c r="T1496" s="400"/>
      <c r="V1496" s="403"/>
      <c r="W1496" s="403"/>
      <c r="X1496" s="403"/>
      <c r="Y1496" s="400"/>
      <c r="Z1496" s="400"/>
      <c r="AA1496" s="400"/>
      <c r="AB1496" s="400"/>
      <c r="AC1496" s="400"/>
      <c r="AD1496" s="400"/>
      <c r="AE1496" s="400"/>
      <c r="AF1496" s="400"/>
      <c r="AG1496" s="408"/>
      <c r="AH1496" s="400"/>
      <c r="AI1496" s="400"/>
      <c r="AJ1496" s="400"/>
      <c r="AK1496" s="400"/>
      <c r="AL1496" s="6"/>
      <c r="AM1496" s="6"/>
      <c r="AN1496" s="8"/>
    </row>
    <row r="1497" spans="1:40">
      <c r="A1497" s="725"/>
      <c r="B1497" s="727"/>
      <c r="C1497" s="726"/>
      <c r="D1497" s="726"/>
      <c r="E1497" s="400"/>
      <c r="F1497" s="401"/>
      <c r="G1497" s="400"/>
      <c r="H1497" s="400"/>
      <c r="I1497" s="400"/>
      <c r="J1497" s="409"/>
      <c r="K1497" s="400"/>
      <c r="L1497" s="400"/>
      <c r="M1497" s="400"/>
      <c r="N1497" s="400"/>
      <c r="O1497" s="400"/>
      <c r="P1497" s="400"/>
      <c r="Q1497" s="400"/>
      <c r="R1497" s="400"/>
      <c r="S1497" s="400"/>
      <c r="T1497" s="400"/>
      <c r="W1497" s="403"/>
      <c r="X1497" s="403"/>
      <c r="Y1497" s="400"/>
      <c r="Z1497" s="400"/>
      <c r="AA1497" s="400"/>
      <c r="AB1497" s="400"/>
      <c r="AC1497" s="400"/>
      <c r="AD1497" s="400"/>
      <c r="AE1497" s="400"/>
      <c r="AF1497" s="400"/>
      <c r="AG1497" s="408"/>
      <c r="AH1497" s="400"/>
      <c r="AI1497" s="400"/>
      <c r="AJ1497" s="400"/>
      <c r="AK1497" s="400"/>
      <c r="AL1497" s="6"/>
      <c r="AM1497" s="6"/>
      <c r="AN1497" s="8"/>
    </row>
    <row r="1498" spans="1:40">
      <c r="A1498" s="725"/>
      <c r="B1498" s="727"/>
      <c r="C1498" s="726"/>
      <c r="D1498" s="726"/>
      <c r="E1498" s="400"/>
      <c r="F1498" s="401"/>
      <c r="G1498" s="400"/>
      <c r="H1498" s="400"/>
      <c r="I1498" s="400"/>
      <c r="J1498" s="409"/>
      <c r="K1498" s="400"/>
      <c r="L1498" s="400"/>
      <c r="M1498" s="400"/>
      <c r="N1498" s="400"/>
      <c r="O1498" s="400"/>
      <c r="P1498" s="400"/>
      <c r="Q1498" s="400"/>
      <c r="R1498" s="400"/>
      <c r="S1498" s="400"/>
      <c r="T1498" s="400"/>
      <c r="V1498" s="403"/>
      <c r="W1498" s="403"/>
      <c r="X1498" s="403"/>
      <c r="Y1498" s="400"/>
      <c r="Z1498" s="400"/>
      <c r="AA1498" s="400"/>
      <c r="AB1498" s="400"/>
      <c r="AC1498" s="400"/>
      <c r="AD1498" s="400"/>
      <c r="AE1498" s="400"/>
      <c r="AF1498" s="400"/>
      <c r="AG1498" s="408"/>
      <c r="AH1498" s="400"/>
      <c r="AI1498" s="400"/>
      <c r="AJ1498" s="400"/>
      <c r="AK1498" s="400"/>
      <c r="AL1498" s="6"/>
      <c r="AM1498" s="6"/>
      <c r="AN1498" s="8"/>
    </row>
    <row r="1499" spans="1:40">
      <c r="A1499" s="725"/>
      <c r="B1499" s="727"/>
      <c r="C1499" s="726"/>
      <c r="D1499" s="726"/>
      <c r="E1499" s="400"/>
      <c r="F1499" s="401"/>
      <c r="G1499" s="400"/>
      <c r="H1499" s="400"/>
      <c r="I1499" s="400"/>
      <c r="J1499" s="409"/>
      <c r="K1499" s="400"/>
      <c r="L1499" s="400"/>
      <c r="M1499" s="400"/>
      <c r="N1499" s="400"/>
      <c r="O1499" s="400"/>
      <c r="P1499" s="400"/>
      <c r="Q1499" s="400"/>
      <c r="R1499" s="400"/>
      <c r="S1499" s="400"/>
      <c r="T1499" s="400"/>
      <c r="V1499" s="403"/>
      <c r="W1499" s="403"/>
      <c r="X1499" s="403"/>
      <c r="Y1499" s="400"/>
      <c r="Z1499" s="400"/>
      <c r="AA1499" s="400"/>
      <c r="AB1499" s="400"/>
      <c r="AC1499" s="400"/>
      <c r="AD1499" s="400"/>
      <c r="AE1499" s="400"/>
      <c r="AF1499" s="400"/>
      <c r="AG1499" s="408"/>
      <c r="AH1499" s="400"/>
      <c r="AI1499" s="400"/>
      <c r="AJ1499" s="400"/>
      <c r="AK1499" s="400"/>
      <c r="AL1499" s="6"/>
      <c r="AM1499" s="6"/>
      <c r="AN1499" s="8"/>
    </row>
    <row r="1500" spans="1:40">
      <c r="A1500" s="725"/>
      <c r="B1500" s="727"/>
      <c r="C1500" s="726"/>
      <c r="D1500" s="726"/>
      <c r="E1500" s="400"/>
      <c r="F1500" s="401"/>
      <c r="G1500" s="400"/>
      <c r="H1500" s="400"/>
      <c r="I1500" s="400"/>
      <c r="J1500" s="409"/>
      <c r="K1500" s="400"/>
      <c r="L1500" s="400"/>
      <c r="M1500" s="400"/>
      <c r="N1500" s="400"/>
      <c r="O1500" s="400"/>
      <c r="P1500" s="400"/>
      <c r="Q1500" s="400"/>
      <c r="R1500" s="400"/>
      <c r="S1500" s="400"/>
      <c r="T1500" s="400"/>
      <c r="V1500" s="403"/>
      <c r="W1500" s="403"/>
      <c r="X1500" s="403"/>
      <c r="Y1500" s="400"/>
      <c r="Z1500" s="400"/>
      <c r="AA1500" s="400"/>
      <c r="AB1500" s="400"/>
      <c r="AC1500" s="400"/>
      <c r="AD1500" s="400"/>
      <c r="AE1500" s="400"/>
      <c r="AF1500" s="400"/>
      <c r="AG1500" s="408"/>
      <c r="AH1500" s="400"/>
      <c r="AI1500" s="400"/>
      <c r="AJ1500" s="400"/>
      <c r="AK1500" s="400"/>
      <c r="AL1500" s="6"/>
      <c r="AM1500" s="6"/>
      <c r="AN1500" s="8"/>
    </row>
    <row r="1501" spans="1:40">
      <c r="A1501" s="725"/>
      <c r="B1501" s="727"/>
      <c r="C1501" s="726"/>
      <c r="D1501" s="726"/>
      <c r="E1501" s="400"/>
      <c r="F1501" s="401"/>
      <c r="G1501" s="400"/>
      <c r="H1501" s="400"/>
      <c r="I1501" s="400"/>
      <c r="J1501" s="409"/>
      <c r="K1501" s="400"/>
      <c r="L1501" s="400"/>
      <c r="M1501" s="400"/>
      <c r="N1501" s="400"/>
      <c r="O1501" s="400"/>
      <c r="P1501" s="400"/>
      <c r="Q1501" s="400"/>
      <c r="R1501" s="400"/>
      <c r="S1501" s="400"/>
      <c r="T1501" s="400"/>
      <c r="V1501" s="403"/>
      <c r="W1501" s="403"/>
      <c r="X1501" s="403"/>
      <c r="Y1501" s="400"/>
      <c r="Z1501" s="400"/>
      <c r="AA1501" s="400"/>
      <c r="AB1501" s="400"/>
      <c r="AC1501" s="400"/>
      <c r="AD1501" s="400"/>
      <c r="AE1501" s="400"/>
      <c r="AF1501" s="400"/>
      <c r="AG1501" s="408"/>
      <c r="AH1501" s="400"/>
      <c r="AI1501" s="400"/>
      <c r="AJ1501" s="400"/>
      <c r="AK1501" s="400"/>
      <c r="AL1501" s="6"/>
      <c r="AM1501" s="6"/>
      <c r="AN1501" s="8"/>
    </row>
    <row r="1502" spans="1:40">
      <c r="A1502" s="725"/>
      <c r="B1502" s="727"/>
      <c r="C1502" s="726"/>
      <c r="D1502" s="726"/>
      <c r="E1502" s="400"/>
      <c r="F1502" s="401"/>
      <c r="G1502" s="400"/>
      <c r="H1502" s="400"/>
      <c r="I1502" s="400"/>
      <c r="J1502" s="409"/>
      <c r="K1502" s="400"/>
      <c r="L1502" s="400"/>
      <c r="M1502" s="400"/>
      <c r="N1502" s="400"/>
      <c r="O1502" s="400"/>
      <c r="P1502" s="400"/>
      <c r="Q1502" s="400"/>
      <c r="R1502" s="400"/>
      <c r="S1502" s="400"/>
      <c r="T1502" s="400"/>
      <c r="V1502" s="403"/>
      <c r="W1502" s="403"/>
      <c r="X1502" s="403"/>
      <c r="Y1502" s="400"/>
      <c r="Z1502" s="400"/>
      <c r="AA1502" s="400"/>
      <c r="AB1502" s="400"/>
      <c r="AC1502" s="400"/>
      <c r="AD1502" s="400"/>
      <c r="AE1502" s="400"/>
      <c r="AF1502" s="400"/>
      <c r="AG1502" s="408"/>
      <c r="AH1502" s="400"/>
      <c r="AI1502" s="400"/>
      <c r="AJ1502" s="400"/>
      <c r="AK1502" s="400"/>
      <c r="AL1502" s="6"/>
      <c r="AM1502" s="6"/>
      <c r="AN1502" s="8"/>
    </row>
    <row r="1503" spans="1:40">
      <c r="A1503" s="725"/>
      <c r="B1503" s="727"/>
      <c r="C1503" s="726"/>
      <c r="D1503" s="726"/>
      <c r="E1503" s="400"/>
      <c r="F1503" s="401"/>
      <c r="G1503" s="400"/>
      <c r="H1503" s="400"/>
      <c r="I1503" s="400"/>
      <c r="J1503" s="409"/>
      <c r="K1503" s="400"/>
      <c r="L1503" s="400"/>
      <c r="M1503" s="400"/>
      <c r="N1503" s="400"/>
      <c r="O1503" s="400"/>
      <c r="P1503" s="400"/>
      <c r="Q1503" s="400"/>
      <c r="R1503" s="400"/>
      <c r="S1503" s="400"/>
      <c r="T1503" s="400"/>
      <c r="V1503" s="403"/>
      <c r="W1503" s="403"/>
      <c r="X1503" s="403"/>
      <c r="Y1503" s="400"/>
      <c r="Z1503" s="400"/>
      <c r="AA1503" s="400"/>
      <c r="AB1503" s="400"/>
      <c r="AC1503" s="400"/>
      <c r="AD1503" s="400"/>
      <c r="AE1503" s="400"/>
      <c r="AF1503" s="400"/>
      <c r="AG1503" s="408"/>
      <c r="AH1503" s="400"/>
      <c r="AI1503" s="400"/>
      <c r="AJ1503" s="400"/>
      <c r="AK1503" s="400"/>
      <c r="AL1503" s="6"/>
      <c r="AM1503" s="6"/>
      <c r="AN1503" s="8"/>
    </row>
    <row r="1504" spans="1:40">
      <c r="A1504" s="725"/>
      <c r="B1504" s="727"/>
      <c r="C1504" s="726"/>
      <c r="D1504" s="726"/>
      <c r="E1504" s="400"/>
      <c r="F1504" s="401"/>
      <c r="G1504" s="400"/>
      <c r="H1504" s="400"/>
      <c r="I1504" s="400"/>
      <c r="J1504" s="409"/>
      <c r="K1504" s="400"/>
      <c r="L1504" s="400"/>
      <c r="M1504" s="400"/>
      <c r="N1504" s="400"/>
      <c r="O1504" s="400"/>
      <c r="P1504" s="400"/>
      <c r="Q1504" s="400"/>
      <c r="R1504" s="400"/>
      <c r="S1504" s="400"/>
      <c r="T1504" s="400"/>
      <c r="V1504" s="403"/>
      <c r="W1504" s="403"/>
      <c r="X1504" s="403"/>
      <c r="Y1504" s="400"/>
      <c r="Z1504" s="400"/>
      <c r="AA1504" s="400"/>
      <c r="AB1504" s="400"/>
      <c r="AC1504" s="400"/>
      <c r="AD1504" s="400"/>
      <c r="AE1504" s="400"/>
      <c r="AF1504" s="400"/>
      <c r="AG1504" s="408"/>
      <c r="AH1504" s="400"/>
      <c r="AI1504" s="400"/>
      <c r="AJ1504" s="400"/>
      <c r="AK1504" s="400"/>
      <c r="AL1504" s="6"/>
      <c r="AM1504" s="6"/>
      <c r="AN1504" s="8"/>
    </row>
    <row r="1505" spans="1:40">
      <c r="A1505" s="725"/>
      <c r="B1505" s="727"/>
      <c r="C1505" s="726"/>
      <c r="D1505" s="726"/>
      <c r="E1505" s="400"/>
      <c r="F1505" s="401"/>
      <c r="G1505" s="400"/>
      <c r="H1505" s="400"/>
      <c r="I1505" s="400"/>
      <c r="J1505" s="409"/>
      <c r="K1505" s="400"/>
      <c r="L1505" s="400"/>
      <c r="M1505" s="400"/>
      <c r="N1505" s="400"/>
      <c r="O1505" s="400"/>
      <c r="P1505" s="400"/>
      <c r="Q1505" s="400"/>
      <c r="R1505" s="400"/>
      <c r="S1505" s="400"/>
      <c r="T1505" s="400"/>
      <c r="V1505" s="403"/>
      <c r="W1505" s="403"/>
      <c r="X1505" s="403"/>
      <c r="Y1505" s="400"/>
      <c r="Z1505" s="400"/>
      <c r="AA1505" s="400"/>
      <c r="AB1505" s="400"/>
      <c r="AC1505" s="400"/>
      <c r="AD1505" s="400"/>
      <c r="AE1505" s="400"/>
      <c r="AF1505" s="400"/>
      <c r="AG1505" s="408"/>
      <c r="AH1505" s="400"/>
      <c r="AI1505" s="400"/>
      <c r="AJ1505" s="400"/>
      <c r="AK1505" s="400"/>
      <c r="AL1505" s="6"/>
      <c r="AM1505" s="6"/>
      <c r="AN1505" s="8"/>
    </row>
    <row r="1506" spans="1:40">
      <c r="A1506" s="725"/>
      <c r="B1506" s="727"/>
      <c r="C1506" s="726"/>
      <c r="D1506" s="726"/>
      <c r="E1506" s="400"/>
      <c r="F1506" s="401"/>
      <c r="G1506" s="400"/>
      <c r="H1506" s="400"/>
      <c r="I1506" s="400"/>
      <c r="J1506" s="409"/>
      <c r="K1506" s="400"/>
      <c r="L1506" s="400"/>
      <c r="M1506" s="400"/>
      <c r="N1506" s="400"/>
      <c r="O1506" s="400"/>
      <c r="P1506" s="400"/>
      <c r="Q1506" s="400"/>
      <c r="R1506" s="400"/>
      <c r="S1506" s="400"/>
      <c r="T1506" s="400"/>
      <c r="V1506" s="403"/>
      <c r="W1506" s="403"/>
      <c r="X1506" s="403"/>
      <c r="Y1506" s="400"/>
      <c r="Z1506" s="400"/>
      <c r="AA1506" s="400"/>
      <c r="AB1506" s="400"/>
      <c r="AC1506" s="400"/>
      <c r="AD1506" s="400"/>
      <c r="AE1506" s="400"/>
      <c r="AF1506" s="400"/>
      <c r="AG1506" s="408"/>
      <c r="AH1506" s="400"/>
      <c r="AI1506" s="400"/>
      <c r="AJ1506" s="400"/>
      <c r="AK1506" s="400"/>
      <c r="AL1506" s="6"/>
      <c r="AM1506" s="6"/>
      <c r="AN1506" s="8"/>
    </row>
    <row r="1507" spans="1:40">
      <c r="A1507" s="725"/>
      <c r="B1507" s="727"/>
      <c r="C1507" s="726"/>
      <c r="D1507" s="726"/>
      <c r="E1507" s="400"/>
      <c r="F1507" s="401"/>
      <c r="G1507" s="400"/>
      <c r="H1507" s="400"/>
      <c r="I1507" s="400"/>
      <c r="J1507" s="409"/>
      <c r="K1507" s="400"/>
      <c r="L1507" s="400"/>
      <c r="M1507" s="400"/>
      <c r="N1507" s="400"/>
      <c r="O1507" s="400"/>
      <c r="P1507" s="400"/>
      <c r="Q1507" s="400"/>
      <c r="R1507" s="400"/>
      <c r="S1507" s="400"/>
      <c r="T1507" s="400"/>
      <c r="V1507" s="403"/>
      <c r="W1507" s="403"/>
      <c r="X1507" s="403"/>
      <c r="Y1507" s="400"/>
      <c r="Z1507" s="400"/>
      <c r="AA1507" s="400"/>
      <c r="AB1507" s="400"/>
      <c r="AC1507" s="400"/>
      <c r="AD1507" s="400"/>
      <c r="AE1507" s="400"/>
      <c r="AF1507" s="400"/>
      <c r="AG1507" s="408"/>
      <c r="AH1507" s="400"/>
      <c r="AI1507" s="400"/>
      <c r="AJ1507" s="400"/>
      <c r="AK1507" s="400"/>
      <c r="AL1507" s="6"/>
      <c r="AM1507" s="6"/>
      <c r="AN1507" s="8"/>
    </row>
    <row r="1508" spans="1:40">
      <c r="A1508" s="725"/>
      <c r="B1508" s="727"/>
      <c r="C1508" s="726"/>
      <c r="D1508" s="726"/>
      <c r="E1508" s="400"/>
      <c r="F1508" s="401"/>
      <c r="G1508" s="400"/>
      <c r="H1508" s="400"/>
      <c r="I1508" s="400"/>
      <c r="J1508" s="409"/>
      <c r="K1508" s="400"/>
      <c r="L1508" s="400"/>
      <c r="M1508" s="400"/>
      <c r="N1508" s="400"/>
      <c r="O1508" s="400"/>
      <c r="P1508" s="400"/>
      <c r="Q1508" s="400"/>
      <c r="R1508" s="400"/>
      <c r="S1508" s="400"/>
      <c r="T1508" s="400"/>
      <c r="V1508" s="403"/>
      <c r="W1508" s="403"/>
      <c r="X1508" s="403"/>
      <c r="Y1508" s="400"/>
      <c r="Z1508" s="400"/>
      <c r="AA1508" s="400"/>
      <c r="AB1508" s="400"/>
      <c r="AC1508" s="400"/>
      <c r="AD1508" s="400"/>
      <c r="AE1508" s="400"/>
      <c r="AF1508" s="400"/>
      <c r="AG1508" s="408"/>
      <c r="AH1508" s="400"/>
      <c r="AI1508" s="400"/>
      <c r="AJ1508" s="400"/>
      <c r="AK1508" s="400"/>
      <c r="AL1508" s="6"/>
      <c r="AM1508" s="6"/>
      <c r="AN1508" s="8"/>
    </row>
    <row r="1509" spans="1:40">
      <c r="A1509" s="725"/>
      <c r="B1509" s="727"/>
      <c r="C1509" s="726"/>
      <c r="D1509" s="726"/>
      <c r="E1509" s="400"/>
      <c r="F1509" s="401"/>
      <c r="G1509" s="400"/>
      <c r="H1509" s="400"/>
      <c r="I1509" s="400"/>
      <c r="J1509" s="409"/>
      <c r="K1509" s="400"/>
      <c r="L1509" s="400"/>
      <c r="M1509" s="400"/>
      <c r="N1509" s="400"/>
      <c r="O1509" s="400"/>
      <c r="P1509" s="400"/>
      <c r="Q1509" s="400"/>
      <c r="R1509" s="400"/>
      <c r="S1509" s="400"/>
      <c r="T1509" s="400"/>
      <c r="V1509" s="403"/>
      <c r="W1509" s="403"/>
      <c r="X1509" s="403"/>
      <c r="Y1509" s="400"/>
      <c r="Z1509" s="400"/>
      <c r="AA1509" s="400"/>
      <c r="AB1509" s="400"/>
      <c r="AC1509" s="400"/>
      <c r="AD1509" s="400"/>
      <c r="AE1509" s="400"/>
      <c r="AF1509" s="400"/>
      <c r="AG1509" s="408"/>
      <c r="AH1509" s="400"/>
      <c r="AI1509" s="400"/>
      <c r="AJ1509" s="400"/>
      <c r="AK1509" s="400"/>
      <c r="AL1509" s="6"/>
      <c r="AM1509" s="6"/>
      <c r="AN1509" s="8"/>
    </row>
    <row r="1510" spans="1:40">
      <c r="A1510" s="725"/>
      <c r="B1510" s="727"/>
      <c r="C1510" s="726"/>
      <c r="D1510" s="726"/>
      <c r="E1510" s="400"/>
      <c r="F1510" s="401"/>
      <c r="G1510" s="400"/>
      <c r="H1510" s="400"/>
      <c r="I1510" s="400"/>
      <c r="J1510" s="409"/>
      <c r="K1510" s="400"/>
      <c r="L1510" s="400"/>
      <c r="M1510" s="400"/>
      <c r="N1510" s="400"/>
      <c r="O1510" s="400"/>
      <c r="P1510" s="400"/>
      <c r="Q1510" s="400"/>
      <c r="R1510" s="400"/>
      <c r="S1510" s="400"/>
      <c r="T1510" s="400"/>
      <c r="V1510" s="403"/>
      <c r="W1510" s="403"/>
      <c r="X1510" s="403"/>
      <c r="Y1510" s="400"/>
      <c r="Z1510" s="400"/>
      <c r="AA1510" s="400"/>
      <c r="AB1510" s="400"/>
      <c r="AC1510" s="400"/>
      <c r="AD1510" s="400"/>
      <c r="AE1510" s="400"/>
      <c r="AF1510" s="400"/>
      <c r="AG1510" s="408"/>
      <c r="AH1510" s="400"/>
      <c r="AI1510" s="400"/>
      <c r="AJ1510" s="400"/>
      <c r="AK1510" s="400"/>
      <c r="AL1510" s="6"/>
      <c r="AM1510" s="6"/>
      <c r="AN1510" s="8"/>
    </row>
    <row r="1511" spans="1:40">
      <c r="A1511" s="725"/>
      <c r="B1511" s="727"/>
      <c r="C1511" s="726"/>
      <c r="D1511" s="726"/>
      <c r="E1511" s="400"/>
      <c r="F1511" s="401"/>
      <c r="G1511" s="400"/>
      <c r="H1511" s="400"/>
      <c r="I1511" s="400"/>
      <c r="J1511" s="409"/>
      <c r="K1511" s="400"/>
      <c r="L1511" s="400"/>
      <c r="M1511" s="400"/>
      <c r="N1511" s="400"/>
      <c r="O1511" s="400"/>
      <c r="P1511" s="400"/>
      <c r="Q1511" s="400"/>
      <c r="R1511" s="400"/>
      <c r="S1511" s="400"/>
      <c r="T1511" s="400"/>
      <c r="V1511" s="403"/>
      <c r="W1511" s="403"/>
      <c r="X1511" s="403"/>
      <c r="Y1511" s="400"/>
      <c r="Z1511" s="400"/>
      <c r="AA1511" s="400"/>
      <c r="AB1511" s="400"/>
      <c r="AC1511" s="400"/>
      <c r="AD1511" s="400"/>
      <c r="AE1511" s="400"/>
      <c r="AF1511" s="400"/>
      <c r="AG1511" s="408"/>
      <c r="AH1511" s="400"/>
      <c r="AI1511" s="400"/>
      <c r="AJ1511" s="400"/>
      <c r="AK1511" s="400"/>
      <c r="AL1511" s="6"/>
      <c r="AM1511" s="6"/>
      <c r="AN1511" s="8"/>
    </row>
    <row r="1512" spans="1:40">
      <c r="A1512" s="725"/>
      <c r="B1512" s="727"/>
      <c r="C1512" s="726"/>
      <c r="D1512" s="726"/>
      <c r="E1512" s="400"/>
      <c r="F1512" s="401"/>
      <c r="G1512" s="400"/>
      <c r="H1512" s="400"/>
      <c r="I1512" s="400"/>
      <c r="J1512" s="409"/>
      <c r="K1512" s="400"/>
      <c r="L1512" s="400"/>
      <c r="M1512" s="400"/>
      <c r="N1512" s="400"/>
      <c r="O1512" s="400"/>
      <c r="P1512" s="400"/>
      <c r="Q1512" s="400"/>
      <c r="R1512" s="400"/>
      <c r="S1512" s="400"/>
      <c r="T1512" s="400"/>
      <c r="V1512" s="403"/>
      <c r="W1512" s="403"/>
      <c r="X1512" s="403"/>
      <c r="Y1512" s="400"/>
      <c r="Z1512" s="400"/>
      <c r="AA1512" s="400"/>
      <c r="AB1512" s="400"/>
      <c r="AC1512" s="400"/>
      <c r="AD1512" s="400"/>
      <c r="AE1512" s="400"/>
      <c r="AF1512" s="400"/>
      <c r="AG1512" s="408"/>
      <c r="AH1512" s="400"/>
      <c r="AI1512" s="400"/>
      <c r="AJ1512" s="400"/>
      <c r="AK1512" s="400"/>
      <c r="AL1512" s="6"/>
      <c r="AM1512" s="6"/>
      <c r="AN1512" s="8"/>
    </row>
    <row r="1513" spans="1:40">
      <c r="A1513" s="725"/>
      <c r="B1513" s="727"/>
      <c r="C1513" s="726"/>
      <c r="D1513" s="726"/>
      <c r="E1513" s="400"/>
      <c r="F1513" s="401"/>
      <c r="G1513" s="400"/>
      <c r="H1513" s="400"/>
      <c r="I1513" s="400"/>
      <c r="J1513" s="409"/>
      <c r="K1513" s="400"/>
      <c r="L1513" s="400"/>
      <c r="M1513" s="400"/>
      <c r="N1513" s="400"/>
      <c r="O1513" s="400"/>
      <c r="P1513" s="400"/>
      <c r="Q1513" s="400"/>
      <c r="R1513" s="400"/>
      <c r="S1513" s="400"/>
      <c r="T1513" s="400"/>
      <c r="V1513" s="403"/>
      <c r="W1513" s="403"/>
      <c r="X1513" s="403"/>
      <c r="Y1513" s="400"/>
      <c r="Z1513" s="400"/>
      <c r="AA1513" s="400"/>
      <c r="AB1513" s="400"/>
      <c r="AC1513" s="400"/>
      <c r="AD1513" s="400"/>
      <c r="AE1513" s="400"/>
      <c r="AF1513" s="400"/>
      <c r="AG1513" s="408"/>
      <c r="AH1513" s="400"/>
      <c r="AI1513" s="400"/>
      <c r="AJ1513" s="400"/>
      <c r="AK1513" s="400"/>
      <c r="AL1513" s="6"/>
      <c r="AM1513" s="6"/>
      <c r="AN1513" s="8"/>
    </row>
    <row r="1514" spans="1:40">
      <c r="A1514" s="725"/>
      <c r="B1514" s="727"/>
      <c r="C1514" s="726"/>
      <c r="D1514" s="726"/>
      <c r="E1514" s="400"/>
      <c r="F1514" s="401"/>
      <c r="G1514" s="400"/>
      <c r="H1514" s="400"/>
      <c r="I1514" s="400"/>
      <c r="J1514" s="409"/>
      <c r="K1514" s="400"/>
      <c r="L1514" s="400"/>
      <c r="M1514" s="400"/>
      <c r="N1514" s="400"/>
      <c r="O1514" s="400"/>
      <c r="P1514" s="400"/>
      <c r="Q1514" s="400"/>
      <c r="R1514" s="400"/>
      <c r="S1514" s="400"/>
      <c r="T1514" s="400"/>
      <c r="V1514" s="403"/>
      <c r="W1514" s="403"/>
      <c r="X1514" s="403"/>
      <c r="Y1514" s="400"/>
      <c r="Z1514" s="400"/>
      <c r="AA1514" s="400"/>
      <c r="AB1514" s="400"/>
      <c r="AC1514" s="400"/>
      <c r="AD1514" s="400"/>
      <c r="AE1514" s="400"/>
      <c r="AF1514" s="400"/>
      <c r="AG1514" s="408"/>
      <c r="AH1514" s="400"/>
      <c r="AI1514" s="400"/>
      <c r="AJ1514" s="400"/>
      <c r="AK1514" s="400"/>
      <c r="AL1514" s="6"/>
      <c r="AM1514" s="6"/>
      <c r="AN1514" s="8"/>
    </row>
    <row r="1515" spans="1:40">
      <c r="A1515" s="725"/>
      <c r="B1515" s="727"/>
      <c r="C1515" s="726"/>
      <c r="D1515" s="726"/>
      <c r="E1515" s="400"/>
      <c r="F1515" s="401"/>
      <c r="G1515" s="400"/>
      <c r="H1515" s="400"/>
      <c r="I1515" s="400"/>
      <c r="J1515" s="409"/>
      <c r="K1515" s="400"/>
      <c r="L1515" s="400"/>
      <c r="M1515" s="400"/>
      <c r="N1515" s="400"/>
      <c r="O1515" s="400"/>
      <c r="P1515" s="400"/>
      <c r="Q1515" s="400"/>
      <c r="R1515" s="400"/>
      <c r="S1515" s="400"/>
      <c r="T1515" s="400"/>
      <c r="V1515" s="403"/>
      <c r="W1515" s="403"/>
      <c r="X1515" s="403"/>
      <c r="Y1515" s="400"/>
      <c r="Z1515" s="400"/>
      <c r="AA1515" s="400"/>
      <c r="AB1515" s="400"/>
      <c r="AC1515" s="400"/>
      <c r="AD1515" s="400"/>
      <c r="AE1515" s="400"/>
      <c r="AF1515" s="400"/>
      <c r="AG1515" s="408"/>
      <c r="AH1515" s="400"/>
      <c r="AI1515" s="400"/>
      <c r="AJ1515" s="400"/>
      <c r="AK1515" s="400"/>
      <c r="AL1515" s="6"/>
      <c r="AM1515" s="6"/>
      <c r="AN1515" s="8"/>
    </row>
    <row r="1516" spans="1:40">
      <c r="A1516" s="725"/>
      <c r="B1516" s="727"/>
      <c r="C1516" s="726"/>
      <c r="D1516" s="726"/>
      <c r="E1516" s="400"/>
      <c r="F1516" s="401"/>
      <c r="G1516" s="400"/>
      <c r="H1516" s="400"/>
      <c r="I1516" s="400"/>
      <c r="J1516" s="409"/>
      <c r="K1516" s="400"/>
      <c r="L1516" s="400"/>
      <c r="M1516" s="400"/>
      <c r="N1516" s="400"/>
      <c r="O1516" s="400"/>
      <c r="P1516" s="400"/>
      <c r="Q1516" s="400"/>
      <c r="R1516" s="400"/>
      <c r="S1516" s="400"/>
      <c r="T1516" s="400"/>
      <c r="V1516" s="403"/>
      <c r="W1516" s="403"/>
      <c r="X1516" s="403"/>
      <c r="Y1516" s="400"/>
      <c r="Z1516" s="400"/>
      <c r="AA1516" s="400"/>
      <c r="AB1516" s="400"/>
      <c r="AC1516" s="400"/>
      <c r="AD1516" s="400"/>
      <c r="AE1516" s="400"/>
      <c r="AF1516" s="400"/>
      <c r="AG1516" s="408"/>
      <c r="AH1516" s="400"/>
      <c r="AI1516" s="400"/>
      <c r="AJ1516" s="400"/>
      <c r="AK1516" s="400"/>
      <c r="AL1516" s="6"/>
      <c r="AM1516" s="6"/>
      <c r="AN1516" s="8"/>
    </row>
    <row r="1517" spans="1:40">
      <c r="A1517" s="725"/>
      <c r="B1517" s="727"/>
      <c r="C1517" s="726"/>
      <c r="D1517" s="726"/>
      <c r="E1517" s="400"/>
      <c r="F1517" s="401"/>
      <c r="G1517" s="400"/>
      <c r="H1517" s="400"/>
      <c r="I1517" s="400"/>
      <c r="J1517" s="409"/>
      <c r="K1517" s="400"/>
      <c r="L1517" s="400"/>
      <c r="M1517" s="400"/>
      <c r="N1517" s="400"/>
      <c r="O1517" s="400"/>
      <c r="P1517" s="400"/>
      <c r="Q1517" s="400"/>
      <c r="R1517" s="400"/>
      <c r="S1517" s="400"/>
      <c r="T1517" s="400"/>
      <c r="V1517" s="403"/>
      <c r="W1517" s="403"/>
      <c r="X1517" s="403"/>
      <c r="Y1517" s="400"/>
      <c r="Z1517" s="400"/>
      <c r="AA1517" s="400"/>
      <c r="AB1517" s="400"/>
      <c r="AC1517" s="400"/>
      <c r="AD1517" s="400"/>
      <c r="AE1517" s="400"/>
      <c r="AF1517" s="400"/>
      <c r="AG1517" s="408"/>
      <c r="AH1517" s="400"/>
      <c r="AI1517" s="400"/>
      <c r="AJ1517" s="400"/>
      <c r="AK1517" s="400"/>
      <c r="AL1517" s="6"/>
      <c r="AM1517" s="6"/>
      <c r="AN1517" s="8"/>
    </row>
    <row r="1518" spans="1:40">
      <c r="A1518" s="725"/>
      <c r="B1518" s="727"/>
      <c r="C1518" s="726"/>
      <c r="D1518" s="726"/>
      <c r="E1518" s="400"/>
      <c r="F1518" s="401"/>
      <c r="G1518" s="400"/>
      <c r="H1518" s="400"/>
      <c r="I1518" s="400"/>
      <c r="J1518" s="409"/>
      <c r="K1518" s="400"/>
      <c r="L1518" s="400"/>
      <c r="M1518" s="400"/>
      <c r="N1518" s="400"/>
      <c r="O1518" s="400"/>
      <c r="P1518" s="400"/>
      <c r="Q1518" s="400"/>
      <c r="R1518" s="400"/>
      <c r="S1518" s="400"/>
      <c r="T1518" s="400"/>
      <c r="V1518" s="403"/>
      <c r="W1518" s="403"/>
      <c r="X1518" s="403"/>
      <c r="Y1518" s="400"/>
      <c r="Z1518" s="400"/>
      <c r="AA1518" s="400"/>
      <c r="AB1518" s="400"/>
      <c r="AC1518" s="400"/>
      <c r="AD1518" s="400"/>
      <c r="AE1518" s="400"/>
      <c r="AF1518" s="400"/>
      <c r="AG1518" s="408"/>
      <c r="AH1518" s="400"/>
      <c r="AI1518" s="400"/>
      <c r="AJ1518" s="400"/>
      <c r="AK1518" s="400"/>
      <c r="AL1518" s="6"/>
      <c r="AM1518" s="6"/>
      <c r="AN1518" s="8"/>
    </row>
    <row r="1519" spans="1:40">
      <c r="A1519" s="725"/>
      <c r="B1519" s="727"/>
      <c r="C1519" s="726"/>
      <c r="D1519" s="726"/>
      <c r="E1519" s="400"/>
      <c r="F1519" s="401"/>
      <c r="G1519" s="400"/>
      <c r="H1519" s="400"/>
      <c r="I1519" s="400"/>
      <c r="J1519" s="409"/>
      <c r="K1519" s="400"/>
      <c r="L1519" s="400"/>
      <c r="M1519" s="400"/>
      <c r="N1519" s="400"/>
      <c r="O1519" s="400"/>
      <c r="P1519" s="400"/>
      <c r="Q1519" s="400"/>
      <c r="R1519" s="400"/>
      <c r="S1519" s="400"/>
      <c r="T1519" s="400"/>
      <c r="V1519" s="403"/>
      <c r="W1519" s="403"/>
      <c r="X1519" s="403"/>
      <c r="Y1519" s="400"/>
      <c r="Z1519" s="400"/>
      <c r="AA1519" s="400"/>
      <c r="AB1519" s="400"/>
      <c r="AC1519" s="400"/>
      <c r="AD1519" s="400"/>
      <c r="AE1519" s="400"/>
      <c r="AF1519" s="400"/>
      <c r="AG1519" s="408"/>
      <c r="AH1519" s="400"/>
      <c r="AI1519" s="400"/>
      <c r="AJ1519" s="400"/>
      <c r="AK1519" s="400"/>
      <c r="AL1519" s="6"/>
      <c r="AM1519" s="6"/>
      <c r="AN1519" s="8"/>
    </row>
    <row r="1520" spans="1:40">
      <c r="A1520" s="725"/>
      <c r="B1520" s="727"/>
      <c r="C1520" s="726"/>
      <c r="D1520" s="726"/>
      <c r="E1520" s="400"/>
      <c r="F1520" s="401"/>
      <c r="G1520" s="400"/>
      <c r="H1520" s="400"/>
      <c r="I1520" s="400"/>
      <c r="J1520" s="409"/>
      <c r="K1520" s="400"/>
      <c r="L1520" s="400"/>
      <c r="M1520" s="400"/>
      <c r="N1520" s="400"/>
      <c r="O1520" s="400"/>
      <c r="P1520" s="400"/>
      <c r="Q1520" s="400"/>
      <c r="R1520" s="400"/>
      <c r="S1520" s="400"/>
      <c r="T1520" s="400"/>
      <c r="V1520" s="403"/>
      <c r="W1520" s="403"/>
      <c r="X1520" s="403"/>
      <c r="Y1520" s="400"/>
      <c r="Z1520" s="400"/>
      <c r="AA1520" s="400"/>
      <c r="AB1520" s="400"/>
      <c r="AC1520" s="400"/>
      <c r="AD1520" s="400"/>
      <c r="AE1520" s="400"/>
      <c r="AF1520" s="400"/>
      <c r="AG1520" s="408"/>
      <c r="AH1520" s="400"/>
      <c r="AI1520" s="400"/>
      <c r="AJ1520" s="400"/>
      <c r="AK1520" s="400"/>
      <c r="AL1520" s="6"/>
      <c r="AM1520" s="6"/>
      <c r="AN1520" s="8"/>
    </row>
    <row r="1521" spans="1:40">
      <c r="A1521" s="725"/>
      <c r="B1521" s="727"/>
      <c r="C1521" s="726"/>
      <c r="D1521" s="726"/>
      <c r="E1521" s="400"/>
      <c r="F1521" s="401"/>
      <c r="G1521" s="400"/>
      <c r="H1521" s="400"/>
      <c r="I1521" s="400"/>
      <c r="J1521" s="409"/>
      <c r="K1521" s="400"/>
      <c r="L1521" s="400"/>
      <c r="M1521" s="400"/>
      <c r="N1521" s="400"/>
      <c r="O1521" s="400"/>
      <c r="P1521" s="400"/>
      <c r="Q1521" s="400"/>
      <c r="R1521" s="400"/>
      <c r="S1521" s="400"/>
      <c r="T1521" s="400"/>
      <c r="V1521" s="403"/>
      <c r="W1521" s="403"/>
      <c r="X1521" s="403"/>
      <c r="Y1521" s="400"/>
      <c r="Z1521" s="400"/>
      <c r="AA1521" s="400"/>
      <c r="AB1521" s="400"/>
      <c r="AC1521" s="400"/>
      <c r="AD1521" s="400"/>
      <c r="AE1521" s="400"/>
      <c r="AF1521" s="400"/>
      <c r="AG1521" s="408"/>
      <c r="AH1521" s="400"/>
      <c r="AI1521" s="400"/>
      <c r="AJ1521" s="400"/>
      <c r="AK1521" s="400"/>
      <c r="AL1521" s="6"/>
      <c r="AM1521" s="6"/>
      <c r="AN1521" s="8"/>
    </row>
    <row r="1522" spans="1:40">
      <c r="A1522" s="725"/>
      <c r="B1522" s="727"/>
      <c r="C1522" s="726"/>
      <c r="D1522" s="726"/>
      <c r="E1522" s="400"/>
      <c r="F1522" s="401"/>
      <c r="G1522" s="400"/>
      <c r="H1522" s="400"/>
      <c r="I1522" s="400"/>
      <c r="J1522" s="409"/>
      <c r="K1522" s="400"/>
      <c r="L1522" s="400"/>
      <c r="M1522" s="400"/>
      <c r="N1522" s="400"/>
      <c r="O1522" s="400"/>
      <c r="P1522" s="400"/>
      <c r="Q1522" s="400"/>
      <c r="R1522" s="400"/>
      <c r="S1522" s="400"/>
      <c r="T1522" s="400"/>
      <c r="V1522" s="403"/>
      <c r="W1522" s="403"/>
      <c r="X1522" s="403"/>
      <c r="Y1522" s="400"/>
      <c r="Z1522" s="400"/>
      <c r="AA1522" s="400"/>
      <c r="AB1522" s="400"/>
      <c r="AC1522" s="400"/>
      <c r="AD1522" s="400"/>
      <c r="AE1522" s="400"/>
      <c r="AF1522" s="400"/>
      <c r="AG1522" s="408"/>
      <c r="AH1522" s="400"/>
      <c r="AI1522" s="400"/>
      <c r="AJ1522" s="400"/>
      <c r="AK1522" s="400"/>
      <c r="AL1522" s="6"/>
      <c r="AM1522" s="6"/>
      <c r="AN1522" s="8"/>
    </row>
    <row r="1523" spans="1:40">
      <c r="A1523" s="725"/>
      <c r="B1523" s="727"/>
      <c r="C1523" s="726"/>
      <c r="D1523" s="726"/>
      <c r="E1523" s="400"/>
      <c r="F1523" s="401"/>
      <c r="G1523" s="400"/>
      <c r="H1523" s="400"/>
      <c r="I1523" s="400"/>
      <c r="J1523" s="409"/>
      <c r="K1523" s="400"/>
      <c r="L1523" s="400"/>
      <c r="M1523" s="400"/>
      <c r="N1523" s="400"/>
      <c r="O1523" s="400"/>
      <c r="P1523" s="400"/>
      <c r="Q1523" s="400"/>
      <c r="R1523" s="400"/>
      <c r="S1523" s="400"/>
      <c r="T1523" s="400"/>
      <c r="V1523" s="403"/>
      <c r="W1523" s="403"/>
      <c r="X1523" s="403"/>
      <c r="Y1523" s="400"/>
      <c r="Z1523" s="400"/>
      <c r="AA1523" s="400"/>
      <c r="AB1523" s="400"/>
      <c r="AC1523" s="400"/>
      <c r="AD1523" s="400"/>
      <c r="AE1523" s="400"/>
      <c r="AF1523" s="400"/>
      <c r="AG1523" s="408"/>
      <c r="AH1523" s="400"/>
      <c r="AI1523" s="400"/>
      <c r="AJ1523" s="400"/>
      <c r="AK1523" s="400"/>
      <c r="AL1523" s="6"/>
      <c r="AM1523" s="6"/>
      <c r="AN1523" s="8"/>
    </row>
    <row r="1524" spans="1:40">
      <c r="A1524" s="725"/>
      <c r="B1524" s="727"/>
      <c r="C1524" s="726"/>
      <c r="D1524" s="726"/>
      <c r="E1524" s="400"/>
      <c r="F1524" s="401"/>
      <c r="G1524" s="400"/>
      <c r="H1524" s="400"/>
      <c r="I1524" s="400"/>
      <c r="J1524" s="409"/>
      <c r="K1524" s="400"/>
      <c r="L1524" s="400"/>
      <c r="M1524" s="400"/>
      <c r="N1524" s="400"/>
      <c r="O1524" s="400"/>
      <c r="P1524" s="400"/>
      <c r="Q1524" s="400"/>
      <c r="R1524" s="400"/>
      <c r="S1524" s="400"/>
      <c r="T1524" s="400"/>
      <c r="V1524" s="403"/>
      <c r="W1524" s="403"/>
      <c r="X1524" s="403"/>
      <c r="Y1524" s="400"/>
      <c r="Z1524" s="400"/>
      <c r="AA1524" s="400"/>
      <c r="AB1524" s="400"/>
      <c r="AC1524" s="400"/>
      <c r="AD1524" s="400"/>
      <c r="AE1524" s="400"/>
      <c r="AF1524" s="400"/>
      <c r="AG1524" s="408"/>
      <c r="AH1524" s="400"/>
      <c r="AI1524" s="400"/>
      <c r="AJ1524" s="400"/>
      <c r="AK1524" s="400"/>
      <c r="AL1524" s="6"/>
      <c r="AM1524" s="6"/>
      <c r="AN1524" s="8"/>
    </row>
    <row r="1525" spans="1:40">
      <c r="A1525" s="725"/>
      <c r="B1525" s="727"/>
      <c r="C1525" s="726"/>
      <c r="D1525" s="726"/>
      <c r="E1525" s="400"/>
      <c r="F1525" s="401"/>
      <c r="G1525" s="400"/>
      <c r="H1525" s="400"/>
      <c r="I1525" s="400"/>
      <c r="J1525" s="409"/>
      <c r="K1525" s="400"/>
      <c r="L1525" s="400"/>
      <c r="M1525" s="400"/>
      <c r="N1525" s="400"/>
      <c r="O1525" s="400"/>
      <c r="P1525" s="400"/>
      <c r="Q1525" s="400"/>
      <c r="R1525" s="400"/>
      <c r="S1525" s="400"/>
      <c r="T1525" s="400"/>
      <c r="V1525" s="403"/>
      <c r="W1525" s="403"/>
      <c r="X1525" s="403"/>
      <c r="Y1525" s="400"/>
      <c r="Z1525" s="400"/>
      <c r="AA1525" s="400"/>
      <c r="AB1525" s="400"/>
      <c r="AC1525" s="400"/>
      <c r="AD1525" s="400"/>
      <c r="AE1525" s="400"/>
      <c r="AF1525" s="400"/>
      <c r="AG1525" s="408"/>
      <c r="AH1525" s="400"/>
      <c r="AI1525" s="400"/>
      <c r="AJ1525" s="400"/>
      <c r="AK1525" s="400"/>
      <c r="AL1525" s="6"/>
      <c r="AM1525" s="6"/>
      <c r="AN1525" s="8"/>
    </row>
    <row r="1526" spans="1:40">
      <c r="A1526" s="725"/>
      <c r="B1526" s="727"/>
      <c r="C1526" s="726"/>
      <c r="D1526" s="726"/>
      <c r="E1526" s="400"/>
      <c r="F1526" s="401"/>
      <c r="G1526" s="400"/>
      <c r="H1526" s="400"/>
      <c r="I1526" s="400"/>
      <c r="J1526" s="409"/>
      <c r="K1526" s="400"/>
      <c r="L1526" s="400"/>
      <c r="M1526" s="400"/>
      <c r="N1526" s="400"/>
      <c r="O1526" s="400"/>
      <c r="P1526" s="400"/>
      <c r="Q1526" s="400"/>
      <c r="R1526" s="400"/>
      <c r="S1526" s="400"/>
      <c r="T1526" s="400"/>
      <c r="V1526" s="403"/>
      <c r="W1526" s="403"/>
      <c r="X1526" s="403"/>
      <c r="Y1526" s="400"/>
      <c r="Z1526" s="400"/>
      <c r="AA1526" s="400"/>
      <c r="AB1526" s="400"/>
      <c r="AC1526" s="400"/>
      <c r="AD1526" s="400"/>
      <c r="AE1526" s="400"/>
      <c r="AF1526" s="400"/>
      <c r="AG1526" s="408"/>
      <c r="AH1526" s="400"/>
      <c r="AI1526" s="400"/>
      <c r="AJ1526" s="400"/>
      <c r="AK1526" s="400"/>
      <c r="AL1526" s="6"/>
      <c r="AM1526" s="6"/>
      <c r="AN1526" s="8"/>
    </row>
    <row r="1527" spans="1:40">
      <c r="A1527" s="725"/>
      <c r="B1527" s="727"/>
      <c r="C1527" s="726"/>
      <c r="D1527" s="726"/>
      <c r="E1527" s="400"/>
      <c r="F1527" s="401"/>
      <c r="G1527" s="400"/>
      <c r="H1527" s="400"/>
      <c r="I1527" s="400"/>
      <c r="J1527" s="409"/>
      <c r="K1527" s="400"/>
      <c r="L1527" s="400"/>
      <c r="M1527" s="400"/>
      <c r="N1527" s="400"/>
      <c r="O1527" s="400"/>
      <c r="P1527" s="400"/>
      <c r="Q1527" s="400"/>
      <c r="R1527" s="400"/>
      <c r="S1527" s="400"/>
      <c r="T1527" s="400"/>
      <c r="V1527" s="403"/>
      <c r="W1527" s="403"/>
      <c r="X1527" s="403"/>
      <c r="Y1527" s="400"/>
      <c r="Z1527" s="400"/>
      <c r="AA1527" s="400"/>
      <c r="AB1527" s="400"/>
      <c r="AC1527" s="400"/>
      <c r="AD1527" s="400"/>
      <c r="AE1527" s="400"/>
      <c r="AF1527" s="400"/>
      <c r="AG1527" s="408"/>
      <c r="AH1527" s="400"/>
      <c r="AI1527" s="400"/>
      <c r="AJ1527" s="400"/>
      <c r="AK1527" s="400"/>
      <c r="AL1527" s="6"/>
      <c r="AM1527" s="6"/>
      <c r="AN1527" s="8"/>
    </row>
    <row r="1528" spans="1:40">
      <c r="A1528" s="725"/>
      <c r="B1528" s="727"/>
      <c r="C1528" s="726"/>
      <c r="D1528" s="726"/>
      <c r="E1528" s="400"/>
      <c r="F1528" s="401"/>
      <c r="G1528" s="400"/>
      <c r="H1528" s="400"/>
      <c r="I1528" s="400"/>
      <c r="J1528" s="409"/>
      <c r="K1528" s="400"/>
      <c r="L1528" s="400"/>
      <c r="M1528" s="400"/>
      <c r="N1528" s="400"/>
      <c r="O1528" s="400"/>
      <c r="P1528" s="400"/>
      <c r="Q1528" s="400"/>
      <c r="R1528" s="400"/>
      <c r="S1528" s="400"/>
      <c r="T1528" s="400"/>
      <c r="V1528" s="403"/>
      <c r="W1528" s="403"/>
      <c r="X1528" s="403"/>
      <c r="Y1528" s="400"/>
      <c r="Z1528" s="400"/>
      <c r="AA1528" s="400"/>
      <c r="AB1528" s="400"/>
      <c r="AC1528" s="400"/>
      <c r="AD1528" s="400"/>
      <c r="AE1528" s="400"/>
      <c r="AF1528" s="400"/>
      <c r="AG1528" s="408"/>
      <c r="AH1528" s="400"/>
      <c r="AI1528" s="400"/>
      <c r="AJ1528" s="400"/>
      <c r="AK1528" s="400"/>
      <c r="AL1528" s="6"/>
      <c r="AM1528" s="6"/>
      <c r="AN1528" s="8"/>
    </row>
    <row r="1529" spans="1:40">
      <c r="A1529" s="725"/>
      <c r="B1529" s="727"/>
      <c r="C1529" s="726"/>
      <c r="D1529" s="726"/>
      <c r="E1529" s="400"/>
      <c r="F1529" s="401"/>
      <c r="G1529" s="400"/>
      <c r="H1529" s="400"/>
      <c r="I1529" s="400"/>
      <c r="J1529" s="409"/>
      <c r="K1529" s="400"/>
      <c r="L1529" s="400"/>
      <c r="M1529" s="400"/>
      <c r="N1529" s="400"/>
      <c r="O1529" s="400"/>
      <c r="P1529" s="400"/>
      <c r="Q1529" s="400"/>
      <c r="R1529" s="400"/>
      <c r="S1529" s="400"/>
      <c r="T1529" s="400"/>
      <c r="V1529" s="403"/>
      <c r="W1529" s="403"/>
      <c r="X1529" s="403"/>
      <c r="Y1529" s="400"/>
      <c r="Z1529" s="400"/>
      <c r="AA1529" s="400"/>
      <c r="AB1529" s="400"/>
      <c r="AC1529" s="400"/>
      <c r="AD1529" s="400"/>
      <c r="AE1529" s="400"/>
      <c r="AF1529" s="400"/>
      <c r="AG1529" s="408"/>
      <c r="AH1529" s="400"/>
      <c r="AI1529" s="400"/>
      <c r="AJ1529" s="400"/>
      <c r="AK1529" s="400"/>
      <c r="AL1529" s="6"/>
      <c r="AM1529" s="6"/>
      <c r="AN1529" s="8"/>
    </row>
    <row r="1530" spans="1:40">
      <c r="A1530" s="725"/>
      <c r="B1530" s="727"/>
      <c r="C1530" s="726"/>
      <c r="D1530" s="726"/>
      <c r="E1530" s="400"/>
      <c r="F1530" s="401"/>
      <c r="G1530" s="400"/>
      <c r="H1530" s="400"/>
      <c r="I1530" s="400"/>
      <c r="J1530" s="409"/>
      <c r="K1530" s="400"/>
      <c r="L1530" s="400"/>
      <c r="M1530" s="400"/>
      <c r="N1530" s="400"/>
      <c r="O1530" s="400"/>
      <c r="P1530" s="400"/>
      <c r="Q1530" s="400"/>
      <c r="R1530" s="400"/>
      <c r="S1530" s="400"/>
      <c r="T1530" s="400"/>
      <c r="V1530" s="403"/>
      <c r="W1530" s="403"/>
      <c r="X1530" s="403"/>
      <c r="Y1530" s="400"/>
      <c r="Z1530" s="400"/>
      <c r="AA1530" s="400"/>
      <c r="AB1530" s="400"/>
      <c r="AC1530" s="400"/>
      <c r="AD1530" s="400"/>
      <c r="AE1530" s="400"/>
      <c r="AF1530" s="400"/>
      <c r="AG1530" s="408"/>
      <c r="AH1530" s="400"/>
      <c r="AI1530" s="400"/>
      <c r="AJ1530" s="400"/>
      <c r="AK1530" s="400"/>
      <c r="AL1530" s="6"/>
      <c r="AM1530" s="6"/>
      <c r="AN1530" s="8"/>
    </row>
    <row r="1531" spans="1:40">
      <c r="A1531" s="725"/>
      <c r="B1531" s="727"/>
      <c r="C1531" s="726"/>
      <c r="D1531" s="726"/>
      <c r="E1531" s="400"/>
      <c r="F1531" s="401"/>
      <c r="G1531" s="400"/>
      <c r="H1531" s="400"/>
      <c r="I1531" s="400"/>
      <c r="J1531" s="409"/>
      <c r="K1531" s="400"/>
      <c r="L1531" s="400"/>
      <c r="M1531" s="400"/>
      <c r="N1531" s="400"/>
      <c r="O1531" s="400"/>
      <c r="P1531" s="400"/>
      <c r="Q1531" s="400"/>
      <c r="R1531" s="400"/>
      <c r="S1531" s="400"/>
      <c r="T1531" s="400"/>
      <c r="V1531" s="403"/>
      <c r="W1531" s="403"/>
      <c r="X1531" s="403"/>
      <c r="Y1531" s="400"/>
      <c r="Z1531" s="400"/>
      <c r="AA1531" s="400"/>
      <c r="AB1531" s="400"/>
      <c r="AC1531" s="400"/>
      <c r="AD1531" s="400"/>
      <c r="AE1531" s="400"/>
      <c r="AF1531" s="400"/>
      <c r="AG1531" s="408"/>
      <c r="AH1531" s="400"/>
      <c r="AI1531" s="400"/>
      <c r="AJ1531" s="400"/>
      <c r="AK1531" s="400"/>
      <c r="AL1531" s="6"/>
      <c r="AM1531" s="6"/>
      <c r="AN1531" s="8"/>
    </row>
    <row r="1532" spans="1:40">
      <c r="A1532" s="725"/>
      <c r="B1532" s="727"/>
      <c r="C1532" s="726"/>
      <c r="D1532" s="726"/>
      <c r="E1532" s="400"/>
      <c r="F1532" s="401"/>
      <c r="G1532" s="400"/>
      <c r="H1532" s="400"/>
      <c r="I1532" s="400"/>
      <c r="J1532" s="409"/>
      <c r="K1532" s="400"/>
      <c r="L1532" s="400"/>
      <c r="M1532" s="400"/>
      <c r="N1532" s="400"/>
      <c r="O1532" s="400"/>
      <c r="P1532" s="400"/>
      <c r="Q1532" s="400"/>
      <c r="R1532" s="400"/>
      <c r="S1532" s="400"/>
      <c r="T1532" s="400"/>
      <c r="V1532" s="403"/>
      <c r="W1532" s="403"/>
      <c r="X1532" s="403"/>
      <c r="Y1532" s="400"/>
      <c r="Z1532" s="400"/>
      <c r="AA1532" s="400"/>
      <c r="AB1532" s="400"/>
      <c r="AC1532" s="400"/>
      <c r="AD1532" s="400"/>
      <c r="AE1532" s="400"/>
      <c r="AF1532" s="400"/>
      <c r="AG1532" s="408"/>
      <c r="AH1532" s="400"/>
      <c r="AI1532" s="400"/>
      <c r="AJ1532" s="400"/>
      <c r="AK1532" s="400"/>
      <c r="AL1532" s="6"/>
      <c r="AM1532" s="6"/>
      <c r="AN1532" s="8"/>
    </row>
    <row r="1533" spans="1:40">
      <c r="A1533" s="725"/>
      <c r="B1533" s="727"/>
      <c r="C1533" s="726"/>
      <c r="D1533" s="726"/>
      <c r="E1533" s="400"/>
      <c r="F1533" s="401"/>
      <c r="G1533" s="400"/>
      <c r="H1533" s="400"/>
      <c r="I1533" s="400"/>
      <c r="J1533" s="409"/>
      <c r="K1533" s="400"/>
      <c r="L1533" s="400"/>
      <c r="M1533" s="400"/>
      <c r="N1533" s="400"/>
      <c r="O1533" s="400"/>
      <c r="P1533" s="400"/>
      <c r="Q1533" s="400"/>
      <c r="R1533" s="400"/>
      <c r="S1533" s="400"/>
      <c r="T1533" s="400"/>
      <c r="V1533" s="403"/>
      <c r="W1533" s="403"/>
      <c r="X1533" s="403"/>
      <c r="Y1533" s="400"/>
      <c r="Z1533" s="400"/>
      <c r="AA1533" s="400"/>
      <c r="AB1533" s="400"/>
      <c r="AC1533" s="400"/>
      <c r="AD1533" s="400"/>
      <c r="AE1533" s="400"/>
      <c r="AF1533" s="400"/>
      <c r="AG1533" s="408"/>
      <c r="AH1533" s="400"/>
      <c r="AI1533" s="400"/>
      <c r="AJ1533" s="400"/>
      <c r="AK1533" s="400"/>
      <c r="AL1533" s="6"/>
      <c r="AM1533" s="6"/>
      <c r="AN1533" s="8"/>
    </row>
    <row r="1534" spans="1:40">
      <c r="A1534" s="725"/>
      <c r="B1534" s="727"/>
      <c r="C1534" s="726"/>
      <c r="D1534" s="726"/>
      <c r="E1534" s="400"/>
      <c r="F1534" s="401"/>
      <c r="G1534" s="400"/>
      <c r="H1534" s="400"/>
      <c r="I1534" s="400"/>
      <c r="J1534" s="409"/>
      <c r="K1534" s="400"/>
      <c r="L1534" s="400"/>
      <c r="M1534" s="400"/>
      <c r="N1534" s="400"/>
      <c r="O1534" s="400"/>
      <c r="P1534" s="400"/>
      <c r="Q1534" s="400"/>
      <c r="R1534" s="400"/>
      <c r="S1534" s="400"/>
      <c r="T1534" s="400"/>
      <c r="V1534" s="403"/>
      <c r="W1534" s="403"/>
      <c r="X1534" s="403"/>
      <c r="Y1534" s="400"/>
      <c r="Z1534" s="400"/>
      <c r="AA1534" s="400"/>
      <c r="AB1534" s="400"/>
      <c r="AC1534" s="400"/>
      <c r="AD1534" s="400"/>
      <c r="AE1534" s="400"/>
      <c r="AF1534" s="400"/>
      <c r="AG1534" s="408"/>
      <c r="AH1534" s="400"/>
      <c r="AI1534" s="400"/>
      <c r="AJ1534" s="400"/>
      <c r="AK1534" s="400"/>
      <c r="AL1534" s="6"/>
      <c r="AM1534" s="6"/>
      <c r="AN1534" s="8"/>
    </row>
    <row r="1535" spans="1:40">
      <c r="A1535" s="725"/>
      <c r="B1535" s="727"/>
      <c r="C1535" s="726"/>
      <c r="D1535" s="726"/>
      <c r="E1535" s="400"/>
      <c r="F1535" s="401"/>
      <c r="G1535" s="400"/>
      <c r="H1535" s="400"/>
      <c r="I1535" s="400"/>
      <c r="J1535" s="409"/>
      <c r="K1535" s="400"/>
      <c r="L1535" s="400"/>
      <c r="M1535" s="400"/>
      <c r="N1535" s="400"/>
      <c r="O1535" s="400"/>
      <c r="P1535" s="400"/>
      <c r="Q1535" s="400"/>
      <c r="R1535" s="400"/>
      <c r="S1535" s="400"/>
      <c r="T1535" s="400"/>
      <c r="V1535" s="403"/>
      <c r="W1535" s="403"/>
      <c r="X1535" s="403"/>
      <c r="Y1535" s="400"/>
      <c r="Z1535" s="400"/>
      <c r="AA1535" s="400"/>
      <c r="AB1535" s="400"/>
      <c r="AC1535" s="400"/>
      <c r="AD1535" s="400"/>
      <c r="AE1535" s="400"/>
      <c r="AF1535" s="400"/>
      <c r="AG1535" s="408"/>
      <c r="AH1535" s="400"/>
      <c r="AI1535" s="400"/>
      <c r="AJ1535" s="400"/>
      <c r="AK1535" s="400"/>
      <c r="AL1535" s="6"/>
      <c r="AM1535" s="6"/>
      <c r="AN1535" s="8"/>
    </row>
    <row r="1536" spans="1:40">
      <c r="A1536" s="725"/>
      <c r="B1536" s="727"/>
      <c r="C1536" s="726"/>
      <c r="D1536" s="726"/>
      <c r="E1536" s="400"/>
      <c r="F1536" s="401"/>
      <c r="G1536" s="400"/>
      <c r="H1536" s="400"/>
      <c r="I1536" s="400"/>
      <c r="J1536" s="409"/>
      <c r="K1536" s="400"/>
      <c r="L1536" s="400"/>
      <c r="M1536" s="400"/>
      <c r="N1536" s="400"/>
      <c r="O1536" s="400"/>
      <c r="P1536" s="400"/>
      <c r="Q1536" s="400"/>
      <c r="R1536" s="400"/>
      <c r="S1536" s="400"/>
      <c r="T1536" s="400"/>
      <c r="V1536" s="403"/>
      <c r="W1536" s="403"/>
      <c r="X1536" s="403"/>
      <c r="Y1536" s="400"/>
      <c r="Z1536" s="400"/>
      <c r="AA1536" s="400"/>
      <c r="AB1536" s="400"/>
      <c r="AC1536" s="400"/>
      <c r="AD1536" s="400"/>
      <c r="AE1536" s="400"/>
      <c r="AF1536" s="400"/>
      <c r="AG1536" s="408"/>
      <c r="AH1536" s="400"/>
      <c r="AI1536" s="400"/>
      <c r="AJ1536" s="400"/>
      <c r="AK1536" s="400"/>
      <c r="AL1536" s="6"/>
      <c r="AM1536" s="6"/>
      <c r="AN1536" s="8"/>
    </row>
    <row r="1537" spans="1:40">
      <c r="A1537" s="725"/>
      <c r="B1537" s="727"/>
      <c r="C1537" s="726"/>
      <c r="D1537" s="726"/>
      <c r="E1537" s="400"/>
      <c r="F1537" s="401"/>
      <c r="G1537" s="400"/>
      <c r="H1537" s="400"/>
      <c r="I1537" s="400"/>
      <c r="J1537" s="409"/>
      <c r="K1537" s="400"/>
      <c r="L1537" s="400"/>
      <c r="M1537" s="400"/>
      <c r="N1537" s="400"/>
      <c r="O1537" s="400"/>
      <c r="P1537" s="400"/>
      <c r="Q1537" s="400"/>
      <c r="R1537" s="400"/>
      <c r="S1537" s="400"/>
      <c r="T1537" s="400"/>
      <c r="V1537" s="403"/>
      <c r="W1537" s="403"/>
      <c r="X1537" s="403"/>
      <c r="Y1537" s="400"/>
      <c r="Z1537" s="400"/>
      <c r="AA1537" s="400"/>
      <c r="AB1537" s="400"/>
      <c r="AC1537" s="400"/>
      <c r="AD1537" s="400"/>
      <c r="AE1537" s="400"/>
      <c r="AF1537" s="400"/>
      <c r="AG1537" s="408"/>
      <c r="AH1537" s="400"/>
      <c r="AI1537" s="400"/>
      <c r="AJ1537" s="400"/>
      <c r="AK1537" s="400"/>
      <c r="AL1537" s="6"/>
      <c r="AM1537" s="6"/>
      <c r="AN1537" s="8"/>
    </row>
    <row r="1538" spans="1:40">
      <c r="A1538" s="725"/>
      <c r="B1538" s="727"/>
      <c r="C1538" s="726"/>
      <c r="D1538" s="726"/>
      <c r="E1538" s="400"/>
      <c r="F1538" s="401"/>
      <c r="G1538" s="400"/>
      <c r="H1538" s="400"/>
      <c r="I1538" s="400"/>
      <c r="J1538" s="409"/>
      <c r="K1538" s="400"/>
      <c r="L1538" s="400"/>
      <c r="M1538" s="400"/>
      <c r="N1538" s="400"/>
      <c r="O1538" s="400"/>
      <c r="P1538" s="400"/>
      <c r="Q1538" s="400"/>
      <c r="R1538" s="400"/>
      <c r="S1538" s="400"/>
      <c r="T1538" s="400"/>
      <c r="V1538" s="403"/>
      <c r="W1538" s="403"/>
      <c r="X1538" s="403"/>
      <c r="Y1538" s="400"/>
      <c r="Z1538" s="400"/>
      <c r="AA1538" s="400"/>
      <c r="AB1538" s="400"/>
      <c r="AC1538" s="400"/>
      <c r="AD1538" s="400"/>
      <c r="AE1538" s="400"/>
      <c r="AF1538" s="400"/>
      <c r="AG1538" s="408"/>
      <c r="AH1538" s="400"/>
      <c r="AI1538" s="400"/>
      <c r="AJ1538" s="400"/>
      <c r="AK1538" s="400"/>
      <c r="AL1538" s="6"/>
      <c r="AM1538" s="6"/>
      <c r="AN1538" s="8"/>
    </row>
    <row r="1539" spans="1:40">
      <c r="A1539" s="725"/>
      <c r="B1539" s="727"/>
      <c r="C1539" s="726"/>
      <c r="D1539" s="726"/>
      <c r="E1539" s="400"/>
      <c r="F1539" s="401"/>
      <c r="G1539" s="400"/>
      <c r="H1539" s="400"/>
      <c r="I1539" s="400"/>
      <c r="J1539" s="409"/>
      <c r="K1539" s="400"/>
      <c r="L1539" s="400"/>
      <c r="M1539" s="400"/>
      <c r="N1539" s="400"/>
      <c r="O1539" s="400"/>
      <c r="P1539" s="400"/>
      <c r="Q1539" s="400"/>
      <c r="R1539" s="400"/>
      <c r="S1539" s="400"/>
      <c r="T1539" s="400"/>
      <c r="V1539" s="403"/>
      <c r="W1539" s="403"/>
      <c r="X1539" s="403"/>
      <c r="Y1539" s="400"/>
      <c r="Z1539" s="400"/>
      <c r="AA1539" s="400"/>
      <c r="AB1539" s="400"/>
      <c r="AC1539" s="400"/>
      <c r="AD1539" s="400"/>
      <c r="AE1539" s="400"/>
      <c r="AF1539" s="400"/>
      <c r="AG1539" s="408"/>
      <c r="AH1539" s="400"/>
      <c r="AI1539" s="400"/>
      <c r="AJ1539" s="400"/>
      <c r="AK1539" s="400"/>
      <c r="AL1539" s="6"/>
      <c r="AM1539" s="6"/>
      <c r="AN1539" s="8"/>
    </row>
    <row r="1540" spans="1:40">
      <c r="A1540" s="725"/>
      <c r="B1540" s="727"/>
      <c r="C1540" s="726"/>
      <c r="D1540" s="726"/>
      <c r="E1540" s="400"/>
      <c r="F1540" s="401"/>
      <c r="G1540" s="400"/>
      <c r="H1540" s="400"/>
      <c r="I1540" s="400"/>
      <c r="J1540" s="409"/>
      <c r="K1540" s="400"/>
      <c r="L1540" s="400"/>
      <c r="M1540" s="400"/>
      <c r="N1540" s="400"/>
      <c r="O1540" s="400"/>
      <c r="P1540" s="400"/>
      <c r="Q1540" s="400"/>
      <c r="R1540" s="400"/>
      <c r="S1540" s="400"/>
      <c r="T1540" s="400"/>
      <c r="V1540" s="403"/>
      <c r="W1540" s="403"/>
      <c r="X1540" s="403"/>
      <c r="Y1540" s="400"/>
      <c r="Z1540" s="400"/>
      <c r="AA1540" s="400"/>
      <c r="AB1540" s="400"/>
      <c r="AC1540" s="400"/>
      <c r="AD1540" s="400"/>
      <c r="AE1540" s="400"/>
      <c r="AF1540" s="400"/>
      <c r="AG1540" s="408"/>
      <c r="AH1540" s="400"/>
      <c r="AI1540" s="400"/>
      <c r="AJ1540" s="400"/>
      <c r="AK1540" s="400"/>
      <c r="AL1540" s="6"/>
      <c r="AM1540" s="6"/>
      <c r="AN1540" s="8"/>
    </row>
    <row r="1541" spans="1:40">
      <c r="A1541" s="725"/>
      <c r="B1541" s="727"/>
      <c r="C1541" s="726"/>
      <c r="D1541" s="726"/>
      <c r="E1541" s="400"/>
      <c r="F1541" s="401"/>
      <c r="G1541" s="400"/>
      <c r="H1541" s="400"/>
      <c r="I1541" s="400"/>
      <c r="J1541" s="409"/>
      <c r="K1541" s="400"/>
      <c r="L1541" s="400"/>
      <c r="M1541" s="400"/>
      <c r="N1541" s="400"/>
      <c r="O1541" s="400"/>
      <c r="P1541" s="400"/>
      <c r="Q1541" s="400"/>
      <c r="R1541" s="400"/>
      <c r="S1541" s="400"/>
      <c r="T1541" s="400"/>
      <c r="V1541" s="403"/>
      <c r="W1541" s="403"/>
      <c r="X1541" s="403"/>
      <c r="Y1541" s="400"/>
      <c r="Z1541" s="400"/>
      <c r="AA1541" s="400"/>
      <c r="AB1541" s="400"/>
      <c r="AC1541" s="400"/>
      <c r="AD1541" s="400"/>
      <c r="AE1541" s="400"/>
      <c r="AF1541" s="400"/>
      <c r="AG1541" s="408"/>
      <c r="AH1541" s="400"/>
      <c r="AI1541" s="400"/>
      <c r="AJ1541" s="400"/>
      <c r="AK1541" s="400"/>
      <c r="AL1541" s="6"/>
      <c r="AM1541" s="6"/>
      <c r="AN1541" s="8"/>
    </row>
    <row r="1542" spans="1:40">
      <c r="A1542" s="725"/>
      <c r="B1542" s="727"/>
      <c r="C1542" s="726"/>
      <c r="D1542" s="726"/>
      <c r="E1542" s="400"/>
      <c r="F1542" s="401"/>
      <c r="G1542" s="400"/>
      <c r="H1542" s="400"/>
      <c r="I1542" s="400"/>
      <c r="J1542" s="409"/>
      <c r="K1542" s="400"/>
      <c r="L1542" s="400"/>
      <c r="M1542" s="400"/>
      <c r="N1542" s="400"/>
      <c r="O1542" s="400"/>
      <c r="P1542" s="400"/>
      <c r="Q1542" s="400"/>
      <c r="R1542" s="400"/>
      <c r="S1542" s="400"/>
      <c r="T1542" s="400"/>
      <c r="V1542" s="403"/>
      <c r="W1542" s="403"/>
      <c r="X1542" s="403"/>
      <c r="Y1542" s="400"/>
      <c r="Z1542" s="400"/>
      <c r="AA1542" s="400"/>
      <c r="AB1542" s="400"/>
      <c r="AC1542" s="400"/>
      <c r="AD1542" s="400"/>
      <c r="AE1542" s="400"/>
      <c r="AF1542" s="400"/>
      <c r="AG1542" s="408"/>
      <c r="AH1542" s="400"/>
      <c r="AI1542" s="400"/>
      <c r="AJ1542" s="400"/>
      <c r="AK1542" s="400"/>
      <c r="AL1542" s="6"/>
      <c r="AM1542" s="6"/>
      <c r="AN1542" s="8"/>
    </row>
    <row r="1543" spans="1:40">
      <c r="A1543" s="725"/>
      <c r="B1543" s="727"/>
      <c r="C1543" s="726"/>
      <c r="D1543" s="726"/>
      <c r="E1543" s="400"/>
      <c r="F1543" s="401"/>
      <c r="G1543" s="400"/>
      <c r="H1543" s="400"/>
      <c r="I1543" s="400"/>
      <c r="J1543" s="409"/>
      <c r="K1543" s="400"/>
      <c r="L1543" s="400"/>
      <c r="M1543" s="400"/>
      <c r="N1543" s="400"/>
      <c r="O1543" s="400"/>
      <c r="P1543" s="400"/>
      <c r="Q1543" s="400"/>
      <c r="R1543" s="400"/>
      <c r="S1543" s="400"/>
      <c r="T1543" s="400"/>
      <c r="V1543" s="403"/>
      <c r="W1543" s="403"/>
      <c r="X1543" s="403"/>
      <c r="Y1543" s="400"/>
      <c r="Z1543" s="400"/>
      <c r="AA1543" s="400"/>
      <c r="AB1543" s="400"/>
      <c r="AC1543" s="400"/>
      <c r="AD1543" s="400"/>
      <c r="AE1543" s="400"/>
      <c r="AF1543" s="400"/>
      <c r="AG1543" s="408"/>
      <c r="AH1543" s="400"/>
      <c r="AI1543" s="400"/>
      <c r="AJ1543" s="400"/>
      <c r="AK1543" s="400"/>
      <c r="AL1543" s="6"/>
      <c r="AM1543" s="6"/>
      <c r="AN1543" s="8"/>
    </row>
    <row r="1544" spans="1:40">
      <c r="A1544" s="725"/>
      <c r="B1544" s="727"/>
      <c r="C1544" s="726"/>
      <c r="D1544" s="726"/>
      <c r="E1544" s="400"/>
      <c r="F1544" s="401"/>
      <c r="G1544" s="400"/>
      <c r="H1544" s="400"/>
      <c r="I1544" s="400"/>
      <c r="J1544" s="409"/>
      <c r="K1544" s="400"/>
      <c r="L1544" s="400"/>
      <c r="M1544" s="400"/>
      <c r="N1544" s="400"/>
      <c r="O1544" s="400"/>
      <c r="P1544" s="400"/>
      <c r="Q1544" s="400"/>
      <c r="R1544" s="400"/>
      <c r="S1544" s="400"/>
      <c r="T1544" s="400"/>
      <c r="V1544" s="403"/>
      <c r="W1544" s="403"/>
      <c r="X1544" s="403"/>
      <c r="Y1544" s="400"/>
      <c r="Z1544" s="400"/>
      <c r="AA1544" s="400"/>
      <c r="AB1544" s="400"/>
      <c r="AC1544" s="400"/>
      <c r="AD1544" s="400"/>
      <c r="AE1544" s="400"/>
      <c r="AF1544" s="400"/>
      <c r="AG1544" s="408"/>
      <c r="AH1544" s="400"/>
      <c r="AI1544" s="400"/>
      <c r="AJ1544" s="400"/>
      <c r="AK1544" s="400"/>
      <c r="AL1544" s="6"/>
      <c r="AM1544" s="6"/>
      <c r="AN1544" s="8"/>
    </row>
    <row r="1545" spans="1:40">
      <c r="A1545" s="725"/>
      <c r="B1545" s="727"/>
      <c r="C1545" s="726"/>
      <c r="D1545" s="726"/>
      <c r="E1545" s="400"/>
      <c r="F1545" s="401"/>
      <c r="G1545" s="400"/>
      <c r="H1545" s="400"/>
      <c r="I1545" s="400"/>
      <c r="J1545" s="409"/>
      <c r="K1545" s="400"/>
      <c r="L1545" s="400"/>
      <c r="M1545" s="400"/>
      <c r="N1545" s="400"/>
      <c r="O1545" s="400"/>
      <c r="P1545" s="400"/>
      <c r="Q1545" s="400"/>
      <c r="R1545" s="400"/>
      <c r="S1545" s="400"/>
      <c r="T1545" s="400"/>
      <c r="V1545" s="403"/>
      <c r="W1545" s="403"/>
      <c r="X1545" s="403"/>
      <c r="Y1545" s="400"/>
      <c r="Z1545" s="400"/>
      <c r="AA1545" s="400"/>
      <c r="AB1545" s="400"/>
      <c r="AC1545" s="400"/>
      <c r="AD1545" s="400"/>
      <c r="AE1545" s="400"/>
      <c r="AF1545" s="400"/>
      <c r="AG1545" s="408"/>
      <c r="AH1545" s="400"/>
      <c r="AI1545" s="400"/>
      <c r="AJ1545" s="400"/>
      <c r="AK1545" s="400"/>
      <c r="AL1545" s="6"/>
      <c r="AM1545" s="6"/>
      <c r="AN1545" s="8"/>
    </row>
    <row r="1546" spans="1:40">
      <c r="A1546" s="725"/>
      <c r="B1546" s="727"/>
      <c r="C1546" s="726"/>
      <c r="D1546" s="726"/>
      <c r="E1546" s="400"/>
      <c r="F1546" s="401"/>
      <c r="G1546" s="400"/>
      <c r="H1546" s="400"/>
      <c r="I1546" s="400"/>
      <c r="J1546" s="409"/>
      <c r="K1546" s="400"/>
      <c r="L1546" s="400"/>
      <c r="M1546" s="400"/>
      <c r="N1546" s="400"/>
      <c r="O1546" s="400"/>
      <c r="P1546" s="400"/>
      <c r="Q1546" s="400"/>
      <c r="R1546" s="400"/>
      <c r="S1546" s="400"/>
      <c r="T1546" s="400"/>
      <c r="V1546" s="403"/>
      <c r="W1546" s="403"/>
      <c r="X1546" s="403"/>
      <c r="Y1546" s="400"/>
      <c r="Z1546" s="400"/>
      <c r="AA1546" s="400"/>
      <c r="AB1546" s="400"/>
      <c r="AC1546" s="400"/>
      <c r="AD1546" s="400"/>
      <c r="AE1546" s="400"/>
      <c r="AF1546" s="400"/>
      <c r="AG1546" s="408"/>
      <c r="AH1546" s="400"/>
      <c r="AI1546" s="400"/>
      <c r="AJ1546" s="400"/>
      <c r="AK1546" s="400"/>
      <c r="AL1546" s="6"/>
      <c r="AM1546" s="6"/>
      <c r="AN1546" s="8"/>
    </row>
    <row r="1547" spans="1:40">
      <c r="A1547" s="725"/>
      <c r="B1547" s="727"/>
      <c r="C1547" s="726"/>
      <c r="D1547" s="726"/>
      <c r="E1547" s="400"/>
      <c r="F1547" s="401"/>
      <c r="G1547" s="400"/>
      <c r="H1547" s="400"/>
      <c r="I1547" s="400"/>
      <c r="J1547" s="409"/>
      <c r="K1547" s="400"/>
      <c r="L1547" s="400"/>
      <c r="M1547" s="400"/>
      <c r="N1547" s="400"/>
      <c r="O1547" s="400"/>
      <c r="P1547" s="400"/>
      <c r="Q1547" s="400"/>
      <c r="R1547" s="400"/>
      <c r="S1547" s="400"/>
      <c r="T1547" s="400"/>
      <c r="V1547" s="403"/>
      <c r="W1547" s="403"/>
      <c r="X1547" s="403"/>
      <c r="Y1547" s="400"/>
      <c r="Z1547" s="400"/>
      <c r="AA1547" s="400"/>
      <c r="AB1547" s="400"/>
      <c r="AC1547" s="400"/>
      <c r="AD1547" s="400"/>
      <c r="AE1547" s="400"/>
      <c r="AF1547" s="400"/>
      <c r="AG1547" s="408"/>
      <c r="AH1547" s="400"/>
      <c r="AI1547" s="400"/>
      <c r="AJ1547" s="400"/>
      <c r="AK1547" s="400"/>
      <c r="AL1547" s="6"/>
      <c r="AM1547" s="6"/>
      <c r="AN1547" s="8"/>
    </row>
    <row r="1548" spans="1:40">
      <c r="A1548" s="725"/>
      <c r="B1548" s="727"/>
      <c r="C1548" s="726"/>
      <c r="D1548" s="726"/>
      <c r="E1548" s="400"/>
      <c r="F1548" s="401"/>
      <c r="G1548" s="400"/>
      <c r="H1548" s="400"/>
      <c r="I1548" s="400"/>
      <c r="J1548" s="409"/>
      <c r="K1548" s="400"/>
      <c r="L1548" s="400"/>
      <c r="M1548" s="400"/>
      <c r="N1548" s="400"/>
      <c r="O1548" s="400"/>
      <c r="P1548" s="400"/>
      <c r="Q1548" s="400"/>
      <c r="R1548" s="400"/>
      <c r="S1548" s="400"/>
      <c r="T1548" s="400"/>
      <c r="V1548" s="403"/>
      <c r="W1548" s="403"/>
      <c r="X1548" s="403"/>
      <c r="Y1548" s="400"/>
      <c r="Z1548" s="400"/>
      <c r="AA1548" s="400"/>
      <c r="AB1548" s="400"/>
      <c r="AC1548" s="400"/>
      <c r="AD1548" s="400"/>
      <c r="AE1548" s="400"/>
      <c r="AF1548" s="400"/>
      <c r="AG1548" s="408"/>
      <c r="AH1548" s="400"/>
      <c r="AI1548" s="400"/>
      <c r="AJ1548" s="400"/>
      <c r="AK1548" s="400"/>
      <c r="AL1548" s="6"/>
      <c r="AM1548" s="6"/>
      <c r="AN1548" s="8"/>
    </row>
    <row r="1549" spans="1:40">
      <c r="A1549" s="725"/>
      <c r="B1549" s="727"/>
      <c r="C1549" s="726"/>
      <c r="D1549" s="726"/>
      <c r="E1549" s="400"/>
      <c r="F1549" s="401"/>
      <c r="G1549" s="400"/>
      <c r="H1549" s="400"/>
      <c r="I1549" s="400"/>
      <c r="J1549" s="409"/>
      <c r="K1549" s="400"/>
      <c r="L1549" s="400"/>
      <c r="M1549" s="400"/>
      <c r="N1549" s="400"/>
      <c r="O1549" s="400"/>
      <c r="P1549" s="400"/>
      <c r="Q1549" s="400"/>
      <c r="R1549" s="400"/>
      <c r="S1549" s="400"/>
      <c r="T1549" s="400"/>
      <c r="V1549" s="403"/>
      <c r="W1549" s="403"/>
      <c r="X1549" s="403"/>
      <c r="Y1549" s="400"/>
      <c r="Z1549" s="400"/>
      <c r="AA1549" s="400"/>
      <c r="AB1549" s="400"/>
      <c r="AC1549" s="400"/>
      <c r="AD1549" s="400"/>
      <c r="AE1549" s="400"/>
      <c r="AF1549" s="400"/>
      <c r="AG1549" s="408"/>
      <c r="AH1549" s="400"/>
      <c r="AI1549" s="400"/>
      <c r="AJ1549" s="400"/>
      <c r="AK1549" s="400"/>
      <c r="AL1549" s="6"/>
      <c r="AM1549" s="6"/>
      <c r="AN1549" s="8"/>
    </row>
    <row r="1550" spans="1:40">
      <c r="A1550" s="725"/>
      <c r="B1550" s="727"/>
      <c r="C1550" s="726"/>
      <c r="D1550" s="726"/>
      <c r="E1550" s="400"/>
      <c r="F1550" s="401"/>
      <c r="G1550" s="400"/>
      <c r="H1550" s="400"/>
      <c r="I1550" s="400"/>
      <c r="J1550" s="409"/>
      <c r="K1550" s="400"/>
      <c r="L1550" s="400"/>
      <c r="M1550" s="400"/>
      <c r="N1550" s="400"/>
      <c r="O1550" s="400"/>
      <c r="P1550" s="400"/>
      <c r="Q1550" s="400"/>
      <c r="R1550" s="400"/>
      <c r="S1550" s="400"/>
      <c r="T1550" s="400"/>
      <c r="V1550" s="403"/>
      <c r="W1550" s="403"/>
      <c r="X1550" s="403"/>
      <c r="Y1550" s="400"/>
      <c r="Z1550" s="400"/>
      <c r="AA1550" s="400"/>
      <c r="AB1550" s="400"/>
      <c r="AC1550" s="400"/>
      <c r="AD1550" s="400"/>
      <c r="AE1550" s="400"/>
      <c r="AF1550" s="400"/>
      <c r="AG1550" s="408"/>
      <c r="AH1550" s="400"/>
      <c r="AI1550" s="400"/>
      <c r="AJ1550" s="400"/>
      <c r="AK1550" s="400"/>
      <c r="AL1550" s="6"/>
      <c r="AM1550" s="6"/>
      <c r="AN1550" s="8"/>
    </row>
    <row r="1551" spans="1:40">
      <c r="A1551" s="725"/>
      <c r="B1551" s="727"/>
      <c r="C1551" s="726"/>
      <c r="D1551" s="726"/>
      <c r="E1551" s="400"/>
      <c r="F1551" s="401"/>
      <c r="G1551" s="400"/>
      <c r="H1551" s="400"/>
      <c r="I1551" s="400"/>
      <c r="J1551" s="409"/>
      <c r="K1551" s="400"/>
      <c r="L1551" s="400"/>
      <c r="M1551" s="400"/>
      <c r="N1551" s="400"/>
      <c r="O1551" s="400"/>
      <c r="P1551" s="400"/>
      <c r="Q1551" s="400"/>
      <c r="R1551" s="400"/>
      <c r="S1551" s="400"/>
      <c r="T1551" s="400"/>
      <c r="V1551" s="403"/>
      <c r="W1551" s="403"/>
      <c r="X1551" s="403"/>
      <c r="Y1551" s="400"/>
      <c r="Z1551" s="400"/>
      <c r="AA1551" s="400"/>
      <c r="AB1551" s="400"/>
      <c r="AC1551" s="400"/>
      <c r="AD1551" s="400"/>
      <c r="AE1551" s="400"/>
      <c r="AF1551" s="400"/>
      <c r="AG1551" s="408"/>
      <c r="AH1551" s="400"/>
      <c r="AI1551" s="400"/>
      <c r="AJ1551" s="400"/>
      <c r="AK1551" s="400"/>
      <c r="AL1551" s="6"/>
      <c r="AM1551" s="6"/>
      <c r="AN1551" s="8"/>
    </row>
    <row r="1552" spans="1:40">
      <c r="A1552" s="725"/>
      <c r="B1552" s="727"/>
      <c r="C1552" s="726"/>
      <c r="D1552" s="726"/>
      <c r="E1552" s="400"/>
      <c r="F1552" s="401"/>
      <c r="G1552" s="400"/>
      <c r="H1552" s="400"/>
      <c r="I1552" s="400"/>
      <c r="J1552" s="409"/>
      <c r="K1552" s="400"/>
      <c r="L1552" s="400"/>
      <c r="M1552" s="400"/>
      <c r="N1552" s="400"/>
      <c r="O1552" s="400"/>
      <c r="P1552" s="400"/>
      <c r="Q1552" s="400"/>
      <c r="R1552" s="400"/>
      <c r="S1552" s="400"/>
      <c r="T1552" s="400"/>
      <c r="V1552" s="403"/>
      <c r="W1552" s="403"/>
      <c r="X1552" s="403"/>
      <c r="Y1552" s="400"/>
      <c r="Z1552" s="400"/>
      <c r="AA1552" s="400"/>
      <c r="AB1552" s="400"/>
      <c r="AC1552" s="400"/>
      <c r="AD1552" s="400"/>
      <c r="AE1552" s="400"/>
      <c r="AF1552" s="400"/>
      <c r="AG1552" s="408"/>
      <c r="AH1552" s="400"/>
      <c r="AI1552" s="400"/>
      <c r="AJ1552" s="400"/>
      <c r="AK1552" s="400"/>
      <c r="AL1552" s="6"/>
      <c r="AM1552" s="6"/>
      <c r="AN1552" s="8"/>
    </row>
    <row r="1553" spans="1:40">
      <c r="A1553" s="725"/>
      <c r="B1553" s="727"/>
      <c r="C1553" s="726"/>
      <c r="D1553" s="726"/>
      <c r="E1553" s="400"/>
      <c r="F1553" s="401"/>
      <c r="G1553" s="400"/>
      <c r="H1553" s="400"/>
      <c r="I1553" s="400"/>
      <c r="J1553" s="409"/>
      <c r="K1553" s="400"/>
      <c r="L1553" s="400"/>
      <c r="M1553" s="400"/>
      <c r="N1553" s="400"/>
      <c r="O1553" s="400"/>
      <c r="P1553" s="400"/>
      <c r="Q1553" s="400"/>
      <c r="R1553" s="400"/>
      <c r="S1553" s="400"/>
      <c r="T1553" s="400"/>
      <c r="V1553" s="403"/>
      <c r="W1553" s="403"/>
      <c r="X1553" s="403"/>
      <c r="Y1553" s="400"/>
      <c r="Z1553" s="400"/>
      <c r="AA1553" s="400"/>
      <c r="AB1553" s="400"/>
      <c r="AC1553" s="400"/>
      <c r="AD1553" s="400"/>
      <c r="AE1553" s="400"/>
      <c r="AF1553" s="400"/>
      <c r="AG1553" s="408"/>
      <c r="AH1553" s="400"/>
      <c r="AI1553" s="400"/>
      <c r="AJ1553" s="400"/>
      <c r="AK1553" s="400"/>
      <c r="AL1553" s="6"/>
      <c r="AM1553" s="6"/>
      <c r="AN1553" s="8"/>
    </row>
    <row r="1554" spans="1:40">
      <c r="A1554" s="725"/>
      <c r="B1554" s="727"/>
      <c r="C1554" s="726"/>
      <c r="D1554" s="726"/>
      <c r="E1554" s="400"/>
      <c r="F1554" s="401"/>
      <c r="G1554" s="400"/>
      <c r="H1554" s="400"/>
      <c r="I1554" s="400"/>
      <c r="J1554" s="409"/>
      <c r="K1554" s="400"/>
      <c r="L1554" s="400"/>
      <c r="M1554" s="400"/>
      <c r="N1554" s="400"/>
      <c r="O1554" s="400"/>
      <c r="P1554" s="400"/>
      <c r="Q1554" s="400"/>
      <c r="R1554" s="400"/>
      <c r="S1554" s="400"/>
      <c r="T1554" s="400"/>
      <c r="V1554" s="403"/>
      <c r="W1554" s="403"/>
      <c r="X1554" s="403"/>
      <c r="Y1554" s="400"/>
      <c r="Z1554" s="400"/>
      <c r="AA1554" s="400"/>
      <c r="AB1554" s="400"/>
      <c r="AC1554" s="400"/>
      <c r="AD1554" s="400"/>
      <c r="AE1554" s="400"/>
      <c r="AF1554" s="400"/>
      <c r="AG1554" s="408"/>
      <c r="AH1554" s="400"/>
      <c r="AI1554" s="400"/>
      <c r="AJ1554" s="400"/>
      <c r="AK1554" s="400"/>
      <c r="AL1554" s="6"/>
      <c r="AM1554" s="6"/>
      <c r="AN1554" s="8"/>
    </row>
    <row r="1555" spans="1:40">
      <c r="A1555" s="725"/>
      <c r="B1555" s="727"/>
      <c r="C1555" s="726"/>
      <c r="D1555" s="726"/>
      <c r="E1555" s="400"/>
      <c r="F1555" s="401"/>
      <c r="G1555" s="400"/>
      <c r="H1555" s="400"/>
      <c r="I1555" s="400"/>
      <c r="J1555" s="409"/>
      <c r="K1555" s="400"/>
      <c r="L1555" s="400"/>
      <c r="M1555" s="400"/>
      <c r="N1555" s="400"/>
      <c r="O1555" s="400"/>
      <c r="P1555" s="400"/>
      <c r="Q1555" s="400"/>
      <c r="R1555" s="400"/>
      <c r="S1555" s="400"/>
      <c r="T1555" s="400"/>
      <c r="V1555" s="403"/>
      <c r="W1555" s="403"/>
      <c r="X1555" s="403"/>
      <c r="Y1555" s="400"/>
      <c r="Z1555" s="400"/>
      <c r="AA1555" s="400"/>
      <c r="AB1555" s="400"/>
      <c r="AC1555" s="400"/>
      <c r="AD1555" s="400"/>
      <c r="AE1555" s="400"/>
      <c r="AF1555" s="400"/>
      <c r="AG1555" s="408"/>
      <c r="AH1555" s="400"/>
      <c r="AI1555" s="400"/>
      <c r="AJ1555" s="400"/>
      <c r="AK1555" s="400"/>
      <c r="AL1555" s="6"/>
      <c r="AM1555" s="6"/>
      <c r="AN1555" s="8"/>
    </row>
    <row r="1556" spans="1:40">
      <c r="A1556" s="725"/>
      <c r="B1556" s="727"/>
      <c r="C1556" s="726"/>
      <c r="D1556" s="726"/>
      <c r="E1556" s="400"/>
      <c r="F1556" s="401"/>
      <c r="G1556" s="400"/>
      <c r="H1556" s="400"/>
      <c r="I1556" s="400"/>
      <c r="J1556" s="409"/>
      <c r="K1556" s="400"/>
      <c r="L1556" s="400"/>
      <c r="M1556" s="400"/>
      <c r="N1556" s="400"/>
      <c r="O1556" s="400"/>
      <c r="P1556" s="400"/>
      <c r="Q1556" s="400"/>
      <c r="R1556" s="400"/>
      <c r="S1556" s="400"/>
      <c r="T1556" s="400"/>
      <c r="V1556" s="403"/>
      <c r="W1556" s="403"/>
      <c r="X1556" s="403"/>
      <c r="Y1556" s="400"/>
      <c r="Z1556" s="400"/>
      <c r="AA1556" s="400"/>
      <c r="AB1556" s="400"/>
      <c r="AC1556" s="400"/>
      <c r="AD1556" s="400"/>
      <c r="AE1556" s="400"/>
      <c r="AF1556" s="400"/>
      <c r="AG1556" s="408"/>
      <c r="AH1556" s="400"/>
      <c r="AI1556" s="400"/>
      <c r="AJ1556" s="400"/>
      <c r="AK1556" s="400"/>
      <c r="AL1556" s="6"/>
      <c r="AM1556" s="6"/>
      <c r="AN1556" s="8"/>
    </row>
    <row r="1557" spans="1:40">
      <c r="A1557" s="725"/>
      <c r="B1557" s="727"/>
      <c r="C1557" s="726"/>
      <c r="D1557" s="726"/>
      <c r="E1557" s="400"/>
      <c r="F1557" s="401"/>
      <c r="G1557" s="400"/>
      <c r="H1557" s="400"/>
      <c r="I1557" s="400"/>
      <c r="J1557" s="409"/>
      <c r="K1557" s="400"/>
      <c r="L1557" s="400"/>
      <c r="M1557" s="400"/>
      <c r="N1557" s="400"/>
      <c r="O1557" s="400"/>
      <c r="P1557" s="400"/>
      <c r="Q1557" s="400"/>
      <c r="R1557" s="400"/>
      <c r="S1557" s="400"/>
      <c r="T1557" s="400"/>
      <c r="V1557" s="403"/>
      <c r="W1557" s="403"/>
      <c r="X1557" s="403"/>
      <c r="Y1557" s="400"/>
      <c r="Z1557" s="400"/>
      <c r="AA1557" s="400"/>
      <c r="AB1557" s="400"/>
      <c r="AC1557" s="400"/>
      <c r="AD1557" s="400"/>
      <c r="AE1557" s="400"/>
      <c r="AF1557" s="400"/>
      <c r="AG1557" s="408"/>
      <c r="AH1557" s="400"/>
      <c r="AI1557" s="400"/>
      <c r="AJ1557" s="400"/>
      <c r="AK1557" s="400"/>
      <c r="AL1557" s="6"/>
      <c r="AM1557" s="6"/>
      <c r="AN1557" s="8"/>
    </row>
    <row r="1558" spans="1:40">
      <c r="A1558" s="725"/>
      <c r="B1558" s="727"/>
      <c r="C1558" s="726"/>
      <c r="D1558" s="726"/>
      <c r="E1558" s="400"/>
      <c r="F1558" s="401"/>
      <c r="G1558" s="400"/>
      <c r="H1558" s="400"/>
      <c r="I1558" s="400"/>
      <c r="J1558" s="409"/>
      <c r="K1558" s="400"/>
      <c r="L1558" s="400"/>
      <c r="M1558" s="400"/>
      <c r="N1558" s="400"/>
      <c r="O1558" s="400"/>
      <c r="P1558" s="400"/>
      <c r="Q1558" s="400"/>
      <c r="R1558" s="400"/>
      <c r="S1558" s="400"/>
      <c r="T1558" s="400"/>
      <c r="V1558" s="403"/>
      <c r="W1558" s="403"/>
      <c r="X1558" s="403"/>
      <c r="Y1558" s="400"/>
      <c r="Z1558" s="400"/>
      <c r="AA1558" s="400"/>
      <c r="AB1558" s="400"/>
      <c r="AC1558" s="400"/>
      <c r="AD1558" s="400"/>
      <c r="AE1558" s="400"/>
      <c r="AF1558" s="400"/>
      <c r="AG1558" s="408"/>
      <c r="AH1558" s="400"/>
      <c r="AI1558" s="400"/>
      <c r="AJ1558" s="400"/>
      <c r="AK1558" s="400"/>
      <c r="AL1558" s="6"/>
      <c r="AM1558" s="6"/>
      <c r="AN1558" s="8"/>
    </row>
    <row r="1559" spans="1:40">
      <c r="A1559" s="725"/>
      <c r="B1559" s="727"/>
      <c r="C1559" s="726"/>
      <c r="D1559" s="726"/>
      <c r="E1559" s="400"/>
      <c r="F1559" s="401"/>
      <c r="G1559" s="400"/>
      <c r="H1559" s="400"/>
      <c r="I1559" s="400"/>
      <c r="J1559" s="409"/>
      <c r="K1559" s="400"/>
      <c r="L1559" s="400"/>
      <c r="M1559" s="400"/>
      <c r="N1559" s="400"/>
      <c r="O1559" s="400"/>
      <c r="P1559" s="400"/>
      <c r="Q1559" s="400"/>
      <c r="R1559" s="400"/>
      <c r="S1559" s="400"/>
      <c r="T1559" s="400"/>
      <c r="V1559" s="403"/>
      <c r="W1559" s="403"/>
      <c r="X1559" s="403"/>
      <c r="Y1559" s="400"/>
      <c r="Z1559" s="400"/>
      <c r="AA1559" s="400"/>
      <c r="AB1559" s="400"/>
      <c r="AC1559" s="400"/>
      <c r="AD1559" s="400"/>
      <c r="AE1559" s="400"/>
      <c r="AF1559" s="400"/>
      <c r="AG1559" s="408"/>
      <c r="AH1559" s="400"/>
      <c r="AI1559" s="400"/>
      <c r="AJ1559" s="400"/>
      <c r="AK1559" s="400"/>
      <c r="AL1559" s="6"/>
      <c r="AM1559" s="6"/>
      <c r="AN1559" s="8"/>
    </row>
    <row r="1560" spans="1:40">
      <c r="A1560" s="725"/>
      <c r="B1560" s="727"/>
      <c r="C1560" s="726"/>
      <c r="D1560" s="726"/>
      <c r="E1560" s="400"/>
      <c r="F1560" s="401"/>
      <c r="G1560" s="400"/>
      <c r="H1560" s="400"/>
      <c r="I1560" s="400"/>
      <c r="J1560" s="409"/>
      <c r="K1560" s="400"/>
      <c r="L1560" s="400"/>
      <c r="M1560" s="400"/>
      <c r="N1560" s="400"/>
      <c r="O1560" s="400"/>
      <c r="P1560" s="400"/>
      <c r="Q1560" s="400"/>
      <c r="R1560" s="400"/>
      <c r="S1560" s="400"/>
      <c r="T1560" s="400"/>
      <c r="V1560" s="403"/>
      <c r="W1560" s="403"/>
      <c r="X1560" s="403"/>
      <c r="Y1560" s="400"/>
      <c r="Z1560" s="400"/>
      <c r="AA1560" s="400"/>
      <c r="AB1560" s="400"/>
      <c r="AC1560" s="400"/>
      <c r="AD1560" s="400"/>
      <c r="AE1560" s="400"/>
      <c r="AF1560" s="400"/>
      <c r="AG1560" s="408"/>
      <c r="AH1560" s="400"/>
      <c r="AI1560" s="400"/>
      <c r="AJ1560" s="400"/>
      <c r="AK1560" s="400"/>
      <c r="AL1560" s="6"/>
      <c r="AM1560" s="6"/>
      <c r="AN1560" s="8"/>
    </row>
    <row r="1561" spans="1:40">
      <c r="A1561" s="725"/>
      <c r="B1561" s="727"/>
      <c r="C1561" s="726"/>
      <c r="D1561" s="726"/>
      <c r="E1561" s="400"/>
      <c r="F1561" s="401"/>
      <c r="G1561" s="400"/>
      <c r="H1561" s="400"/>
      <c r="I1561" s="400"/>
      <c r="J1561" s="409"/>
      <c r="K1561" s="400"/>
      <c r="L1561" s="400"/>
      <c r="M1561" s="400"/>
      <c r="N1561" s="400"/>
      <c r="O1561" s="400"/>
      <c r="P1561" s="400"/>
      <c r="Q1561" s="400"/>
      <c r="R1561" s="400"/>
      <c r="S1561" s="400"/>
      <c r="T1561" s="400"/>
      <c r="V1561" s="403"/>
      <c r="W1561" s="403"/>
      <c r="X1561" s="403"/>
      <c r="Y1561" s="400"/>
      <c r="Z1561" s="400"/>
      <c r="AA1561" s="400"/>
      <c r="AB1561" s="400"/>
      <c r="AC1561" s="400"/>
      <c r="AD1561" s="400"/>
      <c r="AE1561" s="400"/>
      <c r="AF1561" s="400"/>
      <c r="AG1561" s="408"/>
      <c r="AH1561" s="400"/>
      <c r="AI1561" s="400"/>
      <c r="AJ1561" s="400"/>
      <c r="AK1561" s="400"/>
      <c r="AL1561" s="6"/>
      <c r="AM1561" s="6"/>
      <c r="AN1561" s="8"/>
    </row>
    <row r="1562" spans="1:40">
      <c r="A1562" s="725"/>
      <c r="B1562" s="727"/>
      <c r="C1562" s="726"/>
      <c r="D1562" s="726"/>
      <c r="E1562" s="400"/>
      <c r="F1562" s="401"/>
      <c r="G1562" s="400"/>
      <c r="H1562" s="400"/>
      <c r="I1562" s="400"/>
      <c r="J1562" s="409"/>
      <c r="K1562" s="400"/>
      <c r="L1562" s="400"/>
      <c r="M1562" s="400"/>
      <c r="N1562" s="400"/>
      <c r="O1562" s="400"/>
      <c r="P1562" s="400"/>
      <c r="Q1562" s="400"/>
      <c r="R1562" s="400"/>
      <c r="S1562" s="400"/>
      <c r="T1562" s="400"/>
      <c r="V1562" s="403"/>
      <c r="W1562" s="403"/>
      <c r="X1562" s="403"/>
      <c r="Y1562" s="400"/>
      <c r="Z1562" s="400"/>
      <c r="AA1562" s="400"/>
      <c r="AB1562" s="400"/>
      <c r="AC1562" s="400"/>
      <c r="AD1562" s="400"/>
      <c r="AE1562" s="400"/>
      <c r="AF1562" s="400"/>
      <c r="AG1562" s="408"/>
      <c r="AH1562" s="400"/>
      <c r="AI1562" s="400"/>
      <c r="AJ1562" s="400"/>
      <c r="AK1562" s="400"/>
      <c r="AL1562" s="6"/>
      <c r="AM1562" s="6"/>
      <c r="AN1562" s="8"/>
    </row>
    <row r="1563" spans="1:40">
      <c r="A1563" s="725"/>
      <c r="B1563" s="727"/>
      <c r="C1563" s="726"/>
      <c r="D1563" s="726"/>
      <c r="E1563" s="400"/>
      <c r="F1563" s="401"/>
      <c r="G1563" s="400"/>
      <c r="H1563" s="400"/>
      <c r="I1563" s="400"/>
      <c r="J1563" s="409"/>
      <c r="K1563" s="400"/>
      <c r="L1563" s="400"/>
      <c r="M1563" s="400"/>
      <c r="N1563" s="400"/>
      <c r="O1563" s="400"/>
      <c r="P1563" s="400"/>
      <c r="Q1563" s="400"/>
      <c r="R1563" s="400"/>
      <c r="S1563" s="400"/>
      <c r="T1563" s="400"/>
      <c r="V1563" s="403"/>
      <c r="W1563" s="403"/>
      <c r="X1563" s="403"/>
      <c r="Y1563" s="400"/>
      <c r="Z1563" s="400"/>
      <c r="AA1563" s="400"/>
      <c r="AB1563" s="400"/>
      <c r="AC1563" s="400"/>
      <c r="AD1563" s="400"/>
      <c r="AE1563" s="400"/>
      <c r="AF1563" s="400"/>
      <c r="AG1563" s="408"/>
      <c r="AH1563" s="400"/>
      <c r="AI1563" s="400"/>
      <c r="AJ1563" s="400"/>
      <c r="AK1563" s="400"/>
      <c r="AL1563" s="6"/>
      <c r="AM1563" s="6"/>
      <c r="AN1563" s="8"/>
    </row>
    <row r="1564" spans="1:40">
      <c r="A1564" s="725"/>
      <c r="B1564" s="727"/>
      <c r="C1564" s="726"/>
      <c r="D1564" s="726"/>
      <c r="E1564" s="400"/>
      <c r="F1564" s="401"/>
      <c r="G1564" s="400"/>
      <c r="H1564" s="400"/>
      <c r="I1564" s="400"/>
      <c r="J1564" s="409"/>
      <c r="K1564" s="400"/>
      <c r="L1564" s="400"/>
      <c r="M1564" s="400"/>
      <c r="N1564" s="400"/>
      <c r="O1564" s="400"/>
      <c r="P1564" s="400"/>
      <c r="Q1564" s="400"/>
      <c r="R1564" s="400"/>
      <c r="S1564" s="400"/>
      <c r="T1564" s="400"/>
      <c r="V1564" s="403"/>
      <c r="W1564" s="403"/>
      <c r="X1564" s="403"/>
      <c r="Y1564" s="400"/>
      <c r="Z1564" s="400"/>
      <c r="AA1564" s="400"/>
      <c r="AB1564" s="400"/>
      <c r="AC1564" s="400"/>
      <c r="AD1564" s="400"/>
      <c r="AE1564" s="400"/>
      <c r="AF1564" s="400"/>
      <c r="AG1564" s="408"/>
      <c r="AH1564" s="400"/>
      <c r="AI1564" s="400"/>
      <c r="AJ1564" s="400"/>
      <c r="AK1564" s="400"/>
      <c r="AL1564" s="6"/>
      <c r="AM1564" s="6"/>
      <c r="AN1564" s="8"/>
    </row>
    <row r="1565" spans="1:40">
      <c r="A1565" s="725"/>
      <c r="B1565" s="727"/>
      <c r="C1565" s="726"/>
      <c r="D1565" s="726"/>
      <c r="E1565" s="400"/>
      <c r="F1565" s="401"/>
      <c r="G1565" s="400"/>
      <c r="H1565" s="400"/>
      <c r="I1565" s="400"/>
      <c r="J1565" s="409"/>
      <c r="K1565" s="400"/>
      <c r="L1565" s="400"/>
      <c r="M1565" s="400"/>
      <c r="N1565" s="400"/>
      <c r="O1565" s="400"/>
      <c r="P1565" s="400"/>
      <c r="Q1565" s="400"/>
      <c r="R1565" s="400"/>
      <c r="S1565" s="400"/>
      <c r="T1565" s="400"/>
      <c r="V1565" s="403"/>
      <c r="W1565" s="403"/>
      <c r="X1565" s="403"/>
      <c r="Y1565" s="400"/>
      <c r="Z1565" s="400"/>
      <c r="AA1565" s="400"/>
      <c r="AB1565" s="400"/>
      <c r="AC1565" s="400"/>
      <c r="AD1565" s="400"/>
      <c r="AE1565" s="400"/>
      <c r="AF1565" s="400"/>
      <c r="AG1565" s="408"/>
      <c r="AH1565" s="400"/>
      <c r="AI1565" s="400"/>
      <c r="AJ1565" s="400"/>
      <c r="AK1565" s="400"/>
      <c r="AL1565" s="6"/>
      <c r="AM1565" s="6"/>
      <c r="AN1565" s="8"/>
    </row>
    <row r="1566" spans="1:40">
      <c r="A1566" s="725"/>
      <c r="B1566" s="727"/>
      <c r="C1566" s="726"/>
      <c r="D1566" s="726"/>
      <c r="E1566" s="400"/>
      <c r="F1566" s="401"/>
      <c r="G1566" s="400"/>
      <c r="H1566" s="400"/>
      <c r="I1566" s="400"/>
      <c r="J1566" s="409"/>
      <c r="K1566" s="400"/>
      <c r="L1566" s="400"/>
      <c r="M1566" s="400"/>
      <c r="N1566" s="400"/>
      <c r="O1566" s="400"/>
      <c r="P1566" s="400"/>
      <c r="Q1566" s="400"/>
      <c r="R1566" s="400"/>
      <c r="S1566" s="400"/>
      <c r="T1566" s="400"/>
      <c r="V1566" s="403"/>
      <c r="W1566" s="403"/>
      <c r="X1566" s="403"/>
      <c r="Y1566" s="400"/>
      <c r="Z1566" s="400"/>
      <c r="AA1566" s="400"/>
      <c r="AB1566" s="400"/>
      <c r="AC1566" s="400"/>
      <c r="AD1566" s="400"/>
      <c r="AE1566" s="400"/>
      <c r="AF1566" s="400"/>
      <c r="AG1566" s="408"/>
      <c r="AH1566" s="400"/>
      <c r="AI1566" s="400"/>
      <c r="AJ1566" s="400"/>
      <c r="AK1566" s="400"/>
      <c r="AL1566" s="6"/>
      <c r="AM1566" s="6"/>
      <c r="AN1566" s="8"/>
    </row>
    <row r="1567" spans="1:40">
      <c r="A1567" s="725"/>
      <c r="B1567" s="727"/>
      <c r="C1567" s="726"/>
      <c r="D1567" s="726"/>
      <c r="E1567" s="400"/>
      <c r="F1567" s="401"/>
      <c r="G1567" s="400"/>
      <c r="H1567" s="400"/>
      <c r="I1567" s="400"/>
      <c r="J1567" s="409"/>
      <c r="K1567" s="400"/>
      <c r="L1567" s="400"/>
      <c r="M1567" s="400"/>
      <c r="N1567" s="400"/>
      <c r="O1567" s="400"/>
      <c r="P1567" s="400"/>
      <c r="Q1567" s="400"/>
      <c r="R1567" s="400"/>
      <c r="S1567" s="400"/>
      <c r="T1567" s="400"/>
      <c r="V1567" s="403"/>
      <c r="W1567" s="403"/>
      <c r="X1567" s="403"/>
      <c r="Y1567" s="400"/>
      <c r="Z1567" s="400"/>
      <c r="AA1567" s="400"/>
      <c r="AB1567" s="400"/>
      <c r="AC1567" s="400"/>
      <c r="AD1567" s="400"/>
      <c r="AE1567" s="400"/>
      <c r="AF1567" s="400"/>
      <c r="AG1567" s="408"/>
      <c r="AH1567" s="400"/>
      <c r="AI1567" s="400"/>
      <c r="AJ1567" s="400"/>
      <c r="AK1567" s="400"/>
      <c r="AL1567" s="6"/>
      <c r="AM1567" s="6"/>
      <c r="AN1567" s="8"/>
    </row>
    <row r="1568" spans="1:40">
      <c r="A1568" s="725"/>
      <c r="B1568" s="727"/>
      <c r="C1568" s="726"/>
      <c r="D1568" s="726"/>
      <c r="E1568" s="400"/>
      <c r="F1568" s="401"/>
      <c r="G1568" s="400"/>
      <c r="H1568" s="400"/>
      <c r="I1568" s="400"/>
      <c r="J1568" s="409"/>
      <c r="K1568" s="400"/>
      <c r="L1568" s="400"/>
      <c r="M1568" s="400"/>
      <c r="N1568" s="400"/>
      <c r="O1568" s="400"/>
      <c r="P1568" s="400"/>
      <c r="Q1568" s="400"/>
      <c r="R1568" s="400"/>
      <c r="S1568" s="400"/>
      <c r="T1568" s="400"/>
      <c r="V1568" s="403"/>
      <c r="W1568" s="403"/>
      <c r="X1568" s="403"/>
      <c r="Y1568" s="400"/>
      <c r="Z1568" s="400"/>
      <c r="AA1568" s="400"/>
      <c r="AB1568" s="400"/>
      <c r="AC1568" s="400"/>
      <c r="AD1568" s="400"/>
      <c r="AE1568" s="400"/>
      <c r="AF1568" s="400"/>
      <c r="AG1568" s="408"/>
      <c r="AH1568" s="400"/>
      <c r="AI1568" s="400"/>
      <c r="AJ1568" s="400"/>
      <c r="AK1568" s="400"/>
      <c r="AL1568" s="6"/>
      <c r="AM1568" s="6"/>
      <c r="AN1568" s="8"/>
    </row>
    <row r="1569" spans="1:40">
      <c r="A1569" s="725"/>
      <c r="B1569" s="727"/>
      <c r="C1569" s="726"/>
      <c r="D1569" s="726"/>
      <c r="E1569" s="400"/>
      <c r="F1569" s="401"/>
      <c r="G1569" s="400"/>
      <c r="H1569" s="400"/>
      <c r="I1569" s="400"/>
      <c r="J1569" s="409"/>
      <c r="K1569" s="400"/>
      <c r="L1569" s="400"/>
      <c r="M1569" s="400"/>
      <c r="N1569" s="400"/>
      <c r="O1569" s="400"/>
      <c r="P1569" s="400"/>
      <c r="Q1569" s="400"/>
      <c r="R1569" s="400"/>
      <c r="S1569" s="400"/>
      <c r="T1569" s="400"/>
      <c r="V1569" s="403"/>
      <c r="W1569" s="403"/>
      <c r="X1569" s="403"/>
      <c r="Y1569" s="400"/>
      <c r="Z1569" s="400"/>
      <c r="AA1569" s="400"/>
      <c r="AB1569" s="400"/>
      <c r="AC1569" s="400"/>
      <c r="AD1569" s="400"/>
      <c r="AE1569" s="400"/>
      <c r="AF1569" s="400"/>
      <c r="AG1569" s="408"/>
      <c r="AH1569" s="400"/>
      <c r="AI1569" s="400"/>
      <c r="AJ1569" s="400"/>
      <c r="AK1569" s="400"/>
      <c r="AL1569" s="6"/>
      <c r="AM1569" s="6"/>
      <c r="AN1569" s="8"/>
    </row>
    <row r="1570" spans="1:40">
      <c r="A1570" s="725"/>
      <c r="B1570" s="727"/>
      <c r="C1570" s="726"/>
      <c r="D1570" s="726"/>
      <c r="E1570" s="400"/>
      <c r="F1570" s="401"/>
      <c r="G1570" s="400"/>
      <c r="H1570" s="400"/>
      <c r="I1570" s="400"/>
      <c r="J1570" s="409"/>
      <c r="K1570" s="400"/>
      <c r="L1570" s="400"/>
      <c r="M1570" s="400"/>
      <c r="N1570" s="400"/>
      <c r="O1570" s="400"/>
      <c r="P1570" s="400"/>
      <c r="Q1570" s="400"/>
      <c r="R1570" s="400"/>
      <c r="S1570" s="400"/>
      <c r="T1570" s="400"/>
      <c r="V1570" s="403"/>
      <c r="W1570" s="403"/>
      <c r="X1570" s="403"/>
      <c r="Y1570" s="400"/>
      <c r="Z1570" s="400"/>
      <c r="AA1570" s="400"/>
      <c r="AB1570" s="400"/>
      <c r="AC1570" s="400"/>
      <c r="AD1570" s="400"/>
      <c r="AE1570" s="400"/>
      <c r="AF1570" s="400"/>
      <c r="AG1570" s="408"/>
      <c r="AH1570" s="400"/>
      <c r="AI1570" s="400"/>
      <c r="AJ1570" s="400"/>
      <c r="AK1570" s="400"/>
      <c r="AL1570" s="6"/>
      <c r="AM1570" s="6"/>
      <c r="AN1570" s="8"/>
    </row>
    <row r="1571" spans="1:40">
      <c r="A1571" s="725"/>
      <c r="B1571" s="727"/>
      <c r="C1571" s="726"/>
      <c r="D1571" s="726"/>
      <c r="E1571" s="400"/>
      <c r="F1571" s="401"/>
      <c r="G1571" s="400"/>
      <c r="H1571" s="400"/>
      <c r="I1571" s="400"/>
      <c r="J1571" s="409"/>
      <c r="K1571" s="400"/>
      <c r="L1571" s="400"/>
      <c r="M1571" s="400"/>
      <c r="N1571" s="400"/>
      <c r="O1571" s="400"/>
      <c r="P1571" s="400"/>
      <c r="Q1571" s="400"/>
      <c r="R1571" s="400"/>
      <c r="S1571" s="400"/>
      <c r="T1571" s="400"/>
      <c r="V1571" s="403"/>
      <c r="W1571" s="403"/>
      <c r="X1571" s="403"/>
      <c r="Y1571" s="400"/>
      <c r="Z1571" s="400"/>
      <c r="AA1571" s="400"/>
      <c r="AB1571" s="400"/>
      <c r="AC1571" s="400"/>
      <c r="AD1571" s="400"/>
      <c r="AE1571" s="400"/>
      <c r="AF1571" s="400"/>
      <c r="AG1571" s="408"/>
      <c r="AH1571" s="400"/>
      <c r="AI1571" s="400"/>
      <c r="AJ1571" s="400"/>
      <c r="AK1571" s="400"/>
      <c r="AL1571" s="6"/>
      <c r="AM1571" s="6"/>
      <c r="AN1571" s="8"/>
    </row>
    <row r="1572" spans="1:40">
      <c r="A1572" s="725"/>
      <c r="B1572" s="727"/>
      <c r="C1572" s="726"/>
      <c r="D1572" s="726"/>
      <c r="E1572" s="400"/>
      <c r="F1572" s="401"/>
      <c r="G1572" s="400"/>
      <c r="H1572" s="400"/>
      <c r="I1572" s="400"/>
      <c r="J1572" s="409"/>
      <c r="K1572" s="400"/>
      <c r="L1572" s="400"/>
      <c r="M1572" s="400"/>
      <c r="N1572" s="400"/>
      <c r="O1572" s="400"/>
      <c r="P1572" s="400"/>
      <c r="Q1572" s="400"/>
      <c r="R1572" s="400"/>
      <c r="S1572" s="400"/>
      <c r="T1572" s="400"/>
      <c r="V1572" s="403"/>
      <c r="W1572" s="403"/>
      <c r="X1572" s="403"/>
      <c r="Y1572" s="400"/>
      <c r="Z1572" s="400"/>
      <c r="AA1572" s="400"/>
      <c r="AB1572" s="400"/>
      <c r="AC1572" s="400"/>
      <c r="AD1572" s="400"/>
      <c r="AE1572" s="400"/>
      <c r="AF1572" s="400"/>
      <c r="AG1572" s="408"/>
      <c r="AH1572" s="400"/>
      <c r="AI1572" s="400"/>
      <c r="AJ1572" s="400"/>
      <c r="AK1572" s="400"/>
      <c r="AL1572" s="6"/>
      <c r="AM1572" s="6"/>
      <c r="AN1572" s="8"/>
    </row>
    <row r="1573" spans="1:40">
      <c r="A1573" s="725"/>
      <c r="B1573" s="727"/>
      <c r="C1573" s="726"/>
      <c r="D1573" s="726"/>
      <c r="E1573" s="400"/>
      <c r="F1573" s="401"/>
      <c r="G1573" s="400"/>
      <c r="H1573" s="400"/>
      <c r="I1573" s="400"/>
      <c r="J1573" s="409"/>
      <c r="K1573" s="400"/>
      <c r="L1573" s="400"/>
      <c r="M1573" s="400"/>
      <c r="N1573" s="400"/>
      <c r="O1573" s="400"/>
      <c r="P1573" s="400"/>
      <c r="Q1573" s="400"/>
      <c r="R1573" s="400"/>
      <c r="S1573" s="400"/>
      <c r="T1573" s="400"/>
      <c r="V1573" s="403"/>
      <c r="W1573" s="403"/>
      <c r="X1573" s="403"/>
      <c r="Y1573" s="400"/>
      <c r="Z1573" s="400"/>
      <c r="AA1573" s="400"/>
      <c r="AB1573" s="400"/>
      <c r="AC1573" s="400"/>
      <c r="AD1573" s="400"/>
      <c r="AE1573" s="400"/>
      <c r="AF1573" s="400"/>
      <c r="AG1573" s="408"/>
      <c r="AH1573" s="400"/>
      <c r="AI1573" s="400"/>
      <c r="AJ1573" s="400"/>
      <c r="AK1573" s="400"/>
      <c r="AL1573" s="6"/>
      <c r="AM1573" s="6"/>
      <c r="AN1573" s="8"/>
    </row>
    <row r="1574" spans="1:40">
      <c r="A1574" s="725"/>
      <c r="B1574" s="727"/>
      <c r="C1574" s="726"/>
      <c r="D1574" s="726"/>
      <c r="E1574" s="400"/>
      <c r="F1574" s="401"/>
      <c r="G1574" s="400"/>
      <c r="H1574" s="400"/>
      <c r="I1574" s="400"/>
      <c r="J1574" s="409"/>
      <c r="K1574" s="400"/>
      <c r="L1574" s="400"/>
      <c r="M1574" s="400"/>
      <c r="N1574" s="400"/>
      <c r="O1574" s="400"/>
      <c r="P1574" s="400"/>
      <c r="Q1574" s="400"/>
      <c r="R1574" s="400"/>
      <c r="S1574" s="400"/>
      <c r="T1574" s="400"/>
      <c r="V1574" s="403"/>
      <c r="W1574" s="403"/>
      <c r="X1574" s="403"/>
      <c r="Y1574" s="400"/>
      <c r="Z1574" s="400"/>
      <c r="AA1574" s="400"/>
      <c r="AB1574" s="400"/>
      <c r="AC1574" s="400"/>
      <c r="AD1574" s="400"/>
      <c r="AE1574" s="400"/>
      <c r="AF1574" s="400"/>
      <c r="AG1574" s="408"/>
      <c r="AH1574" s="400"/>
      <c r="AI1574" s="400"/>
      <c r="AJ1574" s="400"/>
      <c r="AK1574" s="400"/>
      <c r="AL1574" s="6"/>
      <c r="AM1574" s="6"/>
      <c r="AN1574" s="8"/>
    </row>
    <row r="1575" spans="1:40">
      <c r="A1575" s="725"/>
      <c r="B1575" s="727"/>
      <c r="C1575" s="726"/>
      <c r="D1575" s="726"/>
      <c r="E1575" s="400"/>
      <c r="F1575" s="401"/>
      <c r="G1575" s="400"/>
      <c r="H1575" s="400"/>
      <c r="I1575" s="400"/>
      <c r="J1575" s="409"/>
      <c r="K1575" s="400"/>
      <c r="L1575" s="400"/>
      <c r="M1575" s="400"/>
      <c r="N1575" s="400"/>
      <c r="O1575" s="400"/>
      <c r="P1575" s="400"/>
      <c r="Q1575" s="400"/>
      <c r="R1575" s="400"/>
      <c r="S1575" s="400"/>
      <c r="T1575" s="400"/>
      <c r="V1575" s="403"/>
      <c r="W1575" s="403"/>
      <c r="X1575" s="403"/>
      <c r="Y1575" s="400"/>
      <c r="Z1575" s="400"/>
      <c r="AA1575" s="400"/>
      <c r="AB1575" s="400"/>
      <c r="AC1575" s="400"/>
      <c r="AD1575" s="400"/>
      <c r="AE1575" s="400"/>
      <c r="AF1575" s="400"/>
      <c r="AG1575" s="408"/>
      <c r="AH1575" s="400"/>
      <c r="AI1575" s="400"/>
      <c r="AJ1575" s="400"/>
      <c r="AK1575" s="400"/>
      <c r="AL1575" s="6"/>
      <c r="AM1575" s="6"/>
      <c r="AN1575" s="8"/>
    </row>
    <row r="1576" spans="1:40">
      <c r="A1576" s="725"/>
      <c r="B1576" s="727"/>
      <c r="C1576" s="726"/>
      <c r="D1576" s="726"/>
      <c r="E1576" s="400"/>
      <c r="F1576" s="401"/>
      <c r="G1576" s="400"/>
      <c r="H1576" s="400"/>
      <c r="I1576" s="400"/>
      <c r="J1576" s="409"/>
      <c r="K1576" s="400"/>
      <c r="L1576" s="400"/>
      <c r="M1576" s="400"/>
      <c r="N1576" s="400"/>
      <c r="O1576" s="400"/>
      <c r="P1576" s="400"/>
      <c r="Q1576" s="400"/>
      <c r="R1576" s="400"/>
      <c r="S1576" s="400"/>
      <c r="T1576" s="400"/>
      <c r="V1576" s="403"/>
      <c r="W1576" s="403"/>
      <c r="X1576" s="403"/>
      <c r="Y1576" s="400"/>
      <c r="Z1576" s="400"/>
      <c r="AA1576" s="400"/>
      <c r="AB1576" s="400"/>
      <c r="AC1576" s="400"/>
      <c r="AD1576" s="400"/>
      <c r="AE1576" s="400"/>
      <c r="AF1576" s="400"/>
      <c r="AG1576" s="408"/>
      <c r="AH1576" s="400"/>
      <c r="AI1576" s="400"/>
      <c r="AJ1576" s="400"/>
      <c r="AK1576" s="400"/>
      <c r="AL1576" s="6"/>
      <c r="AM1576" s="6"/>
      <c r="AN1576" s="8"/>
    </row>
    <row r="1577" spans="1:40">
      <c r="A1577" s="725"/>
      <c r="B1577" s="727"/>
      <c r="C1577" s="726"/>
      <c r="D1577" s="726"/>
      <c r="E1577" s="400"/>
      <c r="F1577" s="401"/>
      <c r="G1577" s="400"/>
      <c r="H1577" s="400"/>
      <c r="I1577" s="400"/>
      <c r="J1577" s="409"/>
      <c r="K1577" s="400"/>
      <c r="L1577" s="400"/>
      <c r="M1577" s="400"/>
      <c r="N1577" s="400"/>
      <c r="O1577" s="400"/>
      <c r="P1577" s="400"/>
      <c r="Q1577" s="400"/>
      <c r="R1577" s="400"/>
      <c r="S1577" s="400"/>
      <c r="T1577" s="400"/>
      <c r="V1577" s="403"/>
      <c r="W1577" s="403"/>
      <c r="X1577" s="403"/>
      <c r="Y1577" s="400"/>
      <c r="Z1577" s="400"/>
      <c r="AA1577" s="400"/>
      <c r="AB1577" s="400"/>
      <c r="AC1577" s="400"/>
      <c r="AD1577" s="400"/>
      <c r="AE1577" s="400"/>
      <c r="AF1577" s="400"/>
      <c r="AG1577" s="408"/>
      <c r="AH1577" s="400"/>
      <c r="AI1577" s="400"/>
      <c r="AJ1577" s="400"/>
      <c r="AK1577" s="400"/>
      <c r="AL1577" s="6"/>
      <c r="AM1577" s="6"/>
      <c r="AN1577" s="8"/>
    </row>
    <row r="1578" spans="1:40">
      <c r="A1578" s="725"/>
      <c r="B1578" s="727"/>
      <c r="C1578" s="726"/>
      <c r="D1578" s="726"/>
      <c r="E1578" s="400"/>
      <c r="F1578" s="401"/>
      <c r="G1578" s="400"/>
      <c r="H1578" s="400"/>
      <c r="I1578" s="400"/>
      <c r="J1578" s="409"/>
      <c r="K1578" s="400"/>
      <c r="L1578" s="400"/>
      <c r="M1578" s="400"/>
      <c r="N1578" s="400"/>
      <c r="O1578" s="400"/>
      <c r="P1578" s="400"/>
      <c r="Q1578" s="400"/>
      <c r="R1578" s="400"/>
      <c r="S1578" s="400"/>
      <c r="T1578" s="400"/>
      <c r="V1578" s="403"/>
      <c r="W1578" s="403"/>
      <c r="X1578" s="403"/>
      <c r="Y1578" s="400"/>
      <c r="Z1578" s="400"/>
      <c r="AA1578" s="400"/>
      <c r="AB1578" s="400"/>
      <c r="AC1578" s="400"/>
      <c r="AD1578" s="400"/>
      <c r="AE1578" s="400"/>
      <c r="AF1578" s="400"/>
      <c r="AG1578" s="408"/>
      <c r="AH1578" s="400"/>
      <c r="AI1578" s="400"/>
      <c r="AJ1578" s="400"/>
      <c r="AK1578" s="400"/>
      <c r="AL1578" s="6"/>
      <c r="AM1578" s="6"/>
      <c r="AN1578" s="8"/>
    </row>
    <row r="1579" spans="1:40">
      <c r="A1579" s="725"/>
      <c r="B1579" s="727"/>
      <c r="C1579" s="726"/>
      <c r="D1579" s="726"/>
      <c r="E1579" s="400"/>
      <c r="F1579" s="401"/>
      <c r="G1579" s="400"/>
      <c r="H1579" s="400"/>
      <c r="I1579" s="400"/>
      <c r="J1579" s="409"/>
      <c r="K1579" s="400"/>
      <c r="L1579" s="400"/>
      <c r="M1579" s="400"/>
      <c r="N1579" s="400"/>
      <c r="O1579" s="400"/>
      <c r="P1579" s="400"/>
      <c r="Q1579" s="400"/>
      <c r="R1579" s="400"/>
      <c r="S1579" s="400"/>
      <c r="T1579" s="400"/>
      <c r="V1579" s="403"/>
      <c r="W1579" s="403"/>
      <c r="X1579" s="403"/>
      <c r="Y1579" s="400"/>
      <c r="Z1579" s="400"/>
      <c r="AA1579" s="400"/>
      <c r="AB1579" s="400"/>
      <c r="AC1579" s="400"/>
      <c r="AD1579" s="400"/>
      <c r="AE1579" s="400"/>
      <c r="AF1579" s="400"/>
      <c r="AG1579" s="408"/>
      <c r="AH1579" s="400"/>
      <c r="AI1579" s="400"/>
      <c r="AJ1579" s="400"/>
      <c r="AK1579" s="400"/>
      <c r="AL1579" s="6"/>
      <c r="AM1579" s="6"/>
      <c r="AN1579" s="8"/>
    </row>
    <row r="1580" spans="1:40">
      <c r="A1580" s="725"/>
      <c r="B1580" s="727"/>
      <c r="C1580" s="726"/>
      <c r="D1580" s="726"/>
      <c r="E1580" s="400"/>
      <c r="F1580" s="401"/>
      <c r="G1580" s="400"/>
      <c r="H1580" s="400"/>
      <c r="I1580" s="400"/>
      <c r="J1580" s="409"/>
      <c r="K1580" s="400"/>
      <c r="L1580" s="400"/>
      <c r="M1580" s="400"/>
      <c r="N1580" s="400"/>
      <c r="O1580" s="400"/>
      <c r="P1580" s="400"/>
      <c r="Q1580" s="400"/>
      <c r="R1580" s="400"/>
      <c r="S1580" s="400"/>
      <c r="T1580" s="400"/>
      <c r="V1580" s="403"/>
      <c r="W1580" s="403"/>
      <c r="X1580" s="403"/>
      <c r="Y1580" s="400"/>
      <c r="Z1580" s="400"/>
      <c r="AA1580" s="400"/>
      <c r="AB1580" s="400"/>
      <c r="AC1580" s="400"/>
      <c r="AD1580" s="400"/>
      <c r="AE1580" s="400"/>
      <c r="AF1580" s="400"/>
      <c r="AG1580" s="408"/>
      <c r="AH1580" s="400"/>
      <c r="AI1580" s="400"/>
      <c r="AJ1580" s="400"/>
      <c r="AK1580" s="400"/>
      <c r="AL1580" s="6"/>
      <c r="AM1580" s="6"/>
      <c r="AN1580" s="8"/>
    </row>
    <row r="1581" spans="1:40">
      <c r="A1581" s="725"/>
      <c r="B1581" s="727"/>
      <c r="C1581" s="726"/>
      <c r="D1581" s="726"/>
      <c r="E1581" s="400"/>
      <c r="F1581" s="401"/>
      <c r="G1581" s="400"/>
      <c r="H1581" s="400"/>
      <c r="I1581" s="400"/>
      <c r="J1581" s="409"/>
      <c r="K1581" s="400"/>
      <c r="L1581" s="400"/>
      <c r="M1581" s="400"/>
      <c r="N1581" s="400"/>
      <c r="O1581" s="400"/>
      <c r="P1581" s="400"/>
      <c r="Q1581" s="400"/>
      <c r="R1581" s="400"/>
      <c r="S1581" s="400"/>
      <c r="T1581" s="400"/>
      <c r="V1581" s="403"/>
      <c r="W1581" s="403"/>
      <c r="X1581" s="403"/>
      <c r="Y1581" s="400"/>
      <c r="Z1581" s="400"/>
      <c r="AA1581" s="400"/>
      <c r="AB1581" s="400"/>
      <c r="AC1581" s="400"/>
      <c r="AD1581" s="400"/>
      <c r="AE1581" s="400"/>
      <c r="AF1581" s="400"/>
      <c r="AG1581" s="408"/>
      <c r="AH1581" s="400"/>
      <c r="AI1581" s="400"/>
      <c r="AJ1581" s="400"/>
      <c r="AK1581" s="400"/>
      <c r="AL1581" s="6"/>
      <c r="AM1581" s="6"/>
      <c r="AN1581" s="8"/>
    </row>
    <row r="1582" spans="1:40">
      <c r="A1582" s="725"/>
      <c r="B1582" s="727"/>
      <c r="C1582" s="726"/>
      <c r="D1582" s="726"/>
      <c r="E1582" s="400"/>
      <c r="F1582" s="401"/>
      <c r="G1582" s="400"/>
      <c r="H1582" s="400"/>
      <c r="I1582" s="400"/>
      <c r="J1582" s="409"/>
      <c r="K1582" s="400"/>
      <c r="L1582" s="400"/>
      <c r="M1582" s="400"/>
      <c r="N1582" s="400"/>
      <c r="O1582" s="400"/>
      <c r="P1582" s="400"/>
      <c r="Q1582" s="400"/>
      <c r="R1582" s="400"/>
      <c r="S1582" s="400"/>
      <c r="T1582" s="400"/>
      <c r="V1582" s="403"/>
      <c r="W1582" s="403"/>
      <c r="X1582" s="403"/>
      <c r="Y1582" s="400"/>
      <c r="Z1582" s="400"/>
      <c r="AA1582" s="400"/>
      <c r="AB1582" s="400"/>
      <c r="AC1582" s="400"/>
      <c r="AD1582" s="400"/>
      <c r="AE1582" s="400"/>
      <c r="AF1582" s="400"/>
      <c r="AG1582" s="408"/>
      <c r="AH1582" s="400"/>
      <c r="AI1582" s="400"/>
      <c r="AJ1582" s="400"/>
      <c r="AK1582" s="400"/>
      <c r="AL1582" s="6"/>
      <c r="AM1582" s="6"/>
      <c r="AN1582" s="8"/>
    </row>
    <row r="1583" spans="1:40">
      <c r="A1583" s="725"/>
      <c r="B1583" s="727"/>
      <c r="C1583" s="726"/>
      <c r="D1583" s="726"/>
      <c r="E1583" s="400"/>
      <c r="F1583" s="401"/>
      <c r="G1583" s="400"/>
      <c r="H1583" s="400"/>
      <c r="I1583" s="400"/>
      <c r="J1583" s="409"/>
      <c r="K1583" s="400"/>
      <c r="L1583" s="400"/>
      <c r="M1583" s="400"/>
      <c r="N1583" s="400"/>
      <c r="O1583" s="400"/>
      <c r="P1583" s="400"/>
      <c r="Q1583" s="400"/>
      <c r="R1583" s="400"/>
      <c r="S1583" s="400"/>
      <c r="T1583" s="400"/>
      <c r="V1583" s="403"/>
      <c r="W1583" s="403"/>
      <c r="X1583" s="403"/>
      <c r="Y1583" s="400"/>
      <c r="Z1583" s="400"/>
      <c r="AA1583" s="400"/>
      <c r="AB1583" s="400"/>
      <c r="AC1583" s="400"/>
      <c r="AD1583" s="400"/>
      <c r="AE1583" s="400"/>
      <c r="AF1583" s="400"/>
      <c r="AG1583" s="408"/>
      <c r="AH1583" s="400"/>
      <c r="AI1583" s="400"/>
      <c r="AJ1583" s="400"/>
      <c r="AK1583" s="400"/>
      <c r="AL1583" s="6"/>
      <c r="AM1583" s="6"/>
      <c r="AN1583" s="8"/>
    </row>
    <row r="1584" spans="1:40">
      <c r="A1584" s="725"/>
      <c r="B1584" s="727"/>
      <c r="C1584" s="726"/>
      <c r="D1584" s="726"/>
      <c r="E1584" s="400"/>
      <c r="F1584" s="401"/>
      <c r="G1584" s="400"/>
      <c r="H1584" s="400"/>
      <c r="I1584" s="400"/>
      <c r="J1584" s="409"/>
      <c r="K1584" s="400"/>
      <c r="L1584" s="400"/>
      <c r="M1584" s="400"/>
      <c r="N1584" s="400"/>
      <c r="O1584" s="400"/>
      <c r="P1584" s="400"/>
      <c r="Q1584" s="400"/>
      <c r="R1584" s="400"/>
      <c r="S1584" s="400"/>
      <c r="T1584" s="400"/>
      <c r="V1584" s="403"/>
      <c r="W1584" s="403"/>
      <c r="X1584" s="403"/>
      <c r="Y1584" s="400"/>
      <c r="Z1584" s="400"/>
      <c r="AA1584" s="400"/>
      <c r="AB1584" s="400"/>
      <c r="AC1584" s="400"/>
      <c r="AD1584" s="400"/>
      <c r="AE1584" s="400"/>
      <c r="AF1584" s="400"/>
      <c r="AG1584" s="408"/>
      <c r="AH1584" s="400"/>
      <c r="AI1584" s="400"/>
      <c r="AJ1584" s="400"/>
      <c r="AK1584" s="400"/>
      <c r="AL1584" s="6"/>
      <c r="AM1584" s="6"/>
      <c r="AN1584" s="8"/>
    </row>
    <row r="1585" spans="1:40">
      <c r="A1585" s="725"/>
      <c r="B1585" s="727"/>
      <c r="C1585" s="726"/>
      <c r="D1585" s="726"/>
      <c r="E1585" s="400"/>
      <c r="F1585" s="401"/>
      <c r="G1585" s="400"/>
      <c r="H1585" s="400"/>
      <c r="I1585" s="400"/>
      <c r="J1585" s="409"/>
      <c r="K1585" s="400"/>
      <c r="L1585" s="400"/>
      <c r="M1585" s="400"/>
      <c r="N1585" s="400"/>
      <c r="O1585" s="400"/>
      <c r="P1585" s="400"/>
      <c r="Q1585" s="400"/>
      <c r="R1585" s="400"/>
      <c r="S1585" s="400"/>
      <c r="T1585" s="400"/>
      <c r="V1585" s="403"/>
      <c r="W1585" s="403"/>
      <c r="X1585" s="403"/>
      <c r="Y1585" s="400"/>
      <c r="Z1585" s="400"/>
      <c r="AA1585" s="400"/>
      <c r="AB1585" s="400"/>
      <c r="AC1585" s="400"/>
      <c r="AD1585" s="400"/>
      <c r="AE1585" s="400"/>
      <c r="AF1585" s="400"/>
      <c r="AG1585" s="408"/>
      <c r="AH1585" s="400"/>
      <c r="AI1585" s="400"/>
      <c r="AJ1585" s="400"/>
      <c r="AK1585" s="400"/>
      <c r="AL1585" s="6"/>
      <c r="AM1585" s="6"/>
      <c r="AN1585" s="8"/>
    </row>
    <row r="1586" spans="1:40">
      <c r="A1586" s="725"/>
      <c r="B1586" s="727"/>
      <c r="C1586" s="726"/>
      <c r="D1586" s="726"/>
      <c r="E1586" s="400"/>
      <c r="F1586" s="401"/>
      <c r="G1586" s="400"/>
      <c r="H1586" s="400"/>
      <c r="I1586" s="400"/>
      <c r="J1586" s="409"/>
      <c r="K1586" s="400"/>
      <c r="L1586" s="400"/>
      <c r="M1586" s="400"/>
      <c r="N1586" s="400"/>
      <c r="O1586" s="400"/>
      <c r="P1586" s="400"/>
      <c r="Q1586" s="400"/>
      <c r="R1586" s="400"/>
      <c r="S1586" s="400"/>
      <c r="T1586" s="400"/>
      <c r="V1586" s="403"/>
      <c r="W1586" s="403"/>
      <c r="X1586" s="403"/>
      <c r="Y1586" s="400"/>
      <c r="Z1586" s="400"/>
      <c r="AA1586" s="400"/>
      <c r="AB1586" s="400"/>
      <c r="AC1586" s="400"/>
      <c r="AD1586" s="400"/>
      <c r="AE1586" s="400"/>
      <c r="AF1586" s="400"/>
      <c r="AG1586" s="408"/>
      <c r="AH1586" s="400"/>
      <c r="AI1586" s="400"/>
      <c r="AJ1586" s="400"/>
      <c r="AK1586" s="400"/>
      <c r="AL1586" s="6"/>
      <c r="AM1586" s="6"/>
      <c r="AN1586" s="8"/>
    </row>
    <row r="1587" spans="1:40">
      <c r="A1587" s="725"/>
      <c r="B1587" s="727"/>
      <c r="C1587" s="726"/>
      <c r="D1587" s="726"/>
      <c r="E1587" s="400"/>
      <c r="F1587" s="401"/>
      <c r="G1587" s="400"/>
      <c r="H1587" s="400"/>
      <c r="I1587" s="400"/>
      <c r="J1587" s="409"/>
      <c r="K1587" s="400"/>
      <c r="L1587" s="400"/>
      <c r="M1587" s="400"/>
      <c r="N1587" s="400"/>
      <c r="O1587" s="400"/>
      <c r="P1587" s="400"/>
      <c r="Q1587" s="400"/>
      <c r="R1587" s="400"/>
      <c r="S1587" s="400"/>
      <c r="T1587" s="400"/>
      <c r="V1587" s="403"/>
      <c r="W1587" s="403"/>
      <c r="X1587" s="403"/>
      <c r="Y1587" s="400"/>
      <c r="Z1587" s="400"/>
      <c r="AA1587" s="400"/>
      <c r="AB1587" s="400"/>
      <c r="AC1587" s="400"/>
      <c r="AD1587" s="400"/>
      <c r="AE1587" s="400"/>
      <c r="AF1587" s="400"/>
      <c r="AG1587" s="408"/>
      <c r="AH1587" s="400"/>
      <c r="AI1587" s="400"/>
      <c r="AJ1587" s="400"/>
      <c r="AK1587" s="400"/>
      <c r="AL1587" s="6"/>
      <c r="AM1587" s="6"/>
      <c r="AN1587" s="8"/>
    </row>
    <row r="1588" spans="1:40">
      <c r="A1588" s="725"/>
      <c r="B1588" s="727"/>
      <c r="C1588" s="726"/>
      <c r="D1588" s="726"/>
      <c r="E1588" s="400"/>
      <c r="F1588" s="401"/>
      <c r="G1588" s="400"/>
      <c r="H1588" s="400"/>
      <c r="I1588" s="400"/>
      <c r="J1588" s="409"/>
      <c r="K1588" s="400"/>
      <c r="L1588" s="400"/>
      <c r="M1588" s="400"/>
      <c r="N1588" s="400"/>
      <c r="O1588" s="400"/>
      <c r="P1588" s="400"/>
      <c r="Q1588" s="400"/>
      <c r="R1588" s="400"/>
      <c r="S1588" s="400"/>
      <c r="T1588" s="400"/>
      <c r="V1588" s="403"/>
      <c r="W1588" s="403"/>
      <c r="X1588" s="403"/>
      <c r="Y1588" s="400"/>
      <c r="Z1588" s="400"/>
      <c r="AA1588" s="400"/>
      <c r="AB1588" s="400"/>
      <c r="AC1588" s="400"/>
      <c r="AD1588" s="400"/>
      <c r="AE1588" s="400"/>
      <c r="AF1588" s="400"/>
      <c r="AG1588" s="408"/>
      <c r="AH1588" s="400"/>
      <c r="AI1588" s="400"/>
      <c r="AJ1588" s="400"/>
      <c r="AK1588" s="400"/>
      <c r="AL1588" s="6"/>
      <c r="AM1588" s="6"/>
      <c r="AN1588" s="8"/>
    </row>
    <row r="1589" spans="1:40">
      <c r="A1589" s="725"/>
      <c r="B1589" s="727"/>
      <c r="C1589" s="726"/>
      <c r="D1589" s="726"/>
      <c r="E1589" s="400"/>
      <c r="F1589" s="401"/>
      <c r="G1589" s="400"/>
      <c r="H1589" s="400"/>
      <c r="I1589" s="400"/>
      <c r="J1589" s="409"/>
      <c r="K1589" s="400"/>
      <c r="L1589" s="400"/>
      <c r="M1589" s="400"/>
      <c r="N1589" s="400"/>
      <c r="O1589" s="400"/>
      <c r="P1589" s="400"/>
      <c r="Q1589" s="400"/>
      <c r="R1589" s="400"/>
      <c r="S1589" s="400"/>
      <c r="T1589" s="400"/>
      <c r="V1589" s="403"/>
      <c r="W1589" s="403"/>
      <c r="X1589" s="403"/>
      <c r="Y1589" s="400"/>
      <c r="Z1589" s="400"/>
      <c r="AA1589" s="400"/>
      <c r="AB1589" s="400"/>
      <c r="AC1589" s="400"/>
      <c r="AD1589" s="400"/>
      <c r="AE1589" s="400"/>
      <c r="AF1589" s="400"/>
      <c r="AG1589" s="408"/>
      <c r="AH1589" s="400"/>
      <c r="AI1589" s="400"/>
      <c r="AJ1589" s="400"/>
      <c r="AK1589" s="400"/>
      <c r="AL1589" s="6"/>
      <c r="AM1589" s="6"/>
      <c r="AN1589" s="8"/>
    </row>
    <row r="1590" spans="1:40">
      <c r="A1590" s="725"/>
      <c r="B1590" s="727"/>
      <c r="C1590" s="726"/>
      <c r="D1590" s="726"/>
      <c r="E1590" s="400"/>
      <c r="F1590" s="401"/>
      <c r="G1590" s="400"/>
      <c r="H1590" s="400"/>
      <c r="I1590" s="400"/>
      <c r="J1590" s="409"/>
      <c r="K1590" s="400"/>
      <c r="L1590" s="400"/>
      <c r="M1590" s="400"/>
      <c r="N1590" s="400"/>
      <c r="O1590" s="400"/>
      <c r="P1590" s="400"/>
      <c r="Q1590" s="400"/>
      <c r="R1590" s="400"/>
      <c r="S1590" s="400"/>
      <c r="T1590" s="400"/>
      <c r="V1590" s="403"/>
      <c r="W1590" s="403"/>
      <c r="X1590" s="403"/>
      <c r="Y1590" s="400"/>
      <c r="Z1590" s="400"/>
      <c r="AA1590" s="400"/>
      <c r="AB1590" s="400"/>
      <c r="AC1590" s="400"/>
      <c r="AD1590" s="400"/>
      <c r="AE1590" s="400"/>
      <c r="AF1590" s="400"/>
      <c r="AG1590" s="408"/>
      <c r="AH1590" s="400"/>
      <c r="AI1590" s="400"/>
      <c r="AJ1590" s="400"/>
      <c r="AK1590" s="400"/>
      <c r="AL1590" s="6"/>
      <c r="AM1590" s="6"/>
      <c r="AN1590" s="8"/>
    </row>
    <row r="1591" spans="1:40">
      <c r="A1591" s="725"/>
      <c r="B1591" s="727"/>
      <c r="C1591" s="726"/>
      <c r="D1591" s="726"/>
      <c r="E1591" s="400"/>
      <c r="F1591" s="401"/>
      <c r="G1591" s="400"/>
      <c r="H1591" s="400"/>
      <c r="I1591" s="400"/>
      <c r="J1591" s="409"/>
      <c r="K1591" s="400"/>
      <c r="L1591" s="400"/>
      <c r="M1591" s="400"/>
      <c r="N1591" s="400"/>
      <c r="O1591" s="400"/>
      <c r="P1591" s="400"/>
      <c r="Q1591" s="400"/>
      <c r="R1591" s="400"/>
      <c r="S1591" s="400"/>
      <c r="T1591" s="400"/>
      <c r="V1591" s="403"/>
      <c r="W1591" s="403"/>
      <c r="X1591" s="403"/>
      <c r="Y1591" s="400"/>
      <c r="Z1591" s="400"/>
      <c r="AA1591" s="400"/>
      <c r="AB1591" s="400"/>
      <c r="AC1591" s="400"/>
      <c r="AD1591" s="400"/>
      <c r="AE1591" s="400"/>
      <c r="AF1591" s="400"/>
      <c r="AG1591" s="408"/>
      <c r="AH1591" s="400"/>
      <c r="AI1591" s="400"/>
      <c r="AJ1591" s="400"/>
      <c r="AK1591" s="400"/>
      <c r="AL1591" s="6"/>
      <c r="AM1591" s="6"/>
      <c r="AN1591" s="8"/>
    </row>
    <row r="1592" spans="1:40">
      <c r="A1592" s="725"/>
      <c r="B1592" s="727"/>
      <c r="C1592" s="726"/>
      <c r="D1592" s="726"/>
      <c r="E1592" s="400"/>
      <c r="F1592" s="401"/>
      <c r="G1592" s="400"/>
      <c r="H1592" s="400"/>
      <c r="I1592" s="400"/>
      <c r="J1592" s="409"/>
      <c r="K1592" s="400"/>
      <c r="L1592" s="400"/>
      <c r="M1592" s="400"/>
      <c r="N1592" s="400"/>
      <c r="O1592" s="400"/>
      <c r="P1592" s="400"/>
      <c r="Q1592" s="400"/>
      <c r="R1592" s="400"/>
      <c r="S1592" s="400"/>
      <c r="T1592" s="400"/>
      <c r="V1592" s="403"/>
      <c r="W1592" s="403"/>
      <c r="X1592" s="403"/>
      <c r="Y1592" s="400"/>
      <c r="Z1592" s="400"/>
      <c r="AA1592" s="400"/>
      <c r="AB1592" s="400"/>
      <c r="AC1592" s="400"/>
      <c r="AD1592" s="400"/>
      <c r="AE1592" s="400"/>
      <c r="AF1592" s="400"/>
      <c r="AG1592" s="408"/>
      <c r="AH1592" s="400"/>
      <c r="AI1592" s="400"/>
      <c r="AJ1592" s="400"/>
      <c r="AK1592" s="400"/>
      <c r="AL1592" s="6"/>
      <c r="AM1592" s="6"/>
      <c r="AN1592" s="8"/>
    </row>
    <row r="1593" spans="1:40">
      <c r="A1593" s="725"/>
      <c r="B1593" s="727"/>
      <c r="C1593" s="726"/>
      <c r="D1593" s="726"/>
      <c r="E1593" s="400"/>
      <c r="F1593" s="401"/>
      <c r="G1593" s="400"/>
      <c r="H1593" s="400"/>
      <c r="I1593" s="400"/>
      <c r="J1593" s="409"/>
      <c r="K1593" s="400"/>
      <c r="L1593" s="400"/>
      <c r="M1593" s="400"/>
      <c r="N1593" s="400"/>
      <c r="O1593" s="400"/>
      <c r="P1593" s="400"/>
      <c r="Q1593" s="400"/>
      <c r="R1593" s="400"/>
      <c r="S1593" s="400"/>
      <c r="T1593" s="400"/>
      <c r="V1593" s="403"/>
      <c r="W1593" s="403"/>
      <c r="X1593" s="403"/>
      <c r="Y1593" s="400"/>
      <c r="Z1593" s="400"/>
      <c r="AA1593" s="400"/>
      <c r="AB1593" s="400"/>
      <c r="AC1593" s="400"/>
      <c r="AD1593" s="400"/>
      <c r="AE1593" s="400"/>
      <c r="AF1593" s="400"/>
      <c r="AG1593" s="408"/>
      <c r="AH1593" s="400"/>
      <c r="AI1593" s="400"/>
      <c r="AJ1593" s="400"/>
      <c r="AK1593" s="400"/>
      <c r="AL1593" s="6"/>
      <c r="AM1593" s="6"/>
      <c r="AN1593" s="8"/>
    </row>
    <row r="1594" spans="1:40">
      <c r="A1594" s="725"/>
      <c r="B1594" s="727"/>
      <c r="C1594" s="726"/>
      <c r="D1594" s="726"/>
      <c r="E1594" s="400"/>
      <c r="F1594" s="401"/>
      <c r="G1594" s="400"/>
      <c r="H1594" s="400"/>
      <c r="I1594" s="400"/>
      <c r="J1594" s="409"/>
      <c r="K1594" s="400"/>
      <c r="L1594" s="400"/>
      <c r="M1594" s="400"/>
      <c r="N1594" s="400"/>
      <c r="O1594" s="400"/>
      <c r="P1594" s="400"/>
      <c r="Q1594" s="400"/>
      <c r="R1594" s="400"/>
      <c r="S1594" s="400"/>
      <c r="T1594" s="400"/>
      <c r="V1594" s="403"/>
      <c r="W1594" s="403"/>
      <c r="X1594" s="403"/>
      <c r="Y1594" s="400"/>
      <c r="Z1594" s="400"/>
      <c r="AA1594" s="400"/>
      <c r="AB1594" s="400"/>
      <c r="AC1594" s="400"/>
      <c r="AD1594" s="400"/>
      <c r="AE1594" s="400"/>
      <c r="AF1594" s="400"/>
      <c r="AG1594" s="408"/>
      <c r="AH1594" s="400"/>
      <c r="AI1594" s="400"/>
      <c r="AJ1594" s="400"/>
      <c r="AK1594" s="400"/>
      <c r="AL1594" s="6"/>
      <c r="AM1594" s="6"/>
      <c r="AN1594" s="8"/>
    </row>
    <row r="1595" spans="1:40">
      <c r="A1595" s="725"/>
      <c r="B1595" s="727"/>
      <c r="C1595" s="726"/>
      <c r="D1595" s="726"/>
      <c r="E1595" s="400"/>
      <c r="F1595" s="401"/>
      <c r="G1595" s="400"/>
      <c r="H1595" s="400"/>
      <c r="I1595" s="400"/>
      <c r="J1595" s="409"/>
      <c r="K1595" s="400"/>
      <c r="L1595" s="400"/>
      <c r="M1595" s="400"/>
      <c r="N1595" s="400"/>
      <c r="O1595" s="400"/>
      <c r="P1595" s="400"/>
      <c r="Q1595" s="400"/>
      <c r="R1595" s="400"/>
      <c r="S1595" s="400"/>
      <c r="T1595" s="400"/>
      <c r="W1595" s="403"/>
      <c r="X1595" s="403"/>
      <c r="Y1595" s="400"/>
      <c r="Z1595" s="400"/>
      <c r="AA1595" s="400"/>
      <c r="AB1595" s="400"/>
      <c r="AC1595" s="400"/>
      <c r="AD1595" s="400"/>
      <c r="AE1595" s="400"/>
      <c r="AF1595" s="400"/>
      <c r="AG1595" s="408"/>
      <c r="AH1595" s="400"/>
      <c r="AI1595" s="400"/>
      <c r="AJ1595" s="400"/>
      <c r="AK1595" s="400"/>
      <c r="AL1595" s="6"/>
      <c r="AM1595" s="6"/>
      <c r="AN1595" s="8"/>
    </row>
    <row r="1596" spans="1:40">
      <c r="A1596" s="725"/>
      <c r="B1596" s="727"/>
      <c r="C1596" s="726"/>
      <c r="D1596" s="726"/>
      <c r="E1596" s="400"/>
      <c r="F1596" s="401"/>
      <c r="G1596" s="400"/>
      <c r="H1596" s="400"/>
      <c r="I1596" s="400"/>
      <c r="J1596" s="409"/>
      <c r="K1596" s="400"/>
      <c r="L1596" s="400"/>
      <c r="M1596" s="400"/>
      <c r="N1596" s="400"/>
      <c r="O1596" s="400"/>
      <c r="P1596" s="400"/>
      <c r="Q1596" s="400"/>
      <c r="R1596" s="400"/>
      <c r="S1596" s="400"/>
      <c r="T1596" s="400"/>
      <c r="V1596" s="403"/>
      <c r="W1596" s="403"/>
      <c r="X1596" s="403"/>
      <c r="Y1596" s="400"/>
      <c r="Z1596" s="400"/>
      <c r="AA1596" s="400"/>
      <c r="AB1596" s="400"/>
      <c r="AC1596" s="400"/>
      <c r="AD1596" s="400"/>
      <c r="AE1596" s="400"/>
      <c r="AF1596" s="400"/>
      <c r="AG1596" s="408"/>
      <c r="AH1596" s="400"/>
      <c r="AI1596" s="400"/>
      <c r="AJ1596" s="400"/>
      <c r="AK1596" s="400"/>
      <c r="AL1596" s="6"/>
      <c r="AM1596" s="6"/>
      <c r="AN1596" s="8"/>
    </row>
    <row r="1597" spans="1:40">
      <c r="A1597" s="725"/>
      <c r="B1597" s="727"/>
      <c r="C1597" s="726"/>
      <c r="D1597" s="726"/>
      <c r="E1597" s="400"/>
      <c r="F1597" s="401"/>
      <c r="G1597" s="400"/>
      <c r="H1597" s="400"/>
      <c r="I1597" s="400"/>
      <c r="J1597" s="409"/>
      <c r="K1597" s="400"/>
      <c r="L1597" s="400"/>
      <c r="M1597" s="400"/>
      <c r="N1597" s="400"/>
      <c r="O1597" s="400"/>
      <c r="P1597" s="400"/>
      <c r="Q1597" s="400"/>
      <c r="R1597" s="400"/>
      <c r="S1597" s="400"/>
      <c r="T1597" s="400"/>
      <c r="V1597" s="403"/>
      <c r="W1597" s="403"/>
      <c r="X1597" s="403"/>
      <c r="Y1597" s="400"/>
      <c r="Z1597" s="400"/>
      <c r="AA1597" s="400"/>
      <c r="AB1597" s="400"/>
      <c r="AC1597" s="400"/>
      <c r="AD1597" s="400"/>
      <c r="AE1597" s="400"/>
      <c r="AF1597" s="400"/>
      <c r="AG1597" s="408"/>
      <c r="AH1597" s="400"/>
      <c r="AI1597" s="400"/>
      <c r="AJ1597" s="400"/>
      <c r="AK1597" s="400"/>
      <c r="AL1597" s="6"/>
      <c r="AM1597" s="6"/>
      <c r="AN1597" s="8"/>
    </row>
    <row r="1598" spans="1:40">
      <c r="A1598" s="725"/>
      <c r="B1598" s="727"/>
      <c r="C1598" s="726"/>
      <c r="D1598" s="726"/>
      <c r="E1598" s="400"/>
      <c r="F1598" s="401"/>
      <c r="G1598" s="400"/>
      <c r="H1598" s="400"/>
      <c r="I1598" s="400"/>
      <c r="J1598" s="409"/>
      <c r="K1598" s="400"/>
      <c r="L1598" s="400"/>
      <c r="M1598" s="400"/>
      <c r="N1598" s="400"/>
      <c r="O1598" s="400"/>
      <c r="P1598" s="400"/>
      <c r="Q1598" s="400"/>
      <c r="R1598" s="400"/>
      <c r="S1598" s="400"/>
      <c r="T1598" s="400"/>
      <c r="V1598" s="403"/>
      <c r="W1598" s="403"/>
      <c r="X1598" s="403"/>
      <c r="Y1598" s="400"/>
      <c r="Z1598" s="400"/>
      <c r="AA1598" s="400"/>
      <c r="AB1598" s="400"/>
      <c r="AC1598" s="400"/>
      <c r="AD1598" s="400"/>
      <c r="AE1598" s="400"/>
      <c r="AF1598" s="400"/>
      <c r="AG1598" s="408"/>
      <c r="AH1598" s="400"/>
      <c r="AI1598" s="400"/>
      <c r="AJ1598" s="400"/>
      <c r="AK1598" s="400"/>
      <c r="AL1598" s="6"/>
      <c r="AM1598" s="6"/>
      <c r="AN1598" s="8"/>
    </row>
    <row r="1599" spans="1:40">
      <c r="A1599" s="725"/>
      <c r="B1599" s="727"/>
      <c r="C1599" s="726"/>
      <c r="D1599" s="726"/>
      <c r="E1599" s="400"/>
      <c r="F1599" s="401"/>
      <c r="G1599" s="400"/>
      <c r="H1599" s="400"/>
      <c r="I1599" s="400"/>
      <c r="J1599" s="409"/>
      <c r="K1599" s="400"/>
      <c r="L1599" s="400"/>
      <c r="M1599" s="400"/>
      <c r="N1599" s="400"/>
      <c r="O1599" s="400"/>
      <c r="P1599" s="400"/>
      <c r="Q1599" s="400"/>
      <c r="R1599" s="400"/>
      <c r="S1599" s="400"/>
      <c r="T1599" s="400"/>
      <c r="V1599" s="403"/>
      <c r="W1599" s="403"/>
      <c r="X1599" s="403"/>
      <c r="Y1599" s="400"/>
      <c r="Z1599" s="400"/>
      <c r="AA1599" s="400"/>
      <c r="AB1599" s="400"/>
      <c r="AC1599" s="400"/>
      <c r="AD1599" s="400"/>
      <c r="AE1599" s="400"/>
      <c r="AF1599" s="400"/>
      <c r="AG1599" s="408"/>
      <c r="AH1599" s="400"/>
      <c r="AI1599" s="400"/>
      <c r="AJ1599" s="400"/>
      <c r="AK1599" s="400"/>
      <c r="AL1599" s="6"/>
      <c r="AM1599" s="6"/>
      <c r="AN1599" s="8"/>
    </row>
    <row r="1600" spans="1:40">
      <c r="A1600" s="725"/>
      <c r="B1600" s="727"/>
      <c r="C1600" s="726"/>
      <c r="D1600" s="726"/>
      <c r="E1600" s="400"/>
      <c r="F1600" s="401"/>
      <c r="G1600" s="400"/>
      <c r="H1600" s="400"/>
      <c r="I1600" s="400"/>
      <c r="J1600" s="409"/>
      <c r="K1600" s="400"/>
      <c r="L1600" s="400"/>
      <c r="M1600" s="400"/>
      <c r="N1600" s="400"/>
      <c r="O1600" s="400"/>
      <c r="P1600" s="400"/>
      <c r="Q1600" s="400"/>
      <c r="R1600" s="400"/>
      <c r="S1600" s="400"/>
      <c r="T1600" s="400"/>
      <c r="V1600" s="403"/>
      <c r="W1600" s="403"/>
      <c r="X1600" s="403"/>
      <c r="Y1600" s="400"/>
      <c r="Z1600" s="400"/>
      <c r="AA1600" s="400"/>
      <c r="AB1600" s="400"/>
      <c r="AC1600" s="400"/>
      <c r="AD1600" s="400"/>
      <c r="AE1600" s="400"/>
      <c r="AF1600" s="400"/>
      <c r="AG1600" s="408"/>
      <c r="AH1600" s="400"/>
      <c r="AI1600" s="400"/>
      <c r="AJ1600" s="400"/>
      <c r="AK1600" s="400"/>
      <c r="AL1600" s="6"/>
      <c r="AM1600" s="6"/>
      <c r="AN1600" s="8"/>
    </row>
    <row r="1601" spans="1:40">
      <c r="A1601" s="725"/>
      <c r="B1601" s="727"/>
      <c r="C1601" s="726"/>
      <c r="D1601" s="726"/>
      <c r="E1601" s="400"/>
      <c r="F1601" s="401"/>
      <c r="G1601" s="400"/>
      <c r="H1601" s="400"/>
      <c r="I1601" s="400"/>
      <c r="J1601" s="409"/>
      <c r="K1601" s="400"/>
      <c r="L1601" s="400"/>
      <c r="M1601" s="400"/>
      <c r="N1601" s="400"/>
      <c r="O1601" s="400"/>
      <c r="P1601" s="400"/>
      <c r="Q1601" s="400"/>
      <c r="R1601" s="400"/>
      <c r="S1601" s="400"/>
      <c r="T1601" s="400"/>
      <c r="V1601" s="403"/>
      <c r="W1601" s="403"/>
      <c r="X1601" s="403"/>
      <c r="Y1601" s="400"/>
      <c r="Z1601" s="400"/>
      <c r="AA1601" s="400"/>
      <c r="AB1601" s="400"/>
      <c r="AC1601" s="400"/>
      <c r="AD1601" s="400"/>
      <c r="AE1601" s="400"/>
      <c r="AF1601" s="400"/>
      <c r="AG1601" s="408"/>
      <c r="AH1601" s="400"/>
      <c r="AI1601" s="400"/>
      <c r="AJ1601" s="400"/>
      <c r="AK1601" s="400"/>
      <c r="AL1601" s="6"/>
      <c r="AM1601" s="6"/>
      <c r="AN1601" s="8"/>
    </row>
    <row r="1602" spans="1:40">
      <c r="A1602" s="725"/>
      <c r="B1602" s="727"/>
      <c r="C1602" s="726"/>
      <c r="D1602" s="726"/>
      <c r="E1602" s="400"/>
      <c r="F1602" s="401"/>
      <c r="G1602" s="400"/>
      <c r="H1602" s="400"/>
      <c r="I1602" s="400"/>
      <c r="J1602" s="409"/>
      <c r="K1602" s="400"/>
      <c r="L1602" s="400"/>
      <c r="M1602" s="400"/>
      <c r="N1602" s="400"/>
      <c r="O1602" s="400"/>
      <c r="P1602" s="400"/>
      <c r="Q1602" s="400"/>
      <c r="R1602" s="400"/>
      <c r="S1602" s="400"/>
      <c r="T1602" s="400"/>
      <c r="V1602" s="403"/>
      <c r="W1602" s="403"/>
      <c r="X1602" s="403"/>
      <c r="Y1602" s="400"/>
      <c r="Z1602" s="400"/>
      <c r="AA1602" s="400"/>
      <c r="AB1602" s="400"/>
      <c r="AC1602" s="400"/>
      <c r="AD1602" s="400"/>
      <c r="AE1602" s="400"/>
      <c r="AF1602" s="400"/>
      <c r="AG1602" s="408"/>
      <c r="AH1602" s="400"/>
      <c r="AI1602" s="400"/>
      <c r="AJ1602" s="400"/>
      <c r="AK1602" s="400"/>
      <c r="AL1602" s="6"/>
      <c r="AM1602" s="6"/>
      <c r="AN1602" s="8"/>
    </row>
    <row r="1603" spans="1:40">
      <c r="A1603" s="725"/>
      <c r="B1603" s="727"/>
      <c r="C1603" s="726"/>
      <c r="D1603" s="726"/>
      <c r="E1603" s="400"/>
      <c r="F1603" s="401"/>
      <c r="G1603" s="400"/>
      <c r="H1603" s="400"/>
      <c r="I1603" s="400"/>
      <c r="J1603" s="409"/>
      <c r="K1603" s="400"/>
      <c r="L1603" s="400"/>
      <c r="M1603" s="400"/>
      <c r="N1603" s="400"/>
      <c r="O1603" s="400"/>
      <c r="P1603" s="400"/>
      <c r="Q1603" s="400"/>
      <c r="R1603" s="400"/>
      <c r="S1603" s="400"/>
      <c r="T1603" s="400"/>
      <c r="V1603" s="403"/>
      <c r="W1603" s="403"/>
      <c r="X1603" s="403"/>
      <c r="Y1603" s="400"/>
      <c r="Z1603" s="400"/>
      <c r="AA1603" s="400"/>
      <c r="AB1603" s="400"/>
      <c r="AC1603" s="400"/>
      <c r="AD1603" s="400"/>
      <c r="AE1603" s="400"/>
      <c r="AF1603" s="400"/>
      <c r="AG1603" s="408"/>
      <c r="AH1603" s="400"/>
      <c r="AI1603" s="400"/>
      <c r="AJ1603" s="400"/>
      <c r="AK1603" s="400"/>
      <c r="AL1603" s="6"/>
      <c r="AM1603" s="6"/>
      <c r="AN1603" s="8"/>
    </row>
    <row r="1604" spans="1:40">
      <c r="A1604" s="725"/>
      <c r="B1604" s="727"/>
      <c r="C1604" s="726"/>
      <c r="D1604" s="726"/>
      <c r="E1604" s="400"/>
      <c r="F1604" s="401"/>
      <c r="G1604" s="400"/>
      <c r="H1604" s="400"/>
      <c r="I1604" s="400"/>
      <c r="J1604" s="409"/>
      <c r="K1604" s="400"/>
      <c r="L1604" s="400"/>
      <c r="M1604" s="400"/>
      <c r="N1604" s="400"/>
      <c r="O1604" s="400"/>
      <c r="P1604" s="400"/>
      <c r="Q1604" s="400"/>
      <c r="R1604" s="400"/>
      <c r="S1604" s="400"/>
      <c r="T1604" s="400"/>
      <c r="V1604" s="403"/>
      <c r="W1604" s="403"/>
      <c r="X1604" s="403"/>
      <c r="Y1604" s="400"/>
      <c r="Z1604" s="400"/>
      <c r="AA1604" s="400"/>
      <c r="AB1604" s="400"/>
      <c r="AC1604" s="400"/>
      <c r="AD1604" s="400"/>
      <c r="AE1604" s="400"/>
      <c r="AF1604" s="400"/>
      <c r="AG1604" s="408"/>
      <c r="AH1604" s="400"/>
      <c r="AI1604" s="400"/>
      <c r="AJ1604" s="400"/>
      <c r="AK1604" s="400"/>
      <c r="AL1604" s="6"/>
      <c r="AM1604" s="6"/>
      <c r="AN1604" s="8"/>
    </row>
    <row r="1605" spans="1:40">
      <c r="A1605" s="725"/>
      <c r="B1605" s="727"/>
      <c r="C1605" s="726"/>
      <c r="D1605" s="726"/>
      <c r="E1605" s="400"/>
      <c r="F1605" s="401"/>
      <c r="G1605" s="400"/>
      <c r="H1605" s="400"/>
      <c r="I1605" s="400"/>
      <c r="J1605" s="409"/>
      <c r="K1605" s="400"/>
      <c r="L1605" s="400"/>
      <c r="M1605" s="400"/>
      <c r="N1605" s="400"/>
      <c r="O1605" s="400"/>
      <c r="P1605" s="400"/>
      <c r="Q1605" s="400"/>
      <c r="R1605" s="400"/>
      <c r="S1605" s="400"/>
      <c r="T1605" s="400"/>
      <c r="V1605" s="403"/>
      <c r="W1605" s="403"/>
      <c r="X1605" s="403"/>
      <c r="Y1605" s="400"/>
      <c r="Z1605" s="400"/>
      <c r="AA1605" s="400"/>
      <c r="AB1605" s="400"/>
      <c r="AC1605" s="400"/>
      <c r="AD1605" s="400"/>
      <c r="AE1605" s="400"/>
      <c r="AF1605" s="400"/>
      <c r="AG1605" s="408"/>
      <c r="AH1605" s="400"/>
      <c r="AI1605" s="400"/>
      <c r="AJ1605" s="400"/>
      <c r="AK1605" s="400"/>
      <c r="AL1605" s="6"/>
      <c r="AM1605" s="6"/>
      <c r="AN1605" s="8"/>
    </row>
    <row r="1606" spans="1:40">
      <c r="A1606" s="725"/>
      <c r="B1606" s="727"/>
      <c r="C1606" s="726"/>
      <c r="D1606" s="726"/>
      <c r="E1606" s="400"/>
      <c r="F1606" s="401"/>
      <c r="G1606" s="400"/>
      <c r="H1606" s="400"/>
      <c r="I1606" s="400"/>
      <c r="J1606" s="409"/>
      <c r="K1606" s="400"/>
      <c r="L1606" s="400"/>
      <c r="M1606" s="400"/>
      <c r="N1606" s="400"/>
      <c r="O1606" s="400"/>
      <c r="P1606" s="400"/>
      <c r="Q1606" s="400"/>
      <c r="R1606" s="400"/>
      <c r="S1606" s="400"/>
      <c r="T1606" s="400"/>
      <c r="V1606" s="403"/>
      <c r="W1606" s="403"/>
      <c r="X1606" s="403"/>
      <c r="Y1606" s="400"/>
      <c r="Z1606" s="400"/>
      <c r="AA1606" s="400"/>
      <c r="AB1606" s="400"/>
      <c r="AC1606" s="400"/>
      <c r="AD1606" s="400"/>
      <c r="AE1606" s="400"/>
      <c r="AF1606" s="400"/>
      <c r="AG1606" s="408"/>
      <c r="AH1606" s="400"/>
      <c r="AI1606" s="400"/>
      <c r="AJ1606" s="400"/>
      <c r="AK1606" s="400"/>
      <c r="AL1606" s="6"/>
      <c r="AM1606" s="6"/>
      <c r="AN1606" s="8"/>
    </row>
    <row r="1607" spans="1:40">
      <c r="A1607" s="725"/>
      <c r="B1607" s="727"/>
      <c r="C1607" s="726"/>
      <c r="D1607" s="726"/>
      <c r="E1607" s="400"/>
      <c r="F1607" s="401"/>
      <c r="G1607" s="400"/>
      <c r="H1607" s="400"/>
      <c r="I1607" s="400"/>
      <c r="J1607" s="409"/>
      <c r="K1607" s="400"/>
      <c r="L1607" s="400"/>
      <c r="M1607" s="400"/>
      <c r="N1607" s="400"/>
      <c r="O1607" s="400"/>
      <c r="P1607" s="400"/>
      <c r="Q1607" s="400"/>
      <c r="R1607" s="400"/>
      <c r="S1607" s="400"/>
      <c r="T1607" s="400"/>
      <c r="V1607" s="403"/>
      <c r="W1607" s="403"/>
      <c r="X1607" s="403"/>
      <c r="Y1607" s="400"/>
      <c r="Z1607" s="400"/>
      <c r="AA1607" s="400"/>
      <c r="AB1607" s="400"/>
      <c r="AC1607" s="400"/>
      <c r="AD1607" s="400"/>
      <c r="AE1607" s="400"/>
      <c r="AF1607" s="400"/>
      <c r="AG1607" s="408"/>
      <c r="AH1607" s="400"/>
      <c r="AI1607" s="400"/>
      <c r="AJ1607" s="400"/>
      <c r="AK1607" s="400"/>
      <c r="AL1607" s="6"/>
      <c r="AM1607" s="6"/>
      <c r="AN1607" s="8"/>
    </row>
    <row r="1608" spans="1:40">
      <c r="A1608" s="725"/>
      <c r="B1608" s="727"/>
      <c r="C1608" s="726"/>
      <c r="D1608" s="726"/>
      <c r="E1608" s="400"/>
      <c r="F1608" s="401"/>
      <c r="G1608" s="400"/>
      <c r="H1608" s="400"/>
      <c r="I1608" s="400"/>
      <c r="J1608" s="409"/>
      <c r="K1608" s="400"/>
      <c r="L1608" s="400"/>
      <c r="M1608" s="400"/>
      <c r="N1608" s="400"/>
      <c r="O1608" s="400"/>
      <c r="P1608" s="400"/>
      <c r="Q1608" s="400"/>
      <c r="R1608" s="400"/>
      <c r="S1608" s="400"/>
      <c r="T1608" s="400"/>
      <c r="V1608" s="403"/>
      <c r="W1608" s="403"/>
      <c r="X1608" s="403"/>
      <c r="Y1608" s="400"/>
      <c r="Z1608" s="400"/>
      <c r="AA1608" s="400"/>
      <c r="AB1608" s="400"/>
      <c r="AC1608" s="400"/>
      <c r="AD1608" s="400"/>
      <c r="AE1608" s="400"/>
      <c r="AF1608" s="400"/>
      <c r="AG1608" s="408"/>
      <c r="AH1608" s="400"/>
      <c r="AI1608" s="400"/>
      <c r="AJ1608" s="400"/>
      <c r="AK1608" s="400"/>
      <c r="AL1608" s="6"/>
      <c r="AM1608" s="6"/>
      <c r="AN1608" s="8"/>
    </row>
    <row r="1609" spans="1:40">
      <c r="A1609" s="725"/>
      <c r="B1609" s="727"/>
      <c r="C1609" s="726"/>
      <c r="D1609" s="726"/>
      <c r="E1609" s="400"/>
      <c r="F1609" s="401"/>
      <c r="G1609" s="400"/>
      <c r="H1609" s="400"/>
      <c r="I1609" s="400"/>
      <c r="J1609" s="409"/>
      <c r="K1609" s="400"/>
      <c r="L1609" s="400"/>
      <c r="M1609" s="400"/>
      <c r="N1609" s="400"/>
      <c r="O1609" s="400"/>
      <c r="P1609" s="400"/>
      <c r="Q1609" s="400"/>
      <c r="R1609" s="400"/>
      <c r="S1609" s="400"/>
      <c r="T1609" s="400"/>
      <c r="V1609" s="403"/>
      <c r="W1609" s="403"/>
      <c r="X1609" s="403"/>
      <c r="Y1609" s="400"/>
      <c r="Z1609" s="400"/>
      <c r="AA1609" s="400"/>
      <c r="AB1609" s="400"/>
      <c r="AC1609" s="400"/>
      <c r="AD1609" s="400"/>
      <c r="AE1609" s="400"/>
      <c r="AF1609" s="400"/>
      <c r="AG1609" s="408"/>
      <c r="AH1609" s="400"/>
      <c r="AI1609" s="400"/>
      <c r="AJ1609" s="400"/>
      <c r="AK1609" s="400"/>
      <c r="AL1609" s="6"/>
      <c r="AM1609" s="6"/>
      <c r="AN1609" s="8"/>
    </row>
    <row r="1610" spans="1:40">
      <c r="A1610" s="725"/>
      <c r="B1610" s="727"/>
      <c r="C1610" s="726"/>
      <c r="D1610" s="726"/>
      <c r="E1610" s="400"/>
      <c r="F1610" s="401"/>
      <c r="G1610" s="400"/>
      <c r="H1610" s="400"/>
      <c r="I1610" s="400"/>
      <c r="J1610" s="409"/>
      <c r="K1610" s="400"/>
      <c r="L1610" s="400"/>
      <c r="M1610" s="400"/>
      <c r="N1610" s="400"/>
      <c r="O1610" s="400"/>
      <c r="P1610" s="400"/>
      <c r="Q1610" s="400"/>
      <c r="R1610" s="400"/>
      <c r="S1610" s="400"/>
      <c r="T1610" s="400"/>
      <c r="V1610" s="403"/>
      <c r="W1610" s="403"/>
      <c r="X1610" s="403"/>
      <c r="Y1610" s="400"/>
      <c r="Z1610" s="400"/>
      <c r="AA1610" s="400"/>
      <c r="AB1610" s="400"/>
      <c r="AC1610" s="400"/>
      <c r="AD1610" s="400"/>
      <c r="AE1610" s="400"/>
      <c r="AF1610" s="400"/>
      <c r="AG1610" s="408"/>
      <c r="AH1610" s="400"/>
      <c r="AI1610" s="400"/>
      <c r="AJ1610" s="400"/>
      <c r="AK1610" s="400"/>
      <c r="AL1610" s="6"/>
      <c r="AM1610" s="6"/>
      <c r="AN1610" s="8"/>
    </row>
    <row r="1611" spans="1:40">
      <c r="A1611" s="725"/>
      <c r="B1611" s="727"/>
      <c r="C1611" s="726"/>
      <c r="D1611" s="726"/>
      <c r="E1611" s="400"/>
      <c r="F1611" s="401"/>
      <c r="G1611" s="400"/>
      <c r="H1611" s="400"/>
      <c r="I1611" s="400"/>
      <c r="J1611" s="409"/>
      <c r="K1611" s="400"/>
      <c r="L1611" s="400"/>
      <c r="M1611" s="400"/>
      <c r="N1611" s="400"/>
      <c r="O1611" s="400"/>
      <c r="P1611" s="400"/>
      <c r="Q1611" s="400"/>
      <c r="R1611" s="400"/>
      <c r="S1611" s="400"/>
      <c r="T1611" s="400"/>
      <c r="V1611" s="403"/>
      <c r="W1611" s="403"/>
      <c r="X1611" s="403"/>
      <c r="Y1611" s="400"/>
      <c r="Z1611" s="400"/>
      <c r="AA1611" s="400"/>
      <c r="AB1611" s="400"/>
      <c r="AC1611" s="400"/>
      <c r="AD1611" s="400"/>
      <c r="AE1611" s="400"/>
      <c r="AF1611" s="400"/>
      <c r="AG1611" s="408"/>
      <c r="AH1611" s="400"/>
      <c r="AI1611" s="400"/>
      <c r="AJ1611" s="400"/>
      <c r="AK1611" s="400"/>
      <c r="AL1611" s="6"/>
      <c r="AM1611" s="6"/>
      <c r="AN1611" s="8"/>
    </row>
    <row r="1612" spans="1:40">
      <c r="A1612" s="725"/>
      <c r="B1612" s="727"/>
      <c r="C1612" s="726"/>
      <c r="D1612" s="726"/>
      <c r="E1612" s="400"/>
      <c r="F1612" s="401"/>
      <c r="G1612" s="400"/>
      <c r="H1612" s="400"/>
      <c r="I1612" s="400"/>
      <c r="J1612" s="409"/>
      <c r="K1612" s="400"/>
      <c r="L1612" s="400"/>
      <c r="M1612" s="400"/>
      <c r="N1612" s="400"/>
      <c r="O1612" s="400"/>
      <c r="P1612" s="400"/>
      <c r="Q1612" s="400"/>
      <c r="R1612" s="400"/>
      <c r="S1612" s="400"/>
      <c r="T1612" s="400"/>
      <c r="V1612" s="403"/>
      <c r="W1612" s="403"/>
      <c r="X1612" s="403"/>
      <c r="Y1612" s="400"/>
      <c r="Z1612" s="400"/>
      <c r="AA1612" s="400"/>
      <c r="AB1612" s="400"/>
      <c r="AC1612" s="400"/>
      <c r="AD1612" s="400"/>
      <c r="AE1612" s="400"/>
      <c r="AF1612" s="400"/>
      <c r="AG1612" s="408"/>
      <c r="AH1612" s="400"/>
      <c r="AI1612" s="400"/>
      <c r="AJ1612" s="400"/>
      <c r="AK1612" s="400"/>
      <c r="AL1612" s="6"/>
      <c r="AM1612" s="6"/>
      <c r="AN1612" s="8"/>
    </row>
    <row r="1613" spans="1:40">
      <c r="A1613" s="725"/>
      <c r="B1613" s="727"/>
      <c r="C1613" s="726"/>
      <c r="D1613" s="726"/>
      <c r="E1613" s="400"/>
      <c r="F1613" s="401"/>
      <c r="G1613" s="400"/>
      <c r="H1613" s="400"/>
      <c r="I1613" s="400"/>
      <c r="J1613" s="409"/>
      <c r="K1613" s="400"/>
      <c r="L1613" s="400"/>
      <c r="M1613" s="400"/>
      <c r="N1613" s="400"/>
      <c r="O1613" s="400"/>
      <c r="P1613" s="400"/>
      <c r="Q1613" s="400"/>
      <c r="R1613" s="400"/>
      <c r="S1613" s="400"/>
      <c r="T1613" s="400"/>
      <c r="V1613" s="403"/>
      <c r="W1613" s="403"/>
      <c r="X1613" s="403"/>
      <c r="Y1613" s="400"/>
      <c r="Z1613" s="400"/>
      <c r="AA1613" s="400"/>
      <c r="AB1613" s="400"/>
      <c r="AC1613" s="400"/>
      <c r="AD1613" s="400"/>
      <c r="AE1613" s="400"/>
      <c r="AF1613" s="400"/>
      <c r="AG1613" s="408"/>
      <c r="AH1613" s="400"/>
      <c r="AI1613" s="400"/>
      <c r="AJ1613" s="400"/>
      <c r="AK1613" s="400"/>
      <c r="AL1613" s="6"/>
      <c r="AM1613" s="6"/>
      <c r="AN1613" s="8"/>
    </row>
    <row r="1614" spans="1:40">
      <c r="A1614" s="725"/>
      <c r="B1614" s="727"/>
      <c r="C1614" s="726"/>
      <c r="D1614" s="726"/>
      <c r="E1614" s="400"/>
      <c r="F1614" s="401"/>
      <c r="G1614" s="400"/>
      <c r="H1614" s="400"/>
      <c r="I1614" s="400"/>
      <c r="J1614" s="409"/>
      <c r="K1614" s="400"/>
      <c r="L1614" s="400"/>
      <c r="M1614" s="400"/>
      <c r="N1614" s="400"/>
      <c r="O1614" s="400"/>
      <c r="P1614" s="400"/>
      <c r="Q1614" s="400"/>
      <c r="R1614" s="400"/>
      <c r="S1614" s="400"/>
      <c r="T1614" s="400"/>
      <c r="V1614" s="403"/>
      <c r="W1614" s="403"/>
      <c r="X1614" s="403"/>
      <c r="Y1614" s="400"/>
      <c r="Z1614" s="400"/>
      <c r="AA1614" s="400"/>
      <c r="AB1614" s="400"/>
      <c r="AC1614" s="400"/>
      <c r="AD1614" s="400"/>
      <c r="AE1614" s="400"/>
      <c r="AF1614" s="400"/>
      <c r="AG1614" s="408"/>
      <c r="AH1614" s="400"/>
      <c r="AI1614" s="400"/>
      <c r="AJ1614" s="400"/>
      <c r="AK1614" s="400"/>
      <c r="AL1614" s="6"/>
      <c r="AM1614" s="6"/>
      <c r="AN1614" s="8"/>
    </row>
    <row r="1615" spans="1:40">
      <c r="A1615" s="725"/>
      <c r="B1615" s="727"/>
      <c r="C1615" s="726"/>
      <c r="D1615" s="726"/>
      <c r="E1615" s="400"/>
      <c r="F1615" s="401"/>
      <c r="G1615" s="400"/>
      <c r="H1615" s="400"/>
      <c r="I1615" s="400"/>
      <c r="J1615" s="409"/>
      <c r="K1615" s="400"/>
      <c r="L1615" s="400"/>
      <c r="M1615" s="400"/>
      <c r="N1615" s="400"/>
      <c r="O1615" s="400"/>
      <c r="P1615" s="400"/>
      <c r="Q1615" s="400"/>
      <c r="R1615" s="400"/>
      <c r="S1615" s="400"/>
      <c r="T1615" s="400"/>
      <c r="V1615" s="403"/>
      <c r="W1615" s="403"/>
      <c r="X1615" s="403"/>
      <c r="Y1615" s="400"/>
      <c r="Z1615" s="400"/>
      <c r="AA1615" s="400"/>
      <c r="AB1615" s="400"/>
      <c r="AC1615" s="400"/>
      <c r="AD1615" s="400"/>
      <c r="AE1615" s="400"/>
      <c r="AF1615" s="400"/>
      <c r="AG1615" s="408"/>
      <c r="AH1615" s="400"/>
      <c r="AI1615" s="400"/>
      <c r="AJ1615" s="400"/>
      <c r="AK1615" s="400"/>
      <c r="AL1615" s="6"/>
      <c r="AM1615" s="6"/>
      <c r="AN1615" s="8"/>
    </row>
    <row r="1616" spans="1:40">
      <c r="A1616" s="725"/>
      <c r="B1616" s="727"/>
      <c r="C1616" s="726"/>
      <c r="D1616" s="726"/>
      <c r="E1616" s="400"/>
      <c r="F1616" s="401"/>
      <c r="G1616" s="400"/>
      <c r="H1616" s="400"/>
      <c r="I1616" s="400"/>
      <c r="J1616" s="409"/>
      <c r="K1616" s="400"/>
      <c r="L1616" s="400"/>
      <c r="M1616" s="400"/>
      <c r="N1616" s="400"/>
      <c r="O1616" s="400"/>
      <c r="P1616" s="400"/>
      <c r="Q1616" s="400"/>
      <c r="R1616" s="400"/>
      <c r="S1616" s="400"/>
      <c r="T1616" s="400"/>
      <c r="V1616" s="403"/>
      <c r="W1616" s="403"/>
      <c r="X1616" s="403"/>
      <c r="Y1616" s="400"/>
      <c r="Z1616" s="400"/>
      <c r="AA1616" s="400"/>
      <c r="AB1616" s="400"/>
      <c r="AC1616" s="400"/>
      <c r="AD1616" s="400"/>
      <c r="AE1616" s="400"/>
      <c r="AF1616" s="400"/>
      <c r="AG1616" s="408"/>
      <c r="AH1616" s="400"/>
      <c r="AI1616" s="400"/>
      <c r="AJ1616" s="400"/>
      <c r="AK1616" s="400"/>
      <c r="AL1616" s="6"/>
      <c r="AM1616" s="6"/>
      <c r="AN1616" s="8"/>
    </row>
    <row r="1617" spans="1:40">
      <c r="A1617" s="725"/>
      <c r="B1617" s="727"/>
      <c r="C1617" s="726"/>
      <c r="D1617" s="726"/>
      <c r="E1617" s="400"/>
      <c r="F1617" s="401"/>
      <c r="G1617" s="400"/>
      <c r="H1617" s="400"/>
      <c r="I1617" s="400"/>
      <c r="J1617" s="409"/>
      <c r="K1617" s="400"/>
      <c r="L1617" s="400"/>
      <c r="M1617" s="400"/>
      <c r="N1617" s="400"/>
      <c r="O1617" s="400"/>
      <c r="P1617" s="400"/>
      <c r="Q1617" s="400"/>
      <c r="R1617" s="400"/>
      <c r="S1617" s="400"/>
      <c r="T1617" s="400"/>
      <c r="V1617" s="403"/>
      <c r="W1617" s="403"/>
      <c r="X1617" s="403"/>
      <c r="Y1617" s="400"/>
      <c r="Z1617" s="400"/>
      <c r="AA1617" s="400"/>
      <c r="AB1617" s="400"/>
      <c r="AC1617" s="400"/>
      <c r="AD1617" s="400"/>
      <c r="AE1617" s="400"/>
      <c r="AF1617" s="400"/>
      <c r="AG1617" s="408"/>
      <c r="AH1617" s="400"/>
      <c r="AI1617" s="400"/>
      <c r="AJ1617" s="400"/>
      <c r="AK1617" s="400"/>
      <c r="AL1617" s="6"/>
      <c r="AM1617" s="6"/>
      <c r="AN1617" s="8"/>
    </row>
    <row r="1618" spans="1:40">
      <c r="A1618" s="725"/>
      <c r="B1618" s="727"/>
      <c r="C1618" s="726"/>
      <c r="D1618" s="726"/>
      <c r="E1618" s="400"/>
      <c r="F1618" s="401"/>
      <c r="G1618" s="400"/>
      <c r="H1618" s="400"/>
      <c r="I1618" s="400"/>
      <c r="J1618" s="409"/>
      <c r="K1618" s="400"/>
      <c r="L1618" s="400"/>
      <c r="M1618" s="400"/>
      <c r="N1618" s="400"/>
      <c r="O1618" s="400"/>
      <c r="P1618" s="400"/>
      <c r="Q1618" s="400"/>
      <c r="R1618" s="400"/>
      <c r="S1618" s="400"/>
      <c r="T1618" s="400"/>
      <c r="V1618" s="403"/>
      <c r="W1618" s="403"/>
      <c r="X1618" s="403"/>
      <c r="Y1618" s="400"/>
      <c r="Z1618" s="400"/>
      <c r="AA1618" s="400"/>
      <c r="AB1618" s="400"/>
      <c r="AC1618" s="400"/>
      <c r="AD1618" s="400"/>
      <c r="AE1618" s="400"/>
      <c r="AF1618" s="400"/>
      <c r="AG1618" s="408"/>
      <c r="AH1618" s="400"/>
      <c r="AI1618" s="400"/>
      <c r="AJ1618" s="400"/>
      <c r="AK1618" s="400"/>
      <c r="AL1618" s="6"/>
      <c r="AM1618" s="6"/>
      <c r="AN1618" s="8"/>
    </row>
    <row r="1619" spans="1:40">
      <c r="A1619" s="725"/>
      <c r="B1619" s="727"/>
      <c r="C1619" s="726"/>
      <c r="D1619" s="726"/>
      <c r="E1619" s="400"/>
      <c r="F1619" s="401"/>
      <c r="G1619" s="400"/>
      <c r="H1619" s="400"/>
      <c r="I1619" s="400"/>
      <c r="J1619" s="409"/>
      <c r="K1619" s="400"/>
      <c r="L1619" s="400"/>
      <c r="M1619" s="400"/>
      <c r="N1619" s="400"/>
      <c r="O1619" s="400"/>
      <c r="P1619" s="400"/>
      <c r="Q1619" s="400"/>
      <c r="R1619" s="400"/>
      <c r="S1619" s="400"/>
      <c r="T1619" s="400"/>
      <c r="V1619" s="403"/>
      <c r="W1619" s="403"/>
      <c r="X1619" s="403"/>
      <c r="Y1619" s="400"/>
      <c r="Z1619" s="400"/>
      <c r="AA1619" s="400"/>
      <c r="AB1619" s="400"/>
      <c r="AC1619" s="400"/>
      <c r="AD1619" s="400"/>
      <c r="AE1619" s="400"/>
      <c r="AF1619" s="400"/>
      <c r="AG1619" s="408"/>
      <c r="AH1619" s="400"/>
      <c r="AI1619" s="400"/>
      <c r="AJ1619" s="400"/>
      <c r="AK1619" s="400"/>
      <c r="AL1619" s="6"/>
      <c r="AM1619" s="6"/>
      <c r="AN1619" s="8"/>
    </row>
    <row r="1620" spans="1:40">
      <c r="A1620" s="725"/>
      <c r="B1620" s="727"/>
      <c r="C1620" s="726"/>
      <c r="D1620" s="726"/>
      <c r="E1620" s="400"/>
      <c r="F1620" s="401"/>
      <c r="G1620" s="400"/>
      <c r="H1620" s="400"/>
      <c r="I1620" s="400"/>
      <c r="J1620" s="409"/>
      <c r="K1620" s="400"/>
      <c r="L1620" s="400"/>
      <c r="M1620" s="400"/>
      <c r="N1620" s="400"/>
      <c r="O1620" s="400"/>
      <c r="P1620" s="400"/>
      <c r="Q1620" s="400"/>
      <c r="R1620" s="400"/>
      <c r="S1620" s="400"/>
      <c r="T1620" s="400"/>
      <c r="V1620" s="403"/>
      <c r="W1620" s="403"/>
      <c r="X1620" s="403"/>
      <c r="Y1620" s="400"/>
      <c r="Z1620" s="400"/>
      <c r="AA1620" s="400"/>
      <c r="AB1620" s="400"/>
      <c r="AC1620" s="400"/>
      <c r="AD1620" s="400"/>
      <c r="AE1620" s="400"/>
      <c r="AF1620" s="400"/>
      <c r="AG1620" s="408"/>
      <c r="AH1620" s="400"/>
      <c r="AI1620" s="400"/>
      <c r="AJ1620" s="400"/>
      <c r="AK1620" s="400"/>
      <c r="AL1620" s="6"/>
      <c r="AM1620" s="6"/>
      <c r="AN1620" s="8"/>
    </row>
    <row r="1621" spans="1:40">
      <c r="A1621" s="725"/>
      <c r="B1621" s="727"/>
      <c r="C1621" s="726"/>
      <c r="D1621" s="726"/>
      <c r="E1621" s="400"/>
      <c r="F1621" s="401"/>
      <c r="G1621" s="400"/>
      <c r="H1621" s="400"/>
      <c r="I1621" s="400"/>
      <c r="J1621" s="409"/>
      <c r="K1621" s="400"/>
      <c r="L1621" s="400"/>
      <c r="M1621" s="400"/>
      <c r="N1621" s="400"/>
      <c r="O1621" s="400"/>
      <c r="P1621" s="400"/>
      <c r="Q1621" s="400"/>
      <c r="R1621" s="400"/>
      <c r="S1621" s="400"/>
      <c r="T1621" s="400"/>
      <c r="V1621" s="403"/>
      <c r="W1621" s="403"/>
      <c r="X1621" s="403"/>
      <c r="Y1621" s="400"/>
      <c r="Z1621" s="400"/>
      <c r="AA1621" s="400"/>
      <c r="AB1621" s="400"/>
      <c r="AC1621" s="400"/>
      <c r="AD1621" s="400"/>
      <c r="AE1621" s="400"/>
      <c r="AF1621" s="400"/>
      <c r="AG1621" s="408"/>
      <c r="AH1621" s="400"/>
      <c r="AI1621" s="400"/>
      <c r="AJ1621" s="400"/>
      <c r="AK1621" s="400"/>
      <c r="AL1621" s="6"/>
      <c r="AM1621" s="6"/>
      <c r="AN1621" s="8"/>
    </row>
    <row r="1622" spans="1:40">
      <c r="A1622" s="725"/>
      <c r="B1622" s="727"/>
      <c r="C1622" s="726"/>
      <c r="D1622" s="726"/>
      <c r="E1622" s="400"/>
      <c r="F1622" s="401"/>
      <c r="G1622" s="400"/>
      <c r="H1622" s="400"/>
      <c r="I1622" s="400"/>
      <c r="J1622" s="409"/>
      <c r="K1622" s="400"/>
      <c r="L1622" s="400"/>
      <c r="M1622" s="400"/>
      <c r="N1622" s="400"/>
      <c r="O1622" s="400"/>
      <c r="P1622" s="400"/>
      <c r="Q1622" s="400"/>
      <c r="R1622" s="400"/>
      <c r="S1622" s="400"/>
      <c r="T1622" s="400"/>
      <c r="V1622" s="403"/>
      <c r="W1622" s="403"/>
      <c r="X1622" s="403"/>
      <c r="Y1622" s="400"/>
      <c r="Z1622" s="400"/>
      <c r="AA1622" s="400"/>
      <c r="AB1622" s="400"/>
      <c r="AC1622" s="400"/>
      <c r="AD1622" s="400"/>
      <c r="AE1622" s="400"/>
      <c r="AF1622" s="400"/>
      <c r="AG1622" s="408"/>
      <c r="AH1622" s="400"/>
      <c r="AI1622" s="400"/>
      <c r="AJ1622" s="400"/>
      <c r="AK1622" s="400"/>
      <c r="AL1622" s="6"/>
      <c r="AM1622" s="6"/>
      <c r="AN1622" s="8"/>
    </row>
    <row r="1623" spans="1:40">
      <c r="A1623" s="725"/>
      <c r="B1623" s="727"/>
      <c r="C1623" s="726"/>
      <c r="D1623" s="726"/>
      <c r="E1623" s="400"/>
      <c r="F1623" s="401"/>
      <c r="G1623" s="400"/>
      <c r="H1623" s="400"/>
      <c r="I1623" s="400"/>
      <c r="J1623" s="409"/>
      <c r="K1623" s="400"/>
      <c r="L1623" s="400"/>
      <c r="M1623" s="400"/>
      <c r="N1623" s="400"/>
      <c r="O1623" s="400"/>
      <c r="P1623" s="400"/>
      <c r="Q1623" s="400"/>
      <c r="R1623" s="400"/>
      <c r="S1623" s="400"/>
      <c r="T1623" s="400"/>
      <c r="V1623" s="403"/>
      <c r="W1623" s="403"/>
      <c r="X1623" s="403"/>
      <c r="Y1623" s="400"/>
      <c r="Z1623" s="400"/>
      <c r="AA1623" s="400"/>
      <c r="AB1623" s="400"/>
      <c r="AC1623" s="400"/>
      <c r="AD1623" s="400"/>
      <c r="AE1623" s="400"/>
      <c r="AF1623" s="400"/>
      <c r="AG1623" s="408"/>
      <c r="AH1623" s="400"/>
      <c r="AI1623" s="400"/>
      <c r="AJ1623" s="400"/>
      <c r="AK1623" s="400"/>
      <c r="AL1623" s="6"/>
      <c r="AM1623" s="6"/>
      <c r="AN1623" s="8"/>
    </row>
    <row r="1624" spans="1:40">
      <c r="A1624" s="725"/>
      <c r="B1624" s="727"/>
      <c r="C1624" s="726"/>
      <c r="D1624" s="726"/>
      <c r="E1624" s="400"/>
      <c r="F1624" s="401"/>
      <c r="G1624" s="400"/>
      <c r="H1624" s="400"/>
      <c r="I1624" s="400"/>
      <c r="J1624" s="409"/>
      <c r="K1624" s="400"/>
      <c r="L1624" s="400"/>
      <c r="M1624" s="400"/>
      <c r="N1624" s="400"/>
      <c r="O1624" s="400"/>
      <c r="P1624" s="400"/>
      <c r="Q1624" s="400"/>
      <c r="R1624" s="400"/>
      <c r="S1624" s="400"/>
      <c r="T1624" s="400"/>
      <c r="V1624" s="403"/>
      <c r="W1624" s="403"/>
      <c r="X1624" s="403"/>
      <c r="Y1624" s="400"/>
      <c r="Z1624" s="400"/>
      <c r="AA1624" s="400"/>
      <c r="AB1624" s="400"/>
      <c r="AC1624" s="400"/>
      <c r="AD1624" s="400"/>
      <c r="AE1624" s="400"/>
      <c r="AF1624" s="400"/>
      <c r="AG1624" s="408"/>
      <c r="AH1624" s="400"/>
      <c r="AI1624" s="400"/>
      <c r="AJ1624" s="400"/>
      <c r="AK1624" s="400"/>
      <c r="AL1624" s="6"/>
      <c r="AM1624" s="6"/>
      <c r="AN1624" s="8"/>
    </row>
    <row r="1625" spans="1:40">
      <c r="A1625" s="725"/>
      <c r="B1625" s="727"/>
      <c r="C1625" s="726"/>
      <c r="D1625" s="726"/>
      <c r="E1625" s="400"/>
      <c r="F1625" s="401"/>
      <c r="G1625" s="400"/>
      <c r="H1625" s="400"/>
      <c r="I1625" s="400"/>
      <c r="J1625" s="409"/>
      <c r="K1625" s="400"/>
      <c r="L1625" s="400"/>
      <c r="M1625" s="400"/>
      <c r="N1625" s="400"/>
      <c r="O1625" s="400"/>
      <c r="P1625" s="400"/>
      <c r="Q1625" s="400"/>
      <c r="R1625" s="400"/>
      <c r="S1625" s="400"/>
      <c r="T1625" s="400"/>
      <c r="V1625" s="403"/>
      <c r="W1625" s="403"/>
      <c r="X1625" s="403"/>
      <c r="Y1625" s="400"/>
      <c r="Z1625" s="400"/>
      <c r="AA1625" s="400"/>
      <c r="AB1625" s="400"/>
      <c r="AC1625" s="400"/>
      <c r="AD1625" s="400"/>
      <c r="AE1625" s="400"/>
      <c r="AF1625" s="400"/>
      <c r="AG1625" s="408"/>
      <c r="AH1625" s="400"/>
      <c r="AI1625" s="400"/>
      <c r="AJ1625" s="400"/>
      <c r="AK1625" s="400"/>
      <c r="AL1625" s="6"/>
      <c r="AM1625" s="6"/>
      <c r="AN1625" s="8"/>
    </row>
    <row r="1626" spans="1:40">
      <c r="A1626" s="725"/>
      <c r="B1626" s="727"/>
      <c r="C1626" s="726"/>
      <c r="D1626" s="726"/>
      <c r="E1626" s="400"/>
      <c r="F1626" s="401"/>
      <c r="G1626" s="400"/>
      <c r="H1626" s="400"/>
      <c r="I1626" s="400"/>
      <c r="J1626" s="409"/>
      <c r="K1626" s="400"/>
      <c r="L1626" s="400"/>
      <c r="M1626" s="400"/>
      <c r="N1626" s="400"/>
      <c r="O1626" s="400"/>
      <c r="P1626" s="400"/>
      <c r="Q1626" s="400"/>
      <c r="R1626" s="400"/>
      <c r="S1626" s="400"/>
      <c r="T1626" s="400"/>
      <c r="V1626" s="403"/>
      <c r="W1626" s="403"/>
      <c r="X1626" s="403"/>
      <c r="Y1626" s="400"/>
      <c r="Z1626" s="400"/>
      <c r="AA1626" s="400"/>
      <c r="AB1626" s="400"/>
      <c r="AC1626" s="400"/>
      <c r="AD1626" s="400"/>
      <c r="AE1626" s="400"/>
      <c r="AF1626" s="400"/>
      <c r="AG1626" s="408"/>
      <c r="AH1626" s="400"/>
      <c r="AI1626" s="400"/>
      <c r="AJ1626" s="400"/>
      <c r="AK1626" s="400"/>
      <c r="AL1626" s="6"/>
      <c r="AM1626" s="6"/>
      <c r="AN1626" s="8"/>
    </row>
    <row r="1627" spans="1:40">
      <c r="A1627" s="725"/>
      <c r="B1627" s="727"/>
      <c r="C1627" s="726"/>
      <c r="D1627" s="726"/>
      <c r="E1627" s="400"/>
      <c r="F1627" s="401"/>
      <c r="G1627" s="400"/>
      <c r="H1627" s="400"/>
      <c r="I1627" s="400"/>
      <c r="J1627" s="409"/>
      <c r="K1627" s="400"/>
      <c r="L1627" s="400"/>
      <c r="M1627" s="400"/>
      <c r="N1627" s="400"/>
      <c r="O1627" s="400"/>
      <c r="P1627" s="400"/>
      <c r="Q1627" s="400"/>
      <c r="R1627" s="400"/>
      <c r="S1627" s="400"/>
      <c r="T1627" s="400"/>
      <c r="V1627" s="403"/>
      <c r="W1627" s="403"/>
      <c r="X1627" s="403"/>
      <c r="Y1627" s="400"/>
      <c r="Z1627" s="400"/>
      <c r="AA1627" s="400"/>
      <c r="AB1627" s="400"/>
      <c r="AC1627" s="400"/>
      <c r="AD1627" s="400"/>
      <c r="AE1627" s="400"/>
      <c r="AF1627" s="400"/>
      <c r="AG1627" s="408"/>
      <c r="AH1627" s="400"/>
      <c r="AI1627" s="400"/>
      <c r="AJ1627" s="400"/>
      <c r="AK1627" s="400"/>
      <c r="AL1627" s="6"/>
      <c r="AM1627" s="6"/>
      <c r="AN1627" s="8"/>
    </row>
    <row r="1628" spans="1:40">
      <c r="A1628" s="725"/>
      <c r="B1628" s="727"/>
      <c r="C1628" s="726"/>
      <c r="D1628" s="726"/>
      <c r="E1628" s="400"/>
      <c r="F1628" s="401"/>
      <c r="G1628" s="400"/>
      <c r="H1628" s="400"/>
      <c r="I1628" s="400"/>
      <c r="J1628" s="409"/>
      <c r="K1628" s="400"/>
      <c r="L1628" s="400"/>
      <c r="M1628" s="400"/>
      <c r="N1628" s="400"/>
      <c r="O1628" s="400"/>
      <c r="P1628" s="400"/>
      <c r="Q1628" s="400"/>
      <c r="R1628" s="400"/>
      <c r="S1628" s="400"/>
      <c r="T1628" s="400"/>
      <c r="V1628" s="403"/>
      <c r="W1628" s="403"/>
      <c r="X1628" s="403"/>
      <c r="Y1628" s="400"/>
      <c r="Z1628" s="400"/>
      <c r="AA1628" s="400"/>
      <c r="AB1628" s="400"/>
      <c r="AC1628" s="400"/>
      <c r="AD1628" s="400"/>
      <c r="AE1628" s="400"/>
      <c r="AF1628" s="400"/>
      <c r="AG1628" s="408"/>
      <c r="AH1628" s="400"/>
      <c r="AI1628" s="400"/>
      <c r="AJ1628" s="400"/>
      <c r="AK1628" s="400"/>
      <c r="AL1628" s="6"/>
      <c r="AM1628" s="6"/>
      <c r="AN1628" s="8"/>
    </row>
    <row r="1629" spans="1:40">
      <c r="A1629" s="725"/>
      <c r="B1629" s="727"/>
      <c r="C1629" s="726"/>
      <c r="D1629" s="726"/>
      <c r="E1629" s="400"/>
      <c r="F1629" s="401"/>
      <c r="G1629" s="400"/>
      <c r="H1629" s="400"/>
      <c r="I1629" s="400"/>
      <c r="J1629" s="409"/>
      <c r="K1629" s="400"/>
      <c r="L1629" s="400"/>
      <c r="M1629" s="400"/>
      <c r="N1629" s="400"/>
      <c r="O1629" s="400"/>
      <c r="P1629" s="400"/>
      <c r="Q1629" s="400"/>
      <c r="R1629" s="400"/>
      <c r="S1629" s="400"/>
      <c r="T1629" s="400"/>
      <c r="V1629" s="403"/>
      <c r="W1629" s="403"/>
      <c r="X1629" s="403"/>
      <c r="Y1629" s="400"/>
      <c r="Z1629" s="400"/>
      <c r="AA1629" s="400"/>
      <c r="AB1629" s="400"/>
      <c r="AC1629" s="400"/>
      <c r="AD1629" s="400"/>
      <c r="AE1629" s="400"/>
      <c r="AF1629" s="400"/>
      <c r="AG1629" s="408"/>
      <c r="AH1629" s="400"/>
      <c r="AI1629" s="400"/>
      <c r="AJ1629" s="400"/>
      <c r="AK1629" s="400"/>
      <c r="AL1629" s="6"/>
      <c r="AM1629" s="6"/>
      <c r="AN1629" s="8"/>
    </row>
    <row r="1630" spans="1:40">
      <c r="A1630" s="725"/>
      <c r="B1630" s="727"/>
      <c r="C1630" s="726"/>
      <c r="D1630" s="726"/>
      <c r="E1630" s="400"/>
      <c r="F1630" s="401"/>
      <c r="G1630" s="400"/>
      <c r="H1630" s="400"/>
      <c r="I1630" s="400"/>
      <c r="J1630" s="409"/>
      <c r="K1630" s="400"/>
      <c r="L1630" s="400"/>
      <c r="M1630" s="400"/>
      <c r="N1630" s="400"/>
      <c r="O1630" s="400"/>
      <c r="P1630" s="400"/>
      <c r="Q1630" s="400"/>
      <c r="R1630" s="400"/>
      <c r="S1630" s="400"/>
      <c r="T1630" s="400"/>
      <c r="V1630" s="403"/>
      <c r="W1630" s="403"/>
      <c r="X1630" s="403"/>
      <c r="Y1630" s="400"/>
      <c r="Z1630" s="400"/>
      <c r="AA1630" s="400"/>
      <c r="AB1630" s="400"/>
      <c r="AC1630" s="400"/>
      <c r="AD1630" s="400"/>
      <c r="AE1630" s="400"/>
      <c r="AF1630" s="400"/>
      <c r="AG1630" s="408"/>
      <c r="AH1630" s="400"/>
      <c r="AI1630" s="400"/>
      <c r="AJ1630" s="400"/>
      <c r="AK1630" s="400"/>
      <c r="AL1630" s="6"/>
      <c r="AM1630" s="6"/>
      <c r="AN1630" s="8"/>
    </row>
    <row r="1631" spans="1:40">
      <c r="A1631" s="725"/>
      <c r="B1631" s="727"/>
      <c r="C1631" s="726"/>
      <c r="D1631" s="726"/>
      <c r="E1631" s="400"/>
      <c r="F1631" s="401"/>
      <c r="G1631" s="400"/>
      <c r="H1631" s="400"/>
      <c r="I1631" s="400"/>
      <c r="J1631" s="409"/>
      <c r="K1631" s="400"/>
      <c r="L1631" s="400"/>
      <c r="M1631" s="400"/>
      <c r="N1631" s="400"/>
      <c r="O1631" s="400"/>
      <c r="P1631" s="400"/>
      <c r="Q1631" s="400"/>
      <c r="R1631" s="400"/>
      <c r="S1631" s="400"/>
      <c r="T1631" s="400"/>
      <c r="V1631" s="403"/>
      <c r="W1631" s="403"/>
      <c r="X1631" s="403"/>
      <c r="Y1631" s="400"/>
      <c r="Z1631" s="400"/>
      <c r="AA1631" s="400"/>
      <c r="AB1631" s="400"/>
      <c r="AC1631" s="400"/>
      <c r="AD1631" s="400"/>
      <c r="AE1631" s="400"/>
      <c r="AF1631" s="400"/>
      <c r="AG1631" s="408"/>
      <c r="AH1631" s="400"/>
      <c r="AI1631" s="400"/>
      <c r="AJ1631" s="400"/>
      <c r="AK1631" s="400"/>
      <c r="AL1631" s="6"/>
      <c r="AM1631" s="6"/>
      <c r="AN1631" s="8"/>
    </row>
    <row r="1632" spans="1:40">
      <c r="A1632" s="725"/>
      <c r="B1632" s="727"/>
      <c r="C1632" s="726"/>
      <c r="D1632" s="726"/>
      <c r="E1632" s="400"/>
      <c r="F1632" s="401"/>
      <c r="G1632" s="400"/>
      <c r="H1632" s="400"/>
      <c r="I1632" s="400"/>
      <c r="J1632" s="409"/>
      <c r="K1632" s="400"/>
      <c r="L1632" s="400"/>
      <c r="M1632" s="400"/>
      <c r="N1632" s="400"/>
      <c r="O1632" s="400"/>
      <c r="P1632" s="400"/>
      <c r="Q1632" s="400"/>
      <c r="R1632" s="400"/>
      <c r="S1632" s="400"/>
      <c r="T1632" s="400"/>
      <c r="V1632" s="403"/>
      <c r="W1632" s="403"/>
      <c r="X1632" s="403"/>
      <c r="Y1632" s="400"/>
      <c r="Z1632" s="400"/>
      <c r="AA1632" s="400"/>
      <c r="AB1632" s="400"/>
      <c r="AC1632" s="400"/>
      <c r="AD1632" s="400"/>
      <c r="AE1632" s="400"/>
      <c r="AF1632" s="400"/>
      <c r="AG1632" s="408"/>
      <c r="AH1632" s="400"/>
      <c r="AI1632" s="400"/>
      <c r="AJ1632" s="400"/>
      <c r="AK1632" s="400"/>
      <c r="AL1632" s="6"/>
      <c r="AM1632" s="6"/>
      <c r="AN1632" s="8"/>
    </row>
    <row r="1633" spans="1:40">
      <c r="A1633" s="725"/>
      <c r="B1633" s="727"/>
      <c r="C1633" s="726"/>
      <c r="D1633" s="726"/>
      <c r="E1633" s="400"/>
      <c r="F1633" s="401"/>
      <c r="G1633" s="400"/>
      <c r="H1633" s="400"/>
      <c r="I1633" s="400"/>
      <c r="J1633" s="409"/>
      <c r="K1633" s="400"/>
      <c r="L1633" s="400"/>
      <c r="M1633" s="400"/>
      <c r="N1633" s="400"/>
      <c r="O1633" s="400"/>
      <c r="P1633" s="400"/>
      <c r="Q1633" s="400"/>
      <c r="R1633" s="400"/>
      <c r="S1633" s="400"/>
      <c r="T1633" s="400"/>
      <c r="V1633" s="403"/>
      <c r="W1633" s="403"/>
      <c r="X1633" s="403"/>
      <c r="Y1633" s="400"/>
      <c r="Z1633" s="400"/>
      <c r="AA1633" s="400"/>
      <c r="AB1633" s="400"/>
      <c r="AC1633" s="400"/>
      <c r="AD1633" s="400"/>
      <c r="AE1633" s="400"/>
      <c r="AF1633" s="400"/>
      <c r="AG1633" s="408"/>
      <c r="AH1633" s="400"/>
      <c r="AI1633" s="400"/>
      <c r="AJ1633" s="400"/>
      <c r="AK1633" s="400"/>
      <c r="AL1633" s="6"/>
      <c r="AM1633" s="6"/>
      <c r="AN1633" s="8"/>
    </row>
    <row r="1634" spans="1:40">
      <c r="A1634" s="725"/>
      <c r="B1634" s="727"/>
      <c r="C1634" s="726"/>
      <c r="D1634" s="726"/>
      <c r="E1634" s="400"/>
      <c r="F1634" s="401"/>
      <c r="G1634" s="400"/>
      <c r="H1634" s="400"/>
      <c r="I1634" s="400"/>
      <c r="J1634" s="409"/>
      <c r="K1634" s="400"/>
      <c r="L1634" s="400"/>
      <c r="M1634" s="400"/>
      <c r="N1634" s="400"/>
      <c r="O1634" s="400"/>
      <c r="P1634" s="400"/>
      <c r="Q1634" s="400"/>
      <c r="R1634" s="400"/>
      <c r="S1634" s="400"/>
      <c r="T1634" s="400"/>
      <c r="V1634" s="403"/>
      <c r="W1634" s="403"/>
      <c r="X1634" s="403"/>
      <c r="Y1634" s="400"/>
      <c r="Z1634" s="400"/>
      <c r="AA1634" s="400"/>
      <c r="AB1634" s="400"/>
      <c r="AC1634" s="400"/>
      <c r="AD1634" s="400"/>
      <c r="AE1634" s="400"/>
      <c r="AF1634" s="400"/>
      <c r="AG1634" s="408"/>
      <c r="AH1634" s="400"/>
      <c r="AI1634" s="400"/>
      <c r="AJ1634" s="400"/>
      <c r="AK1634" s="400"/>
      <c r="AL1634" s="6"/>
      <c r="AM1634" s="6"/>
      <c r="AN1634" s="8"/>
    </row>
    <row r="1635" spans="1:40">
      <c r="A1635" s="725"/>
      <c r="B1635" s="727"/>
      <c r="C1635" s="726"/>
      <c r="D1635" s="726"/>
      <c r="E1635" s="400"/>
      <c r="F1635" s="401"/>
      <c r="G1635" s="400"/>
      <c r="H1635" s="400"/>
      <c r="I1635" s="400"/>
      <c r="J1635" s="409"/>
      <c r="K1635" s="400"/>
      <c r="L1635" s="400"/>
      <c r="M1635" s="400"/>
      <c r="N1635" s="400"/>
      <c r="O1635" s="400"/>
      <c r="P1635" s="400"/>
      <c r="Q1635" s="400"/>
      <c r="R1635" s="400"/>
      <c r="S1635" s="400"/>
      <c r="T1635" s="400"/>
      <c r="V1635" s="403"/>
      <c r="W1635" s="403"/>
      <c r="X1635" s="403"/>
      <c r="Y1635" s="400"/>
      <c r="Z1635" s="400"/>
      <c r="AA1635" s="400"/>
      <c r="AB1635" s="400"/>
      <c r="AC1635" s="400"/>
      <c r="AD1635" s="400"/>
      <c r="AE1635" s="400"/>
      <c r="AF1635" s="400"/>
      <c r="AG1635" s="408"/>
      <c r="AH1635" s="400"/>
      <c r="AI1635" s="400"/>
      <c r="AJ1635" s="400"/>
      <c r="AK1635" s="400"/>
      <c r="AL1635" s="6"/>
      <c r="AM1635" s="6"/>
      <c r="AN1635" s="8"/>
    </row>
    <row r="1636" spans="1:40">
      <c r="A1636" s="725"/>
      <c r="B1636" s="727"/>
      <c r="C1636" s="726"/>
      <c r="D1636" s="726"/>
      <c r="E1636" s="400"/>
      <c r="F1636" s="401"/>
      <c r="G1636" s="400"/>
      <c r="H1636" s="400"/>
      <c r="I1636" s="400"/>
      <c r="J1636" s="409"/>
      <c r="K1636" s="400"/>
      <c r="L1636" s="400"/>
      <c r="M1636" s="400"/>
      <c r="N1636" s="400"/>
      <c r="O1636" s="400"/>
      <c r="P1636" s="400"/>
      <c r="Q1636" s="400"/>
      <c r="R1636" s="400"/>
      <c r="S1636" s="400"/>
      <c r="T1636" s="400"/>
      <c r="V1636" s="403"/>
      <c r="W1636" s="403"/>
      <c r="X1636" s="403"/>
      <c r="Y1636" s="400"/>
      <c r="Z1636" s="400"/>
      <c r="AA1636" s="400"/>
      <c r="AB1636" s="400"/>
      <c r="AC1636" s="400"/>
      <c r="AD1636" s="400"/>
      <c r="AE1636" s="400"/>
      <c r="AF1636" s="400"/>
      <c r="AG1636" s="408"/>
      <c r="AH1636" s="400"/>
      <c r="AI1636" s="400"/>
      <c r="AJ1636" s="400"/>
      <c r="AK1636" s="400"/>
      <c r="AL1636" s="6"/>
      <c r="AM1636" s="6"/>
      <c r="AN1636" s="8"/>
    </row>
    <row r="1637" spans="1:40">
      <c r="A1637" s="725"/>
      <c r="B1637" s="727"/>
      <c r="C1637" s="726"/>
      <c r="D1637" s="726"/>
      <c r="E1637" s="400"/>
      <c r="F1637" s="401"/>
      <c r="G1637" s="400"/>
      <c r="H1637" s="400"/>
      <c r="I1637" s="400"/>
      <c r="J1637" s="409"/>
      <c r="K1637" s="400"/>
      <c r="L1637" s="400"/>
      <c r="M1637" s="400"/>
      <c r="N1637" s="400"/>
      <c r="O1637" s="400"/>
      <c r="P1637" s="400"/>
      <c r="Q1637" s="400"/>
      <c r="R1637" s="400"/>
      <c r="S1637" s="400"/>
      <c r="T1637" s="400"/>
      <c r="V1637" s="403"/>
      <c r="W1637" s="403"/>
      <c r="X1637" s="403"/>
      <c r="Y1637" s="400"/>
      <c r="Z1637" s="400"/>
      <c r="AA1637" s="400"/>
      <c r="AB1637" s="400"/>
      <c r="AC1637" s="400"/>
      <c r="AD1637" s="400"/>
      <c r="AE1637" s="400"/>
      <c r="AF1637" s="400"/>
      <c r="AG1637" s="408"/>
      <c r="AH1637" s="400"/>
      <c r="AI1637" s="400"/>
      <c r="AJ1637" s="400"/>
      <c r="AK1637" s="400"/>
      <c r="AL1637" s="6"/>
      <c r="AM1637" s="6"/>
      <c r="AN1637" s="8"/>
    </row>
    <row r="1638" spans="1:40">
      <c r="A1638" s="725"/>
      <c r="B1638" s="727"/>
      <c r="C1638" s="726"/>
      <c r="D1638" s="726"/>
      <c r="E1638" s="400"/>
      <c r="F1638" s="401"/>
      <c r="G1638" s="400"/>
      <c r="H1638" s="400"/>
      <c r="I1638" s="400"/>
      <c r="J1638" s="409"/>
      <c r="K1638" s="400"/>
      <c r="L1638" s="400"/>
      <c r="M1638" s="400"/>
      <c r="N1638" s="400"/>
      <c r="O1638" s="400"/>
      <c r="P1638" s="400"/>
      <c r="Q1638" s="400"/>
      <c r="R1638" s="400"/>
      <c r="S1638" s="400"/>
      <c r="T1638" s="400"/>
      <c r="V1638" s="403"/>
      <c r="W1638" s="403"/>
      <c r="X1638" s="403"/>
      <c r="Y1638" s="400"/>
      <c r="Z1638" s="400"/>
      <c r="AA1638" s="400"/>
      <c r="AB1638" s="400"/>
      <c r="AC1638" s="400"/>
      <c r="AD1638" s="400"/>
      <c r="AE1638" s="400"/>
      <c r="AF1638" s="400"/>
      <c r="AG1638" s="408"/>
      <c r="AH1638" s="400"/>
      <c r="AI1638" s="400"/>
      <c r="AJ1638" s="400"/>
      <c r="AK1638" s="400"/>
      <c r="AL1638" s="6"/>
      <c r="AM1638" s="6"/>
      <c r="AN1638" s="8"/>
    </row>
    <row r="1639" spans="1:40">
      <c r="A1639" s="725"/>
      <c r="B1639" s="727"/>
      <c r="C1639" s="726"/>
      <c r="D1639" s="726"/>
      <c r="E1639" s="400"/>
      <c r="F1639" s="401"/>
      <c r="G1639" s="400"/>
      <c r="H1639" s="400"/>
      <c r="I1639" s="400"/>
      <c r="J1639" s="409"/>
      <c r="K1639" s="400"/>
      <c r="L1639" s="400"/>
      <c r="M1639" s="400"/>
      <c r="N1639" s="400"/>
      <c r="O1639" s="400"/>
      <c r="P1639" s="400"/>
      <c r="Q1639" s="400"/>
      <c r="R1639" s="400"/>
      <c r="S1639" s="400"/>
      <c r="T1639" s="400"/>
      <c r="V1639" s="403"/>
      <c r="W1639" s="403"/>
      <c r="X1639" s="403"/>
      <c r="Y1639" s="400"/>
      <c r="Z1639" s="400"/>
      <c r="AA1639" s="400"/>
      <c r="AB1639" s="400"/>
      <c r="AC1639" s="400"/>
      <c r="AD1639" s="400"/>
      <c r="AE1639" s="400"/>
      <c r="AF1639" s="400"/>
      <c r="AG1639" s="408"/>
      <c r="AH1639" s="400"/>
      <c r="AI1639" s="400"/>
      <c r="AJ1639" s="400"/>
      <c r="AK1639" s="400"/>
      <c r="AL1639" s="6"/>
      <c r="AM1639" s="6"/>
      <c r="AN1639" s="8"/>
    </row>
    <row r="1640" spans="1:40">
      <c r="A1640" s="725"/>
      <c r="B1640" s="727"/>
      <c r="C1640" s="726"/>
      <c r="D1640" s="726"/>
      <c r="E1640" s="400"/>
      <c r="F1640" s="401"/>
      <c r="G1640" s="400"/>
      <c r="H1640" s="400"/>
      <c r="I1640" s="400"/>
      <c r="J1640" s="409"/>
      <c r="K1640" s="400"/>
      <c r="L1640" s="400"/>
      <c r="M1640" s="400"/>
      <c r="N1640" s="400"/>
      <c r="O1640" s="400"/>
      <c r="P1640" s="400"/>
      <c r="Q1640" s="400"/>
      <c r="R1640" s="400"/>
      <c r="S1640" s="400"/>
      <c r="T1640" s="400"/>
      <c r="V1640" s="403"/>
      <c r="W1640" s="403"/>
      <c r="X1640" s="403"/>
      <c r="Y1640" s="400"/>
      <c r="Z1640" s="400"/>
      <c r="AA1640" s="400"/>
      <c r="AB1640" s="400"/>
      <c r="AC1640" s="400"/>
      <c r="AD1640" s="400"/>
      <c r="AE1640" s="400"/>
      <c r="AF1640" s="400"/>
      <c r="AG1640" s="408"/>
      <c r="AH1640" s="400"/>
      <c r="AI1640" s="400"/>
      <c r="AJ1640" s="400"/>
      <c r="AK1640" s="400"/>
      <c r="AL1640" s="6"/>
      <c r="AM1640" s="6"/>
      <c r="AN1640" s="8"/>
    </row>
    <row r="1641" spans="1:40">
      <c r="A1641" s="725"/>
      <c r="B1641" s="727"/>
      <c r="C1641" s="726"/>
      <c r="D1641" s="726"/>
      <c r="E1641" s="400"/>
      <c r="F1641" s="401"/>
      <c r="G1641" s="400"/>
      <c r="H1641" s="400"/>
      <c r="I1641" s="400"/>
      <c r="J1641" s="409"/>
      <c r="K1641" s="400"/>
      <c r="L1641" s="400"/>
      <c r="M1641" s="400"/>
      <c r="N1641" s="400"/>
      <c r="O1641" s="400"/>
      <c r="P1641" s="400"/>
      <c r="Q1641" s="400"/>
      <c r="R1641" s="400"/>
      <c r="S1641" s="400"/>
      <c r="T1641" s="400"/>
      <c r="V1641" s="403"/>
      <c r="W1641" s="403"/>
      <c r="X1641" s="403"/>
      <c r="Y1641" s="400"/>
      <c r="Z1641" s="400"/>
      <c r="AA1641" s="400"/>
      <c r="AB1641" s="400"/>
      <c r="AC1641" s="400"/>
      <c r="AD1641" s="400"/>
      <c r="AE1641" s="400"/>
      <c r="AF1641" s="400"/>
      <c r="AG1641" s="408"/>
      <c r="AH1641" s="400"/>
      <c r="AI1641" s="400"/>
      <c r="AJ1641" s="400"/>
      <c r="AK1641" s="400"/>
      <c r="AL1641" s="6"/>
      <c r="AM1641" s="6"/>
      <c r="AN1641" s="8"/>
    </row>
    <row r="1642" spans="1:40">
      <c r="A1642" s="725"/>
      <c r="B1642" s="727"/>
      <c r="C1642" s="726"/>
      <c r="D1642" s="726"/>
      <c r="E1642" s="400"/>
      <c r="F1642" s="401"/>
      <c r="G1642" s="400"/>
      <c r="H1642" s="400"/>
      <c r="I1642" s="400"/>
      <c r="J1642" s="409"/>
      <c r="K1642" s="400"/>
      <c r="L1642" s="400"/>
      <c r="M1642" s="400"/>
      <c r="N1642" s="400"/>
      <c r="O1642" s="400"/>
      <c r="P1642" s="400"/>
      <c r="Q1642" s="400"/>
      <c r="R1642" s="400"/>
      <c r="S1642" s="400"/>
      <c r="T1642" s="400"/>
      <c r="V1642" s="403"/>
      <c r="W1642" s="403"/>
      <c r="X1642" s="403"/>
      <c r="Y1642" s="400"/>
      <c r="Z1642" s="400"/>
      <c r="AA1642" s="400"/>
      <c r="AB1642" s="400"/>
      <c r="AC1642" s="400"/>
      <c r="AD1642" s="400"/>
      <c r="AE1642" s="400"/>
      <c r="AF1642" s="400"/>
      <c r="AG1642" s="408"/>
      <c r="AH1642" s="400"/>
      <c r="AI1642" s="400"/>
      <c r="AJ1642" s="400"/>
      <c r="AK1642" s="400"/>
      <c r="AL1642" s="6"/>
      <c r="AM1642" s="6"/>
      <c r="AN1642" s="8"/>
    </row>
    <row r="1643" spans="1:40">
      <c r="A1643" s="725"/>
      <c r="B1643" s="727"/>
      <c r="C1643" s="726"/>
      <c r="D1643" s="726"/>
      <c r="E1643" s="400"/>
      <c r="F1643" s="401"/>
      <c r="G1643" s="400"/>
      <c r="H1643" s="400"/>
      <c r="I1643" s="400"/>
      <c r="J1643" s="409"/>
      <c r="K1643" s="400"/>
      <c r="L1643" s="400"/>
      <c r="M1643" s="400"/>
      <c r="N1643" s="400"/>
      <c r="O1643" s="400"/>
      <c r="P1643" s="400"/>
      <c r="Q1643" s="400"/>
      <c r="R1643" s="400"/>
      <c r="S1643" s="400"/>
      <c r="T1643" s="400"/>
      <c r="V1643" s="403"/>
      <c r="W1643" s="403"/>
      <c r="X1643" s="403"/>
      <c r="Y1643" s="400"/>
      <c r="Z1643" s="400"/>
      <c r="AA1643" s="400"/>
      <c r="AB1643" s="400"/>
      <c r="AC1643" s="400"/>
      <c r="AD1643" s="400"/>
      <c r="AE1643" s="400"/>
      <c r="AF1643" s="400"/>
      <c r="AG1643" s="408"/>
      <c r="AH1643" s="400"/>
      <c r="AI1643" s="400"/>
      <c r="AJ1643" s="400"/>
      <c r="AK1643" s="400"/>
      <c r="AL1643" s="6"/>
      <c r="AM1643" s="6"/>
      <c r="AN1643" s="8"/>
    </row>
    <row r="1644" spans="1:40">
      <c r="A1644" s="725"/>
      <c r="B1644" s="727"/>
      <c r="C1644" s="726"/>
      <c r="D1644" s="726"/>
      <c r="E1644" s="400"/>
      <c r="F1644" s="401"/>
      <c r="G1644" s="400"/>
      <c r="H1644" s="400"/>
      <c r="I1644" s="400"/>
      <c r="J1644" s="409"/>
      <c r="K1644" s="400"/>
      <c r="L1644" s="400"/>
      <c r="M1644" s="400"/>
      <c r="N1644" s="400"/>
      <c r="O1644" s="400"/>
      <c r="P1644" s="400"/>
      <c r="Q1644" s="400"/>
      <c r="R1644" s="400"/>
      <c r="S1644" s="400"/>
      <c r="T1644" s="400"/>
      <c r="V1644" s="403"/>
      <c r="W1644" s="403"/>
      <c r="X1644" s="403"/>
      <c r="Y1644" s="400"/>
      <c r="Z1644" s="400"/>
      <c r="AA1644" s="400"/>
      <c r="AB1644" s="400"/>
      <c r="AC1644" s="400"/>
      <c r="AD1644" s="400"/>
      <c r="AE1644" s="400"/>
      <c r="AF1644" s="400"/>
      <c r="AG1644" s="408"/>
      <c r="AH1644" s="400"/>
      <c r="AI1644" s="400"/>
      <c r="AJ1644" s="400"/>
      <c r="AK1644" s="400"/>
      <c r="AL1644" s="6"/>
      <c r="AM1644" s="6"/>
      <c r="AN1644" s="8"/>
    </row>
    <row r="1645" spans="1:40">
      <c r="A1645" s="725"/>
      <c r="B1645" s="727"/>
      <c r="C1645" s="726"/>
      <c r="D1645" s="726"/>
      <c r="E1645" s="400"/>
      <c r="F1645" s="401"/>
      <c r="G1645" s="400"/>
      <c r="H1645" s="400"/>
      <c r="I1645" s="400"/>
      <c r="J1645" s="409"/>
      <c r="K1645" s="400"/>
      <c r="L1645" s="400"/>
      <c r="M1645" s="400"/>
      <c r="N1645" s="400"/>
      <c r="O1645" s="400"/>
      <c r="P1645" s="400"/>
      <c r="Q1645" s="400"/>
      <c r="R1645" s="400"/>
      <c r="S1645" s="400"/>
      <c r="T1645" s="400"/>
      <c r="V1645" s="403"/>
      <c r="W1645" s="403"/>
      <c r="X1645" s="403"/>
      <c r="Y1645" s="400"/>
      <c r="Z1645" s="400"/>
      <c r="AA1645" s="400"/>
      <c r="AB1645" s="400"/>
      <c r="AC1645" s="400"/>
      <c r="AD1645" s="400"/>
      <c r="AE1645" s="400"/>
      <c r="AF1645" s="400"/>
      <c r="AG1645" s="408"/>
      <c r="AH1645" s="400"/>
      <c r="AI1645" s="400"/>
      <c r="AJ1645" s="400"/>
      <c r="AK1645" s="400"/>
      <c r="AL1645" s="6"/>
      <c r="AM1645" s="6"/>
      <c r="AN1645" s="8"/>
    </row>
    <row r="1646" spans="1:40">
      <c r="A1646" s="725"/>
      <c r="B1646" s="727"/>
      <c r="C1646" s="726"/>
      <c r="D1646" s="726"/>
      <c r="E1646" s="400"/>
      <c r="F1646" s="401"/>
      <c r="G1646" s="400"/>
      <c r="H1646" s="400"/>
      <c r="I1646" s="400"/>
      <c r="J1646" s="409"/>
      <c r="K1646" s="400"/>
      <c r="L1646" s="400"/>
      <c r="M1646" s="400"/>
      <c r="N1646" s="400"/>
      <c r="O1646" s="400"/>
      <c r="P1646" s="400"/>
      <c r="Q1646" s="400"/>
      <c r="R1646" s="400"/>
      <c r="S1646" s="400"/>
      <c r="T1646" s="400"/>
      <c r="V1646" s="403"/>
      <c r="W1646" s="403"/>
      <c r="X1646" s="403"/>
      <c r="Y1646" s="400"/>
      <c r="Z1646" s="400"/>
      <c r="AA1646" s="400"/>
      <c r="AB1646" s="400"/>
      <c r="AC1646" s="400"/>
      <c r="AD1646" s="400"/>
      <c r="AE1646" s="400"/>
      <c r="AF1646" s="400"/>
      <c r="AG1646" s="408"/>
      <c r="AH1646" s="400"/>
      <c r="AI1646" s="400"/>
      <c r="AJ1646" s="400"/>
      <c r="AK1646" s="400"/>
      <c r="AL1646" s="6"/>
      <c r="AM1646" s="6"/>
      <c r="AN1646" s="8"/>
    </row>
    <row r="1647" spans="1:40">
      <c r="A1647" s="725"/>
      <c r="B1647" s="727"/>
      <c r="C1647" s="726"/>
      <c r="D1647" s="726"/>
      <c r="E1647" s="400"/>
      <c r="F1647" s="401"/>
      <c r="G1647" s="400"/>
      <c r="H1647" s="400"/>
      <c r="I1647" s="400"/>
      <c r="J1647" s="409"/>
      <c r="K1647" s="400"/>
      <c r="L1647" s="400"/>
      <c r="M1647" s="400"/>
      <c r="N1647" s="400"/>
      <c r="O1647" s="400"/>
      <c r="P1647" s="400"/>
      <c r="Q1647" s="400"/>
      <c r="R1647" s="400"/>
      <c r="S1647" s="400"/>
      <c r="T1647" s="400"/>
      <c r="V1647" s="403"/>
      <c r="W1647" s="403"/>
      <c r="X1647" s="403"/>
      <c r="Y1647" s="400"/>
      <c r="Z1647" s="400"/>
      <c r="AA1647" s="400"/>
      <c r="AB1647" s="400"/>
      <c r="AC1647" s="400"/>
      <c r="AD1647" s="400"/>
      <c r="AE1647" s="400"/>
      <c r="AF1647" s="400"/>
      <c r="AG1647" s="408"/>
      <c r="AH1647" s="400"/>
      <c r="AI1647" s="400"/>
      <c r="AJ1647" s="400"/>
      <c r="AK1647" s="400"/>
      <c r="AL1647" s="6"/>
      <c r="AM1647" s="6"/>
      <c r="AN1647" s="8"/>
    </row>
    <row r="1648" spans="1:40">
      <c r="A1648" s="725"/>
      <c r="B1648" s="727"/>
      <c r="C1648" s="726"/>
      <c r="D1648" s="726"/>
      <c r="E1648" s="400"/>
      <c r="F1648" s="401"/>
      <c r="G1648" s="400"/>
      <c r="H1648" s="400"/>
      <c r="I1648" s="400"/>
      <c r="J1648" s="409"/>
      <c r="K1648" s="400"/>
      <c r="L1648" s="400"/>
      <c r="M1648" s="400"/>
      <c r="N1648" s="400"/>
      <c r="O1648" s="400"/>
      <c r="P1648" s="400"/>
      <c r="Q1648" s="400"/>
      <c r="R1648" s="400"/>
      <c r="S1648" s="400"/>
      <c r="T1648" s="400"/>
      <c r="V1648" s="403"/>
      <c r="W1648" s="403"/>
      <c r="X1648" s="403"/>
      <c r="Y1648" s="400"/>
      <c r="Z1648" s="400"/>
      <c r="AA1648" s="400"/>
      <c r="AB1648" s="400"/>
      <c r="AC1648" s="400"/>
      <c r="AD1648" s="400"/>
      <c r="AE1648" s="400"/>
      <c r="AF1648" s="400"/>
      <c r="AG1648" s="408"/>
      <c r="AH1648" s="400"/>
      <c r="AI1648" s="400"/>
      <c r="AJ1648" s="400"/>
      <c r="AK1648" s="400"/>
      <c r="AL1648" s="6"/>
      <c r="AM1648" s="6"/>
      <c r="AN1648" s="8"/>
    </row>
    <row r="1649" spans="1:40">
      <c r="A1649" s="725"/>
      <c r="B1649" s="727"/>
      <c r="C1649" s="726"/>
      <c r="D1649" s="726"/>
      <c r="E1649" s="400"/>
      <c r="F1649" s="401"/>
      <c r="G1649" s="400"/>
      <c r="H1649" s="400"/>
      <c r="I1649" s="400"/>
      <c r="J1649" s="409"/>
      <c r="K1649" s="400"/>
      <c r="L1649" s="400"/>
      <c r="M1649" s="400"/>
      <c r="N1649" s="400"/>
      <c r="O1649" s="400"/>
      <c r="P1649" s="400"/>
      <c r="Q1649" s="400"/>
      <c r="R1649" s="400"/>
      <c r="S1649" s="400"/>
      <c r="T1649" s="400"/>
      <c r="V1649" s="403"/>
      <c r="W1649" s="403"/>
      <c r="X1649" s="403"/>
      <c r="Y1649" s="400"/>
      <c r="Z1649" s="400"/>
      <c r="AA1649" s="400"/>
      <c r="AB1649" s="400"/>
      <c r="AC1649" s="400"/>
      <c r="AD1649" s="400"/>
      <c r="AE1649" s="400"/>
      <c r="AF1649" s="400"/>
      <c r="AG1649" s="408"/>
      <c r="AH1649" s="400"/>
      <c r="AI1649" s="400"/>
      <c r="AJ1649" s="400"/>
      <c r="AK1649" s="400"/>
      <c r="AL1649" s="6"/>
      <c r="AM1649" s="6"/>
      <c r="AN1649" s="8"/>
    </row>
    <row r="1650" spans="1:40">
      <c r="A1650" s="725"/>
      <c r="B1650" s="727"/>
      <c r="C1650" s="726"/>
      <c r="D1650" s="726"/>
      <c r="E1650" s="400"/>
      <c r="F1650" s="401"/>
      <c r="G1650" s="400"/>
      <c r="H1650" s="400"/>
      <c r="I1650" s="400"/>
      <c r="J1650" s="409"/>
      <c r="K1650" s="400"/>
      <c r="L1650" s="400"/>
      <c r="M1650" s="400"/>
      <c r="N1650" s="400"/>
      <c r="O1650" s="400"/>
      <c r="P1650" s="400"/>
      <c r="Q1650" s="400"/>
      <c r="R1650" s="400"/>
      <c r="S1650" s="400"/>
      <c r="T1650" s="400"/>
      <c r="V1650" s="403"/>
      <c r="W1650" s="403"/>
      <c r="X1650" s="403"/>
      <c r="Y1650" s="400"/>
      <c r="Z1650" s="400"/>
      <c r="AA1650" s="400"/>
      <c r="AB1650" s="400"/>
      <c r="AC1650" s="400"/>
      <c r="AD1650" s="400"/>
      <c r="AE1650" s="400"/>
      <c r="AF1650" s="400"/>
      <c r="AG1650" s="408"/>
      <c r="AH1650" s="400"/>
      <c r="AI1650" s="400"/>
      <c r="AJ1650" s="400"/>
      <c r="AK1650" s="400"/>
      <c r="AL1650" s="6"/>
      <c r="AM1650" s="6"/>
      <c r="AN1650" s="8"/>
    </row>
    <row r="1651" spans="1:40">
      <c r="A1651" s="725"/>
      <c r="B1651" s="727"/>
      <c r="C1651" s="726"/>
      <c r="D1651" s="726"/>
      <c r="E1651" s="400"/>
      <c r="F1651" s="401"/>
      <c r="G1651" s="400"/>
      <c r="H1651" s="400"/>
      <c r="I1651" s="400"/>
      <c r="J1651" s="409"/>
      <c r="K1651" s="400"/>
      <c r="L1651" s="400"/>
      <c r="M1651" s="400"/>
      <c r="N1651" s="400"/>
      <c r="O1651" s="400"/>
      <c r="P1651" s="400"/>
      <c r="Q1651" s="400"/>
      <c r="R1651" s="400"/>
      <c r="S1651" s="400"/>
      <c r="T1651" s="400"/>
      <c r="V1651" s="403"/>
      <c r="W1651" s="403"/>
      <c r="X1651" s="403"/>
      <c r="Y1651" s="400"/>
      <c r="Z1651" s="400"/>
      <c r="AA1651" s="400"/>
      <c r="AB1651" s="400"/>
      <c r="AC1651" s="400"/>
      <c r="AD1651" s="400"/>
      <c r="AE1651" s="400"/>
      <c r="AF1651" s="400"/>
      <c r="AG1651" s="408"/>
      <c r="AH1651" s="400"/>
      <c r="AI1651" s="400"/>
      <c r="AJ1651" s="400"/>
      <c r="AK1651" s="400"/>
      <c r="AL1651" s="6"/>
      <c r="AM1651" s="6"/>
      <c r="AN1651" s="8"/>
    </row>
    <row r="1652" spans="1:40">
      <c r="A1652" s="725"/>
      <c r="B1652" s="727"/>
      <c r="C1652" s="726"/>
      <c r="D1652" s="726"/>
      <c r="E1652" s="400"/>
      <c r="F1652" s="401"/>
      <c r="G1652" s="400"/>
      <c r="H1652" s="400"/>
      <c r="I1652" s="400"/>
      <c r="J1652" s="409"/>
      <c r="K1652" s="400"/>
      <c r="L1652" s="400"/>
      <c r="M1652" s="400"/>
      <c r="N1652" s="400"/>
      <c r="O1652" s="400"/>
      <c r="P1652" s="400"/>
      <c r="Q1652" s="400"/>
      <c r="R1652" s="400"/>
      <c r="S1652" s="400"/>
      <c r="T1652" s="400"/>
      <c r="V1652" s="403"/>
      <c r="W1652" s="403"/>
      <c r="X1652" s="403"/>
      <c r="Y1652" s="400"/>
      <c r="Z1652" s="400"/>
      <c r="AA1652" s="400"/>
      <c r="AB1652" s="400"/>
      <c r="AC1652" s="400"/>
      <c r="AD1652" s="400"/>
      <c r="AE1652" s="400"/>
      <c r="AF1652" s="400"/>
      <c r="AG1652" s="408"/>
      <c r="AH1652" s="400"/>
      <c r="AI1652" s="400"/>
      <c r="AJ1652" s="400"/>
      <c r="AK1652" s="400"/>
      <c r="AL1652" s="6"/>
      <c r="AM1652" s="6"/>
      <c r="AN1652" s="8"/>
    </row>
    <row r="1653" spans="1:40">
      <c r="A1653" s="725"/>
      <c r="B1653" s="727"/>
      <c r="C1653" s="726"/>
      <c r="D1653" s="726"/>
      <c r="E1653" s="400"/>
      <c r="F1653" s="401"/>
      <c r="G1653" s="400"/>
      <c r="H1653" s="400"/>
      <c r="I1653" s="400"/>
      <c r="J1653" s="409"/>
      <c r="K1653" s="400"/>
      <c r="L1653" s="400"/>
      <c r="M1653" s="400"/>
      <c r="N1653" s="400"/>
      <c r="O1653" s="400"/>
      <c r="P1653" s="400"/>
      <c r="Q1653" s="400"/>
      <c r="R1653" s="400"/>
      <c r="S1653" s="400"/>
      <c r="T1653" s="400"/>
      <c r="V1653" s="403"/>
      <c r="W1653" s="403"/>
      <c r="X1653" s="403"/>
      <c r="Y1653" s="400"/>
      <c r="Z1653" s="400"/>
      <c r="AA1653" s="400"/>
      <c r="AB1653" s="400"/>
      <c r="AC1653" s="400"/>
      <c r="AD1653" s="400"/>
      <c r="AE1653" s="400"/>
      <c r="AF1653" s="400"/>
      <c r="AG1653" s="408"/>
      <c r="AH1653" s="400"/>
      <c r="AI1653" s="400"/>
      <c r="AJ1653" s="400"/>
      <c r="AK1653" s="400"/>
      <c r="AL1653" s="6"/>
      <c r="AM1653" s="6"/>
      <c r="AN1653" s="8"/>
    </row>
    <row r="1654" spans="1:40">
      <c r="A1654" s="725"/>
      <c r="B1654" s="727"/>
      <c r="C1654" s="726"/>
      <c r="D1654" s="726"/>
      <c r="E1654" s="400"/>
      <c r="F1654" s="401"/>
      <c r="G1654" s="400"/>
      <c r="H1654" s="400"/>
      <c r="I1654" s="400"/>
      <c r="J1654" s="409"/>
      <c r="K1654" s="400"/>
      <c r="L1654" s="400"/>
      <c r="M1654" s="400"/>
      <c r="N1654" s="400"/>
      <c r="O1654" s="400"/>
      <c r="P1654" s="400"/>
      <c r="Q1654" s="400"/>
      <c r="R1654" s="400"/>
      <c r="S1654" s="400"/>
      <c r="T1654" s="400"/>
      <c r="V1654" s="403"/>
      <c r="W1654" s="403"/>
      <c r="X1654" s="403"/>
      <c r="Y1654" s="400"/>
      <c r="Z1654" s="400"/>
      <c r="AA1654" s="400"/>
      <c r="AB1654" s="400"/>
      <c r="AC1654" s="400"/>
      <c r="AD1654" s="400"/>
      <c r="AE1654" s="400"/>
      <c r="AF1654" s="400"/>
      <c r="AG1654" s="408"/>
      <c r="AH1654" s="400"/>
      <c r="AI1654" s="400"/>
      <c r="AJ1654" s="400"/>
      <c r="AK1654" s="400"/>
      <c r="AL1654" s="6"/>
      <c r="AM1654" s="6"/>
      <c r="AN1654" s="8"/>
    </row>
    <row r="1655" spans="1:40">
      <c r="A1655" s="725"/>
      <c r="B1655" s="727"/>
      <c r="C1655" s="726"/>
      <c r="D1655" s="726"/>
      <c r="E1655" s="400"/>
      <c r="F1655" s="401"/>
      <c r="G1655" s="400"/>
      <c r="H1655" s="400"/>
      <c r="I1655" s="400"/>
      <c r="J1655" s="409"/>
      <c r="K1655" s="400"/>
      <c r="L1655" s="400"/>
      <c r="M1655" s="400"/>
      <c r="N1655" s="400"/>
      <c r="O1655" s="400"/>
      <c r="P1655" s="400"/>
      <c r="Q1655" s="400"/>
      <c r="R1655" s="400"/>
      <c r="S1655" s="400"/>
      <c r="T1655" s="400"/>
      <c r="V1655" s="403"/>
      <c r="W1655" s="403"/>
      <c r="X1655" s="403"/>
      <c r="Y1655" s="400"/>
      <c r="Z1655" s="400"/>
      <c r="AA1655" s="400"/>
      <c r="AB1655" s="400"/>
      <c r="AC1655" s="400"/>
      <c r="AD1655" s="400"/>
      <c r="AE1655" s="400"/>
      <c r="AF1655" s="400"/>
      <c r="AG1655" s="408"/>
      <c r="AH1655" s="400"/>
      <c r="AI1655" s="400"/>
      <c r="AJ1655" s="400"/>
      <c r="AK1655" s="400"/>
      <c r="AL1655" s="6"/>
      <c r="AM1655" s="6"/>
      <c r="AN1655" s="8"/>
    </row>
    <row r="1656" spans="1:40">
      <c r="A1656" s="725"/>
      <c r="B1656" s="727"/>
      <c r="C1656" s="726"/>
      <c r="D1656" s="726"/>
      <c r="E1656" s="400"/>
      <c r="F1656" s="401"/>
      <c r="G1656" s="400"/>
      <c r="H1656" s="400"/>
      <c r="I1656" s="400"/>
      <c r="J1656" s="409"/>
      <c r="K1656" s="400"/>
      <c r="L1656" s="400"/>
      <c r="M1656" s="400"/>
      <c r="N1656" s="400"/>
      <c r="O1656" s="400"/>
      <c r="P1656" s="400"/>
      <c r="Q1656" s="400"/>
      <c r="R1656" s="400"/>
      <c r="S1656" s="400"/>
      <c r="T1656" s="400"/>
      <c r="V1656" s="403"/>
      <c r="W1656" s="403"/>
      <c r="X1656" s="403"/>
      <c r="Y1656" s="400"/>
      <c r="Z1656" s="400"/>
      <c r="AA1656" s="400"/>
      <c r="AB1656" s="400"/>
      <c r="AC1656" s="400"/>
      <c r="AD1656" s="400"/>
      <c r="AE1656" s="400"/>
      <c r="AF1656" s="400"/>
      <c r="AG1656" s="408"/>
      <c r="AH1656" s="400"/>
      <c r="AI1656" s="400"/>
      <c r="AJ1656" s="400"/>
      <c r="AK1656" s="400"/>
      <c r="AL1656" s="6"/>
      <c r="AM1656" s="6"/>
      <c r="AN1656" s="8"/>
    </row>
    <row r="1657" spans="1:40">
      <c r="A1657" s="725"/>
      <c r="B1657" s="727"/>
      <c r="C1657" s="726"/>
      <c r="D1657" s="726"/>
      <c r="E1657" s="400"/>
      <c r="F1657" s="401"/>
      <c r="G1657" s="400"/>
      <c r="H1657" s="400"/>
      <c r="I1657" s="400"/>
      <c r="J1657" s="409"/>
      <c r="K1657" s="400"/>
      <c r="L1657" s="400"/>
      <c r="M1657" s="400"/>
      <c r="N1657" s="400"/>
      <c r="O1657" s="400"/>
      <c r="P1657" s="400"/>
      <c r="Q1657" s="400"/>
      <c r="R1657" s="400"/>
      <c r="S1657" s="400"/>
      <c r="T1657" s="400"/>
      <c r="V1657" s="403"/>
      <c r="W1657" s="403"/>
      <c r="X1657" s="403"/>
      <c r="Y1657" s="400"/>
      <c r="Z1657" s="400"/>
      <c r="AA1657" s="400"/>
      <c r="AB1657" s="400"/>
      <c r="AC1657" s="400"/>
      <c r="AD1657" s="400"/>
      <c r="AE1657" s="400"/>
      <c r="AF1657" s="400"/>
      <c r="AG1657" s="408"/>
      <c r="AH1657" s="400"/>
      <c r="AI1657" s="400"/>
      <c r="AJ1657" s="400"/>
      <c r="AK1657" s="400"/>
      <c r="AL1657" s="6"/>
      <c r="AM1657" s="6"/>
      <c r="AN1657" s="8"/>
    </row>
    <row r="1658" spans="1:40">
      <c r="A1658" s="725"/>
      <c r="B1658" s="727"/>
      <c r="C1658" s="726"/>
      <c r="D1658" s="726"/>
      <c r="E1658" s="400"/>
      <c r="F1658" s="401"/>
      <c r="G1658" s="400"/>
      <c r="H1658" s="400"/>
      <c r="I1658" s="400"/>
      <c r="J1658" s="409"/>
      <c r="K1658" s="400"/>
      <c r="L1658" s="400"/>
      <c r="M1658" s="400"/>
      <c r="N1658" s="400"/>
      <c r="O1658" s="400"/>
      <c r="P1658" s="400"/>
      <c r="Q1658" s="400"/>
      <c r="R1658" s="400"/>
      <c r="S1658" s="400"/>
      <c r="T1658" s="400"/>
      <c r="V1658" s="403"/>
      <c r="W1658" s="403"/>
      <c r="X1658" s="403"/>
      <c r="Y1658" s="400"/>
      <c r="Z1658" s="400"/>
      <c r="AA1658" s="400"/>
      <c r="AB1658" s="400"/>
      <c r="AC1658" s="400"/>
      <c r="AD1658" s="400"/>
      <c r="AE1658" s="400"/>
      <c r="AF1658" s="400"/>
      <c r="AG1658" s="408"/>
      <c r="AH1658" s="400"/>
      <c r="AI1658" s="400"/>
      <c r="AJ1658" s="400"/>
      <c r="AK1658" s="400"/>
      <c r="AL1658" s="6"/>
      <c r="AM1658" s="6"/>
      <c r="AN1658" s="8"/>
    </row>
    <row r="1659" spans="1:40">
      <c r="A1659" s="725"/>
      <c r="B1659" s="727"/>
      <c r="C1659" s="726"/>
      <c r="D1659" s="726"/>
      <c r="E1659" s="400"/>
      <c r="F1659" s="401"/>
      <c r="G1659" s="400"/>
      <c r="H1659" s="400"/>
      <c r="I1659" s="400"/>
      <c r="J1659" s="409"/>
      <c r="K1659" s="400"/>
      <c r="L1659" s="400"/>
      <c r="M1659" s="400"/>
      <c r="N1659" s="400"/>
      <c r="O1659" s="400"/>
      <c r="P1659" s="400"/>
      <c r="Q1659" s="400"/>
      <c r="R1659" s="400"/>
      <c r="S1659" s="400"/>
      <c r="T1659" s="400"/>
      <c r="V1659" s="403"/>
      <c r="W1659" s="403"/>
      <c r="X1659" s="403"/>
      <c r="Y1659" s="400"/>
      <c r="Z1659" s="400"/>
      <c r="AA1659" s="400"/>
      <c r="AB1659" s="400"/>
      <c r="AC1659" s="400"/>
      <c r="AD1659" s="400"/>
      <c r="AE1659" s="400"/>
      <c r="AF1659" s="400"/>
      <c r="AG1659" s="408"/>
      <c r="AH1659" s="400"/>
      <c r="AI1659" s="400"/>
      <c r="AJ1659" s="400"/>
      <c r="AK1659" s="400"/>
      <c r="AL1659" s="6"/>
      <c r="AM1659" s="6"/>
      <c r="AN1659" s="8"/>
    </row>
    <row r="1660" spans="1:40">
      <c r="A1660" s="725"/>
      <c r="B1660" s="727"/>
      <c r="C1660" s="726"/>
      <c r="D1660" s="726"/>
      <c r="E1660" s="400"/>
      <c r="F1660" s="401"/>
      <c r="G1660" s="400"/>
      <c r="H1660" s="400"/>
      <c r="I1660" s="400"/>
      <c r="J1660" s="409"/>
      <c r="K1660" s="400"/>
      <c r="L1660" s="400"/>
      <c r="M1660" s="400"/>
      <c r="N1660" s="400"/>
      <c r="O1660" s="400"/>
      <c r="P1660" s="400"/>
      <c r="Q1660" s="400"/>
      <c r="R1660" s="400"/>
      <c r="S1660" s="400"/>
      <c r="T1660" s="400"/>
      <c r="V1660" s="403"/>
      <c r="W1660" s="403"/>
      <c r="X1660" s="403"/>
      <c r="Y1660" s="400"/>
      <c r="Z1660" s="400"/>
      <c r="AA1660" s="400"/>
      <c r="AB1660" s="400"/>
      <c r="AC1660" s="400"/>
      <c r="AD1660" s="400"/>
      <c r="AE1660" s="400"/>
      <c r="AF1660" s="400"/>
      <c r="AG1660" s="408"/>
      <c r="AH1660" s="400"/>
      <c r="AI1660" s="400"/>
      <c r="AJ1660" s="400"/>
      <c r="AK1660" s="400"/>
      <c r="AL1660" s="6"/>
      <c r="AM1660" s="6"/>
      <c r="AN1660" s="8"/>
    </row>
    <row r="1661" spans="1:40">
      <c r="A1661" s="725"/>
      <c r="B1661" s="727"/>
      <c r="C1661" s="726"/>
      <c r="D1661" s="726"/>
      <c r="E1661" s="400"/>
      <c r="F1661" s="401"/>
      <c r="G1661" s="400"/>
      <c r="H1661" s="400"/>
      <c r="I1661" s="400"/>
      <c r="J1661" s="409"/>
      <c r="K1661" s="400"/>
      <c r="L1661" s="400"/>
      <c r="M1661" s="400"/>
      <c r="N1661" s="400"/>
      <c r="O1661" s="400"/>
      <c r="P1661" s="400"/>
      <c r="Q1661" s="400"/>
      <c r="R1661" s="400"/>
      <c r="S1661" s="400"/>
      <c r="T1661" s="400"/>
      <c r="V1661" s="403"/>
      <c r="W1661" s="403"/>
      <c r="X1661" s="403"/>
      <c r="Y1661" s="400"/>
      <c r="Z1661" s="400"/>
      <c r="AA1661" s="400"/>
      <c r="AB1661" s="400"/>
      <c r="AC1661" s="400"/>
      <c r="AD1661" s="400"/>
      <c r="AE1661" s="400"/>
      <c r="AF1661" s="400"/>
      <c r="AG1661" s="408"/>
      <c r="AH1661" s="400"/>
      <c r="AI1661" s="400"/>
      <c r="AJ1661" s="400"/>
      <c r="AK1661" s="400"/>
      <c r="AL1661" s="6"/>
      <c r="AM1661" s="6"/>
      <c r="AN1661" s="8"/>
    </row>
    <row r="1662" spans="1:40">
      <c r="A1662" s="725"/>
      <c r="B1662" s="727"/>
      <c r="C1662" s="726"/>
      <c r="D1662" s="726"/>
      <c r="E1662" s="400"/>
      <c r="F1662" s="401"/>
      <c r="G1662" s="400"/>
      <c r="H1662" s="400"/>
      <c r="I1662" s="400"/>
      <c r="J1662" s="409"/>
      <c r="K1662" s="400"/>
      <c r="L1662" s="400"/>
      <c r="M1662" s="400"/>
      <c r="N1662" s="400"/>
      <c r="O1662" s="400"/>
      <c r="P1662" s="400"/>
      <c r="Q1662" s="400"/>
      <c r="R1662" s="400"/>
      <c r="S1662" s="400"/>
      <c r="T1662" s="400"/>
      <c r="V1662" s="403"/>
      <c r="W1662" s="403"/>
      <c r="X1662" s="403"/>
      <c r="Y1662" s="400"/>
      <c r="Z1662" s="400"/>
      <c r="AA1662" s="400"/>
      <c r="AB1662" s="400"/>
      <c r="AC1662" s="400"/>
      <c r="AD1662" s="400"/>
      <c r="AE1662" s="400"/>
      <c r="AF1662" s="400"/>
      <c r="AG1662" s="408"/>
      <c r="AH1662" s="400"/>
      <c r="AI1662" s="400"/>
      <c r="AJ1662" s="400"/>
      <c r="AK1662" s="400"/>
      <c r="AL1662" s="6"/>
      <c r="AM1662" s="6"/>
      <c r="AN1662" s="8"/>
    </row>
    <row r="1663" spans="1:40">
      <c r="A1663" s="725"/>
      <c r="B1663" s="727"/>
      <c r="C1663" s="726"/>
      <c r="D1663" s="726"/>
      <c r="E1663" s="400"/>
      <c r="F1663" s="401"/>
      <c r="G1663" s="400"/>
      <c r="H1663" s="400"/>
      <c r="I1663" s="400"/>
      <c r="J1663" s="409"/>
      <c r="K1663" s="400"/>
      <c r="L1663" s="400"/>
      <c r="M1663" s="400"/>
      <c r="N1663" s="400"/>
      <c r="O1663" s="400"/>
      <c r="P1663" s="400"/>
      <c r="Q1663" s="400"/>
      <c r="R1663" s="400"/>
      <c r="S1663" s="400"/>
      <c r="T1663" s="400"/>
      <c r="V1663" s="403"/>
      <c r="W1663" s="403"/>
      <c r="X1663" s="403"/>
      <c r="Y1663" s="400"/>
      <c r="Z1663" s="400"/>
      <c r="AA1663" s="400"/>
      <c r="AB1663" s="400"/>
      <c r="AC1663" s="400"/>
      <c r="AD1663" s="400"/>
      <c r="AE1663" s="400"/>
      <c r="AF1663" s="400"/>
      <c r="AG1663" s="408"/>
      <c r="AH1663" s="400"/>
      <c r="AI1663" s="400"/>
      <c r="AJ1663" s="400"/>
      <c r="AK1663" s="400"/>
      <c r="AL1663" s="6"/>
      <c r="AM1663" s="6"/>
      <c r="AN1663" s="8"/>
    </row>
    <row r="1664" spans="1:40">
      <c r="A1664" s="725"/>
      <c r="B1664" s="727"/>
      <c r="C1664" s="726"/>
      <c r="D1664" s="726"/>
      <c r="E1664" s="400"/>
      <c r="F1664" s="401"/>
      <c r="G1664" s="400"/>
      <c r="H1664" s="400"/>
      <c r="I1664" s="400"/>
      <c r="J1664" s="409"/>
      <c r="K1664" s="400"/>
      <c r="L1664" s="400"/>
      <c r="M1664" s="400"/>
      <c r="N1664" s="400"/>
      <c r="O1664" s="400"/>
      <c r="P1664" s="400"/>
      <c r="Q1664" s="400"/>
      <c r="R1664" s="400"/>
      <c r="S1664" s="400"/>
      <c r="T1664" s="400"/>
      <c r="V1664" s="403"/>
      <c r="W1664" s="403"/>
      <c r="X1664" s="403"/>
      <c r="Y1664" s="400"/>
      <c r="Z1664" s="400"/>
      <c r="AA1664" s="400"/>
      <c r="AB1664" s="400"/>
      <c r="AC1664" s="400"/>
      <c r="AD1664" s="400"/>
      <c r="AE1664" s="400"/>
      <c r="AF1664" s="400"/>
      <c r="AG1664" s="408"/>
      <c r="AH1664" s="400"/>
      <c r="AI1664" s="400"/>
      <c r="AJ1664" s="400"/>
      <c r="AK1664" s="400"/>
      <c r="AL1664" s="6"/>
      <c r="AM1664" s="6"/>
      <c r="AN1664" s="8"/>
    </row>
    <row r="1665" spans="1:40">
      <c r="A1665" s="725"/>
      <c r="B1665" s="727"/>
      <c r="C1665" s="726"/>
      <c r="D1665" s="726"/>
      <c r="E1665" s="400"/>
      <c r="F1665" s="401"/>
      <c r="G1665" s="400"/>
      <c r="H1665" s="400"/>
      <c r="I1665" s="400"/>
      <c r="J1665" s="409"/>
      <c r="K1665" s="400"/>
      <c r="L1665" s="400"/>
      <c r="M1665" s="400"/>
      <c r="N1665" s="400"/>
      <c r="O1665" s="400"/>
      <c r="P1665" s="400"/>
      <c r="Q1665" s="400"/>
      <c r="R1665" s="400"/>
      <c r="S1665" s="400"/>
      <c r="T1665" s="400"/>
      <c r="V1665" s="403"/>
      <c r="W1665" s="403"/>
      <c r="X1665" s="403"/>
      <c r="Y1665" s="400"/>
      <c r="Z1665" s="400"/>
      <c r="AA1665" s="400"/>
      <c r="AB1665" s="400"/>
      <c r="AC1665" s="400"/>
      <c r="AD1665" s="400"/>
      <c r="AE1665" s="400"/>
      <c r="AF1665" s="400"/>
      <c r="AG1665" s="408"/>
      <c r="AH1665" s="400"/>
      <c r="AI1665" s="400"/>
      <c r="AJ1665" s="400"/>
      <c r="AK1665" s="400"/>
      <c r="AL1665" s="6"/>
      <c r="AM1665" s="6"/>
      <c r="AN1665" s="8"/>
    </row>
    <row r="1666" spans="1:40">
      <c r="A1666" s="725"/>
      <c r="B1666" s="727"/>
      <c r="C1666" s="726"/>
      <c r="D1666" s="726"/>
      <c r="E1666" s="400"/>
      <c r="F1666" s="401"/>
      <c r="G1666" s="400"/>
      <c r="H1666" s="400"/>
      <c r="I1666" s="400"/>
      <c r="J1666" s="409"/>
      <c r="K1666" s="400"/>
      <c r="L1666" s="400"/>
      <c r="M1666" s="400"/>
      <c r="N1666" s="400"/>
      <c r="O1666" s="400"/>
      <c r="P1666" s="400"/>
      <c r="Q1666" s="400"/>
      <c r="R1666" s="400"/>
      <c r="S1666" s="400"/>
      <c r="T1666" s="400"/>
      <c r="V1666" s="403"/>
      <c r="W1666" s="403"/>
      <c r="X1666" s="403"/>
      <c r="Y1666" s="400"/>
      <c r="Z1666" s="400"/>
      <c r="AA1666" s="400"/>
      <c r="AB1666" s="400"/>
      <c r="AC1666" s="400"/>
      <c r="AD1666" s="400"/>
      <c r="AE1666" s="400"/>
      <c r="AF1666" s="400"/>
      <c r="AG1666" s="408"/>
      <c r="AH1666" s="400"/>
      <c r="AI1666" s="400"/>
      <c r="AJ1666" s="400"/>
      <c r="AK1666" s="400"/>
      <c r="AL1666" s="6"/>
      <c r="AM1666" s="6"/>
      <c r="AN1666" s="8"/>
    </row>
    <row r="1667" spans="1:40">
      <c r="A1667" s="725"/>
      <c r="B1667" s="727"/>
      <c r="C1667" s="726"/>
      <c r="D1667" s="726"/>
      <c r="E1667" s="400"/>
      <c r="F1667" s="401"/>
      <c r="G1667" s="400"/>
      <c r="H1667" s="400"/>
      <c r="I1667" s="400"/>
      <c r="J1667" s="409"/>
      <c r="K1667" s="400"/>
      <c r="L1667" s="400"/>
      <c r="M1667" s="400"/>
      <c r="N1667" s="400"/>
      <c r="O1667" s="400"/>
      <c r="P1667" s="400"/>
      <c r="Q1667" s="400"/>
      <c r="R1667" s="400"/>
      <c r="S1667" s="400"/>
      <c r="T1667" s="400"/>
      <c r="V1667" s="403"/>
      <c r="W1667" s="403"/>
      <c r="X1667" s="403"/>
      <c r="Y1667" s="400"/>
      <c r="Z1667" s="400"/>
      <c r="AA1667" s="400"/>
      <c r="AB1667" s="400"/>
      <c r="AC1667" s="400"/>
      <c r="AD1667" s="400"/>
      <c r="AE1667" s="400"/>
      <c r="AF1667" s="400"/>
      <c r="AG1667" s="408"/>
      <c r="AH1667" s="400"/>
      <c r="AI1667" s="400"/>
      <c r="AJ1667" s="400"/>
      <c r="AK1667" s="400"/>
      <c r="AL1667" s="6"/>
      <c r="AM1667" s="6"/>
      <c r="AN1667" s="8"/>
    </row>
    <row r="1668" spans="1:40">
      <c r="A1668" s="725"/>
      <c r="B1668" s="727"/>
      <c r="C1668" s="726"/>
      <c r="D1668" s="726"/>
      <c r="E1668" s="400"/>
      <c r="F1668" s="401"/>
      <c r="G1668" s="400"/>
      <c r="H1668" s="400"/>
      <c r="I1668" s="400"/>
      <c r="J1668" s="409"/>
      <c r="K1668" s="400"/>
      <c r="L1668" s="400"/>
      <c r="M1668" s="400"/>
      <c r="N1668" s="400"/>
      <c r="O1668" s="400"/>
      <c r="P1668" s="400"/>
      <c r="Q1668" s="400"/>
      <c r="R1668" s="400"/>
      <c r="S1668" s="400"/>
      <c r="T1668" s="400"/>
      <c r="V1668" s="403"/>
      <c r="W1668" s="403"/>
      <c r="X1668" s="403"/>
      <c r="Y1668" s="400"/>
      <c r="Z1668" s="400"/>
      <c r="AA1668" s="400"/>
      <c r="AB1668" s="400"/>
      <c r="AC1668" s="400"/>
      <c r="AD1668" s="400"/>
      <c r="AE1668" s="400"/>
      <c r="AF1668" s="400"/>
      <c r="AG1668" s="408"/>
      <c r="AH1668" s="400"/>
      <c r="AI1668" s="400"/>
      <c r="AJ1668" s="400"/>
      <c r="AK1668" s="400"/>
      <c r="AL1668" s="6"/>
      <c r="AM1668" s="6"/>
      <c r="AN1668" s="8"/>
    </row>
    <row r="1669" spans="1:40">
      <c r="A1669" s="725"/>
      <c r="B1669" s="727"/>
      <c r="C1669" s="726"/>
      <c r="D1669" s="726"/>
      <c r="E1669" s="400"/>
      <c r="F1669" s="401"/>
      <c r="G1669" s="400"/>
      <c r="H1669" s="400"/>
      <c r="I1669" s="400"/>
      <c r="J1669" s="409"/>
      <c r="K1669" s="400"/>
      <c r="L1669" s="400"/>
      <c r="M1669" s="400"/>
      <c r="N1669" s="400"/>
      <c r="O1669" s="400"/>
      <c r="P1669" s="400"/>
      <c r="Q1669" s="400"/>
      <c r="R1669" s="400"/>
      <c r="S1669" s="400"/>
      <c r="T1669" s="400"/>
      <c r="V1669" s="403"/>
      <c r="W1669" s="403"/>
      <c r="X1669" s="403"/>
      <c r="Y1669" s="400"/>
      <c r="Z1669" s="400"/>
      <c r="AA1669" s="400"/>
      <c r="AB1669" s="400"/>
      <c r="AC1669" s="400"/>
      <c r="AD1669" s="400"/>
      <c r="AE1669" s="400"/>
      <c r="AF1669" s="400"/>
      <c r="AG1669" s="408"/>
      <c r="AH1669" s="400"/>
      <c r="AI1669" s="400"/>
      <c r="AJ1669" s="400"/>
      <c r="AK1669" s="400"/>
      <c r="AL1669" s="6"/>
      <c r="AM1669" s="6"/>
      <c r="AN1669" s="8"/>
    </row>
    <row r="1670" spans="1:40">
      <c r="A1670" s="725"/>
      <c r="B1670" s="727"/>
      <c r="C1670" s="726"/>
      <c r="D1670" s="726"/>
      <c r="E1670" s="400"/>
      <c r="F1670" s="401"/>
      <c r="G1670" s="400"/>
      <c r="H1670" s="400"/>
      <c r="I1670" s="400"/>
      <c r="J1670" s="409"/>
      <c r="K1670" s="400"/>
      <c r="L1670" s="400"/>
      <c r="M1670" s="400"/>
      <c r="N1670" s="400"/>
      <c r="O1670" s="400"/>
      <c r="P1670" s="400"/>
      <c r="Q1670" s="400"/>
      <c r="R1670" s="400"/>
      <c r="S1670" s="400"/>
      <c r="T1670" s="400"/>
      <c r="V1670" s="403"/>
      <c r="W1670" s="403"/>
      <c r="X1670" s="403"/>
      <c r="Y1670" s="400"/>
      <c r="Z1670" s="400"/>
      <c r="AA1670" s="400"/>
      <c r="AB1670" s="400"/>
      <c r="AC1670" s="400"/>
      <c r="AD1670" s="400"/>
      <c r="AE1670" s="400"/>
      <c r="AF1670" s="400"/>
      <c r="AG1670" s="408"/>
      <c r="AH1670" s="400"/>
      <c r="AI1670" s="400"/>
      <c r="AJ1670" s="400"/>
      <c r="AK1670" s="400"/>
      <c r="AL1670" s="6"/>
      <c r="AM1670" s="6"/>
      <c r="AN1670" s="8"/>
    </row>
    <row r="1671" spans="1:40">
      <c r="A1671" s="725"/>
      <c r="B1671" s="727"/>
      <c r="C1671" s="726"/>
      <c r="D1671" s="726"/>
      <c r="E1671" s="400"/>
      <c r="F1671" s="401"/>
      <c r="G1671" s="400"/>
      <c r="H1671" s="400"/>
      <c r="I1671" s="400"/>
      <c r="J1671" s="409"/>
      <c r="K1671" s="400"/>
      <c r="L1671" s="400"/>
      <c r="M1671" s="400"/>
      <c r="N1671" s="400"/>
      <c r="O1671" s="400"/>
      <c r="P1671" s="400"/>
      <c r="Q1671" s="400"/>
      <c r="R1671" s="400"/>
      <c r="S1671" s="400"/>
      <c r="T1671" s="400"/>
      <c r="V1671" s="403"/>
      <c r="W1671" s="403"/>
      <c r="X1671" s="403"/>
      <c r="Y1671" s="400"/>
      <c r="Z1671" s="400"/>
      <c r="AA1671" s="400"/>
      <c r="AB1671" s="400"/>
      <c r="AC1671" s="400"/>
      <c r="AD1671" s="400"/>
      <c r="AE1671" s="400"/>
      <c r="AF1671" s="400"/>
      <c r="AG1671" s="408"/>
      <c r="AH1671" s="400"/>
      <c r="AI1671" s="400"/>
      <c r="AJ1671" s="400"/>
      <c r="AK1671" s="400"/>
      <c r="AL1671" s="6"/>
      <c r="AM1671" s="6"/>
      <c r="AN1671" s="8"/>
    </row>
    <row r="1672" spans="1:40">
      <c r="A1672" s="725"/>
      <c r="B1672" s="727"/>
      <c r="C1672" s="726"/>
      <c r="D1672" s="726"/>
      <c r="E1672" s="400"/>
      <c r="F1672" s="401"/>
      <c r="G1672" s="400"/>
      <c r="H1672" s="400"/>
      <c r="I1672" s="400"/>
      <c r="J1672" s="409"/>
      <c r="K1672" s="400"/>
      <c r="L1672" s="400"/>
      <c r="M1672" s="400"/>
      <c r="N1672" s="400"/>
      <c r="O1672" s="400"/>
      <c r="P1672" s="400"/>
      <c r="Q1672" s="400"/>
      <c r="R1672" s="400"/>
      <c r="S1672" s="400"/>
      <c r="T1672" s="400"/>
      <c r="V1672" s="403"/>
      <c r="W1672" s="403"/>
      <c r="X1672" s="403"/>
      <c r="Y1672" s="400"/>
      <c r="Z1672" s="400"/>
      <c r="AA1672" s="400"/>
      <c r="AB1672" s="400"/>
      <c r="AC1672" s="400"/>
      <c r="AD1672" s="400"/>
      <c r="AE1672" s="400"/>
      <c r="AF1672" s="400"/>
      <c r="AG1672" s="408"/>
      <c r="AH1672" s="400"/>
      <c r="AI1672" s="400"/>
      <c r="AJ1672" s="400"/>
      <c r="AK1672" s="400"/>
      <c r="AL1672" s="6"/>
      <c r="AM1672" s="6"/>
      <c r="AN1672" s="8"/>
    </row>
    <row r="1673" spans="1:40">
      <c r="A1673" s="725"/>
      <c r="B1673" s="727"/>
      <c r="C1673" s="726"/>
      <c r="D1673" s="726"/>
      <c r="E1673" s="400"/>
      <c r="F1673" s="401"/>
      <c r="G1673" s="400"/>
      <c r="H1673" s="400"/>
      <c r="I1673" s="400"/>
      <c r="J1673" s="409"/>
      <c r="K1673" s="400"/>
      <c r="L1673" s="400"/>
      <c r="M1673" s="400"/>
      <c r="N1673" s="400"/>
      <c r="O1673" s="400"/>
      <c r="P1673" s="400"/>
      <c r="Q1673" s="400"/>
      <c r="R1673" s="400"/>
      <c r="S1673" s="400"/>
      <c r="T1673" s="400"/>
      <c r="V1673" s="403"/>
      <c r="W1673" s="403"/>
      <c r="X1673" s="403"/>
      <c r="Y1673" s="400"/>
      <c r="Z1673" s="400"/>
      <c r="AA1673" s="400"/>
      <c r="AB1673" s="400"/>
      <c r="AC1673" s="400"/>
      <c r="AD1673" s="400"/>
      <c r="AE1673" s="400"/>
      <c r="AF1673" s="400"/>
      <c r="AG1673" s="408"/>
      <c r="AH1673" s="400"/>
      <c r="AI1673" s="400"/>
      <c r="AJ1673" s="400"/>
      <c r="AK1673" s="400"/>
      <c r="AL1673" s="6"/>
      <c r="AM1673" s="6"/>
      <c r="AN1673" s="8"/>
    </row>
    <row r="1674" spans="1:40">
      <c r="A1674" s="725"/>
      <c r="B1674" s="727"/>
      <c r="C1674" s="726"/>
      <c r="D1674" s="726"/>
      <c r="E1674" s="400"/>
      <c r="F1674" s="401"/>
      <c r="G1674" s="400"/>
      <c r="H1674" s="400"/>
      <c r="I1674" s="400"/>
      <c r="J1674" s="409"/>
      <c r="K1674" s="400"/>
      <c r="L1674" s="400"/>
      <c r="M1674" s="400"/>
      <c r="N1674" s="400"/>
      <c r="O1674" s="400"/>
      <c r="P1674" s="400"/>
      <c r="Q1674" s="400"/>
      <c r="R1674" s="400"/>
      <c r="S1674" s="400"/>
      <c r="T1674" s="400"/>
      <c r="V1674" s="403"/>
      <c r="W1674" s="403"/>
      <c r="X1674" s="403"/>
      <c r="Y1674" s="400"/>
      <c r="Z1674" s="400"/>
      <c r="AA1674" s="400"/>
      <c r="AB1674" s="400"/>
      <c r="AC1674" s="400"/>
      <c r="AD1674" s="400"/>
      <c r="AE1674" s="400"/>
      <c r="AF1674" s="400"/>
      <c r="AG1674" s="408"/>
      <c r="AH1674" s="400"/>
      <c r="AI1674" s="400"/>
      <c r="AJ1674" s="400"/>
      <c r="AK1674" s="400"/>
      <c r="AL1674" s="6"/>
      <c r="AM1674" s="6"/>
      <c r="AN1674" s="8"/>
    </row>
    <row r="1675" spans="1:40">
      <c r="A1675" s="725"/>
      <c r="B1675" s="727"/>
      <c r="C1675" s="726"/>
      <c r="D1675" s="726"/>
      <c r="E1675" s="400"/>
      <c r="F1675" s="401"/>
      <c r="G1675" s="400"/>
      <c r="H1675" s="400"/>
      <c r="I1675" s="400"/>
      <c r="J1675" s="409"/>
      <c r="K1675" s="400"/>
      <c r="L1675" s="400"/>
      <c r="M1675" s="400"/>
      <c r="N1675" s="400"/>
      <c r="O1675" s="400"/>
      <c r="P1675" s="400"/>
      <c r="Q1675" s="400"/>
      <c r="R1675" s="400"/>
      <c r="S1675" s="400"/>
      <c r="T1675" s="400"/>
      <c r="V1675" s="403"/>
      <c r="W1675" s="403"/>
      <c r="X1675" s="403"/>
      <c r="Y1675" s="400"/>
      <c r="Z1675" s="400"/>
      <c r="AA1675" s="400"/>
      <c r="AB1675" s="400"/>
      <c r="AC1675" s="400"/>
      <c r="AD1675" s="400"/>
      <c r="AE1675" s="400"/>
      <c r="AF1675" s="400"/>
      <c r="AG1675" s="408"/>
      <c r="AH1675" s="400"/>
      <c r="AI1675" s="400"/>
      <c r="AJ1675" s="400"/>
      <c r="AK1675" s="400"/>
      <c r="AL1675" s="6"/>
      <c r="AM1675" s="6"/>
      <c r="AN1675" s="8"/>
    </row>
    <row r="1676" spans="1:40">
      <c r="A1676" s="725"/>
      <c r="B1676" s="727"/>
      <c r="C1676" s="726"/>
      <c r="D1676" s="726"/>
      <c r="E1676" s="400"/>
      <c r="F1676" s="401"/>
      <c r="G1676" s="400"/>
      <c r="H1676" s="400"/>
      <c r="I1676" s="400"/>
      <c r="J1676" s="409"/>
      <c r="K1676" s="400"/>
      <c r="L1676" s="400"/>
      <c r="M1676" s="400"/>
      <c r="N1676" s="400"/>
      <c r="O1676" s="400"/>
      <c r="P1676" s="400"/>
      <c r="Q1676" s="400"/>
      <c r="R1676" s="400"/>
      <c r="S1676" s="400"/>
      <c r="T1676" s="400"/>
      <c r="V1676" s="403"/>
      <c r="W1676" s="403"/>
      <c r="X1676" s="403"/>
      <c r="Y1676" s="400"/>
      <c r="Z1676" s="400"/>
      <c r="AA1676" s="400"/>
      <c r="AB1676" s="400"/>
      <c r="AC1676" s="400"/>
      <c r="AD1676" s="400"/>
      <c r="AE1676" s="400"/>
      <c r="AF1676" s="400"/>
      <c r="AG1676" s="408"/>
      <c r="AH1676" s="400"/>
      <c r="AI1676" s="400"/>
      <c r="AJ1676" s="400"/>
      <c r="AK1676" s="400"/>
      <c r="AL1676" s="6"/>
      <c r="AM1676" s="6"/>
      <c r="AN1676" s="8"/>
    </row>
    <row r="1677" spans="1:40">
      <c r="A1677" s="725"/>
      <c r="B1677" s="727"/>
      <c r="C1677" s="726"/>
      <c r="D1677" s="726"/>
      <c r="E1677" s="400"/>
      <c r="F1677" s="401"/>
      <c r="G1677" s="400"/>
      <c r="H1677" s="400"/>
      <c r="I1677" s="400"/>
      <c r="J1677" s="409"/>
      <c r="K1677" s="400"/>
      <c r="L1677" s="400"/>
      <c r="M1677" s="400"/>
      <c r="N1677" s="400"/>
      <c r="O1677" s="400"/>
      <c r="P1677" s="400"/>
      <c r="Q1677" s="400"/>
      <c r="R1677" s="400"/>
      <c r="S1677" s="400"/>
      <c r="T1677" s="400"/>
      <c r="V1677" s="403"/>
      <c r="W1677" s="403"/>
      <c r="X1677" s="403"/>
      <c r="Y1677" s="400"/>
      <c r="Z1677" s="400"/>
      <c r="AA1677" s="400"/>
      <c r="AB1677" s="400"/>
      <c r="AC1677" s="400"/>
      <c r="AD1677" s="400"/>
      <c r="AE1677" s="400"/>
      <c r="AF1677" s="400"/>
      <c r="AG1677" s="408"/>
      <c r="AH1677" s="400"/>
      <c r="AI1677" s="400"/>
      <c r="AJ1677" s="400"/>
      <c r="AK1677" s="400"/>
      <c r="AL1677" s="6"/>
      <c r="AM1677" s="6"/>
      <c r="AN1677" s="8"/>
    </row>
    <row r="1678" spans="1:40">
      <c r="A1678" s="725"/>
      <c r="B1678" s="727"/>
      <c r="C1678" s="726"/>
      <c r="D1678" s="726"/>
      <c r="E1678" s="400"/>
      <c r="F1678" s="401"/>
      <c r="G1678" s="400"/>
      <c r="H1678" s="400"/>
      <c r="I1678" s="400"/>
      <c r="J1678" s="409"/>
      <c r="K1678" s="400"/>
      <c r="L1678" s="400"/>
      <c r="M1678" s="400"/>
      <c r="N1678" s="400"/>
      <c r="O1678" s="400"/>
      <c r="P1678" s="400"/>
      <c r="Q1678" s="400"/>
      <c r="R1678" s="400"/>
      <c r="S1678" s="400"/>
      <c r="T1678" s="400"/>
      <c r="V1678" s="403"/>
      <c r="W1678" s="403"/>
      <c r="X1678" s="403"/>
      <c r="Y1678" s="400"/>
      <c r="Z1678" s="400"/>
      <c r="AA1678" s="400"/>
      <c r="AB1678" s="400"/>
      <c r="AC1678" s="400"/>
      <c r="AD1678" s="400"/>
      <c r="AE1678" s="400"/>
      <c r="AF1678" s="400"/>
      <c r="AG1678" s="408"/>
      <c r="AH1678" s="400"/>
      <c r="AI1678" s="400"/>
      <c r="AJ1678" s="400"/>
      <c r="AK1678" s="400"/>
      <c r="AL1678" s="6"/>
      <c r="AM1678" s="6"/>
      <c r="AN1678" s="8"/>
    </row>
    <row r="1679" spans="1:40">
      <c r="A1679" s="725"/>
      <c r="B1679" s="727"/>
      <c r="C1679" s="726"/>
      <c r="D1679" s="726"/>
      <c r="E1679" s="400"/>
      <c r="F1679" s="401"/>
      <c r="G1679" s="400"/>
      <c r="H1679" s="400"/>
      <c r="I1679" s="400"/>
      <c r="J1679" s="409"/>
      <c r="K1679" s="400"/>
      <c r="L1679" s="400"/>
      <c r="M1679" s="400"/>
      <c r="N1679" s="400"/>
      <c r="O1679" s="400"/>
      <c r="P1679" s="400"/>
      <c r="Q1679" s="400"/>
      <c r="R1679" s="400"/>
      <c r="S1679" s="400"/>
      <c r="T1679" s="400"/>
      <c r="V1679" s="403"/>
      <c r="W1679" s="403"/>
      <c r="X1679" s="403"/>
      <c r="Y1679" s="400"/>
      <c r="Z1679" s="400"/>
      <c r="AA1679" s="400"/>
      <c r="AB1679" s="400"/>
      <c r="AC1679" s="400"/>
      <c r="AD1679" s="400"/>
      <c r="AE1679" s="400"/>
      <c r="AF1679" s="400"/>
      <c r="AG1679" s="408"/>
      <c r="AH1679" s="400"/>
      <c r="AI1679" s="400"/>
      <c r="AJ1679" s="400"/>
      <c r="AK1679" s="400"/>
      <c r="AL1679" s="6"/>
      <c r="AM1679" s="6"/>
      <c r="AN1679" s="8"/>
    </row>
    <row r="1680" spans="1:40">
      <c r="A1680" s="725"/>
      <c r="B1680" s="727"/>
      <c r="C1680" s="726"/>
      <c r="D1680" s="726"/>
      <c r="E1680" s="400"/>
      <c r="F1680" s="401"/>
      <c r="G1680" s="400"/>
      <c r="H1680" s="400"/>
      <c r="I1680" s="400"/>
      <c r="J1680" s="409"/>
      <c r="K1680" s="400"/>
      <c r="L1680" s="400"/>
      <c r="M1680" s="400"/>
      <c r="N1680" s="400"/>
      <c r="O1680" s="400"/>
      <c r="P1680" s="400"/>
      <c r="Q1680" s="400"/>
      <c r="R1680" s="400"/>
      <c r="S1680" s="400"/>
      <c r="T1680" s="400"/>
      <c r="V1680" s="403"/>
      <c r="W1680" s="403"/>
      <c r="X1680" s="403"/>
      <c r="Y1680" s="400"/>
      <c r="Z1680" s="400"/>
      <c r="AA1680" s="400"/>
      <c r="AB1680" s="400"/>
      <c r="AC1680" s="400"/>
      <c r="AD1680" s="400"/>
      <c r="AE1680" s="400"/>
      <c r="AF1680" s="400"/>
      <c r="AG1680" s="408"/>
      <c r="AH1680" s="400"/>
      <c r="AI1680" s="400"/>
      <c r="AJ1680" s="400"/>
      <c r="AK1680" s="400"/>
      <c r="AL1680" s="6"/>
      <c r="AM1680" s="6"/>
      <c r="AN1680" s="8"/>
    </row>
    <row r="1681" spans="1:40">
      <c r="A1681" s="725"/>
      <c r="B1681" s="727"/>
      <c r="C1681" s="726"/>
      <c r="D1681" s="726"/>
      <c r="E1681" s="400"/>
      <c r="F1681" s="401"/>
      <c r="G1681" s="400"/>
      <c r="H1681" s="400"/>
      <c r="I1681" s="400"/>
      <c r="J1681" s="409"/>
      <c r="K1681" s="400"/>
      <c r="L1681" s="400"/>
      <c r="M1681" s="400"/>
      <c r="N1681" s="400"/>
      <c r="O1681" s="400"/>
      <c r="P1681" s="400"/>
      <c r="Q1681" s="400"/>
      <c r="R1681" s="400"/>
      <c r="S1681" s="400"/>
      <c r="T1681" s="400"/>
      <c r="V1681" s="403"/>
      <c r="W1681" s="403"/>
      <c r="X1681" s="403"/>
      <c r="Y1681" s="400"/>
      <c r="Z1681" s="400"/>
      <c r="AA1681" s="400"/>
      <c r="AB1681" s="400"/>
      <c r="AC1681" s="400"/>
      <c r="AD1681" s="400"/>
      <c r="AE1681" s="400"/>
      <c r="AF1681" s="400"/>
      <c r="AG1681" s="408"/>
      <c r="AH1681" s="400"/>
      <c r="AI1681" s="400"/>
      <c r="AJ1681" s="400"/>
      <c r="AK1681" s="400"/>
      <c r="AL1681" s="6"/>
      <c r="AM1681" s="6"/>
      <c r="AN1681" s="8"/>
    </row>
    <row r="1682" spans="1:40">
      <c r="A1682" s="725"/>
      <c r="B1682" s="727"/>
      <c r="C1682" s="726"/>
      <c r="D1682" s="726"/>
      <c r="E1682" s="400"/>
      <c r="F1682" s="401"/>
      <c r="G1682" s="400"/>
      <c r="H1682" s="400"/>
      <c r="I1682" s="400"/>
      <c r="J1682" s="409"/>
      <c r="K1682" s="400"/>
      <c r="L1682" s="400"/>
      <c r="M1682" s="400"/>
      <c r="N1682" s="400"/>
      <c r="O1682" s="400"/>
      <c r="P1682" s="400"/>
      <c r="Q1682" s="400"/>
      <c r="R1682" s="400"/>
      <c r="S1682" s="400"/>
      <c r="T1682" s="400"/>
      <c r="V1682" s="403"/>
      <c r="W1682" s="403"/>
      <c r="X1682" s="403"/>
      <c r="Y1682" s="400"/>
      <c r="Z1682" s="400"/>
      <c r="AA1682" s="400"/>
      <c r="AB1682" s="400"/>
      <c r="AC1682" s="400"/>
      <c r="AD1682" s="400"/>
      <c r="AE1682" s="400"/>
      <c r="AF1682" s="400"/>
      <c r="AG1682" s="408"/>
      <c r="AH1682" s="400"/>
      <c r="AI1682" s="400"/>
      <c r="AJ1682" s="400"/>
      <c r="AK1682" s="400"/>
      <c r="AL1682" s="6"/>
      <c r="AM1682" s="6"/>
      <c r="AN1682" s="8"/>
    </row>
    <row r="1683" spans="1:40">
      <c r="A1683" s="725"/>
      <c r="B1683" s="727"/>
      <c r="C1683" s="726"/>
      <c r="D1683" s="726"/>
      <c r="E1683" s="400"/>
      <c r="F1683" s="401"/>
      <c r="G1683" s="400"/>
      <c r="H1683" s="400"/>
      <c r="I1683" s="400"/>
      <c r="J1683" s="409"/>
      <c r="K1683" s="400"/>
      <c r="L1683" s="400"/>
      <c r="M1683" s="400"/>
      <c r="N1683" s="400"/>
      <c r="O1683" s="400"/>
      <c r="P1683" s="400"/>
      <c r="Q1683" s="400"/>
      <c r="R1683" s="400"/>
      <c r="S1683" s="400"/>
      <c r="T1683" s="400"/>
      <c r="V1683" s="403"/>
      <c r="W1683" s="403"/>
      <c r="X1683" s="403"/>
      <c r="Y1683" s="400"/>
      <c r="Z1683" s="400"/>
      <c r="AA1683" s="400"/>
      <c r="AB1683" s="400"/>
      <c r="AC1683" s="400"/>
      <c r="AD1683" s="400"/>
      <c r="AE1683" s="400"/>
      <c r="AF1683" s="400"/>
      <c r="AG1683" s="408"/>
      <c r="AH1683" s="400"/>
      <c r="AI1683" s="400"/>
      <c r="AJ1683" s="400"/>
      <c r="AK1683" s="400"/>
      <c r="AL1683" s="6"/>
      <c r="AM1683" s="6"/>
      <c r="AN1683" s="8"/>
    </row>
    <row r="1684" spans="1:40">
      <c r="A1684" s="725"/>
      <c r="B1684" s="727"/>
      <c r="C1684" s="726"/>
      <c r="D1684" s="726"/>
      <c r="E1684" s="400"/>
      <c r="F1684" s="401"/>
      <c r="G1684" s="400"/>
      <c r="H1684" s="400"/>
      <c r="I1684" s="400"/>
      <c r="J1684" s="409"/>
      <c r="K1684" s="400"/>
      <c r="L1684" s="400"/>
      <c r="M1684" s="400"/>
      <c r="N1684" s="400"/>
      <c r="O1684" s="400"/>
      <c r="P1684" s="400"/>
      <c r="Q1684" s="400"/>
      <c r="R1684" s="400"/>
      <c r="S1684" s="400"/>
      <c r="T1684" s="400"/>
      <c r="V1684" s="403"/>
      <c r="W1684" s="403"/>
      <c r="X1684" s="403"/>
      <c r="Y1684" s="400"/>
      <c r="Z1684" s="400"/>
      <c r="AA1684" s="400"/>
      <c r="AB1684" s="400"/>
      <c r="AC1684" s="400"/>
      <c r="AD1684" s="400"/>
      <c r="AE1684" s="400"/>
      <c r="AF1684" s="400"/>
      <c r="AG1684" s="408"/>
      <c r="AH1684" s="400"/>
      <c r="AI1684" s="400"/>
      <c r="AJ1684" s="400"/>
      <c r="AK1684" s="400"/>
      <c r="AL1684" s="6"/>
      <c r="AM1684" s="6"/>
      <c r="AN1684" s="8"/>
    </row>
    <row r="1685" spans="1:40">
      <c r="A1685" s="725"/>
      <c r="B1685" s="727"/>
      <c r="C1685" s="726"/>
      <c r="D1685" s="726"/>
      <c r="E1685" s="400"/>
      <c r="F1685" s="401"/>
      <c r="G1685" s="400"/>
      <c r="H1685" s="400"/>
      <c r="I1685" s="400"/>
      <c r="J1685" s="409"/>
      <c r="K1685" s="400"/>
      <c r="L1685" s="400"/>
      <c r="M1685" s="400"/>
      <c r="N1685" s="400"/>
      <c r="O1685" s="400"/>
      <c r="P1685" s="400"/>
      <c r="Q1685" s="400"/>
      <c r="R1685" s="400"/>
      <c r="S1685" s="400"/>
      <c r="T1685" s="400"/>
      <c r="V1685" s="403"/>
      <c r="W1685" s="403"/>
      <c r="X1685" s="403"/>
      <c r="Y1685" s="400"/>
      <c r="Z1685" s="400"/>
      <c r="AA1685" s="400"/>
      <c r="AB1685" s="400"/>
      <c r="AC1685" s="400"/>
      <c r="AD1685" s="400"/>
      <c r="AE1685" s="400"/>
      <c r="AF1685" s="400"/>
      <c r="AG1685" s="408"/>
      <c r="AH1685" s="400"/>
      <c r="AI1685" s="400"/>
      <c r="AJ1685" s="400"/>
      <c r="AK1685" s="400"/>
      <c r="AL1685" s="6"/>
      <c r="AM1685" s="6"/>
      <c r="AN1685" s="8"/>
    </row>
    <row r="1686" spans="1:40">
      <c r="A1686" s="725"/>
      <c r="B1686" s="727"/>
      <c r="C1686" s="726"/>
      <c r="D1686" s="726"/>
      <c r="E1686" s="400"/>
      <c r="F1686" s="401"/>
      <c r="G1686" s="400"/>
      <c r="H1686" s="400"/>
      <c r="I1686" s="400"/>
      <c r="J1686" s="409"/>
      <c r="K1686" s="400"/>
      <c r="L1686" s="400"/>
      <c r="M1686" s="400"/>
      <c r="N1686" s="400"/>
      <c r="O1686" s="400"/>
      <c r="P1686" s="400"/>
      <c r="Q1686" s="400"/>
      <c r="R1686" s="400"/>
      <c r="S1686" s="400"/>
      <c r="T1686" s="400"/>
      <c r="V1686" s="403"/>
      <c r="W1686" s="403"/>
      <c r="X1686" s="403"/>
      <c r="Y1686" s="400"/>
      <c r="Z1686" s="400"/>
      <c r="AA1686" s="400"/>
      <c r="AB1686" s="400"/>
      <c r="AC1686" s="400"/>
      <c r="AD1686" s="400"/>
      <c r="AE1686" s="400"/>
      <c r="AF1686" s="400"/>
      <c r="AG1686" s="408"/>
      <c r="AH1686" s="400"/>
      <c r="AI1686" s="400"/>
      <c r="AJ1686" s="400"/>
      <c r="AK1686" s="400"/>
      <c r="AL1686" s="6"/>
      <c r="AM1686" s="6"/>
      <c r="AN1686" s="8"/>
    </row>
    <row r="1687" spans="1:40">
      <c r="A1687" s="725"/>
      <c r="B1687" s="727"/>
      <c r="C1687" s="726"/>
      <c r="D1687" s="726"/>
      <c r="E1687" s="400"/>
      <c r="F1687" s="401"/>
      <c r="G1687" s="400"/>
      <c r="H1687" s="400"/>
      <c r="I1687" s="400"/>
      <c r="J1687" s="409"/>
      <c r="K1687" s="400"/>
      <c r="L1687" s="400"/>
      <c r="M1687" s="400"/>
      <c r="N1687" s="400"/>
      <c r="O1687" s="400"/>
      <c r="P1687" s="400"/>
      <c r="Q1687" s="400"/>
      <c r="R1687" s="400"/>
      <c r="S1687" s="400"/>
      <c r="T1687" s="400"/>
      <c r="V1687" s="403"/>
      <c r="W1687" s="403"/>
      <c r="X1687" s="403"/>
      <c r="Y1687" s="400"/>
      <c r="Z1687" s="400"/>
      <c r="AA1687" s="400"/>
      <c r="AB1687" s="400"/>
      <c r="AC1687" s="400"/>
      <c r="AD1687" s="400"/>
      <c r="AE1687" s="400"/>
      <c r="AF1687" s="400"/>
      <c r="AG1687" s="408"/>
      <c r="AH1687" s="400"/>
      <c r="AI1687" s="400"/>
      <c r="AJ1687" s="400"/>
      <c r="AK1687" s="400"/>
      <c r="AL1687" s="6"/>
      <c r="AM1687" s="6"/>
      <c r="AN1687" s="8"/>
    </row>
    <row r="1688" spans="1:40">
      <c r="A1688" s="725"/>
      <c r="B1688" s="727"/>
      <c r="C1688" s="726"/>
      <c r="D1688" s="726"/>
      <c r="E1688" s="400"/>
      <c r="F1688" s="401"/>
      <c r="G1688" s="400"/>
      <c r="H1688" s="400"/>
      <c r="I1688" s="400"/>
      <c r="J1688" s="409"/>
      <c r="K1688" s="400"/>
      <c r="L1688" s="400"/>
      <c r="M1688" s="400"/>
      <c r="N1688" s="400"/>
      <c r="O1688" s="400"/>
      <c r="P1688" s="400"/>
      <c r="Q1688" s="400"/>
      <c r="R1688" s="400"/>
      <c r="S1688" s="400"/>
      <c r="T1688" s="400"/>
      <c r="V1688" s="403"/>
      <c r="W1688" s="403"/>
      <c r="X1688" s="403"/>
      <c r="Y1688" s="400"/>
      <c r="Z1688" s="400"/>
      <c r="AA1688" s="400"/>
      <c r="AB1688" s="400"/>
      <c r="AC1688" s="400"/>
      <c r="AD1688" s="400"/>
      <c r="AE1688" s="400"/>
      <c r="AF1688" s="400"/>
      <c r="AG1688" s="408"/>
      <c r="AH1688" s="400"/>
      <c r="AI1688" s="400"/>
      <c r="AJ1688" s="400"/>
      <c r="AK1688" s="400"/>
      <c r="AL1688" s="6"/>
      <c r="AM1688" s="6"/>
      <c r="AN1688" s="8"/>
    </row>
    <row r="1689" spans="1:40">
      <c r="A1689" s="725"/>
      <c r="B1689" s="727"/>
      <c r="C1689" s="726"/>
      <c r="D1689" s="726"/>
      <c r="E1689" s="400"/>
      <c r="F1689" s="401"/>
      <c r="G1689" s="400"/>
      <c r="H1689" s="400"/>
      <c r="I1689" s="400"/>
      <c r="J1689" s="409"/>
      <c r="K1689" s="400"/>
      <c r="L1689" s="400"/>
      <c r="M1689" s="400"/>
      <c r="N1689" s="400"/>
      <c r="O1689" s="400"/>
      <c r="P1689" s="400"/>
      <c r="Q1689" s="400"/>
      <c r="R1689" s="400"/>
      <c r="S1689" s="400"/>
      <c r="T1689" s="400"/>
      <c r="V1689" s="403"/>
      <c r="W1689" s="403"/>
      <c r="X1689" s="403"/>
      <c r="Y1689" s="400"/>
      <c r="Z1689" s="400"/>
      <c r="AA1689" s="400"/>
      <c r="AB1689" s="400"/>
      <c r="AC1689" s="400"/>
      <c r="AD1689" s="400"/>
      <c r="AE1689" s="400"/>
      <c r="AF1689" s="400"/>
      <c r="AG1689" s="408"/>
      <c r="AH1689" s="400"/>
      <c r="AI1689" s="400"/>
      <c r="AJ1689" s="400"/>
      <c r="AK1689" s="400"/>
      <c r="AL1689" s="6"/>
      <c r="AM1689" s="6"/>
      <c r="AN1689" s="8"/>
    </row>
    <row r="1690" spans="1:40">
      <c r="A1690" s="725"/>
      <c r="B1690" s="727"/>
      <c r="C1690" s="726"/>
      <c r="D1690" s="726"/>
      <c r="E1690" s="400"/>
      <c r="F1690" s="401"/>
      <c r="G1690" s="400"/>
      <c r="H1690" s="400"/>
      <c r="I1690" s="400"/>
      <c r="J1690" s="409"/>
      <c r="K1690" s="400"/>
      <c r="L1690" s="400"/>
      <c r="M1690" s="400"/>
      <c r="N1690" s="400"/>
      <c r="O1690" s="400"/>
      <c r="P1690" s="400"/>
      <c r="Q1690" s="400"/>
      <c r="R1690" s="400"/>
      <c r="S1690" s="400"/>
      <c r="T1690" s="400"/>
      <c r="V1690" s="403"/>
      <c r="W1690" s="403"/>
      <c r="X1690" s="403"/>
      <c r="Y1690" s="400"/>
      <c r="Z1690" s="400"/>
      <c r="AA1690" s="400"/>
      <c r="AB1690" s="400"/>
      <c r="AC1690" s="400"/>
      <c r="AD1690" s="400"/>
      <c r="AE1690" s="400"/>
      <c r="AF1690" s="400"/>
      <c r="AG1690" s="408"/>
      <c r="AH1690" s="400"/>
      <c r="AI1690" s="400"/>
      <c r="AJ1690" s="400"/>
      <c r="AK1690" s="400"/>
      <c r="AL1690" s="6"/>
      <c r="AM1690" s="6"/>
      <c r="AN1690" s="8"/>
    </row>
    <row r="1691" spans="1:40">
      <c r="A1691" s="725"/>
      <c r="B1691" s="727"/>
      <c r="C1691" s="726"/>
      <c r="D1691" s="726"/>
      <c r="E1691" s="400"/>
      <c r="F1691" s="401"/>
      <c r="G1691" s="400"/>
      <c r="H1691" s="400"/>
      <c r="I1691" s="400"/>
      <c r="J1691" s="409"/>
      <c r="K1691" s="400"/>
      <c r="L1691" s="400"/>
      <c r="M1691" s="400"/>
      <c r="N1691" s="400"/>
      <c r="O1691" s="400"/>
      <c r="P1691" s="400"/>
      <c r="Q1691" s="400"/>
      <c r="R1691" s="400"/>
      <c r="S1691" s="400"/>
      <c r="T1691" s="400"/>
      <c r="V1691" s="403"/>
      <c r="W1691" s="403"/>
      <c r="X1691" s="403"/>
      <c r="Y1691" s="400"/>
      <c r="Z1691" s="400"/>
      <c r="AA1691" s="400"/>
      <c r="AB1691" s="400"/>
      <c r="AC1691" s="400"/>
      <c r="AD1691" s="400"/>
      <c r="AE1691" s="400"/>
      <c r="AF1691" s="400"/>
      <c r="AG1691" s="408"/>
      <c r="AH1691" s="400"/>
      <c r="AI1691" s="400"/>
      <c r="AJ1691" s="400"/>
      <c r="AK1691" s="400"/>
      <c r="AL1691" s="6"/>
      <c r="AM1691" s="6"/>
      <c r="AN1691" s="8"/>
    </row>
    <row r="1692" spans="1:40">
      <c r="A1692" s="725"/>
      <c r="B1692" s="727"/>
      <c r="C1692" s="726"/>
      <c r="D1692" s="726"/>
      <c r="E1692" s="400"/>
      <c r="F1692" s="401"/>
      <c r="G1692" s="400"/>
      <c r="H1692" s="400"/>
      <c r="I1692" s="400"/>
      <c r="J1692" s="409"/>
      <c r="K1692" s="400"/>
      <c r="L1692" s="400"/>
      <c r="M1692" s="400"/>
      <c r="N1692" s="400"/>
      <c r="O1692" s="400"/>
      <c r="P1692" s="400"/>
      <c r="Q1692" s="400"/>
      <c r="R1692" s="400"/>
      <c r="S1692" s="400"/>
      <c r="T1692" s="400"/>
      <c r="V1692" s="403"/>
      <c r="W1692" s="403"/>
      <c r="X1692" s="403"/>
      <c r="Y1692" s="400"/>
      <c r="Z1692" s="400"/>
      <c r="AA1692" s="400"/>
      <c r="AB1692" s="400"/>
      <c r="AC1692" s="400"/>
      <c r="AD1692" s="400"/>
      <c r="AE1692" s="400"/>
      <c r="AF1692" s="400"/>
      <c r="AG1692" s="408"/>
      <c r="AH1692" s="400"/>
      <c r="AI1692" s="400"/>
      <c r="AJ1692" s="400"/>
      <c r="AK1692" s="400"/>
      <c r="AL1692" s="6"/>
      <c r="AM1692" s="6"/>
      <c r="AN1692" s="8"/>
    </row>
    <row r="1693" spans="1:40">
      <c r="A1693" s="725"/>
      <c r="B1693" s="727"/>
      <c r="C1693" s="726"/>
      <c r="D1693" s="726"/>
      <c r="E1693" s="400"/>
      <c r="F1693" s="401"/>
      <c r="G1693" s="400"/>
      <c r="H1693" s="400"/>
      <c r="I1693" s="400"/>
      <c r="J1693" s="409"/>
      <c r="K1693" s="400"/>
      <c r="L1693" s="400"/>
      <c r="M1693" s="400"/>
      <c r="N1693" s="400"/>
      <c r="O1693" s="400"/>
      <c r="P1693" s="400"/>
      <c r="Q1693" s="400"/>
      <c r="R1693" s="400"/>
      <c r="S1693" s="400"/>
      <c r="T1693" s="400"/>
      <c r="V1693" s="403"/>
      <c r="W1693" s="403"/>
      <c r="X1693" s="403"/>
      <c r="Y1693" s="400"/>
      <c r="Z1693" s="400"/>
      <c r="AA1693" s="400"/>
      <c r="AB1693" s="400"/>
      <c r="AC1693" s="400"/>
      <c r="AD1693" s="400"/>
      <c r="AE1693" s="400"/>
      <c r="AF1693" s="400"/>
      <c r="AG1693" s="408"/>
      <c r="AH1693" s="400"/>
      <c r="AI1693" s="400"/>
      <c r="AJ1693" s="400"/>
      <c r="AK1693" s="400"/>
      <c r="AL1693" s="6"/>
      <c r="AM1693" s="6"/>
      <c r="AN1693" s="8"/>
    </row>
    <row r="1694" spans="1:40">
      <c r="A1694" s="725"/>
      <c r="B1694" s="727"/>
      <c r="C1694" s="726"/>
      <c r="D1694" s="726"/>
      <c r="E1694" s="400"/>
      <c r="F1694" s="401"/>
      <c r="G1694" s="400"/>
      <c r="H1694" s="400"/>
      <c r="I1694" s="400"/>
      <c r="J1694" s="409"/>
      <c r="K1694" s="400"/>
      <c r="L1694" s="400"/>
      <c r="M1694" s="400"/>
      <c r="N1694" s="400"/>
      <c r="O1694" s="400"/>
      <c r="P1694" s="400"/>
      <c r="Q1694" s="400"/>
      <c r="R1694" s="400"/>
      <c r="S1694" s="400"/>
      <c r="T1694" s="400"/>
      <c r="V1694" s="403"/>
      <c r="W1694" s="403"/>
      <c r="X1694" s="403"/>
      <c r="Y1694" s="400"/>
      <c r="Z1694" s="400"/>
      <c r="AA1694" s="400"/>
      <c r="AB1694" s="400"/>
      <c r="AC1694" s="400"/>
      <c r="AD1694" s="400"/>
      <c r="AE1694" s="400"/>
      <c r="AF1694" s="400"/>
      <c r="AG1694" s="408"/>
      <c r="AH1694" s="400"/>
      <c r="AI1694" s="400"/>
      <c r="AJ1694" s="400"/>
      <c r="AK1694" s="400"/>
      <c r="AL1694" s="6"/>
      <c r="AM1694" s="6"/>
      <c r="AN1694" s="8"/>
    </row>
    <row r="1695" spans="1:40">
      <c r="A1695" s="725"/>
      <c r="B1695" s="727"/>
      <c r="C1695" s="726"/>
      <c r="D1695" s="726"/>
      <c r="E1695" s="400"/>
      <c r="F1695" s="401"/>
      <c r="G1695" s="400"/>
      <c r="H1695" s="400"/>
      <c r="I1695" s="400"/>
      <c r="J1695" s="409"/>
      <c r="K1695" s="400"/>
      <c r="L1695" s="400"/>
      <c r="M1695" s="400"/>
      <c r="N1695" s="400"/>
      <c r="O1695" s="400"/>
      <c r="P1695" s="400"/>
      <c r="Q1695" s="400"/>
      <c r="R1695" s="400"/>
      <c r="S1695" s="400"/>
      <c r="T1695" s="400"/>
      <c r="V1695" s="403"/>
      <c r="W1695" s="403"/>
      <c r="X1695" s="403"/>
      <c r="Y1695" s="400"/>
      <c r="Z1695" s="400"/>
      <c r="AA1695" s="400"/>
      <c r="AB1695" s="400"/>
      <c r="AC1695" s="400"/>
      <c r="AD1695" s="400"/>
      <c r="AE1695" s="400"/>
      <c r="AF1695" s="400"/>
      <c r="AG1695" s="408"/>
      <c r="AH1695" s="400"/>
      <c r="AI1695" s="400"/>
      <c r="AJ1695" s="400"/>
      <c r="AK1695" s="400"/>
      <c r="AL1695" s="6"/>
      <c r="AM1695" s="6"/>
      <c r="AN1695" s="8"/>
    </row>
    <row r="1696" spans="1:40">
      <c r="A1696" s="725"/>
      <c r="B1696" s="727"/>
      <c r="C1696" s="726"/>
      <c r="D1696" s="726"/>
      <c r="E1696" s="400"/>
      <c r="F1696" s="401"/>
      <c r="G1696" s="400"/>
      <c r="H1696" s="400"/>
      <c r="I1696" s="400"/>
      <c r="J1696" s="409"/>
      <c r="K1696" s="400"/>
      <c r="L1696" s="400"/>
      <c r="M1696" s="400"/>
      <c r="N1696" s="400"/>
      <c r="O1696" s="400"/>
      <c r="P1696" s="400"/>
      <c r="Q1696" s="400"/>
      <c r="R1696" s="400"/>
      <c r="S1696" s="400"/>
      <c r="T1696" s="400"/>
      <c r="V1696" s="403"/>
      <c r="W1696" s="403"/>
      <c r="X1696" s="403"/>
      <c r="Y1696" s="400"/>
      <c r="Z1696" s="400"/>
      <c r="AA1696" s="400"/>
      <c r="AB1696" s="400"/>
      <c r="AC1696" s="400"/>
      <c r="AD1696" s="400"/>
      <c r="AE1696" s="400"/>
      <c r="AF1696" s="400"/>
      <c r="AG1696" s="408"/>
      <c r="AH1696" s="400"/>
      <c r="AI1696" s="400"/>
      <c r="AJ1696" s="400"/>
      <c r="AK1696" s="400"/>
      <c r="AL1696" s="6"/>
      <c r="AM1696" s="6"/>
      <c r="AN1696" s="8"/>
    </row>
    <row r="1697" spans="1:40">
      <c r="A1697" s="725"/>
      <c r="B1697" s="727"/>
      <c r="C1697" s="726"/>
      <c r="D1697" s="726"/>
      <c r="E1697" s="400"/>
      <c r="F1697" s="401"/>
      <c r="G1697" s="400"/>
      <c r="H1697" s="400"/>
      <c r="I1697" s="400"/>
      <c r="J1697" s="409"/>
      <c r="K1697" s="400"/>
      <c r="L1697" s="400"/>
      <c r="M1697" s="400"/>
      <c r="N1697" s="400"/>
      <c r="O1697" s="400"/>
      <c r="P1697" s="400"/>
      <c r="Q1697" s="400"/>
      <c r="R1697" s="400"/>
      <c r="S1697" s="400"/>
      <c r="T1697" s="400"/>
      <c r="V1697" s="403"/>
      <c r="W1697" s="403"/>
      <c r="X1697" s="403"/>
      <c r="Y1697" s="400"/>
      <c r="Z1697" s="400"/>
      <c r="AA1697" s="400"/>
      <c r="AB1697" s="400"/>
      <c r="AC1697" s="400"/>
      <c r="AD1697" s="400"/>
      <c r="AE1697" s="400"/>
      <c r="AF1697" s="400"/>
      <c r="AG1697" s="408"/>
      <c r="AH1697" s="400"/>
      <c r="AI1697" s="400"/>
      <c r="AJ1697" s="400"/>
      <c r="AK1697" s="400"/>
      <c r="AL1697" s="6"/>
      <c r="AM1697" s="6"/>
      <c r="AN1697" s="8"/>
    </row>
    <row r="1698" spans="1:40">
      <c r="A1698" s="725"/>
      <c r="B1698" s="727"/>
      <c r="C1698" s="726"/>
      <c r="D1698" s="726"/>
      <c r="E1698" s="400"/>
      <c r="F1698" s="401"/>
      <c r="G1698" s="400"/>
      <c r="H1698" s="400"/>
      <c r="I1698" s="400"/>
      <c r="J1698" s="409"/>
      <c r="K1698" s="400"/>
      <c r="L1698" s="400"/>
      <c r="M1698" s="400"/>
      <c r="N1698" s="400"/>
      <c r="O1698" s="400"/>
      <c r="P1698" s="400"/>
      <c r="Q1698" s="400"/>
      <c r="R1698" s="400"/>
      <c r="S1698" s="400"/>
      <c r="T1698" s="400"/>
      <c r="V1698" s="403"/>
      <c r="W1698" s="403"/>
      <c r="X1698" s="403"/>
      <c r="Y1698" s="400"/>
      <c r="Z1698" s="400"/>
      <c r="AA1698" s="400"/>
      <c r="AB1698" s="400"/>
      <c r="AC1698" s="400"/>
      <c r="AD1698" s="400"/>
      <c r="AE1698" s="400"/>
      <c r="AF1698" s="400"/>
      <c r="AG1698" s="408"/>
      <c r="AH1698" s="400"/>
      <c r="AI1698" s="400"/>
      <c r="AJ1698" s="400"/>
      <c r="AK1698" s="400"/>
      <c r="AL1698" s="6"/>
      <c r="AM1698" s="6"/>
      <c r="AN1698" s="8"/>
    </row>
    <row r="1699" spans="1:40">
      <c r="A1699" s="725"/>
      <c r="B1699" s="727"/>
      <c r="C1699" s="726"/>
      <c r="D1699" s="726"/>
      <c r="E1699" s="400"/>
      <c r="F1699" s="401"/>
      <c r="G1699" s="400"/>
      <c r="H1699" s="400"/>
      <c r="I1699" s="400"/>
      <c r="J1699" s="409"/>
      <c r="K1699" s="400"/>
      <c r="L1699" s="400"/>
      <c r="M1699" s="400"/>
      <c r="N1699" s="400"/>
      <c r="O1699" s="400"/>
      <c r="P1699" s="400"/>
      <c r="Q1699" s="400"/>
      <c r="R1699" s="400"/>
      <c r="S1699" s="400"/>
      <c r="T1699" s="400"/>
      <c r="V1699" s="403"/>
      <c r="W1699" s="403"/>
      <c r="X1699" s="403"/>
      <c r="Y1699" s="400"/>
      <c r="Z1699" s="400"/>
      <c r="AA1699" s="400"/>
      <c r="AB1699" s="400"/>
      <c r="AC1699" s="400"/>
      <c r="AD1699" s="400"/>
      <c r="AE1699" s="400"/>
      <c r="AF1699" s="400"/>
      <c r="AG1699" s="408"/>
      <c r="AH1699" s="400"/>
      <c r="AI1699" s="400"/>
      <c r="AJ1699" s="400"/>
      <c r="AK1699" s="400"/>
      <c r="AL1699" s="6"/>
      <c r="AM1699" s="6"/>
      <c r="AN1699" s="8"/>
    </row>
    <row r="1700" spans="1:40">
      <c r="A1700" s="725"/>
      <c r="B1700" s="727"/>
      <c r="C1700" s="726"/>
      <c r="D1700" s="726"/>
      <c r="E1700" s="400"/>
      <c r="F1700" s="401"/>
      <c r="G1700" s="400"/>
      <c r="H1700" s="400"/>
      <c r="I1700" s="400"/>
      <c r="J1700" s="409"/>
      <c r="K1700" s="400"/>
      <c r="L1700" s="400"/>
      <c r="M1700" s="400"/>
      <c r="N1700" s="400"/>
      <c r="O1700" s="400"/>
      <c r="P1700" s="400"/>
      <c r="Q1700" s="400"/>
      <c r="R1700" s="400"/>
      <c r="S1700" s="400"/>
      <c r="T1700" s="400"/>
      <c r="V1700" s="403"/>
      <c r="W1700" s="403"/>
      <c r="X1700" s="403"/>
      <c r="Y1700" s="400"/>
      <c r="Z1700" s="400"/>
      <c r="AA1700" s="400"/>
      <c r="AB1700" s="400"/>
      <c r="AC1700" s="400"/>
      <c r="AD1700" s="400"/>
      <c r="AE1700" s="400"/>
      <c r="AF1700" s="400"/>
      <c r="AG1700" s="408"/>
      <c r="AH1700" s="400"/>
      <c r="AI1700" s="400"/>
      <c r="AJ1700" s="400"/>
      <c r="AK1700" s="400"/>
      <c r="AL1700" s="6"/>
      <c r="AM1700" s="6"/>
      <c r="AN1700" s="8"/>
    </row>
    <row r="1701" spans="1:40">
      <c r="A1701" s="725"/>
      <c r="B1701" s="727"/>
      <c r="C1701" s="726"/>
      <c r="D1701" s="726"/>
      <c r="E1701" s="400"/>
      <c r="F1701" s="401"/>
      <c r="G1701" s="400"/>
      <c r="H1701" s="400"/>
      <c r="I1701" s="400"/>
      <c r="J1701" s="409"/>
      <c r="K1701" s="400"/>
      <c r="L1701" s="400"/>
      <c r="M1701" s="400"/>
      <c r="N1701" s="400"/>
      <c r="O1701" s="400"/>
      <c r="P1701" s="400"/>
      <c r="Q1701" s="400"/>
      <c r="R1701" s="400"/>
      <c r="S1701" s="400"/>
      <c r="T1701" s="400"/>
      <c r="V1701" s="403"/>
      <c r="W1701" s="403"/>
      <c r="X1701" s="403"/>
      <c r="Y1701" s="400"/>
      <c r="Z1701" s="400"/>
      <c r="AA1701" s="400"/>
      <c r="AB1701" s="400"/>
      <c r="AC1701" s="400"/>
      <c r="AD1701" s="400"/>
      <c r="AE1701" s="400"/>
      <c r="AF1701" s="400"/>
      <c r="AG1701" s="408"/>
      <c r="AH1701" s="400"/>
      <c r="AI1701" s="400"/>
      <c r="AJ1701" s="400"/>
      <c r="AK1701" s="400"/>
      <c r="AL1701" s="6"/>
      <c r="AM1701" s="6"/>
      <c r="AN1701" s="8"/>
    </row>
    <row r="1702" spans="1:40">
      <c r="A1702" s="725"/>
      <c r="B1702" s="727"/>
      <c r="C1702" s="726"/>
      <c r="D1702" s="726"/>
      <c r="E1702" s="400"/>
      <c r="F1702" s="401"/>
      <c r="G1702" s="400"/>
      <c r="H1702" s="400"/>
      <c r="I1702" s="400"/>
      <c r="J1702" s="409"/>
      <c r="K1702" s="400"/>
      <c r="L1702" s="400"/>
      <c r="M1702" s="400"/>
      <c r="N1702" s="400"/>
      <c r="O1702" s="400"/>
      <c r="P1702" s="400"/>
      <c r="Q1702" s="400"/>
      <c r="R1702" s="400"/>
      <c r="S1702" s="400"/>
      <c r="T1702" s="400"/>
      <c r="V1702" s="403"/>
      <c r="W1702" s="403"/>
      <c r="X1702" s="403"/>
      <c r="Y1702" s="400"/>
      <c r="Z1702" s="400"/>
      <c r="AA1702" s="400"/>
      <c r="AB1702" s="400"/>
      <c r="AC1702" s="400"/>
      <c r="AD1702" s="400"/>
      <c r="AE1702" s="400"/>
      <c r="AF1702" s="400"/>
      <c r="AG1702" s="408"/>
      <c r="AH1702" s="400"/>
      <c r="AI1702" s="400"/>
      <c r="AJ1702" s="400"/>
      <c r="AK1702" s="400"/>
      <c r="AL1702" s="6"/>
      <c r="AM1702" s="6"/>
      <c r="AN1702" s="8"/>
    </row>
    <row r="1703" spans="1:40">
      <c r="A1703" s="725"/>
      <c r="B1703" s="727"/>
      <c r="C1703" s="726"/>
      <c r="D1703" s="726"/>
      <c r="E1703" s="400"/>
      <c r="F1703" s="401"/>
      <c r="G1703" s="400"/>
      <c r="H1703" s="400"/>
      <c r="I1703" s="400"/>
      <c r="J1703" s="409"/>
      <c r="K1703" s="400"/>
      <c r="L1703" s="400"/>
      <c r="M1703" s="400"/>
      <c r="N1703" s="400"/>
      <c r="O1703" s="400"/>
      <c r="P1703" s="400"/>
      <c r="Q1703" s="400"/>
      <c r="R1703" s="400"/>
      <c r="S1703" s="400"/>
      <c r="T1703" s="400"/>
      <c r="V1703" s="403"/>
      <c r="W1703" s="403"/>
      <c r="X1703" s="403"/>
      <c r="Y1703" s="400"/>
      <c r="Z1703" s="400"/>
      <c r="AA1703" s="400"/>
      <c r="AB1703" s="400"/>
      <c r="AC1703" s="400"/>
      <c r="AD1703" s="400"/>
      <c r="AE1703" s="400"/>
      <c r="AF1703" s="400"/>
      <c r="AG1703" s="408"/>
      <c r="AH1703" s="400"/>
      <c r="AI1703" s="400"/>
      <c r="AJ1703" s="400"/>
      <c r="AK1703" s="400"/>
      <c r="AL1703" s="6"/>
      <c r="AM1703" s="6"/>
      <c r="AN1703" s="8"/>
    </row>
    <row r="1704" spans="1:40">
      <c r="A1704" s="725"/>
      <c r="B1704" s="727"/>
      <c r="C1704" s="726"/>
      <c r="D1704" s="726"/>
      <c r="E1704" s="400"/>
      <c r="F1704" s="401"/>
      <c r="G1704" s="400"/>
      <c r="H1704" s="400"/>
      <c r="I1704" s="400"/>
      <c r="J1704" s="409"/>
      <c r="K1704" s="400"/>
      <c r="L1704" s="400"/>
      <c r="M1704" s="400"/>
      <c r="N1704" s="400"/>
      <c r="O1704" s="400"/>
      <c r="P1704" s="400"/>
      <c r="Q1704" s="400"/>
      <c r="R1704" s="400"/>
      <c r="S1704" s="400"/>
      <c r="T1704" s="400"/>
      <c r="V1704" s="403"/>
      <c r="W1704" s="403"/>
      <c r="X1704" s="403"/>
      <c r="Y1704" s="400"/>
      <c r="Z1704" s="400"/>
      <c r="AA1704" s="400"/>
      <c r="AB1704" s="400"/>
      <c r="AC1704" s="400"/>
      <c r="AD1704" s="400"/>
      <c r="AE1704" s="400"/>
      <c r="AF1704" s="400"/>
      <c r="AG1704" s="408"/>
      <c r="AH1704" s="400"/>
      <c r="AI1704" s="400"/>
      <c r="AJ1704" s="400"/>
      <c r="AK1704" s="400"/>
      <c r="AL1704" s="6"/>
      <c r="AM1704" s="6"/>
      <c r="AN1704" s="8"/>
    </row>
    <row r="1705" spans="1:40">
      <c r="A1705" s="725"/>
      <c r="B1705" s="727"/>
      <c r="C1705" s="726"/>
      <c r="D1705" s="726"/>
      <c r="E1705" s="400"/>
      <c r="F1705" s="401"/>
      <c r="G1705" s="400"/>
      <c r="H1705" s="400"/>
      <c r="I1705" s="400"/>
      <c r="J1705" s="409"/>
      <c r="K1705" s="400"/>
      <c r="L1705" s="400"/>
      <c r="M1705" s="400"/>
      <c r="N1705" s="400"/>
      <c r="O1705" s="400"/>
      <c r="P1705" s="400"/>
      <c r="Q1705" s="400"/>
      <c r="R1705" s="400"/>
      <c r="S1705" s="400"/>
      <c r="T1705" s="400"/>
      <c r="V1705" s="403"/>
      <c r="W1705" s="403"/>
      <c r="X1705" s="403"/>
      <c r="Y1705" s="400"/>
      <c r="Z1705" s="400"/>
      <c r="AA1705" s="400"/>
      <c r="AB1705" s="400"/>
      <c r="AC1705" s="400"/>
      <c r="AD1705" s="400"/>
      <c r="AE1705" s="400"/>
      <c r="AF1705" s="400"/>
      <c r="AG1705" s="408"/>
      <c r="AH1705" s="400"/>
      <c r="AI1705" s="400"/>
      <c r="AJ1705" s="400"/>
      <c r="AK1705" s="400"/>
      <c r="AL1705" s="6"/>
      <c r="AM1705" s="6"/>
      <c r="AN1705" s="8"/>
    </row>
    <row r="1706" spans="1:40">
      <c r="A1706" s="725"/>
      <c r="B1706" s="727"/>
      <c r="C1706" s="726"/>
      <c r="D1706" s="726"/>
      <c r="E1706" s="400"/>
      <c r="F1706" s="401"/>
      <c r="G1706" s="400"/>
      <c r="H1706" s="400"/>
      <c r="I1706" s="400"/>
      <c r="J1706" s="409"/>
      <c r="K1706" s="400"/>
      <c r="L1706" s="400"/>
      <c r="M1706" s="400"/>
      <c r="N1706" s="400"/>
      <c r="O1706" s="400"/>
      <c r="P1706" s="400"/>
      <c r="Q1706" s="400"/>
      <c r="R1706" s="400"/>
      <c r="S1706" s="400"/>
      <c r="T1706" s="400"/>
      <c r="V1706" s="403"/>
      <c r="W1706" s="403"/>
      <c r="X1706" s="403"/>
      <c r="Y1706" s="400"/>
      <c r="Z1706" s="400"/>
      <c r="AA1706" s="400"/>
      <c r="AB1706" s="400"/>
      <c r="AC1706" s="400"/>
      <c r="AD1706" s="400"/>
      <c r="AE1706" s="400"/>
      <c r="AF1706" s="400"/>
      <c r="AG1706" s="408"/>
      <c r="AH1706" s="400"/>
      <c r="AI1706" s="400"/>
      <c r="AJ1706" s="400"/>
      <c r="AK1706" s="400"/>
      <c r="AL1706" s="6"/>
      <c r="AM1706" s="6"/>
      <c r="AN1706" s="8"/>
    </row>
    <row r="1707" spans="1:40">
      <c r="A1707" s="725"/>
      <c r="B1707" s="727"/>
      <c r="C1707" s="726"/>
      <c r="D1707" s="726"/>
      <c r="E1707" s="400"/>
      <c r="F1707" s="401"/>
      <c r="G1707" s="400"/>
      <c r="H1707" s="400"/>
      <c r="I1707" s="400"/>
      <c r="J1707" s="409"/>
      <c r="K1707" s="400"/>
      <c r="L1707" s="400"/>
      <c r="M1707" s="400"/>
      <c r="N1707" s="400"/>
      <c r="O1707" s="400"/>
      <c r="P1707" s="400"/>
      <c r="Q1707" s="400"/>
      <c r="R1707" s="400"/>
      <c r="S1707" s="400"/>
      <c r="T1707" s="400"/>
      <c r="V1707" s="403"/>
      <c r="W1707" s="403"/>
      <c r="X1707" s="403"/>
      <c r="Y1707" s="400"/>
      <c r="Z1707" s="400"/>
      <c r="AA1707" s="400"/>
      <c r="AB1707" s="400"/>
      <c r="AC1707" s="400"/>
      <c r="AD1707" s="400"/>
      <c r="AE1707" s="400"/>
      <c r="AF1707" s="400"/>
      <c r="AG1707" s="408"/>
      <c r="AH1707" s="400"/>
      <c r="AI1707" s="400"/>
      <c r="AJ1707" s="400"/>
      <c r="AK1707" s="400"/>
      <c r="AL1707" s="6"/>
      <c r="AM1707" s="6"/>
      <c r="AN1707" s="8"/>
    </row>
    <row r="1708" spans="1:40">
      <c r="A1708" s="725"/>
      <c r="B1708" s="727"/>
      <c r="C1708" s="726"/>
      <c r="D1708" s="726"/>
      <c r="E1708" s="400"/>
      <c r="F1708" s="401"/>
      <c r="G1708" s="400"/>
      <c r="H1708" s="400"/>
      <c r="I1708" s="400"/>
      <c r="J1708" s="409"/>
      <c r="K1708" s="400"/>
      <c r="L1708" s="400"/>
      <c r="M1708" s="400"/>
      <c r="N1708" s="400"/>
      <c r="O1708" s="400"/>
      <c r="P1708" s="400"/>
      <c r="Q1708" s="400"/>
      <c r="R1708" s="400"/>
      <c r="S1708" s="400"/>
      <c r="T1708" s="400"/>
      <c r="V1708" s="403"/>
      <c r="W1708" s="403"/>
      <c r="X1708" s="403"/>
      <c r="Y1708" s="400"/>
      <c r="Z1708" s="400"/>
      <c r="AA1708" s="400"/>
      <c r="AB1708" s="400"/>
      <c r="AC1708" s="400"/>
      <c r="AD1708" s="400"/>
      <c r="AE1708" s="400"/>
      <c r="AF1708" s="400"/>
      <c r="AG1708" s="408"/>
      <c r="AH1708" s="400"/>
      <c r="AI1708" s="400"/>
      <c r="AJ1708" s="400"/>
      <c r="AK1708" s="400"/>
      <c r="AL1708" s="6"/>
      <c r="AM1708" s="6"/>
      <c r="AN1708" s="8"/>
    </row>
    <row r="1709" spans="1:40">
      <c r="A1709" s="725"/>
      <c r="B1709" s="727"/>
      <c r="C1709" s="726"/>
      <c r="D1709" s="726"/>
      <c r="E1709" s="400"/>
      <c r="F1709" s="401"/>
      <c r="G1709" s="400"/>
      <c r="H1709" s="400"/>
      <c r="I1709" s="400"/>
      <c r="J1709" s="409"/>
      <c r="K1709" s="400"/>
      <c r="L1709" s="400"/>
      <c r="M1709" s="400"/>
      <c r="N1709" s="400"/>
      <c r="O1709" s="400"/>
      <c r="P1709" s="400"/>
      <c r="Q1709" s="400"/>
      <c r="R1709" s="400"/>
      <c r="S1709" s="400"/>
      <c r="T1709" s="400"/>
      <c r="V1709" s="403"/>
      <c r="W1709" s="403"/>
      <c r="X1709" s="403"/>
      <c r="Y1709" s="400"/>
      <c r="Z1709" s="400"/>
      <c r="AA1709" s="400"/>
      <c r="AB1709" s="400"/>
      <c r="AC1709" s="400"/>
      <c r="AD1709" s="400"/>
      <c r="AE1709" s="400"/>
      <c r="AF1709" s="400"/>
      <c r="AG1709" s="408"/>
      <c r="AH1709" s="400"/>
      <c r="AI1709" s="400"/>
      <c r="AJ1709" s="400"/>
      <c r="AK1709" s="400"/>
      <c r="AL1709" s="6"/>
      <c r="AM1709" s="6"/>
      <c r="AN1709" s="8"/>
    </row>
    <row r="1710" spans="1:40">
      <c r="A1710" s="725"/>
      <c r="B1710" s="727"/>
      <c r="C1710" s="726"/>
      <c r="D1710" s="726"/>
      <c r="E1710" s="400"/>
      <c r="F1710" s="401"/>
      <c r="G1710" s="400"/>
      <c r="H1710" s="400"/>
      <c r="I1710" s="400"/>
      <c r="J1710" s="409"/>
      <c r="K1710" s="400"/>
      <c r="L1710" s="400"/>
      <c r="M1710" s="400"/>
      <c r="N1710" s="400"/>
      <c r="O1710" s="400"/>
      <c r="P1710" s="400"/>
      <c r="Q1710" s="400"/>
      <c r="R1710" s="400"/>
      <c r="S1710" s="400"/>
      <c r="T1710" s="400"/>
      <c r="V1710" s="403"/>
      <c r="W1710" s="403"/>
      <c r="X1710" s="403"/>
      <c r="Y1710" s="400"/>
      <c r="Z1710" s="400"/>
      <c r="AA1710" s="400"/>
      <c r="AB1710" s="400"/>
      <c r="AC1710" s="400"/>
      <c r="AD1710" s="400"/>
      <c r="AE1710" s="400"/>
      <c r="AF1710" s="400"/>
      <c r="AG1710" s="408"/>
      <c r="AH1710" s="400"/>
      <c r="AI1710" s="400"/>
      <c r="AJ1710" s="400"/>
      <c r="AK1710" s="400"/>
      <c r="AL1710" s="6"/>
      <c r="AM1710" s="6"/>
      <c r="AN1710" s="8"/>
    </row>
    <row r="1711" spans="1:40">
      <c r="A1711" s="725"/>
      <c r="B1711" s="727"/>
      <c r="C1711" s="726"/>
      <c r="D1711" s="726"/>
      <c r="E1711" s="400"/>
      <c r="F1711" s="401"/>
      <c r="G1711" s="400"/>
      <c r="H1711" s="400"/>
      <c r="I1711" s="400"/>
      <c r="J1711" s="409"/>
      <c r="K1711" s="400"/>
      <c r="L1711" s="400"/>
      <c r="M1711" s="400"/>
      <c r="N1711" s="400"/>
      <c r="O1711" s="400"/>
      <c r="P1711" s="400"/>
      <c r="Q1711" s="400"/>
      <c r="R1711" s="400"/>
      <c r="S1711" s="400"/>
      <c r="T1711" s="400"/>
      <c r="V1711" s="403"/>
      <c r="W1711" s="403"/>
      <c r="X1711" s="403"/>
      <c r="Y1711" s="400"/>
      <c r="Z1711" s="400"/>
      <c r="AA1711" s="400"/>
      <c r="AB1711" s="400"/>
      <c r="AC1711" s="400"/>
      <c r="AD1711" s="400"/>
      <c r="AE1711" s="400"/>
      <c r="AF1711" s="400"/>
      <c r="AG1711" s="408"/>
      <c r="AH1711" s="400"/>
      <c r="AI1711" s="400"/>
      <c r="AJ1711" s="400"/>
      <c r="AK1711" s="400"/>
      <c r="AL1711" s="6"/>
      <c r="AM1711" s="6"/>
      <c r="AN1711" s="8"/>
    </row>
    <row r="1712" spans="1:40">
      <c r="A1712" s="725"/>
      <c r="B1712" s="727"/>
      <c r="C1712" s="726"/>
      <c r="D1712" s="726"/>
      <c r="E1712" s="400"/>
      <c r="F1712" s="401"/>
      <c r="G1712" s="400"/>
      <c r="H1712" s="400"/>
      <c r="I1712" s="400"/>
      <c r="J1712" s="409"/>
      <c r="K1712" s="400"/>
      <c r="L1712" s="400"/>
      <c r="M1712" s="400"/>
      <c r="N1712" s="400"/>
      <c r="O1712" s="400"/>
      <c r="P1712" s="400"/>
      <c r="Q1712" s="400"/>
      <c r="R1712" s="400"/>
      <c r="S1712" s="400"/>
      <c r="T1712" s="400"/>
      <c r="V1712" s="403"/>
      <c r="W1712" s="403"/>
      <c r="X1712" s="403"/>
      <c r="Y1712" s="400"/>
      <c r="Z1712" s="400"/>
      <c r="AA1712" s="400"/>
      <c r="AB1712" s="400"/>
      <c r="AC1712" s="400"/>
      <c r="AD1712" s="400"/>
      <c r="AE1712" s="400"/>
      <c r="AF1712" s="400"/>
      <c r="AG1712" s="408"/>
      <c r="AH1712" s="400"/>
      <c r="AI1712" s="400"/>
      <c r="AJ1712" s="400"/>
      <c r="AK1712" s="400"/>
      <c r="AL1712" s="6"/>
      <c r="AM1712" s="6"/>
      <c r="AN1712" s="8"/>
    </row>
    <row r="1713" spans="1:40">
      <c r="A1713" s="725"/>
      <c r="B1713" s="727"/>
      <c r="C1713" s="726"/>
      <c r="D1713" s="726"/>
      <c r="E1713" s="400"/>
      <c r="F1713" s="401"/>
      <c r="G1713" s="400"/>
      <c r="H1713" s="400"/>
      <c r="I1713" s="400"/>
      <c r="J1713" s="409"/>
      <c r="K1713" s="400"/>
      <c r="L1713" s="400"/>
      <c r="M1713" s="400"/>
      <c r="N1713" s="400"/>
      <c r="O1713" s="400"/>
      <c r="P1713" s="400"/>
      <c r="Q1713" s="400"/>
      <c r="R1713" s="400"/>
      <c r="S1713" s="400"/>
      <c r="T1713" s="400"/>
      <c r="V1713" s="403"/>
      <c r="W1713" s="403"/>
      <c r="X1713" s="403"/>
      <c r="Y1713" s="400"/>
      <c r="Z1713" s="400"/>
      <c r="AA1713" s="400"/>
      <c r="AB1713" s="400"/>
      <c r="AC1713" s="400"/>
      <c r="AD1713" s="400"/>
      <c r="AE1713" s="400"/>
      <c r="AF1713" s="400"/>
      <c r="AG1713" s="408"/>
      <c r="AH1713" s="400"/>
      <c r="AI1713" s="400"/>
      <c r="AJ1713" s="400"/>
      <c r="AK1713" s="400"/>
      <c r="AL1713" s="6"/>
      <c r="AM1713" s="6"/>
      <c r="AN1713" s="8"/>
    </row>
    <row r="1714" spans="1:40">
      <c r="A1714" s="725"/>
      <c r="B1714" s="727"/>
      <c r="C1714" s="726"/>
      <c r="D1714" s="726"/>
      <c r="E1714" s="400"/>
      <c r="F1714" s="401"/>
      <c r="G1714" s="400"/>
      <c r="H1714" s="400"/>
      <c r="I1714" s="400"/>
      <c r="J1714" s="409"/>
      <c r="K1714" s="400"/>
      <c r="L1714" s="400"/>
      <c r="M1714" s="400"/>
      <c r="N1714" s="400"/>
      <c r="O1714" s="400"/>
      <c r="P1714" s="400"/>
      <c r="Q1714" s="400"/>
      <c r="R1714" s="400"/>
      <c r="S1714" s="400"/>
      <c r="T1714" s="400"/>
      <c r="V1714" s="403"/>
      <c r="W1714" s="403"/>
      <c r="X1714" s="403"/>
      <c r="Y1714" s="400"/>
      <c r="Z1714" s="400"/>
      <c r="AA1714" s="400"/>
      <c r="AB1714" s="400"/>
      <c r="AC1714" s="400"/>
      <c r="AD1714" s="400"/>
      <c r="AE1714" s="400"/>
      <c r="AF1714" s="400"/>
      <c r="AG1714" s="408"/>
      <c r="AH1714" s="400"/>
      <c r="AI1714" s="400"/>
      <c r="AJ1714" s="400"/>
      <c r="AK1714" s="400"/>
      <c r="AL1714" s="6"/>
      <c r="AM1714" s="6"/>
      <c r="AN1714" s="8"/>
    </row>
    <row r="1715" spans="1:40">
      <c r="A1715" s="725"/>
      <c r="B1715" s="727"/>
      <c r="C1715" s="726"/>
      <c r="D1715" s="726"/>
      <c r="E1715" s="400"/>
      <c r="F1715" s="401"/>
      <c r="G1715" s="400"/>
      <c r="H1715" s="400"/>
      <c r="I1715" s="400"/>
      <c r="J1715" s="409"/>
      <c r="K1715" s="400"/>
      <c r="L1715" s="400"/>
      <c r="M1715" s="400"/>
      <c r="N1715" s="400"/>
      <c r="O1715" s="400"/>
      <c r="P1715" s="400"/>
      <c r="Q1715" s="400"/>
      <c r="R1715" s="400"/>
      <c r="S1715" s="400"/>
      <c r="T1715" s="400"/>
      <c r="V1715" s="403"/>
      <c r="W1715" s="403"/>
      <c r="X1715" s="403"/>
      <c r="Y1715" s="400"/>
      <c r="Z1715" s="400"/>
      <c r="AA1715" s="400"/>
      <c r="AB1715" s="400"/>
      <c r="AC1715" s="400"/>
      <c r="AD1715" s="400"/>
      <c r="AE1715" s="400"/>
      <c r="AF1715" s="400"/>
      <c r="AG1715" s="408"/>
      <c r="AH1715" s="400"/>
      <c r="AI1715" s="400"/>
      <c r="AJ1715" s="400"/>
      <c r="AK1715" s="400"/>
      <c r="AL1715" s="6"/>
      <c r="AM1715" s="6"/>
      <c r="AN1715" s="8"/>
    </row>
    <row r="1716" spans="1:40">
      <c r="A1716" s="725"/>
      <c r="B1716" s="727"/>
      <c r="C1716" s="726"/>
      <c r="D1716" s="726"/>
      <c r="E1716" s="400"/>
      <c r="F1716" s="401"/>
      <c r="G1716" s="400"/>
      <c r="H1716" s="400"/>
      <c r="I1716" s="400"/>
      <c r="J1716" s="409"/>
      <c r="K1716" s="400"/>
      <c r="L1716" s="400"/>
      <c r="M1716" s="400"/>
      <c r="N1716" s="400"/>
      <c r="O1716" s="400"/>
      <c r="P1716" s="400"/>
      <c r="Q1716" s="400"/>
      <c r="R1716" s="400"/>
      <c r="S1716" s="400"/>
      <c r="T1716" s="400"/>
      <c r="V1716" s="403"/>
      <c r="W1716" s="403"/>
      <c r="X1716" s="403"/>
      <c r="Y1716" s="400"/>
      <c r="Z1716" s="400"/>
      <c r="AA1716" s="400"/>
      <c r="AB1716" s="400"/>
      <c r="AC1716" s="400"/>
      <c r="AD1716" s="400"/>
      <c r="AE1716" s="400"/>
      <c r="AF1716" s="400"/>
      <c r="AG1716" s="408"/>
      <c r="AH1716" s="400"/>
      <c r="AI1716" s="400"/>
      <c r="AJ1716" s="400"/>
      <c r="AK1716" s="400"/>
      <c r="AL1716" s="6"/>
      <c r="AM1716" s="6"/>
      <c r="AN1716" s="8"/>
    </row>
    <row r="1717" spans="1:40">
      <c r="A1717" s="725"/>
      <c r="B1717" s="727"/>
      <c r="C1717" s="726"/>
      <c r="D1717" s="726"/>
      <c r="E1717" s="400"/>
      <c r="F1717" s="401"/>
      <c r="G1717" s="400"/>
      <c r="H1717" s="400"/>
      <c r="I1717" s="400"/>
      <c r="J1717" s="409"/>
      <c r="K1717" s="400"/>
      <c r="L1717" s="400"/>
      <c r="M1717" s="400"/>
      <c r="N1717" s="400"/>
      <c r="O1717" s="400"/>
      <c r="P1717" s="400"/>
      <c r="Q1717" s="400"/>
      <c r="R1717" s="400"/>
      <c r="S1717" s="400"/>
      <c r="T1717" s="400"/>
      <c r="V1717" s="403"/>
      <c r="W1717" s="403"/>
      <c r="X1717" s="403"/>
      <c r="Y1717" s="400"/>
      <c r="Z1717" s="400"/>
      <c r="AA1717" s="400"/>
      <c r="AB1717" s="400"/>
      <c r="AC1717" s="400"/>
      <c r="AD1717" s="400"/>
      <c r="AE1717" s="400"/>
      <c r="AF1717" s="400"/>
      <c r="AG1717" s="408"/>
      <c r="AH1717" s="400"/>
      <c r="AI1717" s="400"/>
      <c r="AJ1717" s="400"/>
      <c r="AK1717" s="400"/>
      <c r="AL1717" s="6"/>
      <c r="AM1717" s="6"/>
      <c r="AN1717" s="8"/>
    </row>
    <row r="1718" spans="1:40">
      <c r="A1718" s="725"/>
      <c r="B1718" s="727"/>
      <c r="C1718" s="726"/>
      <c r="D1718" s="726"/>
      <c r="E1718" s="400"/>
      <c r="F1718" s="401"/>
      <c r="G1718" s="400"/>
      <c r="H1718" s="400"/>
      <c r="I1718" s="400"/>
      <c r="J1718" s="409"/>
      <c r="K1718" s="400"/>
      <c r="L1718" s="400"/>
      <c r="M1718" s="400"/>
      <c r="N1718" s="400"/>
      <c r="O1718" s="400"/>
      <c r="P1718" s="400"/>
      <c r="Q1718" s="400"/>
      <c r="R1718" s="400"/>
      <c r="S1718" s="400"/>
      <c r="T1718" s="400"/>
      <c r="V1718" s="403"/>
      <c r="W1718" s="403"/>
      <c r="X1718" s="403"/>
      <c r="Y1718" s="400"/>
      <c r="Z1718" s="400"/>
      <c r="AA1718" s="400"/>
      <c r="AB1718" s="400"/>
      <c r="AC1718" s="400"/>
      <c r="AD1718" s="400"/>
      <c r="AE1718" s="400"/>
      <c r="AF1718" s="400"/>
      <c r="AG1718" s="408"/>
      <c r="AH1718" s="400"/>
      <c r="AI1718" s="400"/>
      <c r="AJ1718" s="400"/>
      <c r="AK1718" s="400"/>
      <c r="AL1718" s="6"/>
      <c r="AM1718" s="6"/>
      <c r="AN1718" s="8"/>
    </row>
    <row r="1719" spans="1:40">
      <c r="A1719" s="725"/>
      <c r="B1719" s="727"/>
      <c r="C1719" s="726"/>
      <c r="D1719" s="726"/>
      <c r="E1719" s="400"/>
      <c r="F1719" s="401"/>
      <c r="G1719" s="400"/>
      <c r="H1719" s="400"/>
      <c r="I1719" s="400"/>
      <c r="J1719" s="409"/>
      <c r="K1719" s="400"/>
      <c r="L1719" s="400"/>
      <c r="M1719" s="400"/>
      <c r="N1719" s="400"/>
      <c r="O1719" s="400"/>
      <c r="P1719" s="400"/>
      <c r="Q1719" s="400"/>
      <c r="R1719" s="400"/>
      <c r="S1719" s="400"/>
      <c r="T1719" s="400"/>
      <c r="V1719" s="403"/>
      <c r="W1719" s="403"/>
      <c r="X1719" s="403"/>
      <c r="Y1719" s="400"/>
      <c r="Z1719" s="400"/>
      <c r="AA1719" s="400"/>
      <c r="AB1719" s="400"/>
      <c r="AC1719" s="400"/>
      <c r="AD1719" s="400"/>
      <c r="AE1719" s="400"/>
      <c r="AF1719" s="400"/>
      <c r="AG1719" s="408"/>
      <c r="AH1719" s="400"/>
      <c r="AI1719" s="400"/>
      <c r="AJ1719" s="400"/>
      <c r="AK1719" s="400"/>
      <c r="AL1719" s="6"/>
      <c r="AM1719" s="6"/>
      <c r="AN1719" s="8"/>
    </row>
    <row r="1720" spans="1:40">
      <c r="A1720" s="725"/>
      <c r="B1720" s="727"/>
      <c r="C1720" s="726"/>
      <c r="D1720" s="726"/>
      <c r="E1720" s="400"/>
      <c r="F1720" s="401"/>
      <c r="G1720" s="400"/>
      <c r="H1720" s="400"/>
      <c r="I1720" s="400"/>
      <c r="J1720" s="409"/>
      <c r="K1720" s="400"/>
      <c r="L1720" s="400"/>
      <c r="M1720" s="400"/>
      <c r="N1720" s="400"/>
      <c r="O1720" s="400"/>
      <c r="P1720" s="400"/>
      <c r="Q1720" s="400"/>
      <c r="R1720" s="400"/>
      <c r="S1720" s="400"/>
      <c r="T1720" s="400"/>
      <c r="V1720" s="403"/>
      <c r="W1720" s="403"/>
      <c r="X1720" s="403"/>
      <c r="Y1720" s="400"/>
      <c r="Z1720" s="400"/>
      <c r="AA1720" s="400"/>
      <c r="AB1720" s="400"/>
      <c r="AC1720" s="400"/>
      <c r="AD1720" s="400"/>
      <c r="AE1720" s="400"/>
      <c r="AF1720" s="400"/>
      <c r="AG1720" s="408"/>
      <c r="AH1720" s="400"/>
      <c r="AI1720" s="400"/>
      <c r="AJ1720" s="400"/>
      <c r="AK1720" s="400"/>
      <c r="AL1720" s="6"/>
      <c r="AM1720" s="6"/>
      <c r="AN1720" s="8"/>
    </row>
    <row r="1721" spans="1:40">
      <c r="A1721" s="725"/>
      <c r="B1721" s="727"/>
      <c r="C1721" s="726"/>
      <c r="D1721" s="726"/>
      <c r="E1721" s="400"/>
      <c r="F1721" s="401"/>
      <c r="G1721" s="400"/>
      <c r="H1721" s="400"/>
      <c r="I1721" s="400"/>
      <c r="J1721" s="409"/>
      <c r="K1721" s="400"/>
      <c r="L1721" s="400"/>
      <c r="M1721" s="400"/>
      <c r="N1721" s="400"/>
      <c r="O1721" s="400"/>
      <c r="P1721" s="400"/>
      <c r="Q1721" s="400"/>
      <c r="R1721" s="400"/>
      <c r="S1721" s="400"/>
      <c r="T1721" s="400"/>
      <c r="V1721" s="403"/>
      <c r="W1721" s="403"/>
      <c r="X1721" s="403"/>
      <c r="Y1721" s="400"/>
      <c r="Z1721" s="400"/>
      <c r="AA1721" s="400"/>
      <c r="AB1721" s="400"/>
      <c r="AC1721" s="400"/>
      <c r="AD1721" s="400"/>
      <c r="AE1721" s="400"/>
      <c r="AF1721" s="400"/>
      <c r="AG1721" s="408"/>
      <c r="AH1721" s="400"/>
      <c r="AI1721" s="400"/>
      <c r="AJ1721" s="400"/>
      <c r="AK1721" s="400"/>
      <c r="AL1721" s="6"/>
      <c r="AM1721" s="6"/>
      <c r="AN1721" s="8"/>
    </row>
    <row r="1722" spans="1:40">
      <c r="A1722" s="725"/>
      <c r="B1722" s="727"/>
      <c r="C1722" s="726"/>
      <c r="D1722" s="726"/>
      <c r="E1722" s="400"/>
      <c r="F1722" s="401"/>
      <c r="G1722" s="400"/>
      <c r="H1722" s="400"/>
      <c r="I1722" s="400"/>
      <c r="J1722" s="409"/>
      <c r="K1722" s="400"/>
      <c r="L1722" s="400"/>
      <c r="M1722" s="400"/>
      <c r="N1722" s="400"/>
      <c r="O1722" s="400"/>
      <c r="P1722" s="400"/>
      <c r="Q1722" s="400"/>
      <c r="R1722" s="400"/>
      <c r="S1722" s="400"/>
      <c r="T1722" s="400"/>
      <c r="V1722" s="403"/>
      <c r="W1722" s="403"/>
      <c r="X1722" s="403"/>
      <c r="Y1722" s="400"/>
      <c r="Z1722" s="400"/>
      <c r="AA1722" s="400"/>
      <c r="AB1722" s="400"/>
      <c r="AC1722" s="400"/>
      <c r="AD1722" s="400"/>
      <c r="AE1722" s="400"/>
      <c r="AF1722" s="400"/>
      <c r="AG1722" s="408"/>
      <c r="AH1722" s="400"/>
      <c r="AI1722" s="400"/>
      <c r="AJ1722" s="400"/>
      <c r="AK1722" s="400"/>
      <c r="AL1722" s="6"/>
      <c r="AM1722" s="6"/>
      <c r="AN1722" s="8"/>
    </row>
    <row r="1723" spans="1:40">
      <c r="A1723" s="725"/>
      <c r="B1723" s="727"/>
      <c r="C1723" s="726"/>
      <c r="D1723" s="726"/>
      <c r="E1723" s="400"/>
      <c r="F1723" s="401"/>
      <c r="G1723" s="400"/>
      <c r="H1723" s="400"/>
      <c r="I1723" s="400"/>
      <c r="J1723" s="409"/>
      <c r="K1723" s="400"/>
      <c r="L1723" s="400"/>
      <c r="M1723" s="400"/>
      <c r="N1723" s="400"/>
      <c r="O1723" s="400"/>
      <c r="P1723" s="400"/>
      <c r="Q1723" s="400"/>
      <c r="R1723" s="400"/>
      <c r="S1723" s="400"/>
      <c r="T1723" s="400"/>
      <c r="V1723" s="403"/>
      <c r="W1723" s="403"/>
      <c r="X1723" s="403"/>
      <c r="Y1723" s="400"/>
      <c r="Z1723" s="400"/>
      <c r="AA1723" s="400"/>
      <c r="AB1723" s="400"/>
      <c r="AC1723" s="400"/>
      <c r="AD1723" s="400"/>
      <c r="AE1723" s="400"/>
      <c r="AF1723" s="400"/>
      <c r="AG1723" s="408"/>
      <c r="AH1723" s="400"/>
      <c r="AI1723" s="400"/>
      <c r="AJ1723" s="400"/>
      <c r="AK1723" s="400"/>
      <c r="AL1723" s="6"/>
      <c r="AM1723" s="6"/>
      <c r="AN1723" s="8"/>
    </row>
    <row r="1724" spans="1:40">
      <c r="A1724" s="725"/>
      <c r="B1724" s="727"/>
      <c r="C1724" s="726"/>
      <c r="D1724" s="726"/>
      <c r="E1724" s="400"/>
      <c r="F1724" s="401"/>
      <c r="G1724" s="400"/>
      <c r="H1724" s="400"/>
      <c r="I1724" s="400"/>
      <c r="J1724" s="409"/>
      <c r="K1724" s="400"/>
      <c r="L1724" s="400"/>
      <c r="M1724" s="400"/>
      <c r="N1724" s="400"/>
      <c r="O1724" s="400"/>
      <c r="P1724" s="400"/>
      <c r="Q1724" s="400"/>
      <c r="R1724" s="400"/>
      <c r="S1724" s="400"/>
      <c r="T1724" s="400"/>
      <c r="V1724" s="403"/>
      <c r="W1724" s="403"/>
      <c r="X1724" s="403"/>
      <c r="Y1724" s="400"/>
      <c r="Z1724" s="400"/>
      <c r="AA1724" s="400"/>
      <c r="AB1724" s="400"/>
      <c r="AC1724" s="400"/>
      <c r="AD1724" s="400"/>
      <c r="AE1724" s="400"/>
      <c r="AF1724" s="400"/>
      <c r="AG1724" s="408"/>
      <c r="AH1724" s="400"/>
      <c r="AI1724" s="400"/>
      <c r="AJ1724" s="400"/>
      <c r="AK1724" s="400"/>
      <c r="AL1724" s="6"/>
      <c r="AM1724" s="6"/>
      <c r="AN1724" s="8"/>
    </row>
    <row r="1725" spans="1:40">
      <c r="A1725" s="725"/>
      <c r="B1725" s="727"/>
      <c r="C1725" s="726"/>
      <c r="D1725" s="726"/>
      <c r="E1725" s="400"/>
      <c r="F1725" s="401"/>
      <c r="G1725" s="400"/>
      <c r="H1725" s="400"/>
      <c r="I1725" s="400"/>
      <c r="J1725" s="409"/>
      <c r="K1725" s="400"/>
      <c r="L1725" s="400"/>
      <c r="M1725" s="400"/>
      <c r="N1725" s="400"/>
      <c r="O1725" s="400"/>
      <c r="P1725" s="400"/>
      <c r="Q1725" s="400"/>
      <c r="R1725" s="400"/>
      <c r="S1725" s="400"/>
      <c r="T1725" s="400"/>
      <c r="V1725" s="403"/>
      <c r="W1725" s="403"/>
      <c r="X1725" s="403"/>
      <c r="Y1725" s="400"/>
      <c r="Z1725" s="400"/>
      <c r="AA1725" s="400"/>
      <c r="AB1725" s="400"/>
      <c r="AC1725" s="400"/>
      <c r="AD1725" s="400"/>
      <c r="AE1725" s="400"/>
      <c r="AF1725" s="400"/>
      <c r="AG1725" s="408"/>
      <c r="AH1725" s="400"/>
      <c r="AI1725" s="400"/>
      <c r="AJ1725" s="400"/>
      <c r="AK1725" s="400"/>
      <c r="AL1725" s="6"/>
      <c r="AM1725" s="6"/>
      <c r="AN1725" s="8"/>
    </row>
    <row r="1726" spans="1:40">
      <c r="A1726" s="725"/>
      <c r="B1726" s="727"/>
      <c r="C1726" s="726"/>
      <c r="D1726" s="726"/>
      <c r="E1726" s="400"/>
      <c r="F1726" s="401"/>
      <c r="G1726" s="400"/>
      <c r="H1726" s="400"/>
      <c r="I1726" s="400"/>
      <c r="J1726" s="409"/>
      <c r="K1726" s="400"/>
      <c r="L1726" s="400"/>
      <c r="M1726" s="400"/>
      <c r="N1726" s="400"/>
      <c r="O1726" s="400"/>
      <c r="P1726" s="400"/>
      <c r="Q1726" s="400"/>
      <c r="R1726" s="400"/>
      <c r="S1726" s="400"/>
      <c r="T1726" s="400"/>
      <c r="V1726" s="403"/>
      <c r="W1726" s="403"/>
      <c r="X1726" s="403"/>
      <c r="Y1726" s="400"/>
      <c r="Z1726" s="400"/>
      <c r="AA1726" s="400"/>
      <c r="AB1726" s="400"/>
      <c r="AC1726" s="400"/>
      <c r="AD1726" s="400"/>
      <c r="AE1726" s="400"/>
      <c r="AF1726" s="400"/>
      <c r="AG1726" s="408"/>
      <c r="AH1726" s="400"/>
      <c r="AI1726" s="400"/>
      <c r="AJ1726" s="400"/>
      <c r="AK1726" s="400"/>
      <c r="AL1726" s="6"/>
      <c r="AM1726" s="6"/>
      <c r="AN1726" s="8"/>
    </row>
    <row r="1727" spans="1:40">
      <c r="A1727" s="725"/>
      <c r="B1727" s="727"/>
      <c r="C1727" s="726"/>
      <c r="D1727" s="726"/>
      <c r="E1727" s="400"/>
      <c r="F1727" s="401"/>
      <c r="G1727" s="400"/>
      <c r="H1727" s="400"/>
      <c r="I1727" s="400"/>
      <c r="J1727" s="409"/>
      <c r="K1727" s="400"/>
      <c r="L1727" s="400"/>
      <c r="M1727" s="400"/>
      <c r="N1727" s="400"/>
      <c r="O1727" s="400"/>
      <c r="P1727" s="400"/>
      <c r="Q1727" s="400"/>
      <c r="R1727" s="400"/>
      <c r="S1727" s="400"/>
      <c r="T1727" s="400"/>
      <c r="V1727" s="403"/>
      <c r="W1727" s="403"/>
      <c r="X1727" s="403"/>
      <c r="Y1727" s="400"/>
      <c r="Z1727" s="400"/>
      <c r="AA1727" s="400"/>
      <c r="AB1727" s="400"/>
      <c r="AC1727" s="400"/>
      <c r="AD1727" s="400"/>
      <c r="AE1727" s="400"/>
      <c r="AF1727" s="400"/>
      <c r="AG1727" s="408"/>
      <c r="AH1727" s="400"/>
      <c r="AI1727" s="400"/>
      <c r="AJ1727" s="400"/>
      <c r="AK1727" s="400"/>
      <c r="AL1727" s="6"/>
      <c r="AM1727" s="6"/>
      <c r="AN1727" s="8"/>
    </row>
    <row r="1728" spans="1:40">
      <c r="A1728" s="725"/>
      <c r="B1728" s="727"/>
      <c r="C1728" s="726"/>
      <c r="D1728" s="726"/>
      <c r="E1728" s="400"/>
      <c r="F1728" s="401"/>
      <c r="G1728" s="400"/>
      <c r="H1728" s="400"/>
      <c r="I1728" s="400"/>
      <c r="J1728" s="409"/>
      <c r="K1728" s="400"/>
      <c r="L1728" s="400"/>
      <c r="M1728" s="400"/>
      <c r="N1728" s="400"/>
      <c r="O1728" s="400"/>
      <c r="P1728" s="400"/>
      <c r="Q1728" s="400"/>
      <c r="R1728" s="400"/>
      <c r="S1728" s="400"/>
      <c r="T1728" s="400"/>
      <c r="V1728" s="403"/>
      <c r="W1728" s="403"/>
      <c r="X1728" s="403"/>
      <c r="Y1728" s="400"/>
      <c r="Z1728" s="400"/>
      <c r="AA1728" s="400"/>
      <c r="AB1728" s="400"/>
      <c r="AC1728" s="400"/>
      <c r="AD1728" s="400"/>
      <c r="AE1728" s="400"/>
      <c r="AF1728" s="400"/>
      <c r="AG1728" s="408"/>
      <c r="AH1728" s="400"/>
      <c r="AI1728" s="400"/>
      <c r="AJ1728" s="400"/>
      <c r="AK1728" s="400"/>
      <c r="AL1728" s="6"/>
      <c r="AM1728" s="6"/>
      <c r="AN1728" s="8"/>
    </row>
    <row r="1729" spans="1:40">
      <c r="A1729" s="725"/>
      <c r="B1729" s="727"/>
      <c r="C1729" s="726"/>
      <c r="D1729" s="726"/>
      <c r="E1729" s="400"/>
      <c r="F1729" s="401"/>
      <c r="G1729" s="400"/>
      <c r="H1729" s="400"/>
      <c r="I1729" s="400"/>
      <c r="J1729" s="409"/>
      <c r="K1729" s="400"/>
      <c r="L1729" s="400"/>
      <c r="M1729" s="400"/>
      <c r="N1729" s="400"/>
      <c r="O1729" s="400"/>
      <c r="P1729" s="400"/>
      <c r="Q1729" s="400"/>
      <c r="R1729" s="400"/>
      <c r="S1729" s="400"/>
      <c r="T1729" s="400"/>
      <c r="V1729" s="403"/>
      <c r="W1729" s="403"/>
      <c r="X1729" s="403"/>
      <c r="Y1729" s="400"/>
      <c r="Z1729" s="400"/>
      <c r="AA1729" s="400"/>
      <c r="AB1729" s="400"/>
      <c r="AC1729" s="400"/>
      <c r="AD1729" s="400"/>
      <c r="AE1729" s="400"/>
      <c r="AF1729" s="400"/>
      <c r="AG1729" s="408"/>
      <c r="AH1729" s="400"/>
      <c r="AI1729" s="400"/>
      <c r="AJ1729" s="400"/>
      <c r="AK1729" s="400"/>
      <c r="AL1729" s="6"/>
      <c r="AM1729" s="6"/>
      <c r="AN1729" s="8"/>
    </row>
    <row r="1730" spans="1:40">
      <c r="A1730" s="725"/>
      <c r="B1730" s="727"/>
      <c r="C1730" s="726"/>
      <c r="D1730" s="726"/>
      <c r="E1730" s="400"/>
      <c r="F1730" s="401"/>
      <c r="G1730" s="400"/>
      <c r="H1730" s="400"/>
      <c r="I1730" s="400"/>
      <c r="J1730" s="409"/>
      <c r="K1730" s="400"/>
      <c r="L1730" s="400"/>
      <c r="M1730" s="400"/>
      <c r="N1730" s="400"/>
      <c r="O1730" s="400"/>
      <c r="P1730" s="400"/>
      <c r="Q1730" s="400"/>
      <c r="R1730" s="400"/>
      <c r="S1730" s="400"/>
      <c r="T1730" s="400"/>
      <c r="V1730" s="403"/>
      <c r="W1730" s="403"/>
      <c r="X1730" s="403"/>
      <c r="Y1730" s="400"/>
      <c r="Z1730" s="400"/>
      <c r="AA1730" s="400"/>
      <c r="AB1730" s="400"/>
      <c r="AC1730" s="400"/>
      <c r="AD1730" s="400"/>
      <c r="AE1730" s="400"/>
      <c r="AF1730" s="400"/>
      <c r="AG1730" s="408"/>
      <c r="AH1730" s="400"/>
      <c r="AI1730" s="400"/>
      <c r="AJ1730" s="400"/>
      <c r="AK1730" s="400"/>
      <c r="AL1730" s="6"/>
      <c r="AM1730" s="6"/>
      <c r="AN1730" s="8"/>
    </row>
    <row r="1731" spans="1:40">
      <c r="A1731" s="725"/>
      <c r="B1731" s="727"/>
      <c r="C1731" s="726"/>
      <c r="D1731" s="726"/>
      <c r="E1731" s="400"/>
      <c r="F1731" s="401"/>
      <c r="G1731" s="400"/>
      <c r="H1731" s="400"/>
      <c r="I1731" s="400"/>
      <c r="J1731" s="409"/>
      <c r="K1731" s="400"/>
      <c r="L1731" s="400"/>
      <c r="M1731" s="400"/>
      <c r="N1731" s="400"/>
      <c r="O1731" s="400"/>
      <c r="P1731" s="400"/>
      <c r="Q1731" s="400"/>
      <c r="R1731" s="400"/>
      <c r="S1731" s="400"/>
      <c r="T1731" s="400"/>
      <c r="V1731" s="403"/>
      <c r="W1731" s="403"/>
      <c r="X1731" s="403"/>
      <c r="Y1731" s="400"/>
      <c r="Z1731" s="400"/>
      <c r="AA1731" s="400"/>
      <c r="AB1731" s="400"/>
      <c r="AC1731" s="400"/>
      <c r="AD1731" s="400"/>
      <c r="AE1731" s="400"/>
      <c r="AF1731" s="400"/>
      <c r="AG1731" s="408"/>
      <c r="AH1731" s="400"/>
      <c r="AI1731" s="400"/>
      <c r="AJ1731" s="400"/>
      <c r="AK1731" s="400"/>
      <c r="AL1731" s="6"/>
      <c r="AM1731" s="6"/>
      <c r="AN1731" s="8"/>
    </row>
    <row r="1732" spans="1:40">
      <c r="A1732" s="725"/>
      <c r="B1732" s="727"/>
      <c r="C1732" s="726"/>
      <c r="D1732" s="726"/>
      <c r="E1732" s="400"/>
      <c r="F1732" s="401"/>
      <c r="G1732" s="400"/>
      <c r="H1732" s="400"/>
      <c r="I1732" s="400"/>
      <c r="J1732" s="409"/>
      <c r="K1732" s="400"/>
      <c r="L1732" s="400"/>
      <c r="M1732" s="400"/>
      <c r="N1732" s="400"/>
      <c r="O1732" s="400"/>
      <c r="P1732" s="400"/>
      <c r="Q1732" s="400"/>
      <c r="R1732" s="400"/>
      <c r="S1732" s="400"/>
      <c r="T1732" s="400"/>
      <c r="V1732" s="403"/>
      <c r="W1732" s="403"/>
      <c r="X1732" s="403"/>
      <c r="Y1732" s="400"/>
      <c r="Z1732" s="400"/>
      <c r="AA1732" s="400"/>
      <c r="AB1732" s="400"/>
      <c r="AC1732" s="400"/>
      <c r="AD1732" s="400"/>
      <c r="AE1732" s="400"/>
      <c r="AF1732" s="400"/>
      <c r="AG1732" s="408"/>
      <c r="AH1732" s="400"/>
      <c r="AI1732" s="400"/>
      <c r="AJ1732" s="400"/>
      <c r="AK1732" s="400"/>
      <c r="AL1732" s="6"/>
      <c r="AM1732" s="6"/>
      <c r="AN1732" s="8"/>
    </row>
    <row r="1733" spans="1:40">
      <c r="A1733" s="725"/>
      <c r="B1733" s="727"/>
      <c r="C1733" s="726"/>
      <c r="D1733" s="726"/>
      <c r="E1733" s="400"/>
      <c r="F1733" s="401"/>
      <c r="G1733" s="400"/>
      <c r="H1733" s="400"/>
      <c r="I1733" s="400"/>
      <c r="J1733" s="409"/>
      <c r="K1733" s="400"/>
      <c r="L1733" s="400"/>
      <c r="M1733" s="400"/>
      <c r="N1733" s="400"/>
      <c r="O1733" s="400"/>
      <c r="P1733" s="400"/>
      <c r="Q1733" s="400"/>
      <c r="R1733" s="400"/>
      <c r="S1733" s="400"/>
      <c r="T1733" s="400"/>
      <c r="V1733" s="403"/>
      <c r="W1733" s="403"/>
      <c r="X1733" s="403"/>
      <c r="Y1733" s="400"/>
      <c r="Z1733" s="400"/>
      <c r="AA1733" s="400"/>
      <c r="AB1733" s="400"/>
      <c r="AC1733" s="400"/>
      <c r="AD1733" s="400"/>
      <c r="AE1733" s="400"/>
      <c r="AF1733" s="400"/>
      <c r="AG1733" s="408"/>
      <c r="AH1733" s="400"/>
      <c r="AI1733" s="400"/>
      <c r="AJ1733" s="400"/>
      <c r="AK1733" s="400"/>
      <c r="AL1733" s="6"/>
      <c r="AM1733" s="6"/>
      <c r="AN1733" s="8"/>
    </row>
    <row r="1734" spans="1:40">
      <c r="A1734" s="725"/>
      <c r="B1734" s="727"/>
      <c r="C1734" s="726"/>
      <c r="D1734" s="726"/>
      <c r="E1734" s="400"/>
      <c r="F1734" s="401"/>
      <c r="G1734" s="400"/>
      <c r="H1734" s="400"/>
      <c r="I1734" s="400"/>
      <c r="J1734" s="409"/>
      <c r="K1734" s="400"/>
      <c r="L1734" s="400"/>
      <c r="M1734" s="400"/>
      <c r="N1734" s="400"/>
      <c r="O1734" s="400"/>
      <c r="P1734" s="400"/>
      <c r="Q1734" s="400"/>
      <c r="R1734" s="400"/>
      <c r="S1734" s="400"/>
      <c r="T1734" s="400"/>
      <c r="V1734" s="403"/>
      <c r="W1734" s="403"/>
      <c r="X1734" s="403"/>
      <c r="Y1734" s="400"/>
      <c r="Z1734" s="400"/>
      <c r="AA1734" s="400"/>
      <c r="AB1734" s="400"/>
      <c r="AC1734" s="400"/>
      <c r="AD1734" s="400"/>
      <c r="AE1734" s="400"/>
      <c r="AF1734" s="400"/>
      <c r="AG1734" s="408"/>
      <c r="AH1734" s="400"/>
      <c r="AI1734" s="400"/>
      <c r="AJ1734" s="400"/>
      <c r="AK1734" s="400"/>
      <c r="AL1734" s="6"/>
      <c r="AM1734" s="6"/>
      <c r="AN1734" s="8"/>
    </row>
    <row r="1735" spans="1:40">
      <c r="A1735" s="725"/>
      <c r="B1735" s="727"/>
      <c r="C1735" s="726"/>
      <c r="D1735" s="726"/>
      <c r="E1735" s="400"/>
      <c r="F1735" s="401"/>
      <c r="G1735" s="400"/>
      <c r="H1735" s="400"/>
      <c r="I1735" s="400"/>
      <c r="J1735" s="409"/>
      <c r="K1735" s="400"/>
      <c r="L1735" s="400"/>
      <c r="M1735" s="400"/>
      <c r="N1735" s="400"/>
      <c r="O1735" s="400"/>
      <c r="P1735" s="400"/>
      <c r="Q1735" s="400"/>
      <c r="R1735" s="400"/>
      <c r="S1735" s="400"/>
      <c r="T1735" s="400"/>
      <c r="V1735" s="403"/>
      <c r="W1735" s="403"/>
      <c r="X1735" s="403"/>
      <c r="Y1735" s="400"/>
      <c r="Z1735" s="400"/>
      <c r="AA1735" s="400"/>
      <c r="AB1735" s="400"/>
      <c r="AC1735" s="400"/>
      <c r="AD1735" s="400"/>
      <c r="AE1735" s="400"/>
      <c r="AF1735" s="400"/>
      <c r="AG1735" s="408"/>
      <c r="AH1735" s="400"/>
      <c r="AI1735" s="400"/>
      <c r="AJ1735" s="400"/>
      <c r="AK1735" s="400"/>
      <c r="AL1735" s="6"/>
      <c r="AM1735" s="6"/>
      <c r="AN1735" s="8"/>
    </row>
    <row r="1736" spans="1:40">
      <c r="A1736" s="725"/>
      <c r="B1736" s="727"/>
      <c r="C1736" s="726"/>
      <c r="D1736" s="726"/>
      <c r="E1736" s="400"/>
      <c r="F1736" s="401"/>
      <c r="G1736" s="400"/>
      <c r="H1736" s="400"/>
      <c r="I1736" s="400"/>
      <c r="J1736" s="409"/>
      <c r="K1736" s="400"/>
      <c r="L1736" s="400"/>
      <c r="M1736" s="400"/>
      <c r="N1736" s="400"/>
      <c r="O1736" s="400"/>
      <c r="P1736" s="400"/>
      <c r="Q1736" s="400"/>
      <c r="R1736" s="400"/>
      <c r="S1736" s="400"/>
      <c r="T1736" s="400"/>
      <c r="V1736" s="403"/>
      <c r="W1736" s="403"/>
      <c r="X1736" s="403"/>
      <c r="Y1736" s="400"/>
      <c r="Z1736" s="400"/>
      <c r="AA1736" s="400"/>
      <c r="AB1736" s="400"/>
      <c r="AC1736" s="400"/>
      <c r="AD1736" s="400"/>
      <c r="AE1736" s="400"/>
      <c r="AF1736" s="400"/>
      <c r="AG1736" s="408"/>
      <c r="AH1736" s="400"/>
      <c r="AI1736" s="400"/>
      <c r="AJ1736" s="400"/>
      <c r="AK1736" s="400"/>
      <c r="AL1736" s="6"/>
      <c r="AM1736" s="6"/>
      <c r="AN1736" s="8"/>
    </row>
    <row r="1737" spans="1:40">
      <c r="A1737" s="725"/>
      <c r="B1737" s="727"/>
      <c r="C1737" s="726"/>
      <c r="D1737" s="726"/>
      <c r="E1737" s="400"/>
      <c r="F1737" s="401"/>
      <c r="G1737" s="400"/>
      <c r="H1737" s="400"/>
      <c r="I1737" s="400"/>
      <c r="J1737" s="409"/>
      <c r="K1737" s="400"/>
      <c r="L1737" s="400"/>
      <c r="M1737" s="400"/>
      <c r="N1737" s="400"/>
      <c r="O1737" s="400"/>
      <c r="P1737" s="400"/>
      <c r="Q1737" s="400"/>
      <c r="R1737" s="400"/>
      <c r="S1737" s="400"/>
      <c r="T1737" s="400"/>
      <c r="V1737" s="403"/>
      <c r="W1737" s="403"/>
      <c r="X1737" s="403"/>
      <c r="Y1737" s="400"/>
      <c r="Z1737" s="400"/>
      <c r="AA1737" s="400"/>
      <c r="AB1737" s="400"/>
      <c r="AC1737" s="400"/>
      <c r="AD1737" s="400"/>
      <c r="AE1737" s="400"/>
      <c r="AF1737" s="400"/>
      <c r="AG1737" s="408"/>
      <c r="AH1737" s="400"/>
      <c r="AI1737" s="400"/>
      <c r="AJ1737" s="400"/>
      <c r="AK1737" s="400"/>
      <c r="AL1737" s="6"/>
      <c r="AM1737" s="6"/>
      <c r="AN1737" s="8"/>
    </row>
    <row r="1738" spans="1:40">
      <c r="A1738" s="725"/>
      <c r="B1738" s="727"/>
      <c r="C1738" s="726"/>
      <c r="D1738" s="726"/>
      <c r="E1738" s="400"/>
      <c r="F1738" s="401"/>
      <c r="G1738" s="400"/>
      <c r="H1738" s="400"/>
      <c r="I1738" s="400"/>
      <c r="J1738" s="409"/>
      <c r="K1738" s="400"/>
      <c r="L1738" s="400"/>
      <c r="M1738" s="400"/>
      <c r="N1738" s="400"/>
      <c r="O1738" s="400"/>
      <c r="P1738" s="400"/>
      <c r="Q1738" s="400"/>
      <c r="R1738" s="400"/>
      <c r="S1738" s="400"/>
      <c r="T1738" s="400"/>
      <c r="V1738" s="403"/>
      <c r="W1738" s="403"/>
      <c r="X1738" s="403"/>
      <c r="Y1738" s="400"/>
      <c r="Z1738" s="400"/>
      <c r="AA1738" s="400"/>
      <c r="AB1738" s="400"/>
      <c r="AC1738" s="400"/>
      <c r="AD1738" s="400"/>
      <c r="AE1738" s="400"/>
      <c r="AF1738" s="400"/>
      <c r="AG1738" s="408"/>
      <c r="AH1738" s="400"/>
      <c r="AI1738" s="400"/>
      <c r="AJ1738" s="400"/>
      <c r="AK1738" s="400"/>
      <c r="AL1738" s="6"/>
      <c r="AM1738" s="6"/>
      <c r="AN1738" s="8"/>
    </row>
    <row r="1739" spans="1:40">
      <c r="A1739" s="725"/>
      <c r="B1739" s="727"/>
      <c r="C1739" s="726"/>
      <c r="D1739" s="726"/>
      <c r="E1739" s="400"/>
      <c r="F1739" s="401"/>
      <c r="G1739" s="400"/>
      <c r="H1739" s="400"/>
      <c r="I1739" s="400"/>
      <c r="J1739" s="409"/>
      <c r="K1739" s="400"/>
      <c r="L1739" s="400"/>
      <c r="M1739" s="400"/>
      <c r="N1739" s="400"/>
      <c r="O1739" s="400"/>
      <c r="P1739" s="400"/>
      <c r="Q1739" s="400"/>
      <c r="R1739" s="400"/>
      <c r="S1739" s="400"/>
      <c r="T1739" s="400"/>
      <c r="V1739" s="403"/>
      <c r="W1739" s="403"/>
      <c r="X1739" s="403"/>
      <c r="Y1739" s="400"/>
      <c r="Z1739" s="400"/>
      <c r="AA1739" s="400"/>
      <c r="AB1739" s="400"/>
      <c r="AC1739" s="400"/>
      <c r="AD1739" s="400"/>
      <c r="AE1739" s="400"/>
      <c r="AF1739" s="400"/>
      <c r="AG1739" s="408"/>
      <c r="AH1739" s="400"/>
      <c r="AI1739" s="400"/>
      <c r="AJ1739" s="400"/>
      <c r="AK1739" s="400"/>
      <c r="AL1739" s="6"/>
      <c r="AM1739" s="6"/>
      <c r="AN1739" s="8"/>
    </row>
    <row r="1740" spans="1:40">
      <c r="A1740" s="725"/>
      <c r="B1740" s="727"/>
      <c r="C1740" s="726"/>
      <c r="D1740" s="726"/>
      <c r="E1740" s="400"/>
      <c r="F1740" s="401"/>
      <c r="G1740" s="400"/>
      <c r="H1740" s="400"/>
      <c r="I1740" s="400"/>
      <c r="J1740" s="409"/>
      <c r="K1740" s="400"/>
      <c r="L1740" s="400"/>
      <c r="M1740" s="400"/>
      <c r="N1740" s="400"/>
      <c r="O1740" s="400"/>
      <c r="P1740" s="400"/>
      <c r="Q1740" s="400"/>
      <c r="R1740" s="400"/>
      <c r="S1740" s="400"/>
      <c r="T1740" s="400"/>
      <c r="V1740" s="403"/>
      <c r="W1740" s="403"/>
      <c r="X1740" s="403"/>
      <c r="Y1740" s="400"/>
      <c r="Z1740" s="400"/>
      <c r="AA1740" s="400"/>
      <c r="AB1740" s="400"/>
      <c r="AC1740" s="400"/>
      <c r="AD1740" s="400"/>
      <c r="AE1740" s="400"/>
      <c r="AF1740" s="400"/>
      <c r="AG1740" s="408"/>
      <c r="AH1740" s="400"/>
      <c r="AI1740" s="400"/>
      <c r="AJ1740" s="400"/>
      <c r="AK1740" s="400"/>
      <c r="AL1740" s="6"/>
      <c r="AM1740" s="6"/>
      <c r="AN1740" s="8"/>
    </row>
    <row r="1741" spans="1:40">
      <c r="A1741" s="725"/>
      <c r="B1741" s="727"/>
      <c r="C1741" s="726"/>
      <c r="D1741" s="726"/>
      <c r="E1741" s="400"/>
      <c r="F1741" s="401"/>
      <c r="G1741" s="400"/>
      <c r="H1741" s="400"/>
      <c r="I1741" s="400"/>
      <c r="J1741" s="409"/>
      <c r="K1741" s="400"/>
      <c r="L1741" s="400"/>
      <c r="M1741" s="400"/>
      <c r="N1741" s="400"/>
      <c r="O1741" s="400"/>
      <c r="P1741" s="400"/>
      <c r="Q1741" s="400"/>
      <c r="R1741" s="400"/>
      <c r="S1741" s="400"/>
      <c r="T1741" s="400"/>
      <c r="V1741" s="403"/>
      <c r="W1741" s="403"/>
      <c r="X1741" s="403"/>
      <c r="Y1741" s="400"/>
      <c r="Z1741" s="400"/>
      <c r="AA1741" s="400"/>
      <c r="AB1741" s="400"/>
      <c r="AC1741" s="400"/>
      <c r="AD1741" s="400"/>
      <c r="AE1741" s="400"/>
      <c r="AF1741" s="400"/>
      <c r="AG1741" s="408"/>
      <c r="AH1741" s="400"/>
      <c r="AI1741" s="400"/>
      <c r="AJ1741" s="400"/>
      <c r="AK1741" s="400"/>
      <c r="AL1741" s="6"/>
      <c r="AM1741" s="6"/>
      <c r="AN1741" s="8"/>
    </row>
    <row r="1742" spans="1:40">
      <c r="A1742" s="725"/>
      <c r="B1742" s="727"/>
      <c r="C1742" s="726"/>
      <c r="D1742" s="726"/>
      <c r="E1742" s="400"/>
      <c r="F1742" s="401"/>
      <c r="G1742" s="400"/>
      <c r="H1742" s="400"/>
      <c r="I1742" s="400"/>
      <c r="J1742" s="409"/>
      <c r="K1742" s="400"/>
      <c r="L1742" s="400"/>
      <c r="M1742" s="400"/>
      <c r="N1742" s="400"/>
      <c r="O1742" s="400"/>
      <c r="P1742" s="400"/>
      <c r="Q1742" s="400"/>
      <c r="R1742" s="400"/>
      <c r="S1742" s="400"/>
      <c r="T1742" s="400"/>
      <c r="V1742" s="403"/>
      <c r="W1742" s="403"/>
      <c r="X1742" s="403"/>
      <c r="Y1742" s="400"/>
      <c r="Z1742" s="400"/>
      <c r="AA1742" s="400"/>
      <c r="AB1742" s="400"/>
      <c r="AC1742" s="400"/>
      <c r="AD1742" s="400"/>
      <c r="AE1742" s="400"/>
      <c r="AF1742" s="400"/>
      <c r="AG1742" s="408"/>
      <c r="AH1742" s="400"/>
      <c r="AI1742" s="400"/>
      <c r="AJ1742" s="400"/>
      <c r="AK1742" s="400"/>
      <c r="AL1742" s="6"/>
      <c r="AM1742" s="6"/>
      <c r="AN1742" s="8"/>
    </row>
    <row r="1743" spans="1:40">
      <c r="A1743" s="725"/>
      <c r="B1743" s="727"/>
      <c r="C1743" s="726"/>
      <c r="D1743" s="726"/>
      <c r="E1743" s="400"/>
      <c r="F1743" s="401"/>
      <c r="G1743" s="400"/>
      <c r="H1743" s="400"/>
      <c r="I1743" s="400"/>
      <c r="J1743" s="409"/>
      <c r="K1743" s="400"/>
      <c r="L1743" s="400"/>
      <c r="M1743" s="400"/>
      <c r="N1743" s="400"/>
      <c r="O1743" s="400"/>
      <c r="P1743" s="400"/>
      <c r="Q1743" s="400"/>
      <c r="R1743" s="400"/>
      <c r="S1743" s="400"/>
      <c r="T1743" s="400"/>
      <c r="V1743" s="403"/>
      <c r="W1743" s="403"/>
      <c r="X1743" s="403"/>
      <c r="Y1743" s="400"/>
      <c r="Z1743" s="400"/>
      <c r="AA1743" s="400"/>
      <c r="AB1743" s="400"/>
      <c r="AC1743" s="400"/>
      <c r="AD1743" s="400"/>
      <c r="AE1743" s="400"/>
      <c r="AF1743" s="400"/>
      <c r="AG1743" s="408"/>
      <c r="AH1743" s="400"/>
      <c r="AI1743" s="400"/>
      <c r="AJ1743" s="400"/>
      <c r="AK1743" s="400"/>
      <c r="AL1743" s="6"/>
      <c r="AM1743" s="6"/>
      <c r="AN1743" s="8"/>
    </row>
    <row r="1744" spans="1:40">
      <c r="A1744" s="725"/>
      <c r="B1744" s="727"/>
      <c r="C1744" s="726"/>
      <c r="D1744" s="726"/>
      <c r="E1744" s="400"/>
      <c r="F1744" s="401"/>
      <c r="G1744" s="400"/>
      <c r="H1744" s="400"/>
      <c r="I1744" s="400"/>
      <c r="J1744" s="409"/>
      <c r="K1744" s="400"/>
      <c r="L1744" s="400"/>
      <c r="M1744" s="400"/>
      <c r="N1744" s="400"/>
      <c r="O1744" s="400"/>
      <c r="P1744" s="400"/>
      <c r="Q1744" s="400"/>
      <c r="R1744" s="400"/>
      <c r="S1744" s="400"/>
      <c r="T1744" s="400"/>
      <c r="V1744" s="403"/>
      <c r="W1744" s="403"/>
      <c r="X1744" s="403"/>
      <c r="Y1744" s="400"/>
      <c r="Z1744" s="400"/>
      <c r="AA1744" s="400"/>
      <c r="AB1744" s="400"/>
      <c r="AC1744" s="400"/>
      <c r="AD1744" s="400"/>
      <c r="AE1744" s="400"/>
      <c r="AF1744" s="400"/>
      <c r="AG1744" s="408"/>
      <c r="AH1744" s="400"/>
      <c r="AI1744" s="400"/>
      <c r="AJ1744" s="400"/>
      <c r="AK1744" s="400"/>
      <c r="AL1744" s="6"/>
      <c r="AM1744" s="6"/>
      <c r="AN1744" s="8"/>
    </row>
    <row r="1745" spans="1:40">
      <c r="A1745" s="725"/>
      <c r="B1745" s="727"/>
      <c r="C1745" s="726"/>
      <c r="D1745" s="726"/>
      <c r="E1745" s="400"/>
      <c r="F1745" s="401"/>
      <c r="G1745" s="400"/>
      <c r="H1745" s="400"/>
      <c r="I1745" s="400"/>
      <c r="J1745" s="409"/>
      <c r="K1745" s="400"/>
      <c r="L1745" s="400"/>
      <c r="M1745" s="400"/>
      <c r="N1745" s="400"/>
      <c r="O1745" s="400"/>
      <c r="P1745" s="400"/>
      <c r="Q1745" s="400"/>
      <c r="R1745" s="400"/>
      <c r="S1745" s="400"/>
      <c r="T1745" s="400"/>
      <c r="V1745" s="403"/>
      <c r="W1745" s="403"/>
      <c r="X1745" s="403"/>
      <c r="Y1745" s="400"/>
      <c r="Z1745" s="400"/>
      <c r="AA1745" s="400"/>
      <c r="AB1745" s="400"/>
      <c r="AC1745" s="400"/>
      <c r="AD1745" s="400"/>
      <c r="AE1745" s="400"/>
      <c r="AF1745" s="400"/>
      <c r="AG1745" s="408"/>
      <c r="AH1745" s="400"/>
      <c r="AI1745" s="400"/>
      <c r="AJ1745" s="400"/>
      <c r="AK1745" s="400"/>
      <c r="AL1745" s="6"/>
      <c r="AM1745" s="6"/>
      <c r="AN1745" s="8"/>
    </row>
    <row r="1746" spans="1:40">
      <c r="A1746" s="725"/>
      <c r="B1746" s="727"/>
      <c r="C1746" s="726"/>
      <c r="D1746" s="726"/>
      <c r="E1746" s="400"/>
      <c r="F1746" s="401"/>
      <c r="G1746" s="400"/>
      <c r="H1746" s="400"/>
      <c r="I1746" s="400"/>
      <c r="J1746" s="409"/>
      <c r="K1746" s="400"/>
      <c r="L1746" s="400"/>
      <c r="M1746" s="400"/>
      <c r="N1746" s="400"/>
      <c r="O1746" s="400"/>
      <c r="P1746" s="400"/>
      <c r="Q1746" s="400"/>
      <c r="R1746" s="400"/>
      <c r="S1746" s="400"/>
      <c r="T1746" s="400"/>
      <c r="V1746" s="403"/>
      <c r="W1746" s="403"/>
      <c r="X1746" s="403"/>
      <c r="Y1746" s="400"/>
      <c r="Z1746" s="400"/>
      <c r="AA1746" s="400"/>
      <c r="AB1746" s="400"/>
      <c r="AC1746" s="400"/>
      <c r="AD1746" s="400"/>
      <c r="AE1746" s="400"/>
      <c r="AF1746" s="400"/>
      <c r="AG1746" s="408"/>
      <c r="AH1746" s="400"/>
      <c r="AI1746" s="400"/>
      <c r="AJ1746" s="400"/>
      <c r="AK1746" s="400"/>
      <c r="AL1746" s="6"/>
      <c r="AM1746" s="6"/>
      <c r="AN1746" s="8"/>
    </row>
    <row r="1747" spans="1:40">
      <c r="A1747" s="725"/>
      <c r="B1747" s="727"/>
      <c r="C1747" s="726"/>
      <c r="D1747" s="726"/>
      <c r="E1747" s="400"/>
      <c r="F1747" s="401"/>
      <c r="G1747" s="400"/>
      <c r="H1747" s="400"/>
      <c r="I1747" s="400"/>
      <c r="J1747" s="409"/>
      <c r="K1747" s="400"/>
      <c r="L1747" s="400"/>
      <c r="M1747" s="400"/>
      <c r="N1747" s="400"/>
      <c r="O1747" s="400"/>
      <c r="P1747" s="400"/>
      <c r="Q1747" s="400"/>
      <c r="R1747" s="400"/>
      <c r="S1747" s="400"/>
      <c r="T1747" s="400"/>
      <c r="V1747" s="403"/>
      <c r="W1747" s="403"/>
      <c r="X1747" s="403"/>
      <c r="Y1747" s="400"/>
      <c r="Z1747" s="400"/>
      <c r="AA1747" s="400"/>
      <c r="AB1747" s="400"/>
      <c r="AC1747" s="400"/>
      <c r="AD1747" s="400"/>
      <c r="AE1747" s="400"/>
      <c r="AF1747" s="400"/>
      <c r="AG1747" s="408"/>
      <c r="AH1747" s="400"/>
      <c r="AI1747" s="400"/>
      <c r="AJ1747" s="400"/>
      <c r="AK1747" s="400"/>
      <c r="AL1747" s="6"/>
      <c r="AM1747" s="6"/>
      <c r="AN1747" s="8"/>
    </row>
    <row r="1748" spans="1:40">
      <c r="A1748" s="725"/>
      <c r="B1748" s="727"/>
      <c r="C1748" s="726"/>
      <c r="D1748" s="726"/>
      <c r="E1748" s="400"/>
      <c r="F1748" s="401"/>
      <c r="G1748" s="400"/>
      <c r="H1748" s="400"/>
      <c r="I1748" s="400"/>
      <c r="J1748" s="409"/>
      <c r="K1748" s="400"/>
      <c r="L1748" s="400"/>
      <c r="M1748" s="400"/>
      <c r="N1748" s="400"/>
      <c r="O1748" s="400"/>
      <c r="P1748" s="400"/>
      <c r="Q1748" s="400"/>
      <c r="R1748" s="400"/>
      <c r="S1748" s="400"/>
      <c r="T1748" s="400"/>
      <c r="V1748" s="403"/>
      <c r="W1748" s="403"/>
      <c r="X1748" s="403"/>
      <c r="Y1748" s="400"/>
      <c r="Z1748" s="400"/>
      <c r="AA1748" s="400"/>
      <c r="AB1748" s="400"/>
      <c r="AC1748" s="400"/>
      <c r="AD1748" s="400"/>
      <c r="AE1748" s="400"/>
      <c r="AF1748" s="400"/>
      <c r="AG1748" s="408"/>
      <c r="AH1748" s="400"/>
      <c r="AI1748" s="400"/>
      <c r="AJ1748" s="400"/>
      <c r="AK1748" s="400"/>
      <c r="AL1748" s="6"/>
      <c r="AM1748" s="6"/>
      <c r="AN1748" s="8"/>
    </row>
    <row r="1749" spans="1:40">
      <c r="A1749" s="725"/>
      <c r="B1749" s="727"/>
      <c r="C1749" s="726"/>
      <c r="D1749" s="726"/>
      <c r="E1749" s="400"/>
      <c r="F1749" s="401"/>
      <c r="G1749" s="400"/>
      <c r="H1749" s="400"/>
      <c r="I1749" s="400"/>
      <c r="J1749" s="409"/>
      <c r="K1749" s="400"/>
      <c r="L1749" s="400"/>
      <c r="M1749" s="400"/>
      <c r="N1749" s="400"/>
      <c r="O1749" s="400"/>
      <c r="P1749" s="400"/>
      <c r="Q1749" s="400"/>
      <c r="R1749" s="400"/>
      <c r="S1749" s="400"/>
      <c r="T1749" s="400"/>
      <c r="V1749" s="403"/>
      <c r="W1749" s="403"/>
      <c r="X1749" s="403"/>
      <c r="Y1749" s="400"/>
      <c r="Z1749" s="400"/>
      <c r="AA1749" s="400"/>
      <c r="AB1749" s="400"/>
      <c r="AC1749" s="400"/>
      <c r="AD1749" s="400"/>
      <c r="AE1749" s="400"/>
      <c r="AF1749" s="400"/>
      <c r="AG1749" s="408"/>
      <c r="AH1749" s="400"/>
      <c r="AI1749" s="400"/>
      <c r="AJ1749" s="400"/>
      <c r="AK1749" s="400"/>
      <c r="AL1749" s="6"/>
      <c r="AM1749" s="6"/>
      <c r="AN1749" s="8"/>
    </row>
    <row r="1750" spans="1:40">
      <c r="A1750" s="725"/>
      <c r="B1750" s="727"/>
      <c r="C1750" s="726"/>
      <c r="D1750" s="726"/>
      <c r="E1750" s="400"/>
      <c r="F1750" s="401"/>
      <c r="G1750" s="400"/>
      <c r="H1750" s="400"/>
      <c r="I1750" s="400"/>
      <c r="J1750" s="409"/>
      <c r="K1750" s="400"/>
      <c r="L1750" s="400"/>
      <c r="M1750" s="400"/>
      <c r="N1750" s="400"/>
      <c r="O1750" s="400"/>
      <c r="P1750" s="400"/>
      <c r="Q1750" s="400"/>
      <c r="R1750" s="400"/>
      <c r="S1750" s="400"/>
      <c r="T1750" s="400"/>
      <c r="V1750" s="403"/>
      <c r="W1750" s="403"/>
      <c r="X1750" s="403"/>
      <c r="Y1750" s="400"/>
      <c r="Z1750" s="400"/>
      <c r="AA1750" s="400"/>
      <c r="AB1750" s="400"/>
      <c r="AC1750" s="400"/>
      <c r="AD1750" s="400"/>
      <c r="AE1750" s="400"/>
      <c r="AF1750" s="400"/>
      <c r="AG1750" s="408"/>
      <c r="AH1750" s="400"/>
      <c r="AI1750" s="400"/>
      <c r="AJ1750" s="400"/>
      <c r="AK1750" s="400"/>
      <c r="AL1750" s="6"/>
      <c r="AM1750" s="6"/>
      <c r="AN1750" s="8"/>
    </row>
    <row r="1751" spans="1:40">
      <c r="A1751" s="725"/>
      <c r="B1751" s="727"/>
      <c r="C1751" s="726"/>
      <c r="D1751" s="726"/>
      <c r="E1751" s="400"/>
      <c r="F1751" s="401"/>
      <c r="G1751" s="400"/>
      <c r="H1751" s="400"/>
      <c r="I1751" s="400"/>
      <c r="J1751" s="409"/>
      <c r="K1751" s="400"/>
      <c r="L1751" s="400"/>
      <c r="M1751" s="400"/>
      <c r="N1751" s="400"/>
      <c r="O1751" s="400"/>
      <c r="P1751" s="400"/>
      <c r="Q1751" s="400"/>
      <c r="R1751" s="400"/>
      <c r="S1751" s="400"/>
      <c r="T1751" s="400"/>
      <c r="V1751" s="403"/>
      <c r="W1751" s="403"/>
      <c r="X1751" s="403"/>
      <c r="Y1751" s="400"/>
      <c r="Z1751" s="400"/>
      <c r="AA1751" s="400"/>
      <c r="AB1751" s="400"/>
      <c r="AC1751" s="400"/>
      <c r="AD1751" s="400"/>
      <c r="AE1751" s="400"/>
      <c r="AF1751" s="400"/>
      <c r="AG1751" s="408"/>
      <c r="AH1751" s="400"/>
      <c r="AI1751" s="400"/>
      <c r="AJ1751" s="400"/>
      <c r="AK1751" s="400"/>
      <c r="AL1751" s="6"/>
      <c r="AM1751" s="6"/>
      <c r="AN1751" s="8"/>
    </row>
    <row r="1752" spans="1:40">
      <c r="A1752" s="725"/>
      <c r="B1752" s="727"/>
      <c r="C1752" s="726"/>
      <c r="D1752" s="726"/>
      <c r="E1752" s="400"/>
      <c r="F1752" s="401"/>
      <c r="G1752" s="400"/>
      <c r="H1752" s="400"/>
      <c r="I1752" s="400"/>
      <c r="J1752" s="409"/>
      <c r="K1752" s="400"/>
      <c r="L1752" s="400"/>
      <c r="M1752" s="400"/>
      <c r="N1752" s="400"/>
      <c r="O1752" s="400"/>
      <c r="P1752" s="400"/>
      <c r="Q1752" s="400"/>
      <c r="R1752" s="400"/>
      <c r="S1752" s="400"/>
      <c r="T1752" s="400"/>
      <c r="V1752" s="403"/>
      <c r="W1752" s="403"/>
      <c r="X1752" s="403"/>
      <c r="Y1752" s="400"/>
      <c r="Z1752" s="400"/>
      <c r="AA1752" s="400"/>
      <c r="AB1752" s="400"/>
      <c r="AC1752" s="400"/>
      <c r="AD1752" s="400"/>
      <c r="AE1752" s="400"/>
      <c r="AF1752" s="400"/>
      <c r="AG1752" s="408"/>
      <c r="AH1752" s="400"/>
      <c r="AI1752" s="400"/>
      <c r="AJ1752" s="400"/>
      <c r="AK1752" s="400"/>
      <c r="AL1752" s="6"/>
      <c r="AM1752" s="6"/>
      <c r="AN1752" s="8"/>
    </row>
    <row r="1753" spans="1:40">
      <c r="A1753" s="725"/>
      <c r="B1753" s="727"/>
      <c r="C1753" s="726"/>
      <c r="D1753" s="726"/>
      <c r="E1753" s="400"/>
      <c r="F1753" s="401"/>
      <c r="G1753" s="400"/>
      <c r="H1753" s="400"/>
      <c r="I1753" s="400"/>
      <c r="J1753" s="409"/>
      <c r="K1753" s="400"/>
      <c r="L1753" s="400"/>
      <c r="M1753" s="400"/>
      <c r="N1753" s="400"/>
      <c r="O1753" s="400"/>
      <c r="P1753" s="400"/>
      <c r="Q1753" s="400"/>
      <c r="R1753" s="400"/>
      <c r="S1753" s="400"/>
      <c r="T1753" s="400"/>
      <c r="V1753" s="403"/>
      <c r="W1753" s="403"/>
      <c r="X1753" s="403"/>
      <c r="Y1753" s="400"/>
      <c r="Z1753" s="400"/>
      <c r="AA1753" s="400"/>
      <c r="AB1753" s="400"/>
      <c r="AC1753" s="400"/>
      <c r="AD1753" s="400"/>
      <c r="AE1753" s="400"/>
      <c r="AF1753" s="400"/>
      <c r="AG1753" s="408"/>
      <c r="AH1753" s="400"/>
      <c r="AI1753" s="400"/>
      <c r="AJ1753" s="400"/>
      <c r="AK1753" s="400"/>
      <c r="AL1753" s="6"/>
      <c r="AM1753" s="6"/>
      <c r="AN1753" s="8"/>
    </row>
    <row r="1754" spans="1:40">
      <c r="A1754" s="725"/>
      <c r="B1754" s="727"/>
      <c r="C1754" s="726"/>
      <c r="D1754" s="726"/>
      <c r="E1754" s="400"/>
      <c r="F1754" s="401"/>
      <c r="G1754" s="400"/>
      <c r="H1754" s="400"/>
      <c r="I1754" s="400"/>
      <c r="J1754" s="409"/>
      <c r="K1754" s="400"/>
      <c r="L1754" s="400"/>
      <c r="M1754" s="400"/>
      <c r="N1754" s="400"/>
      <c r="O1754" s="400"/>
      <c r="P1754" s="400"/>
      <c r="Q1754" s="400"/>
      <c r="R1754" s="400"/>
      <c r="S1754" s="400"/>
      <c r="T1754" s="400"/>
      <c r="V1754" s="403"/>
      <c r="W1754" s="403"/>
      <c r="X1754" s="403"/>
      <c r="Y1754" s="400"/>
      <c r="Z1754" s="400"/>
      <c r="AA1754" s="400"/>
      <c r="AB1754" s="400"/>
      <c r="AC1754" s="400"/>
      <c r="AD1754" s="400"/>
      <c r="AE1754" s="400"/>
      <c r="AF1754" s="400"/>
      <c r="AG1754" s="408"/>
      <c r="AH1754" s="400"/>
      <c r="AI1754" s="400"/>
      <c r="AJ1754" s="400"/>
      <c r="AK1754" s="400"/>
      <c r="AL1754" s="6"/>
      <c r="AM1754" s="6"/>
      <c r="AN1754" s="8"/>
    </row>
    <row r="1755" spans="1:40">
      <c r="A1755" s="725"/>
      <c r="B1755" s="727"/>
      <c r="C1755" s="726"/>
      <c r="D1755" s="726"/>
      <c r="E1755" s="400"/>
      <c r="F1755" s="401"/>
      <c r="G1755" s="400"/>
      <c r="H1755" s="400"/>
      <c r="I1755" s="400"/>
      <c r="J1755" s="409"/>
      <c r="K1755" s="400"/>
      <c r="L1755" s="400"/>
      <c r="M1755" s="400"/>
      <c r="N1755" s="400"/>
      <c r="O1755" s="400"/>
      <c r="P1755" s="400"/>
      <c r="Q1755" s="400"/>
      <c r="R1755" s="400"/>
      <c r="S1755" s="400"/>
      <c r="T1755" s="400"/>
      <c r="V1755" s="403"/>
      <c r="W1755" s="403"/>
      <c r="X1755" s="403"/>
      <c r="Y1755" s="400"/>
      <c r="Z1755" s="400"/>
      <c r="AA1755" s="400"/>
      <c r="AB1755" s="400"/>
      <c r="AC1755" s="400"/>
      <c r="AD1755" s="400"/>
      <c r="AE1755" s="400"/>
      <c r="AF1755" s="400"/>
      <c r="AG1755" s="408"/>
      <c r="AH1755" s="400"/>
      <c r="AI1755" s="400"/>
      <c r="AJ1755" s="400"/>
      <c r="AK1755" s="400"/>
      <c r="AL1755" s="6"/>
      <c r="AM1755" s="6"/>
      <c r="AN1755" s="8"/>
    </row>
    <row r="1756" spans="1:40">
      <c r="A1756" s="725"/>
      <c r="B1756" s="727"/>
      <c r="C1756" s="726"/>
      <c r="D1756" s="726"/>
      <c r="E1756" s="400"/>
      <c r="F1756" s="401"/>
      <c r="G1756" s="400"/>
      <c r="H1756" s="400"/>
      <c r="I1756" s="400"/>
      <c r="J1756" s="409"/>
      <c r="K1756" s="400"/>
      <c r="L1756" s="400"/>
      <c r="M1756" s="400"/>
      <c r="N1756" s="400"/>
      <c r="O1756" s="400"/>
      <c r="P1756" s="400"/>
      <c r="Q1756" s="400"/>
      <c r="R1756" s="400"/>
      <c r="S1756" s="400"/>
      <c r="T1756" s="400"/>
      <c r="V1756" s="403"/>
      <c r="W1756" s="403"/>
      <c r="X1756" s="403"/>
      <c r="Y1756" s="400"/>
      <c r="Z1756" s="400"/>
      <c r="AA1756" s="400"/>
      <c r="AB1756" s="400"/>
      <c r="AC1756" s="400"/>
      <c r="AD1756" s="400"/>
      <c r="AE1756" s="400"/>
      <c r="AF1756" s="400"/>
      <c r="AG1756" s="408"/>
      <c r="AH1756" s="400"/>
      <c r="AI1756" s="400"/>
      <c r="AJ1756" s="400"/>
      <c r="AK1756" s="400"/>
      <c r="AL1756" s="6"/>
      <c r="AM1756" s="6"/>
      <c r="AN1756" s="8"/>
    </row>
    <row r="1757" spans="1:40">
      <c r="A1757" s="725"/>
      <c r="B1757" s="727"/>
      <c r="C1757" s="726"/>
      <c r="D1757" s="726"/>
      <c r="E1757" s="400"/>
      <c r="F1757" s="401"/>
      <c r="G1757" s="400"/>
      <c r="H1757" s="400"/>
      <c r="I1757" s="400"/>
      <c r="J1757" s="409"/>
      <c r="K1757" s="400"/>
      <c r="L1757" s="400"/>
      <c r="M1757" s="400"/>
      <c r="N1757" s="400"/>
      <c r="O1757" s="400"/>
      <c r="P1757" s="400"/>
      <c r="Q1757" s="400"/>
      <c r="R1757" s="400"/>
      <c r="S1757" s="400"/>
      <c r="T1757" s="400"/>
      <c r="V1757" s="403"/>
      <c r="W1757" s="403"/>
      <c r="X1757" s="403"/>
      <c r="Y1757" s="400"/>
      <c r="Z1757" s="400"/>
      <c r="AA1757" s="400"/>
      <c r="AB1757" s="400"/>
      <c r="AC1757" s="400"/>
      <c r="AD1757" s="400"/>
      <c r="AE1757" s="400"/>
      <c r="AF1757" s="400"/>
      <c r="AG1757" s="408"/>
      <c r="AH1757" s="400"/>
      <c r="AI1757" s="400"/>
      <c r="AJ1757" s="400"/>
      <c r="AK1757" s="400"/>
      <c r="AL1757" s="6"/>
      <c r="AM1757" s="6"/>
      <c r="AN1757" s="8"/>
    </row>
    <row r="1758" spans="1:40">
      <c r="A1758" s="725"/>
      <c r="B1758" s="727"/>
      <c r="C1758" s="726"/>
      <c r="D1758" s="726"/>
      <c r="E1758" s="400"/>
      <c r="F1758" s="401"/>
      <c r="G1758" s="400"/>
      <c r="H1758" s="400"/>
      <c r="I1758" s="400"/>
      <c r="J1758" s="409"/>
      <c r="K1758" s="400"/>
      <c r="L1758" s="400"/>
      <c r="M1758" s="400"/>
      <c r="N1758" s="400"/>
      <c r="O1758" s="400"/>
      <c r="P1758" s="400"/>
      <c r="Q1758" s="400"/>
      <c r="R1758" s="400"/>
      <c r="S1758" s="400"/>
      <c r="T1758" s="400"/>
      <c r="V1758" s="403"/>
      <c r="W1758" s="403"/>
      <c r="X1758" s="403"/>
      <c r="Y1758" s="400"/>
      <c r="Z1758" s="400"/>
      <c r="AA1758" s="400"/>
      <c r="AB1758" s="400"/>
      <c r="AC1758" s="400"/>
      <c r="AD1758" s="400"/>
      <c r="AE1758" s="400"/>
      <c r="AF1758" s="400"/>
      <c r="AG1758" s="408"/>
      <c r="AH1758" s="400"/>
      <c r="AI1758" s="400"/>
      <c r="AJ1758" s="400"/>
      <c r="AK1758" s="400"/>
      <c r="AL1758" s="6"/>
      <c r="AM1758" s="6"/>
      <c r="AN1758" s="8"/>
    </row>
    <row r="1759" spans="1:40">
      <c r="A1759" s="725"/>
      <c r="B1759" s="727"/>
      <c r="C1759" s="726"/>
      <c r="D1759" s="726"/>
      <c r="E1759" s="400"/>
      <c r="F1759" s="401"/>
      <c r="G1759" s="400"/>
      <c r="H1759" s="400"/>
      <c r="I1759" s="400"/>
      <c r="J1759" s="409"/>
      <c r="K1759" s="400"/>
      <c r="L1759" s="400"/>
      <c r="M1759" s="400"/>
      <c r="N1759" s="400"/>
      <c r="O1759" s="400"/>
      <c r="P1759" s="400"/>
      <c r="Q1759" s="400"/>
      <c r="R1759" s="400"/>
      <c r="S1759" s="400"/>
      <c r="T1759" s="400"/>
      <c r="V1759" s="403"/>
      <c r="W1759" s="403"/>
      <c r="X1759" s="403"/>
      <c r="Y1759" s="400"/>
      <c r="Z1759" s="400"/>
      <c r="AA1759" s="400"/>
      <c r="AB1759" s="400"/>
      <c r="AC1759" s="400"/>
      <c r="AD1759" s="400"/>
      <c r="AE1759" s="400"/>
      <c r="AF1759" s="400"/>
      <c r="AG1759" s="408"/>
      <c r="AH1759" s="400"/>
      <c r="AI1759" s="400"/>
      <c r="AJ1759" s="400"/>
      <c r="AK1759" s="400"/>
      <c r="AL1759" s="6"/>
      <c r="AM1759" s="6"/>
      <c r="AN1759" s="8"/>
    </row>
    <row r="1760" spans="1:40">
      <c r="A1760" s="725"/>
      <c r="B1760" s="727"/>
      <c r="C1760" s="726"/>
      <c r="D1760" s="726"/>
      <c r="E1760" s="400"/>
      <c r="F1760" s="401"/>
      <c r="G1760" s="400"/>
      <c r="H1760" s="400"/>
      <c r="I1760" s="400"/>
      <c r="J1760" s="409"/>
      <c r="K1760" s="400"/>
      <c r="L1760" s="400"/>
      <c r="M1760" s="400"/>
      <c r="N1760" s="400"/>
      <c r="O1760" s="400"/>
      <c r="P1760" s="400"/>
      <c r="Q1760" s="400"/>
      <c r="R1760" s="400"/>
      <c r="S1760" s="400"/>
      <c r="T1760" s="400"/>
      <c r="V1760" s="403"/>
      <c r="W1760" s="403"/>
      <c r="X1760" s="403"/>
      <c r="Y1760" s="400"/>
      <c r="Z1760" s="400"/>
      <c r="AA1760" s="400"/>
      <c r="AB1760" s="400"/>
      <c r="AC1760" s="400"/>
      <c r="AD1760" s="400"/>
      <c r="AE1760" s="400"/>
      <c r="AF1760" s="400"/>
      <c r="AG1760" s="408"/>
      <c r="AH1760" s="400"/>
      <c r="AI1760" s="400"/>
      <c r="AJ1760" s="400"/>
      <c r="AK1760" s="400"/>
      <c r="AL1760" s="6"/>
      <c r="AM1760" s="6"/>
      <c r="AN1760" s="8"/>
    </row>
    <row r="1761" spans="1:40">
      <c r="A1761" s="725"/>
      <c r="B1761" s="727"/>
      <c r="C1761" s="726"/>
      <c r="D1761" s="726"/>
      <c r="E1761" s="400"/>
      <c r="F1761" s="401"/>
      <c r="G1761" s="400"/>
      <c r="H1761" s="400"/>
      <c r="I1761" s="400"/>
      <c r="J1761" s="409"/>
      <c r="K1761" s="400"/>
      <c r="L1761" s="400"/>
      <c r="M1761" s="400"/>
      <c r="N1761" s="400"/>
      <c r="O1761" s="400"/>
      <c r="P1761" s="400"/>
      <c r="Q1761" s="400"/>
      <c r="R1761" s="400"/>
      <c r="S1761" s="400"/>
      <c r="T1761" s="400"/>
      <c r="V1761" s="403"/>
      <c r="W1761" s="403"/>
      <c r="X1761" s="403"/>
      <c r="Y1761" s="400"/>
      <c r="Z1761" s="400"/>
      <c r="AA1761" s="400"/>
      <c r="AB1761" s="400"/>
      <c r="AC1761" s="400"/>
      <c r="AD1761" s="400"/>
      <c r="AE1761" s="400"/>
      <c r="AF1761" s="400"/>
      <c r="AG1761" s="408"/>
      <c r="AH1761" s="400"/>
      <c r="AI1761" s="400"/>
      <c r="AJ1761" s="400"/>
      <c r="AK1761" s="400"/>
      <c r="AL1761" s="6"/>
      <c r="AM1761" s="6"/>
      <c r="AN1761" s="8"/>
    </row>
    <row r="1762" spans="1:40">
      <c r="A1762" s="725"/>
      <c r="B1762" s="727"/>
      <c r="C1762" s="726"/>
      <c r="D1762" s="726"/>
      <c r="E1762" s="400"/>
      <c r="F1762" s="401"/>
      <c r="G1762" s="400"/>
      <c r="H1762" s="400"/>
      <c r="I1762" s="400"/>
      <c r="J1762" s="409"/>
      <c r="K1762" s="400"/>
      <c r="L1762" s="400"/>
      <c r="M1762" s="400"/>
      <c r="N1762" s="400"/>
      <c r="O1762" s="400"/>
      <c r="P1762" s="400"/>
      <c r="Q1762" s="400"/>
      <c r="R1762" s="400"/>
      <c r="S1762" s="400"/>
      <c r="T1762" s="400"/>
      <c r="V1762" s="403"/>
      <c r="W1762" s="403"/>
      <c r="X1762" s="403"/>
      <c r="Y1762" s="400"/>
      <c r="Z1762" s="400"/>
      <c r="AA1762" s="400"/>
      <c r="AB1762" s="400"/>
      <c r="AC1762" s="400"/>
      <c r="AD1762" s="400"/>
      <c r="AE1762" s="400"/>
      <c r="AF1762" s="400"/>
      <c r="AG1762" s="408"/>
      <c r="AH1762" s="400"/>
      <c r="AI1762" s="400"/>
      <c r="AJ1762" s="400"/>
      <c r="AK1762" s="400"/>
      <c r="AL1762" s="6"/>
      <c r="AM1762" s="6"/>
      <c r="AN1762" s="8"/>
    </row>
    <row r="1763" spans="1:40">
      <c r="A1763" s="725"/>
      <c r="B1763" s="727"/>
      <c r="C1763" s="726"/>
      <c r="D1763" s="726"/>
      <c r="E1763" s="400"/>
      <c r="F1763" s="401"/>
      <c r="G1763" s="400"/>
      <c r="H1763" s="400"/>
      <c r="I1763" s="400"/>
      <c r="J1763" s="409"/>
      <c r="K1763" s="400"/>
      <c r="L1763" s="400"/>
      <c r="M1763" s="400"/>
      <c r="N1763" s="400"/>
      <c r="O1763" s="400"/>
      <c r="P1763" s="400"/>
      <c r="Q1763" s="400"/>
      <c r="R1763" s="400"/>
      <c r="S1763" s="400"/>
      <c r="T1763" s="400"/>
      <c r="V1763" s="403"/>
      <c r="W1763" s="403"/>
      <c r="X1763" s="403"/>
      <c r="Y1763" s="400"/>
      <c r="Z1763" s="400"/>
      <c r="AA1763" s="400"/>
      <c r="AB1763" s="400"/>
      <c r="AC1763" s="400"/>
      <c r="AD1763" s="400"/>
      <c r="AE1763" s="400"/>
      <c r="AF1763" s="400"/>
      <c r="AG1763" s="408"/>
      <c r="AH1763" s="400"/>
      <c r="AI1763" s="400"/>
      <c r="AJ1763" s="400"/>
      <c r="AK1763" s="400"/>
      <c r="AL1763" s="6"/>
      <c r="AM1763" s="6"/>
      <c r="AN1763" s="8"/>
    </row>
    <row r="1764" spans="1:40">
      <c r="A1764" s="725"/>
      <c r="B1764" s="727"/>
      <c r="C1764" s="726"/>
      <c r="D1764" s="726"/>
      <c r="E1764" s="400"/>
      <c r="F1764" s="401"/>
      <c r="G1764" s="400"/>
      <c r="H1764" s="400"/>
      <c r="I1764" s="400"/>
      <c r="J1764" s="409"/>
      <c r="K1764" s="400"/>
      <c r="L1764" s="400"/>
      <c r="M1764" s="400"/>
      <c r="N1764" s="400"/>
      <c r="O1764" s="400"/>
      <c r="P1764" s="400"/>
      <c r="Q1764" s="400"/>
      <c r="R1764" s="400"/>
      <c r="S1764" s="400"/>
      <c r="T1764" s="400"/>
      <c r="V1764" s="403"/>
      <c r="W1764" s="403"/>
      <c r="X1764" s="403"/>
      <c r="Y1764" s="400"/>
      <c r="Z1764" s="400"/>
      <c r="AA1764" s="400"/>
      <c r="AB1764" s="400"/>
      <c r="AC1764" s="400"/>
      <c r="AD1764" s="400"/>
      <c r="AE1764" s="400"/>
      <c r="AF1764" s="400"/>
      <c r="AG1764" s="408"/>
      <c r="AH1764" s="400"/>
      <c r="AI1764" s="400"/>
      <c r="AJ1764" s="400"/>
      <c r="AK1764" s="400"/>
      <c r="AL1764" s="6"/>
      <c r="AM1764" s="6"/>
      <c r="AN1764" s="8"/>
    </row>
    <row r="1765" spans="1:40">
      <c r="A1765" s="725"/>
      <c r="B1765" s="727"/>
      <c r="C1765" s="726"/>
      <c r="D1765" s="726"/>
      <c r="E1765" s="400"/>
      <c r="F1765" s="401"/>
      <c r="G1765" s="400"/>
      <c r="H1765" s="400"/>
      <c r="I1765" s="400"/>
      <c r="J1765" s="409"/>
      <c r="K1765" s="400"/>
      <c r="L1765" s="400"/>
      <c r="M1765" s="400"/>
      <c r="N1765" s="400"/>
      <c r="O1765" s="400"/>
      <c r="P1765" s="400"/>
      <c r="Q1765" s="400"/>
      <c r="R1765" s="400"/>
      <c r="S1765" s="400"/>
      <c r="T1765" s="400"/>
      <c r="V1765" s="403"/>
      <c r="W1765" s="403"/>
      <c r="X1765" s="403"/>
      <c r="Y1765" s="400"/>
      <c r="Z1765" s="400"/>
      <c r="AA1765" s="400"/>
      <c r="AB1765" s="400"/>
      <c r="AC1765" s="400"/>
      <c r="AD1765" s="400"/>
      <c r="AE1765" s="400"/>
      <c r="AF1765" s="400"/>
      <c r="AG1765" s="408"/>
      <c r="AH1765" s="400"/>
      <c r="AI1765" s="400"/>
      <c r="AJ1765" s="400"/>
      <c r="AK1765" s="400"/>
      <c r="AL1765" s="6"/>
      <c r="AM1765" s="6"/>
      <c r="AN1765" s="8"/>
    </row>
    <row r="1766" spans="1:40">
      <c r="A1766" s="725"/>
      <c r="B1766" s="727"/>
      <c r="C1766" s="726"/>
      <c r="D1766" s="726"/>
      <c r="E1766" s="400"/>
      <c r="F1766" s="401"/>
      <c r="G1766" s="400"/>
      <c r="H1766" s="400"/>
      <c r="I1766" s="400"/>
      <c r="J1766" s="409"/>
      <c r="K1766" s="400"/>
      <c r="L1766" s="400"/>
      <c r="M1766" s="400"/>
      <c r="N1766" s="400"/>
      <c r="O1766" s="400"/>
      <c r="P1766" s="400"/>
      <c r="Q1766" s="400"/>
      <c r="R1766" s="400"/>
      <c r="S1766" s="400"/>
      <c r="T1766" s="400"/>
      <c r="V1766" s="403"/>
      <c r="W1766" s="403"/>
      <c r="X1766" s="403"/>
      <c r="Y1766" s="400"/>
      <c r="Z1766" s="400"/>
      <c r="AA1766" s="400"/>
      <c r="AB1766" s="400"/>
      <c r="AC1766" s="400"/>
      <c r="AD1766" s="400"/>
      <c r="AE1766" s="400"/>
      <c r="AF1766" s="400"/>
      <c r="AG1766" s="408"/>
      <c r="AH1766" s="400"/>
      <c r="AI1766" s="400"/>
      <c r="AJ1766" s="400"/>
      <c r="AK1766" s="400"/>
      <c r="AL1766" s="6"/>
      <c r="AM1766" s="6"/>
      <c r="AN1766" s="8"/>
    </row>
    <row r="1767" spans="1:40">
      <c r="A1767" s="725"/>
      <c r="B1767" s="727"/>
      <c r="C1767" s="726"/>
      <c r="D1767" s="726"/>
      <c r="E1767" s="400"/>
      <c r="F1767" s="401"/>
      <c r="G1767" s="400"/>
      <c r="H1767" s="400"/>
      <c r="I1767" s="400"/>
      <c r="J1767" s="409"/>
      <c r="K1767" s="400"/>
      <c r="L1767" s="400"/>
      <c r="M1767" s="400"/>
      <c r="N1767" s="400"/>
      <c r="O1767" s="400"/>
      <c r="P1767" s="400"/>
      <c r="Q1767" s="400"/>
      <c r="R1767" s="400"/>
      <c r="S1767" s="400"/>
      <c r="T1767" s="400"/>
      <c r="V1767" s="403"/>
      <c r="W1767" s="403"/>
      <c r="X1767" s="403"/>
      <c r="Y1767" s="400"/>
      <c r="Z1767" s="400"/>
      <c r="AA1767" s="400"/>
      <c r="AB1767" s="400"/>
      <c r="AC1767" s="400"/>
      <c r="AD1767" s="400"/>
      <c r="AE1767" s="400"/>
      <c r="AF1767" s="400"/>
      <c r="AG1767" s="408"/>
      <c r="AH1767" s="400"/>
      <c r="AI1767" s="400"/>
      <c r="AJ1767" s="400"/>
      <c r="AK1767" s="400"/>
      <c r="AL1767" s="6"/>
      <c r="AM1767" s="6"/>
      <c r="AN1767" s="8"/>
    </row>
    <row r="1768" spans="1:40">
      <c r="A1768" s="725"/>
      <c r="B1768" s="727"/>
      <c r="C1768" s="726"/>
      <c r="D1768" s="726"/>
      <c r="E1768" s="400"/>
      <c r="F1768" s="401"/>
      <c r="G1768" s="400"/>
      <c r="H1768" s="400"/>
      <c r="I1768" s="400"/>
      <c r="J1768" s="409"/>
      <c r="K1768" s="400"/>
      <c r="L1768" s="400"/>
      <c r="M1768" s="400"/>
      <c r="N1768" s="400"/>
      <c r="O1768" s="400"/>
      <c r="P1768" s="400"/>
      <c r="Q1768" s="400"/>
      <c r="R1768" s="400"/>
      <c r="S1768" s="400"/>
      <c r="T1768" s="400"/>
      <c r="V1768" s="403"/>
      <c r="W1768" s="403"/>
      <c r="X1768" s="403"/>
      <c r="Y1768" s="400"/>
      <c r="Z1768" s="400"/>
      <c r="AA1768" s="400"/>
      <c r="AB1768" s="400"/>
      <c r="AC1768" s="400"/>
      <c r="AD1768" s="400"/>
      <c r="AE1768" s="400"/>
      <c r="AF1768" s="400"/>
      <c r="AG1768" s="408"/>
      <c r="AH1768" s="400"/>
      <c r="AI1768" s="400"/>
      <c r="AJ1768" s="400"/>
      <c r="AK1768" s="400"/>
      <c r="AL1768" s="6"/>
      <c r="AM1768" s="6"/>
      <c r="AN1768" s="8"/>
    </row>
    <row r="1769" spans="1:40">
      <c r="A1769" s="725"/>
      <c r="B1769" s="727"/>
      <c r="C1769" s="726"/>
      <c r="D1769" s="726"/>
      <c r="E1769" s="400"/>
      <c r="F1769" s="401"/>
      <c r="G1769" s="400"/>
      <c r="H1769" s="400"/>
      <c r="I1769" s="400"/>
      <c r="J1769" s="409"/>
      <c r="K1769" s="400"/>
      <c r="L1769" s="400"/>
      <c r="M1769" s="400"/>
      <c r="N1769" s="400"/>
      <c r="O1769" s="400"/>
      <c r="P1769" s="400"/>
      <c r="Q1769" s="400"/>
      <c r="R1769" s="400"/>
      <c r="S1769" s="400"/>
      <c r="T1769" s="400"/>
      <c r="V1769" s="403"/>
      <c r="W1769" s="403"/>
      <c r="X1769" s="403"/>
      <c r="Y1769" s="400"/>
      <c r="Z1769" s="400"/>
      <c r="AA1769" s="400"/>
      <c r="AB1769" s="400"/>
      <c r="AC1769" s="400"/>
      <c r="AD1769" s="400"/>
      <c r="AE1769" s="400"/>
      <c r="AF1769" s="400"/>
      <c r="AG1769" s="408"/>
      <c r="AH1769" s="400"/>
      <c r="AI1769" s="400"/>
      <c r="AJ1769" s="400"/>
      <c r="AK1769" s="400"/>
      <c r="AL1769" s="6"/>
      <c r="AM1769" s="6"/>
      <c r="AN1769" s="8"/>
    </row>
    <row r="1770" spans="1:40">
      <c r="A1770" s="725"/>
      <c r="B1770" s="727"/>
      <c r="C1770" s="726"/>
      <c r="D1770" s="726"/>
      <c r="E1770" s="400"/>
      <c r="F1770" s="401"/>
      <c r="G1770" s="400"/>
      <c r="H1770" s="400"/>
      <c r="I1770" s="400"/>
      <c r="J1770" s="409"/>
      <c r="K1770" s="400"/>
      <c r="L1770" s="400"/>
      <c r="M1770" s="400"/>
      <c r="N1770" s="400"/>
      <c r="O1770" s="400"/>
      <c r="P1770" s="400"/>
      <c r="Q1770" s="400"/>
      <c r="R1770" s="400"/>
      <c r="S1770" s="400"/>
      <c r="T1770" s="400"/>
      <c r="V1770" s="403"/>
      <c r="W1770" s="403"/>
      <c r="X1770" s="403"/>
      <c r="Y1770" s="400"/>
      <c r="Z1770" s="400"/>
      <c r="AA1770" s="400"/>
      <c r="AB1770" s="400"/>
      <c r="AC1770" s="400"/>
      <c r="AD1770" s="400"/>
      <c r="AE1770" s="400"/>
      <c r="AF1770" s="400"/>
      <c r="AG1770" s="408"/>
      <c r="AH1770" s="400"/>
      <c r="AI1770" s="400"/>
      <c r="AJ1770" s="400"/>
      <c r="AK1770" s="400"/>
      <c r="AL1770" s="6"/>
      <c r="AM1770" s="6"/>
      <c r="AN1770" s="8"/>
    </row>
    <row r="1771" spans="1:40">
      <c r="A1771" s="725"/>
      <c r="B1771" s="727"/>
      <c r="C1771" s="726"/>
      <c r="D1771" s="726"/>
      <c r="E1771" s="400"/>
      <c r="F1771" s="401"/>
      <c r="G1771" s="400"/>
      <c r="H1771" s="400"/>
      <c r="I1771" s="400"/>
      <c r="J1771" s="409"/>
      <c r="K1771" s="400"/>
      <c r="L1771" s="400"/>
      <c r="M1771" s="400"/>
      <c r="N1771" s="400"/>
      <c r="O1771" s="400"/>
      <c r="P1771" s="400"/>
      <c r="Q1771" s="400"/>
      <c r="R1771" s="400"/>
      <c r="S1771" s="400"/>
      <c r="T1771" s="400"/>
      <c r="V1771" s="403"/>
      <c r="W1771" s="403"/>
      <c r="X1771" s="403"/>
      <c r="Y1771" s="400"/>
      <c r="Z1771" s="400"/>
      <c r="AA1771" s="400"/>
      <c r="AB1771" s="400"/>
      <c r="AC1771" s="400"/>
      <c r="AD1771" s="400"/>
      <c r="AE1771" s="400"/>
      <c r="AF1771" s="400"/>
      <c r="AG1771" s="408"/>
      <c r="AH1771" s="400"/>
      <c r="AI1771" s="400"/>
      <c r="AJ1771" s="400"/>
      <c r="AK1771" s="400"/>
      <c r="AL1771" s="6"/>
      <c r="AM1771" s="6"/>
      <c r="AN1771" s="8"/>
    </row>
    <row r="1772" spans="1:40">
      <c r="A1772" s="725"/>
      <c r="B1772" s="727"/>
      <c r="C1772" s="726"/>
      <c r="D1772" s="726"/>
      <c r="E1772" s="400"/>
      <c r="F1772" s="401"/>
      <c r="G1772" s="400"/>
      <c r="H1772" s="400"/>
      <c r="I1772" s="400"/>
      <c r="J1772" s="409"/>
      <c r="K1772" s="400"/>
      <c r="L1772" s="400"/>
      <c r="M1772" s="400"/>
      <c r="N1772" s="400"/>
      <c r="O1772" s="400"/>
      <c r="P1772" s="400"/>
      <c r="Q1772" s="400"/>
      <c r="R1772" s="400"/>
      <c r="S1772" s="400"/>
      <c r="T1772" s="400"/>
      <c r="V1772" s="403"/>
      <c r="W1772" s="403"/>
      <c r="X1772" s="403"/>
      <c r="Y1772" s="400"/>
      <c r="Z1772" s="400"/>
      <c r="AA1772" s="400"/>
      <c r="AB1772" s="400"/>
      <c r="AC1772" s="400"/>
      <c r="AD1772" s="400"/>
      <c r="AE1772" s="400"/>
      <c r="AF1772" s="400"/>
      <c r="AG1772" s="408"/>
      <c r="AH1772" s="400"/>
      <c r="AI1772" s="400"/>
      <c r="AJ1772" s="400"/>
      <c r="AK1772" s="400"/>
      <c r="AL1772" s="6"/>
      <c r="AM1772" s="6"/>
      <c r="AN1772" s="8"/>
    </row>
    <row r="1773" spans="1:40">
      <c r="A1773" s="725"/>
      <c r="B1773" s="727"/>
      <c r="C1773" s="726"/>
      <c r="D1773" s="726"/>
      <c r="E1773" s="400"/>
      <c r="F1773" s="401"/>
      <c r="G1773" s="400"/>
      <c r="H1773" s="400"/>
      <c r="I1773" s="400"/>
      <c r="J1773" s="409"/>
      <c r="K1773" s="400"/>
      <c r="L1773" s="400"/>
      <c r="M1773" s="400"/>
      <c r="N1773" s="400"/>
      <c r="O1773" s="400"/>
      <c r="P1773" s="400"/>
      <c r="Q1773" s="400"/>
      <c r="R1773" s="400"/>
      <c r="S1773" s="400"/>
      <c r="T1773" s="400"/>
      <c r="W1773" s="403"/>
      <c r="X1773" s="403"/>
      <c r="Y1773" s="400"/>
      <c r="Z1773" s="400"/>
      <c r="AA1773" s="400"/>
      <c r="AB1773" s="400"/>
      <c r="AC1773" s="400"/>
      <c r="AD1773" s="400"/>
      <c r="AE1773" s="400"/>
      <c r="AF1773" s="400"/>
      <c r="AG1773" s="408"/>
      <c r="AH1773" s="400"/>
      <c r="AI1773" s="400"/>
      <c r="AJ1773" s="400"/>
      <c r="AK1773" s="400"/>
      <c r="AL1773" s="6"/>
      <c r="AM1773" s="6"/>
      <c r="AN1773" s="8"/>
    </row>
    <row r="1774" spans="1:40">
      <c r="A1774" s="725"/>
      <c r="B1774" s="727"/>
      <c r="C1774" s="726"/>
      <c r="D1774" s="726"/>
      <c r="E1774" s="400"/>
      <c r="F1774" s="401"/>
      <c r="G1774" s="400"/>
      <c r="H1774" s="400"/>
      <c r="I1774" s="400"/>
      <c r="J1774" s="409"/>
      <c r="K1774" s="400"/>
      <c r="L1774" s="400"/>
      <c r="M1774" s="400"/>
      <c r="N1774" s="400"/>
      <c r="O1774" s="400"/>
      <c r="P1774" s="400"/>
      <c r="Q1774" s="400"/>
      <c r="R1774" s="400"/>
      <c r="S1774" s="400"/>
      <c r="T1774" s="400"/>
      <c r="V1774" s="403"/>
      <c r="W1774" s="403"/>
      <c r="X1774" s="403"/>
      <c r="Y1774" s="400"/>
      <c r="Z1774" s="400"/>
      <c r="AA1774" s="400"/>
      <c r="AB1774" s="400"/>
      <c r="AC1774" s="400"/>
      <c r="AD1774" s="400"/>
      <c r="AE1774" s="400"/>
      <c r="AF1774" s="400"/>
      <c r="AG1774" s="408"/>
      <c r="AH1774" s="400"/>
      <c r="AI1774" s="400"/>
      <c r="AJ1774" s="400"/>
      <c r="AK1774" s="400"/>
      <c r="AL1774" s="6"/>
      <c r="AM1774" s="6"/>
      <c r="AN1774" s="8"/>
    </row>
    <row r="1775" spans="1:40">
      <c r="A1775" s="725"/>
      <c r="B1775" s="727"/>
      <c r="C1775" s="726"/>
      <c r="D1775" s="726"/>
      <c r="E1775" s="400"/>
      <c r="F1775" s="401"/>
      <c r="G1775" s="400"/>
      <c r="H1775" s="400"/>
      <c r="I1775" s="400"/>
      <c r="J1775" s="409"/>
      <c r="K1775" s="400"/>
      <c r="L1775" s="400"/>
      <c r="M1775" s="400"/>
      <c r="N1775" s="400"/>
      <c r="O1775" s="400"/>
      <c r="P1775" s="400"/>
      <c r="Q1775" s="400"/>
      <c r="R1775" s="400"/>
      <c r="S1775" s="400"/>
      <c r="T1775" s="400"/>
      <c r="V1775" s="403"/>
      <c r="W1775" s="403"/>
      <c r="X1775" s="403"/>
      <c r="Y1775" s="400"/>
      <c r="Z1775" s="400"/>
      <c r="AA1775" s="400"/>
      <c r="AB1775" s="400"/>
      <c r="AC1775" s="400"/>
      <c r="AD1775" s="400"/>
      <c r="AE1775" s="400"/>
      <c r="AF1775" s="400"/>
      <c r="AG1775" s="408"/>
      <c r="AH1775" s="400"/>
      <c r="AI1775" s="400"/>
      <c r="AJ1775" s="400"/>
      <c r="AK1775" s="400"/>
      <c r="AL1775" s="6"/>
      <c r="AM1775" s="6"/>
      <c r="AN1775" s="8"/>
    </row>
    <row r="1776" spans="1:40">
      <c r="A1776" s="725"/>
      <c r="B1776" s="727"/>
      <c r="C1776" s="726"/>
      <c r="D1776" s="726"/>
      <c r="E1776" s="400"/>
      <c r="F1776" s="401"/>
      <c r="G1776" s="400"/>
      <c r="H1776" s="400"/>
      <c r="I1776" s="400"/>
      <c r="J1776" s="409"/>
      <c r="K1776" s="400"/>
      <c r="L1776" s="400"/>
      <c r="M1776" s="400"/>
      <c r="N1776" s="400"/>
      <c r="O1776" s="400"/>
      <c r="P1776" s="400"/>
      <c r="Q1776" s="400"/>
      <c r="R1776" s="400"/>
      <c r="S1776" s="400"/>
      <c r="T1776" s="400"/>
      <c r="V1776" s="403"/>
      <c r="W1776" s="403"/>
      <c r="X1776" s="403"/>
      <c r="Y1776" s="400"/>
      <c r="Z1776" s="400"/>
      <c r="AA1776" s="400"/>
      <c r="AB1776" s="400"/>
      <c r="AC1776" s="400"/>
      <c r="AD1776" s="400"/>
      <c r="AE1776" s="400"/>
      <c r="AF1776" s="400"/>
      <c r="AG1776" s="408"/>
      <c r="AH1776" s="400"/>
      <c r="AI1776" s="400"/>
      <c r="AJ1776" s="400"/>
      <c r="AK1776" s="400"/>
      <c r="AL1776" s="6"/>
      <c r="AM1776" s="6"/>
      <c r="AN1776" s="8"/>
    </row>
    <row r="1777" spans="1:40">
      <c r="A1777" s="725"/>
      <c r="B1777" s="727"/>
      <c r="C1777" s="726"/>
      <c r="D1777" s="726"/>
      <c r="E1777" s="400"/>
      <c r="F1777" s="401"/>
      <c r="G1777" s="400"/>
      <c r="H1777" s="400"/>
      <c r="I1777" s="400"/>
      <c r="J1777" s="409"/>
      <c r="K1777" s="400"/>
      <c r="L1777" s="400"/>
      <c r="M1777" s="400"/>
      <c r="N1777" s="400"/>
      <c r="O1777" s="400"/>
      <c r="P1777" s="400"/>
      <c r="Q1777" s="400"/>
      <c r="R1777" s="400"/>
      <c r="S1777" s="400"/>
      <c r="T1777" s="400"/>
      <c r="V1777" s="403"/>
      <c r="W1777" s="403"/>
      <c r="X1777" s="403"/>
      <c r="Y1777" s="400"/>
      <c r="Z1777" s="400"/>
      <c r="AA1777" s="400"/>
      <c r="AB1777" s="400"/>
      <c r="AC1777" s="400"/>
      <c r="AD1777" s="400"/>
      <c r="AE1777" s="400"/>
      <c r="AF1777" s="400"/>
      <c r="AG1777" s="408"/>
      <c r="AH1777" s="400"/>
      <c r="AI1777" s="400"/>
      <c r="AJ1777" s="400"/>
      <c r="AK1777" s="400"/>
      <c r="AL1777" s="6"/>
      <c r="AM1777" s="6"/>
      <c r="AN1777" s="8"/>
    </row>
    <row r="1778" spans="1:40">
      <c r="A1778" s="725"/>
      <c r="B1778" s="727"/>
      <c r="C1778" s="726"/>
      <c r="D1778" s="726"/>
      <c r="E1778" s="400"/>
      <c r="F1778" s="401"/>
      <c r="G1778" s="400"/>
      <c r="H1778" s="400"/>
      <c r="I1778" s="400"/>
      <c r="J1778" s="409"/>
      <c r="K1778" s="400"/>
      <c r="L1778" s="400"/>
      <c r="M1778" s="400"/>
      <c r="N1778" s="400"/>
      <c r="O1778" s="400"/>
      <c r="P1778" s="400"/>
      <c r="Q1778" s="400"/>
      <c r="R1778" s="400"/>
      <c r="S1778" s="400"/>
      <c r="T1778" s="400"/>
      <c r="V1778" s="403"/>
      <c r="W1778" s="403"/>
      <c r="X1778" s="403"/>
      <c r="Y1778" s="400"/>
      <c r="Z1778" s="400"/>
      <c r="AA1778" s="400"/>
      <c r="AB1778" s="400"/>
      <c r="AC1778" s="400"/>
      <c r="AD1778" s="400"/>
      <c r="AE1778" s="400"/>
      <c r="AF1778" s="400"/>
      <c r="AG1778" s="408"/>
      <c r="AH1778" s="400"/>
      <c r="AI1778" s="400"/>
      <c r="AJ1778" s="400"/>
      <c r="AK1778" s="400"/>
      <c r="AL1778" s="6"/>
      <c r="AM1778" s="6"/>
      <c r="AN1778" s="8"/>
    </row>
    <row r="1779" spans="1:40">
      <c r="A1779" s="725"/>
      <c r="B1779" s="727"/>
      <c r="C1779" s="726"/>
      <c r="D1779" s="726"/>
      <c r="E1779" s="400"/>
      <c r="F1779" s="401"/>
      <c r="G1779" s="400"/>
      <c r="H1779" s="400"/>
      <c r="I1779" s="400"/>
      <c r="J1779" s="409"/>
      <c r="K1779" s="400"/>
      <c r="L1779" s="400"/>
      <c r="M1779" s="400"/>
      <c r="N1779" s="400"/>
      <c r="O1779" s="400"/>
      <c r="P1779" s="400"/>
      <c r="Q1779" s="400"/>
      <c r="R1779" s="400"/>
      <c r="S1779" s="400"/>
      <c r="T1779" s="400"/>
      <c r="V1779" s="403"/>
      <c r="W1779" s="403"/>
      <c r="X1779" s="403"/>
      <c r="Y1779" s="400"/>
      <c r="Z1779" s="400"/>
      <c r="AA1779" s="400"/>
      <c r="AB1779" s="400"/>
      <c r="AC1779" s="400"/>
      <c r="AD1779" s="400"/>
      <c r="AE1779" s="400"/>
      <c r="AF1779" s="400"/>
      <c r="AG1779" s="408"/>
      <c r="AH1779" s="400"/>
      <c r="AI1779" s="400"/>
      <c r="AJ1779" s="400"/>
      <c r="AK1779" s="400"/>
      <c r="AL1779" s="6"/>
      <c r="AM1779" s="6"/>
      <c r="AN1779" s="8"/>
    </row>
    <row r="1780" spans="1:40">
      <c r="A1780" s="725"/>
      <c r="B1780" s="727"/>
      <c r="C1780" s="726"/>
      <c r="D1780" s="726"/>
      <c r="E1780" s="400"/>
      <c r="F1780" s="401"/>
      <c r="G1780" s="400"/>
      <c r="H1780" s="400"/>
      <c r="I1780" s="400"/>
      <c r="J1780" s="409"/>
      <c r="K1780" s="400"/>
      <c r="L1780" s="400"/>
      <c r="M1780" s="400"/>
      <c r="N1780" s="400"/>
      <c r="O1780" s="400"/>
      <c r="P1780" s="400"/>
      <c r="Q1780" s="400"/>
      <c r="R1780" s="400"/>
      <c r="S1780" s="400"/>
      <c r="T1780" s="400"/>
      <c r="V1780" s="403"/>
      <c r="W1780" s="403"/>
      <c r="X1780" s="403"/>
      <c r="Y1780" s="400"/>
      <c r="Z1780" s="400"/>
      <c r="AA1780" s="400"/>
      <c r="AB1780" s="400"/>
      <c r="AC1780" s="400"/>
      <c r="AD1780" s="400"/>
      <c r="AE1780" s="400"/>
      <c r="AF1780" s="400"/>
      <c r="AG1780" s="408"/>
      <c r="AH1780" s="400"/>
      <c r="AI1780" s="400"/>
      <c r="AJ1780" s="400"/>
      <c r="AK1780" s="400"/>
      <c r="AL1780" s="6"/>
      <c r="AM1780" s="6"/>
      <c r="AN1780" s="8"/>
    </row>
    <row r="1781" spans="1:40">
      <c r="A1781" s="725"/>
      <c r="B1781" s="727"/>
      <c r="C1781" s="726"/>
      <c r="D1781" s="726"/>
      <c r="E1781" s="400"/>
      <c r="F1781" s="401"/>
      <c r="G1781" s="400"/>
      <c r="H1781" s="400"/>
      <c r="I1781" s="400"/>
      <c r="J1781" s="409"/>
      <c r="K1781" s="400"/>
      <c r="L1781" s="400"/>
      <c r="M1781" s="400"/>
      <c r="N1781" s="400"/>
      <c r="O1781" s="400"/>
      <c r="P1781" s="400"/>
      <c r="Q1781" s="400"/>
      <c r="R1781" s="400"/>
      <c r="S1781" s="400"/>
      <c r="T1781" s="400"/>
      <c r="V1781" s="403"/>
      <c r="W1781" s="403"/>
      <c r="X1781" s="403"/>
      <c r="Y1781" s="400"/>
      <c r="Z1781" s="400"/>
      <c r="AA1781" s="400"/>
      <c r="AB1781" s="400"/>
      <c r="AC1781" s="400"/>
      <c r="AD1781" s="400"/>
      <c r="AE1781" s="400"/>
      <c r="AF1781" s="400"/>
      <c r="AG1781" s="408"/>
      <c r="AH1781" s="400"/>
      <c r="AI1781" s="400"/>
      <c r="AJ1781" s="400"/>
      <c r="AK1781" s="400"/>
      <c r="AL1781" s="6"/>
      <c r="AM1781" s="6"/>
      <c r="AN1781" s="8"/>
    </row>
    <row r="1782" spans="1:40">
      <c r="A1782" s="725"/>
      <c r="B1782" s="727"/>
      <c r="C1782" s="726"/>
      <c r="D1782" s="726"/>
      <c r="E1782" s="400"/>
      <c r="F1782" s="401"/>
      <c r="G1782" s="400"/>
      <c r="H1782" s="400"/>
      <c r="I1782" s="400"/>
      <c r="J1782" s="409"/>
      <c r="K1782" s="400"/>
      <c r="L1782" s="400"/>
      <c r="M1782" s="400"/>
      <c r="N1782" s="400"/>
      <c r="O1782" s="400"/>
      <c r="P1782" s="400"/>
      <c r="Q1782" s="400"/>
      <c r="R1782" s="400"/>
      <c r="S1782" s="400"/>
      <c r="T1782" s="400"/>
      <c r="V1782" s="403"/>
      <c r="W1782" s="403"/>
      <c r="X1782" s="403"/>
      <c r="Y1782" s="400"/>
      <c r="Z1782" s="400"/>
      <c r="AA1782" s="400"/>
      <c r="AB1782" s="400"/>
      <c r="AC1782" s="400"/>
      <c r="AD1782" s="400"/>
      <c r="AE1782" s="400"/>
      <c r="AF1782" s="400"/>
      <c r="AG1782" s="408"/>
      <c r="AH1782" s="400"/>
      <c r="AI1782" s="400"/>
      <c r="AJ1782" s="400"/>
      <c r="AK1782" s="400"/>
      <c r="AL1782" s="6"/>
      <c r="AM1782" s="6"/>
      <c r="AN1782" s="8"/>
    </row>
    <row r="1783" spans="1:40">
      <c r="A1783" s="725"/>
      <c r="B1783" s="727"/>
      <c r="C1783" s="726"/>
      <c r="D1783" s="726"/>
      <c r="E1783" s="400"/>
      <c r="F1783" s="401"/>
      <c r="G1783" s="400"/>
      <c r="H1783" s="400"/>
      <c r="I1783" s="400"/>
      <c r="J1783" s="409"/>
      <c r="K1783" s="400"/>
      <c r="L1783" s="400"/>
      <c r="M1783" s="400"/>
      <c r="N1783" s="400"/>
      <c r="O1783" s="400"/>
      <c r="P1783" s="400"/>
      <c r="Q1783" s="400"/>
      <c r="R1783" s="400"/>
      <c r="S1783" s="400"/>
      <c r="T1783" s="400"/>
      <c r="V1783" s="403"/>
      <c r="W1783" s="403"/>
      <c r="X1783" s="403"/>
      <c r="Y1783" s="400"/>
      <c r="Z1783" s="400"/>
      <c r="AA1783" s="400"/>
      <c r="AB1783" s="400"/>
      <c r="AC1783" s="400"/>
      <c r="AD1783" s="400"/>
      <c r="AE1783" s="400"/>
      <c r="AF1783" s="400"/>
      <c r="AG1783" s="408"/>
      <c r="AH1783" s="400"/>
      <c r="AI1783" s="400"/>
      <c r="AJ1783" s="400"/>
      <c r="AK1783" s="400"/>
      <c r="AL1783" s="6"/>
      <c r="AM1783" s="6"/>
      <c r="AN1783" s="8"/>
    </row>
    <row r="1784" spans="1:40">
      <c r="A1784" s="725"/>
      <c r="B1784" s="727"/>
      <c r="C1784" s="726"/>
      <c r="D1784" s="726"/>
      <c r="E1784" s="400"/>
      <c r="F1784" s="401"/>
      <c r="G1784" s="400"/>
      <c r="H1784" s="400"/>
      <c r="I1784" s="400"/>
      <c r="J1784" s="409"/>
      <c r="K1784" s="400"/>
      <c r="L1784" s="400"/>
      <c r="M1784" s="400"/>
      <c r="N1784" s="400"/>
      <c r="O1784" s="400"/>
      <c r="P1784" s="400"/>
      <c r="Q1784" s="400"/>
      <c r="R1784" s="400"/>
      <c r="S1784" s="400"/>
      <c r="T1784" s="400"/>
      <c r="V1784" s="403"/>
      <c r="W1784" s="403"/>
      <c r="X1784" s="403"/>
      <c r="Y1784" s="400"/>
      <c r="Z1784" s="400"/>
      <c r="AA1784" s="400"/>
      <c r="AB1784" s="400"/>
      <c r="AC1784" s="400"/>
      <c r="AD1784" s="400"/>
      <c r="AE1784" s="400"/>
      <c r="AF1784" s="400"/>
      <c r="AG1784" s="408"/>
      <c r="AH1784" s="400"/>
      <c r="AI1784" s="400"/>
      <c r="AJ1784" s="400"/>
      <c r="AK1784" s="400"/>
      <c r="AL1784" s="6"/>
      <c r="AM1784" s="6"/>
      <c r="AN1784" s="8"/>
    </row>
    <row r="1785" spans="1:40">
      <c r="A1785" s="725"/>
      <c r="B1785" s="727"/>
      <c r="C1785" s="726"/>
      <c r="D1785" s="726"/>
      <c r="E1785" s="400"/>
      <c r="F1785" s="401"/>
      <c r="G1785" s="400"/>
      <c r="H1785" s="400"/>
      <c r="I1785" s="400"/>
      <c r="J1785" s="409"/>
      <c r="K1785" s="400"/>
      <c r="L1785" s="400"/>
      <c r="M1785" s="400"/>
      <c r="N1785" s="400"/>
      <c r="O1785" s="400"/>
      <c r="P1785" s="400"/>
      <c r="Q1785" s="400"/>
      <c r="R1785" s="400"/>
      <c r="S1785" s="400"/>
      <c r="T1785" s="400"/>
      <c r="V1785" s="403"/>
      <c r="W1785" s="403"/>
      <c r="X1785" s="403"/>
      <c r="Y1785" s="400"/>
      <c r="Z1785" s="400"/>
      <c r="AA1785" s="400"/>
      <c r="AB1785" s="400"/>
      <c r="AC1785" s="400"/>
      <c r="AD1785" s="400"/>
      <c r="AE1785" s="400"/>
      <c r="AF1785" s="400"/>
      <c r="AG1785" s="408"/>
      <c r="AH1785" s="400"/>
      <c r="AI1785" s="400"/>
      <c r="AJ1785" s="400"/>
      <c r="AK1785" s="400"/>
      <c r="AL1785" s="6"/>
      <c r="AM1785" s="6"/>
      <c r="AN1785" s="8"/>
    </row>
    <row r="1786" spans="1:40">
      <c r="A1786" s="725"/>
      <c r="B1786" s="727"/>
      <c r="C1786" s="726"/>
      <c r="D1786" s="726"/>
      <c r="E1786" s="400"/>
      <c r="F1786" s="401"/>
      <c r="G1786" s="400"/>
      <c r="H1786" s="400"/>
      <c r="I1786" s="400"/>
      <c r="J1786" s="409"/>
      <c r="K1786" s="400"/>
      <c r="L1786" s="400"/>
      <c r="M1786" s="400"/>
      <c r="N1786" s="400"/>
      <c r="O1786" s="400"/>
      <c r="P1786" s="400"/>
      <c r="Q1786" s="400"/>
      <c r="R1786" s="400"/>
      <c r="S1786" s="400"/>
      <c r="T1786" s="400"/>
      <c r="V1786" s="403"/>
      <c r="W1786" s="403"/>
      <c r="X1786" s="403"/>
      <c r="Y1786" s="400"/>
      <c r="Z1786" s="400"/>
      <c r="AA1786" s="400"/>
      <c r="AB1786" s="400"/>
      <c r="AC1786" s="400"/>
      <c r="AD1786" s="400"/>
      <c r="AE1786" s="400"/>
      <c r="AF1786" s="400"/>
      <c r="AG1786" s="408"/>
      <c r="AH1786" s="400"/>
      <c r="AI1786" s="400"/>
      <c r="AJ1786" s="400"/>
      <c r="AK1786" s="400"/>
      <c r="AL1786" s="6"/>
      <c r="AM1786" s="6"/>
      <c r="AN1786" s="8"/>
    </row>
    <row r="1787" spans="1:40">
      <c r="A1787" s="725"/>
      <c r="B1787" s="727"/>
      <c r="C1787" s="726"/>
      <c r="D1787" s="726"/>
      <c r="E1787" s="400"/>
      <c r="F1787" s="401"/>
      <c r="G1787" s="400"/>
      <c r="H1787" s="400"/>
      <c r="I1787" s="400"/>
      <c r="J1787" s="409"/>
      <c r="K1787" s="400"/>
      <c r="L1787" s="400"/>
      <c r="M1787" s="400"/>
      <c r="N1787" s="400"/>
      <c r="O1787" s="400"/>
      <c r="P1787" s="400"/>
      <c r="Q1787" s="400"/>
      <c r="R1787" s="400"/>
      <c r="S1787" s="400"/>
      <c r="T1787" s="400"/>
      <c r="V1787" s="403"/>
      <c r="W1787" s="403"/>
      <c r="X1787" s="403"/>
      <c r="Y1787" s="400"/>
      <c r="Z1787" s="400"/>
      <c r="AA1787" s="400"/>
      <c r="AB1787" s="400"/>
      <c r="AC1787" s="400"/>
      <c r="AD1787" s="400"/>
      <c r="AE1787" s="400"/>
      <c r="AF1787" s="400"/>
      <c r="AG1787" s="408"/>
      <c r="AH1787" s="400"/>
      <c r="AI1787" s="400"/>
      <c r="AJ1787" s="400"/>
      <c r="AK1787" s="400"/>
      <c r="AL1787" s="6"/>
      <c r="AM1787" s="6"/>
      <c r="AN1787" s="8"/>
    </row>
    <row r="1788" spans="1:40">
      <c r="A1788" s="725"/>
      <c r="B1788" s="727"/>
      <c r="C1788" s="726"/>
      <c r="D1788" s="726"/>
      <c r="E1788" s="400"/>
      <c r="F1788" s="401"/>
      <c r="G1788" s="400"/>
      <c r="H1788" s="400"/>
      <c r="I1788" s="400"/>
      <c r="J1788" s="409"/>
      <c r="K1788" s="400"/>
      <c r="L1788" s="400"/>
      <c r="M1788" s="400"/>
      <c r="N1788" s="400"/>
      <c r="O1788" s="400"/>
      <c r="P1788" s="400"/>
      <c r="Q1788" s="400"/>
      <c r="R1788" s="400"/>
      <c r="S1788" s="400"/>
      <c r="T1788" s="400"/>
      <c r="V1788" s="403"/>
      <c r="W1788" s="403"/>
      <c r="X1788" s="403"/>
      <c r="Y1788" s="400"/>
      <c r="Z1788" s="400"/>
      <c r="AA1788" s="400"/>
      <c r="AB1788" s="400"/>
      <c r="AC1788" s="400"/>
      <c r="AD1788" s="400"/>
      <c r="AE1788" s="400"/>
      <c r="AF1788" s="400"/>
      <c r="AG1788" s="408"/>
      <c r="AH1788" s="400"/>
      <c r="AI1788" s="400"/>
      <c r="AJ1788" s="400"/>
      <c r="AK1788" s="400"/>
      <c r="AL1788" s="6"/>
      <c r="AM1788" s="6"/>
      <c r="AN1788" s="8"/>
    </row>
    <row r="1789" spans="1:40">
      <c r="A1789" s="725"/>
      <c r="B1789" s="727"/>
      <c r="C1789" s="726"/>
      <c r="D1789" s="726"/>
      <c r="E1789" s="400"/>
      <c r="F1789" s="401"/>
      <c r="G1789" s="400"/>
      <c r="H1789" s="400"/>
      <c r="I1789" s="400"/>
      <c r="J1789" s="409"/>
      <c r="K1789" s="400"/>
      <c r="L1789" s="400"/>
      <c r="M1789" s="400"/>
      <c r="N1789" s="400"/>
      <c r="O1789" s="400"/>
      <c r="P1789" s="400"/>
      <c r="Q1789" s="400"/>
      <c r="R1789" s="400"/>
      <c r="S1789" s="400"/>
      <c r="T1789" s="400"/>
      <c r="V1789" s="403"/>
      <c r="W1789" s="403"/>
      <c r="X1789" s="403"/>
      <c r="Y1789" s="400"/>
      <c r="Z1789" s="400"/>
      <c r="AA1789" s="400"/>
      <c r="AB1789" s="400"/>
      <c r="AC1789" s="400"/>
      <c r="AD1789" s="400"/>
      <c r="AE1789" s="400"/>
      <c r="AF1789" s="400"/>
      <c r="AG1789" s="408"/>
      <c r="AH1789" s="400"/>
      <c r="AI1789" s="400"/>
      <c r="AJ1789" s="400"/>
      <c r="AK1789" s="400"/>
      <c r="AL1789" s="6"/>
      <c r="AM1789" s="6"/>
      <c r="AN1789" s="8"/>
    </row>
    <row r="1790" spans="1:40">
      <c r="A1790" s="725"/>
      <c r="B1790" s="727"/>
      <c r="C1790" s="726"/>
      <c r="D1790" s="726"/>
      <c r="E1790" s="400"/>
      <c r="F1790" s="401"/>
      <c r="G1790" s="400"/>
      <c r="H1790" s="400"/>
      <c r="I1790" s="400"/>
      <c r="J1790" s="409"/>
      <c r="K1790" s="400"/>
      <c r="L1790" s="400"/>
      <c r="M1790" s="400"/>
      <c r="N1790" s="400"/>
      <c r="O1790" s="400"/>
      <c r="P1790" s="400"/>
      <c r="Q1790" s="400"/>
      <c r="R1790" s="400"/>
      <c r="S1790" s="400"/>
      <c r="T1790" s="400"/>
      <c r="V1790" s="403"/>
      <c r="W1790" s="403"/>
      <c r="X1790" s="403"/>
      <c r="Y1790" s="400"/>
      <c r="Z1790" s="400"/>
      <c r="AA1790" s="400"/>
      <c r="AB1790" s="400"/>
      <c r="AC1790" s="400"/>
      <c r="AD1790" s="400"/>
      <c r="AE1790" s="400"/>
      <c r="AF1790" s="400"/>
      <c r="AG1790" s="408"/>
      <c r="AH1790" s="400"/>
      <c r="AI1790" s="400"/>
      <c r="AJ1790" s="400"/>
      <c r="AK1790" s="400"/>
      <c r="AL1790" s="6"/>
      <c r="AM1790" s="6"/>
      <c r="AN1790" s="8"/>
    </row>
    <row r="1791" spans="1:40">
      <c r="A1791" s="725"/>
      <c r="B1791" s="727"/>
      <c r="C1791" s="726"/>
      <c r="D1791" s="726"/>
      <c r="E1791" s="400"/>
      <c r="F1791" s="401"/>
      <c r="G1791" s="400"/>
      <c r="H1791" s="400"/>
      <c r="I1791" s="400"/>
      <c r="J1791" s="409"/>
      <c r="K1791" s="400"/>
      <c r="L1791" s="400"/>
      <c r="M1791" s="400"/>
      <c r="N1791" s="400"/>
      <c r="O1791" s="400"/>
      <c r="P1791" s="400"/>
      <c r="Q1791" s="400"/>
      <c r="R1791" s="400"/>
      <c r="S1791" s="400"/>
      <c r="T1791" s="400"/>
      <c r="V1791" s="403"/>
      <c r="W1791" s="403"/>
      <c r="X1791" s="403"/>
      <c r="Y1791" s="400"/>
      <c r="Z1791" s="400"/>
      <c r="AA1791" s="400"/>
      <c r="AB1791" s="400"/>
      <c r="AC1791" s="400"/>
      <c r="AD1791" s="400"/>
      <c r="AE1791" s="400"/>
      <c r="AF1791" s="400"/>
      <c r="AG1791" s="408"/>
      <c r="AH1791" s="400"/>
      <c r="AI1791" s="400"/>
      <c r="AJ1791" s="400"/>
      <c r="AK1791" s="400"/>
      <c r="AL1791" s="6"/>
      <c r="AM1791" s="6"/>
      <c r="AN1791" s="8"/>
    </row>
    <row r="1792" spans="1:40">
      <c r="A1792" s="725"/>
      <c r="B1792" s="727"/>
      <c r="C1792" s="726"/>
      <c r="D1792" s="726"/>
      <c r="E1792" s="400"/>
      <c r="F1792" s="401"/>
      <c r="G1792" s="400"/>
      <c r="H1792" s="400"/>
      <c r="I1792" s="400"/>
      <c r="J1792" s="409"/>
      <c r="K1792" s="400"/>
      <c r="L1792" s="400"/>
      <c r="M1792" s="400"/>
      <c r="N1792" s="400"/>
      <c r="O1792" s="400"/>
      <c r="P1792" s="400"/>
      <c r="Q1792" s="400"/>
      <c r="R1792" s="400"/>
      <c r="S1792" s="400"/>
      <c r="T1792" s="400"/>
      <c r="V1792" s="403"/>
      <c r="W1792" s="403"/>
      <c r="X1792" s="403"/>
      <c r="Y1792" s="400"/>
      <c r="Z1792" s="400"/>
      <c r="AA1792" s="400"/>
      <c r="AB1792" s="400"/>
      <c r="AC1792" s="400"/>
      <c r="AD1792" s="400"/>
      <c r="AE1792" s="400"/>
      <c r="AF1792" s="400"/>
      <c r="AG1792" s="408"/>
      <c r="AH1792" s="400"/>
      <c r="AI1792" s="400"/>
      <c r="AJ1792" s="400"/>
      <c r="AK1792" s="400"/>
      <c r="AL1792" s="6"/>
      <c r="AM1792" s="6"/>
      <c r="AN1792" s="8"/>
    </row>
    <row r="1793" spans="1:40">
      <c r="A1793" s="725"/>
      <c r="B1793" s="727"/>
      <c r="C1793" s="726"/>
      <c r="D1793" s="726"/>
      <c r="E1793" s="400"/>
      <c r="F1793" s="401"/>
      <c r="G1793" s="400"/>
      <c r="H1793" s="400"/>
      <c r="I1793" s="400"/>
      <c r="J1793" s="409"/>
      <c r="K1793" s="400"/>
      <c r="L1793" s="400"/>
      <c r="M1793" s="400"/>
      <c r="N1793" s="400"/>
      <c r="O1793" s="400"/>
      <c r="P1793" s="400"/>
      <c r="Q1793" s="400"/>
      <c r="R1793" s="400"/>
      <c r="S1793" s="400"/>
      <c r="T1793" s="400"/>
      <c r="V1793" s="403"/>
      <c r="W1793" s="403"/>
      <c r="X1793" s="403"/>
      <c r="Y1793" s="400"/>
      <c r="Z1793" s="400"/>
      <c r="AA1793" s="400"/>
      <c r="AB1793" s="400"/>
      <c r="AC1793" s="400"/>
      <c r="AD1793" s="400"/>
      <c r="AE1793" s="400"/>
      <c r="AF1793" s="400"/>
      <c r="AG1793" s="408"/>
      <c r="AH1793" s="400"/>
      <c r="AI1793" s="400"/>
      <c r="AJ1793" s="400"/>
      <c r="AK1793" s="400"/>
      <c r="AL1793" s="6"/>
      <c r="AM1793" s="6"/>
      <c r="AN1793" s="8"/>
    </row>
    <row r="1794" spans="1:40">
      <c r="A1794" s="725"/>
      <c r="B1794" s="727"/>
      <c r="C1794" s="726"/>
      <c r="D1794" s="726"/>
      <c r="E1794" s="400"/>
      <c r="F1794" s="401"/>
      <c r="G1794" s="400"/>
      <c r="H1794" s="400"/>
      <c r="I1794" s="400"/>
      <c r="J1794" s="409"/>
      <c r="K1794" s="400"/>
      <c r="L1794" s="400"/>
      <c r="M1794" s="400"/>
      <c r="N1794" s="400"/>
      <c r="O1794" s="400"/>
      <c r="P1794" s="400"/>
      <c r="Q1794" s="400"/>
      <c r="R1794" s="400"/>
      <c r="S1794" s="400"/>
      <c r="T1794" s="400"/>
      <c r="V1794" s="403"/>
      <c r="W1794" s="403"/>
      <c r="X1794" s="403"/>
      <c r="Y1794" s="400"/>
      <c r="Z1794" s="400"/>
      <c r="AA1794" s="400"/>
      <c r="AB1794" s="400"/>
      <c r="AC1794" s="400"/>
      <c r="AD1794" s="400"/>
      <c r="AE1794" s="400"/>
      <c r="AF1794" s="400"/>
      <c r="AG1794" s="408"/>
      <c r="AH1794" s="400"/>
      <c r="AI1794" s="400"/>
      <c r="AJ1794" s="400"/>
      <c r="AK1794" s="400"/>
      <c r="AL1794" s="6"/>
      <c r="AM1794" s="6"/>
      <c r="AN1794" s="8"/>
    </row>
    <row r="1795" spans="1:40">
      <c r="A1795" s="725"/>
      <c r="B1795" s="727"/>
      <c r="C1795" s="726"/>
      <c r="D1795" s="726"/>
      <c r="E1795" s="400"/>
      <c r="F1795" s="401"/>
      <c r="G1795" s="400"/>
      <c r="H1795" s="400"/>
      <c r="I1795" s="400"/>
      <c r="J1795" s="409"/>
      <c r="K1795" s="400"/>
      <c r="L1795" s="400"/>
      <c r="M1795" s="400"/>
      <c r="N1795" s="400"/>
      <c r="O1795" s="400"/>
      <c r="P1795" s="400"/>
      <c r="Q1795" s="400"/>
      <c r="R1795" s="400"/>
      <c r="S1795" s="400"/>
      <c r="T1795" s="400"/>
      <c r="V1795" s="403"/>
      <c r="W1795" s="403"/>
      <c r="X1795" s="403"/>
      <c r="Y1795" s="400"/>
      <c r="Z1795" s="400"/>
      <c r="AA1795" s="400"/>
      <c r="AB1795" s="400"/>
      <c r="AC1795" s="400"/>
      <c r="AD1795" s="400"/>
      <c r="AE1795" s="400"/>
      <c r="AF1795" s="400"/>
      <c r="AG1795" s="408"/>
      <c r="AH1795" s="400"/>
      <c r="AI1795" s="400"/>
      <c r="AJ1795" s="400"/>
      <c r="AK1795" s="400"/>
      <c r="AL1795" s="6"/>
      <c r="AM1795" s="6"/>
      <c r="AN1795" s="8"/>
    </row>
    <row r="1796" spans="1:40">
      <c r="A1796" s="725"/>
      <c r="B1796" s="727"/>
      <c r="C1796" s="726"/>
      <c r="D1796" s="726"/>
      <c r="E1796" s="400"/>
      <c r="F1796" s="401"/>
      <c r="G1796" s="400"/>
      <c r="H1796" s="400"/>
      <c r="I1796" s="400"/>
      <c r="J1796" s="409"/>
      <c r="K1796" s="400"/>
      <c r="L1796" s="400"/>
      <c r="M1796" s="400"/>
      <c r="N1796" s="400"/>
      <c r="O1796" s="400"/>
      <c r="P1796" s="400"/>
      <c r="Q1796" s="400"/>
      <c r="R1796" s="400"/>
      <c r="S1796" s="400"/>
      <c r="T1796" s="400"/>
      <c r="V1796" s="403"/>
      <c r="W1796" s="403"/>
      <c r="X1796" s="403"/>
      <c r="Y1796" s="400"/>
      <c r="Z1796" s="400"/>
      <c r="AA1796" s="400"/>
      <c r="AB1796" s="400"/>
      <c r="AC1796" s="400"/>
      <c r="AD1796" s="400"/>
      <c r="AE1796" s="400"/>
      <c r="AF1796" s="400"/>
      <c r="AG1796" s="408"/>
      <c r="AH1796" s="400"/>
      <c r="AI1796" s="400"/>
      <c r="AJ1796" s="400"/>
      <c r="AK1796" s="400"/>
      <c r="AL1796" s="6"/>
      <c r="AM1796" s="6"/>
      <c r="AN1796" s="8"/>
    </row>
    <row r="1797" spans="1:40">
      <c r="A1797" s="725"/>
      <c r="B1797" s="727"/>
      <c r="C1797" s="726"/>
      <c r="D1797" s="726"/>
      <c r="E1797" s="400"/>
      <c r="F1797" s="401"/>
      <c r="G1797" s="400"/>
      <c r="H1797" s="400"/>
      <c r="I1797" s="400"/>
      <c r="J1797" s="409"/>
      <c r="K1797" s="400"/>
      <c r="L1797" s="400"/>
      <c r="M1797" s="400"/>
      <c r="N1797" s="400"/>
      <c r="O1797" s="400"/>
      <c r="P1797" s="400"/>
      <c r="Q1797" s="400"/>
      <c r="R1797" s="400"/>
      <c r="S1797" s="400"/>
      <c r="T1797" s="400"/>
      <c r="V1797" s="403"/>
      <c r="W1797" s="403"/>
      <c r="X1797" s="403"/>
      <c r="Y1797" s="400"/>
      <c r="Z1797" s="400"/>
      <c r="AA1797" s="400"/>
      <c r="AB1797" s="400"/>
      <c r="AC1797" s="400"/>
      <c r="AD1797" s="400"/>
      <c r="AE1797" s="400"/>
      <c r="AF1797" s="400"/>
      <c r="AG1797" s="408"/>
      <c r="AH1797" s="400"/>
      <c r="AI1797" s="400"/>
      <c r="AJ1797" s="400"/>
      <c r="AK1797" s="400"/>
      <c r="AL1797" s="6"/>
      <c r="AM1797" s="6"/>
      <c r="AN1797" s="8"/>
    </row>
    <row r="1798" spans="1:40">
      <c r="A1798" s="725"/>
      <c r="B1798" s="727"/>
      <c r="C1798" s="726"/>
      <c r="D1798" s="726"/>
      <c r="E1798" s="400"/>
      <c r="F1798" s="401"/>
      <c r="G1798" s="400"/>
      <c r="H1798" s="400"/>
      <c r="I1798" s="400"/>
      <c r="J1798" s="409"/>
      <c r="K1798" s="400"/>
      <c r="L1798" s="400"/>
      <c r="M1798" s="400"/>
      <c r="N1798" s="400"/>
      <c r="O1798" s="400"/>
      <c r="P1798" s="400"/>
      <c r="Q1798" s="400"/>
      <c r="R1798" s="400"/>
      <c r="S1798" s="400"/>
      <c r="T1798" s="400"/>
      <c r="V1798" s="403"/>
      <c r="W1798" s="403"/>
      <c r="X1798" s="403"/>
      <c r="Y1798" s="400"/>
      <c r="Z1798" s="400"/>
      <c r="AA1798" s="400"/>
      <c r="AB1798" s="400"/>
      <c r="AC1798" s="400"/>
      <c r="AD1798" s="400"/>
      <c r="AE1798" s="400"/>
      <c r="AF1798" s="400"/>
      <c r="AG1798" s="408"/>
      <c r="AH1798" s="400"/>
      <c r="AI1798" s="400"/>
      <c r="AJ1798" s="400"/>
      <c r="AK1798" s="400"/>
      <c r="AL1798" s="6"/>
      <c r="AM1798" s="6"/>
      <c r="AN1798" s="8"/>
    </row>
    <row r="1799" spans="1:40">
      <c r="A1799" s="725"/>
      <c r="B1799" s="727"/>
      <c r="C1799" s="726"/>
      <c r="D1799" s="726"/>
      <c r="E1799" s="400"/>
      <c r="F1799" s="401"/>
      <c r="G1799" s="400"/>
      <c r="H1799" s="400"/>
      <c r="I1799" s="400"/>
      <c r="J1799" s="409"/>
      <c r="K1799" s="400"/>
      <c r="L1799" s="400"/>
      <c r="M1799" s="400"/>
      <c r="N1799" s="400"/>
      <c r="O1799" s="400"/>
      <c r="P1799" s="400"/>
      <c r="Q1799" s="400"/>
      <c r="R1799" s="400"/>
      <c r="S1799" s="400"/>
      <c r="T1799" s="400"/>
      <c r="V1799" s="403"/>
      <c r="W1799" s="403"/>
      <c r="X1799" s="403"/>
      <c r="Y1799" s="400"/>
      <c r="Z1799" s="400"/>
      <c r="AA1799" s="400"/>
      <c r="AB1799" s="400"/>
      <c r="AC1799" s="400"/>
      <c r="AD1799" s="400"/>
      <c r="AE1799" s="400"/>
      <c r="AF1799" s="400"/>
      <c r="AG1799" s="408"/>
      <c r="AH1799" s="400"/>
      <c r="AI1799" s="400"/>
      <c r="AJ1799" s="400"/>
      <c r="AK1799" s="400"/>
      <c r="AL1799" s="6"/>
      <c r="AM1799" s="6"/>
      <c r="AN1799" s="8"/>
    </row>
    <row r="1800" spans="1:40">
      <c r="A1800" s="725"/>
      <c r="B1800" s="727"/>
      <c r="C1800" s="726"/>
      <c r="D1800" s="726"/>
      <c r="E1800" s="400"/>
      <c r="F1800" s="401"/>
      <c r="G1800" s="400"/>
      <c r="H1800" s="400"/>
      <c r="I1800" s="400"/>
      <c r="J1800" s="409"/>
      <c r="K1800" s="400"/>
      <c r="L1800" s="400"/>
      <c r="M1800" s="400"/>
      <c r="N1800" s="400"/>
      <c r="O1800" s="400"/>
      <c r="P1800" s="400"/>
      <c r="Q1800" s="400"/>
      <c r="R1800" s="400"/>
      <c r="S1800" s="400"/>
      <c r="T1800" s="400"/>
      <c r="V1800" s="403"/>
      <c r="W1800" s="403"/>
      <c r="X1800" s="403"/>
      <c r="Y1800" s="400"/>
      <c r="Z1800" s="400"/>
      <c r="AA1800" s="400"/>
      <c r="AB1800" s="400"/>
      <c r="AC1800" s="400"/>
      <c r="AD1800" s="400"/>
      <c r="AE1800" s="400"/>
      <c r="AF1800" s="400"/>
      <c r="AG1800" s="408"/>
      <c r="AH1800" s="400"/>
      <c r="AI1800" s="400"/>
      <c r="AJ1800" s="400"/>
      <c r="AK1800" s="400"/>
      <c r="AL1800" s="6"/>
      <c r="AM1800" s="6"/>
      <c r="AN1800" s="8"/>
    </row>
    <row r="1801" spans="1:40">
      <c r="A1801" s="725"/>
      <c r="B1801" s="727"/>
      <c r="C1801" s="726"/>
      <c r="D1801" s="726"/>
      <c r="E1801" s="400"/>
      <c r="F1801" s="401"/>
      <c r="G1801" s="400"/>
      <c r="H1801" s="400"/>
      <c r="I1801" s="400"/>
      <c r="J1801" s="409"/>
      <c r="K1801" s="400"/>
      <c r="L1801" s="400"/>
      <c r="M1801" s="400"/>
      <c r="N1801" s="400"/>
      <c r="O1801" s="400"/>
      <c r="P1801" s="400"/>
      <c r="Q1801" s="400"/>
      <c r="R1801" s="400"/>
      <c r="S1801" s="400"/>
      <c r="T1801" s="400"/>
      <c r="V1801" s="403"/>
      <c r="W1801" s="403"/>
      <c r="X1801" s="403"/>
      <c r="Y1801" s="400"/>
      <c r="Z1801" s="400"/>
      <c r="AA1801" s="400"/>
      <c r="AB1801" s="400"/>
      <c r="AC1801" s="400"/>
      <c r="AD1801" s="400"/>
      <c r="AE1801" s="400"/>
      <c r="AF1801" s="400"/>
      <c r="AG1801" s="408"/>
      <c r="AH1801" s="400"/>
      <c r="AI1801" s="400"/>
      <c r="AJ1801" s="400"/>
      <c r="AK1801" s="400"/>
      <c r="AL1801" s="6"/>
      <c r="AM1801" s="6"/>
      <c r="AN1801" s="8"/>
    </row>
    <row r="1802" spans="1:40">
      <c r="A1802" s="725"/>
      <c r="B1802" s="727"/>
      <c r="C1802" s="726"/>
      <c r="D1802" s="726"/>
      <c r="E1802" s="400"/>
      <c r="F1802" s="401"/>
      <c r="G1802" s="400"/>
      <c r="H1802" s="400"/>
      <c r="I1802" s="400"/>
      <c r="J1802" s="409"/>
      <c r="K1802" s="400"/>
      <c r="L1802" s="400"/>
      <c r="M1802" s="400"/>
      <c r="N1802" s="400"/>
      <c r="O1802" s="400"/>
      <c r="P1802" s="400"/>
      <c r="Q1802" s="400"/>
      <c r="R1802" s="400"/>
      <c r="S1802" s="400"/>
      <c r="T1802" s="400"/>
      <c r="V1802" s="403"/>
      <c r="W1802" s="403"/>
      <c r="X1802" s="403"/>
      <c r="Y1802" s="400"/>
      <c r="Z1802" s="400"/>
      <c r="AA1802" s="400"/>
      <c r="AB1802" s="400"/>
      <c r="AC1802" s="400"/>
      <c r="AD1802" s="400"/>
      <c r="AE1802" s="400"/>
      <c r="AF1802" s="400"/>
      <c r="AG1802" s="408"/>
      <c r="AH1802" s="400"/>
      <c r="AI1802" s="400"/>
      <c r="AJ1802" s="400"/>
      <c r="AK1802" s="400"/>
      <c r="AL1802" s="6"/>
      <c r="AM1802" s="6"/>
      <c r="AN1802" s="8"/>
    </row>
    <row r="1803" spans="1:40">
      <c r="A1803" s="725"/>
      <c r="B1803" s="727"/>
      <c r="C1803" s="726"/>
      <c r="D1803" s="726"/>
      <c r="E1803" s="400"/>
      <c r="F1803" s="401"/>
      <c r="G1803" s="400"/>
      <c r="H1803" s="400"/>
      <c r="I1803" s="400"/>
      <c r="J1803" s="409"/>
      <c r="K1803" s="400"/>
      <c r="L1803" s="400"/>
      <c r="M1803" s="400"/>
      <c r="N1803" s="400"/>
      <c r="O1803" s="400"/>
      <c r="P1803" s="400"/>
      <c r="Q1803" s="400"/>
      <c r="R1803" s="400"/>
      <c r="S1803" s="400"/>
      <c r="T1803" s="400"/>
      <c r="V1803" s="403"/>
      <c r="W1803" s="403"/>
      <c r="X1803" s="403"/>
      <c r="Y1803" s="400"/>
      <c r="Z1803" s="400"/>
      <c r="AA1803" s="400"/>
      <c r="AB1803" s="400"/>
      <c r="AC1803" s="400"/>
      <c r="AD1803" s="400"/>
      <c r="AE1803" s="400"/>
      <c r="AF1803" s="400"/>
      <c r="AG1803" s="408"/>
      <c r="AH1803" s="400"/>
      <c r="AI1803" s="400"/>
      <c r="AJ1803" s="400"/>
      <c r="AK1803" s="400"/>
      <c r="AL1803" s="6"/>
      <c r="AM1803" s="6"/>
      <c r="AN1803" s="8"/>
    </row>
    <row r="1804" spans="1:40">
      <c r="A1804" s="725"/>
      <c r="B1804" s="727"/>
      <c r="C1804" s="726"/>
      <c r="D1804" s="726"/>
      <c r="E1804" s="400"/>
      <c r="F1804" s="401"/>
      <c r="G1804" s="400"/>
      <c r="H1804" s="400"/>
      <c r="I1804" s="400"/>
      <c r="J1804" s="409"/>
      <c r="K1804" s="400"/>
      <c r="L1804" s="400"/>
      <c r="M1804" s="400"/>
      <c r="N1804" s="400"/>
      <c r="O1804" s="400"/>
      <c r="P1804" s="400"/>
      <c r="Q1804" s="400"/>
      <c r="R1804" s="400"/>
      <c r="S1804" s="400"/>
      <c r="T1804" s="400"/>
      <c r="W1804" s="403"/>
      <c r="X1804" s="403"/>
      <c r="Y1804" s="400"/>
      <c r="Z1804" s="400"/>
      <c r="AA1804" s="400"/>
      <c r="AB1804" s="400"/>
      <c r="AC1804" s="400"/>
      <c r="AD1804" s="400"/>
      <c r="AE1804" s="400"/>
      <c r="AF1804" s="400"/>
      <c r="AG1804" s="408"/>
      <c r="AH1804" s="400"/>
      <c r="AI1804" s="400"/>
      <c r="AJ1804" s="400"/>
      <c r="AK1804" s="400"/>
      <c r="AL1804" s="6"/>
      <c r="AM1804" s="6"/>
      <c r="AN1804" s="8"/>
    </row>
    <row r="1805" spans="1:40">
      <c r="A1805" s="725"/>
      <c r="B1805" s="727"/>
      <c r="C1805" s="726"/>
      <c r="D1805" s="726"/>
      <c r="E1805" s="400"/>
      <c r="F1805" s="401"/>
      <c r="G1805" s="400"/>
      <c r="H1805" s="400"/>
      <c r="I1805" s="400"/>
      <c r="J1805" s="409"/>
      <c r="K1805" s="400"/>
      <c r="L1805" s="400"/>
      <c r="M1805" s="400"/>
      <c r="N1805" s="400"/>
      <c r="O1805" s="400"/>
      <c r="P1805" s="400"/>
      <c r="Q1805" s="400"/>
      <c r="R1805" s="400"/>
      <c r="S1805" s="400"/>
      <c r="T1805" s="400"/>
      <c r="V1805" s="403"/>
      <c r="W1805" s="403"/>
      <c r="X1805" s="403"/>
      <c r="Y1805" s="400"/>
      <c r="Z1805" s="400"/>
      <c r="AA1805" s="400"/>
      <c r="AB1805" s="400"/>
      <c r="AC1805" s="400"/>
      <c r="AD1805" s="400"/>
      <c r="AE1805" s="400"/>
      <c r="AF1805" s="400"/>
      <c r="AG1805" s="408"/>
      <c r="AH1805" s="400"/>
      <c r="AI1805" s="400"/>
      <c r="AJ1805" s="400"/>
      <c r="AK1805" s="400"/>
      <c r="AL1805" s="6"/>
      <c r="AM1805" s="6"/>
      <c r="AN1805" s="8"/>
    </row>
    <row r="1806" spans="1:40">
      <c r="A1806" s="725"/>
      <c r="B1806" s="727"/>
      <c r="C1806" s="726"/>
      <c r="D1806" s="726"/>
      <c r="E1806" s="400"/>
      <c r="F1806" s="401"/>
      <c r="G1806" s="400"/>
      <c r="H1806" s="400"/>
      <c r="I1806" s="400"/>
      <c r="J1806" s="409"/>
      <c r="K1806" s="400"/>
      <c r="L1806" s="400"/>
      <c r="M1806" s="400"/>
      <c r="N1806" s="400"/>
      <c r="O1806" s="400"/>
      <c r="P1806" s="400"/>
      <c r="Q1806" s="400"/>
      <c r="R1806" s="400"/>
      <c r="S1806" s="400"/>
      <c r="T1806" s="400"/>
      <c r="V1806" s="403"/>
      <c r="W1806" s="403"/>
      <c r="X1806" s="403"/>
      <c r="Y1806" s="400"/>
      <c r="Z1806" s="400"/>
      <c r="AA1806" s="400"/>
      <c r="AB1806" s="400"/>
      <c r="AC1806" s="400"/>
      <c r="AD1806" s="400"/>
      <c r="AE1806" s="400"/>
      <c r="AF1806" s="400"/>
      <c r="AG1806" s="408"/>
      <c r="AH1806" s="400"/>
      <c r="AI1806" s="400"/>
      <c r="AJ1806" s="400"/>
      <c r="AK1806" s="400"/>
      <c r="AL1806" s="6"/>
      <c r="AM1806" s="6"/>
      <c r="AN1806" s="8"/>
    </row>
    <row r="1807" spans="1:40">
      <c r="A1807" s="725"/>
      <c r="B1807" s="727"/>
      <c r="C1807" s="726"/>
      <c r="D1807" s="726"/>
      <c r="E1807" s="400"/>
      <c r="F1807" s="401"/>
      <c r="G1807" s="400"/>
      <c r="H1807" s="400"/>
      <c r="I1807" s="400"/>
      <c r="J1807" s="409"/>
      <c r="K1807" s="400"/>
      <c r="L1807" s="400"/>
      <c r="M1807" s="400"/>
      <c r="N1807" s="400"/>
      <c r="O1807" s="400"/>
      <c r="P1807" s="400"/>
      <c r="Q1807" s="400"/>
      <c r="R1807" s="400"/>
      <c r="S1807" s="400"/>
      <c r="T1807" s="400"/>
      <c r="V1807" s="403"/>
      <c r="W1807" s="403"/>
      <c r="X1807" s="403"/>
      <c r="Y1807" s="400"/>
      <c r="Z1807" s="400"/>
      <c r="AA1807" s="400"/>
      <c r="AB1807" s="400"/>
      <c r="AC1807" s="400"/>
      <c r="AD1807" s="400"/>
      <c r="AE1807" s="400"/>
      <c r="AF1807" s="400"/>
      <c r="AG1807" s="408"/>
      <c r="AH1807" s="400"/>
      <c r="AI1807" s="400"/>
      <c r="AJ1807" s="400"/>
      <c r="AK1807" s="400"/>
      <c r="AL1807" s="6"/>
      <c r="AM1807" s="6"/>
      <c r="AN1807" s="8"/>
    </row>
    <row r="1808" spans="1:40">
      <c r="A1808" s="725"/>
      <c r="B1808" s="727"/>
      <c r="C1808" s="726"/>
      <c r="D1808" s="726"/>
      <c r="E1808" s="400"/>
      <c r="F1808" s="401"/>
      <c r="G1808" s="400"/>
      <c r="H1808" s="400"/>
      <c r="I1808" s="400"/>
      <c r="J1808" s="409"/>
      <c r="K1808" s="400"/>
      <c r="L1808" s="400"/>
      <c r="M1808" s="400"/>
      <c r="N1808" s="400"/>
      <c r="O1808" s="400"/>
      <c r="P1808" s="400"/>
      <c r="Q1808" s="400"/>
      <c r="R1808" s="400"/>
      <c r="S1808" s="400"/>
      <c r="T1808" s="400"/>
      <c r="V1808" s="403"/>
      <c r="W1808" s="403"/>
      <c r="X1808" s="403"/>
      <c r="Y1808" s="400"/>
      <c r="Z1808" s="400"/>
      <c r="AA1808" s="400"/>
      <c r="AB1808" s="400"/>
      <c r="AC1808" s="400"/>
      <c r="AD1808" s="400"/>
      <c r="AE1808" s="400"/>
      <c r="AF1808" s="400"/>
      <c r="AG1808" s="408"/>
      <c r="AH1808" s="400"/>
      <c r="AI1808" s="400"/>
      <c r="AJ1808" s="400"/>
      <c r="AK1808" s="400"/>
      <c r="AL1808" s="6"/>
      <c r="AM1808" s="6"/>
      <c r="AN1808" s="8"/>
    </row>
    <row r="1809" spans="1:40">
      <c r="A1809" s="725"/>
      <c r="B1809" s="727"/>
      <c r="C1809" s="726"/>
      <c r="D1809" s="726"/>
      <c r="E1809" s="400"/>
      <c r="F1809" s="401"/>
      <c r="G1809" s="400"/>
      <c r="H1809" s="400"/>
      <c r="I1809" s="400"/>
      <c r="J1809" s="409"/>
      <c r="K1809" s="400"/>
      <c r="L1809" s="400"/>
      <c r="M1809" s="400"/>
      <c r="N1809" s="400"/>
      <c r="O1809" s="400"/>
      <c r="P1809" s="400"/>
      <c r="Q1809" s="400"/>
      <c r="R1809" s="400"/>
      <c r="S1809" s="400"/>
      <c r="T1809" s="400"/>
      <c r="V1809" s="403"/>
      <c r="W1809" s="403"/>
      <c r="X1809" s="403"/>
      <c r="Y1809" s="400"/>
      <c r="Z1809" s="400"/>
      <c r="AA1809" s="400"/>
      <c r="AB1809" s="400"/>
      <c r="AC1809" s="400"/>
      <c r="AD1809" s="400"/>
      <c r="AE1809" s="400"/>
      <c r="AF1809" s="400"/>
      <c r="AG1809" s="408"/>
      <c r="AH1809" s="400"/>
      <c r="AI1809" s="400"/>
      <c r="AJ1809" s="400"/>
      <c r="AK1809" s="400"/>
      <c r="AL1809" s="6"/>
      <c r="AM1809" s="6"/>
      <c r="AN1809" s="8"/>
    </row>
    <row r="1810" spans="1:40">
      <c r="A1810" s="725"/>
      <c r="B1810" s="727"/>
      <c r="C1810" s="726"/>
      <c r="D1810" s="726"/>
      <c r="E1810" s="400"/>
      <c r="F1810" s="401"/>
      <c r="G1810" s="400"/>
      <c r="H1810" s="400"/>
      <c r="I1810" s="400"/>
      <c r="J1810" s="409"/>
      <c r="K1810" s="400"/>
      <c r="L1810" s="400"/>
      <c r="M1810" s="400"/>
      <c r="N1810" s="400"/>
      <c r="O1810" s="400"/>
      <c r="P1810" s="400"/>
      <c r="Q1810" s="400"/>
      <c r="R1810" s="400"/>
      <c r="S1810" s="400"/>
      <c r="T1810" s="400"/>
      <c r="V1810" s="403"/>
      <c r="W1810" s="403"/>
      <c r="X1810" s="403"/>
      <c r="Y1810" s="400"/>
      <c r="Z1810" s="400"/>
      <c r="AA1810" s="400"/>
      <c r="AB1810" s="400"/>
      <c r="AC1810" s="400"/>
      <c r="AD1810" s="400"/>
      <c r="AE1810" s="400"/>
      <c r="AF1810" s="400"/>
      <c r="AG1810" s="408"/>
      <c r="AH1810" s="400"/>
      <c r="AI1810" s="400"/>
      <c r="AJ1810" s="400"/>
      <c r="AK1810" s="400"/>
      <c r="AL1810" s="6"/>
      <c r="AM1810" s="6"/>
      <c r="AN1810" s="8"/>
    </row>
    <row r="1811" spans="1:40">
      <c r="A1811" s="725"/>
      <c r="B1811" s="727"/>
      <c r="C1811" s="726"/>
      <c r="D1811" s="726"/>
      <c r="E1811" s="400"/>
      <c r="F1811" s="401"/>
      <c r="G1811" s="400"/>
      <c r="H1811" s="400"/>
      <c r="I1811" s="400"/>
      <c r="J1811" s="409"/>
      <c r="K1811" s="400"/>
      <c r="L1811" s="400"/>
      <c r="M1811" s="400"/>
      <c r="N1811" s="400"/>
      <c r="O1811" s="400"/>
      <c r="P1811" s="400"/>
      <c r="Q1811" s="400"/>
      <c r="R1811" s="400"/>
      <c r="S1811" s="400"/>
      <c r="T1811" s="400"/>
      <c r="V1811" s="403"/>
      <c r="W1811" s="403"/>
      <c r="X1811" s="403"/>
      <c r="Y1811" s="400"/>
      <c r="Z1811" s="400"/>
      <c r="AA1811" s="400"/>
      <c r="AB1811" s="400"/>
      <c r="AC1811" s="400"/>
      <c r="AD1811" s="400"/>
      <c r="AE1811" s="400"/>
      <c r="AF1811" s="400"/>
      <c r="AG1811" s="408"/>
      <c r="AH1811" s="400"/>
      <c r="AI1811" s="400"/>
      <c r="AJ1811" s="400"/>
      <c r="AK1811" s="400"/>
      <c r="AL1811" s="6"/>
      <c r="AM1811" s="6"/>
      <c r="AN1811" s="8"/>
    </row>
    <row r="1812" spans="1:40">
      <c r="A1812" s="725"/>
      <c r="B1812" s="727"/>
      <c r="C1812" s="726"/>
      <c r="D1812" s="726"/>
      <c r="E1812" s="400"/>
      <c r="F1812" s="401"/>
      <c r="G1812" s="400"/>
      <c r="H1812" s="400"/>
      <c r="I1812" s="400"/>
      <c r="J1812" s="409"/>
      <c r="K1812" s="400"/>
      <c r="L1812" s="400"/>
      <c r="M1812" s="400"/>
      <c r="N1812" s="400"/>
      <c r="O1812" s="400"/>
      <c r="P1812" s="400"/>
      <c r="Q1812" s="400"/>
      <c r="R1812" s="400"/>
      <c r="S1812" s="400"/>
      <c r="T1812" s="400"/>
      <c r="V1812" s="403"/>
      <c r="W1812" s="403"/>
      <c r="X1812" s="403"/>
      <c r="Y1812" s="400"/>
      <c r="Z1812" s="400"/>
      <c r="AA1812" s="400"/>
      <c r="AB1812" s="400"/>
      <c r="AC1812" s="400"/>
      <c r="AD1812" s="400"/>
      <c r="AE1812" s="400"/>
      <c r="AF1812" s="400"/>
      <c r="AG1812" s="408"/>
      <c r="AH1812" s="400"/>
      <c r="AI1812" s="400"/>
      <c r="AJ1812" s="400"/>
      <c r="AK1812" s="400"/>
      <c r="AL1812" s="6"/>
      <c r="AM1812" s="6"/>
      <c r="AN1812" s="8"/>
    </row>
    <row r="1813" spans="1:40">
      <c r="A1813" s="725"/>
      <c r="B1813" s="727"/>
      <c r="C1813" s="726"/>
      <c r="D1813" s="726"/>
      <c r="E1813" s="400"/>
      <c r="F1813" s="401"/>
      <c r="G1813" s="400"/>
      <c r="H1813" s="400"/>
      <c r="I1813" s="400"/>
      <c r="J1813" s="409"/>
      <c r="K1813" s="400"/>
      <c r="L1813" s="400"/>
      <c r="M1813" s="400"/>
      <c r="N1813" s="400"/>
      <c r="O1813" s="400"/>
      <c r="P1813" s="400"/>
      <c r="Q1813" s="400"/>
      <c r="R1813" s="400"/>
      <c r="S1813" s="400"/>
      <c r="T1813" s="400"/>
      <c r="V1813" s="403"/>
      <c r="W1813" s="403"/>
      <c r="X1813" s="403"/>
      <c r="Y1813" s="400"/>
      <c r="Z1813" s="400"/>
      <c r="AA1813" s="400"/>
      <c r="AB1813" s="400"/>
      <c r="AC1813" s="400"/>
      <c r="AD1813" s="400"/>
      <c r="AE1813" s="400"/>
      <c r="AF1813" s="400"/>
      <c r="AG1813" s="408"/>
      <c r="AH1813" s="400"/>
      <c r="AI1813" s="400"/>
      <c r="AJ1813" s="400"/>
      <c r="AK1813" s="400"/>
      <c r="AL1813" s="6"/>
      <c r="AM1813" s="6"/>
      <c r="AN1813" s="8"/>
    </row>
    <row r="1814" spans="1:40">
      <c r="A1814" s="725"/>
      <c r="B1814" s="727"/>
      <c r="C1814" s="726"/>
      <c r="D1814" s="726"/>
      <c r="E1814" s="400"/>
      <c r="F1814" s="401"/>
      <c r="G1814" s="400"/>
      <c r="H1814" s="400"/>
      <c r="I1814" s="400"/>
      <c r="J1814" s="409"/>
      <c r="K1814" s="400"/>
      <c r="L1814" s="400"/>
      <c r="M1814" s="400"/>
      <c r="N1814" s="400"/>
      <c r="O1814" s="400"/>
      <c r="P1814" s="400"/>
      <c r="Q1814" s="400"/>
      <c r="R1814" s="400"/>
      <c r="S1814" s="400"/>
      <c r="T1814" s="400"/>
      <c r="V1814" s="403"/>
      <c r="W1814" s="403"/>
      <c r="X1814" s="403"/>
      <c r="Y1814" s="400"/>
      <c r="Z1814" s="400"/>
      <c r="AA1814" s="400"/>
      <c r="AB1814" s="400"/>
      <c r="AC1814" s="400"/>
      <c r="AD1814" s="400"/>
      <c r="AE1814" s="400"/>
      <c r="AF1814" s="400"/>
      <c r="AG1814" s="408"/>
      <c r="AH1814" s="400"/>
      <c r="AI1814" s="400"/>
      <c r="AJ1814" s="400"/>
      <c r="AK1814" s="400"/>
      <c r="AL1814" s="6"/>
      <c r="AM1814" s="6"/>
      <c r="AN1814" s="8"/>
    </row>
    <row r="1815" spans="1:40">
      <c r="A1815" s="725"/>
      <c r="B1815" s="727"/>
      <c r="C1815" s="726"/>
      <c r="D1815" s="726"/>
      <c r="E1815" s="400"/>
      <c r="F1815" s="401"/>
      <c r="G1815" s="400"/>
      <c r="H1815" s="400"/>
      <c r="I1815" s="400"/>
      <c r="J1815" s="409"/>
      <c r="K1815" s="400"/>
      <c r="L1815" s="400"/>
      <c r="M1815" s="400"/>
      <c r="N1815" s="400"/>
      <c r="O1815" s="400"/>
      <c r="P1815" s="400"/>
      <c r="Q1815" s="400"/>
      <c r="R1815" s="400"/>
      <c r="S1815" s="400"/>
      <c r="T1815" s="400"/>
      <c r="V1815" s="403"/>
      <c r="W1815" s="403"/>
      <c r="X1815" s="403"/>
      <c r="Y1815" s="400"/>
      <c r="Z1815" s="400"/>
      <c r="AA1815" s="400"/>
      <c r="AB1815" s="400"/>
      <c r="AC1815" s="400"/>
      <c r="AD1815" s="400"/>
      <c r="AE1815" s="400"/>
      <c r="AF1815" s="400"/>
      <c r="AG1815" s="408"/>
      <c r="AH1815" s="400"/>
      <c r="AI1815" s="400"/>
      <c r="AJ1815" s="400"/>
      <c r="AK1815" s="400"/>
      <c r="AL1815" s="6"/>
      <c r="AM1815" s="6"/>
      <c r="AN1815" s="8"/>
    </row>
    <row r="1816" spans="1:40">
      <c r="A1816" s="725"/>
      <c r="B1816" s="727"/>
      <c r="C1816" s="726"/>
      <c r="D1816" s="726"/>
      <c r="E1816" s="400"/>
      <c r="F1816" s="401"/>
      <c r="G1816" s="400"/>
      <c r="H1816" s="400"/>
      <c r="I1816" s="400"/>
      <c r="J1816" s="409"/>
      <c r="K1816" s="400"/>
      <c r="L1816" s="400"/>
      <c r="M1816" s="400"/>
      <c r="N1816" s="400"/>
      <c r="O1816" s="400"/>
      <c r="P1816" s="400"/>
      <c r="Q1816" s="400"/>
      <c r="R1816" s="400"/>
      <c r="S1816" s="400"/>
      <c r="T1816" s="400"/>
      <c r="V1816" s="403"/>
      <c r="W1816" s="403"/>
      <c r="X1816" s="403"/>
      <c r="Y1816" s="400"/>
      <c r="Z1816" s="400"/>
      <c r="AA1816" s="400"/>
      <c r="AB1816" s="400"/>
      <c r="AC1816" s="400"/>
      <c r="AD1816" s="400"/>
      <c r="AE1816" s="400"/>
      <c r="AF1816" s="400"/>
      <c r="AG1816" s="408"/>
      <c r="AH1816" s="400"/>
      <c r="AI1816" s="400"/>
      <c r="AJ1816" s="400"/>
      <c r="AK1816" s="400"/>
      <c r="AL1816" s="6"/>
      <c r="AM1816" s="6"/>
      <c r="AN1816" s="8"/>
    </row>
    <row r="1817" spans="1:40">
      <c r="A1817" s="725"/>
      <c r="B1817" s="727"/>
      <c r="C1817" s="726"/>
      <c r="D1817" s="726"/>
      <c r="E1817" s="400"/>
      <c r="F1817" s="401"/>
      <c r="G1817" s="400"/>
      <c r="H1817" s="400"/>
      <c r="I1817" s="400"/>
      <c r="J1817" s="409"/>
      <c r="K1817" s="400"/>
      <c r="L1817" s="400"/>
      <c r="M1817" s="400"/>
      <c r="N1817" s="400"/>
      <c r="O1817" s="400"/>
      <c r="P1817" s="400"/>
      <c r="Q1817" s="400"/>
      <c r="R1817" s="400"/>
      <c r="S1817" s="400"/>
      <c r="T1817" s="400"/>
      <c r="V1817" s="403"/>
      <c r="W1817" s="403"/>
      <c r="X1817" s="403"/>
      <c r="Y1817" s="400"/>
      <c r="Z1817" s="400"/>
      <c r="AA1817" s="400"/>
      <c r="AB1817" s="400"/>
      <c r="AC1817" s="400"/>
      <c r="AD1817" s="400"/>
      <c r="AE1817" s="400"/>
      <c r="AF1817" s="400"/>
      <c r="AG1817" s="408"/>
      <c r="AH1817" s="400"/>
      <c r="AI1817" s="400"/>
      <c r="AJ1817" s="400"/>
      <c r="AK1817" s="400"/>
      <c r="AL1817" s="6"/>
      <c r="AM1817" s="6"/>
      <c r="AN1817" s="8"/>
    </row>
    <row r="1818" spans="1:40">
      <c r="A1818" s="725"/>
      <c r="B1818" s="727"/>
      <c r="C1818" s="726"/>
      <c r="D1818" s="726"/>
      <c r="E1818" s="400"/>
      <c r="F1818" s="401"/>
      <c r="G1818" s="400"/>
      <c r="H1818" s="400"/>
      <c r="I1818" s="400"/>
      <c r="J1818" s="409"/>
      <c r="K1818" s="400"/>
      <c r="L1818" s="400"/>
      <c r="M1818" s="400"/>
      <c r="N1818" s="400"/>
      <c r="O1818" s="400"/>
      <c r="P1818" s="400"/>
      <c r="Q1818" s="400"/>
      <c r="R1818" s="400"/>
      <c r="S1818" s="400"/>
      <c r="T1818" s="400"/>
      <c r="V1818" s="403"/>
      <c r="W1818" s="403"/>
      <c r="X1818" s="403"/>
      <c r="Y1818" s="400"/>
      <c r="Z1818" s="400"/>
      <c r="AA1818" s="400"/>
      <c r="AB1818" s="400"/>
      <c r="AC1818" s="400"/>
      <c r="AD1818" s="400"/>
      <c r="AE1818" s="400"/>
      <c r="AF1818" s="400"/>
      <c r="AG1818" s="408"/>
      <c r="AH1818" s="400"/>
      <c r="AI1818" s="400"/>
      <c r="AJ1818" s="400"/>
      <c r="AK1818" s="400"/>
      <c r="AL1818" s="6"/>
      <c r="AM1818" s="6"/>
      <c r="AN1818" s="8"/>
    </row>
    <row r="1819" spans="1:40">
      <c r="A1819" s="725"/>
      <c r="B1819" s="727"/>
      <c r="C1819" s="726"/>
      <c r="D1819" s="726"/>
      <c r="E1819" s="400"/>
      <c r="F1819" s="401"/>
      <c r="G1819" s="400"/>
      <c r="H1819" s="400"/>
      <c r="I1819" s="400"/>
      <c r="J1819" s="409"/>
      <c r="K1819" s="400"/>
      <c r="L1819" s="400"/>
      <c r="M1819" s="400"/>
      <c r="N1819" s="400"/>
      <c r="O1819" s="400"/>
      <c r="P1819" s="400"/>
      <c r="Q1819" s="400"/>
      <c r="R1819" s="400"/>
      <c r="S1819" s="400"/>
      <c r="T1819" s="400"/>
      <c r="V1819" s="403"/>
      <c r="W1819" s="403"/>
      <c r="X1819" s="403"/>
      <c r="Y1819" s="400"/>
      <c r="Z1819" s="400"/>
      <c r="AA1819" s="400"/>
      <c r="AB1819" s="400"/>
      <c r="AC1819" s="400"/>
      <c r="AD1819" s="400"/>
      <c r="AE1819" s="400"/>
      <c r="AF1819" s="400"/>
      <c r="AG1819" s="408"/>
      <c r="AH1819" s="400"/>
      <c r="AI1819" s="400"/>
      <c r="AJ1819" s="400"/>
      <c r="AK1819" s="400"/>
      <c r="AL1819" s="6"/>
      <c r="AM1819" s="6"/>
      <c r="AN1819" s="8"/>
    </row>
    <row r="1820" spans="1:40">
      <c r="A1820" s="725"/>
      <c r="B1820" s="727"/>
      <c r="C1820" s="726"/>
      <c r="D1820" s="726"/>
      <c r="E1820" s="400"/>
      <c r="F1820" s="401"/>
      <c r="G1820" s="400"/>
      <c r="H1820" s="400"/>
      <c r="I1820" s="400"/>
      <c r="J1820" s="409"/>
      <c r="K1820" s="400"/>
      <c r="L1820" s="400"/>
      <c r="M1820" s="400"/>
      <c r="N1820" s="400"/>
      <c r="O1820" s="400"/>
      <c r="P1820" s="400"/>
      <c r="Q1820" s="400"/>
      <c r="R1820" s="400"/>
      <c r="S1820" s="400"/>
      <c r="T1820" s="400"/>
      <c r="V1820" s="403"/>
      <c r="W1820" s="403"/>
      <c r="X1820" s="403"/>
      <c r="Y1820" s="400"/>
      <c r="Z1820" s="400"/>
      <c r="AA1820" s="400"/>
      <c r="AB1820" s="400"/>
      <c r="AC1820" s="400"/>
      <c r="AD1820" s="400"/>
      <c r="AE1820" s="400"/>
      <c r="AF1820" s="400"/>
      <c r="AG1820" s="408"/>
      <c r="AH1820" s="400"/>
      <c r="AI1820" s="400"/>
      <c r="AJ1820" s="400"/>
      <c r="AK1820" s="400"/>
      <c r="AL1820" s="6"/>
      <c r="AM1820" s="6"/>
      <c r="AN1820" s="8"/>
    </row>
    <row r="1821" spans="1:40">
      <c r="A1821" s="725"/>
      <c r="B1821" s="727"/>
      <c r="C1821" s="726"/>
      <c r="D1821" s="726"/>
      <c r="E1821" s="400"/>
      <c r="F1821" s="401"/>
      <c r="G1821" s="400"/>
      <c r="H1821" s="400"/>
      <c r="I1821" s="400"/>
      <c r="J1821" s="409"/>
      <c r="K1821" s="400"/>
      <c r="L1821" s="400"/>
      <c r="M1821" s="400"/>
      <c r="N1821" s="400"/>
      <c r="O1821" s="400"/>
      <c r="P1821" s="400"/>
      <c r="Q1821" s="400"/>
      <c r="R1821" s="400"/>
      <c r="S1821" s="400"/>
      <c r="T1821" s="400"/>
      <c r="V1821" s="403"/>
      <c r="W1821" s="403"/>
      <c r="X1821" s="403"/>
      <c r="Y1821" s="400"/>
      <c r="Z1821" s="400"/>
      <c r="AA1821" s="400"/>
      <c r="AB1821" s="400"/>
      <c r="AC1821" s="400"/>
      <c r="AD1821" s="400"/>
      <c r="AE1821" s="400"/>
      <c r="AF1821" s="400"/>
      <c r="AG1821" s="408"/>
      <c r="AH1821" s="400"/>
      <c r="AI1821" s="400"/>
      <c r="AJ1821" s="400"/>
      <c r="AK1821" s="400"/>
      <c r="AL1821" s="6"/>
      <c r="AM1821" s="6"/>
      <c r="AN1821" s="8"/>
    </row>
    <row r="1822" spans="1:40">
      <c r="A1822" s="725"/>
      <c r="B1822" s="727"/>
      <c r="C1822" s="726"/>
      <c r="D1822" s="726"/>
      <c r="E1822" s="400"/>
      <c r="F1822" s="401"/>
      <c r="G1822" s="400"/>
      <c r="H1822" s="400"/>
      <c r="I1822" s="400"/>
      <c r="J1822" s="409"/>
      <c r="K1822" s="400"/>
      <c r="L1822" s="400"/>
      <c r="M1822" s="400"/>
      <c r="N1822" s="400"/>
      <c r="O1822" s="400"/>
      <c r="P1822" s="400"/>
      <c r="Q1822" s="400"/>
      <c r="R1822" s="400"/>
      <c r="S1822" s="400"/>
      <c r="T1822" s="400"/>
      <c r="V1822" s="403"/>
      <c r="W1822" s="403"/>
      <c r="X1822" s="403"/>
      <c r="Y1822" s="400"/>
      <c r="Z1822" s="400"/>
      <c r="AA1822" s="400"/>
      <c r="AB1822" s="400"/>
      <c r="AC1822" s="400"/>
      <c r="AD1822" s="400"/>
      <c r="AE1822" s="400"/>
      <c r="AF1822" s="400"/>
      <c r="AG1822" s="408"/>
      <c r="AH1822" s="400"/>
      <c r="AI1822" s="400"/>
      <c r="AJ1822" s="400"/>
      <c r="AK1822" s="400"/>
      <c r="AL1822" s="6"/>
      <c r="AM1822" s="6"/>
      <c r="AN1822" s="8"/>
    </row>
    <row r="1823" spans="1:40">
      <c r="A1823" s="725"/>
      <c r="B1823" s="727"/>
      <c r="C1823" s="726"/>
      <c r="D1823" s="726"/>
      <c r="E1823" s="400"/>
      <c r="F1823" s="401"/>
      <c r="G1823" s="400"/>
      <c r="H1823" s="400"/>
      <c r="I1823" s="400"/>
      <c r="J1823" s="409"/>
      <c r="K1823" s="400"/>
      <c r="L1823" s="400"/>
      <c r="M1823" s="400"/>
      <c r="N1823" s="400"/>
      <c r="O1823" s="400"/>
      <c r="P1823" s="400"/>
      <c r="Q1823" s="400"/>
      <c r="R1823" s="400"/>
      <c r="S1823" s="400"/>
      <c r="T1823" s="400"/>
      <c r="V1823" s="403"/>
      <c r="W1823" s="403"/>
      <c r="X1823" s="403"/>
      <c r="Y1823" s="400"/>
      <c r="Z1823" s="400"/>
      <c r="AA1823" s="400"/>
      <c r="AB1823" s="400"/>
      <c r="AC1823" s="400"/>
      <c r="AD1823" s="400"/>
      <c r="AE1823" s="400"/>
      <c r="AF1823" s="400"/>
      <c r="AG1823" s="408"/>
      <c r="AH1823" s="400"/>
      <c r="AI1823" s="400"/>
      <c r="AJ1823" s="400"/>
      <c r="AK1823" s="400"/>
      <c r="AL1823" s="6"/>
      <c r="AM1823" s="6"/>
      <c r="AN1823" s="8"/>
    </row>
    <row r="1824" spans="1:40">
      <c r="A1824" s="725"/>
      <c r="B1824" s="727"/>
      <c r="C1824" s="726"/>
      <c r="D1824" s="726"/>
      <c r="E1824" s="400"/>
      <c r="F1824" s="401"/>
      <c r="G1824" s="400"/>
      <c r="H1824" s="400"/>
      <c r="I1824" s="400"/>
      <c r="J1824" s="409"/>
      <c r="K1824" s="400"/>
      <c r="L1824" s="400"/>
      <c r="M1824" s="400"/>
      <c r="N1824" s="400"/>
      <c r="O1824" s="400"/>
      <c r="P1824" s="400"/>
      <c r="Q1824" s="400"/>
      <c r="R1824" s="400"/>
      <c r="S1824" s="400"/>
      <c r="T1824" s="400"/>
      <c r="V1824" s="403"/>
      <c r="W1824" s="403"/>
      <c r="X1824" s="403"/>
      <c r="Y1824" s="400"/>
      <c r="Z1824" s="400"/>
      <c r="AA1824" s="400"/>
      <c r="AB1824" s="400"/>
      <c r="AC1824" s="400"/>
      <c r="AD1824" s="400"/>
      <c r="AE1824" s="400"/>
      <c r="AF1824" s="400"/>
      <c r="AG1824" s="408"/>
      <c r="AH1824" s="400"/>
      <c r="AI1824" s="400"/>
      <c r="AJ1824" s="400"/>
      <c r="AK1824" s="400"/>
      <c r="AL1824" s="6"/>
      <c r="AM1824" s="6"/>
      <c r="AN1824" s="8"/>
    </row>
    <row r="1825" spans="1:40">
      <c r="A1825" s="725"/>
      <c r="B1825" s="727"/>
      <c r="C1825" s="726"/>
      <c r="D1825" s="726"/>
      <c r="E1825" s="400"/>
      <c r="F1825" s="401"/>
      <c r="G1825" s="400"/>
      <c r="H1825" s="400"/>
      <c r="I1825" s="400"/>
      <c r="J1825" s="409"/>
      <c r="K1825" s="400"/>
      <c r="L1825" s="400"/>
      <c r="M1825" s="400"/>
      <c r="N1825" s="400"/>
      <c r="O1825" s="400"/>
      <c r="P1825" s="400"/>
      <c r="Q1825" s="400"/>
      <c r="R1825" s="400"/>
      <c r="S1825" s="400"/>
      <c r="T1825" s="400"/>
      <c r="V1825" s="403"/>
      <c r="W1825" s="403"/>
      <c r="X1825" s="403"/>
      <c r="Y1825" s="400"/>
      <c r="Z1825" s="400"/>
      <c r="AA1825" s="400"/>
      <c r="AB1825" s="400"/>
      <c r="AC1825" s="400"/>
      <c r="AD1825" s="400"/>
      <c r="AE1825" s="400"/>
      <c r="AF1825" s="400"/>
      <c r="AG1825" s="408"/>
      <c r="AH1825" s="400"/>
      <c r="AI1825" s="400"/>
      <c r="AJ1825" s="400"/>
      <c r="AK1825" s="400"/>
      <c r="AL1825" s="6"/>
      <c r="AM1825" s="6"/>
      <c r="AN1825" s="8"/>
    </row>
    <row r="1826" spans="1:40">
      <c r="A1826" s="725"/>
      <c r="B1826" s="727"/>
      <c r="C1826" s="726"/>
      <c r="D1826" s="726"/>
      <c r="E1826" s="400"/>
      <c r="F1826" s="401"/>
      <c r="G1826" s="400"/>
      <c r="H1826" s="400"/>
      <c r="I1826" s="400"/>
      <c r="J1826" s="409"/>
      <c r="K1826" s="400"/>
      <c r="L1826" s="400"/>
      <c r="M1826" s="400"/>
      <c r="N1826" s="400"/>
      <c r="O1826" s="400"/>
      <c r="P1826" s="400"/>
      <c r="Q1826" s="400"/>
      <c r="R1826" s="400"/>
      <c r="S1826" s="400"/>
      <c r="T1826" s="400"/>
      <c r="V1826" s="403"/>
      <c r="W1826" s="403"/>
      <c r="X1826" s="403"/>
      <c r="Y1826" s="400"/>
      <c r="Z1826" s="400"/>
      <c r="AA1826" s="400"/>
      <c r="AB1826" s="400"/>
      <c r="AC1826" s="400"/>
      <c r="AD1826" s="400"/>
      <c r="AE1826" s="400"/>
      <c r="AF1826" s="400"/>
      <c r="AG1826" s="408"/>
      <c r="AH1826" s="400"/>
      <c r="AI1826" s="400"/>
      <c r="AJ1826" s="400"/>
      <c r="AK1826" s="400"/>
      <c r="AL1826" s="6"/>
      <c r="AM1826" s="6"/>
      <c r="AN1826" s="8"/>
    </row>
    <row r="1827" spans="1:40">
      <c r="A1827" s="725"/>
      <c r="B1827" s="727"/>
      <c r="C1827" s="726"/>
      <c r="D1827" s="726"/>
      <c r="E1827" s="400"/>
      <c r="F1827" s="401"/>
      <c r="G1827" s="400"/>
      <c r="H1827" s="400"/>
      <c r="I1827" s="400"/>
      <c r="J1827" s="409"/>
      <c r="K1827" s="400"/>
      <c r="L1827" s="400"/>
      <c r="M1827" s="400"/>
      <c r="N1827" s="400"/>
      <c r="O1827" s="400"/>
      <c r="P1827" s="400"/>
      <c r="Q1827" s="400"/>
      <c r="R1827" s="400"/>
      <c r="S1827" s="400"/>
      <c r="T1827" s="400"/>
      <c r="V1827" s="403"/>
      <c r="W1827" s="403"/>
      <c r="X1827" s="403"/>
      <c r="Y1827" s="400"/>
      <c r="Z1827" s="400"/>
      <c r="AA1827" s="400"/>
      <c r="AB1827" s="400"/>
      <c r="AC1827" s="400"/>
      <c r="AD1827" s="400"/>
      <c r="AE1827" s="400"/>
      <c r="AF1827" s="400"/>
      <c r="AG1827" s="408"/>
      <c r="AH1827" s="400"/>
      <c r="AI1827" s="400"/>
      <c r="AJ1827" s="400"/>
      <c r="AK1827" s="400"/>
      <c r="AL1827" s="6"/>
      <c r="AM1827" s="6"/>
      <c r="AN1827" s="8"/>
    </row>
    <row r="1828" spans="1:40">
      <c r="A1828" s="725"/>
      <c r="B1828" s="727"/>
      <c r="C1828" s="726"/>
      <c r="D1828" s="726"/>
      <c r="E1828" s="400"/>
      <c r="F1828" s="401"/>
      <c r="G1828" s="400"/>
      <c r="H1828" s="400"/>
      <c r="I1828" s="400"/>
      <c r="J1828" s="409"/>
      <c r="K1828" s="400"/>
      <c r="L1828" s="400"/>
      <c r="M1828" s="400"/>
      <c r="N1828" s="400"/>
      <c r="O1828" s="400"/>
      <c r="P1828" s="400"/>
      <c r="Q1828" s="400"/>
      <c r="R1828" s="400"/>
      <c r="S1828" s="400"/>
      <c r="T1828" s="400"/>
      <c r="V1828" s="403"/>
      <c r="W1828" s="403"/>
      <c r="X1828" s="403"/>
      <c r="Y1828" s="400"/>
      <c r="Z1828" s="400"/>
      <c r="AA1828" s="400"/>
      <c r="AB1828" s="400"/>
      <c r="AC1828" s="400"/>
      <c r="AD1828" s="400"/>
      <c r="AE1828" s="400"/>
      <c r="AF1828" s="400"/>
      <c r="AG1828" s="408"/>
      <c r="AH1828" s="400"/>
      <c r="AI1828" s="400"/>
      <c r="AJ1828" s="400"/>
      <c r="AK1828" s="400"/>
      <c r="AL1828" s="6"/>
      <c r="AM1828" s="6"/>
      <c r="AN1828" s="8"/>
    </row>
    <row r="1829" spans="1:40">
      <c r="A1829" s="725"/>
      <c r="B1829" s="727"/>
      <c r="C1829" s="726"/>
      <c r="D1829" s="726"/>
      <c r="E1829" s="400"/>
      <c r="F1829" s="401"/>
      <c r="G1829" s="400"/>
      <c r="H1829" s="400"/>
      <c r="I1829" s="400"/>
      <c r="J1829" s="409"/>
      <c r="K1829" s="400"/>
      <c r="L1829" s="400"/>
      <c r="M1829" s="400"/>
      <c r="N1829" s="400"/>
      <c r="O1829" s="400"/>
      <c r="P1829" s="400"/>
      <c r="Q1829" s="400"/>
      <c r="R1829" s="400"/>
      <c r="S1829" s="400"/>
      <c r="T1829" s="400"/>
      <c r="V1829" s="403"/>
      <c r="W1829" s="403"/>
      <c r="X1829" s="403"/>
      <c r="Y1829" s="400"/>
      <c r="Z1829" s="400"/>
      <c r="AA1829" s="400"/>
      <c r="AB1829" s="400"/>
      <c r="AC1829" s="400"/>
      <c r="AD1829" s="400"/>
      <c r="AE1829" s="400"/>
      <c r="AF1829" s="400"/>
      <c r="AG1829" s="408"/>
      <c r="AH1829" s="400"/>
      <c r="AI1829" s="400"/>
      <c r="AJ1829" s="400"/>
      <c r="AK1829" s="400"/>
      <c r="AL1829" s="6"/>
      <c r="AM1829" s="6"/>
      <c r="AN1829" s="8"/>
    </row>
    <row r="1830" spans="1:40">
      <c r="A1830" s="725"/>
      <c r="B1830" s="727"/>
      <c r="C1830" s="726"/>
      <c r="D1830" s="726"/>
      <c r="E1830" s="400"/>
      <c r="F1830" s="401"/>
      <c r="G1830" s="400"/>
      <c r="H1830" s="400"/>
      <c r="I1830" s="400"/>
      <c r="J1830" s="409"/>
      <c r="K1830" s="400"/>
      <c r="L1830" s="400"/>
      <c r="M1830" s="400"/>
      <c r="N1830" s="400"/>
      <c r="O1830" s="400"/>
      <c r="P1830" s="400"/>
      <c r="Q1830" s="400"/>
      <c r="R1830" s="400"/>
      <c r="S1830" s="400"/>
      <c r="T1830" s="400"/>
      <c r="V1830" s="403"/>
      <c r="W1830" s="403"/>
      <c r="X1830" s="403"/>
      <c r="Y1830" s="400"/>
      <c r="Z1830" s="400"/>
      <c r="AA1830" s="400"/>
      <c r="AB1830" s="400"/>
      <c r="AC1830" s="400"/>
      <c r="AD1830" s="400"/>
      <c r="AE1830" s="400"/>
      <c r="AF1830" s="400"/>
      <c r="AG1830" s="408"/>
      <c r="AH1830" s="400"/>
      <c r="AI1830" s="400"/>
      <c r="AJ1830" s="400"/>
      <c r="AK1830" s="400"/>
      <c r="AL1830" s="6"/>
      <c r="AM1830" s="6"/>
      <c r="AN1830" s="8"/>
    </row>
    <row r="1831" spans="1:40">
      <c r="A1831" s="725"/>
      <c r="B1831" s="727"/>
      <c r="C1831" s="726"/>
      <c r="D1831" s="726"/>
      <c r="E1831" s="400"/>
      <c r="F1831" s="401"/>
      <c r="G1831" s="400"/>
      <c r="H1831" s="400"/>
      <c r="I1831" s="400"/>
      <c r="J1831" s="409"/>
      <c r="K1831" s="400"/>
      <c r="L1831" s="400"/>
      <c r="M1831" s="400"/>
      <c r="N1831" s="400"/>
      <c r="O1831" s="400"/>
      <c r="P1831" s="400"/>
      <c r="Q1831" s="400"/>
      <c r="R1831" s="400"/>
      <c r="S1831" s="400"/>
      <c r="T1831" s="400"/>
      <c r="V1831" s="403"/>
      <c r="W1831" s="403"/>
      <c r="X1831" s="403"/>
      <c r="Y1831" s="400"/>
      <c r="Z1831" s="400"/>
      <c r="AA1831" s="400"/>
      <c r="AB1831" s="400"/>
      <c r="AC1831" s="400"/>
      <c r="AD1831" s="400"/>
      <c r="AE1831" s="400"/>
      <c r="AF1831" s="400"/>
      <c r="AG1831" s="408"/>
      <c r="AH1831" s="400"/>
      <c r="AI1831" s="400"/>
      <c r="AJ1831" s="400"/>
      <c r="AK1831" s="400"/>
      <c r="AL1831" s="6"/>
      <c r="AM1831" s="6"/>
      <c r="AN1831" s="8"/>
    </row>
    <row r="1832" spans="1:40">
      <c r="A1832" s="725"/>
      <c r="B1832" s="727"/>
      <c r="C1832" s="726"/>
      <c r="D1832" s="726"/>
      <c r="E1832" s="400"/>
      <c r="F1832" s="401"/>
      <c r="G1832" s="400"/>
      <c r="H1832" s="400"/>
      <c r="I1832" s="400"/>
      <c r="J1832" s="409"/>
      <c r="K1832" s="400"/>
      <c r="L1832" s="400"/>
      <c r="M1832" s="400"/>
      <c r="N1832" s="400"/>
      <c r="O1832" s="400"/>
      <c r="P1832" s="400"/>
      <c r="Q1832" s="400"/>
      <c r="R1832" s="400"/>
      <c r="S1832" s="400"/>
      <c r="T1832" s="400"/>
      <c r="V1832" s="403"/>
      <c r="W1832" s="403"/>
      <c r="X1832" s="403"/>
      <c r="Y1832" s="400"/>
      <c r="Z1832" s="400"/>
      <c r="AA1832" s="400"/>
      <c r="AB1832" s="400"/>
      <c r="AC1832" s="400"/>
      <c r="AD1832" s="400"/>
      <c r="AE1832" s="400"/>
      <c r="AF1832" s="400"/>
      <c r="AG1832" s="408"/>
      <c r="AH1832" s="400"/>
      <c r="AI1832" s="400"/>
      <c r="AJ1832" s="400"/>
      <c r="AK1832" s="400"/>
      <c r="AL1832" s="6"/>
      <c r="AM1832" s="6"/>
      <c r="AN1832" s="8"/>
    </row>
    <row r="1833" spans="1:40">
      <c r="A1833" s="725"/>
      <c r="B1833" s="727"/>
      <c r="C1833" s="726"/>
      <c r="D1833" s="726"/>
      <c r="E1833" s="400"/>
      <c r="F1833" s="401"/>
      <c r="G1833" s="400"/>
      <c r="H1833" s="400"/>
      <c r="I1833" s="400"/>
      <c r="J1833" s="409"/>
      <c r="K1833" s="400"/>
      <c r="L1833" s="400"/>
      <c r="M1833" s="400"/>
      <c r="N1833" s="400"/>
      <c r="O1833" s="400"/>
      <c r="P1833" s="400"/>
      <c r="Q1833" s="400"/>
      <c r="R1833" s="400"/>
      <c r="S1833" s="400"/>
      <c r="T1833" s="400"/>
      <c r="V1833" s="403"/>
      <c r="W1833" s="403"/>
      <c r="X1833" s="403"/>
      <c r="Y1833" s="400"/>
      <c r="Z1833" s="400"/>
      <c r="AA1833" s="400"/>
      <c r="AB1833" s="400"/>
      <c r="AC1833" s="400"/>
      <c r="AD1833" s="400"/>
      <c r="AE1833" s="400"/>
      <c r="AF1833" s="400"/>
      <c r="AG1833" s="408"/>
      <c r="AH1833" s="400"/>
      <c r="AI1833" s="400"/>
      <c r="AJ1833" s="400"/>
      <c r="AK1833" s="400"/>
      <c r="AL1833" s="6"/>
      <c r="AM1833" s="6"/>
      <c r="AN1833" s="8"/>
    </row>
    <row r="1834" spans="1:40">
      <c r="A1834" s="725"/>
      <c r="B1834" s="727"/>
      <c r="C1834" s="726"/>
      <c r="D1834" s="726"/>
      <c r="E1834" s="400"/>
      <c r="F1834" s="401"/>
      <c r="G1834" s="400"/>
      <c r="H1834" s="400"/>
      <c r="I1834" s="400"/>
      <c r="J1834" s="409"/>
      <c r="K1834" s="400"/>
      <c r="L1834" s="400"/>
      <c r="M1834" s="400"/>
      <c r="N1834" s="400"/>
      <c r="O1834" s="400"/>
      <c r="P1834" s="400"/>
      <c r="Q1834" s="400"/>
      <c r="R1834" s="400"/>
      <c r="S1834" s="400"/>
      <c r="T1834" s="400"/>
      <c r="V1834" s="403"/>
      <c r="W1834" s="403"/>
      <c r="X1834" s="403"/>
      <c r="Y1834" s="400"/>
      <c r="Z1834" s="400"/>
      <c r="AA1834" s="400"/>
      <c r="AB1834" s="400"/>
      <c r="AC1834" s="400"/>
      <c r="AD1834" s="400"/>
      <c r="AE1834" s="400"/>
      <c r="AF1834" s="400"/>
      <c r="AG1834" s="408"/>
      <c r="AH1834" s="400"/>
      <c r="AI1834" s="400"/>
      <c r="AJ1834" s="400"/>
      <c r="AK1834" s="400"/>
      <c r="AL1834" s="6"/>
      <c r="AM1834" s="6"/>
      <c r="AN1834" s="8"/>
    </row>
    <row r="1835" spans="1:40">
      <c r="A1835" s="725"/>
      <c r="B1835" s="727"/>
      <c r="C1835" s="726"/>
      <c r="D1835" s="726"/>
      <c r="E1835" s="400"/>
      <c r="F1835" s="401"/>
      <c r="G1835" s="400"/>
      <c r="H1835" s="400"/>
      <c r="I1835" s="400"/>
      <c r="J1835" s="409"/>
      <c r="K1835" s="400"/>
      <c r="L1835" s="400"/>
      <c r="M1835" s="400"/>
      <c r="N1835" s="400"/>
      <c r="O1835" s="400"/>
      <c r="P1835" s="400"/>
      <c r="Q1835" s="400"/>
      <c r="R1835" s="400"/>
      <c r="S1835" s="400"/>
      <c r="T1835" s="400"/>
      <c r="V1835" s="403"/>
      <c r="W1835" s="403"/>
      <c r="X1835" s="403"/>
      <c r="Y1835" s="400"/>
      <c r="Z1835" s="400"/>
      <c r="AA1835" s="400"/>
      <c r="AB1835" s="400"/>
      <c r="AC1835" s="400"/>
      <c r="AD1835" s="400"/>
      <c r="AE1835" s="400"/>
      <c r="AF1835" s="400"/>
      <c r="AG1835" s="408"/>
      <c r="AH1835" s="400"/>
      <c r="AI1835" s="400"/>
      <c r="AJ1835" s="400"/>
      <c r="AK1835" s="400"/>
      <c r="AL1835" s="6"/>
      <c r="AM1835" s="6"/>
      <c r="AN1835" s="8"/>
    </row>
    <row r="1836" spans="1:40">
      <c r="A1836" s="725"/>
      <c r="B1836" s="727"/>
      <c r="C1836" s="726"/>
      <c r="D1836" s="726"/>
      <c r="E1836" s="400"/>
      <c r="F1836" s="401"/>
      <c r="G1836" s="400"/>
      <c r="H1836" s="400"/>
      <c r="I1836" s="400"/>
      <c r="J1836" s="409"/>
      <c r="K1836" s="400"/>
      <c r="L1836" s="400"/>
      <c r="M1836" s="400"/>
      <c r="N1836" s="400"/>
      <c r="O1836" s="400"/>
      <c r="P1836" s="400"/>
      <c r="Q1836" s="400"/>
      <c r="R1836" s="400"/>
      <c r="S1836" s="400"/>
      <c r="T1836" s="400"/>
      <c r="V1836" s="403"/>
      <c r="W1836" s="403"/>
      <c r="X1836" s="403"/>
      <c r="Y1836" s="400"/>
      <c r="Z1836" s="400"/>
      <c r="AA1836" s="400"/>
      <c r="AB1836" s="400"/>
      <c r="AC1836" s="400"/>
      <c r="AD1836" s="400"/>
      <c r="AE1836" s="400"/>
      <c r="AF1836" s="400"/>
      <c r="AG1836" s="408"/>
      <c r="AH1836" s="400"/>
      <c r="AI1836" s="400"/>
      <c r="AJ1836" s="400"/>
      <c r="AK1836" s="400"/>
      <c r="AL1836" s="6"/>
      <c r="AM1836" s="6"/>
      <c r="AN1836" s="8"/>
    </row>
    <row r="1837" spans="1:40">
      <c r="A1837" s="725"/>
      <c r="B1837" s="727"/>
      <c r="C1837" s="726"/>
      <c r="D1837" s="726"/>
      <c r="E1837" s="400"/>
      <c r="F1837" s="401"/>
      <c r="G1837" s="400"/>
      <c r="H1837" s="400"/>
      <c r="I1837" s="400"/>
      <c r="J1837" s="409"/>
      <c r="K1837" s="400"/>
      <c r="L1837" s="400"/>
      <c r="M1837" s="400"/>
      <c r="N1837" s="400"/>
      <c r="O1837" s="400"/>
      <c r="P1837" s="400"/>
      <c r="Q1837" s="400"/>
      <c r="R1837" s="400"/>
      <c r="S1837" s="400"/>
      <c r="T1837" s="400"/>
      <c r="V1837" s="403"/>
      <c r="W1837" s="403"/>
      <c r="X1837" s="403"/>
      <c r="Y1837" s="400"/>
      <c r="Z1837" s="400"/>
      <c r="AA1837" s="400"/>
      <c r="AB1837" s="400"/>
      <c r="AC1837" s="400"/>
      <c r="AD1837" s="400"/>
      <c r="AE1837" s="400"/>
      <c r="AF1837" s="400"/>
      <c r="AG1837" s="408"/>
      <c r="AH1837" s="400"/>
      <c r="AI1837" s="400"/>
      <c r="AJ1837" s="400"/>
      <c r="AK1837" s="400"/>
      <c r="AL1837" s="6"/>
      <c r="AM1837" s="6"/>
      <c r="AN1837" s="8"/>
    </row>
    <row r="1838" spans="1:40">
      <c r="A1838" s="725"/>
      <c r="B1838" s="727"/>
      <c r="C1838" s="726"/>
      <c r="D1838" s="726"/>
      <c r="E1838" s="400"/>
      <c r="F1838" s="401"/>
      <c r="G1838" s="400"/>
      <c r="H1838" s="400"/>
      <c r="I1838" s="400"/>
      <c r="J1838" s="409"/>
      <c r="K1838" s="400"/>
      <c r="L1838" s="400"/>
      <c r="M1838" s="400"/>
      <c r="N1838" s="400"/>
      <c r="O1838" s="400"/>
      <c r="P1838" s="400"/>
      <c r="Q1838" s="400"/>
      <c r="R1838" s="400"/>
      <c r="S1838" s="400"/>
      <c r="T1838" s="400"/>
      <c r="V1838" s="403"/>
      <c r="W1838" s="403"/>
      <c r="X1838" s="403"/>
      <c r="Y1838" s="400"/>
      <c r="Z1838" s="400"/>
      <c r="AA1838" s="400"/>
      <c r="AB1838" s="400"/>
      <c r="AC1838" s="400"/>
      <c r="AD1838" s="400"/>
      <c r="AE1838" s="400"/>
      <c r="AF1838" s="400"/>
      <c r="AG1838" s="408"/>
      <c r="AH1838" s="400"/>
      <c r="AI1838" s="400"/>
      <c r="AJ1838" s="400"/>
      <c r="AK1838" s="400"/>
      <c r="AL1838" s="6"/>
      <c r="AM1838" s="6"/>
      <c r="AN1838" s="8"/>
    </row>
    <row r="1839" spans="1:40">
      <c r="A1839" s="725"/>
      <c r="B1839" s="727"/>
      <c r="C1839" s="726"/>
      <c r="D1839" s="726"/>
      <c r="E1839" s="400"/>
      <c r="F1839" s="401"/>
      <c r="G1839" s="400"/>
      <c r="H1839" s="400"/>
      <c r="I1839" s="400"/>
      <c r="J1839" s="409"/>
      <c r="K1839" s="400"/>
      <c r="L1839" s="400"/>
      <c r="M1839" s="400"/>
      <c r="N1839" s="400"/>
      <c r="O1839" s="400"/>
      <c r="P1839" s="400"/>
      <c r="Q1839" s="400"/>
      <c r="R1839" s="400"/>
      <c r="S1839" s="400"/>
      <c r="T1839" s="400"/>
      <c r="V1839" s="403"/>
      <c r="W1839" s="403"/>
      <c r="X1839" s="403"/>
      <c r="Y1839" s="400"/>
      <c r="Z1839" s="400"/>
      <c r="AA1839" s="400"/>
      <c r="AB1839" s="400"/>
      <c r="AC1839" s="400"/>
      <c r="AD1839" s="400"/>
      <c r="AE1839" s="400"/>
      <c r="AF1839" s="400"/>
      <c r="AG1839" s="408"/>
      <c r="AH1839" s="400"/>
      <c r="AI1839" s="400"/>
      <c r="AJ1839" s="400"/>
      <c r="AK1839" s="400"/>
      <c r="AL1839" s="6"/>
      <c r="AM1839" s="6"/>
      <c r="AN1839" s="8"/>
    </row>
    <row r="1840" spans="1:40">
      <c r="A1840" s="725"/>
      <c r="B1840" s="727"/>
      <c r="C1840" s="726"/>
      <c r="D1840" s="726"/>
      <c r="E1840" s="400"/>
      <c r="F1840" s="401"/>
      <c r="G1840" s="400"/>
      <c r="H1840" s="400"/>
      <c r="I1840" s="400"/>
      <c r="J1840" s="409"/>
      <c r="K1840" s="400"/>
      <c r="L1840" s="400"/>
      <c r="M1840" s="400"/>
      <c r="N1840" s="400"/>
      <c r="O1840" s="400"/>
      <c r="P1840" s="400"/>
      <c r="Q1840" s="400"/>
      <c r="R1840" s="400"/>
      <c r="S1840" s="400"/>
      <c r="T1840" s="400"/>
      <c r="V1840" s="403"/>
      <c r="W1840" s="403"/>
      <c r="X1840" s="403"/>
      <c r="Y1840" s="400"/>
      <c r="Z1840" s="400"/>
      <c r="AA1840" s="400"/>
      <c r="AB1840" s="400"/>
      <c r="AC1840" s="400"/>
      <c r="AD1840" s="400"/>
      <c r="AE1840" s="400"/>
      <c r="AF1840" s="400"/>
      <c r="AG1840" s="408"/>
      <c r="AH1840" s="400"/>
      <c r="AI1840" s="400"/>
      <c r="AJ1840" s="400"/>
      <c r="AK1840" s="400"/>
      <c r="AL1840" s="6"/>
      <c r="AM1840" s="6"/>
      <c r="AN1840" s="8"/>
    </row>
    <row r="1841" spans="1:40">
      <c r="A1841" s="725"/>
      <c r="B1841" s="727"/>
      <c r="C1841" s="726"/>
      <c r="D1841" s="726"/>
      <c r="E1841" s="400"/>
      <c r="F1841" s="401"/>
      <c r="G1841" s="400"/>
      <c r="H1841" s="400"/>
      <c r="I1841" s="400"/>
      <c r="J1841" s="409"/>
      <c r="K1841" s="400"/>
      <c r="L1841" s="400"/>
      <c r="M1841" s="400"/>
      <c r="N1841" s="400"/>
      <c r="O1841" s="400"/>
      <c r="P1841" s="400"/>
      <c r="Q1841" s="400"/>
      <c r="R1841" s="400"/>
      <c r="S1841" s="400"/>
      <c r="T1841" s="400"/>
      <c r="V1841" s="403"/>
      <c r="W1841" s="403"/>
      <c r="X1841" s="403"/>
      <c r="Y1841" s="400"/>
      <c r="Z1841" s="400"/>
      <c r="AA1841" s="400"/>
      <c r="AB1841" s="400"/>
      <c r="AC1841" s="400"/>
      <c r="AD1841" s="400"/>
      <c r="AE1841" s="400"/>
      <c r="AF1841" s="400"/>
      <c r="AG1841" s="408"/>
      <c r="AH1841" s="400"/>
      <c r="AI1841" s="400"/>
      <c r="AJ1841" s="400"/>
      <c r="AK1841" s="400"/>
      <c r="AL1841" s="6"/>
      <c r="AM1841" s="6"/>
      <c r="AN1841" s="8"/>
    </row>
    <row r="1842" spans="1:40">
      <c r="A1842" s="725"/>
      <c r="B1842" s="727"/>
      <c r="C1842" s="726"/>
      <c r="D1842" s="726"/>
      <c r="E1842" s="400"/>
      <c r="F1842" s="401"/>
      <c r="G1842" s="400"/>
      <c r="H1842" s="400"/>
      <c r="I1842" s="400"/>
      <c r="J1842" s="409"/>
      <c r="K1842" s="400"/>
      <c r="L1842" s="400"/>
      <c r="M1842" s="400"/>
      <c r="N1842" s="400"/>
      <c r="O1842" s="400"/>
      <c r="P1842" s="400"/>
      <c r="Q1842" s="400"/>
      <c r="R1842" s="400"/>
      <c r="S1842" s="400"/>
      <c r="T1842" s="400"/>
      <c r="W1842" s="403"/>
      <c r="X1842" s="403"/>
      <c r="Y1842" s="400"/>
      <c r="Z1842" s="400"/>
      <c r="AA1842" s="400"/>
      <c r="AB1842" s="400"/>
      <c r="AC1842" s="400"/>
      <c r="AD1842" s="400"/>
      <c r="AE1842" s="400"/>
      <c r="AF1842" s="400"/>
      <c r="AG1842" s="408"/>
      <c r="AH1842" s="400"/>
      <c r="AI1842" s="400"/>
      <c r="AJ1842" s="400"/>
      <c r="AK1842" s="400"/>
      <c r="AL1842" s="6"/>
      <c r="AM1842" s="6"/>
      <c r="AN1842" s="8"/>
    </row>
    <row r="1843" spans="1:40">
      <c r="A1843" s="725"/>
      <c r="B1843" s="727"/>
      <c r="C1843" s="726"/>
      <c r="D1843" s="726"/>
      <c r="E1843" s="400"/>
      <c r="F1843" s="401"/>
      <c r="G1843" s="400"/>
      <c r="H1843" s="400"/>
      <c r="I1843" s="400"/>
      <c r="J1843" s="409"/>
      <c r="K1843" s="400"/>
      <c r="L1843" s="400"/>
      <c r="M1843" s="400"/>
      <c r="N1843" s="400"/>
      <c r="O1843" s="400"/>
      <c r="P1843" s="400"/>
      <c r="Q1843" s="400"/>
      <c r="R1843" s="400"/>
      <c r="S1843" s="400"/>
      <c r="T1843" s="400"/>
      <c r="V1843" s="403"/>
      <c r="W1843" s="403"/>
      <c r="X1843" s="403"/>
      <c r="Y1843" s="400"/>
      <c r="Z1843" s="400"/>
      <c r="AA1843" s="400"/>
      <c r="AB1843" s="400"/>
      <c r="AC1843" s="400"/>
      <c r="AD1843" s="400"/>
      <c r="AE1843" s="400"/>
      <c r="AF1843" s="400"/>
      <c r="AG1843" s="408"/>
      <c r="AH1843" s="400"/>
      <c r="AI1843" s="400"/>
      <c r="AJ1843" s="400"/>
      <c r="AK1843" s="400"/>
      <c r="AL1843" s="6"/>
      <c r="AM1843" s="6"/>
      <c r="AN1843" s="8"/>
    </row>
    <row r="1844" spans="1:40">
      <c r="A1844" s="725"/>
      <c r="B1844" s="727"/>
      <c r="C1844" s="726"/>
      <c r="D1844" s="726"/>
      <c r="E1844" s="400"/>
      <c r="F1844" s="401"/>
      <c r="G1844" s="400"/>
      <c r="H1844" s="400"/>
      <c r="I1844" s="400"/>
      <c r="J1844" s="409"/>
      <c r="K1844" s="400"/>
      <c r="L1844" s="400"/>
      <c r="M1844" s="400"/>
      <c r="N1844" s="400"/>
      <c r="O1844" s="400"/>
      <c r="P1844" s="400"/>
      <c r="Q1844" s="400"/>
      <c r="R1844" s="400"/>
      <c r="S1844" s="400"/>
      <c r="T1844" s="400"/>
      <c r="V1844" s="403"/>
      <c r="W1844" s="403"/>
      <c r="X1844" s="403"/>
      <c r="Y1844" s="400"/>
      <c r="Z1844" s="400"/>
      <c r="AA1844" s="400"/>
      <c r="AB1844" s="400"/>
      <c r="AC1844" s="400"/>
      <c r="AD1844" s="400"/>
      <c r="AE1844" s="400"/>
      <c r="AF1844" s="400"/>
      <c r="AG1844" s="408"/>
      <c r="AH1844" s="400"/>
      <c r="AI1844" s="400"/>
      <c r="AJ1844" s="400"/>
      <c r="AK1844" s="400"/>
      <c r="AL1844" s="6"/>
      <c r="AM1844" s="6"/>
      <c r="AN1844" s="8"/>
    </row>
    <row r="1845" spans="1:40">
      <c r="A1845" s="725"/>
      <c r="B1845" s="727"/>
      <c r="C1845" s="726"/>
      <c r="D1845" s="726"/>
      <c r="E1845" s="400"/>
      <c r="F1845" s="401"/>
      <c r="G1845" s="400"/>
      <c r="H1845" s="400"/>
      <c r="I1845" s="400"/>
      <c r="J1845" s="409"/>
      <c r="K1845" s="400"/>
      <c r="L1845" s="400"/>
      <c r="M1845" s="400"/>
      <c r="N1845" s="400"/>
      <c r="O1845" s="400"/>
      <c r="P1845" s="400"/>
      <c r="Q1845" s="400"/>
      <c r="R1845" s="400"/>
      <c r="S1845" s="400"/>
      <c r="T1845" s="400"/>
      <c r="V1845" s="403"/>
      <c r="W1845" s="403"/>
      <c r="X1845" s="403"/>
      <c r="Y1845" s="400"/>
      <c r="Z1845" s="400"/>
      <c r="AA1845" s="400"/>
      <c r="AB1845" s="400"/>
      <c r="AC1845" s="400"/>
      <c r="AD1845" s="400"/>
      <c r="AE1845" s="400"/>
      <c r="AF1845" s="400"/>
      <c r="AG1845" s="408"/>
      <c r="AH1845" s="400"/>
      <c r="AI1845" s="400"/>
      <c r="AJ1845" s="400"/>
      <c r="AK1845" s="400"/>
      <c r="AL1845" s="6"/>
      <c r="AM1845" s="6"/>
      <c r="AN1845" s="8"/>
    </row>
    <row r="1846" spans="1:40">
      <c r="A1846" s="725"/>
      <c r="B1846" s="727"/>
      <c r="C1846" s="726"/>
      <c r="D1846" s="726"/>
      <c r="E1846" s="400"/>
      <c r="F1846" s="401"/>
      <c r="G1846" s="400"/>
      <c r="H1846" s="400"/>
      <c r="I1846" s="400"/>
      <c r="J1846" s="409"/>
      <c r="K1846" s="400"/>
      <c r="L1846" s="400"/>
      <c r="M1846" s="400"/>
      <c r="N1846" s="400"/>
      <c r="O1846" s="400"/>
      <c r="P1846" s="400"/>
      <c r="Q1846" s="400"/>
      <c r="R1846" s="400"/>
      <c r="S1846" s="400"/>
      <c r="T1846" s="400"/>
      <c r="V1846" s="403"/>
      <c r="W1846" s="403"/>
      <c r="X1846" s="403"/>
      <c r="Y1846" s="400"/>
      <c r="Z1846" s="400"/>
      <c r="AA1846" s="400"/>
      <c r="AB1846" s="400"/>
      <c r="AC1846" s="400"/>
      <c r="AD1846" s="400"/>
      <c r="AE1846" s="400"/>
      <c r="AF1846" s="400"/>
      <c r="AG1846" s="408"/>
      <c r="AH1846" s="400"/>
      <c r="AI1846" s="400"/>
      <c r="AJ1846" s="400"/>
      <c r="AK1846" s="400"/>
      <c r="AL1846" s="6"/>
      <c r="AM1846" s="6"/>
      <c r="AN1846" s="8"/>
    </row>
    <row r="1847" spans="1:40">
      <c r="A1847" s="725"/>
      <c r="B1847" s="727"/>
      <c r="C1847" s="726"/>
      <c r="D1847" s="726"/>
      <c r="E1847" s="400"/>
      <c r="F1847" s="401"/>
      <c r="G1847" s="400"/>
      <c r="H1847" s="400"/>
      <c r="I1847" s="400"/>
      <c r="J1847" s="409"/>
      <c r="K1847" s="400"/>
      <c r="L1847" s="400"/>
      <c r="M1847" s="400"/>
      <c r="N1847" s="400"/>
      <c r="O1847" s="400"/>
      <c r="P1847" s="400"/>
      <c r="Q1847" s="400"/>
      <c r="R1847" s="400"/>
      <c r="S1847" s="400"/>
      <c r="T1847" s="400"/>
      <c r="V1847" s="403"/>
      <c r="W1847" s="403"/>
      <c r="X1847" s="403"/>
      <c r="Y1847" s="400"/>
      <c r="Z1847" s="400"/>
      <c r="AA1847" s="400"/>
      <c r="AB1847" s="400"/>
      <c r="AC1847" s="400"/>
      <c r="AD1847" s="400"/>
      <c r="AE1847" s="400"/>
      <c r="AF1847" s="400"/>
      <c r="AG1847" s="408"/>
      <c r="AH1847" s="400"/>
      <c r="AI1847" s="400"/>
      <c r="AJ1847" s="400"/>
      <c r="AK1847" s="400"/>
      <c r="AL1847" s="6"/>
      <c r="AM1847" s="6"/>
      <c r="AN1847" s="8"/>
    </row>
    <row r="1848" spans="1:40">
      <c r="A1848" s="725"/>
      <c r="B1848" s="727"/>
      <c r="C1848" s="726"/>
      <c r="D1848" s="726"/>
      <c r="E1848" s="400"/>
      <c r="F1848" s="401"/>
      <c r="G1848" s="400"/>
      <c r="H1848" s="400"/>
      <c r="I1848" s="400"/>
      <c r="J1848" s="409"/>
      <c r="K1848" s="400"/>
      <c r="L1848" s="400"/>
      <c r="M1848" s="400"/>
      <c r="N1848" s="400"/>
      <c r="O1848" s="400"/>
      <c r="P1848" s="400"/>
      <c r="Q1848" s="400"/>
      <c r="R1848" s="400"/>
      <c r="S1848" s="400"/>
      <c r="T1848" s="400"/>
      <c r="V1848" s="403"/>
      <c r="W1848" s="403"/>
      <c r="X1848" s="403"/>
      <c r="Y1848" s="400"/>
      <c r="Z1848" s="400"/>
      <c r="AA1848" s="400"/>
      <c r="AB1848" s="400"/>
      <c r="AC1848" s="400"/>
      <c r="AD1848" s="400"/>
      <c r="AE1848" s="400"/>
      <c r="AF1848" s="400"/>
      <c r="AG1848" s="408"/>
      <c r="AH1848" s="400"/>
      <c r="AI1848" s="400"/>
      <c r="AJ1848" s="400"/>
      <c r="AK1848" s="400"/>
      <c r="AL1848" s="6"/>
      <c r="AM1848" s="6"/>
      <c r="AN1848" s="8"/>
    </row>
    <row r="1849" spans="1:40">
      <c r="A1849" s="725"/>
      <c r="B1849" s="727"/>
      <c r="C1849" s="726"/>
      <c r="D1849" s="726"/>
      <c r="E1849" s="400"/>
      <c r="F1849" s="401"/>
      <c r="G1849" s="400"/>
      <c r="H1849" s="400"/>
      <c r="I1849" s="400"/>
      <c r="J1849" s="409"/>
      <c r="K1849" s="400"/>
      <c r="L1849" s="400"/>
      <c r="M1849" s="400"/>
      <c r="N1849" s="400"/>
      <c r="O1849" s="400"/>
      <c r="P1849" s="400"/>
      <c r="Q1849" s="400"/>
      <c r="R1849" s="400"/>
      <c r="S1849" s="400"/>
      <c r="T1849" s="400"/>
      <c r="V1849" s="403"/>
      <c r="W1849" s="403"/>
      <c r="X1849" s="403"/>
      <c r="Y1849" s="400"/>
      <c r="Z1849" s="400"/>
      <c r="AA1849" s="400"/>
      <c r="AB1849" s="400"/>
      <c r="AC1849" s="400"/>
      <c r="AD1849" s="400"/>
      <c r="AE1849" s="400"/>
      <c r="AF1849" s="400"/>
      <c r="AG1849" s="408"/>
      <c r="AH1849" s="400"/>
      <c r="AI1849" s="400"/>
      <c r="AJ1849" s="400"/>
      <c r="AK1849" s="400"/>
      <c r="AL1849" s="6"/>
      <c r="AM1849" s="6"/>
      <c r="AN1849" s="8"/>
    </row>
    <row r="1850" spans="1:40">
      <c r="A1850" s="725"/>
      <c r="B1850" s="727"/>
      <c r="C1850" s="726"/>
      <c r="D1850" s="726"/>
      <c r="E1850" s="400"/>
      <c r="F1850" s="401"/>
      <c r="G1850" s="400"/>
      <c r="H1850" s="400"/>
      <c r="I1850" s="400"/>
      <c r="J1850" s="409"/>
      <c r="K1850" s="400"/>
      <c r="L1850" s="400"/>
      <c r="M1850" s="400"/>
      <c r="N1850" s="400"/>
      <c r="O1850" s="400"/>
      <c r="P1850" s="400"/>
      <c r="Q1850" s="400"/>
      <c r="R1850" s="400"/>
      <c r="S1850" s="400"/>
      <c r="T1850" s="400"/>
      <c r="V1850" s="403"/>
      <c r="W1850" s="403"/>
      <c r="X1850" s="403"/>
      <c r="Y1850" s="400"/>
      <c r="Z1850" s="400"/>
      <c r="AA1850" s="400"/>
      <c r="AB1850" s="400"/>
      <c r="AC1850" s="400"/>
      <c r="AD1850" s="400"/>
      <c r="AE1850" s="400"/>
      <c r="AF1850" s="400"/>
      <c r="AG1850" s="408"/>
      <c r="AH1850" s="400"/>
      <c r="AI1850" s="400"/>
      <c r="AJ1850" s="400"/>
      <c r="AK1850" s="400"/>
      <c r="AL1850" s="6"/>
      <c r="AM1850" s="6"/>
      <c r="AN1850" s="8"/>
    </row>
    <row r="1851" spans="1:40">
      <c r="A1851" s="725"/>
      <c r="B1851" s="727"/>
      <c r="C1851" s="726"/>
      <c r="D1851" s="726"/>
      <c r="E1851" s="400"/>
      <c r="F1851" s="401"/>
      <c r="G1851" s="400"/>
      <c r="H1851" s="400"/>
      <c r="I1851" s="400"/>
      <c r="J1851" s="409"/>
      <c r="K1851" s="400"/>
      <c r="L1851" s="400"/>
      <c r="M1851" s="400"/>
      <c r="N1851" s="400"/>
      <c r="O1851" s="400"/>
      <c r="P1851" s="400"/>
      <c r="Q1851" s="400"/>
      <c r="R1851" s="400"/>
      <c r="S1851" s="400"/>
      <c r="T1851" s="400"/>
      <c r="V1851" s="403"/>
      <c r="W1851" s="403"/>
      <c r="X1851" s="403"/>
      <c r="Y1851" s="400"/>
      <c r="Z1851" s="400"/>
      <c r="AA1851" s="400"/>
      <c r="AB1851" s="400"/>
      <c r="AC1851" s="400"/>
      <c r="AD1851" s="400"/>
      <c r="AE1851" s="400"/>
      <c r="AF1851" s="400"/>
      <c r="AG1851" s="408"/>
      <c r="AH1851" s="400"/>
      <c r="AI1851" s="400"/>
      <c r="AJ1851" s="400"/>
      <c r="AK1851" s="400"/>
      <c r="AL1851" s="6"/>
      <c r="AM1851" s="6"/>
      <c r="AN1851" s="8"/>
    </row>
    <row r="1852" spans="1:40">
      <c r="A1852" s="725"/>
      <c r="B1852" s="727"/>
      <c r="C1852" s="726"/>
      <c r="D1852" s="726"/>
      <c r="E1852" s="400"/>
      <c r="F1852" s="401"/>
      <c r="G1852" s="400"/>
      <c r="H1852" s="400"/>
      <c r="I1852" s="400"/>
      <c r="J1852" s="409"/>
      <c r="K1852" s="400"/>
      <c r="L1852" s="400"/>
      <c r="M1852" s="400"/>
      <c r="N1852" s="400"/>
      <c r="O1852" s="400"/>
      <c r="P1852" s="400"/>
      <c r="Q1852" s="400"/>
      <c r="R1852" s="400"/>
      <c r="S1852" s="400"/>
      <c r="T1852" s="400"/>
      <c r="V1852" s="403"/>
      <c r="W1852" s="403"/>
      <c r="X1852" s="403"/>
      <c r="Y1852" s="400"/>
      <c r="Z1852" s="400"/>
      <c r="AA1852" s="400"/>
      <c r="AB1852" s="400"/>
      <c r="AC1852" s="400"/>
      <c r="AD1852" s="400"/>
      <c r="AE1852" s="400"/>
      <c r="AF1852" s="400"/>
      <c r="AG1852" s="408"/>
      <c r="AH1852" s="400"/>
      <c r="AI1852" s="400"/>
      <c r="AJ1852" s="400"/>
      <c r="AK1852" s="400"/>
      <c r="AL1852" s="6"/>
      <c r="AM1852" s="6"/>
      <c r="AN1852" s="8"/>
    </row>
    <row r="1853" spans="1:40">
      <c r="A1853" s="725"/>
      <c r="B1853" s="727"/>
      <c r="C1853" s="726"/>
      <c r="D1853" s="726"/>
      <c r="E1853" s="400"/>
      <c r="F1853" s="401"/>
      <c r="G1853" s="400"/>
      <c r="H1853" s="400"/>
      <c r="I1853" s="400"/>
      <c r="J1853" s="409"/>
      <c r="K1853" s="400"/>
      <c r="L1853" s="400"/>
      <c r="M1853" s="400"/>
      <c r="N1853" s="400"/>
      <c r="O1853" s="400"/>
      <c r="P1853" s="400"/>
      <c r="Q1853" s="400"/>
      <c r="R1853" s="400"/>
      <c r="S1853" s="400"/>
      <c r="T1853" s="400"/>
      <c r="V1853" s="403"/>
      <c r="W1853" s="403"/>
      <c r="X1853" s="403"/>
      <c r="Y1853" s="400"/>
      <c r="Z1853" s="400"/>
      <c r="AA1853" s="400"/>
      <c r="AB1853" s="400"/>
      <c r="AC1853" s="400"/>
      <c r="AD1853" s="400"/>
      <c r="AE1853" s="400"/>
      <c r="AF1853" s="400"/>
      <c r="AG1853" s="408"/>
      <c r="AH1853" s="400"/>
      <c r="AI1853" s="400"/>
      <c r="AJ1853" s="400"/>
      <c r="AK1853" s="400"/>
      <c r="AL1853" s="6"/>
      <c r="AM1853" s="6"/>
      <c r="AN1853" s="8"/>
    </row>
    <row r="1854" spans="1:40">
      <c r="A1854" s="725"/>
      <c r="B1854" s="727"/>
      <c r="C1854" s="726"/>
      <c r="D1854" s="726"/>
      <c r="E1854" s="400"/>
      <c r="F1854" s="401"/>
      <c r="G1854" s="400"/>
      <c r="H1854" s="400"/>
      <c r="I1854" s="400"/>
      <c r="J1854" s="409"/>
      <c r="K1854" s="400"/>
      <c r="L1854" s="400"/>
      <c r="M1854" s="400"/>
      <c r="N1854" s="400"/>
      <c r="O1854" s="400"/>
      <c r="P1854" s="400"/>
      <c r="Q1854" s="400"/>
      <c r="R1854" s="400"/>
      <c r="S1854" s="400"/>
      <c r="T1854" s="400"/>
      <c r="V1854" s="403"/>
      <c r="W1854" s="403"/>
      <c r="X1854" s="403"/>
      <c r="Y1854" s="400"/>
      <c r="Z1854" s="400"/>
      <c r="AA1854" s="400"/>
      <c r="AB1854" s="400"/>
      <c r="AC1854" s="400"/>
      <c r="AD1854" s="400"/>
      <c r="AE1854" s="400"/>
      <c r="AF1854" s="400"/>
      <c r="AG1854" s="408"/>
      <c r="AH1854" s="400"/>
      <c r="AI1854" s="400"/>
      <c r="AJ1854" s="400"/>
      <c r="AK1854" s="400"/>
      <c r="AL1854" s="6"/>
      <c r="AM1854" s="6"/>
      <c r="AN1854" s="8"/>
    </row>
    <row r="1855" spans="1:40">
      <c r="A1855" s="725"/>
      <c r="B1855" s="727"/>
      <c r="C1855" s="726"/>
      <c r="D1855" s="726"/>
      <c r="E1855" s="400"/>
      <c r="F1855" s="401"/>
      <c r="G1855" s="400"/>
      <c r="H1855" s="400"/>
      <c r="I1855" s="400"/>
      <c r="J1855" s="409"/>
      <c r="K1855" s="400"/>
      <c r="L1855" s="400"/>
      <c r="M1855" s="400"/>
      <c r="N1855" s="400"/>
      <c r="O1855" s="400"/>
      <c r="P1855" s="400"/>
      <c r="Q1855" s="400"/>
      <c r="R1855" s="400"/>
      <c r="S1855" s="400"/>
      <c r="T1855" s="400"/>
      <c r="V1855" s="403"/>
      <c r="W1855" s="403"/>
      <c r="X1855" s="403"/>
      <c r="Y1855" s="400"/>
      <c r="Z1855" s="400"/>
      <c r="AA1855" s="400"/>
      <c r="AB1855" s="400"/>
      <c r="AC1855" s="400"/>
      <c r="AD1855" s="400"/>
      <c r="AE1855" s="400"/>
      <c r="AF1855" s="400"/>
      <c r="AG1855" s="408"/>
      <c r="AH1855" s="400"/>
      <c r="AI1855" s="400"/>
      <c r="AJ1855" s="400"/>
      <c r="AK1855" s="400"/>
      <c r="AL1855" s="6"/>
      <c r="AM1855" s="6"/>
      <c r="AN1855" s="8"/>
    </row>
    <row r="1856" spans="1:40">
      <c r="A1856" s="725"/>
      <c r="B1856" s="727"/>
      <c r="C1856" s="726"/>
      <c r="D1856" s="726"/>
      <c r="E1856" s="400"/>
      <c r="F1856" s="401"/>
      <c r="G1856" s="400"/>
      <c r="H1856" s="400"/>
      <c r="I1856" s="400"/>
      <c r="J1856" s="409"/>
      <c r="K1856" s="400"/>
      <c r="L1856" s="400"/>
      <c r="M1856" s="400"/>
      <c r="N1856" s="400"/>
      <c r="O1856" s="400"/>
      <c r="P1856" s="400"/>
      <c r="Q1856" s="400"/>
      <c r="R1856" s="400"/>
      <c r="S1856" s="400"/>
      <c r="T1856" s="400"/>
      <c r="V1856" s="403"/>
      <c r="W1856" s="403"/>
      <c r="X1856" s="403"/>
      <c r="Y1856" s="400"/>
      <c r="Z1856" s="400"/>
      <c r="AA1856" s="400"/>
      <c r="AB1856" s="400"/>
      <c r="AC1856" s="400"/>
      <c r="AD1856" s="400"/>
      <c r="AE1856" s="400"/>
      <c r="AF1856" s="400"/>
      <c r="AG1856" s="408"/>
      <c r="AH1856" s="400"/>
      <c r="AI1856" s="400"/>
      <c r="AJ1856" s="400"/>
      <c r="AK1856" s="400"/>
      <c r="AL1856" s="6"/>
      <c r="AM1856" s="6"/>
      <c r="AN1856" s="8"/>
    </row>
    <row r="1857" spans="1:40">
      <c r="A1857" s="725"/>
      <c r="B1857" s="727"/>
      <c r="C1857" s="726"/>
      <c r="D1857" s="726"/>
      <c r="E1857" s="400"/>
      <c r="F1857" s="401"/>
      <c r="G1857" s="400"/>
      <c r="H1857" s="400"/>
      <c r="I1857" s="400"/>
      <c r="J1857" s="409"/>
      <c r="K1857" s="400"/>
      <c r="L1857" s="400"/>
      <c r="M1857" s="400"/>
      <c r="N1857" s="400"/>
      <c r="O1857" s="400"/>
      <c r="P1857" s="400"/>
      <c r="Q1857" s="400"/>
      <c r="R1857" s="400"/>
      <c r="S1857" s="400"/>
      <c r="T1857" s="400"/>
      <c r="V1857" s="403"/>
      <c r="W1857" s="403"/>
      <c r="X1857" s="403"/>
      <c r="Y1857" s="400"/>
      <c r="Z1857" s="400"/>
      <c r="AA1857" s="400"/>
      <c r="AB1857" s="400"/>
      <c r="AC1857" s="400"/>
      <c r="AD1857" s="400"/>
      <c r="AE1857" s="400"/>
      <c r="AF1857" s="400"/>
      <c r="AG1857" s="408"/>
      <c r="AH1857" s="400"/>
      <c r="AI1857" s="400"/>
      <c r="AJ1857" s="400"/>
      <c r="AK1857" s="400"/>
      <c r="AL1857" s="6"/>
      <c r="AM1857" s="6"/>
      <c r="AN1857" s="8"/>
    </row>
    <row r="1858" spans="1:40">
      <c r="A1858" s="725"/>
      <c r="B1858" s="727"/>
      <c r="C1858" s="726"/>
      <c r="D1858" s="726"/>
      <c r="E1858" s="400"/>
      <c r="F1858" s="401"/>
      <c r="G1858" s="400"/>
      <c r="H1858" s="400"/>
      <c r="I1858" s="400"/>
      <c r="J1858" s="409"/>
      <c r="K1858" s="400"/>
      <c r="L1858" s="400"/>
      <c r="M1858" s="400"/>
      <c r="N1858" s="400"/>
      <c r="O1858" s="400"/>
      <c r="P1858" s="400"/>
      <c r="Q1858" s="400"/>
      <c r="R1858" s="400"/>
      <c r="S1858" s="400"/>
      <c r="T1858" s="400"/>
      <c r="V1858" s="403"/>
      <c r="W1858" s="403"/>
      <c r="X1858" s="403"/>
      <c r="Y1858" s="400"/>
      <c r="Z1858" s="400"/>
      <c r="AA1858" s="400"/>
      <c r="AB1858" s="400"/>
      <c r="AC1858" s="400"/>
      <c r="AD1858" s="400"/>
      <c r="AE1858" s="400"/>
      <c r="AF1858" s="400"/>
      <c r="AG1858" s="408"/>
      <c r="AH1858" s="400"/>
      <c r="AI1858" s="400"/>
      <c r="AJ1858" s="400"/>
      <c r="AK1858" s="400"/>
      <c r="AL1858" s="6"/>
      <c r="AM1858" s="6"/>
      <c r="AN1858" s="8"/>
    </row>
    <row r="1859" spans="1:40">
      <c r="A1859" s="725"/>
      <c r="B1859" s="727"/>
      <c r="C1859" s="726"/>
      <c r="D1859" s="726"/>
      <c r="E1859" s="400"/>
      <c r="F1859" s="401"/>
      <c r="G1859" s="400"/>
      <c r="H1859" s="400"/>
      <c r="I1859" s="400"/>
      <c r="J1859" s="409"/>
      <c r="K1859" s="400"/>
      <c r="L1859" s="400"/>
      <c r="M1859" s="400"/>
      <c r="N1859" s="400"/>
      <c r="O1859" s="400"/>
      <c r="P1859" s="400"/>
      <c r="Q1859" s="400"/>
      <c r="R1859" s="400"/>
      <c r="S1859" s="400"/>
      <c r="T1859" s="400"/>
      <c r="V1859" s="403"/>
      <c r="W1859" s="403"/>
      <c r="X1859" s="403"/>
      <c r="Y1859" s="400"/>
      <c r="Z1859" s="400"/>
      <c r="AA1859" s="400"/>
      <c r="AB1859" s="400"/>
      <c r="AC1859" s="400"/>
      <c r="AD1859" s="400"/>
      <c r="AE1859" s="400"/>
      <c r="AF1859" s="400"/>
      <c r="AG1859" s="408"/>
      <c r="AH1859" s="400"/>
      <c r="AI1859" s="400"/>
      <c r="AJ1859" s="400"/>
      <c r="AK1859" s="400"/>
      <c r="AL1859" s="6"/>
      <c r="AM1859" s="6"/>
      <c r="AN1859" s="8"/>
    </row>
    <row r="1860" spans="1:40">
      <c r="A1860" s="725"/>
      <c r="B1860" s="727"/>
      <c r="C1860" s="726"/>
      <c r="D1860" s="726"/>
      <c r="E1860" s="400"/>
      <c r="F1860" s="401"/>
      <c r="G1860" s="400"/>
      <c r="H1860" s="400"/>
      <c r="I1860" s="400"/>
      <c r="J1860" s="409"/>
      <c r="K1860" s="400"/>
      <c r="L1860" s="400"/>
      <c r="M1860" s="400"/>
      <c r="N1860" s="400"/>
      <c r="O1860" s="400"/>
      <c r="P1860" s="400"/>
      <c r="Q1860" s="400"/>
      <c r="R1860" s="400"/>
      <c r="S1860" s="400"/>
      <c r="T1860" s="400"/>
      <c r="V1860" s="403"/>
      <c r="W1860" s="403"/>
      <c r="X1860" s="403"/>
      <c r="Y1860" s="400"/>
      <c r="Z1860" s="400"/>
      <c r="AA1860" s="400"/>
      <c r="AB1860" s="400"/>
      <c r="AC1860" s="400"/>
      <c r="AD1860" s="400"/>
      <c r="AE1860" s="400"/>
      <c r="AF1860" s="400"/>
      <c r="AG1860" s="408"/>
      <c r="AH1860" s="400"/>
      <c r="AI1860" s="400"/>
      <c r="AJ1860" s="400"/>
      <c r="AK1860" s="400"/>
      <c r="AL1860" s="6"/>
      <c r="AM1860" s="6"/>
      <c r="AN1860" s="8"/>
    </row>
    <row r="1861" spans="1:40">
      <c r="A1861" s="725"/>
      <c r="B1861" s="727"/>
      <c r="C1861" s="726"/>
      <c r="D1861" s="726"/>
      <c r="E1861" s="400"/>
      <c r="F1861" s="401"/>
      <c r="G1861" s="400"/>
      <c r="H1861" s="400"/>
      <c r="I1861" s="400"/>
      <c r="J1861" s="409"/>
      <c r="K1861" s="400"/>
      <c r="L1861" s="400"/>
      <c r="M1861" s="400"/>
      <c r="N1861" s="400"/>
      <c r="O1861" s="400"/>
      <c r="P1861" s="400"/>
      <c r="Q1861" s="400"/>
      <c r="R1861" s="400"/>
      <c r="S1861" s="400"/>
      <c r="T1861" s="400"/>
      <c r="V1861" s="403"/>
      <c r="W1861" s="403"/>
      <c r="X1861" s="403"/>
      <c r="Y1861" s="400"/>
      <c r="Z1861" s="400"/>
      <c r="AA1861" s="400"/>
      <c r="AB1861" s="400"/>
      <c r="AC1861" s="400"/>
      <c r="AD1861" s="400"/>
      <c r="AE1861" s="400"/>
      <c r="AF1861" s="400"/>
      <c r="AG1861" s="408"/>
      <c r="AH1861" s="400"/>
      <c r="AI1861" s="400"/>
      <c r="AJ1861" s="400"/>
      <c r="AK1861" s="400"/>
      <c r="AL1861" s="6"/>
      <c r="AM1861" s="6"/>
      <c r="AN1861" s="8"/>
    </row>
    <row r="1862" spans="1:40">
      <c r="A1862" s="725"/>
      <c r="B1862" s="727"/>
      <c r="C1862" s="726"/>
      <c r="D1862" s="726"/>
      <c r="E1862" s="400"/>
      <c r="F1862" s="401"/>
      <c r="G1862" s="400"/>
      <c r="H1862" s="400"/>
      <c r="I1862" s="400"/>
      <c r="J1862" s="409"/>
      <c r="K1862" s="400"/>
      <c r="L1862" s="400"/>
      <c r="M1862" s="400"/>
      <c r="N1862" s="400"/>
      <c r="O1862" s="400"/>
      <c r="P1862" s="400"/>
      <c r="Q1862" s="400"/>
      <c r="R1862" s="400"/>
      <c r="S1862" s="400"/>
      <c r="T1862" s="400"/>
      <c r="V1862" s="403"/>
      <c r="W1862" s="403"/>
      <c r="X1862" s="403"/>
      <c r="Y1862" s="400"/>
      <c r="Z1862" s="400"/>
      <c r="AA1862" s="400"/>
      <c r="AB1862" s="400"/>
      <c r="AC1862" s="400"/>
      <c r="AD1862" s="400"/>
      <c r="AE1862" s="400"/>
      <c r="AF1862" s="400"/>
      <c r="AG1862" s="408"/>
      <c r="AH1862" s="400"/>
      <c r="AI1862" s="400"/>
      <c r="AJ1862" s="400"/>
      <c r="AK1862" s="400"/>
      <c r="AL1862" s="6"/>
      <c r="AM1862" s="6"/>
      <c r="AN1862" s="8"/>
    </row>
    <row r="1863" spans="1:40">
      <c r="A1863" s="725"/>
      <c r="B1863" s="727"/>
      <c r="C1863" s="726"/>
      <c r="D1863" s="726"/>
      <c r="E1863" s="400"/>
      <c r="F1863" s="401"/>
      <c r="G1863" s="400"/>
      <c r="H1863" s="400"/>
      <c r="I1863" s="400"/>
      <c r="J1863" s="409"/>
      <c r="K1863" s="400"/>
      <c r="L1863" s="400"/>
      <c r="M1863" s="400"/>
      <c r="N1863" s="400"/>
      <c r="O1863" s="400"/>
      <c r="P1863" s="400"/>
      <c r="Q1863" s="400"/>
      <c r="R1863" s="400"/>
      <c r="S1863" s="400"/>
      <c r="T1863" s="400"/>
      <c r="V1863" s="403"/>
      <c r="W1863" s="403"/>
      <c r="X1863" s="403"/>
      <c r="Y1863" s="400"/>
      <c r="Z1863" s="400"/>
      <c r="AA1863" s="400"/>
      <c r="AB1863" s="400"/>
      <c r="AC1863" s="400"/>
      <c r="AD1863" s="400"/>
      <c r="AE1863" s="400"/>
      <c r="AF1863" s="400"/>
      <c r="AG1863" s="408"/>
      <c r="AH1863" s="400"/>
      <c r="AI1863" s="400"/>
      <c r="AJ1863" s="400"/>
      <c r="AK1863" s="400"/>
      <c r="AL1863" s="6"/>
      <c r="AM1863" s="6"/>
      <c r="AN1863" s="8"/>
    </row>
    <row r="1864" spans="1:40">
      <c r="A1864" s="725"/>
      <c r="B1864" s="727"/>
      <c r="C1864" s="726"/>
      <c r="D1864" s="726"/>
      <c r="E1864" s="400"/>
      <c r="F1864" s="401"/>
      <c r="G1864" s="400"/>
      <c r="H1864" s="400"/>
      <c r="I1864" s="400"/>
      <c r="J1864" s="409"/>
      <c r="K1864" s="400"/>
      <c r="L1864" s="400"/>
      <c r="M1864" s="400"/>
      <c r="N1864" s="400"/>
      <c r="O1864" s="400"/>
      <c r="P1864" s="400"/>
      <c r="Q1864" s="400"/>
      <c r="R1864" s="400"/>
      <c r="S1864" s="400"/>
      <c r="T1864" s="400"/>
      <c r="V1864" s="403"/>
      <c r="W1864" s="403"/>
      <c r="X1864" s="403"/>
      <c r="Y1864" s="400"/>
      <c r="Z1864" s="400"/>
      <c r="AA1864" s="400"/>
      <c r="AB1864" s="400"/>
      <c r="AC1864" s="400"/>
      <c r="AD1864" s="400"/>
      <c r="AE1864" s="400"/>
      <c r="AF1864" s="400"/>
      <c r="AG1864" s="408"/>
      <c r="AH1864" s="400"/>
      <c r="AI1864" s="400"/>
      <c r="AJ1864" s="400"/>
      <c r="AK1864" s="400"/>
      <c r="AL1864" s="6"/>
      <c r="AM1864" s="6"/>
      <c r="AN1864" s="8"/>
    </row>
    <row r="1865" spans="1:40">
      <c r="A1865" s="725"/>
      <c r="B1865" s="727"/>
      <c r="C1865" s="726"/>
      <c r="D1865" s="726"/>
      <c r="E1865" s="400"/>
      <c r="F1865" s="401"/>
      <c r="G1865" s="400"/>
      <c r="H1865" s="400"/>
      <c r="I1865" s="400"/>
      <c r="J1865" s="409"/>
      <c r="K1865" s="400"/>
      <c r="L1865" s="400"/>
      <c r="M1865" s="400"/>
      <c r="N1865" s="400"/>
      <c r="O1865" s="400"/>
      <c r="P1865" s="400"/>
      <c r="Q1865" s="400"/>
      <c r="R1865" s="400"/>
      <c r="S1865" s="400"/>
      <c r="T1865" s="400"/>
      <c r="V1865" s="403"/>
      <c r="W1865" s="403"/>
      <c r="X1865" s="403"/>
      <c r="Y1865" s="400"/>
      <c r="Z1865" s="400"/>
      <c r="AA1865" s="400"/>
      <c r="AB1865" s="400"/>
      <c r="AC1865" s="400"/>
      <c r="AD1865" s="400"/>
      <c r="AE1865" s="400"/>
      <c r="AF1865" s="400"/>
      <c r="AG1865" s="408"/>
      <c r="AH1865" s="400"/>
      <c r="AI1865" s="400"/>
      <c r="AJ1865" s="400"/>
      <c r="AK1865" s="400"/>
      <c r="AL1865" s="6"/>
      <c r="AM1865" s="6"/>
      <c r="AN1865" s="8"/>
    </row>
    <row r="1866" spans="1:40">
      <c r="A1866" s="725"/>
      <c r="B1866" s="727"/>
      <c r="C1866" s="726"/>
      <c r="D1866" s="726"/>
      <c r="E1866" s="400"/>
      <c r="F1866" s="401"/>
      <c r="G1866" s="400"/>
      <c r="H1866" s="400"/>
      <c r="I1866" s="400"/>
      <c r="J1866" s="409"/>
      <c r="K1866" s="400"/>
      <c r="L1866" s="400"/>
      <c r="M1866" s="400"/>
      <c r="N1866" s="400"/>
      <c r="O1866" s="400"/>
      <c r="P1866" s="400"/>
      <c r="Q1866" s="400"/>
      <c r="R1866" s="400"/>
      <c r="S1866" s="400"/>
      <c r="T1866" s="400"/>
      <c r="V1866" s="403"/>
      <c r="W1866" s="403"/>
      <c r="X1866" s="403"/>
      <c r="Y1866" s="400"/>
      <c r="Z1866" s="400"/>
      <c r="AA1866" s="400"/>
      <c r="AB1866" s="400"/>
      <c r="AC1866" s="400"/>
      <c r="AD1866" s="400"/>
      <c r="AE1866" s="400"/>
      <c r="AF1866" s="400"/>
      <c r="AG1866" s="408"/>
      <c r="AH1866" s="400"/>
      <c r="AI1866" s="400"/>
      <c r="AJ1866" s="400"/>
      <c r="AK1866" s="400"/>
      <c r="AL1866" s="6"/>
      <c r="AM1866" s="6"/>
      <c r="AN1866" s="8"/>
    </row>
    <row r="1867" spans="1:40">
      <c r="A1867" s="725"/>
      <c r="B1867" s="727"/>
      <c r="C1867" s="726"/>
      <c r="D1867" s="726"/>
      <c r="E1867" s="400"/>
      <c r="F1867" s="401"/>
      <c r="G1867" s="400"/>
      <c r="H1867" s="400"/>
      <c r="I1867" s="400"/>
      <c r="J1867" s="409"/>
      <c r="K1867" s="400"/>
      <c r="L1867" s="400"/>
      <c r="M1867" s="400"/>
      <c r="N1867" s="400"/>
      <c r="O1867" s="400"/>
      <c r="P1867" s="400"/>
      <c r="Q1867" s="400"/>
      <c r="R1867" s="400"/>
      <c r="S1867" s="400"/>
      <c r="T1867" s="400"/>
      <c r="V1867" s="403"/>
      <c r="W1867" s="403"/>
      <c r="X1867" s="403"/>
      <c r="Y1867" s="400"/>
      <c r="Z1867" s="400"/>
      <c r="AA1867" s="400"/>
      <c r="AB1867" s="400"/>
      <c r="AC1867" s="400"/>
      <c r="AD1867" s="400"/>
      <c r="AE1867" s="400"/>
      <c r="AF1867" s="400"/>
      <c r="AG1867" s="408"/>
      <c r="AH1867" s="400"/>
      <c r="AI1867" s="400"/>
      <c r="AJ1867" s="400"/>
      <c r="AK1867" s="400"/>
      <c r="AL1867" s="6"/>
      <c r="AM1867" s="6"/>
      <c r="AN1867" s="8"/>
    </row>
    <row r="1868" spans="1:40">
      <c r="A1868" s="725"/>
      <c r="B1868" s="727"/>
      <c r="C1868" s="726"/>
      <c r="D1868" s="726"/>
      <c r="E1868" s="400"/>
      <c r="F1868" s="401"/>
      <c r="G1868" s="400"/>
      <c r="H1868" s="400"/>
      <c r="I1868" s="400"/>
      <c r="J1868" s="409"/>
      <c r="K1868" s="400"/>
      <c r="L1868" s="400"/>
      <c r="M1868" s="400"/>
      <c r="N1868" s="400"/>
      <c r="O1868" s="400"/>
      <c r="P1868" s="400"/>
      <c r="Q1868" s="400"/>
      <c r="R1868" s="400"/>
      <c r="S1868" s="400"/>
      <c r="T1868" s="400"/>
      <c r="V1868" s="403"/>
      <c r="W1868" s="403"/>
      <c r="X1868" s="403"/>
      <c r="Y1868" s="400"/>
      <c r="Z1868" s="400"/>
      <c r="AA1868" s="400"/>
      <c r="AB1868" s="400"/>
      <c r="AC1868" s="400"/>
      <c r="AD1868" s="400"/>
      <c r="AE1868" s="400"/>
      <c r="AF1868" s="400"/>
      <c r="AG1868" s="408"/>
      <c r="AH1868" s="400"/>
      <c r="AI1868" s="400"/>
      <c r="AJ1868" s="400"/>
      <c r="AK1868" s="400"/>
      <c r="AL1868" s="6"/>
      <c r="AM1868" s="6"/>
      <c r="AN1868" s="8"/>
    </row>
    <row r="1869" spans="1:40">
      <c r="A1869" s="725"/>
      <c r="B1869" s="727"/>
      <c r="C1869" s="726"/>
      <c r="D1869" s="726"/>
      <c r="E1869" s="400"/>
      <c r="F1869" s="401"/>
      <c r="G1869" s="400"/>
      <c r="H1869" s="400"/>
      <c r="I1869" s="400"/>
      <c r="J1869" s="409"/>
      <c r="K1869" s="400"/>
      <c r="L1869" s="400"/>
      <c r="M1869" s="400"/>
      <c r="N1869" s="400"/>
      <c r="O1869" s="400"/>
      <c r="P1869" s="400"/>
      <c r="Q1869" s="400"/>
      <c r="R1869" s="400"/>
      <c r="S1869" s="400"/>
      <c r="T1869" s="400"/>
      <c r="V1869" s="403"/>
      <c r="W1869" s="403"/>
      <c r="X1869" s="403"/>
      <c r="Y1869" s="400"/>
      <c r="Z1869" s="400"/>
      <c r="AA1869" s="400"/>
      <c r="AB1869" s="400"/>
      <c r="AC1869" s="400"/>
      <c r="AD1869" s="400"/>
      <c r="AE1869" s="400"/>
      <c r="AF1869" s="400"/>
      <c r="AG1869" s="408"/>
      <c r="AH1869" s="400"/>
      <c r="AI1869" s="400"/>
      <c r="AJ1869" s="400"/>
      <c r="AK1869" s="400"/>
      <c r="AL1869" s="6"/>
      <c r="AM1869" s="6"/>
      <c r="AN1869" s="8"/>
    </row>
    <row r="1870" spans="1:40">
      <c r="A1870" s="725"/>
      <c r="B1870" s="727"/>
      <c r="C1870" s="726"/>
      <c r="D1870" s="726"/>
      <c r="E1870" s="400"/>
      <c r="F1870" s="401"/>
      <c r="G1870" s="400"/>
      <c r="H1870" s="400"/>
      <c r="I1870" s="400"/>
      <c r="J1870" s="409"/>
      <c r="K1870" s="400"/>
      <c r="L1870" s="400"/>
      <c r="M1870" s="400"/>
      <c r="N1870" s="400"/>
      <c r="O1870" s="400"/>
      <c r="P1870" s="400"/>
      <c r="Q1870" s="400"/>
      <c r="R1870" s="400"/>
      <c r="S1870" s="400"/>
      <c r="T1870" s="400"/>
      <c r="V1870" s="403"/>
      <c r="W1870" s="403"/>
      <c r="X1870" s="403"/>
      <c r="Y1870" s="400"/>
      <c r="Z1870" s="400"/>
      <c r="AA1870" s="400"/>
      <c r="AB1870" s="400"/>
      <c r="AC1870" s="400"/>
      <c r="AD1870" s="400"/>
      <c r="AE1870" s="400"/>
      <c r="AF1870" s="400"/>
      <c r="AG1870" s="408"/>
      <c r="AH1870" s="400"/>
      <c r="AI1870" s="400"/>
      <c r="AJ1870" s="400"/>
      <c r="AK1870" s="400"/>
      <c r="AL1870" s="6"/>
      <c r="AM1870" s="6"/>
      <c r="AN1870" s="8"/>
    </row>
    <row r="1871" spans="1:40">
      <c r="A1871" s="725"/>
      <c r="B1871" s="727"/>
      <c r="C1871" s="726"/>
      <c r="D1871" s="726"/>
      <c r="E1871" s="400"/>
      <c r="F1871" s="401"/>
      <c r="G1871" s="400"/>
      <c r="H1871" s="400"/>
      <c r="I1871" s="400"/>
      <c r="J1871" s="409"/>
      <c r="K1871" s="400"/>
      <c r="L1871" s="400"/>
      <c r="M1871" s="400"/>
      <c r="N1871" s="400"/>
      <c r="O1871" s="400"/>
      <c r="P1871" s="400"/>
      <c r="Q1871" s="400"/>
      <c r="R1871" s="400"/>
      <c r="S1871" s="400"/>
      <c r="T1871" s="400"/>
      <c r="V1871" s="403"/>
      <c r="W1871" s="403"/>
      <c r="X1871" s="403"/>
      <c r="Y1871" s="400"/>
      <c r="Z1871" s="400"/>
      <c r="AA1871" s="400"/>
      <c r="AB1871" s="400"/>
      <c r="AC1871" s="400"/>
      <c r="AD1871" s="400"/>
      <c r="AE1871" s="400"/>
      <c r="AF1871" s="400"/>
      <c r="AG1871" s="408"/>
      <c r="AH1871" s="400"/>
      <c r="AI1871" s="400"/>
      <c r="AJ1871" s="400"/>
      <c r="AK1871" s="400"/>
      <c r="AL1871" s="6"/>
      <c r="AM1871" s="6"/>
      <c r="AN1871" s="8"/>
    </row>
    <row r="1872" spans="1:40">
      <c r="A1872" s="725"/>
      <c r="B1872" s="727"/>
      <c r="C1872" s="726"/>
      <c r="D1872" s="726"/>
      <c r="E1872" s="400"/>
      <c r="F1872" s="401"/>
      <c r="G1872" s="400"/>
      <c r="H1872" s="400"/>
      <c r="I1872" s="400"/>
      <c r="J1872" s="409"/>
      <c r="K1872" s="400"/>
      <c r="L1872" s="400"/>
      <c r="M1872" s="400"/>
      <c r="N1872" s="400"/>
      <c r="O1872" s="400"/>
      <c r="P1872" s="400"/>
      <c r="Q1872" s="400"/>
      <c r="R1872" s="400"/>
      <c r="S1872" s="400"/>
      <c r="T1872" s="400"/>
      <c r="V1872" s="403"/>
      <c r="W1872" s="403"/>
      <c r="X1872" s="403"/>
      <c r="Y1872" s="400"/>
      <c r="Z1872" s="400"/>
      <c r="AA1872" s="400"/>
      <c r="AB1872" s="400"/>
      <c r="AC1872" s="400"/>
      <c r="AD1872" s="400"/>
      <c r="AE1872" s="400"/>
      <c r="AF1872" s="400"/>
      <c r="AG1872" s="408"/>
      <c r="AH1872" s="400"/>
      <c r="AI1872" s="400"/>
      <c r="AJ1872" s="400"/>
      <c r="AK1872" s="400"/>
      <c r="AL1872" s="6"/>
      <c r="AM1872" s="6"/>
      <c r="AN1872" s="8"/>
    </row>
    <row r="1873" spans="1:40">
      <c r="A1873" s="725"/>
      <c r="B1873" s="727"/>
      <c r="C1873" s="726"/>
      <c r="D1873" s="726"/>
      <c r="E1873" s="400"/>
      <c r="F1873" s="401"/>
      <c r="G1873" s="400"/>
      <c r="H1873" s="400"/>
      <c r="I1873" s="400"/>
      <c r="J1873" s="409"/>
      <c r="K1873" s="400"/>
      <c r="L1873" s="400"/>
      <c r="M1873" s="400"/>
      <c r="N1873" s="400"/>
      <c r="O1873" s="400"/>
      <c r="P1873" s="400"/>
      <c r="Q1873" s="400"/>
      <c r="R1873" s="400"/>
      <c r="S1873" s="400"/>
      <c r="T1873" s="400"/>
      <c r="V1873" s="403"/>
      <c r="W1873" s="403"/>
      <c r="X1873" s="403"/>
      <c r="Y1873" s="400"/>
      <c r="Z1873" s="400"/>
      <c r="AA1873" s="400"/>
      <c r="AB1873" s="400"/>
      <c r="AC1873" s="400"/>
      <c r="AD1873" s="400"/>
      <c r="AE1873" s="400"/>
      <c r="AF1873" s="400"/>
      <c r="AG1873" s="408"/>
      <c r="AH1873" s="400"/>
      <c r="AI1873" s="400"/>
      <c r="AJ1873" s="400"/>
      <c r="AK1873" s="400"/>
      <c r="AL1873" s="6"/>
      <c r="AM1873" s="6"/>
      <c r="AN1873" s="8"/>
    </row>
    <row r="1874" spans="1:40">
      <c r="A1874" s="725"/>
      <c r="B1874" s="727"/>
      <c r="C1874" s="726"/>
      <c r="D1874" s="726"/>
      <c r="E1874" s="400"/>
      <c r="F1874" s="401"/>
      <c r="G1874" s="400"/>
      <c r="H1874" s="400"/>
      <c r="I1874" s="400"/>
      <c r="J1874" s="409"/>
      <c r="K1874" s="400"/>
      <c r="L1874" s="400"/>
      <c r="M1874" s="400"/>
      <c r="N1874" s="400"/>
      <c r="O1874" s="400"/>
      <c r="P1874" s="400"/>
      <c r="Q1874" s="400"/>
      <c r="R1874" s="400"/>
      <c r="S1874" s="400"/>
      <c r="T1874" s="400"/>
      <c r="V1874" s="403"/>
      <c r="W1874" s="403"/>
      <c r="X1874" s="403"/>
      <c r="Y1874" s="400"/>
      <c r="Z1874" s="400"/>
      <c r="AA1874" s="400"/>
      <c r="AB1874" s="400"/>
      <c r="AC1874" s="400"/>
      <c r="AD1874" s="400"/>
      <c r="AE1874" s="400"/>
      <c r="AF1874" s="400"/>
      <c r="AG1874" s="408"/>
      <c r="AH1874" s="400"/>
      <c r="AI1874" s="400"/>
      <c r="AJ1874" s="400"/>
      <c r="AK1874" s="400"/>
      <c r="AL1874" s="6"/>
      <c r="AM1874" s="6"/>
      <c r="AN1874" s="8"/>
    </row>
    <row r="1875" spans="1:40">
      <c r="A1875" s="725"/>
      <c r="B1875" s="727"/>
      <c r="C1875" s="726"/>
      <c r="D1875" s="726"/>
      <c r="E1875" s="400"/>
      <c r="F1875" s="401"/>
      <c r="G1875" s="400"/>
      <c r="H1875" s="400"/>
      <c r="I1875" s="400"/>
      <c r="J1875" s="409"/>
      <c r="K1875" s="400"/>
      <c r="L1875" s="400"/>
      <c r="M1875" s="400"/>
      <c r="N1875" s="400"/>
      <c r="O1875" s="400"/>
      <c r="P1875" s="400"/>
      <c r="Q1875" s="400"/>
      <c r="R1875" s="400"/>
      <c r="S1875" s="400"/>
      <c r="T1875" s="400"/>
      <c r="V1875" s="403"/>
      <c r="W1875" s="403"/>
      <c r="X1875" s="403"/>
      <c r="Y1875" s="400"/>
      <c r="Z1875" s="400"/>
      <c r="AA1875" s="400"/>
      <c r="AB1875" s="400"/>
      <c r="AC1875" s="400"/>
      <c r="AD1875" s="400"/>
      <c r="AE1875" s="400"/>
      <c r="AF1875" s="400"/>
      <c r="AG1875" s="408"/>
      <c r="AH1875" s="400"/>
      <c r="AI1875" s="400"/>
      <c r="AJ1875" s="400"/>
      <c r="AK1875" s="400"/>
      <c r="AL1875" s="6"/>
      <c r="AM1875" s="6"/>
      <c r="AN1875" s="8"/>
    </row>
    <row r="1876" spans="1:40">
      <c r="A1876" s="725"/>
      <c r="B1876" s="727"/>
      <c r="C1876" s="726"/>
      <c r="D1876" s="726"/>
      <c r="E1876" s="400"/>
      <c r="F1876" s="401"/>
      <c r="G1876" s="400"/>
      <c r="H1876" s="400"/>
      <c r="I1876" s="400"/>
      <c r="J1876" s="409"/>
      <c r="K1876" s="400"/>
      <c r="L1876" s="400"/>
      <c r="M1876" s="400"/>
      <c r="N1876" s="400"/>
      <c r="O1876" s="400"/>
      <c r="P1876" s="400"/>
      <c r="Q1876" s="400"/>
      <c r="R1876" s="400"/>
      <c r="S1876" s="400"/>
      <c r="T1876" s="400"/>
      <c r="V1876" s="403"/>
      <c r="W1876" s="403"/>
      <c r="X1876" s="403"/>
      <c r="Y1876" s="400"/>
      <c r="Z1876" s="400"/>
      <c r="AA1876" s="400"/>
      <c r="AB1876" s="400"/>
      <c r="AC1876" s="400"/>
      <c r="AD1876" s="400"/>
      <c r="AE1876" s="400"/>
      <c r="AF1876" s="400"/>
      <c r="AG1876" s="408"/>
      <c r="AH1876" s="400"/>
      <c r="AI1876" s="400"/>
      <c r="AJ1876" s="400"/>
      <c r="AK1876" s="400"/>
      <c r="AL1876" s="6"/>
      <c r="AM1876" s="6"/>
      <c r="AN1876" s="8"/>
    </row>
    <row r="1877" spans="1:40">
      <c r="A1877" s="725"/>
      <c r="B1877" s="727"/>
      <c r="C1877" s="726"/>
      <c r="D1877" s="726"/>
      <c r="E1877" s="400"/>
      <c r="F1877" s="401"/>
      <c r="G1877" s="400"/>
      <c r="H1877" s="400"/>
      <c r="I1877" s="400"/>
      <c r="J1877" s="409"/>
      <c r="K1877" s="400"/>
      <c r="L1877" s="400"/>
      <c r="M1877" s="400"/>
      <c r="N1877" s="400"/>
      <c r="O1877" s="400"/>
      <c r="P1877" s="400"/>
      <c r="Q1877" s="400"/>
      <c r="R1877" s="400"/>
      <c r="S1877" s="400"/>
      <c r="T1877" s="400"/>
      <c r="V1877" s="403"/>
      <c r="W1877" s="403"/>
      <c r="X1877" s="403"/>
      <c r="Y1877" s="400"/>
      <c r="Z1877" s="400"/>
      <c r="AA1877" s="400"/>
      <c r="AB1877" s="400"/>
      <c r="AC1877" s="400"/>
      <c r="AD1877" s="400"/>
      <c r="AE1877" s="400"/>
      <c r="AF1877" s="400"/>
      <c r="AG1877" s="408"/>
      <c r="AH1877" s="400"/>
      <c r="AI1877" s="400"/>
      <c r="AJ1877" s="400"/>
      <c r="AK1877" s="400"/>
      <c r="AL1877" s="6"/>
      <c r="AM1877" s="6"/>
      <c r="AN1877" s="8"/>
    </row>
    <row r="1878" spans="1:40">
      <c r="A1878" s="725"/>
      <c r="B1878" s="727"/>
      <c r="C1878" s="726"/>
      <c r="D1878" s="726"/>
      <c r="E1878" s="400"/>
      <c r="F1878" s="401"/>
      <c r="G1878" s="400"/>
      <c r="H1878" s="400"/>
      <c r="I1878" s="400"/>
      <c r="J1878" s="409"/>
      <c r="K1878" s="400"/>
      <c r="L1878" s="400"/>
      <c r="M1878" s="400"/>
      <c r="N1878" s="400"/>
      <c r="O1878" s="400"/>
      <c r="P1878" s="400"/>
      <c r="Q1878" s="400"/>
      <c r="R1878" s="400"/>
      <c r="S1878" s="400"/>
      <c r="T1878" s="400"/>
      <c r="V1878" s="403"/>
      <c r="W1878" s="403"/>
      <c r="X1878" s="403"/>
      <c r="Y1878" s="400"/>
      <c r="Z1878" s="400"/>
      <c r="AA1878" s="400"/>
      <c r="AB1878" s="400"/>
      <c r="AC1878" s="400"/>
      <c r="AD1878" s="400"/>
      <c r="AE1878" s="400"/>
      <c r="AF1878" s="400"/>
      <c r="AG1878" s="408"/>
      <c r="AH1878" s="400"/>
      <c r="AI1878" s="400"/>
      <c r="AJ1878" s="400"/>
      <c r="AK1878" s="400"/>
      <c r="AL1878" s="6"/>
      <c r="AM1878" s="6"/>
      <c r="AN1878" s="8"/>
    </row>
    <row r="1879" spans="1:40">
      <c r="A1879" s="725"/>
      <c r="B1879" s="727"/>
      <c r="C1879" s="726"/>
      <c r="D1879" s="726"/>
      <c r="E1879" s="400"/>
      <c r="F1879" s="401"/>
      <c r="G1879" s="400"/>
      <c r="H1879" s="400"/>
      <c r="I1879" s="400"/>
      <c r="J1879" s="409"/>
      <c r="K1879" s="400"/>
      <c r="L1879" s="400"/>
      <c r="M1879" s="400"/>
      <c r="N1879" s="400"/>
      <c r="O1879" s="400"/>
      <c r="P1879" s="400"/>
      <c r="Q1879" s="400"/>
      <c r="R1879" s="400"/>
      <c r="S1879" s="400"/>
      <c r="T1879" s="400"/>
      <c r="V1879" s="403"/>
      <c r="W1879" s="403"/>
      <c r="X1879" s="403"/>
      <c r="Y1879" s="400"/>
      <c r="Z1879" s="400"/>
      <c r="AA1879" s="400"/>
      <c r="AB1879" s="400"/>
      <c r="AC1879" s="400"/>
      <c r="AD1879" s="400"/>
      <c r="AE1879" s="400"/>
      <c r="AF1879" s="400"/>
      <c r="AG1879" s="408"/>
      <c r="AH1879" s="400"/>
      <c r="AI1879" s="400"/>
      <c r="AJ1879" s="400"/>
      <c r="AK1879" s="400"/>
      <c r="AL1879" s="6"/>
      <c r="AM1879" s="6"/>
      <c r="AN1879" s="8"/>
    </row>
    <row r="1880" spans="1:40">
      <c r="A1880" s="725"/>
      <c r="B1880" s="727"/>
      <c r="C1880" s="726"/>
      <c r="D1880" s="726"/>
      <c r="E1880" s="400"/>
      <c r="F1880" s="401"/>
      <c r="G1880" s="400"/>
      <c r="H1880" s="400"/>
      <c r="I1880" s="400"/>
      <c r="J1880" s="409"/>
      <c r="K1880" s="400"/>
      <c r="L1880" s="400"/>
      <c r="M1880" s="400"/>
      <c r="N1880" s="400"/>
      <c r="O1880" s="400"/>
      <c r="P1880" s="400"/>
      <c r="Q1880" s="400"/>
      <c r="R1880" s="400"/>
      <c r="S1880" s="400"/>
      <c r="T1880" s="400"/>
      <c r="V1880" s="403"/>
      <c r="W1880" s="403"/>
      <c r="X1880" s="403"/>
      <c r="Y1880" s="400"/>
      <c r="Z1880" s="400"/>
      <c r="AA1880" s="400"/>
      <c r="AB1880" s="400"/>
      <c r="AC1880" s="400"/>
      <c r="AD1880" s="400"/>
      <c r="AE1880" s="400"/>
      <c r="AF1880" s="400"/>
      <c r="AG1880" s="408"/>
      <c r="AH1880" s="400"/>
      <c r="AI1880" s="400"/>
      <c r="AJ1880" s="400"/>
      <c r="AK1880" s="400"/>
      <c r="AL1880" s="6"/>
      <c r="AM1880" s="6"/>
      <c r="AN1880" s="8"/>
    </row>
    <row r="1881" spans="1:40">
      <c r="A1881" s="725"/>
      <c r="B1881" s="727"/>
      <c r="C1881" s="726"/>
      <c r="D1881" s="726"/>
      <c r="E1881" s="400"/>
      <c r="F1881" s="401"/>
      <c r="G1881" s="400"/>
      <c r="H1881" s="400"/>
      <c r="I1881" s="400"/>
      <c r="J1881" s="409"/>
      <c r="K1881" s="400"/>
      <c r="L1881" s="400"/>
      <c r="M1881" s="400"/>
      <c r="N1881" s="400"/>
      <c r="O1881" s="400"/>
      <c r="P1881" s="400"/>
      <c r="Q1881" s="400"/>
      <c r="R1881" s="400"/>
      <c r="S1881" s="400"/>
      <c r="T1881" s="400"/>
      <c r="V1881" s="403"/>
      <c r="W1881" s="403"/>
      <c r="X1881" s="403"/>
      <c r="Y1881" s="400"/>
      <c r="Z1881" s="400"/>
      <c r="AA1881" s="400"/>
      <c r="AB1881" s="400"/>
      <c r="AC1881" s="400"/>
      <c r="AD1881" s="400"/>
      <c r="AE1881" s="400"/>
      <c r="AF1881" s="400"/>
      <c r="AG1881" s="408"/>
      <c r="AH1881" s="400"/>
      <c r="AI1881" s="400"/>
      <c r="AJ1881" s="400"/>
      <c r="AK1881" s="400"/>
      <c r="AL1881" s="6"/>
      <c r="AM1881" s="6"/>
      <c r="AN1881" s="8"/>
    </row>
    <row r="1882" spans="1:40">
      <c r="A1882" s="725"/>
      <c r="B1882" s="727"/>
      <c r="C1882" s="726"/>
      <c r="D1882" s="726"/>
      <c r="E1882" s="400"/>
      <c r="F1882" s="401"/>
      <c r="G1882" s="400"/>
      <c r="H1882" s="400"/>
      <c r="I1882" s="400"/>
      <c r="J1882" s="409"/>
      <c r="K1882" s="400"/>
      <c r="L1882" s="400"/>
      <c r="M1882" s="400"/>
      <c r="N1882" s="400"/>
      <c r="O1882" s="400"/>
      <c r="P1882" s="400"/>
      <c r="Q1882" s="400"/>
      <c r="R1882" s="400"/>
      <c r="S1882" s="400"/>
      <c r="T1882" s="400"/>
      <c r="V1882" s="403"/>
      <c r="W1882" s="403"/>
      <c r="X1882" s="403"/>
      <c r="Y1882" s="400"/>
      <c r="Z1882" s="400"/>
      <c r="AA1882" s="400"/>
      <c r="AB1882" s="400"/>
      <c r="AC1882" s="400"/>
      <c r="AD1882" s="400"/>
      <c r="AE1882" s="400"/>
      <c r="AF1882" s="400"/>
      <c r="AG1882" s="408"/>
      <c r="AH1882" s="400"/>
      <c r="AI1882" s="400"/>
      <c r="AJ1882" s="400"/>
      <c r="AK1882" s="400"/>
      <c r="AL1882" s="6"/>
      <c r="AM1882" s="6"/>
      <c r="AN1882" s="8"/>
    </row>
    <row r="1883" spans="1:40">
      <c r="A1883" s="725"/>
      <c r="B1883" s="727"/>
      <c r="C1883" s="726"/>
      <c r="D1883" s="726"/>
      <c r="E1883" s="400"/>
      <c r="F1883" s="401"/>
      <c r="G1883" s="400"/>
      <c r="H1883" s="400"/>
      <c r="I1883" s="400"/>
      <c r="J1883" s="409"/>
      <c r="K1883" s="400"/>
      <c r="L1883" s="400"/>
      <c r="M1883" s="400"/>
      <c r="N1883" s="400"/>
      <c r="O1883" s="400"/>
      <c r="P1883" s="400"/>
      <c r="Q1883" s="400"/>
      <c r="R1883" s="400"/>
      <c r="S1883" s="400"/>
      <c r="T1883" s="400"/>
      <c r="V1883" s="403"/>
      <c r="W1883" s="403"/>
      <c r="X1883" s="403"/>
      <c r="Y1883" s="400"/>
      <c r="Z1883" s="400"/>
      <c r="AA1883" s="400"/>
      <c r="AB1883" s="400"/>
      <c r="AC1883" s="400"/>
      <c r="AD1883" s="400"/>
      <c r="AE1883" s="400"/>
      <c r="AF1883" s="400"/>
      <c r="AG1883" s="408"/>
      <c r="AH1883" s="400"/>
      <c r="AI1883" s="400"/>
      <c r="AJ1883" s="400"/>
      <c r="AK1883" s="400"/>
      <c r="AL1883" s="6"/>
      <c r="AM1883" s="6"/>
      <c r="AN1883" s="8"/>
    </row>
    <row r="1884" spans="1:40">
      <c r="A1884" s="725"/>
      <c r="B1884" s="727"/>
      <c r="C1884" s="726"/>
      <c r="D1884" s="726"/>
      <c r="E1884" s="400"/>
      <c r="F1884" s="401"/>
      <c r="G1884" s="400"/>
      <c r="H1884" s="400"/>
      <c r="I1884" s="400"/>
      <c r="J1884" s="409"/>
      <c r="K1884" s="400"/>
      <c r="L1884" s="400"/>
      <c r="M1884" s="400"/>
      <c r="N1884" s="400"/>
      <c r="O1884" s="400"/>
      <c r="P1884" s="400"/>
      <c r="Q1884" s="400"/>
      <c r="R1884" s="400"/>
      <c r="S1884" s="400"/>
      <c r="T1884" s="400"/>
      <c r="V1884" s="403"/>
      <c r="W1884" s="403"/>
      <c r="X1884" s="403"/>
      <c r="Y1884" s="400"/>
      <c r="Z1884" s="400"/>
      <c r="AA1884" s="400"/>
      <c r="AB1884" s="400"/>
      <c r="AC1884" s="400"/>
      <c r="AD1884" s="400"/>
      <c r="AE1884" s="400"/>
      <c r="AF1884" s="400"/>
      <c r="AG1884" s="408"/>
      <c r="AH1884" s="400"/>
      <c r="AI1884" s="400"/>
      <c r="AJ1884" s="400"/>
      <c r="AK1884" s="400"/>
      <c r="AL1884" s="6"/>
      <c r="AM1884" s="6"/>
      <c r="AN1884" s="8"/>
    </row>
    <row r="1885" spans="1:40">
      <c r="A1885" s="725"/>
      <c r="B1885" s="727"/>
      <c r="C1885" s="726"/>
      <c r="D1885" s="726"/>
      <c r="E1885" s="400"/>
      <c r="F1885" s="401"/>
      <c r="G1885" s="400"/>
      <c r="H1885" s="400"/>
      <c r="I1885" s="400"/>
      <c r="J1885" s="409"/>
      <c r="K1885" s="400"/>
      <c r="L1885" s="400"/>
      <c r="M1885" s="400"/>
      <c r="N1885" s="400"/>
      <c r="O1885" s="400"/>
      <c r="P1885" s="400"/>
      <c r="Q1885" s="400"/>
      <c r="R1885" s="400"/>
      <c r="S1885" s="400"/>
      <c r="T1885" s="400"/>
      <c r="V1885" s="403"/>
      <c r="W1885" s="403"/>
      <c r="X1885" s="403"/>
      <c r="Y1885" s="400"/>
      <c r="Z1885" s="400"/>
      <c r="AA1885" s="400"/>
      <c r="AB1885" s="400"/>
      <c r="AC1885" s="400"/>
      <c r="AD1885" s="400"/>
      <c r="AE1885" s="400"/>
      <c r="AF1885" s="400"/>
      <c r="AG1885" s="408"/>
      <c r="AH1885" s="400"/>
      <c r="AI1885" s="400"/>
      <c r="AJ1885" s="400"/>
      <c r="AK1885" s="400"/>
      <c r="AL1885" s="6"/>
      <c r="AM1885" s="6"/>
      <c r="AN1885" s="8"/>
    </row>
    <row r="1886" spans="1:40">
      <c r="A1886" s="725"/>
      <c r="B1886" s="727"/>
      <c r="C1886" s="726"/>
      <c r="D1886" s="726"/>
      <c r="E1886" s="400"/>
      <c r="F1886" s="401"/>
      <c r="G1886" s="400"/>
      <c r="H1886" s="400"/>
      <c r="I1886" s="400"/>
      <c r="J1886" s="409"/>
      <c r="K1886" s="400"/>
      <c r="L1886" s="400"/>
      <c r="M1886" s="400"/>
      <c r="N1886" s="400"/>
      <c r="O1886" s="400"/>
      <c r="P1886" s="400"/>
      <c r="Q1886" s="400"/>
      <c r="R1886" s="400"/>
      <c r="S1886" s="400"/>
      <c r="T1886" s="400"/>
      <c r="V1886" s="403"/>
      <c r="W1886" s="403"/>
      <c r="X1886" s="403"/>
      <c r="Y1886" s="400"/>
      <c r="Z1886" s="400"/>
      <c r="AA1886" s="400"/>
      <c r="AB1886" s="400"/>
      <c r="AC1886" s="400"/>
      <c r="AD1886" s="400"/>
      <c r="AE1886" s="400"/>
      <c r="AF1886" s="400"/>
      <c r="AG1886" s="408"/>
      <c r="AH1886" s="400"/>
      <c r="AI1886" s="400"/>
      <c r="AJ1886" s="400"/>
      <c r="AK1886" s="400"/>
      <c r="AL1886" s="6"/>
      <c r="AM1886" s="6"/>
      <c r="AN1886" s="8"/>
    </row>
    <row r="1887" spans="1:40">
      <c r="A1887" s="725"/>
      <c r="B1887" s="727"/>
      <c r="C1887" s="726"/>
      <c r="D1887" s="726"/>
      <c r="E1887" s="400"/>
      <c r="F1887" s="401"/>
      <c r="G1887" s="400"/>
      <c r="H1887" s="400"/>
      <c r="I1887" s="400"/>
      <c r="J1887" s="409"/>
      <c r="K1887" s="400"/>
      <c r="L1887" s="400"/>
      <c r="M1887" s="400"/>
      <c r="N1887" s="400"/>
      <c r="O1887" s="400"/>
      <c r="P1887" s="400"/>
      <c r="Q1887" s="400"/>
      <c r="R1887" s="400"/>
      <c r="S1887" s="400"/>
      <c r="T1887" s="400"/>
      <c r="V1887" s="403"/>
      <c r="W1887" s="403"/>
      <c r="X1887" s="403"/>
      <c r="Y1887" s="400"/>
      <c r="Z1887" s="400"/>
      <c r="AA1887" s="400"/>
      <c r="AB1887" s="400"/>
      <c r="AC1887" s="400"/>
      <c r="AD1887" s="400"/>
      <c r="AE1887" s="400"/>
      <c r="AF1887" s="400"/>
      <c r="AG1887" s="408"/>
      <c r="AH1887" s="400"/>
      <c r="AI1887" s="400"/>
      <c r="AJ1887" s="400"/>
      <c r="AK1887" s="400"/>
      <c r="AL1887" s="6"/>
      <c r="AM1887" s="6"/>
      <c r="AN1887" s="8"/>
    </row>
    <row r="1888" spans="1:40">
      <c r="A1888" s="725"/>
      <c r="B1888" s="727"/>
      <c r="C1888" s="726"/>
      <c r="D1888" s="726"/>
      <c r="E1888" s="400"/>
      <c r="F1888" s="401"/>
      <c r="G1888" s="400"/>
      <c r="H1888" s="400"/>
      <c r="I1888" s="400"/>
      <c r="J1888" s="409"/>
      <c r="K1888" s="400"/>
      <c r="L1888" s="400"/>
      <c r="M1888" s="400"/>
      <c r="N1888" s="400"/>
      <c r="O1888" s="400"/>
      <c r="P1888" s="400"/>
      <c r="Q1888" s="400"/>
      <c r="R1888" s="400"/>
      <c r="S1888" s="400"/>
      <c r="T1888" s="400"/>
      <c r="V1888" s="403"/>
      <c r="W1888" s="403"/>
      <c r="X1888" s="403"/>
      <c r="Y1888" s="400"/>
      <c r="Z1888" s="400"/>
      <c r="AA1888" s="400"/>
      <c r="AB1888" s="400"/>
      <c r="AC1888" s="400"/>
      <c r="AD1888" s="400"/>
      <c r="AE1888" s="400"/>
      <c r="AF1888" s="400"/>
      <c r="AG1888" s="408"/>
      <c r="AH1888" s="400"/>
      <c r="AI1888" s="400"/>
      <c r="AJ1888" s="400"/>
      <c r="AK1888" s="400"/>
      <c r="AL1888" s="6"/>
      <c r="AM1888" s="6"/>
      <c r="AN1888" s="8"/>
    </row>
    <row r="1889" spans="1:40">
      <c r="A1889" s="725"/>
      <c r="B1889" s="727"/>
      <c r="C1889" s="726"/>
      <c r="D1889" s="726"/>
      <c r="E1889" s="400"/>
      <c r="F1889" s="401"/>
      <c r="G1889" s="400"/>
      <c r="H1889" s="400"/>
      <c r="I1889" s="400"/>
      <c r="J1889" s="409"/>
      <c r="K1889" s="400"/>
      <c r="L1889" s="400"/>
      <c r="M1889" s="400"/>
      <c r="N1889" s="400"/>
      <c r="O1889" s="400"/>
      <c r="P1889" s="400"/>
      <c r="Q1889" s="400"/>
      <c r="R1889" s="400"/>
      <c r="S1889" s="400"/>
      <c r="T1889" s="400"/>
      <c r="V1889" s="403"/>
      <c r="W1889" s="403"/>
      <c r="X1889" s="403"/>
      <c r="Y1889" s="400"/>
      <c r="Z1889" s="400"/>
      <c r="AA1889" s="400"/>
      <c r="AB1889" s="400"/>
      <c r="AC1889" s="400"/>
      <c r="AD1889" s="400"/>
      <c r="AE1889" s="400"/>
      <c r="AF1889" s="400"/>
      <c r="AG1889" s="408"/>
      <c r="AH1889" s="400"/>
      <c r="AI1889" s="400"/>
      <c r="AJ1889" s="400"/>
      <c r="AK1889" s="400"/>
      <c r="AL1889" s="6"/>
      <c r="AM1889" s="6"/>
      <c r="AN1889" s="8"/>
    </row>
    <row r="1890" spans="1:40">
      <c r="A1890" s="725"/>
      <c r="B1890" s="727"/>
      <c r="C1890" s="726"/>
      <c r="D1890" s="726"/>
      <c r="E1890" s="400"/>
      <c r="F1890" s="401"/>
      <c r="G1890" s="400"/>
      <c r="H1890" s="400"/>
      <c r="I1890" s="400"/>
      <c r="J1890" s="409"/>
      <c r="K1890" s="400"/>
      <c r="L1890" s="400"/>
      <c r="M1890" s="400"/>
      <c r="N1890" s="400"/>
      <c r="O1890" s="400"/>
      <c r="P1890" s="400"/>
      <c r="Q1890" s="400"/>
      <c r="R1890" s="400"/>
      <c r="S1890" s="400"/>
      <c r="T1890" s="400"/>
      <c r="V1890" s="403"/>
      <c r="W1890" s="403"/>
      <c r="X1890" s="403"/>
      <c r="Y1890" s="400"/>
      <c r="Z1890" s="400"/>
      <c r="AA1890" s="400"/>
      <c r="AB1890" s="400"/>
      <c r="AC1890" s="400"/>
      <c r="AD1890" s="400"/>
      <c r="AE1890" s="400"/>
      <c r="AF1890" s="400"/>
      <c r="AG1890" s="408"/>
      <c r="AH1890" s="400"/>
      <c r="AI1890" s="400"/>
      <c r="AJ1890" s="400"/>
      <c r="AK1890" s="400"/>
      <c r="AL1890" s="6"/>
      <c r="AM1890" s="6"/>
      <c r="AN1890" s="8"/>
    </row>
    <row r="1891" spans="1:40">
      <c r="A1891" s="725"/>
      <c r="B1891" s="727"/>
      <c r="C1891" s="726"/>
      <c r="D1891" s="726"/>
      <c r="E1891" s="400"/>
      <c r="F1891" s="401"/>
      <c r="G1891" s="400"/>
      <c r="H1891" s="400"/>
      <c r="I1891" s="400"/>
      <c r="J1891" s="409"/>
      <c r="K1891" s="400"/>
      <c r="L1891" s="400"/>
      <c r="M1891" s="400"/>
      <c r="N1891" s="400"/>
      <c r="O1891" s="400"/>
      <c r="P1891" s="400"/>
      <c r="Q1891" s="400"/>
      <c r="R1891" s="400"/>
      <c r="S1891" s="400"/>
      <c r="T1891" s="400"/>
      <c r="V1891" s="403"/>
      <c r="W1891" s="403"/>
      <c r="X1891" s="403"/>
      <c r="Y1891" s="400"/>
      <c r="Z1891" s="400"/>
      <c r="AA1891" s="400"/>
      <c r="AB1891" s="400"/>
      <c r="AC1891" s="400"/>
      <c r="AD1891" s="400"/>
      <c r="AE1891" s="400"/>
      <c r="AF1891" s="400"/>
      <c r="AG1891" s="408"/>
      <c r="AH1891" s="400"/>
      <c r="AI1891" s="400"/>
      <c r="AJ1891" s="400"/>
      <c r="AK1891" s="400"/>
      <c r="AL1891" s="6"/>
      <c r="AM1891" s="6"/>
      <c r="AN1891" s="8"/>
    </row>
    <row r="1892" spans="1:40">
      <c r="A1892" s="725"/>
      <c r="B1892" s="727"/>
      <c r="C1892" s="726"/>
      <c r="D1892" s="726"/>
      <c r="E1892" s="400"/>
      <c r="F1892" s="401"/>
      <c r="G1892" s="400"/>
      <c r="H1892" s="400"/>
      <c r="I1892" s="400"/>
      <c r="J1892" s="409"/>
      <c r="K1892" s="400"/>
      <c r="L1892" s="400"/>
      <c r="M1892" s="400"/>
      <c r="N1892" s="400"/>
      <c r="O1892" s="400"/>
      <c r="P1892" s="400"/>
      <c r="Q1892" s="400"/>
      <c r="R1892" s="400"/>
      <c r="S1892" s="400"/>
      <c r="T1892" s="400"/>
      <c r="V1892" s="403"/>
      <c r="W1892" s="403"/>
      <c r="X1892" s="403"/>
      <c r="Y1892" s="400"/>
      <c r="Z1892" s="400"/>
      <c r="AA1892" s="400"/>
      <c r="AB1892" s="400"/>
      <c r="AC1892" s="400"/>
      <c r="AD1892" s="400"/>
      <c r="AE1892" s="400"/>
      <c r="AF1892" s="400"/>
      <c r="AG1892" s="408"/>
      <c r="AH1892" s="400"/>
      <c r="AI1892" s="400"/>
      <c r="AJ1892" s="400"/>
      <c r="AK1892" s="400"/>
      <c r="AL1892" s="6"/>
      <c r="AM1892" s="6"/>
      <c r="AN1892" s="8"/>
    </row>
    <row r="1893" spans="1:40">
      <c r="A1893" s="725"/>
      <c r="B1893" s="727"/>
      <c r="C1893" s="726"/>
      <c r="D1893" s="726"/>
      <c r="E1893" s="400"/>
      <c r="F1893" s="401"/>
      <c r="G1893" s="400"/>
      <c r="H1893" s="400"/>
      <c r="I1893" s="400"/>
      <c r="J1893" s="409"/>
      <c r="K1893" s="400"/>
      <c r="L1893" s="400"/>
      <c r="M1893" s="400"/>
      <c r="N1893" s="400"/>
      <c r="O1893" s="400"/>
      <c r="P1893" s="400"/>
      <c r="Q1893" s="400"/>
      <c r="R1893" s="400"/>
      <c r="S1893" s="400"/>
      <c r="T1893" s="400"/>
      <c r="V1893" s="403"/>
      <c r="W1893" s="403"/>
      <c r="X1893" s="403"/>
      <c r="Y1893" s="400"/>
      <c r="Z1893" s="400"/>
      <c r="AA1893" s="400"/>
      <c r="AB1893" s="400"/>
      <c r="AC1893" s="400"/>
      <c r="AD1893" s="400"/>
      <c r="AE1893" s="400"/>
      <c r="AF1893" s="400"/>
      <c r="AG1893" s="408"/>
      <c r="AH1893" s="400"/>
      <c r="AI1893" s="400"/>
      <c r="AJ1893" s="400"/>
      <c r="AK1893" s="400"/>
      <c r="AL1893" s="6"/>
      <c r="AM1893" s="6"/>
      <c r="AN1893" s="8"/>
    </row>
    <row r="1894" spans="1:40">
      <c r="A1894" s="725"/>
      <c r="B1894" s="727"/>
      <c r="C1894" s="726"/>
      <c r="D1894" s="726"/>
      <c r="E1894" s="400"/>
      <c r="F1894" s="401"/>
      <c r="G1894" s="400"/>
      <c r="H1894" s="400"/>
      <c r="I1894" s="400"/>
      <c r="J1894" s="409"/>
      <c r="K1894" s="400"/>
      <c r="L1894" s="400"/>
      <c r="M1894" s="400"/>
      <c r="N1894" s="400"/>
      <c r="O1894" s="400"/>
      <c r="P1894" s="400"/>
      <c r="Q1894" s="400"/>
      <c r="R1894" s="400"/>
      <c r="S1894" s="400"/>
      <c r="T1894" s="400"/>
      <c r="V1894" s="403"/>
      <c r="W1894" s="403"/>
      <c r="X1894" s="403"/>
      <c r="Y1894" s="400"/>
      <c r="Z1894" s="400"/>
      <c r="AA1894" s="400"/>
      <c r="AB1894" s="400"/>
      <c r="AC1894" s="400"/>
      <c r="AD1894" s="400"/>
      <c r="AE1894" s="400"/>
      <c r="AF1894" s="400"/>
      <c r="AG1894" s="408"/>
      <c r="AH1894" s="400"/>
      <c r="AI1894" s="400"/>
      <c r="AJ1894" s="400"/>
      <c r="AK1894" s="400"/>
      <c r="AL1894" s="6"/>
      <c r="AM1894" s="6"/>
      <c r="AN1894" s="8"/>
    </row>
    <row r="1895" spans="1:40">
      <c r="A1895" s="725"/>
      <c r="B1895" s="727"/>
      <c r="C1895" s="726"/>
      <c r="D1895" s="726"/>
      <c r="E1895" s="400"/>
      <c r="F1895" s="401"/>
      <c r="G1895" s="400"/>
      <c r="H1895" s="400"/>
      <c r="I1895" s="400"/>
      <c r="J1895" s="409"/>
      <c r="K1895" s="400"/>
      <c r="L1895" s="400"/>
      <c r="M1895" s="400"/>
      <c r="N1895" s="400"/>
      <c r="O1895" s="400"/>
      <c r="P1895" s="400"/>
      <c r="Q1895" s="400"/>
      <c r="R1895" s="400"/>
      <c r="S1895" s="400"/>
      <c r="T1895" s="400"/>
      <c r="V1895" s="403"/>
      <c r="W1895" s="403"/>
      <c r="X1895" s="403"/>
      <c r="Y1895" s="400"/>
      <c r="Z1895" s="400"/>
      <c r="AA1895" s="400"/>
      <c r="AB1895" s="400"/>
      <c r="AC1895" s="400"/>
      <c r="AD1895" s="400"/>
      <c r="AE1895" s="400"/>
      <c r="AF1895" s="400"/>
      <c r="AG1895" s="408"/>
      <c r="AH1895" s="400"/>
      <c r="AI1895" s="400"/>
      <c r="AJ1895" s="400"/>
      <c r="AK1895" s="400"/>
      <c r="AL1895" s="6"/>
      <c r="AM1895" s="6"/>
      <c r="AN1895" s="8"/>
    </row>
    <row r="1896" spans="1:40">
      <c r="A1896" s="725"/>
      <c r="B1896" s="727"/>
      <c r="C1896" s="726"/>
      <c r="D1896" s="726"/>
      <c r="E1896" s="400"/>
      <c r="F1896" s="401"/>
      <c r="G1896" s="400"/>
      <c r="H1896" s="400"/>
      <c r="I1896" s="400"/>
      <c r="J1896" s="409"/>
      <c r="K1896" s="400"/>
      <c r="L1896" s="400"/>
      <c r="M1896" s="400"/>
      <c r="N1896" s="400"/>
      <c r="O1896" s="400"/>
      <c r="P1896" s="400"/>
      <c r="Q1896" s="400"/>
      <c r="R1896" s="400"/>
      <c r="S1896" s="400"/>
      <c r="T1896" s="400"/>
      <c r="V1896" s="403"/>
      <c r="W1896" s="403"/>
      <c r="X1896" s="403"/>
      <c r="Y1896" s="400"/>
      <c r="Z1896" s="400"/>
      <c r="AA1896" s="400"/>
      <c r="AB1896" s="400"/>
      <c r="AC1896" s="400"/>
      <c r="AD1896" s="400"/>
      <c r="AE1896" s="400"/>
      <c r="AF1896" s="400"/>
      <c r="AG1896" s="408"/>
      <c r="AH1896" s="400"/>
      <c r="AI1896" s="400"/>
      <c r="AJ1896" s="400"/>
      <c r="AK1896" s="400"/>
      <c r="AL1896" s="6"/>
      <c r="AM1896" s="6"/>
      <c r="AN1896" s="8"/>
    </row>
    <row r="1897" spans="1:40">
      <c r="A1897" s="725"/>
      <c r="B1897" s="727"/>
      <c r="C1897" s="726"/>
      <c r="D1897" s="726"/>
      <c r="E1897" s="400"/>
      <c r="F1897" s="401"/>
      <c r="G1897" s="400"/>
      <c r="H1897" s="400"/>
      <c r="I1897" s="400"/>
      <c r="J1897" s="409"/>
      <c r="K1897" s="400"/>
      <c r="L1897" s="400"/>
      <c r="M1897" s="400"/>
      <c r="N1897" s="400"/>
      <c r="O1897" s="400"/>
      <c r="P1897" s="400"/>
      <c r="Q1897" s="400"/>
      <c r="R1897" s="400"/>
      <c r="S1897" s="400"/>
      <c r="T1897" s="400"/>
      <c r="V1897" s="403"/>
      <c r="W1897" s="403"/>
      <c r="X1897" s="403"/>
      <c r="Y1897" s="400"/>
      <c r="Z1897" s="400"/>
      <c r="AA1897" s="400"/>
      <c r="AB1897" s="400"/>
      <c r="AC1897" s="400"/>
      <c r="AD1897" s="400"/>
      <c r="AE1897" s="400"/>
      <c r="AF1897" s="400"/>
      <c r="AG1897" s="408"/>
      <c r="AH1897" s="400"/>
      <c r="AI1897" s="400"/>
      <c r="AJ1897" s="400"/>
      <c r="AK1897" s="400"/>
      <c r="AL1897" s="6"/>
      <c r="AM1897" s="6"/>
      <c r="AN1897" s="8"/>
    </row>
    <row r="1898" spans="1:40">
      <c r="A1898" s="725"/>
      <c r="B1898" s="727"/>
      <c r="C1898" s="726"/>
      <c r="D1898" s="726"/>
      <c r="E1898" s="400"/>
      <c r="F1898" s="401"/>
      <c r="G1898" s="400"/>
      <c r="H1898" s="400"/>
      <c r="I1898" s="400"/>
      <c r="J1898" s="409"/>
      <c r="K1898" s="400"/>
      <c r="L1898" s="400"/>
      <c r="M1898" s="400"/>
      <c r="N1898" s="400"/>
      <c r="O1898" s="400"/>
      <c r="P1898" s="400"/>
      <c r="Q1898" s="400"/>
      <c r="R1898" s="400"/>
      <c r="S1898" s="400"/>
      <c r="T1898" s="400"/>
      <c r="V1898" s="403"/>
      <c r="W1898" s="403"/>
      <c r="X1898" s="403"/>
      <c r="Y1898" s="400"/>
      <c r="Z1898" s="400"/>
      <c r="AA1898" s="400"/>
      <c r="AB1898" s="400"/>
      <c r="AC1898" s="400"/>
      <c r="AD1898" s="400"/>
      <c r="AE1898" s="400"/>
      <c r="AF1898" s="400"/>
      <c r="AG1898" s="408"/>
      <c r="AH1898" s="400"/>
      <c r="AI1898" s="400"/>
      <c r="AJ1898" s="400"/>
      <c r="AK1898" s="400"/>
      <c r="AL1898" s="6"/>
      <c r="AM1898" s="6"/>
      <c r="AN1898" s="8"/>
    </row>
    <row r="1899" spans="1:40">
      <c r="A1899" s="725"/>
      <c r="B1899" s="727"/>
      <c r="C1899" s="726"/>
      <c r="D1899" s="726"/>
      <c r="E1899" s="400"/>
      <c r="F1899" s="401"/>
      <c r="G1899" s="400"/>
      <c r="H1899" s="400"/>
      <c r="I1899" s="400"/>
      <c r="J1899" s="409"/>
      <c r="K1899" s="400"/>
      <c r="L1899" s="400"/>
      <c r="M1899" s="400"/>
      <c r="N1899" s="400"/>
      <c r="O1899" s="400"/>
      <c r="P1899" s="400"/>
      <c r="Q1899" s="400"/>
      <c r="R1899" s="400"/>
      <c r="S1899" s="400"/>
      <c r="T1899" s="400"/>
      <c r="V1899" s="403"/>
      <c r="W1899" s="403"/>
      <c r="X1899" s="403"/>
      <c r="Y1899" s="400"/>
      <c r="Z1899" s="400"/>
      <c r="AA1899" s="400"/>
      <c r="AB1899" s="400"/>
      <c r="AC1899" s="400"/>
      <c r="AD1899" s="400"/>
      <c r="AE1899" s="400"/>
      <c r="AF1899" s="400"/>
      <c r="AG1899" s="408"/>
      <c r="AH1899" s="400"/>
      <c r="AI1899" s="400"/>
      <c r="AJ1899" s="400"/>
      <c r="AK1899" s="400"/>
      <c r="AL1899" s="6"/>
      <c r="AM1899" s="6"/>
      <c r="AN1899" s="8"/>
    </row>
    <row r="1900" spans="1:40">
      <c r="A1900" s="725"/>
      <c r="B1900" s="727"/>
      <c r="C1900" s="726"/>
      <c r="D1900" s="726"/>
      <c r="E1900" s="400"/>
      <c r="F1900" s="401"/>
      <c r="G1900" s="400"/>
      <c r="H1900" s="400"/>
      <c r="I1900" s="400"/>
      <c r="J1900" s="409"/>
      <c r="K1900" s="400"/>
      <c r="L1900" s="400"/>
      <c r="M1900" s="400"/>
      <c r="N1900" s="400"/>
      <c r="O1900" s="400"/>
      <c r="P1900" s="400"/>
      <c r="Q1900" s="400"/>
      <c r="R1900" s="400"/>
      <c r="S1900" s="400"/>
      <c r="T1900" s="400"/>
      <c r="V1900" s="403"/>
      <c r="W1900" s="403"/>
      <c r="X1900" s="403"/>
      <c r="Y1900" s="400"/>
      <c r="Z1900" s="400"/>
      <c r="AA1900" s="400"/>
      <c r="AB1900" s="400"/>
      <c r="AC1900" s="400"/>
      <c r="AD1900" s="400"/>
      <c r="AE1900" s="400"/>
      <c r="AF1900" s="400"/>
      <c r="AG1900" s="408"/>
      <c r="AH1900" s="400"/>
      <c r="AI1900" s="400"/>
      <c r="AJ1900" s="400"/>
      <c r="AK1900" s="400"/>
      <c r="AL1900" s="6"/>
      <c r="AM1900" s="6"/>
      <c r="AN1900" s="8"/>
    </row>
    <row r="1901" spans="1:40">
      <c r="A1901" s="725"/>
      <c r="B1901" s="727"/>
      <c r="C1901" s="726"/>
      <c r="D1901" s="726"/>
      <c r="E1901" s="400"/>
      <c r="F1901" s="401"/>
      <c r="G1901" s="400"/>
      <c r="H1901" s="400"/>
      <c r="I1901" s="400"/>
      <c r="J1901" s="409"/>
      <c r="K1901" s="400"/>
      <c r="L1901" s="400"/>
      <c r="M1901" s="400"/>
      <c r="N1901" s="400"/>
      <c r="O1901" s="400"/>
      <c r="P1901" s="400"/>
      <c r="Q1901" s="400"/>
      <c r="R1901" s="400"/>
      <c r="S1901" s="400"/>
      <c r="T1901" s="400"/>
      <c r="V1901" s="403"/>
      <c r="W1901" s="403"/>
      <c r="X1901" s="403"/>
      <c r="Y1901" s="400"/>
      <c r="Z1901" s="400"/>
      <c r="AA1901" s="400"/>
      <c r="AB1901" s="400"/>
      <c r="AC1901" s="400"/>
      <c r="AD1901" s="400"/>
      <c r="AE1901" s="400"/>
      <c r="AF1901" s="400"/>
      <c r="AG1901" s="408"/>
      <c r="AH1901" s="400"/>
      <c r="AI1901" s="400"/>
      <c r="AJ1901" s="400"/>
      <c r="AK1901" s="400"/>
      <c r="AL1901" s="6"/>
      <c r="AM1901" s="6"/>
      <c r="AN1901" s="8"/>
    </row>
    <row r="1902" spans="1:40">
      <c r="A1902" s="725"/>
      <c r="B1902" s="727"/>
      <c r="C1902" s="726"/>
      <c r="D1902" s="726"/>
      <c r="E1902" s="400"/>
      <c r="F1902" s="401"/>
      <c r="G1902" s="400"/>
      <c r="H1902" s="400"/>
      <c r="I1902" s="400"/>
      <c r="J1902" s="409"/>
      <c r="K1902" s="400"/>
      <c r="L1902" s="400"/>
      <c r="M1902" s="400"/>
      <c r="N1902" s="400"/>
      <c r="O1902" s="400"/>
      <c r="P1902" s="400"/>
      <c r="Q1902" s="400"/>
      <c r="R1902" s="400"/>
      <c r="S1902" s="400"/>
      <c r="T1902" s="400"/>
      <c r="V1902" s="403"/>
      <c r="W1902" s="403"/>
      <c r="X1902" s="403"/>
      <c r="Y1902" s="400"/>
      <c r="Z1902" s="400"/>
      <c r="AA1902" s="400"/>
      <c r="AB1902" s="400"/>
      <c r="AC1902" s="400"/>
      <c r="AD1902" s="400"/>
      <c r="AE1902" s="400"/>
      <c r="AF1902" s="400"/>
      <c r="AG1902" s="408"/>
      <c r="AH1902" s="400"/>
      <c r="AI1902" s="400"/>
      <c r="AJ1902" s="400"/>
      <c r="AK1902" s="400"/>
      <c r="AL1902" s="6"/>
      <c r="AM1902" s="6"/>
      <c r="AN1902" s="8"/>
    </row>
    <row r="1903" spans="1:40">
      <c r="A1903" s="725"/>
      <c r="B1903" s="727"/>
      <c r="C1903" s="726"/>
      <c r="D1903" s="726"/>
      <c r="E1903" s="400"/>
      <c r="F1903" s="401"/>
      <c r="G1903" s="400"/>
      <c r="H1903" s="400"/>
      <c r="I1903" s="400"/>
      <c r="J1903" s="409"/>
      <c r="K1903" s="400"/>
      <c r="L1903" s="400"/>
      <c r="M1903" s="400"/>
      <c r="N1903" s="400"/>
      <c r="O1903" s="400"/>
      <c r="P1903" s="400"/>
      <c r="Q1903" s="400"/>
      <c r="R1903" s="400"/>
      <c r="S1903" s="400"/>
      <c r="T1903" s="400"/>
      <c r="V1903" s="403"/>
      <c r="W1903" s="403"/>
      <c r="X1903" s="403"/>
      <c r="Y1903" s="400"/>
      <c r="Z1903" s="400"/>
      <c r="AA1903" s="400"/>
      <c r="AB1903" s="400"/>
      <c r="AC1903" s="400"/>
      <c r="AD1903" s="400"/>
      <c r="AE1903" s="400"/>
      <c r="AF1903" s="400"/>
      <c r="AG1903" s="408"/>
      <c r="AH1903" s="400"/>
      <c r="AI1903" s="400"/>
      <c r="AJ1903" s="400"/>
      <c r="AK1903" s="400"/>
      <c r="AL1903" s="6"/>
      <c r="AM1903" s="6"/>
      <c r="AN1903" s="8"/>
    </row>
    <row r="1904" spans="1:40">
      <c r="A1904" s="725"/>
      <c r="B1904" s="727"/>
      <c r="C1904" s="726"/>
      <c r="D1904" s="726"/>
      <c r="E1904" s="400"/>
      <c r="F1904" s="401"/>
      <c r="G1904" s="400"/>
      <c r="H1904" s="400"/>
      <c r="I1904" s="400"/>
      <c r="J1904" s="409"/>
      <c r="K1904" s="400"/>
      <c r="L1904" s="400"/>
      <c r="M1904" s="400"/>
      <c r="N1904" s="400"/>
      <c r="O1904" s="400"/>
      <c r="P1904" s="400"/>
      <c r="Q1904" s="400"/>
      <c r="R1904" s="400"/>
      <c r="S1904" s="400"/>
      <c r="T1904" s="400"/>
      <c r="V1904" s="403"/>
      <c r="W1904" s="403"/>
      <c r="X1904" s="403"/>
      <c r="Y1904" s="400"/>
      <c r="Z1904" s="400"/>
      <c r="AA1904" s="400"/>
      <c r="AB1904" s="400"/>
      <c r="AC1904" s="400"/>
      <c r="AD1904" s="400"/>
      <c r="AE1904" s="400"/>
      <c r="AF1904" s="400"/>
      <c r="AG1904" s="408"/>
      <c r="AH1904" s="400"/>
      <c r="AI1904" s="400"/>
      <c r="AJ1904" s="400"/>
      <c r="AK1904" s="400"/>
      <c r="AL1904" s="6"/>
      <c r="AM1904" s="6"/>
      <c r="AN1904" s="8"/>
    </row>
    <row r="1905" spans="1:40">
      <c r="A1905" s="725"/>
      <c r="B1905" s="727"/>
      <c r="C1905" s="726"/>
      <c r="D1905" s="726"/>
      <c r="E1905" s="400"/>
      <c r="F1905" s="401"/>
      <c r="G1905" s="400"/>
      <c r="H1905" s="400"/>
      <c r="I1905" s="400"/>
      <c r="J1905" s="409"/>
      <c r="K1905" s="400"/>
      <c r="L1905" s="400"/>
      <c r="M1905" s="400"/>
      <c r="N1905" s="400"/>
      <c r="O1905" s="400"/>
      <c r="P1905" s="400"/>
      <c r="Q1905" s="400"/>
      <c r="R1905" s="400"/>
      <c r="S1905" s="400"/>
      <c r="T1905" s="400"/>
      <c r="V1905" s="403"/>
      <c r="W1905" s="403"/>
      <c r="X1905" s="403"/>
      <c r="Y1905" s="400"/>
      <c r="Z1905" s="400"/>
      <c r="AA1905" s="400"/>
      <c r="AB1905" s="400"/>
      <c r="AC1905" s="400"/>
      <c r="AD1905" s="400"/>
      <c r="AE1905" s="400"/>
      <c r="AF1905" s="400"/>
      <c r="AG1905" s="408"/>
      <c r="AH1905" s="400"/>
      <c r="AI1905" s="400"/>
      <c r="AJ1905" s="400"/>
      <c r="AK1905" s="400"/>
      <c r="AL1905" s="6"/>
      <c r="AM1905" s="6"/>
      <c r="AN1905" s="8"/>
    </row>
    <row r="1906" spans="1:40">
      <c r="A1906" s="725"/>
      <c r="B1906" s="727"/>
      <c r="C1906" s="726"/>
      <c r="D1906" s="726"/>
      <c r="E1906" s="400"/>
      <c r="F1906" s="401"/>
      <c r="G1906" s="400"/>
      <c r="H1906" s="400"/>
      <c r="I1906" s="400"/>
      <c r="J1906" s="409"/>
      <c r="K1906" s="400"/>
      <c r="L1906" s="400"/>
      <c r="M1906" s="400"/>
      <c r="N1906" s="400"/>
      <c r="O1906" s="400"/>
      <c r="P1906" s="400"/>
      <c r="Q1906" s="400"/>
      <c r="R1906" s="400"/>
      <c r="S1906" s="400"/>
      <c r="T1906" s="400"/>
      <c r="V1906" s="403"/>
      <c r="W1906" s="403"/>
      <c r="X1906" s="403"/>
      <c r="Y1906" s="400"/>
      <c r="Z1906" s="400"/>
      <c r="AA1906" s="400"/>
      <c r="AB1906" s="400"/>
      <c r="AC1906" s="400"/>
      <c r="AD1906" s="400"/>
      <c r="AE1906" s="400"/>
      <c r="AF1906" s="400"/>
      <c r="AG1906" s="408"/>
      <c r="AH1906" s="400"/>
      <c r="AI1906" s="400"/>
      <c r="AJ1906" s="400"/>
      <c r="AK1906" s="400"/>
      <c r="AL1906" s="6"/>
      <c r="AM1906" s="6"/>
      <c r="AN1906" s="8"/>
    </row>
    <row r="1907" spans="1:40">
      <c r="A1907" s="725"/>
      <c r="B1907" s="727"/>
      <c r="C1907" s="726"/>
      <c r="D1907" s="726"/>
      <c r="E1907" s="400"/>
      <c r="F1907" s="401"/>
      <c r="G1907" s="400"/>
      <c r="H1907" s="400"/>
      <c r="I1907" s="400"/>
      <c r="J1907" s="409"/>
      <c r="K1907" s="400"/>
      <c r="L1907" s="400"/>
      <c r="M1907" s="400"/>
      <c r="N1907" s="400"/>
      <c r="O1907" s="400"/>
      <c r="P1907" s="400"/>
      <c r="Q1907" s="400"/>
      <c r="R1907" s="400"/>
      <c r="S1907" s="400"/>
      <c r="T1907" s="400"/>
      <c r="V1907" s="403"/>
      <c r="W1907" s="403"/>
      <c r="X1907" s="403"/>
      <c r="Y1907" s="400"/>
      <c r="Z1907" s="400"/>
      <c r="AA1907" s="400"/>
      <c r="AB1907" s="400"/>
      <c r="AC1907" s="400"/>
      <c r="AD1907" s="400"/>
      <c r="AE1907" s="400"/>
      <c r="AF1907" s="400"/>
      <c r="AG1907" s="408"/>
      <c r="AH1907" s="400"/>
      <c r="AI1907" s="400"/>
      <c r="AJ1907" s="400"/>
      <c r="AK1907" s="400"/>
      <c r="AL1907" s="6"/>
      <c r="AM1907" s="6"/>
      <c r="AN1907" s="8"/>
    </row>
    <row r="1908" spans="1:40">
      <c r="A1908" s="725"/>
      <c r="B1908" s="727"/>
      <c r="C1908" s="726"/>
      <c r="D1908" s="726"/>
      <c r="E1908" s="400"/>
      <c r="F1908" s="401"/>
      <c r="G1908" s="400"/>
      <c r="H1908" s="400"/>
      <c r="I1908" s="400"/>
      <c r="J1908" s="409"/>
      <c r="K1908" s="400"/>
      <c r="L1908" s="400"/>
      <c r="M1908" s="400"/>
      <c r="N1908" s="400"/>
      <c r="O1908" s="400"/>
      <c r="P1908" s="400"/>
      <c r="Q1908" s="400"/>
      <c r="R1908" s="400"/>
      <c r="S1908" s="400"/>
      <c r="T1908" s="400"/>
      <c r="V1908" s="403"/>
      <c r="W1908" s="403"/>
      <c r="X1908" s="403"/>
      <c r="Y1908" s="400"/>
      <c r="Z1908" s="400"/>
      <c r="AA1908" s="400"/>
      <c r="AB1908" s="400"/>
      <c r="AC1908" s="400"/>
      <c r="AD1908" s="400"/>
      <c r="AE1908" s="400"/>
      <c r="AF1908" s="400"/>
      <c r="AG1908" s="408"/>
      <c r="AH1908" s="400"/>
      <c r="AI1908" s="400"/>
      <c r="AJ1908" s="400"/>
      <c r="AK1908" s="400"/>
      <c r="AL1908" s="6"/>
      <c r="AM1908" s="6"/>
      <c r="AN1908" s="8"/>
    </row>
    <row r="1909" spans="1:40">
      <c r="A1909" s="725"/>
      <c r="B1909" s="727"/>
      <c r="C1909" s="726"/>
      <c r="D1909" s="726"/>
      <c r="E1909" s="400"/>
      <c r="F1909" s="401"/>
      <c r="G1909" s="400"/>
      <c r="H1909" s="400"/>
      <c r="I1909" s="400"/>
      <c r="J1909" s="409"/>
      <c r="K1909" s="400"/>
      <c r="L1909" s="400"/>
      <c r="M1909" s="400"/>
      <c r="N1909" s="400"/>
      <c r="O1909" s="400"/>
      <c r="P1909" s="400"/>
      <c r="Q1909" s="400"/>
      <c r="R1909" s="400"/>
      <c r="S1909" s="400"/>
      <c r="T1909" s="400"/>
      <c r="V1909" s="403"/>
      <c r="W1909" s="403"/>
      <c r="X1909" s="403"/>
      <c r="Y1909" s="400"/>
      <c r="Z1909" s="400"/>
      <c r="AA1909" s="400"/>
      <c r="AB1909" s="400"/>
      <c r="AC1909" s="400"/>
      <c r="AD1909" s="400"/>
      <c r="AE1909" s="400"/>
      <c r="AF1909" s="400"/>
      <c r="AG1909" s="408"/>
      <c r="AH1909" s="400"/>
      <c r="AI1909" s="400"/>
      <c r="AJ1909" s="400"/>
      <c r="AK1909" s="400"/>
      <c r="AL1909" s="6"/>
      <c r="AM1909" s="6"/>
      <c r="AN1909" s="8"/>
    </row>
    <row r="1910" spans="1:40">
      <c r="A1910" s="725"/>
      <c r="B1910" s="727"/>
      <c r="C1910" s="726"/>
      <c r="D1910" s="726"/>
      <c r="E1910" s="400"/>
      <c r="F1910" s="401"/>
      <c r="G1910" s="400"/>
      <c r="H1910" s="400"/>
      <c r="I1910" s="400"/>
      <c r="J1910" s="409"/>
      <c r="K1910" s="400"/>
      <c r="L1910" s="400"/>
      <c r="M1910" s="400"/>
      <c r="N1910" s="400"/>
      <c r="O1910" s="400"/>
      <c r="P1910" s="400"/>
      <c r="Q1910" s="400"/>
      <c r="R1910" s="400"/>
      <c r="S1910" s="400"/>
      <c r="T1910" s="400"/>
      <c r="V1910" s="403"/>
      <c r="W1910" s="403"/>
      <c r="X1910" s="403"/>
      <c r="Y1910" s="400"/>
      <c r="Z1910" s="400"/>
      <c r="AA1910" s="400"/>
      <c r="AB1910" s="400"/>
      <c r="AC1910" s="400"/>
      <c r="AD1910" s="400"/>
      <c r="AE1910" s="400"/>
      <c r="AF1910" s="400"/>
      <c r="AG1910" s="408"/>
      <c r="AH1910" s="400"/>
      <c r="AI1910" s="400"/>
      <c r="AJ1910" s="400"/>
      <c r="AK1910" s="400"/>
      <c r="AL1910" s="6"/>
      <c r="AM1910" s="6"/>
      <c r="AN1910" s="8"/>
    </row>
    <row r="1911" spans="1:40">
      <c r="A1911" s="725"/>
      <c r="B1911" s="727"/>
      <c r="C1911" s="726"/>
      <c r="D1911" s="726"/>
      <c r="E1911" s="400"/>
      <c r="F1911" s="401"/>
      <c r="G1911" s="400"/>
      <c r="H1911" s="400"/>
      <c r="I1911" s="400"/>
      <c r="J1911" s="409"/>
      <c r="K1911" s="400"/>
      <c r="L1911" s="400"/>
      <c r="M1911" s="400"/>
      <c r="N1911" s="400"/>
      <c r="O1911" s="400"/>
      <c r="P1911" s="400"/>
      <c r="Q1911" s="400"/>
      <c r="R1911" s="400"/>
      <c r="S1911" s="400"/>
      <c r="T1911" s="400"/>
      <c r="V1911" s="403"/>
      <c r="W1911" s="403"/>
      <c r="X1911" s="403"/>
      <c r="Y1911" s="400"/>
      <c r="Z1911" s="400"/>
      <c r="AA1911" s="400"/>
      <c r="AB1911" s="400"/>
      <c r="AC1911" s="400"/>
      <c r="AD1911" s="400"/>
      <c r="AE1911" s="400"/>
      <c r="AF1911" s="400"/>
      <c r="AG1911" s="408"/>
      <c r="AH1911" s="400"/>
      <c r="AI1911" s="400"/>
      <c r="AJ1911" s="400"/>
      <c r="AK1911" s="400"/>
      <c r="AL1911" s="6"/>
      <c r="AM1911" s="6"/>
      <c r="AN1911" s="8"/>
    </row>
    <row r="1912" spans="1:40">
      <c r="A1912" s="725"/>
      <c r="B1912" s="727"/>
      <c r="C1912" s="726"/>
      <c r="D1912" s="726"/>
      <c r="E1912" s="400"/>
      <c r="F1912" s="401"/>
      <c r="G1912" s="400"/>
      <c r="H1912" s="400"/>
      <c r="I1912" s="400"/>
      <c r="J1912" s="409"/>
      <c r="K1912" s="400"/>
      <c r="L1912" s="400"/>
      <c r="M1912" s="400"/>
      <c r="N1912" s="400"/>
      <c r="O1912" s="400"/>
      <c r="P1912" s="400"/>
      <c r="Q1912" s="400"/>
      <c r="R1912" s="400"/>
      <c r="S1912" s="400"/>
      <c r="T1912" s="400"/>
      <c r="V1912" s="403"/>
      <c r="W1912" s="403"/>
      <c r="X1912" s="403"/>
      <c r="Y1912" s="400"/>
      <c r="Z1912" s="400"/>
      <c r="AA1912" s="400"/>
      <c r="AB1912" s="400"/>
      <c r="AC1912" s="400"/>
      <c r="AD1912" s="400"/>
      <c r="AE1912" s="400"/>
      <c r="AF1912" s="400"/>
      <c r="AG1912" s="408"/>
      <c r="AH1912" s="400"/>
      <c r="AI1912" s="400"/>
      <c r="AJ1912" s="400"/>
      <c r="AK1912" s="400"/>
      <c r="AL1912" s="6"/>
      <c r="AM1912" s="6"/>
      <c r="AN1912" s="8"/>
    </row>
    <row r="1913" spans="1:40">
      <c r="A1913" s="725"/>
      <c r="B1913" s="727"/>
      <c r="C1913" s="726"/>
      <c r="D1913" s="726"/>
      <c r="E1913" s="400"/>
      <c r="F1913" s="401"/>
      <c r="G1913" s="400"/>
      <c r="H1913" s="400"/>
      <c r="I1913" s="400"/>
      <c r="J1913" s="409"/>
      <c r="K1913" s="400"/>
      <c r="L1913" s="400"/>
      <c r="M1913" s="400"/>
      <c r="N1913" s="400"/>
      <c r="O1913" s="400"/>
      <c r="P1913" s="400"/>
      <c r="Q1913" s="400"/>
      <c r="R1913" s="400"/>
      <c r="S1913" s="400"/>
      <c r="T1913" s="400"/>
      <c r="V1913" s="403"/>
      <c r="W1913" s="403"/>
      <c r="X1913" s="403"/>
      <c r="Y1913" s="400"/>
      <c r="Z1913" s="400"/>
      <c r="AA1913" s="400"/>
      <c r="AB1913" s="400"/>
      <c r="AC1913" s="400"/>
      <c r="AD1913" s="400"/>
      <c r="AE1913" s="400"/>
      <c r="AF1913" s="400"/>
      <c r="AG1913" s="408"/>
      <c r="AH1913" s="400"/>
      <c r="AI1913" s="400"/>
      <c r="AJ1913" s="400"/>
      <c r="AK1913" s="400"/>
      <c r="AL1913" s="6"/>
      <c r="AM1913" s="6"/>
      <c r="AN1913" s="8"/>
    </row>
    <row r="1914" spans="1:40">
      <c r="A1914" s="725"/>
      <c r="B1914" s="727"/>
      <c r="C1914" s="726"/>
      <c r="D1914" s="726"/>
      <c r="E1914" s="400"/>
      <c r="F1914" s="401"/>
      <c r="G1914" s="400"/>
      <c r="H1914" s="400"/>
      <c r="I1914" s="400"/>
      <c r="J1914" s="409"/>
      <c r="K1914" s="400"/>
      <c r="L1914" s="400"/>
      <c r="M1914" s="400"/>
      <c r="N1914" s="400"/>
      <c r="O1914" s="400"/>
      <c r="P1914" s="400"/>
      <c r="Q1914" s="400"/>
      <c r="R1914" s="400"/>
      <c r="S1914" s="400"/>
      <c r="T1914" s="400"/>
      <c r="V1914" s="403"/>
      <c r="W1914" s="403"/>
      <c r="X1914" s="403"/>
      <c r="Y1914" s="400"/>
      <c r="Z1914" s="400"/>
      <c r="AA1914" s="400"/>
      <c r="AB1914" s="400"/>
      <c r="AC1914" s="400"/>
      <c r="AD1914" s="400"/>
      <c r="AE1914" s="400"/>
      <c r="AF1914" s="400"/>
      <c r="AG1914" s="408"/>
      <c r="AH1914" s="400"/>
      <c r="AI1914" s="400"/>
      <c r="AJ1914" s="400"/>
      <c r="AK1914" s="400"/>
      <c r="AL1914" s="6"/>
      <c r="AM1914" s="6"/>
      <c r="AN1914" s="8"/>
    </row>
    <row r="1915" spans="1:40">
      <c r="A1915" s="725"/>
      <c r="B1915" s="727"/>
      <c r="C1915" s="726"/>
      <c r="D1915" s="726"/>
      <c r="E1915" s="400"/>
      <c r="F1915" s="401"/>
      <c r="G1915" s="400"/>
      <c r="H1915" s="400"/>
      <c r="I1915" s="400"/>
      <c r="J1915" s="409"/>
      <c r="K1915" s="400"/>
      <c r="L1915" s="400"/>
      <c r="M1915" s="400"/>
      <c r="N1915" s="400"/>
      <c r="O1915" s="400"/>
      <c r="P1915" s="400"/>
      <c r="Q1915" s="400"/>
      <c r="R1915" s="400"/>
      <c r="S1915" s="400"/>
      <c r="T1915" s="400"/>
      <c r="V1915" s="403"/>
      <c r="W1915" s="403"/>
      <c r="X1915" s="403"/>
      <c r="Y1915" s="400"/>
      <c r="Z1915" s="400"/>
      <c r="AA1915" s="400"/>
      <c r="AB1915" s="400"/>
      <c r="AC1915" s="400"/>
      <c r="AD1915" s="400"/>
      <c r="AE1915" s="400"/>
      <c r="AF1915" s="400"/>
      <c r="AG1915" s="408"/>
      <c r="AH1915" s="400"/>
      <c r="AI1915" s="400"/>
      <c r="AJ1915" s="400"/>
      <c r="AK1915" s="400"/>
      <c r="AL1915" s="6"/>
      <c r="AM1915" s="6"/>
      <c r="AN1915" s="8"/>
    </row>
    <row r="1916" spans="1:40">
      <c r="A1916" s="725"/>
      <c r="B1916" s="727"/>
      <c r="C1916" s="726"/>
      <c r="D1916" s="726"/>
      <c r="E1916" s="400"/>
      <c r="F1916" s="401"/>
      <c r="G1916" s="400"/>
      <c r="H1916" s="400"/>
      <c r="I1916" s="400"/>
      <c r="J1916" s="409"/>
      <c r="K1916" s="400"/>
      <c r="L1916" s="400"/>
      <c r="M1916" s="400"/>
      <c r="N1916" s="400"/>
      <c r="O1916" s="400"/>
      <c r="P1916" s="400"/>
      <c r="Q1916" s="400"/>
      <c r="R1916" s="400"/>
      <c r="S1916" s="400"/>
      <c r="T1916" s="400"/>
      <c r="V1916" s="403"/>
      <c r="W1916" s="403"/>
      <c r="X1916" s="403"/>
      <c r="Y1916" s="400"/>
      <c r="Z1916" s="400"/>
      <c r="AA1916" s="400"/>
      <c r="AB1916" s="400"/>
      <c r="AC1916" s="400"/>
      <c r="AD1916" s="400"/>
      <c r="AE1916" s="400"/>
      <c r="AF1916" s="400"/>
      <c r="AG1916" s="408"/>
      <c r="AH1916" s="400"/>
      <c r="AI1916" s="400"/>
      <c r="AJ1916" s="400"/>
      <c r="AK1916" s="400"/>
      <c r="AL1916" s="6"/>
      <c r="AM1916" s="6"/>
      <c r="AN1916" s="8"/>
    </row>
    <row r="1917" spans="1:40">
      <c r="A1917" s="725"/>
      <c r="B1917" s="727"/>
      <c r="C1917" s="726"/>
      <c r="D1917" s="726"/>
      <c r="E1917" s="400"/>
      <c r="F1917" s="401"/>
      <c r="G1917" s="400"/>
      <c r="H1917" s="400"/>
      <c r="I1917" s="400"/>
      <c r="J1917" s="409"/>
      <c r="K1917" s="400"/>
      <c r="L1917" s="400"/>
      <c r="M1917" s="400"/>
      <c r="N1917" s="400"/>
      <c r="O1917" s="400"/>
      <c r="P1917" s="400"/>
      <c r="Q1917" s="400"/>
      <c r="R1917" s="400"/>
      <c r="S1917" s="400"/>
      <c r="T1917" s="400"/>
      <c r="V1917" s="403"/>
      <c r="W1917" s="403"/>
      <c r="X1917" s="403"/>
      <c r="Y1917" s="400"/>
      <c r="Z1917" s="400"/>
      <c r="AA1917" s="400"/>
      <c r="AB1917" s="400"/>
      <c r="AC1917" s="400"/>
      <c r="AD1917" s="400"/>
      <c r="AE1917" s="400"/>
      <c r="AF1917" s="400"/>
      <c r="AG1917" s="408"/>
      <c r="AH1917" s="400"/>
      <c r="AI1917" s="400"/>
      <c r="AJ1917" s="400"/>
      <c r="AK1917" s="400"/>
      <c r="AL1917" s="6"/>
      <c r="AM1917" s="6"/>
      <c r="AN1917" s="8"/>
    </row>
    <row r="1918" spans="1:40">
      <c r="A1918" s="725"/>
      <c r="B1918" s="727"/>
      <c r="C1918" s="726"/>
      <c r="D1918" s="726"/>
      <c r="E1918" s="400"/>
      <c r="F1918" s="401"/>
      <c r="G1918" s="400"/>
      <c r="H1918" s="400"/>
      <c r="I1918" s="400"/>
      <c r="J1918" s="409"/>
      <c r="K1918" s="400"/>
      <c r="L1918" s="400"/>
      <c r="M1918" s="400"/>
      <c r="N1918" s="400"/>
      <c r="O1918" s="400"/>
      <c r="P1918" s="400"/>
      <c r="Q1918" s="400"/>
      <c r="R1918" s="400"/>
      <c r="S1918" s="400"/>
      <c r="T1918" s="400"/>
      <c r="V1918" s="403"/>
      <c r="W1918" s="403"/>
      <c r="X1918" s="403"/>
      <c r="Y1918" s="400"/>
      <c r="Z1918" s="400"/>
      <c r="AA1918" s="400"/>
      <c r="AB1918" s="400"/>
      <c r="AC1918" s="400"/>
      <c r="AD1918" s="400"/>
      <c r="AE1918" s="400"/>
      <c r="AF1918" s="400"/>
      <c r="AG1918" s="408"/>
      <c r="AH1918" s="400"/>
      <c r="AI1918" s="400"/>
      <c r="AJ1918" s="400"/>
      <c r="AK1918" s="400"/>
      <c r="AL1918" s="6"/>
      <c r="AM1918" s="6"/>
      <c r="AN1918" s="8"/>
    </row>
    <row r="1919" spans="1:40">
      <c r="A1919" s="725"/>
      <c r="B1919" s="727"/>
      <c r="C1919" s="726"/>
      <c r="D1919" s="726"/>
      <c r="E1919" s="400"/>
      <c r="F1919" s="401"/>
      <c r="G1919" s="400"/>
      <c r="H1919" s="400"/>
      <c r="I1919" s="400"/>
      <c r="J1919" s="409"/>
      <c r="K1919" s="400"/>
      <c r="L1919" s="400"/>
      <c r="M1919" s="400"/>
      <c r="N1919" s="400"/>
      <c r="O1919" s="400"/>
      <c r="P1919" s="400"/>
      <c r="Q1919" s="400"/>
      <c r="R1919" s="400"/>
      <c r="S1919" s="400"/>
      <c r="T1919" s="400"/>
      <c r="V1919" s="403"/>
      <c r="W1919" s="403"/>
      <c r="X1919" s="403"/>
      <c r="Y1919" s="400"/>
      <c r="Z1919" s="400"/>
      <c r="AA1919" s="400"/>
      <c r="AB1919" s="400"/>
      <c r="AC1919" s="400"/>
      <c r="AD1919" s="400"/>
      <c r="AE1919" s="400"/>
      <c r="AF1919" s="400"/>
      <c r="AG1919" s="408"/>
      <c r="AH1919" s="400"/>
      <c r="AI1919" s="400"/>
      <c r="AJ1919" s="400"/>
      <c r="AK1919" s="400"/>
      <c r="AL1919" s="6"/>
      <c r="AM1919" s="6"/>
      <c r="AN1919" s="8"/>
    </row>
    <row r="1920" spans="1:40">
      <c r="A1920" s="725"/>
      <c r="B1920" s="727"/>
      <c r="C1920" s="726"/>
      <c r="D1920" s="726"/>
      <c r="E1920" s="400"/>
      <c r="F1920" s="401"/>
      <c r="G1920" s="400"/>
      <c r="H1920" s="400"/>
      <c r="I1920" s="400"/>
      <c r="J1920" s="409"/>
      <c r="K1920" s="400"/>
      <c r="L1920" s="400"/>
      <c r="M1920" s="400"/>
      <c r="N1920" s="400"/>
      <c r="O1920" s="400"/>
      <c r="P1920" s="400"/>
      <c r="Q1920" s="400"/>
      <c r="R1920" s="400"/>
      <c r="S1920" s="400"/>
      <c r="T1920" s="400"/>
      <c r="V1920" s="403"/>
      <c r="W1920" s="403"/>
      <c r="X1920" s="403"/>
      <c r="Y1920" s="400"/>
      <c r="Z1920" s="400"/>
      <c r="AA1920" s="400"/>
      <c r="AB1920" s="400"/>
      <c r="AC1920" s="400"/>
      <c r="AD1920" s="400"/>
      <c r="AE1920" s="400"/>
      <c r="AF1920" s="400"/>
      <c r="AG1920" s="408"/>
      <c r="AH1920" s="400"/>
      <c r="AI1920" s="400"/>
      <c r="AJ1920" s="400"/>
      <c r="AK1920" s="400"/>
      <c r="AL1920" s="6"/>
      <c r="AM1920" s="6"/>
      <c r="AN1920" s="8"/>
    </row>
    <row r="1921" spans="1:40">
      <c r="A1921" s="725"/>
      <c r="B1921" s="727"/>
      <c r="C1921" s="726"/>
      <c r="D1921" s="726"/>
      <c r="E1921" s="400"/>
      <c r="F1921" s="401"/>
      <c r="G1921" s="400"/>
      <c r="H1921" s="400"/>
      <c r="I1921" s="400"/>
      <c r="J1921" s="409"/>
      <c r="K1921" s="400"/>
      <c r="L1921" s="400"/>
      <c r="M1921" s="400"/>
      <c r="N1921" s="400"/>
      <c r="O1921" s="400"/>
      <c r="P1921" s="400"/>
      <c r="Q1921" s="400"/>
      <c r="R1921" s="400"/>
      <c r="S1921" s="400"/>
      <c r="T1921" s="400"/>
      <c r="V1921" s="403"/>
      <c r="W1921" s="403"/>
      <c r="X1921" s="403"/>
      <c r="Y1921" s="400"/>
      <c r="Z1921" s="400"/>
      <c r="AA1921" s="400"/>
      <c r="AB1921" s="400"/>
      <c r="AC1921" s="400"/>
      <c r="AD1921" s="400"/>
      <c r="AE1921" s="400"/>
      <c r="AF1921" s="400"/>
      <c r="AG1921" s="408"/>
      <c r="AH1921" s="400"/>
      <c r="AI1921" s="400"/>
      <c r="AJ1921" s="400"/>
      <c r="AK1921" s="400"/>
      <c r="AL1921" s="6"/>
      <c r="AM1921" s="6"/>
      <c r="AN1921" s="8"/>
    </row>
    <row r="1922" spans="1:40">
      <c r="A1922" s="725"/>
      <c r="B1922" s="727"/>
      <c r="C1922" s="726"/>
      <c r="D1922" s="726"/>
      <c r="E1922" s="400"/>
      <c r="F1922" s="401"/>
      <c r="G1922" s="400"/>
      <c r="H1922" s="400"/>
      <c r="I1922" s="400"/>
      <c r="J1922" s="409"/>
      <c r="K1922" s="400"/>
      <c r="L1922" s="400"/>
      <c r="M1922" s="400"/>
      <c r="N1922" s="400"/>
      <c r="O1922" s="400"/>
      <c r="P1922" s="400"/>
      <c r="Q1922" s="400"/>
      <c r="R1922" s="400"/>
      <c r="S1922" s="400"/>
      <c r="T1922" s="400"/>
      <c r="V1922" s="403"/>
      <c r="W1922" s="403"/>
      <c r="X1922" s="403"/>
      <c r="Y1922" s="400"/>
      <c r="Z1922" s="400"/>
      <c r="AA1922" s="400"/>
      <c r="AB1922" s="400"/>
      <c r="AC1922" s="400"/>
      <c r="AD1922" s="400"/>
      <c r="AE1922" s="400"/>
      <c r="AF1922" s="400"/>
      <c r="AG1922" s="408"/>
      <c r="AH1922" s="400"/>
      <c r="AI1922" s="400"/>
      <c r="AJ1922" s="400"/>
      <c r="AK1922" s="400"/>
      <c r="AL1922" s="6"/>
      <c r="AM1922" s="6"/>
      <c r="AN1922" s="8"/>
    </row>
    <row r="1923" spans="1:40">
      <c r="A1923" s="725"/>
      <c r="B1923" s="727"/>
      <c r="C1923" s="726"/>
      <c r="D1923" s="726"/>
      <c r="E1923" s="400"/>
      <c r="F1923" s="401"/>
      <c r="G1923" s="400"/>
      <c r="H1923" s="400"/>
      <c r="I1923" s="400"/>
      <c r="J1923" s="409"/>
      <c r="K1923" s="400"/>
      <c r="L1923" s="400"/>
      <c r="M1923" s="400"/>
      <c r="N1923" s="400"/>
      <c r="O1923" s="400"/>
      <c r="P1923" s="400"/>
      <c r="Q1923" s="400"/>
      <c r="R1923" s="400"/>
      <c r="S1923" s="400"/>
      <c r="T1923" s="400"/>
      <c r="V1923" s="403"/>
      <c r="W1923" s="403"/>
      <c r="X1923" s="403"/>
      <c r="Y1923" s="400"/>
      <c r="Z1923" s="400"/>
      <c r="AA1923" s="400"/>
      <c r="AB1923" s="400"/>
      <c r="AC1923" s="400"/>
      <c r="AD1923" s="400"/>
      <c r="AE1923" s="400"/>
      <c r="AF1923" s="400"/>
      <c r="AG1923" s="408"/>
      <c r="AH1923" s="400"/>
      <c r="AI1923" s="400"/>
      <c r="AJ1923" s="400"/>
      <c r="AK1923" s="400"/>
      <c r="AL1923" s="6"/>
      <c r="AM1923" s="6"/>
      <c r="AN1923" s="8"/>
    </row>
    <row r="1924" spans="1:40">
      <c r="A1924" s="725"/>
      <c r="B1924" s="727"/>
      <c r="C1924" s="726"/>
      <c r="D1924" s="726"/>
      <c r="E1924" s="400"/>
      <c r="F1924" s="401"/>
      <c r="G1924" s="400"/>
      <c r="H1924" s="400"/>
      <c r="I1924" s="400"/>
      <c r="J1924" s="409"/>
      <c r="K1924" s="400"/>
      <c r="L1924" s="400"/>
      <c r="M1924" s="400"/>
      <c r="N1924" s="400"/>
      <c r="O1924" s="400"/>
      <c r="P1924" s="400"/>
      <c r="Q1924" s="400"/>
      <c r="R1924" s="400"/>
      <c r="S1924" s="400"/>
      <c r="T1924" s="400"/>
      <c r="V1924" s="403"/>
      <c r="W1924" s="403"/>
      <c r="X1924" s="403"/>
      <c r="Y1924" s="400"/>
      <c r="Z1924" s="400"/>
      <c r="AA1924" s="400"/>
      <c r="AB1924" s="400"/>
      <c r="AC1924" s="400"/>
      <c r="AD1924" s="400"/>
      <c r="AE1924" s="400"/>
      <c r="AF1924" s="400"/>
      <c r="AG1924" s="408"/>
      <c r="AH1924" s="400"/>
      <c r="AI1924" s="400"/>
      <c r="AJ1924" s="400"/>
      <c r="AK1924" s="400"/>
      <c r="AL1924" s="6"/>
      <c r="AM1924" s="6"/>
      <c r="AN1924" s="8"/>
    </row>
    <row r="1925" spans="1:40">
      <c r="A1925" s="725"/>
      <c r="B1925" s="727"/>
      <c r="C1925" s="726"/>
      <c r="D1925" s="726"/>
      <c r="E1925" s="400"/>
      <c r="F1925" s="401"/>
      <c r="G1925" s="400"/>
      <c r="H1925" s="400"/>
      <c r="I1925" s="400"/>
      <c r="J1925" s="409"/>
      <c r="K1925" s="400"/>
      <c r="L1925" s="400"/>
      <c r="M1925" s="400"/>
      <c r="N1925" s="400"/>
      <c r="O1925" s="400"/>
      <c r="P1925" s="400"/>
      <c r="Q1925" s="400"/>
      <c r="R1925" s="400"/>
      <c r="S1925" s="400"/>
      <c r="T1925" s="400"/>
      <c r="V1925" s="403"/>
      <c r="W1925" s="403"/>
      <c r="X1925" s="403"/>
      <c r="Y1925" s="400"/>
      <c r="Z1925" s="400"/>
      <c r="AA1925" s="400"/>
      <c r="AB1925" s="400"/>
      <c r="AC1925" s="400"/>
      <c r="AD1925" s="400"/>
      <c r="AE1925" s="400"/>
      <c r="AF1925" s="400"/>
      <c r="AG1925" s="408"/>
      <c r="AH1925" s="400"/>
      <c r="AI1925" s="400"/>
      <c r="AJ1925" s="400"/>
      <c r="AK1925" s="400"/>
      <c r="AL1925" s="6"/>
      <c r="AM1925" s="6"/>
      <c r="AN1925" s="8"/>
    </row>
    <row r="1926" spans="1:40">
      <c r="A1926" s="725"/>
      <c r="B1926" s="727"/>
      <c r="C1926" s="726"/>
      <c r="D1926" s="726"/>
      <c r="E1926" s="400"/>
      <c r="F1926" s="401"/>
      <c r="G1926" s="400"/>
      <c r="H1926" s="400"/>
      <c r="I1926" s="400"/>
      <c r="J1926" s="409"/>
      <c r="K1926" s="400"/>
      <c r="L1926" s="400"/>
      <c r="M1926" s="400"/>
      <c r="N1926" s="400"/>
      <c r="O1926" s="400"/>
      <c r="P1926" s="400"/>
      <c r="Q1926" s="400"/>
      <c r="R1926" s="400"/>
      <c r="S1926" s="400"/>
      <c r="T1926" s="400"/>
      <c r="V1926" s="403"/>
      <c r="W1926" s="403"/>
      <c r="X1926" s="403"/>
      <c r="Y1926" s="400"/>
      <c r="Z1926" s="400"/>
      <c r="AA1926" s="400"/>
      <c r="AB1926" s="400"/>
      <c r="AC1926" s="400"/>
      <c r="AD1926" s="400"/>
      <c r="AE1926" s="400"/>
      <c r="AF1926" s="400"/>
      <c r="AG1926" s="408"/>
      <c r="AH1926" s="400"/>
      <c r="AI1926" s="400"/>
      <c r="AJ1926" s="400"/>
      <c r="AK1926" s="400"/>
      <c r="AL1926" s="6"/>
      <c r="AM1926" s="6"/>
      <c r="AN1926" s="8"/>
    </row>
    <row r="1927" spans="1:40">
      <c r="A1927" s="725"/>
      <c r="B1927" s="727"/>
      <c r="C1927" s="726"/>
      <c r="D1927" s="726"/>
      <c r="E1927" s="400"/>
      <c r="F1927" s="401"/>
      <c r="G1927" s="400"/>
      <c r="H1927" s="400"/>
      <c r="I1927" s="400"/>
      <c r="J1927" s="409"/>
      <c r="K1927" s="400"/>
      <c r="L1927" s="400"/>
      <c r="M1927" s="400"/>
      <c r="N1927" s="400"/>
      <c r="O1927" s="400"/>
      <c r="P1927" s="400"/>
      <c r="Q1927" s="400"/>
      <c r="R1927" s="400"/>
      <c r="S1927" s="400"/>
      <c r="T1927" s="400"/>
      <c r="V1927" s="403"/>
      <c r="W1927" s="403"/>
      <c r="X1927" s="403"/>
      <c r="Y1927" s="400"/>
      <c r="Z1927" s="400"/>
      <c r="AA1927" s="400"/>
      <c r="AB1927" s="400"/>
      <c r="AC1927" s="400"/>
      <c r="AD1927" s="400"/>
      <c r="AE1927" s="400"/>
      <c r="AF1927" s="400"/>
      <c r="AG1927" s="408"/>
      <c r="AH1927" s="400"/>
      <c r="AI1927" s="400"/>
      <c r="AJ1927" s="400"/>
      <c r="AK1927" s="400"/>
      <c r="AL1927" s="6"/>
      <c r="AM1927" s="6"/>
      <c r="AN1927" s="8"/>
    </row>
    <row r="1928" spans="1:40">
      <c r="A1928" s="725"/>
      <c r="B1928" s="727"/>
      <c r="C1928" s="726"/>
      <c r="D1928" s="726"/>
      <c r="E1928" s="400"/>
      <c r="F1928" s="401"/>
      <c r="G1928" s="400"/>
      <c r="H1928" s="400"/>
      <c r="I1928" s="400"/>
      <c r="J1928" s="409"/>
      <c r="K1928" s="400"/>
      <c r="L1928" s="400"/>
      <c r="M1928" s="400"/>
      <c r="N1928" s="400"/>
      <c r="O1928" s="400"/>
      <c r="P1928" s="400"/>
      <c r="Q1928" s="400"/>
      <c r="R1928" s="400"/>
      <c r="S1928" s="400"/>
      <c r="T1928" s="400"/>
      <c r="V1928" s="403"/>
      <c r="W1928" s="403"/>
      <c r="X1928" s="403"/>
      <c r="Y1928" s="400"/>
      <c r="Z1928" s="400"/>
      <c r="AA1928" s="400"/>
      <c r="AB1928" s="400"/>
      <c r="AC1928" s="400"/>
      <c r="AD1928" s="400"/>
      <c r="AE1928" s="400"/>
      <c r="AF1928" s="400"/>
      <c r="AG1928" s="408"/>
      <c r="AH1928" s="400"/>
      <c r="AI1928" s="400"/>
      <c r="AJ1928" s="400"/>
      <c r="AK1928" s="400"/>
      <c r="AL1928" s="6"/>
      <c r="AM1928" s="6"/>
      <c r="AN1928" s="8"/>
    </row>
    <row r="1929" spans="1:40">
      <c r="A1929" s="725"/>
      <c r="B1929" s="727"/>
      <c r="C1929" s="726"/>
      <c r="D1929" s="726"/>
      <c r="E1929" s="400"/>
      <c r="F1929" s="401"/>
      <c r="G1929" s="400"/>
      <c r="H1929" s="400"/>
      <c r="I1929" s="400"/>
      <c r="J1929" s="409"/>
      <c r="K1929" s="400"/>
      <c r="L1929" s="400"/>
      <c r="M1929" s="400"/>
      <c r="N1929" s="400"/>
      <c r="O1929" s="400"/>
      <c r="P1929" s="400"/>
      <c r="Q1929" s="400"/>
      <c r="R1929" s="400"/>
      <c r="S1929" s="400"/>
      <c r="T1929" s="400"/>
      <c r="V1929" s="403"/>
      <c r="W1929" s="403"/>
      <c r="X1929" s="403"/>
      <c r="Y1929" s="400"/>
      <c r="Z1929" s="400"/>
      <c r="AA1929" s="400"/>
      <c r="AB1929" s="400"/>
      <c r="AC1929" s="400"/>
      <c r="AD1929" s="400"/>
      <c r="AE1929" s="400"/>
      <c r="AF1929" s="400"/>
      <c r="AG1929" s="408"/>
      <c r="AH1929" s="400"/>
      <c r="AI1929" s="400"/>
      <c r="AJ1929" s="400"/>
      <c r="AK1929" s="400"/>
      <c r="AL1929" s="6"/>
      <c r="AM1929" s="6"/>
      <c r="AN1929" s="8"/>
    </row>
    <row r="1930" spans="1:40">
      <c r="A1930" s="725"/>
      <c r="B1930" s="727"/>
      <c r="C1930" s="726"/>
      <c r="D1930" s="726"/>
      <c r="E1930" s="400"/>
      <c r="F1930" s="401"/>
      <c r="G1930" s="400"/>
      <c r="H1930" s="400"/>
      <c r="I1930" s="400"/>
      <c r="J1930" s="409"/>
      <c r="K1930" s="400"/>
      <c r="L1930" s="400"/>
      <c r="M1930" s="400"/>
      <c r="N1930" s="400"/>
      <c r="O1930" s="400"/>
      <c r="P1930" s="400"/>
      <c r="Q1930" s="400"/>
      <c r="R1930" s="400"/>
      <c r="S1930" s="400"/>
      <c r="T1930" s="400"/>
      <c r="V1930" s="403"/>
      <c r="W1930" s="403"/>
      <c r="X1930" s="403"/>
      <c r="Y1930" s="400"/>
      <c r="Z1930" s="400"/>
      <c r="AA1930" s="400"/>
      <c r="AB1930" s="400"/>
      <c r="AC1930" s="400"/>
      <c r="AD1930" s="400"/>
      <c r="AE1930" s="400"/>
      <c r="AF1930" s="400"/>
      <c r="AG1930" s="408"/>
      <c r="AH1930" s="400"/>
      <c r="AI1930" s="400"/>
      <c r="AJ1930" s="400"/>
      <c r="AK1930" s="400"/>
      <c r="AL1930" s="6"/>
      <c r="AM1930" s="6"/>
      <c r="AN1930" s="8"/>
    </row>
    <row r="1931" spans="1:40">
      <c r="A1931" s="725"/>
      <c r="B1931" s="727"/>
      <c r="C1931" s="726"/>
      <c r="D1931" s="726"/>
      <c r="E1931" s="400"/>
      <c r="F1931" s="401"/>
      <c r="G1931" s="400"/>
      <c r="H1931" s="400"/>
      <c r="I1931" s="400"/>
      <c r="J1931" s="409"/>
      <c r="K1931" s="400"/>
      <c r="L1931" s="400"/>
      <c r="M1931" s="400"/>
      <c r="N1931" s="400"/>
      <c r="O1931" s="400"/>
      <c r="P1931" s="400"/>
      <c r="Q1931" s="400"/>
      <c r="R1931" s="400"/>
      <c r="S1931" s="400"/>
      <c r="T1931" s="400"/>
      <c r="V1931" s="403"/>
      <c r="W1931" s="403"/>
      <c r="X1931" s="403"/>
      <c r="Y1931" s="400"/>
      <c r="Z1931" s="400"/>
      <c r="AA1931" s="400"/>
      <c r="AB1931" s="400"/>
      <c r="AC1931" s="400"/>
      <c r="AD1931" s="400"/>
      <c r="AE1931" s="400"/>
      <c r="AF1931" s="400"/>
      <c r="AG1931" s="408"/>
      <c r="AH1931" s="400"/>
      <c r="AI1931" s="400"/>
      <c r="AJ1931" s="400"/>
      <c r="AK1931" s="400"/>
      <c r="AL1931" s="6"/>
      <c r="AM1931" s="6"/>
      <c r="AN1931" s="8"/>
    </row>
    <row r="1932" spans="1:40">
      <c r="A1932" s="725"/>
      <c r="B1932" s="727"/>
      <c r="C1932" s="726"/>
      <c r="D1932" s="726"/>
      <c r="E1932" s="400"/>
      <c r="F1932" s="401"/>
      <c r="G1932" s="400"/>
      <c r="H1932" s="400"/>
      <c r="I1932" s="400"/>
      <c r="J1932" s="409"/>
      <c r="K1932" s="400"/>
      <c r="L1932" s="400"/>
      <c r="M1932" s="400"/>
      <c r="N1932" s="400"/>
      <c r="O1932" s="400"/>
      <c r="P1932" s="400"/>
      <c r="Q1932" s="400"/>
      <c r="R1932" s="400"/>
      <c r="S1932" s="400"/>
      <c r="T1932" s="400"/>
      <c r="V1932" s="403"/>
      <c r="W1932" s="403"/>
      <c r="X1932" s="403"/>
      <c r="Y1932" s="400"/>
      <c r="Z1932" s="400"/>
      <c r="AA1932" s="400"/>
      <c r="AB1932" s="400"/>
      <c r="AC1932" s="400"/>
      <c r="AD1932" s="400"/>
      <c r="AE1932" s="400"/>
      <c r="AF1932" s="400"/>
      <c r="AG1932" s="408"/>
      <c r="AH1932" s="400"/>
      <c r="AI1932" s="400"/>
      <c r="AJ1932" s="400"/>
      <c r="AK1932" s="400"/>
      <c r="AL1932" s="6"/>
      <c r="AM1932" s="6"/>
      <c r="AN1932" s="8"/>
    </row>
    <row r="1933" spans="1:40">
      <c r="A1933" s="725"/>
      <c r="B1933" s="727"/>
      <c r="C1933" s="726"/>
      <c r="D1933" s="726"/>
      <c r="E1933" s="400"/>
      <c r="F1933" s="401"/>
      <c r="G1933" s="400"/>
      <c r="H1933" s="400"/>
      <c r="I1933" s="400"/>
      <c r="J1933" s="409"/>
      <c r="K1933" s="400"/>
      <c r="L1933" s="400"/>
      <c r="M1933" s="400"/>
      <c r="N1933" s="400"/>
      <c r="O1933" s="400"/>
      <c r="P1933" s="400"/>
      <c r="Q1933" s="400"/>
      <c r="R1933" s="400"/>
      <c r="S1933" s="400"/>
      <c r="T1933" s="400"/>
      <c r="V1933" s="403"/>
      <c r="W1933" s="403"/>
      <c r="X1933" s="403"/>
      <c r="Y1933" s="400"/>
      <c r="Z1933" s="400"/>
      <c r="AA1933" s="400"/>
      <c r="AB1933" s="400"/>
      <c r="AC1933" s="400"/>
      <c r="AD1933" s="400"/>
      <c r="AE1933" s="400"/>
      <c r="AF1933" s="400"/>
      <c r="AG1933" s="408"/>
      <c r="AH1933" s="400"/>
      <c r="AI1933" s="400"/>
      <c r="AJ1933" s="400"/>
      <c r="AK1933" s="400"/>
      <c r="AL1933" s="6"/>
      <c r="AM1933" s="6"/>
      <c r="AN1933" s="8"/>
    </row>
    <row r="1934" spans="1:40">
      <c r="A1934" s="725"/>
      <c r="B1934" s="727"/>
      <c r="C1934" s="726"/>
      <c r="D1934" s="726"/>
      <c r="E1934" s="400"/>
      <c r="F1934" s="401"/>
      <c r="G1934" s="400"/>
      <c r="H1934" s="400"/>
      <c r="I1934" s="400"/>
      <c r="J1934" s="409"/>
      <c r="K1934" s="400"/>
      <c r="L1934" s="400"/>
      <c r="M1934" s="400"/>
      <c r="N1934" s="400"/>
      <c r="O1934" s="400"/>
      <c r="P1934" s="400"/>
      <c r="Q1934" s="400"/>
      <c r="R1934" s="400"/>
      <c r="S1934" s="400"/>
      <c r="T1934" s="400"/>
      <c r="V1934" s="403"/>
      <c r="W1934" s="403"/>
      <c r="X1934" s="403"/>
      <c r="Y1934" s="400"/>
      <c r="Z1934" s="400"/>
      <c r="AA1934" s="400"/>
      <c r="AB1934" s="400"/>
      <c r="AC1934" s="400"/>
      <c r="AD1934" s="400"/>
      <c r="AE1934" s="400"/>
      <c r="AF1934" s="400"/>
      <c r="AG1934" s="408"/>
      <c r="AH1934" s="400"/>
      <c r="AI1934" s="400"/>
      <c r="AJ1934" s="400"/>
      <c r="AK1934" s="400"/>
      <c r="AL1934" s="6"/>
      <c r="AM1934" s="6"/>
      <c r="AN1934" s="8"/>
    </row>
    <row r="1935" spans="1:40">
      <c r="A1935" s="725"/>
      <c r="B1935" s="727"/>
      <c r="C1935" s="726"/>
      <c r="D1935" s="726"/>
      <c r="E1935" s="400"/>
      <c r="F1935" s="401"/>
      <c r="G1935" s="400"/>
      <c r="H1935" s="400"/>
      <c r="I1935" s="400"/>
      <c r="J1935" s="409"/>
      <c r="K1935" s="400"/>
      <c r="L1935" s="400"/>
      <c r="M1935" s="400"/>
      <c r="N1935" s="400"/>
      <c r="O1935" s="400"/>
      <c r="P1935" s="400"/>
      <c r="Q1935" s="400"/>
      <c r="R1935" s="400"/>
      <c r="S1935" s="400"/>
      <c r="T1935" s="400"/>
      <c r="V1935" s="403"/>
      <c r="W1935" s="403"/>
      <c r="X1935" s="403"/>
      <c r="Y1935" s="400"/>
      <c r="Z1935" s="400"/>
      <c r="AA1935" s="400"/>
      <c r="AB1935" s="400"/>
      <c r="AC1935" s="400"/>
      <c r="AD1935" s="400"/>
      <c r="AE1935" s="400"/>
      <c r="AF1935" s="400"/>
      <c r="AG1935" s="408"/>
      <c r="AH1935" s="400"/>
      <c r="AI1935" s="400"/>
      <c r="AJ1935" s="400"/>
      <c r="AK1935" s="400"/>
      <c r="AL1935" s="6"/>
      <c r="AM1935" s="6"/>
      <c r="AN1935" s="8"/>
    </row>
    <row r="1936" spans="1:40">
      <c r="A1936" s="725"/>
      <c r="B1936" s="727"/>
      <c r="C1936" s="726"/>
      <c r="D1936" s="726"/>
      <c r="E1936" s="400"/>
      <c r="F1936" s="401"/>
      <c r="G1936" s="400"/>
      <c r="H1936" s="400"/>
      <c r="I1936" s="400"/>
      <c r="J1936" s="409"/>
      <c r="K1936" s="400"/>
      <c r="L1936" s="400"/>
      <c r="M1936" s="400"/>
      <c r="N1936" s="400"/>
      <c r="O1936" s="400"/>
      <c r="P1936" s="400"/>
      <c r="Q1936" s="400"/>
      <c r="R1936" s="400"/>
      <c r="S1936" s="400"/>
      <c r="T1936" s="400"/>
      <c r="V1936" s="403"/>
      <c r="W1936" s="403"/>
      <c r="X1936" s="403"/>
      <c r="Y1936" s="400"/>
      <c r="Z1936" s="400"/>
      <c r="AA1936" s="400"/>
      <c r="AB1936" s="400"/>
      <c r="AC1936" s="400"/>
      <c r="AD1936" s="400"/>
      <c r="AE1936" s="400"/>
      <c r="AF1936" s="400"/>
      <c r="AG1936" s="408"/>
      <c r="AH1936" s="400"/>
      <c r="AI1936" s="400"/>
      <c r="AJ1936" s="400"/>
      <c r="AK1936" s="400"/>
      <c r="AL1936" s="6"/>
      <c r="AM1936" s="6"/>
      <c r="AN1936" s="8"/>
    </row>
    <row r="1937" spans="1:40">
      <c r="A1937" s="725"/>
      <c r="B1937" s="727"/>
      <c r="C1937" s="726"/>
      <c r="D1937" s="726"/>
      <c r="E1937" s="400"/>
      <c r="F1937" s="401"/>
      <c r="G1937" s="400"/>
      <c r="H1937" s="400"/>
      <c r="I1937" s="400"/>
      <c r="J1937" s="409"/>
      <c r="K1937" s="400"/>
      <c r="L1937" s="400"/>
      <c r="M1937" s="400"/>
      <c r="N1937" s="400"/>
      <c r="O1937" s="400"/>
      <c r="P1937" s="400"/>
      <c r="Q1937" s="400"/>
      <c r="R1937" s="400"/>
      <c r="S1937" s="400"/>
      <c r="T1937" s="400"/>
      <c r="V1937" s="403"/>
      <c r="W1937" s="403"/>
      <c r="X1937" s="403"/>
      <c r="Y1937" s="400"/>
      <c r="Z1937" s="400"/>
      <c r="AA1937" s="400"/>
      <c r="AB1937" s="400"/>
      <c r="AC1937" s="400"/>
      <c r="AD1937" s="400"/>
      <c r="AE1937" s="400"/>
      <c r="AF1937" s="400"/>
      <c r="AG1937" s="408"/>
      <c r="AH1937" s="400"/>
      <c r="AI1937" s="400"/>
      <c r="AJ1937" s="400"/>
      <c r="AK1937" s="400"/>
      <c r="AL1937" s="6"/>
      <c r="AM1937" s="6"/>
      <c r="AN1937" s="8"/>
    </row>
    <row r="1938" spans="1:40">
      <c r="A1938" s="725"/>
      <c r="B1938" s="727"/>
      <c r="C1938" s="726"/>
      <c r="D1938" s="726"/>
      <c r="E1938" s="400"/>
      <c r="F1938" s="401"/>
      <c r="G1938" s="400"/>
      <c r="H1938" s="400"/>
      <c r="I1938" s="400"/>
      <c r="J1938" s="409"/>
      <c r="K1938" s="400"/>
      <c r="L1938" s="400"/>
      <c r="M1938" s="400"/>
      <c r="N1938" s="400"/>
      <c r="O1938" s="400"/>
      <c r="P1938" s="400"/>
      <c r="Q1938" s="400"/>
      <c r="R1938" s="400"/>
      <c r="S1938" s="400"/>
      <c r="T1938" s="400"/>
      <c r="V1938" s="403"/>
      <c r="W1938" s="403"/>
      <c r="X1938" s="403"/>
      <c r="Y1938" s="400"/>
      <c r="Z1938" s="400"/>
      <c r="AA1938" s="400"/>
      <c r="AB1938" s="400"/>
      <c r="AC1938" s="400"/>
      <c r="AD1938" s="400"/>
      <c r="AE1938" s="400"/>
      <c r="AF1938" s="400"/>
      <c r="AG1938" s="408"/>
      <c r="AH1938" s="400"/>
      <c r="AI1938" s="400"/>
      <c r="AJ1938" s="400"/>
      <c r="AK1938" s="400"/>
      <c r="AL1938" s="6"/>
      <c r="AM1938" s="6"/>
      <c r="AN1938" s="8"/>
    </row>
    <row r="1939" spans="1:40">
      <c r="A1939" s="725"/>
      <c r="B1939" s="727"/>
      <c r="C1939" s="726"/>
      <c r="D1939" s="726"/>
      <c r="E1939" s="400"/>
      <c r="F1939" s="401"/>
      <c r="G1939" s="400"/>
      <c r="H1939" s="400"/>
      <c r="I1939" s="400"/>
      <c r="J1939" s="409"/>
      <c r="K1939" s="400"/>
      <c r="L1939" s="400"/>
      <c r="M1939" s="400"/>
      <c r="N1939" s="400"/>
      <c r="O1939" s="400"/>
      <c r="P1939" s="400"/>
      <c r="Q1939" s="400"/>
      <c r="R1939" s="400"/>
      <c r="S1939" s="400"/>
      <c r="T1939" s="400"/>
      <c r="V1939" s="403"/>
      <c r="W1939" s="403"/>
      <c r="X1939" s="403"/>
      <c r="Y1939" s="400"/>
      <c r="Z1939" s="400"/>
      <c r="AA1939" s="400"/>
      <c r="AB1939" s="400"/>
      <c r="AC1939" s="400"/>
      <c r="AD1939" s="400"/>
      <c r="AE1939" s="400"/>
      <c r="AF1939" s="400"/>
      <c r="AG1939" s="408"/>
      <c r="AH1939" s="400"/>
      <c r="AI1939" s="400"/>
      <c r="AJ1939" s="400"/>
      <c r="AK1939" s="400"/>
      <c r="AL1939" s="6"/>
      <c r="AM1939" s="6"/>
      <c r="AN1939" s="8"/>
    </row>
    <row r="1940" spans="1:40">
      <c r="A1940" s="725"/>
      <c r="B1940" s="727"/>
      <c r="C1940" s="726"/>
      <c r="D1940" s="726"/>
      <c r="E1940" s="400"/>
      <c r="F1940" s="401"/>
      <c r="G1940" s="400"/>
      <c r="H1940" s="400"/>
      <c r="I1940" s="400"/>
      <c r="J1940" s="409"/>
      <c r="K1940" s="400"/>
      <c r="L1940" s="400"/>
      <c r="M1940" s="400"/>
      <c r="N1940" s="400"/>
      <c r="O1940" s="400"/>
      <c r="P1940" s="400"/>
      <c r="Q1940" s="400"/>
      <c r="R1940" s="400"/>
      <c r="S1940" s="400"/>
      <c r="T1940" s="400"/>
      <c r="V1940" s="403"/>
      <c r="W1940" s="403"/>
      <c r="X1940" s="403"/>
      <c r="Y1940" s="400"/>
      <c r="Z1940" s="400"/>
      <c r="AA1940" s="400"/>
      <c r="AB1940" s="400"/>
      <c r="AC1940" s="400"/>
      <c r="AD1940" s="400"/>
      <c r="AE1940" s="400"/>
      <c r="AF1940" s="400"/>
      <c r="AG1940" s="408"/>
      <c r="AH1940" s="400"/>
      <c r="AI1940" s="400"/>
      <c r="AJ1940" s="400"/>
      <c r="AK1940" s="400"/>
      <c r="AL1940" s="6"/>
      <c r="AM1940" s="6"/>
      <c r="AN1940" s="8"/>
    </row>
    <row r="1941" spans="1:40">
      <c r="A1941" s="725"/>
      <c r="B1941" s="727"/>
      <c r="C1941" s="726"/>
      <c r="D1941" s="726"/>
      <c r="E1941" s="400"/>
      <c r="F1941" s="401"/>
      <c r="G1941" s="400"/>
      <c r="H1941" s="400"/>
      <c r="I1941" s="400"/>
      <c r="J1941" s="409"/>
      <c r="K1941" s="400"/>
      <c r="L1941" s="400"/>
      <c r="M1941" s="400"/>
      <c r="N1941" s="400"/>
      <c r="O1941" s="400"/>
      <c r="P1941" s="400"/>
      <c r="Q1941" s="400"/>
      <c r="R1941" s="400"/>
      <c r="S1941" s="400"/>
      <c r="T1941" s="400"/>
      <c r="V1941" s="403"/>
      <c r="W1941" s="403"/>
      <c r="X1941" s="403"/>
      <c r="Y1941" s="400"/>
      <c r="Z1941" s="400"/>
      <c r="AA1941" s="400"/>
      <c r="AB1941" s="400"/>
      <c r="AC1941" s="400"/>
      <c r="AD1941" s="400"/>
      <c r="AE1941" s="400"/>
      <c r="AF1941" s="400"/>
      <c r="AG1941" s="408"/>
      <c r="AH1941" s="400"/>
      <c r="AI1941" s="400"/>
      <c r="AJ1941" s="400"/>
      <c r="AK1941" s="400"/>
      <c r="AL1941" s="6"/>
      <c r="AM1941" s="6"/>
      <c r="AN1941" s="8"/>
    </row>
    <row r="1942" spans="1:40">
      <c r="A1942" s="725"/>
      <c r="B1942" s="727"/>
      <c r="C1942" s="726"/>
      <c r="D1942" s="726"/>
      <c r="E1942" s="400"/>
      <c r="F1942" s="401"/>
      <c r="G1942" s="400"/>
      <c r="H1942" s="400"/>
      <c r="I1942" s="400"/>
      <c r="J1942" s="409"/>
      <c r="K1942" s="400"/>
      <c r="L1942" s="400"/>
      <c r="M1942" s="400"/>
      <c r="N1942" s="400"/>
      <c r="O1942" s="400"/>
      <c r="P1942" s="400"/>
      <c r="Q1942" s="400"/>
      <c r="R1942" s="400"/>
      <c r="S1942" s="400"/>
      <c r="T1942" s="400"/>
      <c r="V1942" s="403"/>
      <c r="W1942" s="403"/>
      <c r="X1942" s="403"/>
      <c r="Y1942" s="400"/>
      <c r="Z1942" s="400"/>
      <c r="AA1942" s="400"/>
      <c r="AB1942" s="400"/>
      <c r="AC1942" s="400"/>
      <c r="AD1942" s="400"/>
      <c r="AE1942" s="400"/>
      <c r="AF1942" s="400"/>
      <c r="AG1942" s="408"/>
      <c r="AH1942" s="400"/>
      <c r="AI1942" s="400"/>
      <c r="AJ1942" s="400"/>
      <c r="AK1942" s="400"/>
      <c r="AL1942" s="6"/>
      <c r="AM1942" s="6"/>
      <c r="AN1942" s="8"/>
    </row>
    <row r="1943" spans="1:40">
      <c r="A1943" s="725"/>
      <c r="B1943" s="727"/>
      <c r="C1943" s="726"/>
      <c r="D1943" s="726"/>
      <c r="E1943" s="400"/>
      <c r="F1943" s="401"/>
      <c r="G1943" s="400"/>
      <c r="H1943" s="400"/>
      <c r="I1943" s="400"/>
      <c r="J1943" s="409"/>
      <c r="K1943" s="400"/>
      <c r="L1943" s="400"/>
      <c r="M1943" s="400"/>
      <c r="N1943" s="400"/>
      <c r="O1943" s="400"/>
      <c r="P1943" s="400"/>
      <c r="Q1943" s="400"/>
      <c r="R1943" s="400"/>
      <c r="S1943" s="400"/>
      <c r="T1943" s="400"/>
      <c r="V1943" s="403"/>
      <c r="W1943" s="403"/>
      <c r="X1943" s="403"/>
      <c r="Y1943" s="400"/>
      <c r="Z1943" s="400"/>
      <c r="AA1943" s="400"/>
      <c r="AB1943" s="400"/>
      <c r="AC1943" s="400"/>
      <c r="AD1943" s="400"/>
      <c r="AE1943" s="400"/>
      <c r="AF1943" s="400"/>
      <c r="AG1943" s="408"/>
      <c r="AH1943" s="400"/>
      <c r="AI1943" s="400"/>
      <c r="AJ1943" s="400"/>
      <c r="AK1943" s="400"/>
      <c r="AL1943" s="6"/>
      <c r="AM1943" s="6"/>
      <c r="AN1943" s="8"/>
    </row>
    <row r="1944" spans="1:40">
      <c r="A1944" s="725"/>
      <c r="B1944" s="727"/>
      <c r="C1944" s="726"/>
      <c r="D1944" s="726"/>
      <c r="E1944" s="400"/>
      <c r="F1944" s="401"/>
      <c r="G1944" s="400"/>
      <c r="H1944" s="400"/>
      <c r="I1944" s="400"/>
      <c r="J1944" s="409"/>
      <c r="K1944" s="400"/>
      <c r="L1944" s="400"/>
      <c r="M1944" s="400"/>
      <c r="N1944" s="400"/>
      <c r="O1944" s="400"/>
      <c r="P1944" s="400"/>
      <c r="Q1944" s="400"/>
      <c r="R1944" s="400"/>
      <c r="S1944" s="400"/>
      <c r="T1944" s="400"/>
      <c r="V1944" s="403"/>
      <c r="W1944" s="403"/>
      <c r="X1944" s="403"/>
      <c r="Y1944" s="400"/>
      <c r="Z1944" s="400"/>
      <c r="AA1944" s="400"/>
      <c r="AB1944" s="400"/>
      <c r="AC1944" s="400"/>
      <c r="AD1944" s="400"/>
      <c r="AE1944" s="400"/>
      <c r="AF1944" s="400"/>
      <c r="AG1944" s="408"/>
      <c r="AH1944" s="400"/>
      <c r="AI1944" s="400"/>
      <c r="AJ1944" s="400"/>
      <c r="AK1944" s="400"/>
      <c r="AL1944" s="6"/>
      <c r="AM1944" s="6"/>
      <c r="AN1944" s="8"/>
    </row>
    <row r="1945" spans="1:40">
      <c r="A1945" s="725"/>
      <c r="B1945" s="727"/>
      <c r="C1945" s="726"/>
      <c r="D1945" s="726"/>
      <c r="E1945" s="400"/>
      <c r="F1945" s="401"/>
      <c r="G1945" s="400"/>
      <c r="H1945" s="400"/>
      <c r="I1945" s="400"/>
      <c r="J1945" s="409"/>
      <c r="K1945" s="400"/>
      <c r="L1945" s="400"/>
      <c r="M1945" s="400"/>
      <c r="N1945" s="400"/>
      <c r="O1945" s="400"/>
      <c r="P1945" s="400"/>
      <c r="Q1945" s="400"/>
      <c r="R1945" s="400"/>
      <c r="S1945" s="400"/>
      <c r="T1945" s="400"/>
      <c r="V1945" s="403"/>
      <c r="W1945" s="403"/>
      <c r="X1945" s="403"/>
      <c r="Y1945" s="400"/>
      <c r="Z1945" s="400"/>
      <c r="AA1945" s="400"/>
      <c r="AB1945" s="400"/>
      <c r="AC1945" s="400"/>
      <c r="AD1945" s="400"/>
      <c r="AE1945" s="400"/>
      <c r="AF1945" s="400"/>
      <c r="AG1945" s="408"/>
      <c r="AH1945" s="400"/>
      <c r="AI1945" s="400"/>
      <c r="AJ1945" s="400"/>
      <c r="AK1945" s="400"/>
      <c r="AL1945" s="6"/>
      <c r="AM1945" s="6"/>
      <c r="AN1945" s="8"/>
    </row>
    <row r="1946" spans="1:40">
      <c r="A1946" s="725"/>
      <c r="B1946" s="727"/>
      <c r="C1946" s="726"/>
      <c r="D1946" s="726"/>
      <c r="E1946" s="400"/>
      <c r="F1946" s="401"/>
      <c r="G1946" s="400"/>
      <c r="H1946" s="400"/>
      <c r="I1946" s="400"/>
      <c r="J1946" s="409"/>
      <c r="K1946" s="400"/>
      <c r="L1946" s="400"/>
      <c r="M1946" s="400"/>
      <c r="N1946" s="400"/>
      <c r="O1946" s="400"/>
      <c r="P1946" s="400"/>
      <c r="Q1946" s="400"/>
      <c r="R1946" s="400"/>
      <c r="S1946" s="400"/>
      <c r="T1946" s="400"/>
      <c r="V1946" s="403"/>
      <c r="W1946" s="403"/>
      <c r="X1946" s="403"/>
      <c r="Y1946" s="400"/>
      <c r="Z1946" s="400"/>
      <c r="AA1946" s="400"/>
      <c r="AB1946" s="400"/>
      <c r="AC1946" s="400"/>
      <c r="AD1946" s="400"/>
      <c r="AE1946" s="400"/>
      <c r="AF1946" s="400"/>
      <c r="AG1946" s="408"/>
      <c r="AH1946" s="400"/>
      <c r="AI1946" s="400"/>
      <c r="AJ1946" s="400"/>
      <c r="AK1946" s="400"/>
      <c r="AL1946" s="6"/>
      <c r="AM1946" s="6"/>
      <c r="AN1946" s="8"/>
    </row>
    <row r="1947" spans="1:40">
      <c r="A1947" s="725"/>
      <c r="B1947" s="727"/>
      <c r="C1947" s="726"/>
      <c r="D1947" s="726"/>
      <c r="E1947" s="400"/>
      <c r="F1947" s="401"/>
      <c r="G1947" s="400"/>
      <c r="H1947" s="400"/>
      <c r="I1947" s="400"/>
      <c r="J1947" s="409"/>
      <c r="K1947" s="400"/>
      <c r="L1947" s="400"/>
      <c r="M1947" s="400"/>
      <c r="N1947" s="400"/>
      <c r="O1947" s="400"/>
      <c r="P1947" s="400"/>
      <c r="Q1947" s="400"/>
      <c r="R1947" s="400"/>
      <c r="S1947" s="400"/>
      <c r="T1947" s="400"/>
      <c r="V1947" s="403"/>
      <c r="W1947" s="403"/>
      <c r="X1947" s="403"/>
      <c r="Y1947" s="400"/>
      <c r="Z1947" s="400"/>
      <c r="AA1947" s="400"/>
      <c r="AB1947" s="400"/>
      <c r="AC1947" s="400"/>
      <c r="AD1947" s="400"/>
      <c r="AE1947" s="400"/>
      <c r="AF1947" s="400"/>
      <c r="AG1947" s="408"/>
      <c r="AH1947" s="400"/>
      <c r="AI1947" s="400"/>
      <c r="AJ1947" s="400"/>
      <c r="AK1947" s="400"/>
      <c r="AL1947" s="6"/>
      <c r="AM1947" s="6"/>
      <c r="AN1947" s="8"/>
    </row>
    <row r="1948" spans="1:40">
      <c r="A1948" s="725"/>
      <c r="B1948" s="727"/>
      <c r="C1948" s="726"/>
      <c r="D1948" s="726"/>
      <c r="E1948" s="400"/>
      <c r="F1948" s="401"/>
      <c r="G1948" s="400"/>
      <c r="H1948" s="400"/>
      <c r="I1948" s="400"/>
      <c r="J1948" s="409"/>
      <c r="K1948" s="400"/>
      <c r="L1948" s="400"/>
      <c r="M1948" s="400"/>
      <c r="N1948" s="400"/>
      <c r="O1948" s="400"/>
      <c r="P1948" s="400"/>
      <c r="Q1948" s="400"/>
      <c r="R1948" s="400"/>
      <c r="S1948" s="400"/>
      <c r="T1948" s="400"/>
      <c r="V1948" s="403"/>
      <c r="W1948" s="403"/>
      <c r="X1948" s="403"/>
      <c r="Y1948" s="400"/>
      <c r="Z1948" s="400"/>
      <c r="AA1948" s="400"/>
      <c r="AB1948" s="400"/>
      <c r="AC1948" s="400"/>
      <c r="AD1948" s="400"/>
      <c r="AE1948" s="400"/>
      <c r="AF1948" s="400"/>
      <c r="AG1948" s="408"/>
      <c r="AH1948" s="400"/>
      <c r="AI1948" s="400"/>
      <c r="AJ1948" s="400"/>
      <c r="AK1948" s="400"/>
      <c r="AL1948" s="6"/>
      <c r="AM1948" s="6"/>
      <c r="AN1948" s="8"/>
    </row>
    <row r="1949" spans="1:40">
      <c r="A1949" s="725"/>
      <c r="B1949" s="727"/>
      <c r="C1949" s="726"/>
      <c r="D1949" s="726"/>
      <c r="E1949" s="400"/>
      <c r="F1949" s="401"/>
      <c r="G1949" s="400"/>
      <c r="H1949" s="400"/>
      <c r="I1949" s="400"/>
      <c r="J1949" s="409"/>
      <c r="K1949" s="400"/>
      <c r="L1949" s="400"/>
      <c r="M1949" s="400"/>
      <c r="N1949" s="400"/>
      <c r="O1949" s="400"/>
      <c r="P1949" s="400"/>
      <c r="Q1949" s="400"/>
      <c r="R1949" s="400"/>
      <c r="S1949" s="400"/>
      <c r="T1949" s="400"/>
      <c r="V1949" s="403"/>
      <c r="W1949" s="403"/>
      <c r="X1949" s="403"/>
      <c r="Y1949" s="400"/>
      <c r="Z1949" s="400"/>
      <c r="AA1949" s="400"/>
      <c r="AB1949" s="400"/>
      <c r="AC1949" s="400"/>
      <c r="AD1949" s="400"/>
      <c r="AE1949" s="400"/>
      <c r="AF1949" s="400"/>
      <c r="AG1949" s="408"/>
      <c r="AH1949" s="400"/>
      <c r="AI1949" s="400"/>
      <c r="AJ1949" s="400"/>
      <c r="AK1949" s="400"/>
      <c r="AL1949" s="6"/>
      <c r="AM1949" s="6"/>
      <c r="AN1949" s="8"/>
    </row>
    <row r="1950" spans="1:40">
      <c r="A1950" s="725"/>
      <c r="B1950" s="727"/>
      <c r="C1950" s="726"/>
      <c r="D1950" s="726"/>
      <c r="E1950" s="400"/>
      <c r="F1950" s="401"/>
      <c r="G1950" s="400"/>
      <c r="H1950" s="400"/>
      <c r="I1950" s="400"/>
      <c r="J1950" s="409"/>
      <c r="K1950" s="400"/>
      <c r="L1950" s="400"/>
      <c r="M1950" s="400"/>
      <c r="N1950" s="400"/>
      <c r="O1950" s="400"/>
      <c r="P1950" s="400"/>
      <c r="Q1950" s="400"/>
      <c r="R1950" s="400"/>
      <c r="S1950" s="400"/>
      <c r="T1950" s="400"/>
      <c r="V1950" s="403"/>
      <c r="W1950" s="403"/>
      <c r="X1950" s="403"/>
      <c r="Y1950" s="400"/>
      <c r="Z1950" s="400"/>
      <c r="AA1950" s="400"/>
      <c r="AB1950" s="400"/>
      <c r="AC1950" s="400"/>
      <c r="AD1950" s="400"/>
      <c r="AE1950" s="400"/>
      <c r="AF1950" s="400"/>
      <c r="AG1950" s="408"/>
      <c r="AH1950" s="400"/>
      <c r="AI1950" s="400"/>
      <c r="AJ1950" s="400"/>
      <c r="AK1950" s="400"/>
      <c r="AL1950" s="6"/>
      <c r="AM1950" s="6"/>
      <c r="AN1950" s="8"/>
    </row>
    <row r="1951" spans="1:40">
      <c r="A1951" s="725"/>
      <c r="B1951" s="727"/>
      <c r="C1951" s="726"/>
      <c r="D1951" s="726"/>
      <c r="E1951" s="400"/>
      <c r="F1951" s="401"/>
      <c r="G1951" s="400"/>
      <c r="H1951" s="400"/>
      <c r="I1951" s="400"/>
      <c r="J1951" s="409"/>
      <c r="K1951" s="400"/>
      <c r="L1951" s="400"/>
      <c r="M1951" s="400"/>
      <c r="N1951" s="400"/>
      <c r="O1951" s="400"/>
      <c r="P1951" s="400"/>
      <c r="Q1951" s="400"/>
      <c r="R1951" s="400"/>
      <c r="S1951" s="400"/>
      <c r="T1951" s="400"/>
      <c r="V1951" s="403"/>
      <c r="W1951" s="403"/>
      <c r="X1951" s="403"/>
      <c r="Y1951" s="400"/>
      <c r="Z1951" s="400"/>
      <c r="AA1951" s="400"/>
      <c r="AB1951" s="400"/>
      <c r="AC1951" s="400"/>
      <c r="AD1951" s="400"/>
      <c r="AE1951" s="400"/>
      <c r="AF1951" s="400"/>
      <c r="AG1951" s="408"/>
      <c r="AH1951" s="400"/>
      <c r="AI1951" s="400"/>
      <c r="AJ1951" s="400"/>
      <c r="AK1951" s="400"/>
      <c r="AL1951" s="6"/>
      <c r="AM1951" s="6"/>
      <c r="AN1951" s="8"/>
    </row>
    <row r="1952" spans="1:40">
      <c r="A1952" s="725"/>
      <c r="B1952" s="727"/>
      <c r="C1952" s="726"/>
      <c r="D1952" s="726"/>
      <c r="E1952" s="400"/>
      <c r="F1952" s="401"/>
      <c r="G1952" s="400"/>
      <c r="H1952" s="400"/>
      <c r="I1952" s="400"/>
      <c r="J1952" s="409"/>
      <c r="K1952" s="400"/>
      <c r="L1952" s="400"/>
      <c r="M1952" s="400"/>
      <c r="N1952" s="400"/>
      <c r="O1952" s="400"/>
      <c r="P1952" s="400"/>
      <c r="Q1952" s="400"/>
      <c r="R1952" s="400"/>
      <c r="S1952" s="400"/>
      <c r="T1952" s="400"/>
      <c r="V1952" s="403"/>
      <c r="W1952" s="403"/>
      <c r="X1952" s="403"/>
      <c r="Y1952" s="400"/>
      <c r="Z1952" s="400"/>
      <c r="AA1952" s="400"/>
      <c r="AB1952" s="400"/>
      <c r="AC1952" s="400"/>
      <c r="AD1952" s="400"/>
      <c r="AE1952" s="400"/>
      <c r="AF1952" s="400"/>
      <c r="AG1952" s="408"/>
      <c r="AH1952" s="400"/>
      <c r="AI1952" s="400"/>
      <c r="AJ1952" s="400"/>
      <c r="AK1952" s="400"/>
      <c r="AL1952" s="6"/>
      <c r="AM1952" s="6"/>
      <c r="AN1952" s="8"/>
    </row>
    <row r="1953" spans="1:40">
      <c r="A1953" s="725"/>
      <c r="B1953" s="727"/>
      <c r="C1953" s="726"/>
      <c r="D1953" s="726"/>
      <c r="E1953" s="400"/>
      <c r="F1953" s="401"/>
      <c r="G1953" s="400"/>
      <c r="H1953" s="400"/>
      <c r="I1953" s="400"/>
      <c r="J1953" s="409"/>
      <c r="K1953" s="400"/>
      <c r="L1953" s="400"/>
      <c r="M1953" s="400"/>
      <c r="N1953" s="400"/>
      <c r="O1953" s="400"/>
      <c r="P1953" s="400"/>
      <c r="Q1953" s="400"/>
      <c r="R1953" s="400"/>
      <c r="S1953" s="400"/>
      <c r="T1953" s="400"/>
      <c r="V1953" s="403"/>
      <c r="W1953" s="403"/>
      <c r="X1953" s="403"/>
      <c r="Y1953" s="400"/>
      <c r="Z1953" s="400"/>
      <c r="AA1953" s="400"/>
      <c r="AB1953" s="400"/>
      <c r="AC1953" s="400"/>
      <c r="AD1953" s="400"/>
      <c r="AE1953" s="400"/>
      <c r="AF1953" s="400"/>
      <c r="AG1953" s="408"/>
      <c r="AH1953" s="400"/>
      <c r="AI1953" s="400"/>
      <c r="AJ1953" s="400"/>
      <c r="AK1953" s="400"/>
      <c r="AL1953" s="6"/>
      <c r="AM1953" s="6"/>
      <c r="AN1953" s="8"/>
    </row>
    <row r="1954" spans="1:40">
      <c r="A1954" s="725"/>
      <c r="B1954" s="727"/>
      <c r="C1954" s="726"/>
      <c r="D1954" s="726"/>
      <c r="E1954" s="400"/>
      <c r="F1954" s="401"/>
      <c r="G1954" s="400"/>
      <c r="H1954" s="400"/>
      <c r="I1954" s="400"/>
      <c r="J1954" s="409"/>
      <c r="K1954" s="400"/>
      <c r="L1954" s="400"/>
      <c r="M1954" s="400"/>
      <c r="N1954" s="400"/>
      <c r="O1954" s="400"/>
      <c r="P1954" s="400"/>
      <c r="Q1954" s="400"/>
      <c r="R1954" s="400"/>
      <c r="S1954" s="400"/>
      <c r="T1954" s="400"/>
      <c r="V1954" s="403"/>
      <c r="W1954" s="403"/>
      <c r="X1954" s="403"/>
      <c r="Y1954" s="400"/>
      <c r="Z1954" s="400"/>
      <c r="AA1954" s="400"/>
      <c r="AB1954" s="400"/>
      <c r="AC1954" s="400"/>
      <c r="AD1954" s="400"/>
      <c r="AE1954" s="400"/>
      <c r="AF1954" s="400"/>
      <c r="AG1954" s="408"/>
      <c r="AH1954" s="400"/>
      <c r="AI1954" s="400"/>
      <c r="AJ1954" s="400"/>
      <c r="AK1954" s="400"/>
      <c r="AL1954" s="6"/>
      <c r="AM1954" s="6"/>
      <c r="AN1954" s="8"/>
    </row>
    <row r="1955" spans="1:40">
      <c r="A1955" s="725"/>
      <c r="B1955" s="727"/>
      <c r="C1955" s="726"/>
      <c r="D1955" s="726"/>
      <c r="E1955" s="400"/>
      <c r="F1955" s="401"/>
      <c r="G1955" s="400"/>
      <c r="H1955" s="400"/>
      <c r="I1955" s="400"/>
      <c r="J1955" s="409"/>
      <c r="K1955" s="400"/>
      <c r="L1955" s="400"/>
      <c r="M1955" s="400"/>
      <c r="N1955" s="400"/>
      <c r="O1955" s="400"/>
      <c r="P1955" s="400"/>
      <c r="Q1955" s="400"/>
      <c r="R1955" s="400"/>
      <c r="S1955" s="400"/>
      <c r="T1955" s="400"/>
      <c r="V1955" s="403"/>
      <c r="W1955" s="403"/>
      <c r="X1955" s="403"/>
      <c r="Y1955" s="400"/>
      <c r="Z1955" s="400"/>
      <c r="AA1955" s="400"/>
      <c r="AB1955" s="400"/>
      <c r="AC1955" s="400"/>
      <c r="AD1955" s="400"/>
      <c r="AE1955" s="400"/>
      <c r="AF1955" s="400"/>
      <c r="AG1955" s="408"/>
      <c r="AH1955" s="400"/>
      <c r="AI1955" s="400"/>
      <c r="AJ1955" s="400"/>
      <c r="AK1955" s="400"/>
      <c r="AL1955" s="6"/>
      <c r="AM1955" s="6"/>
      <c r="AN1955" s="8"/>
    </row>
    <row r="1956" spans="1:40">
      <c r="A1956" s="725"/>
      <c r="B1956" s="727"/>
      <c r="C1956" s="726"/>
      <c r="D1956" s="726"/>
      <c r="E1956" s="400"/>
      <c r="F1956" s="401"/>
      <c r="G1956" s="400"/>
      <c r="H1956" s="400"/>
      <c r="I1956" s="400"/>
      <c r="J1956" s="409"/>
      <c r="K1956" s="400"/>
      <c r="L1956" s="400"/>
      <c r="M1956" s="400"/>
      <c r="N1956" s="400"/>
      <c r="O1956" s="400"/>
      <c r="P1956" s="400"/>
      <c r="Q1956" s="400"/>
      <c r="R1956" s="400"/>
      <c r="S1956" s="400"/>
      <c r="T1956" s="400"/>
      <c r="V1956" s="403"/>
      <c r="W1956" s="403"/>
      <c r="X1956" s="403"/>
      <c r="Y1956" s="400"/>
      <c r="Z1956" s="400"/>
      <c r="AA1956" s="400"/>
      <c r="AB1956" s="400"/>
      <c r="AC1956" s="400"/>
      <c r="AD1956" s="400"/>
      <c r="AE1956" s="400"/>
      <c r="AF1956" s="400"/>
      <c r="AG1956" s="408"/>
      <c r="AH1956" s="400"/>
      <c r="AI1956" s="400"/>
      <c r="AJ1956" s="400"/>
      <c r="AK1956" s="400"/>
      <c r="AL1956" s="6"/>
      <c r="AM1956" s="6"/>
      <c r="AN1956" s="8"/>
    </row>
    <row r="1957" spans="1:40">
      <c r="A1957" s="725"/>
      <c r="B1957" s="727"/>
      <c r="C1957" s="726"/>
      <c r="D1957" s="726"/>
      <c r="E1957" s="400"/>
      <c r="F1957" s="401"/>
      <c r="G1957" s="400"/>
      <c r="H1957" s="400"/>
      <c r="I1957" s="400"/>
      <c r="J1957" s="409"/>
      <c r="K1957" s="400"/>
      <c r="L1957" s="400"/>
      <c r="M1957" s="400"/>
      <c r="N1957" s="400"/>
      <c r="O1957" s="400"/>
      <c r="P1957" s="400"/>
      <c r="Q1957" s="400"/>
      <c r="R1957" s="400"/>
      <c r="S1957" s="400"/>
      <c r="T1957" s="400"/>
      <c r="V1957" s="403"/>
      <c r="W1957" s="403"/>
      <c r="X1957" s="403"/>
      <c r="Y1957" s="400"/>
      <c r="Z1957" s="400"/>
      <c r="AA1957" s="400"/>
      <c r="AB1957" s="400"/>
      <c r="AC1957" s="400"/>
      <c r="AD1957" s="400"/>
      <c r="AE1957" s="400"/>
      <c r="AF1957" s="400"/>
      <c r="AG1957" s="408"/>
      <c r="AH1957" s="400"/>
      <c r="AI1957" s="400"/>
      <c r="AJ1957" s="400"/>
      <c r="AK1957" s="400"/>
      <c r="AL1957" s="6"/>
      <c r="AM1957" s="6"/>
      <c r="AN1957" s="8"/>
    </row>
    <row r="1958" spans="1:40">
      <c r="A1958" s="725"/>
      <c r="B1958" s="727"/>
      <c r="C1958" s="726"/>
      <c r="D1958" s="726"/>
      <c r="E1958" s="400"/>
      <c r="F1958" s="401"/>
      <c r="G1958" s="400"/>
      <c r="H1958" s="400"/>
      <c r="I1958" s="400"/>
      <c r="J1958" s="409"/>
      <c r="K1958" s="400"/>
      <c r="L1958" s="400"/>
      <c r="M1958" s="400"/>
      <c r="N1958" s="400"/>
      <c r="O1958" s="400"/>
      <c r="P1958" s="400"/>
      <c r="Q1958" s="400"/>
      <c r="R1958" s="400"/>
      <c r="S1958" s="400"/>
      <c r="T1958" s="400"/>
      <c r="V1958" s="403"/>
      <c r="W1958" s="403"/>
      <c r="X1958" s="403"/>
      <c r="Y1958" s="400"/>
      <c r="Z1958" s="400"/>
      <c r="AA1958" s="400"/>
      <c r="AB1958" s="400"/>
      <c r="AC1958" s="400"/>
      <c r="AD1958" s="400"/>
      <c r="AE1958" s="400"/>
      <c r="AF1958" s="400"/>
      <c r="AG1958" s="408"/>
      <c r="AH1958" s="400"/>
      <c r="AI1958" s="400"/>
      <c r="AJ1958" s="400"/>
      <c r="AK1958" s="400"/>
      <c r="AL1958" s="6"/>
      <c r="AM1958" s="6"/>
      <c r="AN1958" s="8"/>
    </row>
    <row r="1959" spans="1:40">
      <c r="A1959" s="725"/>
      <c r="B1959" s="727"/>
      <c r="C1959" s="726"/>
      <c r="D1959" s="726"/>
      <c r="E1959" s="400"/>
      <c r="F1959" s="401"/>
      <c r="G1959" s="400"/>
      <c r="H1959" s="400"/>
      <c r="I1959" s="400"/>
      <c r="J1959" s="409"/>
      <c r="K1959" s="400"/>
      <c r="L1959" s="400"/>
      <c r="M1959" s="400"/>
      <c r="N1959" s="400"/>
      <c r="O1959" s="400"/>
      <c r="P1959" s="400"/>
      <c r="Q1959" s="400"/>
      <c r="R1959" s="400"/>
      <c r="S1959" s="400"/>
      <c r="T1959" s="400"/>
      <c r="V1959" s="403"/>
      <c r="W1959" s="403"/>
      <c r="X1959" s="403"/>
      <c r="Y1959" s="400"/>
      <c r="Z1959" s="400"/>
      <c r="AA1959" s="400"/>
      <c r="AB1959" s="400"/>
      <c r="AC1959" s="400"/>
      <c r="AD1959" s="400"/>
      <c r="AE1959" s="400"/>
      <c r="AF1959" s="400"/>
      <c r="AG1959" s="408"/>
      <c r="AH1959" s="400"/>
      <c r="AI1959" s="400"/>
      <c r="AJ1959" s="400"/>
      <c r="AK1959" s="400"/>
      <c r="AL1959" s="6"/>
      <c r="AM1959" s="6"/>
      <c r="AN1959" s="8"/>
    </row>
    <row r="1960" spans="1:40">
      <c r="A1960" s="725"/>
      <c r="B1960" s="727"/>
      <c r="C1960" s="726"/>
      <c r="D1960" s="726"/>
      <c r="E1960" s="400"/>
      <c r="F1960" s="401"/>
      <c r="G1960" s="400"/>
      <c r="H1960" s="400"/>
      <c r="I1960" s="400"/>
      <c r="J1960" s="409"/>
      <c r="K1960" s="400"/>
      <c r="L1960" s="400"/>
      <c r="M1960" s="400"/>
      <c r="N1960" s="400"/>
      <c r="O1960" s="400"/>
      <c r="P1960" s="400"/>
      <c r="Q1960" s="400"/>
      <c r="R1960" s="400"/>
      <c r="S1960" s="400"/>
      <c r="T1960" s="400"/>
      <c r="V1960" s="403"/>
      <c r="W1960" s="403"/>
      <c r="X1960" s="403"/>
      <c r="Y1960" s="400"/>
      <c r="Z1960" s="400"/>
      <c r="AA1960" s="400"/>
      <c r="AB1960" s="400"/>
      <c r="AC1960" s="400"/>
      <c r="AD1960" s="400"/>
      <c r="AE1960" s="400"/>
      <c r="AF1960" s="400"/>
      <c r="AG1960" s="408"/>
      <c r="AH1960" s="400"/>
      <c r="AI1960" s="400"/>
      <c r="AJ1960" s="400"/>
      <c r="AK1960" s="400"/>
      <c r="AL1960" s="6"/>
      <c r="AM1960" s="6"/>
      <c r="AN1960" s="8"/>
    </row>
    <row r="1961" spans="1:40">
      <c r="A1961" s="725"/>
      <c r="B1961" s="727"/>
      <c r="C1961" s="726"/>
      <c r="D1961" s="726"/>
      <c r="E1961" s="400"/>
      <c r="F1961" s="401"/>
      <c r="G1961" s="400"/>
      <c r="H1961" s="400"/>
      <c r="I1961" s="400"/>
      <c r="J1961" s="409"/>
      <c r="K1961" s="400"/>
      <c r="L1961" s="400"/>
      <c r="M1961" s="400"/>
      <c r="N1961" s="400"/>
      <c r="O1961" s="400"/>
      <c r="P1961" s="400"/>
      <c r="Q1961" s="400"/>
      <c r="R1961" s="400"/>
      <c r="S1961" s="400"/>
      <c r="T1961" s="400"/>
      <c r="V1961" s="403"/>
      <c r="W1961" s="403"/>
      <c r="X1961" s="403"/>
      <c r="Y1961" s="400"/>
      <c r="Z1961" s="400"/>
      <c r="AA1961" s="400"/>
      <c r="AB1961" s="400"/>
      <c r="AC1961" s="400"/>
      <c r="AD1961" s="400"/>
      <c r="AE1961" s="400"/>
      <c r="AF1961" s="400"/>
      <c r="AG1961" s="408"/>
      <c r="AH1961" s="400"/>
      <c r="AI1961" s="400"/>
      <c r="AJ1961" s="400"/>
      <c r="AK1961" s="400"/>
      <c r="AL1961" s="6"/>
      <c r="AM1961" s="6"/>
      <c r="AN1961" s="8"/>
    </row>
    <row r="1962" spans="1:40">
      <c r="A1962" s="725"/>
      <c r="B1962" s="727"/>
      <c r="C1962" s="726"/>
      <c r="D1962" s="726"/>
      <c r="E1962" s="400"/>
      <c r="F1962" s="401"/>
      <c r="G1962" s="400"/>
      <c r="H1962" s="400"/>
      <c r="I1962" s="400"/>
      <c r="J1962" s="409"/>
      <c r="K1962" s="400"/>
      <c r="L1962" s="400"/>
      <c r="M1962" s="400"/>
      <c r="N1962" s="400"/>
      <c r="O1962" s="400"/>
      <c r="P1962" s="400"/>
      <c r="Q1962" s="400"/>
      <c r="R1962" s="400"/>
      <c r="S1962" s="400"/>
      <c r="T1962" s="400"/>
      <c r="V1962" s="403"/>
      <c r="W1962" s="403"/>
      <c r="X1962" s="403"/>
      <c r="Y1962" s="400"/>
      <c r="Z1962" s="400"/>
      <c r="AA1962" s="400"/>
      <c r="AB1962" s="400"/>
      <c r="AC1962" s="400"/>
      <c r="AD1962" s="400"/>
      <c r="AE1962" s="400"/>
      <c r="AF1962" s="400"/>
      <c r="AG1962" s="408"/>
      <c r="AH1962" s="400"/>
      <c r="AI1962" s="400"/>
      <c r="AJ1962" s="400"/>
      <c r="AK1962" s="400"/>
      <c r="AL1962" s="6"/>
      <c r="AM1962" s="6"/>
      <c r="AN1962" s="8"/>
    </row>
    <row r="1963" spans="1:40">
      <c r="A1963" s="725"/>
      <c r="B1963" s="727"/>
      <c r="C1963" s="726"/>
      <c r="D1963" s="726"/>
      <c r="E1963" s="400"/>
      <c r="F1963" s="401"/>
      <c r="G1963" s="400"/>
      <c r="H1963" s="400"/>
      <c r="I1963" s="400"/>
      <c r="J1963" s="409"/>
      <c r="K1963" s="400"/>
      <c r="L1963" s="400"/>
      <c r="M1963" s="400"/>
      <c r="N1963" s="400"/>
      <c r="O1963" s="400"/>
      <c r="P1963" s="400"/>
      <c r="Q1963" s="400"/>
      <c r="R1963" s="400"/>
      <c r="S1963" s="400"/>
      <c r="T1963" s="400"/>
      <c r="V1963" s="403"/>
      <c r="W1963" s="403"/>
      <c r="X1963" s="403"/>
      <c r="Y1963" s="400"/>
      <c r="Z1963" s="400"/>
      <c r="AA1963" s="400"/>
      <c r="AB1963" s="400"/>
      <c r="AC1963" s="400"/>
      <c r="AD1963" s="400"/>
      <c r="AE1963" s="400"/>
      <c r="AF1963" s="400"/>
      <c r="AG1963" s="408"/>
      <c r="AH1963" s="400"/>
      <c r="AI1963" s="400"/>
      <c r="AJ1963" s="400"/>
      <c r="AK1963" s="400"/>
      <c r="AL1963" s="6"/>
      <c r="AM1963" s="6"/>
      <c r="AN1963" s="8"/>
    </row>
    <row r="1964" spans="1:40">
      <c r="A1964" s="725"/>
      <c r="B1964" s="727"/>
      <c r="C1964" s="726"/>
      <c r="D1964" s="726"/>
      <c r="E1964" s="400"/>
      <c r="F1964" s="401"/>
      <c r="G1964" s="400"/>
      <c r="H1964" s="400"/>
      <c r="I1964" s="400"/>
      <c r="J1964" s="409"/>
      <c r="K1964" s="400"/>
      <c r="L1964" s="400"/>
      <c r="M1964" s="400"/>
      <c r="N1964" s="400"/>
      <c r="O1964" s="400"/>
      <c r="P1964" s="400"/>
      <c r="Q1964" s="400"/>
      <c r="R1964" s="400"/>
      <c r="S1964" s="400"/>
      <c r="T1964" s="400"/>
      <c r="V1964" s="403"/>
      <c r="W1964" s="403"/>
      <c r="X1964" s="403"/>
      <c r="Y1964" s="400"/>
      <c r="Z1964" s="400"/>
      <c r="AA1964" s="400"/>
      <c r="AB1964" s="400"/>
      <c r="AC1964" s="400"/>
      <c r="AD1964" s="400"/>
      <c r="AE1964" s="400"/>
      <c r="AF1964" s="400"/>
      <c r="AG1964" s="408"/>
      <c r="AH1964" s="400"/>
      <c r="AI1964" s="400"/>
      <c r="AJ1964" s="400"/>
      <c r="AK1964" s="400"/>
      <c r="AL1964" s="6"/>
      <c r="AM1964" s="6"/>
      <c r="AN1964" s="8"/>
    </row>
    <row r="1965" spans="1:40">
      <c r="A1965" s="725"/>
      <c r="B1965" s="727"/>
      <c r="C1965" s="726"/>
      <c r="D1965" s="726"/>
      <c r="E1965" s="400"/>
      <c r="F1965" s="401"/>
      <c r="G1965" s="400"/>
      <c r="H1965" s="400"/>
      <c r="I1965" s="400"/>
      <c r="J1965" s="409"/>
      <c r="K1965" s="400"/>
      <c r="L1965" s="400"/>
      <c r="M1965" s="400"/>
      <c r="N1965" s="400"/>
      <c r="O1965" s="400"/>
      <c r="P1965" s="400"/>
      <c r="Q1965" s="400"/>
      <c r="R1965" s="400"/>
      <c r="S1965" s="400"/>
      <c r="T1965" s="400"/>
      <c r="V1965" s="403"/>
      <c r="W1965" s="403"/>
      <c r="X1965" s="403"/>
      <c r="Y1965" s="400"/>
      <c r="Z1965" s="400"/>
      <c r="AA1965" s="400"/>
      <c r="AB1965" s="400"/>
      <c r="AC1965" s="400"/>
      <c r="AD1965" s="400"/>
      <c r="AE1965" s="400"/>
      <c r="AF1965" s="400"/>
      <c r="AG1965" s="408"/>
      <c r="AH1965" s="400"/>
      <c r="AI1965" s="400"/>
      <c r="AJ1965" s="400"/>
      <c r="AK1965" s="400"/>
      <c r="AL1965" s="6"/>
      <c r="AM1965" s="6"/>
      <c r="AN1965" s="8"/>
    </row>
    <row r="1966" spans="1:40">
      <c r="A1966" s="725"/>
      <c r="B1966" s="727"/>
      <c r="C1966" s="726"/>
      <c r="D1966" s="726"/>
      <c r="E1966" s="400"/>
      <c r="F1966" s="401"/>
      <c r="G1966" s="400"/>
      <c r="H1966" s="400"/>
      <c r="I1966" s="400"/>
      <c r="J1966" s="409"/>
      <c r="K1966" s="400"/>
      <c r="L1966" s="400"/>
      <c r="M1966" s="400"/>
      <c r="N1966" s="400"/>
      <c r="O1966" s="400"/>
      <c r="P1966" s="400"/>
      <c r="Q1966" s="400"/>
      <c r="R1966" s="400"/>
      <c r="S1966" s="400"/>
      <c r="T1966" s="400"/>
      <c r="V1966" s="403"/>
      <c r="W1966" s="403"/>
      <c r="X1966" s="403"/>
      <c r="Y1966" s="400"/>
      <c r="Z1966" s="400"/>
      <c r="AA1966" s="400"/>
      <c r="AB1966" s="400"/>
      <c r="AC1966" s="400"/>
      <c r="AD1966" s="400"/>
      <c r="AE1966" s="400"/>
      <c r="AF1966" s="400"/>
      <c r="AG1966" s="408"/>
      <c r="AH1966" s="400"/>
      <c r="AI1966" s="400"/>
      <c r="AJ1966" s="400"/>
      <c r="AK1966" s="400"/>
      <c r="AL1966" s="6"/>
      <c r="AM1966" s="6"/>
      <c r="AN1966" s="8"/>
    </row>
    <row r="1967" spans="1:40">
      <c r="A1967" s="725"/>
      <c r="B1967" s="727"/>
      <c r="C1967" s="726"/>
      <c r="D1967" s="726"/>
      <c r="E1967" s="400"/>
      <c r="F1967" s="401"/>
      <c r="G1967" s="400"/>
      <c r="H1967" s="400"/>
      <c r="I1967" s="400"/>
      <c r="J1967" s="409"/>
      <c r="K1967" s="400"/>
      <c r="L1967" s="400"/>
      <c r="M1967" s="400"/>
      <c r="N1967" s="400"/>
      <c r="O1967" s="400"/>
      <c r="P1967" s="400"/>
      <c r="Q1967" s="400"/>
      <c r="R1967" s="400"/>
      <c r="S1967" s="400"/>
      <c r="T1967" s="400"/>
      <c r="V1967" s="403"/>
      <c r="W1967" s="403"/>
      <c r="X1967" s="403"/>
      <c r="Y1967" s="400"/>
      <c r="Z1967" s="400"/>
      <c r="AA1967" s="400"/>
      <c r="AB1967" s="400"/>
      <c r="AC1967" s="400"/>
      <c r="AD1967" s="400"/>
      <c r="AE1967" s="400"/>
      <c r="AF1967" s="400"/>
      <c r="AG1967" s="408"/>
      <c r="AH1967" s="400"/>
      <c r="AI1967" s="400"/>
      <c r="AJ1967" s="400"/>
      <c r="AK1967" s="400"/>
      <c r="AL1967" s="6"/>
      <c r="AM1967" s="6"/>
      <c r="AN1967" s="8"/>
    </row>
    <row r="1968" spans="1:40">
      <c r="A1968" s="725"/>
      <c r="B1968" s="727"/>
      <c r="C1968" s="726"/>
      <c r="D1968" s="726"/>
      <c r="E1968" s="400"/>
      <c r="F1968" s="401"/>
      <c r="G1968" s="400"/>
      <c r="H1968" s="400"/>
      <c r="I1968" s="400"/>
      <c r="J1968" s="409"/>
      <c r="K1968" s="400"/>
      <c r="L1968" s="400"/>
      <c r="M1968" s="400"/>
      <c r="N1968" s="400"/>
      <c r="O1968" s="400"/>
      <c r="P1968" s="400"/>
      <c r="Q1968" s="400"/>
      <c r="R1968" s="400"/>
      <c r="S1968" s="400"/>
      <c r="T1968" s="400"/>
      <c r="V1968" s="403"/>
      <c r="W1968" s="403"/>
      <c r="X1968" s="403"/>
      <c r="Y1968" s="400"/>
      <c r="Z1968" s="400"/>
      <c r="AA1968" s="400"/>
      <c r="AB1968" s="400"/>
      <c r="AC1968" s="400"/>
      <c r="AD1968" s="400"/>
      <c r="AE1968" s="400"/>
      <c r="AF1968" s="400"/>
      <c r="AG1968" s="408"/>
      <c r="AH1968" s="400"/>
      <c r="AI1968" s="400"/>
      <c r="AJ1968" s="400"/>
      <c r="AK1968" s="400"/>
      <c r="AL1968" s="6"/>
      <c r="AM1968" s="6"/>
      <c r="AN1968" s="8"/>
    </row>
    <row r="1969" spans="1:40">
      <c r="A1969" s="725"/>
      <c r="B1969" s="727"/>
      <c r="C1969" s="726"/>
      <c r="D1969" s="726"/>
      <c r="E1969" s="400"/>
      <c r="F1969" s="401"/>
      <c r="G1969" s="400"/>
      <c r="H1969" s="400"/>
      <c r="I1969" s="400"/>
      <c r="J1969" s="409"/>
      <c r="K1969" s="400"/>
      <c r="L1969" s="400"/>
      <c r="M1969" s="400"/>
      <c r="N1969" s="400"/>
      <c r="O1969" s="400"/>
      <c r="P1969" s="400"/>
      <c r="Q1969" s="400"/>
      <c r="R1969" s="400"/>
      <c r="S1969" s="400"/>
      <c r="T1969" s="400"/>
      <c r="V1969" s="403"/>
      <c r="W1969" s="403"/>
      <c r="X1969" s="403"/>
      <c r="Y1969" s="400"/>
      <c r="Z1969" s="400"/>
      <c r="AA1969" s="400"/>
      <c r="AB1969" s="400"/>
      <c r="AC1969" s="400"/>
      <c r="AD1969" s="400"/>
      <c r="AE1969" s="400"/>
      <c r="AF1969" s="400"/>
      <c r="AG1969" s="408"/>
      <c r="AH1969" s="400"/>
      <c r="AI1969" s="400"/>
      <c r="AJ1969" s="400"/>
      <c r="AK1969" s="400"/>
      <c r="AL1969" s="6"/>
      <c r="AM1969" s="6"/>
      <c r="AN1969" s="8"/>
    </row>
    <row r="1970" spans="1:40">
      <c r="A1970" s="725"/>
      <c r="B1970" s="727"/>
      <c r="C1970" s="726"/>
      <c r="D1970" s="726"/>
      <c r="E1970" s="400"/>
      <c r="F1970" s="401"/>
      <c r="G1970" s="400"/>
      <c r="H1970" s="400"/>
      <c r="I1970" s="400"/>
      <c r="J1970" s="409"/>
      <c r="K1970" s="400"/>
      <c r="L1970" s="400"/>
      <c r="M1970" s="400"/>
      <c r="N1970" s="400"/>
      <c r="O1970" s="400"/>
      <c r="P1970" s="400"/>
      <c r="Q1970" s="400"/>
      <c r="R1970" s="400"/>
      <c r="S1970" s="400"/>
      <c r="T1970" s="400"/>
      <c r="V1970" s="403"/>
      <c r="W1970" s="403"/>
      <c r="X1970" s="403"/>
      <c r="Y1970" s="400"/>
      <c r="Z1970" s="400"/>
      <c r="AA1970" s="400"/>
      <c r="AB1970" s="400"/>
      <c r="AC1970" s="400"/>
      <c r="AD1970" s="400"/>
      <c r="AE1970" s="400"/>
      <c r="AF1970" s="400"/>
      <c r="AG1970" s="408"/>
      <c r="AH1970" s="400"/>
      <c r="AI1970" s="400"/>
      <c r="AJ1970" s="400"/>
      <c r="AK1970" s="400"/>
      <c r="AL1970" s="6"/>
      <c r="AM1970" s="6"/>
      <c r="AN1970" s="8"/>
    </row>
    <row r="1971" spans="1:40">
      <c r="A1971" s="725"/>
      <c r="B1971" s="727"/>
      <c r="C1971" s="726"/>
      <c r="D1971" s="726"/>
      <c r="E1971" s="400"/>
      <c r="F1971" s="401"/>
      <c r="G1971" s="400"/>
      <c r="H1971" s="400"/>
      <c r="I1971" s="400"/>
      <c r="J1971" s="409"/>
      <c r="K1971" s="400"/>
      <c r="L1971" s="400"/>
      <c r="M1971" s="400"/>
      <c r="N1971" s="400"/>
      <c r="O1971" s="400"/>
      <c r="P1971" s="400"/>
      <c r="Q1971" s="400"/>
      <c r="R1971" s="400"/>
      <c r="S1971" s="400"/>
      <c r="T1971" s="400"/>
      <c r="V1971" s="403"/>
      <c r="W1971" s="403"/>
      <c r="X1971" s="403"/>
      <c r="Y1971" s="400"/>
      <c r="Z1971" s="400"/>
      <c r="AA1971" s="400"/>
      <c r="AB1971" s="400"/>
      <c r="AC1971" s="400"/>
      <c r="AD1971" s="400"/>
      <c r="AE1971" s="400"/>
      <c r="AF1971" s="400"/>
      <c r="AG1971" s="408"/>
      <c r="AH1971" s="400"/>
      <c r="AI1971" s="400"/>
      <c r="AJ1971" s="400"/>
      <c r="AK1971" s="400"/>
      <c r="AL1971" s="6"/>
      <c r="AM1971" s="6"/>
      <c r="AN1971" s="8"/>
    </row>
    <row r="1972" spans="1:40">
      <c r="A1972" s="725"/>
      <c r="B1972" s="727"/>
      <c r="C1972" s="726"/>
      <c r="D1972" s="726"/>
      <c r="E1972" s="400"/>
      <c r="F1972" s="401"/>
      <c r="G1972" s="400"/>
      <c r="H1972" s="400"/>
      <c r="I1972" s="400"/>
      <c r="J1972" s="409"/>
      <c r="K1972" s="400"/>
      <c r="L1972" s="400"/>
      <c r="M1972" s="400"/>
      <c r="N1972" s="400"/>
      <c r="O1972" s="400"/>
      <c r="P1972" s="400"/>
      <c r="Q1972" s="400"/>
      <c r="R1972" s="400"/>
      <c r="S1972" s="400"/>
      <c r="T1972" s="400"/>
      <c r="V1972" s="403"/>
      <c r="W1972" s="403"/>
      <c r="X1972" s="403"/>
      <c r="Y1972" s="400"/>
      <c r="Z1972" s="400"/>
      <c r="AA1972" s="400"/>
      <c r="AB1972" s="400"/>
      <c r="AC1972" s="400"/>
      <c r="AD1972" s="400"/>
      <c r="AE1972" s="400"/>
      <c r="AF1972" s="400"/>
      <c r="AG1972" s="408"/>
      <c r="AH1972" s="400"/>
      <c r="AI1972" s="400"/>
      <c r="AJ1972" s="400"/>
      <c r="AK1972" s="400"/>
      <c r="AL1972" s="6"/>
      <c r="AM1972" s="6"/>
      <c r="AN1972" s="8"/>
    </row>
    <row r="1973" spans="1:40">
      <c r="A1973" s="725"/>
      <c r="B1973" s="727"/>
      <c r="C1973" s="726"/>
      <c r="D1973" s="726"/>
      <c r="E1973" s="400"/>
      <c r="F1973" s="401"/>
      <c r="G1973" s="400"/>
      <c r="H1973" s="400"/>
      <c r="I1973" s="400"/>
      <c r="J1973" s="409"/>
      <c r="K1973" s="400"/>
      <c r="L1973" s="400"/>
      <c r="M1973" s="400"/>
      <c r="N1973" s="400"/>
      <c r="O1973" s="400"/>
      <c r="P1973" s="400"/>
      <c r="Q1973" s="400"/>
      <c r="R1973" s="400"/>
      <c r="S1973" s="400"/>
      <c r="T1973" s="400"/>
      <c r="V1973" s="403"/>
      <c r="W1973" s="403"/>
      <c r="X1973" s="403"/>
      <c r="Y1973" s="400"/>
      <c r="Z1973" s="400"/>
      <c r="AA1973" s="400"/>
      <c r="AB1973" s="400"/>
      <c r="AC1973" s="400"/>
      <c r="AD1973" s="400"/>
      <c r="AE1973" s="400"/>
      <c r="AF1973" s="400"/>
      <c r="AG1973" s="408"/>
      <c r="AH1973" s="400"/>
      <c r="AI1973" s="400"/>
      <c r="AJ1973" s="400"/>
      <c r="AK1973" s="400"/>
      <c r="AL1973" s="6"/>
      <c r="AM1973" s="6"/>
      <c r="AN1973" s="8"/>
    </row>
    <row r="1974" spans="1:40">
      <c r="A1974" s="725"/>
      <c r="B1974" s="727"/>
      <c r="C1974" s="726"/>
      <c r="D1974" s="726"/>
      <c r="E1974" s="400"/>
      <c r="F1974" s="401"/>
      <c r="G1974" s="400"/>
      <c r="H1974" s="400"/>
      <c r="I1974" s="400"/>
      <c r="J1974" s="409"/>
      <c r="K1974" s="400"/>
      <c r="L1974" s="400"/>
      <c r="M1974" s="400"/>
      <c r="N1974" s="400"/>
      <c r="O1974" s="400"/>
      <c r="P1974" s="400"/>
      <c r="Q1974" s="400"/>
      <c r="R1974" s="400"/>
      <c r="S1974" s="400"/>
      <c r="T1974" s="400"/>
      <c r="V1974" s="403"/>
      <c r="W1974" s="403"/>
      <c r="X1974" s="403"/>
      <c r="Y1974" s="400"/>
      <c r="Z1974" s="400"/>
      <c r="AA1974" s="400"/>
      <c r="AB1974" s="400"/>
      <c r="AC1974" s="400"/>
      <c r="AD1974" s="400"/>
      <c r="AE1974" s="400"/>
      <c r="AF1974" s="400"/>
      <c r="AG1974" s="408"/>
      <c r="AH1974" s="400"/>
      <c r="AI1974" s="400"/>
      <c r="AJ1974" s="400"/>
      <c r="AK1974" s="400"/>
      <c r="AL1974" s="6"/>
      <c r="AM1974" s="6"/>
      <c r="AN1974" s="8"/>
    </row>
    <row r="1975" spans="1:40">
      <c r="A1975" s="725"/>
      <c r="B1975" s="727"/>
      <c r="C1975" s="726"/>
      <c r="D1975" s="726"/>
      <c r="E1975" s="400"/>
      <c r="F1975" s="401"/>
      <c r="G1975" s="400"/>
      <c r="H1975" s="400"/>
      <c r="I1975" s="400"/>
      <c r="J1975" s="409"/>
      <c r="K1975" s="400"/>
      <c r="L1975" s="400"/>
      <c r="M1975" s="400"/>
      <c r="N1975" s="400"/>
      <c r="O1975" s="400"/>
      <c r="P1975" s="400"/>
      <c r="Q1975" s="400"/>
      <c r="R1975" s="400"/>
      <c r="S1975" s="400"/>
      <c r="T1975" s="400"/>
      <c r="V1975" s="403"/>
      <c r="W1975" s="403"/>
      <c r="X1975" s="403"/>
      <c r="Y1975" s="400"/>
      <c r="Z1975" s="400"/>
      <c r="AA1975" s="400"/>
      <c r="AB1975" s="400"/>
      <c r="AC1975" s="400"/>
      <c r="AD1975" s="400"/>
      <c r="AE1975" s="400"/>
      <c r="AF1975" s="400"/>
      <c r="AG1975" s="408"/>
      <c r="AH1975" s="400"/>
      <c r="AI1975" s="400"/>
      <c r="AJ1975" s="400"/>
      <c r="AK1975" s="400"/>
      <c r="AL1975" s="6"/>
      <c r="AM1975" s="6"/>
      <c r="AN1975" s="8"/>
    </row>
    <row r="1976" spans="1:40">
      <c r="A1976" s="725"/>
      <c r="B1976" s="727"/>
      <c r="C1976" s="726"/>
      <c r="D1976" s="726"/>
      <c r="E1976" s="400"/>
      <c r="F1976" s="401"/>
      <c r="G1976" s="400"/>
      <c r="H1976" s="400"/>
      <c r="I1976" s="400"/>
      <c r="J1976" s="409"/>
      <c r="K1976" s="400"/>
      <c r="L1976" s="400"/>
      <c r="M1976" s="400"/>
      <c r="N1976" s="400"/>
      <c r="O1976" s="400"/>
      <c r="P1976" s="400"/>
      <c r="Q1976" s="400"/>
      <c r="R1976" s="400"/>
      <c r="S1976" s="400"/>
      <c r="T1976" s="400"/>
      <c r="V1976" s="403"/>
      <c r="W1976" s="403"/>
      <c r="X1976" s="403"/>
      <c r="Y1976" s="400"/>
      <c r="Z1976" s="400"/>
      <c r="AA1976" s="400"/>
      <c r="AB1976" s="400"/>
      <c r="AC1976" s="400"/>
      <c r="AD1976" s="400"/>
      <c r="AE1976" s="400"/>
      <c r="AF1976" s="400"/>
      <c r="AG1976" s="408"/>
      <c r="AH1976" s="400"/>
      <c r="AI1976" s="400"/>
      <c r="AJ1976" s="400"/>
      <c r="AK1976" s="400"/>
      <c r="AL1976" s="6"/>
      <c r="AM1976" s="6"/>
      <c r="AN1976" s="8"/>
    </row>
    <row r="1977" spans="1:40">
      <c r="A1977" s="725"/>
      <c r="B1977" s="727"/>
      <c r="C1977" s="726"/>
      <c r="D1977" s="726"/>
      <c r="E1977" s="400"/>
      <c r="F1977" s="401"/>
      <c r="G1977" s="400"/>
      <c r="H1977" s="400"/>
      <c r="I1977" s="400"/>
      <c r="J1977" s="409"/>
      <c r="K1977" s="400"/>
      <c r="L1977" s="400"/>
      <c r="M1977" s="400"/>
      <c r="N1977" s="400"/>
      <c r="O1977" s="400"/>
      <c r="P1977" s="400"/>
      <c r="Q1977" s="400"/>
      <c r="R1977" s="400"/>
      <c r="S1977" s="400"/>
      <c r="T1977" s="400"/>
      <c r="V1977" s="403"/>
      <c r="W1977" s="403"/>
      <c r="X1977" s="403"/>
      <c r="Y1977" s="400"/>
      <c r="Z1977" s="400"/>
      <c r="AA1977" s="400"/>
      <c r="AB1977" s="400"/>
      <c r="AC1977" s="400"/>
      <c r="AD1977" s="400"/>
      <c r="AE1977" s="400"/>
      <c r="AF1977" s="400"/>
      <c r="AG1977" s="408"/>
      <c r="AH1977" s="400"/>
      <c r="AI1977" s="400"/>
      <c r="AJ1977" s="400"/>
      <c r="AK1977" s="400"/>
      <c r="AL1977" s="6"/>
      <c r="AM1977" s="6"/>
      <c r="AN1977" s="8"/>
    </row>
    <row r="1978" spans="1:40">
      <c r="A1978" s="725"/>
      <c r="B1978" s="727"/>
      <c r="C1978" s="726"/>
      <c r="D1978" s="726"/>
      <c r="E1978" s="400"/>
      <c r="F1978" s="401"/>
      <c r="G1978" s="400"/>
      <c r="H1978" s="400"/>
      <c r="I1978" s="400"/>
      <c r="J1978" s="409"/>
      <c r="K1978" s="400"/>
      <c r="L1978" s="400"/>
      <c r="M1978" s="400"/>
      <c r="N1978" s="400"/>
      <c r="O1978" s="400"/>
      <c r="P1978" s="400"/>
      <c r="Q1978" s="400"/>
      <c r="R1978" s="400"/>
      <c r="S1978" s="400"/>
      <c r="T1978" s="400"/>
      <c r="V1978" s="403"/>
      <c r="W1978" s="403"/>
      <c r="X1978" s="403"/>
      <c r="Y1978" s="400"/>
      <c r="Z1978" s="400"/>
      <c r="AA1978" s="400"/>
      <c r="AB1978" s="400"/>
      <c r="AC1978" s="400"/>
      <c r="AD1978" s="400"/>
      <c r="AE1978" s="400"/>
      <c r="AF1978" s="400"/>
      <c r="AG1978" s="408"/>
      <c r="AH1978" s="400"/>
      <c r="AI1978" s="400"/>
      <c r="AJ1978" s="400"/>
      <c r="AK1978" s="400"/>
      <c r="AL1978" s="6"/>
      <c r="AM1978" s="6"/>
      <c r="AN1978" s="8"/>
    </row>
    <row r="1979" spans="1:40">
      <c r="A1979" s="725"/>
      <c r="B1979" s="727"/>
      <c r="C1979" s="726"/>
      <c r="D1979" s="726"/>
      <c r="E1979" s="400"/>
      <c r="F1979" s="401"/>
      <c r="G1979" s="400"/>
      <c r="H1979" s="400"/>
      <c r="I1979" s="400"/>
      <c r="J1979" s="409"/>
      <c r="K1979" s="400"/>
      <c r="L1979" s="400"/>
      <c r="M1979" s="400"/>
      <c r="N1979" s="400"/>
      <c r="O1979" s="400"/>
      <c r="P1979" s="400"/>
      <c r="Q1979" s="400"/>
      <c r="R1979" s="400"/>
      <c r="S1979" s="400"/>
      <c r="T1979" s="400"/>
      <c r="V1979" s="403"/>
      <c r="W1979" s="403"/>
      <c r="X1979" s="403"/>
      <c r="Y1979" s="400"/>
      <c r="Z1979" s="400"/>
      <c r="AA1979" s="400"/>
      <c r="AB1979" s="400"/>
      <c r="AC1979" s="400"/>
      <c r="AD1979" s="400"/>
      <c r="AE1979" s="400"/>
      <c r="AF1979" s="400"/>
      <c r="AG1979" s="408"/>
      <c r="AH1979" s="400"/>
      <c r="AI1979" s="400"/>
      <c r="AJ1979" s="400"/>
      <c r="AK1979" s="400"/>
      <c r="AL1979" s="6"/>
      <c r="AM1979" s="6"/>
      <c r="AN1979" s="8"/>
    </row>
    <row r="1980" spans="1:40">
      <c r="A1980" s="725"/>
      <c r="B1980" s="727"/>
      <c r="C1980" s="726"/>
      <c r="D1980" s="726"/>
      <c r="E1980" s="400"/>
      <c r="F1980" s="401"/>
      <c r="G1980" s="400"/>
      <c r="H1980" s="400"/>
      <c r="I1980" s="400"/>
      <c r="J1980" s="409"/>
      <c r="K1980" s="400"/>
      <c r="L1980" s="400"/>
      <c r="M1980" s="400"/>
      <c r="N1980" s="400"/>
      <c r="O1980" s="400"/>
      <c r="P1980" s="400"/>
      <c r="Q1980" s="400"/>
      <c r="R1980" s="400"/>
      <c r="S1980" s="400"/>
      <c r="T1980" s="400"/>
      <c r="V1980" s="403"/>
      <c r="W1980" s="403"/>
      <c r="X1980" s="403"/>
      <c r="Y1980" s="400"/>
      <c r="Z1980" s="400"/>
      <c r="AA1980" s="400"/>
      <c r="AB1980" s="400"/>
      <c r="AC1980" s="400"/>
      <c r="AD1980" s="400"/>
      <c r="AE1980" s="400"/>
      <c r="AF1980" s="400"/>
      <c r="AG1980" s="408"/>
      <c r="AH1980" s="400"/>
      <c r="AI1980" s="400"/>
      <c r="AJ1980" s="400"/>
      <c r="AK1980" s="400"/>
      <c r="AL1980" s="6"/>
      <c r="AM1980" s="6"/>
      <c r="AN1980" s="8"/>
    </row>
    <row r="1981" spans="1:40">
      <c r="A1981" s="725"/>
      <c r="B1981" s="727"/>
      <c r="C1981" s="726"/>
      <c r="D1981" s="726"/>
      <c r="E1981" s="400"/>
      <c r="F1981" s="401"/>
      <c r="G1981" s="400"/>
      <c r="H1981" s="400"/>
      <c r="I1981" s="400"/>
      <c r="J1981" s="409"/>
      <c r="K1981" s="400"/>
      <c r="L1981" s="400"/>
      <c r="M1981" s="400"/>
      <c r="N1981" s="400"/>
      <c r="O1981" s="400"/>
      <c r="P1981" s="400"/>
      <c r="Q1981" s="400"/>
      <c r="R1981" s="400"/>
      <c r="S1981" s="400"/>
      <c r="T1981" s="400"/>
      <c r="V1981" s="403"/>
      <c r="W1981" s="403"/>
      <c r="X1981" s="403"/>
      <c r="Y1981" s="400"/>
      <c r="Z1981" s="400"/>
      <c r="AA1981" s="400"/>
      <c r="AB1981" s="400"/>
      <c r="AC1981" s="400"/>
      <c r="AD1981" s="400"/>
      <c r="AE1981" s="400"/>
      <c r="AF1981" s="400"/>
      <c r="AG1981" s="408"/>
      <c r="AH1981" s="400"/>
      <c r="AI1981" s="400"/>
      <c r="AJ1981" s="400"/>
      <c r="AK1981" s="400"/>
      <c r="AL1981" s="6"/>
      <c r="AM1981" s="6"/>
      <c r="AN1981" s="8"/>
    </row>
    <row r="1982" spans="1:40">
      <c r="A1982" s="725"/>
      <c r="B1982" s="727"/>
      <c r="C1982" s="726"/>
      <c r="D1982" s="726"/>
      <c r="E1982" s="400"/>
      <c r="F1982" s="401"/>
      <c r="G1982" s="400"/>
      <c r="H1982" s="400"/>
      <c r="I1982" s="400"/>
      <c r="J1982" s="409"/>
      <c r="K1982" s="400"/>
      <c r="L1982" s="400"/>
      <c r="M1982" s="400"/>
      <c r="N1982" s="400"/>
      <c r="O1982" s="400"/>
      <c r="P1982" s="400"/>
      <c r="Q1982" s="400"/>
      <c r="R1982" s="400"/>
      <c r="S1982" s="400"/>
      <c r="T1982" s="400"/>
      <c r="V1982" s="403"/>
      <c r="W1982" s="403"/>
      <c r="X1982" s="403"/>
      <c r="Y1982" s="400"/>
      <c r="Z1982" s="400"/>
      <c r="AA1982" s="400"/>
      <c r="AB1982" s="400"/>
      <c r="AC1982" s="400"/>
      <c r="AD1982" s="400"/>
      <c r="AE1982" s="400"/>
      <c r="AF1982" s="400"/>
      <c r="AG1982" s="408"/>
      <c r="AH1982" s="400"/>
      <c r="AI1982" s="400"/>
      <c r="AJ1982" s="400"/>
      <c r="AK1982" s="400"/>
      <c r="AL1982" s="6"/>
      <c r="AM1982" s="6"/>
      <c r="AN1982" s="8"/>
    </row>
    <row r="1983" spans="1:40">
      <c r="A1983" s="725"/>
      <c r="B1983" s="727"/>
      <c r="C1983" s="726"/>
      <c r="D1983" s="726"/>
      <c r="E1983" s="400"/>
      <c r="F1983" s="401"/>
      <c r="G1983" s="400"/>
      <c r="H1983" s="400"/>
      <c r="I1983" s="400"/>
      <c r="J1983" s="409"/>
      <c r="K1983" s="400"/>
      <c r="L1983" s="400"/>
      <c r="M1983" s="400"/>
      <c r="N1983" s="400"/>
      <c r="O1983" s="400"/>
      <c r="P1983" s="400"/>
      <c r="Q1983" s="400"/>
      <c r="R1983" s="400"/>
      <c r="S1983" s="400"/>
      <c r="T1983" s="400"/>
      <c r="V1983" s="403"/>
      <c r="W1983" s="403"/>
      <c r="X1983" s="403"/>
      <c r="Y1983" s="400"/>
      <c r="Z1983" s="400"/>
      <c r="AA1983" s="400"/>
      <c r="AB1983" s="400"/>
      <c r="AC1983" s="400"/>
      <c r="AD1983" s="400"/>
      <c r="AE1983" s="400"/>
      <c r="AF1983" s="400"/>
      <c r="AG1983" s="408"/>
      <c r="AH1983" s="400"/>
      <c r="AI1983" s="400"/>
      <c r="AJ1983" s="400"/>
      <c r="AK1983" s="400"/>
      <c r="AL1983" s="6"/>
      <c r="AM1983" s="6"/>
      <c r="AN1983" s="8"/>
    </row>
    <row r="1984" spans="1:40">
      <c r="A1984" s="725"/>
      <c r="B1984" s="727"/>
      <c r="C1984" s="726"/>
      <c r="D1984" s="726"/>
      <c r="E1984" s="400"/>
      <c r="F1984" s="401"/>
      <c r="G1984" s="400"/>
      <c r="H1984" s="400"/>
      <c r="I1984" s="400"/>
      <c r="J1984" s="409"/>
      <c r="K1984" s="400"/>
      <c r="L1984" s="400"/>
      <c r="M1984" s="400"/>
      <c r="N1984" s="400"/>
      <c r="O1984" s="400"/>
      <c r="P1984" s="400"/>
      <c r="Q1984" s="400"/>
      <c r="R1984" s="400"/>
      <c r="S1984" s="400"/>
      <c r="T1984" s="400"/>
      <c r="V1984" s="403"/>
      <c r="W1984" s="403"/>
      <c r="X1984" s="403"/>
      <c r="Y1984" s="400"/>
      <c r="Z1984" s="400"/>
      <c r="AA1984" s="400"/>
      <c r="AB1984" s="400"/>
      <c r="AC1984" s="400"/>
      <c r="AD1984" s="400"/>
      <c r="AE1984" s="400"/>
      <c r="AF1984" s="400"/>
      <c r="AG1984" s="408"/>
      <c r="AH1984" s="400"/>
      <c r="AI1984" s="400"/>
      <c r="AJ1984" s="400"/>
      <c r="AK1984" s="400"/>
      <c r="AL1984" s="6"/>
      <c r="AM1984" s="6"/>
      <c r="AN1984" s="8"/>
    </row>
    <row r="1985" spans="1:40">
      <c r="A1985" s="725"/>
      <c r="B1985" s="727"/>
      <c r="C1985" s="726"/>
      <c r="D1985" s="726"/>
      <c r="E1985" s="400"/>
      <c r="F1985" s="401"/>
      <c r="G1985" s="400"/>
      <c r="H1985" s="400"/>
      <c r="I1985" s="400"/>
      <c r="J1985" s="409"/>
      <c r="K1985" s="400"/>
      <c r="L1985" s="400"/>
      <c r="M1985" s="400"/>
      <c r="N1985" s="400"/>
      <c r="O1985" s="400"/>
      <c r="P1985" s="400"/>
      <c r="Q1985" s="400"/>
      <c r="R1985" s="400"/>
      <c r="S1985" s="400"/>
      <c r="T1985" s="400"/>
      <c r="V1985" s="403"/>
      <c r="W1985" s="403"/>
      <c r="X1985" s="403"/>
      <c r="Y1985" s="400"/>
      <c r="Z1985" s="400"/>
      <c r="AA1985" s="400"/>
      <c r="AB1985" s="400"/>
      <c r="AC1985" s="400"/>
      <c r="AD1985" s="400"/>
      <c r="AE1985" s="400"/>
      <c r="AF1985" s="400"/>
      <c r="AG1985" s="408"/>
      <c r="AH1985" s="400"/>
      <c r="AI1985" s="400"/>
      <c r="AJ1985" s="400"/>
      <c r="AK1985" s="400"/>
      <c r="AL1985" s="6"/>
      <c r="AM1985" s="6"/>
      <c r="AN1985" s="8"/>
    </row>
    <row r="1986" spans="1:40">
      <c r="A1986" s="725"/>
      <c r="B1986" s="727"/>
      <c r="C1986" s="726"/>
      <c r="D1986" s="726"/>
      <c r="E1986" s="400"/>
      <c r="F1986" s="401"/>
      <c r="G1986" s="400"/>
      <c r="H1986" s="400"/>
      <c r="I1986" s="400"/>
      <c r="J1986" s="409"/>
      <c r="K1986" s="400"/>
      <c r="L1986" s="400"/>
      <c r="M1986" s="400"/>
      <c r="N1986" s="400"/>
      <c r="O1986" s="400"/>
      <c r="P1986" s="400"/>
      <c r="Q1986" s="400"/>
      <c r="R1986" s="400"/>
      <c r="S1986" s="400"/>
      <c r="T1986" s="400"/>
      <c r="V1986" s="403"/>
      <c r="W1986" s="403"/>
      <c r="X1986" s="403"/>
      <c r="Y1986" s="400"/>
      <c r="Z1986" s="400"/>
      <c r="AA1986" s="400"/>
      <c r="AB1986" s="400"/>
      <c r="AC1986" s="400"/>
      <c r="AD1986" s="400"/>
      <c r="AE1986" s="400"/>
      <c r="AF1986" s="400"/>
      <c r="AG1986" s="408"/>
      <c r="AH1986" s="400"/>
      <c r="AI1986" s="400"/>
      <c r="AJ1986" s="400"/>
      <c r="AK1986" s="400"/>
      <c r="AL1986" s="6"/>
      <c r="AM1986" s="6"/>
      <c r="AN1986" s="8"/>
    </row>
    <row r="1987" spans="1:40">
      <c r="A1987" s="725"/>
      <c r="B1987" s="727"/>
      <c r="C1987" s="726"/>
      <c r="D1987" s="726"/>
      <c r="E1987" s="400"/>
      <c r="F1987" s="401"/>
      <c r="G1987" s="400"/>
      <c r="H1987" s="400"/>
      <c r="I1987" s="400"/>
      <c r="J1987" s="409"/>
      <c r="K1987" s="400"/>
      <c r="L1987" s="400"/>
      <c r="M1987" s="400"/>
      <c r="N1987" s="400"/>
      <c r="O1987" s="400"/>
      <c r="P1987" s="400"/>
      <c r="Q1987" s="400"/>
      <c r="R1987" s="400"/>
      <c r="S1987" s="400"/>
      <c r="T1987" s="400"/>
      <c r="V1987" s="403"/>
      <c r="W1987" s="403"/>
      <c r="X1987" s="403"/>
      <c r="Y1987" s="400"/>
      <c r="Z1987" s="400"/>
      <c r="AA1987" s="400"/>
      <c r="AB1987" s="400"/>
      <c r="AC1987" s="400"/>
      <c r="AD1987" s="400"/>
      <c r="AE1987" s="400"/>
      <c r="AF1987" s="400"/>
      <c r="AG1987" s="408"/>
      <c r="AH1987" s="400"/>
      <c r="AI1987" s="400"/>
      <c r="AJ1987" s="400"/>
      <c r="AK1987" s="400"/>
      <c r="AL1987" s="6"/>
      <c r="AM1987" s="6"/>
      <c r="AN1987" s="8"/>
    </row>
    <row r="1988" spans="1:40">
      <c r="A1988" s="725"/>
      <c r="B1988" s="727"/>
      <c r="C1988" s="726"/>
      <c r="D1988" s="726"/>
      <c r="E1988" s="400"/>
      <c r="F1988" s="401"/>
      <c r="G1988" s="400"/>
      <c r="H1988" s="400"/>
      <c r="I1988" s="400"/>
      <c r="J1988" s="409"/>
      <c r="K1988" s="400"/>
      <c r="L1988" s="400"/>
      <c r="M1988" s="400"/>
      <c r="N1988" s="400"/>
      <c r="O1988" s="400"/>
      <c r="P1988" s="400"/>
      <c r="Q1988" s="400"/>
      <c r="R1988" s="400"/>
      <c r="S1988" s="400"/>
      <c r="T1988" s="400"/>
      <c r="V1988" s="403"/>
      <c r="W1988" s="403"/>
      <c r="X1988" s="403"/>
      <c r="Y1988" s="400"/>
      <c r="Z1988" s="400"/>
      <c r="AA1988" s="400"/>
      <c r="AB1988" s="400"/>
      <c r="AC1988" s="400"/>
      <c r="AD1988" s="400"/>
      <c r="AE1988" s="400"/>
      <c r="AF1988" s="400"/>
      <c r="AG1988" s="408"/>
      <c r="AH1988" s="400"/>
      <c r="AI1988" s="400"/>
      <c r="AJ1988" s="400"/>
      <c r="AK1988" s="400"/>
      <c r="AL1988" s="6"/>
      <c r="AM1988" s="6"/>
      <c r="AN1988" s="8"/>
    </row>
    <row r="1989" spans="1:40">
      <c r="A1989" s="725"/>
      <c r="B1989" s="727"/>
      <c r="C1989" s="726"/>
      <c r="D1989" s="726"/>
      <c r="E1989" s="400"/>
      <c r="F1989" s="401"/>
      <c r="G1989" s="400"/>
      <c r="H1989" s="400"/>
      <c r="I1989" s="400"/>
      <c r="J1989" s="409"/>
      <c r="K1989" s="400"/>
      <c r="L1989" s="400"/>
      <c r="M1989" s="400"/>
      <c r="N1989" s="400"/>
      <c r="O1989" s="400"/>
      <c r="P1989" s="400"/>
      <c r="Q1989" s="400"/>
      <c r="R1989" s="400"/>
      <c r="S1989" s="400"/>
      <c r="T1989" s="400"/>
      <c r="V1989" s="403"/>
      <c r="W1989" s="403"/>
      <c r="X1989" s="403"/>
      <c r="Y1989" s="400"/>
      <c r="Z1989" s="400"/>
      <c r="AA1989" s="400"/>
      <c r="AB1989" s="400"/>
      <c r="AC1989" s="400"/>
      <c r="AD1989" s="400"/>
      <c r="AE1989" s="400"/>
      <c r="AF1989" s="400"/>
      <c r="AG1989" s="408"/>
      <c r="AH1989" s="400"/>
      <c r="AI1989" s="400"/>
      <c r="AJ1989" s="400"/>
      <c r="AK1989" s="400"/>
      <c r="AL1989" s="6"/>
      <c r="AM1989" s="6"/>
      <c r="AN1989" s="8"/>
    </row>
    <row r="1990" spans="1:40">
      <c r="A1990" s="725"/>
      <c r="B1990" s="727"/>
      <c r="C1990" s="726"/>
      <c r="D1990" s="726"/>
      <c r="E1990" s="400"/>
      <c r="F1990" s="401"/>
      <c r="G1990" s="400"/>
      <c r="H1990" s="400"/>
      <c r="I1990" s="400"/>
      <c r="J1990" s="409"/>
      <c r="K1990" s="400"/>
      <c r="L1990" s="400"/>
      <c r="M1990" s="400"/>
      <c r="N1990" s="400"/>
      <c r="O1990" s="400"/>
      <c r="P1990" s="400"/>
      <c r="Q1990" s="400"/>
      <c r="R1990" s="400"/>
      <c r="S1990" s="400"/>
      <c r="T1990" s="400"/>
      <c r="V1990" s="403"/>
      <c r="W1990" s="403"/>
      <c r="X1990" s="403"/>
      <c r="Y1990" s="400"/>
      <c r="Z1990" s="400"/>
      <c r="AA1990" s="400"/>
      <c r="AB1990" s="400"/>
      <c r="AC1990" s="400"/>
      <c r="AD1990" s="400"/>
      <c r="AE1990" s="400"/>
      <c r="AF1990" s="400"/>
      <c r="AG1990" s="408"/>
      <c r="AH1990" s="400"/>
      <c r="AI1990" s="400"/>
      <c r="AJ1990" s="400"/>
      <c r="AK1990" s="400"/>
      <c r="AL1990" s="6"/>
      <c r="AM1990" s="6"/>
      <c r="AN1990" s="8"/>
    </row>
    <row r="1991" spans="1:40">
      <c r="A1991" s="725"/>
      <c r="B1991" s="727"/>
      <c r="C1991" s="726"/>
      <c r="D1991" s="726"/>
      <c r="E1991" s="400"/>
      <c r="F1991" s="401"/>
      <c r="G1991" s="400"/>
      <c r="H1991" s="400"/>
      <c r="I1991" s="400"/>
      <c r="J1991" s="409"/>
      <c r="K1991" s="400"/>
      <c r="L1991" s="400"/>
      <c r="M1991" s="400"/>
      <c r="N1991" s="400"/>
      <c r="O1991" s="400"/>
      <c r="P1991" s="400"/>
      <c r="Q1991" s="400"/>
      <c r="R1991" s="400"/>
      <c r="S1991" s="400"/>
      <c r="T1991" s="400"/>
      <c r="V1991" s="403"/>
      <c r="W1991" s="403"/>
      <c r="X1991" s="403"/>
      <c r="Y1991" s="400"/>
      <c r="Z1991" s="400"/>
      <c r="AA1991" s="400"/>
      <c r="AB1991" s="400"/>
      <c r="AC1991" s="400"/>
      <c r="AD1991" s="400"/>
      <c r="AE1991" s="400"/>
      <c r="AF1991" s="400"/>
      <c r="AG1991" s="408"/>
      <c r="AH1991" s="400"/>
      <c r="AI1991" s="400"/>
      <c r="AJ1991" s="400"/>
      <c r="AK1991" s="400"/>
      <c r="AL1991" s="6"/>
      <c r="AM1991" s="6"/>
      <c r="AN1991" s="8"/>
    </row>
    <row r="1992" spans="1:40">
      <c r="A1992" s="725"/>
      <c r="B1992" s="727"/>
      <c r="C1992" s="726"/>
      <c r="D1992" s="726"/>
      <c r="E1992" s="400"/>
      <c r="F1992" s="401"/>
      <c r="G1992" s="400"/>
      <c r="H1992" s="400"/>
      <c r="I1992" s="400"/>
      <c r="J1992" s="409"/>
      <c r="K1992" s="400"/>
      <c r="L1992" s="400"/>
      <c r="M1992" s="400"/>
      <c r="N1992" s="400"/>
      <c r="O1992" s="400"/>
      <c r="P1992" s="400"/>
      <c r="Q1992" s="400"/>
      <c r="R1992" s="400"/>
      <c r="S1992" s="400"/>
      <c r="T1992" s="400"/>
      <c r="V1992" s="403"/>
      <c r="W1992" s="403"/>
      <c r="X1992" s="403"/>
      <c r="Y1992" s="400"/>
      <c r="Z1992" s="400"/>
      <c r="AA1992" s="400"/>
      <c r="AB1992" s="400"/>
      <c r="AC1992" s="400"/>
      <c r="AD1992" s="400"/>
      <c r="AE1992" s="400"/>
      <c r="AF1992" s="400"/>
      <c r="AG1992" s="408"/>
      <c r="AH1992" s="400"/>
      <c r="AI1992" s="400"/>
      <c r="AJ1992" s="400"/>
      <c r="AK1992" s="400"/>
      <c r="AL1992" s="6"/>
      <c r="AM1992" s="6"/>
      <c r="AN1992" s="8"/>
    </row>
    <row r="1993" spans="1:40">
      <c r="A1993" s="725"/>
      <c r="B1993" s="727"/>
      <c r="C1993" s="726"/>
      <c r="D1993" s="726"/>
      <c r="E1993" s="400"/>
      <c r="F1993" s="401"/>
      <c r="G1993" s="400"/>
      <c r="H1993" s="400"/>
      <c r="I1993" s="400"/>
      <c r="J1993" s="409"/>
      <c r="K1993" s="400"/>
      <c r="L1993" s="400"/>
      <c r="M1993" s="400"/>
      <c r="N1993" s="400"/>
      <c r="O1993" s="400"/>
      <c r="P1993" s="400"/>
      <c r="Q1993" s="400"/>
      <c r="R1993" s="400"/>
      <c r="S1993" s="400"/>
      <c r="T1993" s="400"/>
      <c r="V1993" s="403"/>
      <c r="W1993" s="403"/>
      <c r="X1993" s="403"/>
      <c r="Y1993" s="400"/>
      <c r="Z1993" s="400"/>
      <c r="AA1993" s="400"/>
      <c r="AB1993" s="400"/>
      <c r="AC1993" s="400"/>
      <c r="AD1993" s="400"/>
      <c r="AE1993" s="400"/>
      <c r="AF1993" s="400"/>
      <c r="AG1993" s="408"/>
      <c r="AH1993" s="400"/>
      <c r="AI1993" s="400"/>
      <c r="AJ1993" s="400"/>
      <c r="AK1993" s="400"/>
      <c r="AL1993" s="6"/>
      <c r="AM1993" s="6"/>
      <c r="AN1993" s="8"/>
    </row>
    <row r="1994" spans="1:40">
      <c r="A1994" s="725"/>
      <c r="B1994" s="727"/>
      <c r="C1994" s="726"/>
      <c r="D1994" s="726"/>
      <c r="E1994" s="400"/>
      <c r="F1994" s="401"/>
      <c r="G1994" s="400"/>
      <c r="H1994" s="400"/>
      <c r="I1994" s="400"/>
      <c r="J1994" s="409"/>
      <c r="K1994" s="400"/>
      <c r="L1994" s="400"/>
      <c r="M1994" s="400"/>
      <c r="N1994" s="400"/>
      <c r="O1994" s="400"/>
      <c r="P1994" s="400"/>
      <c r="Q1994" s="400"/>
      <c r="R1994" s="400"/>
      <c r="S1994" s="400"/>
      <c r="T1994" s="400"/>
      <c r="V1994" s="403"/>
      <c r="W1994" s="403"/>
      <c r="X1994" s="403"/>
      <c r="Y1994" s="400"/>
      <c r="Z1994" s="400"/>
      <c r="AA1994" s="400"/>
      <c r="AB1994" s="400"/>
      <c r="AC1994" s="400"/>
      <c r="AD1994" s="400"/>
      <c r="AE1994" s="400"/>
      <c r="AF1994" s="400"/>
      <c r="AG1994" s="408"/>
      <c r="AH1994" s="400"/>
      <c r="AI1994" s="400"/>
      <c r="AJ1994" s="400"/>
      <c r="AK1994" s="400"/>
      <c r="AL1994" s="6"/>
      <c r="AM1994" s="6"/>
      <c r="AN1994" s="8"/>
    </row>
    <row r="1995" spans="1:40">
      <c r="A1995" s="725"/>
      <c r="B1995" s="727"/>
      <c r="C1995" s="726"/>
      <c r="D1995" s="726"/>
      <c r="E1995" s="400"/>
      <c r="F1995" s="401"/>
      <c r="G1995" s="400"/>
      <c r="H1995" s="400"/>
      <c r="I1995" s="400"/>
      <c r="J1995" s="409"/>
      <c r="K1995" s="400"/>
      <c r="L1995" s="400"/>
      <c r="M1995" s="400"/>
      <c r="N1995" s="400"/>
      <c r="O1995" s="400"/>
      <c r="P1995" s="400"/>
      <c r="Q1995" s="400"/>
      <c r="R1995" s="400"/>
      <c r="S1995" s="400"/>
      <c r="T1995" s="400"/>
      <c r="V1995" s="403"/>
      <c r="W1995" s="403"/>
      <c r="X1995" s="403"/>
      <c r="Y1995" s="400"/>
      <c r="Z1995" s="400"/>
      <c r="AA1995" s="400"/>
      <c r="AB1995" s="400"/>
      <c r="AC1995" s="400"/>
      <c r="AD1995" s="400"/>
      <c r="AE1995" s="400"/>
      <c r="AF1995" s="400"/>
      <c r="AG1995" s="408"/>
      <c r="AH1995" s="400"/>
      <c r="AI1995" s="400"/>
      <c r="AJ1995" s="400"/>
      <c r="AK1995" s="400"/>
      <c r="AL1995" s="6"/>
      <c r="AM1995" s="6"/>
      <c r="AN1995" s="8"/>
    </row>
    <row r="1996" spans="1:40">
      <c r="A1996" s="725"/>
      <c r="B1996" s="727"/>
      <c r="C1996" s="726"/>
      <c r="D1996" s="726"/>
      <c r="E1996" s="400"/>
      <c r="F1996" s="401"/>
      <c r="G1996" s="400"/>
      <c r="H1996" s="400"/>
      <c r="I1996" s="400"/>
      <c r="J1996" s="409"/>
      <c r="K1996" s="400"/>
      <c r="L1996" s="400"/>
      <c r="M1996" s="400"/>
      <c r="N1996" s="400"/>
      <c r="O1996" s="400"/>
      <c r="P1996" s="400"/>
      <c r="Q1996" s="400"/>
      <c r="R1996" s="400"/>
      <c r="S1996" s="400"/>
      <c r="T1996" s="400"/>
      <c r="V1996" s="403"/>
      <c r="W1996" s="403"/>
      <c r="X1996" s="403"/>
      <c r="Y1996" s="400"/>
      <c r="Z1996" s="400"/>
      <c r="AA1996" s="400"/>
      <c r="AB1996" s="400"/>
      <c r="AC1996" s="400"/>
      <c r="AD1996" s="400"/>
      <c r="AE1996" s="400"/>
      <c r="AF1996" s="400"/>
      <c r="AG1996" s="408"/>
      <c r="AH1996" s="400"/>
      <c r="AI1996" s="400"/>
      <c r="AJ1996" s="400"/>
      <c r="AK1996" s="400"/>
      <c r="AL1996" s="6"/>
      <c r="AM1996" s="6"/>
      <c r="AN1996" s="8"/>
    </row>
    <row r="1997" spans="1:40">
      <c r="A1997" s="725"/>
      <c r="B1997" s="727"/>
      <c r="C1997" s="726"/>
      <c r="D1997" s="726"/>
      <c r="E1997" s="400"/>
      <c r="F1997" s="401"/>
      <c r="G1997" s="400"/>
      <c r="H1997" s="400"/>
      <c r="I1997" s="400"/>
      <c r="J1997" s="409"/>
      <c r="K1997" s="400"/>
      <c r="L1997" s="400"/>
      <c r="M1997" s="400"/>
      <c r="N1997" s="400"/>
      <c r="O1997" s="400"/>
      <c r="P1997" s="400"/>
      <c r="Q1997" s="400"/>
      <c r="R1997" s="400"/>
      <c r="S1997" s="400"/>
      <c r="T1997" s="400"/>
      <c r="V1997" s="403"/>
      <c r="W1997" s="403"/>
      <c r="X1997" s="403"/>
      <c r="Y1997" s="400"/>
      <c r="Z1997" s="400"/>
      <c r="AA1997" s="400"/>
      <c r="AB1997" s="400"/>
      <c r="AC1997" s="400"/>
      <c r="AD1997" s="400"/>
      <c r="AE1997" s="400"/>
      <c r="AF1997" s="400"/>
      <c r="AG1997" s="408"/>
      <c r="AH1997" s="400"/>
      <c r="AI1997" s="400"/>
      <c r="AJ1997" s="400"/>
      <c r="AK1997" s="400"/>
      <c r="AL1997" s="6"/>
      <c r="AM1997" s="6"/>
      <c r="AN1997" s="8"/>
    </row>
    <row r="1998" spans="1:40">
      <c r="A1998" s="725"/>
      <c r="B1998" s="727"/>
      <c r="C1998" s="726"/>
      <c r="D1998" s="726"/>
      <c r="E1998" s="400"/>
      <c r="F1998" s="401"/>
      <c r="G1998" s="400"/>
      <c r="H1998" s="400"/>
      <c r="I1998" s="400"/>
      <c r="J1998" s="409"/>
      <c r="K1998" s="400"/>
      <c r="L1998" s="400"/>
      <c r="M1998" s="400"/>
      <c r="N1998" s="400"/>
      <c r="O1998" s="400"/>
      <c r="P1998" s="400"/>
      <c r="Q1998" s="400"/>
      <c r="R1998" s="400"/>
      <c r="S1998" s="400"/>
      <c r="T1998" s="400"/>
      <c r="V1998" s="403"/>
      <c r="W1998" s="403"/>
      <c r="X1998" s="403"/>
      <c r="Y1998" s="400"/>
      <c r="Z1998" s="400"/>
      <c r="AA1998" s="400"/>
      <c r="AB1998" s="400"/>
      <c r="AC1998" s="400"/>
      <c r="AD1998" s="400"/>
      <c r="AE1998" s="400"/>
      <c r="AF1998" s="400"/>
      <c r="AG1998" s="408"/>
      <c r="AH1998" s="400"/>
      <c r="AI1998" s="400"/>
      <c r="AJ1998" s="400"/>
      <c r="AK1998" s="400"/>
      <c r="AL1998" s="6"/>
      <c r="AM1998" s="6"/>
      <c r="AN1998" s="8"/>
    </row>
    <row r="1999" spans="1:40">
      <c r="A1999" s="725"/>
      <c r="B1999" s="727"/>
      <c r="C1999" s="726"/>
      <c r="D1999" s="726"/>
      <c r="E1999" s="400"/>
      <c r="F1999" s="401"/>
      <c r="G1999" s="400"/>
      <c r="H1999" s="400"/>
      <c r="I1999" s="400"/>
      <c r="J1999" s="409"/>
      <c r="K1999" s="400"/>
      <c r="L1999" s="400"/>
      <c r="M1999" s="400"/>
      <c r="N1999" s="400"/>
      <c r="O1999" s="400"/>
      <c r="P1999" s="400"/>
      <c r="Q1999" s="400"/>
      <c r="R1999" s="400"/>
      <c r="S1999" s="400"/>
      <c r="T1999" s="400"/>
      <c r="V1999" s="403"/>
      <c r="W1999" s="403"/>
      <c r="X1999" s="403"/>
      <c r="Y1999" s="400"/>
      <c r="Z1999" s="400"/>
      <c r="AA1999" s="400"/>
      <c r="AB1999" s="400"/>
      <c r="AC1999" s="400"/>
      <c r="AD1999" s="400"/>
      <c r="AE1999" s="400"/>
      <c r="AF1999" s="400"/>
      <c r="AG1999" s="408"/>
      <c r="AH1999" s="400"/>
      <c r="AI1999" s="400"/>
      <c r="AJ1999" s="400"/>
      <c r="AK1999" s="400"/>
      <c r="AL1999" s="6"/>
      <c r="AM1999" s="6"/>
      <c r="AN1999" s="8"/>
    </row>
    <row r="2000" spans="1:40">
      <c r="A2000" s="725"/>
      <c r="B2000" s="727"/>
      <c r="C2000" s="726"/>
      <c r="D2000" s="726"/>
      <c r="E2000" s="400"/>
      <c r="F2000" s="401"/>
      <c r="G2000" s="400"/>
      <c r="H2000" s="400"/>
      <c r="I2000" s="400"/>
      <c r="J2000" s="409"/>
      <c r="K2000" s="400"/>
      <c r="L2000" s="400"/>
      <c r="M2000" s="400"/>
      <c r="N2000" s="400"/>
      <c r="O2000" s="400"/>
      <c r="P2000" s="400"/>
      <c r="Q2000" s="400"/>
      <c r="R2000" s="400"/>
      <c r="S2000" s="400"/>
      <c r="T2000" s="400"/>
      <c r="V2000" s="403"/>
      <c r="W2000" s="403"/>
      <c r="X2000" s="403"/>
      <c r="Y2000" s="400"/>
      <c r="Z2000" s="400"/>
      <c r="AA2000" s="400"/>
      <c r="AB2000" s="400"/>
      <c r="AC2000" s="400"/>
      <c r="AD2000" s="400"/>
      <c r="AE2000" s="400"/>
      <c r="AF2000" s="400"/>
      <c r="AG2000" s="408"/>
      <c r="AH2000" s="400"/>
      <c r="AI2000" s="400"/>
      <c r="AJ2000" s="400"/>
      <c r="AK2000" s="400"/>
      <c r="AL2000" s="6"/>
      <c r="AM2000" s="6"/>
      <c r="AN2000" s="8"/>
    </row>
    <row r="2001" spans="1:40">
      <c r="A2001" s="725"/>
      <c r="B2001" s="727"/>
      <c r="C2001" s="726"/>
      <c r="D2001" s="726"/>
      <c r="E2001" s="400"/>
      <c r="F2001" s="401"/>
      <c r="G2001" s="400"/>
      <c r="H2001" s="400"/>
      <c r="I2001" s="400"/>
      <c r="J2001" s="409"/>
      <c r="K2001" s="400"/>
      <c r="L2001" s="400"/>
      <c r="M2001" s="400"/>
      <c r="N2001" s="400"/>
      <c r="O2001" s="400"/>
      <c r="P2001" s="400"/>
      <c r="Q2001" s="400"/>
      <c r="R2001" s="400"/>
      <c r="S2001" s="400"/>
      <c r="T2001" s="400"/>
      <c r="V2001" s="403"/>
      <c r="W2001" s="403"/>
      <c r="X2001" s="403"/>
      <c r="Y2001" s="400"/>
      <c r="Z2001" s="400"/>
      <c r="AA2001" s="400"/>
      <c r="AB2001" s="400"/>
      <c r="AC2001" s="400"/>
      <c r="AD2001" s="400"/>
      <c r="AE2001" s="400"/>
      <c r="AF2001" s="400"/>
      <c r="AG2001" s="408"/>
      <c r="AH2001" s="400"/>
      <c r="AI2001" s="400"/>
      <c r="AJ2001" s="400"/>
      <c r="AK2001" s="400"/>
      <c r="AL2001" s="6"/>
      <c r="AM2001" s="6"/>
      <c r="AN2001" s="8"/>
    </row>
    <row r="2002" spans="1:40">
      <c r="A2002" s="725"/>
      <c r="B2002" s="727"/>
      <c r="C2002" s="726"/>
      <c r="D2002" s="726"/>
      <c r="E2002" s="400"/>
      <c r="F2002" s="401"/>
      <c r="G2002" s="400"/>
      <c r="H2002" s="400"/>
      <c r="I2002" s="400"/>
      <c r="J2002" s="409"/>
      <c r="K2002" s="400"/>
      <c r="L2002" s="400"/>
      <c r="M2002" s="400"/>
      <c r="N2002" s="400"/>
      <c r="O2002" s="400"/>
      <c r="P2002" s="400"/>
      <c r="Q2002" s="400"/>
      <c r="R2002" s="400"/>
      <c r="S2002" s="400"/>
      <c r="T2002" s="400"/>
      <c r="V2002" s="403"/>
      <c r="W2002" s="403"/>
      <c r="X2002" s="403"/>
      <c r="Y2002" s="400"/>
      <c r="Z2002" s="400"/>
      <c r="AA2002" s="400"/>
      <c r="AB2002" s="400"/>
      <c r="AC2002" s="400"/>
      <c r="AD2002" s="400"/>
      <c r="AE2002" s="400"/>
      <c r="AF2002" s="400"/>
      <c r="AG2002" s="408"/>
      <c r="AH2002" s="400"/>
      <c r="AI2002" s="400"/>
      <c r="AJ2002" s="400"/>
      <c r="AK2002" s="400"/>
      <c r="AL2002" s="6"/>
      <c r="AM2002" s="6"/>
      <c r="AN2002" s="8"/>
    </row>
    <row r="2003" spans="1:40">
      <c r="A2003" s="725"/>
      <c r="B2003" s="727"/>
      <c r="C2003" s="726"/>
      <c r="D2003" s="726"/>
      <c r="E2003" s="400"/>
      <c r="F2003" s="401"/>
      <c r="G2003" s="400"/>
      <c r="H2003" s="400"/>
      <c r="I2003" s="400"/>
      <c r="J2003" s="409"/>
      <c r="K2003" s="400"/>
      <c r="L2003" s="400"/>
      <c r="M2003" s="400"/>
      <c r="N2003" s="400"/>
      <c r="O2003" s="400"/>
      <c r="P2003" s="400"/>
      <c r="Q2003" s="400"/>
      <c r="R2003" s="400"/>
      <c r="S2003" s="400"/>
      <c r="T2003" s="400"/>
      <c r="V2003" s="403"/>
      <c r="W2003" s="403"/>
      <c r="X2003" s="403"/>
      <c r="Y2003" s="400"/>
      <c r="Z2003" s="400"/>
      <c r="AA2003" s="400"/>
      <c r="AB2003" s="400"/>
      <c r="AC2003" s="400"/>
      <c r="AD2003" s="400"/>
      <c r="AE2003" s="400"/>
      <c r="AF2003" s="400"/>
      <c r="AG2003" s="408"/>
      <c r="AH2003" s="400"/>
      <c r="AI2003" s="400"/>
      <c r="AJ2003" s="400"/>
      <c r="AK2003" s="400"/>
      <c r="AL2003" s="6"/>
      <c r="AM2003" s="6"/>
      <c r="AN2003" s="8"/>
    </row>
    <row r="2004" spans="1:40">
      <c r="A2004" s="725"/>
      <c r="B2004" s="727"/>
      <c r="C2004" s="726"/>
      <c r="D2004" s="726"/>
      <c r="E2004" s="400"/>
      <c r="F2004" s="401"/>
      <c r="G2004" s="400"/>
      <c r="H2004" s="400"/>
      <c r="I2004" s="400"/>
      <c r="J2004" s="409"/>
      <c r="K2004" s="400"/>
      <c r="L2004" s="400"/>
      <c r="M2004" s="400"/>
      <c r="N2004" s="400"/>
      <c r="O2004" s="400"/>
      <c r="P2004" s="400"/>
      <c r="Q2004" s="400"/>
      <c r="R2004" s="400"/>
      <c r="S2004" s="400"/>
      <c r="T2004" s="400"/>
      <c r="V2004" s="403"/>
      <c r="W2004" s="403"/>
      <c r="X2004" s="403"/>
      <c r="Y2004" s="400"/>
      <c r="Z2004" s="400"/>
      <c r="AA2004" s="400"/>
      <c r="AB2004" s="400"/>
      <c r="AC2004" s="400"/>
      <c r="AD2004" s="400"/>
      <c r="AE2004" s="400"/>
      <c r="AF2004" s="400"/>
      <c r="AG2004" s="408"/>
      <c r="AH2004" s="400"/>
      <c r="AI2004" s="400"/>
      <c r="AJ2004" s="400"/>
      <c r="AK2004" s="400"/>
      <c r="AL2004" s="6"/>
      <c r="AM2004" s="6"/>
      <c r="AN2004" s="8"/>
    </row>
    <row r="2005" spans="1:40">
      <c r="A2005" s="725"/>
      <c r="B2005" s="727"/>
      <c r="C2005" s="726"/>
      <c r="D2005" s="726"/>
      <c r="E2005" s="400"/>
      <c r="F2005" s="401"/>
      <c r="G2005" s="400"/>
      <c r="H2005" s="400"/>
      <c r="I2005" s="400"/>
      <c r="J2005" s="409"/>
      <c r="K2005" s="400"/>
      <c r="L2005" s="400"/>
      <c r="M2005" s="400"/>
      <c r="N2005" s="400"/>
      <c r="O2005" s="400"/>
      <c r="P2005" s="400"/>
      <c r="Q2005" s="400"/>
      <c r="R2005" s="400"/>
      <c r="S2005" s="400"/>
      <c r="T2005" s="400"/>
      <c r="V2005" s="403"/>
      <c r="W2005" s="403"/>
      <c r="X2005" s="403"/>
      <c r="Y2005" s="400"/>
      <c r="Z2005" s="400"/>
      <c r="AA2005" s="400"/>
      <c r="AB2005" s="400"/>
      <c r="AC2005" s="400"/>
      <c r="AD2005" s="400"/>
      <c r="AE2005" s="400"/>
      <c r="AF2005" s="400"/>
      <c r="AG2005" s="408"/>
      <c r="AH2005" s="400"/>
      <c r="AI2005" s="400"/>
      <c r="AJ2005" s="400"/>
      <c r="AK2005" s="400"/>
      <c r="AL2005" s="6"/>
      <c r="AM2005" s="6"/>
      <c r="AN2005" s="8"/>
    </row>
    <row r="2006" spans="1:40">
      <c r="A2006" s="725"/>
      <c r="B2006" s="727"/>
      <c r="C2006" s="726"/>
      <c r="D2006" s="726"/>
      <c r="E2006" s="400"/>
      <c r="F2006" s="401"/>
      <c r="G2006" s="400"/>
      <c r="H2006" s="400"/>
      <c r="I2006" s="400"/>
      <c r="J2006" s="409"/>
      <c r="K2006" s="400"/>
      <c r="L2006" s="400"/>
      <c r="M2006" s="400"/>
      <c r="N2006" s="400"/>
      <c r="O2006" s="400"/>
      <c r="P2006" s="400"/>
      <c r="Q2006" s="400"/>
      <c r="R2006" s="400"/>
      <c r="S2006" s="400"/>
      <c r="T2006" s="400"/>
      <c r="V2006" s="403"/>
      <c r="W2006" s="403"/>
      <c r="X2006" s="403"/>
      <c r="Y2006" s="400"/>
      <c r="Z2006" s="400"/>
      <c r="AA2006" s="400"/>
      <c r="AB2006" s="400"/>
      <c r="AC2006" s="400"/>
      <c r="AD2006" s="400"/>
      <c r="AE2006" s="400"/>
      <c r="AF2006" s="400"/>
      <c r="AG2006" s="408"/>
      <c r="AH2006" s="400"/>
      <c r="AI2006" s="400"/>
      <c r="AJ2006" s="400"/>
      <c r="AK2006" s="400"/>
      <c r="AL2006" s="6"/>
      <c r="AM2006" s="6"/>
      <c r="AN2006" s="8"/>
    </row>
    <row r="2007" spans="1:40">
      <c r="A2007" s="725"/>
      <c r="B2007" s="727"/>
      <c r="C2007" s="726"/>
      <c r="D2007" s="726"/>
      <c r="E2007" s="400"/>
      <c r="F2007" s="401"/>
      <c r="G2007" s="400"/>
      <c r="H2007" s="400"/>
      <c r="I2007" s="400"/>
      <c r="J2007" s="409"/>
      <c r="K2007" s="400"/>
      <c r="L2007" s="400"/>
      <c r="M2007" s="400"/>
      <c r="N2007" s="400"/>
      <c r="O2007" s="400"/>
      <c r="P2007" s="400"/>
      <c r="Q2007" s="400"/>
      <c r="R2007" s="400"/>
      <c r="S2007" s="400"/>
      <c r="T2007" s="400"/>
      <c r="V2007" s="403"/>
      <c r="W2007" s="403"/>
      <c r="X2007" s="403"/>
      <c r="Y2007" s="400"/>
      <c r="Z2007" s="400"/>
      <c r="AA2007" s="400"/>
      <c r="AB2007" s="400"/>
      <c r="AC2007" s="400"/>
      <c r="AD2007" s="400"/>
      <c r="AE2007" s="400"/>
      <c r="AF2007" s="400"/>
      <c r="AG2007" s="408"/>
      <c r="AH2007" s="400"/>
      <c r="AI2007" s="400"/>
      <c r="AJ2007" s="400"/>
      <c r="AK2007" s="400"/>
      <c r="AL2007" s="6"/>
      <c r="AM2007" s="6"/>
      <c r="AN2007" s="8"/>
    </row>
    <row r="2008" spans="1:40">
      <c r="A2008" s="725"/>
      <c r="B2008" s="727"/>
      <c r="C2008" s="726"/>
      <c r="D2008" s="726"/>
      <c r="E2008" s="400"/>
      <c r="F2008" s="401"/>
      <c r="G2008" s="400"/>
      <c r="H2008" s="400"/>
      <c r="I2008" s="400"/>
      <c r="J2008" s="409"/>
      <c r="K2008" s="400"/>
      <c r="L2008" s="400"/>
      <c r="M2008" s="400"/>
      <c r="N2008" s="400"/>
      <c r="O2008" s="400"/>
      <c r="P2008" s="400"/>
      <c r="Q2008" s="400"/>
      <c r="R2008" s="400"/>
      <c r="S2008" s="400"/>
      <c r="T2008" s="400"/>
      <c r="V2008" s="403"/>
      <c r="W2008" s="403"/>
      <c r="X2008" s="403"/>
      <c r="Y2008" s="400"/>
      <c r="Z2008" s="400"/>
      <c r="AA2008" s="400"/>
      <c r="AB2008" s="400"/>
      <c r="AC2008" s="400"/>
      <c r="AD2008" s="400"/>
      <c r="AE2008" s="400"/>
      <c r="AF2008" s="400"/>
      <c r="AG2008" s="408"/>
      <c r="AH2008" s="400"/>
      <c r="AI2008" s="400"/>
      <c r="AJ2008" s="400"/>
      <c r="AK2008" s="400"/>
      <c r="AL2008" s="6"/>
      <c r="AM2008" s="6"/>
      <c r="AN2008" s="8"/>
    </row>
    <row r="2009" spans="1:40">
      <c r="A2009" s="725"/>
      <c r="B2009" s="727"/>
      <c r="C2009" s="726"/>
      <c r="D2009" s="726"/>
      <c r="E2009" s="400"/>
      <c r="F2009" s="401"/>
      <c r="G2009" s="400"/>
      <c r="H2009" s="400"/>
      <c r="I2009" s="400"/>
      <c r="J2009" s="409"/>
      <c r="K2009" s="400"/>
      <c r="L2009" s="400"/>
      <c r="M2009" s="400"/>
      <c r="N2009" s="400"/>
      <c r="O2009" s="400"/>
      <c r="P2009" s="400"/>
      <c r="Q2009" s="400"/>
      <c r="R2009" s="400"/>
      <c r="S2009" s="400"/>
      <c r="T2009" s="400"/>
      <c r="V2009" s="403"/>
      <c r="W2009" s="403"/>
      <c r="X2009" s="403"/>
      <c r="Y2009" s="400"/>
      <c r="Z2009" s="400"/>
      <c r="AA2009" s="400"/>
      <c r="AB2009" s="400"/>
      <c r="AC2009" s="400"/>
      <c r="AD2009" s="400"/>
      <c r="AE2009" s="400"/>
      <c r="AF2009" s="400"/>
      <c r="AG2009" s="408"/>
      <c r="AH2009" s="400"/>
      <c r="AI2009" s="400"/>
      <c r="AJ2009" s="400"/>
      <c r="AK2009" s="400"/>
      <c r="AL2009" s="6"/>
      <c r="AM2009" s="6"/>
      <c r="AN2009" s="8"/>
    </row>
    <row r="2010" spans="1:40">
      <c r="A2010" s="725"/>
      <c r="B2010" s="727"/>
      <c r="C2010" s="726"/>
      <c r="D2010" s="726"/>
      <c r="E2010" s="400"/>
      <c r="F2010" s="401"/>
      <c r="G2010" s="400"/>
      <c r="H2010" s="400"/>
      <c r="I2010" s="400"/>
      <c r="J2010" s="409"/>
      <c r="K2010" s="400"/>
      <c r="L2010" s="400"/>
      <c r="M2010" s="400"/>
      <c r="N2010" s="400"/>
      <c r="O2010" s="400"/>
      <c r="P2010" s="400"/>
      <c r="Q2010" s="400"/>
      <c r="R2010" s="400"/>
      <c r="S2010" s="400"/>
      <c r="T2010" s="400"/>
      <c r="V2010" s="403"/>
      <c r="W2010" s="403"/>
      <c r="X2010" s="403"/>
      <c r="Y2010" s="400"/>
      <c r="Z2010" s="400"/>
      <c r="AA2010" s="400"/>
      <c r="AB2010" s="400"/>
      <c r="AC2010" s="400"/>
      <c r="AD2010" s="400"/>
      <c r="AE2010" s="400"/>
      <c r="AF2010" s="400"/>
      <c r="AG2010" s="408"/>
      <c r="AH2010" s="400"/>
      <c r="AI2010" s="400"/>
      <c r="AJ2010" s="400"/>
      <c r="AK2010" s="400"/>
      <c r="AL2010" s="6"/>
      <c r="AM2010" s="6"/>
      <c r="AN2010" s="8"/>
    </row>
    <row r="2011" spans="1:40">
      <c r="A2011" s="725"/>
      <c r="B2011" s="727"/>
      <c r="C2011" s="726"/>
      <c r="D2011" s="726"/>
      <c r="E2011" s="400"/>
      <c r="F2011" s="401"/>
      <c r="G2011" s="400"/>
      <c r="H2011" s="400"/>
      <c r="I2011" s="400"/>
      <c r="J2011" s="409"/>
      <c r="K2011" s="400"/>
      <c r="L2011" s="400"/>
      <c r="M2011" s="400"/>
      <c r="N2011" s="400"/>
      <c r="O2011" s="400"/>
      <c r="P2011" s="400"/>
      <c r="Q2011" s="400"/>
      <c r="R2011" s="400"/>
      <c r="S2011" s="400"/>
      <c r="T2011" s="400"/>
      <c r="V2011" s="403"/>
      <c r="W2011" s="403"/>
      <c r="X2011" s="403"/>
      <c r="Y2011" s="400"/>
      <c r="Z2011" s="400"/>
      <c r="AA2011" s="400"/>
      <c r="AB2011" s="400"/>
      <c r="AC2011" s="400"/>
      <c r="AD2011" s="400"/>
      <c r="AE2011" s="400"/>
      <c r="AF2011" s="400"/>
      <c r="AG2011" s="408"/>
      <c r="AH2011" s="400"/>
      <c r="AI2011" s="400"/>
      <c r="AJ2011" s="400"/>
      <c r="AK2011" s="400"/>
      <c r="AL2011" s="6"/>
      <c r="AM2011" s="6"/>
      <c r="AN2011" s="8"/>
    </row>
    <row r="2012" spans="1:40">
      <c r="A2012" s="725"/>
      <c r="B2012" s="727"/>
      <c r="C2012" s="726"/>
      <c r="D2012" s="726"/>
      <c r="E2012" s="400"/>
      <c r="F2012" s="401"/>
      <c r="G2012" s="400"/>
      <c r="H2012" s="400"/>
      <c r="I2012" s="400"/>
      <c r="J2012" s="409"/>
      <c r="K2012" s="400"/>
      <c r="L2012" s="400"/>
      <c r="M2012" s="400"/>
      <c r="N2012" s="400"/>
      <c r="O2012" s="400"/>
      <c r="P2012" s="400"/>
      <c r="Q2012" s="400"/>
      <c r="R2012" s="400"/>
      <c r="S2012" s="400"/>
      <c r="T2012" s="400"/>
      <c r="V2012" s="403"/>
      <c r="W2012" s="403"/>
      <c r="X2012" s="403"/>
      <c r="Y2012" s="400"/>
      <c r="Z2012" s="400"/>
      <c r="AA2012" s="400"/>
      <c r="AB2012" s="400"/>
      <c r="AC2012" s="400"/>
      <c r="AD2012" s="400"/>
      <c r="AE2012" s="400"/>
      <c r="AF2012" s="400"/>
      <c r="AG2012" s="408"/>
      <c r="AH2012" s="400"/>
      <c r="AI2012" s="400"/>
      <c r="AJ2012" s="400"/>
      <c r="AK2012" s="400"/>
      <c r="AL2012" s="6"/>
      <c r="AM2012" s="6"/>
      <c r="AN2012" s="8"/>
    </row>
    <row r="2013" spans="1:40">
      <c r="A2013" s="725"/>
      <c r="B2013" s="727"/>
      <c r="C2013" s="726"/>
      <c r="D2013" s="726"/>
      <c r="E2013" s="400"/>
      <c r="F2013" s="401"/>
      <c r="G2013" s="400"/>
      <c r="H2013" s="400"/>
      <c r="I2013" s="400"/>
      <c r="J2013" s="409"/>
      <c r="K2013" s="400"/>
      <c r="L2013" s="400"/>
      <c r="M2013" s="400"/>
      <c r="N2013" s="400"/>
      <c r="O2013" s="400"/>
      <c r="P2013" s="400"/>
      <c r="Q2013" s="400"/>
      <c r="R2013" s="400"/>
      <c r="S2013" s="400"/>
      <c r="T2013" s="400"/>
      <c r="V2013" s="403"/>
      <c r="W2013" s="403"/>
      <c r="X2013" s="403"/>
      <c r="Y2013" s="400"/>
      <c r="Z2013" s="400"/>
      <c r="AA2013" s="400"/>
      <c r="AB2013" s="400"/>
      <c r="AC2013" s="400"/>
      <c r="AD2013" s="400"/>
      <c r="AE2013" s="400"/>
      <c r="AF2013" s="400"/>
      <c r="AG2013" s="408"/>
      <c r="AH2013" s="400"/>
      <c r="AI2013" s="400"/>
      <c r="AJ2013" s="400"/>
      <c r="AK2013" s="400"/>
      <c r="AL2013" s="6"/>
      <c r="AM2013" s="6"/>
      <c r="AN2013" s="8"/>
    </row>
    <row r="2014" spans="1:40">
      <c r="A2014" s="725"/>
      <c r="B2014" s="727"/>
      <c r="C2014" s="726"/>
      <c r="D2014" s="726"/>
      <c r="E2014" s="400"/>
      <c r="F2014" s="401"/>
      <c r="G2014" s="400"/>
      <c r="H2014" s="400"/>
      <c r="I2014" s="400"/>
      <c r="J2014" s="409"/>
      <c r="K2014" s="400"/>
      <c r="L2014" s="400"/>
      <c r="M2014" s="400"/>
      <c r="N2014" s="400"/>
      <c r="O2014" s="400"/>
      <c r="P2014" s="400"/>
      <c r="Q2014" s="400"/>
      <c r="R2014" s="400"/>
      <c r="S2014" s="400"/>
      <c r="T2014" s="400"/>
      <c r="V2014" s="403"/>
      <c r="W2014" s="403"/>
      <c r="X2014" s="403"/>
      <c r="Y2014" s="400"/>
      <c r="Z2014" s="400"/>
      <c r="AA2014" s="400"/>
      <c r="AB2014" s="400"/>
      <c r="AC2014" s="400"/>
      <c r="AD2014" s="400"/>
      <c r="AE2014" s="400"/>
      <c r="AF2014" s="400"/>
      <c r="AG2014" s="408"/>
      <c r="AH2014" s="400"/>
      <c r="AI2014" s="400"/>
      <c r="AJ2014" s="400"/>
      <c r="AK2014" s="400"/>
      <c r="AL2014" s="6"/>
      <c r="AM2014" s="6"/>
      <c r="AN2014" s="8"/>
    </row>
    <row r="2015" spans="1:40">
      <c r="A2015" s="725"/>
      <c r="B2015" s="727"/>
      <c r="C2015" s="726"/>
      <c r="D2015" s="726"/>
      <c r="E2015" s="400"/>
      <c r="F2015" s="401"/>
      <c r="G2015" s="400"/>
      <c r="H2015" s="400"/>
      <c r="I2015" s="400"/>
      <c r="J2015" s="409"/>
      <c r="K2015" s="400"/>
      <c r="L2015" s="400"/>
      <c r="M2015" s="400"/>
      <c r="N2015" s="400"/>
      <c r="O2015" s="400"/>
      <c r="P2015" s="400"/>
      <c r="Q2015" s="400"/>
      <c r="R2015" s="400"/>
      <c r="S2015" s="400"/>
      <c r="T2015" s="400"/>
      <c r="V2015" s="403"/>
      <c r="W2015" s="403"/>
      <c r="X2015" s="403"/>
      <c r="Y2015" s="400"/>
      <c r="Z2015" s="400"/>
      <c r="AA2015" s="400"/>
      <c r="AB2015" s="400"/>
      <c r="AC2015" s="400"/>
      <c r="AD2015" s="400"/>
      <c r="AE2015" s="400"/>
      <c r="AF2015" s="400"/>
      <c r="AG2015" s="408"/>
      <c r="AH2015" s="400"/>
      <c r="AI2015" s="400"/>
      <c r="AJ2015" s="400"/>
      <c r="AK2015" s="400"/>
      <c r="AL2015" s="6"/>
      <c r="AM2015" s="6"/>
      <c r="AN2015" s="8"/>
    </row>
    <row r="2016" spans="1:40">
      <c r="A2016" s="725"/>
      <c r="B2016" s="727"/>
      <c r="C2016" s="726"/>
      <c r="D2016" s="726"/>
      <c r="E2016" s="400"/>
      <c r="F2016" s="401"/>
      <c r="G2016" s="400"/>
      <c r="H2016" s="400"/>
      <c r="I2016" s="400"/>
      <c r="J2016" s="409"/>
      <c r="K2016" s="400"/>
      <c r="L2016" s="400"/>
      <c r="M2016" s="400"/>
      <c r="N2016" s="400"/>
      <c r="O2016" s="400"/>
      <c r="P2016" s="400"/>
      <c r="Q2016" s="400"/>
      <c r="R2016" s="400"/>
      <c r="S2016" s="400"/>
      <c r="T2016" s="400"/>
      <c r="V2016" s="403"/>
      <c r="W2016" s="403"/>
      <c r="X2016" s="403"/>
      <c r="Y2016" s="400"/>
      <c r="Z2016" s="400"/>
      <c r="AA2016" s="400"/>
      <c r="AB2016" s="400"/>
      <c r="AC2016" s="400"/>
      <c r="AD2016" s="400"/>
      <c r="AE2016" s="400"/>
      <c r="AF2016" s="400"/>
      <c r="AG2016" s="408"/>
      <c r="AH2016" s="400"/>
      <c r="AI2016" s="400"/>
      <c r="AJ2016" s="400"/>
      <c r="AK2016" s="400"/>
      <c r="AL2016" s="6"/>
      <c r="AM2016" s="6"/>
      <c r="AN2016" s="8"/>
    </row>
    <row r="2017" spans="1:40">
      <c r="A2017" s="725"/>
      <c r="B2017" s="727"/>
      <c r="C2017" s="726"/>
      <c r="D2017" s="726"/>
      <c r="E2017" s="400"/>
      <c r="F2017" s="401"/>
      <c r="G2017" s="400"/>
      <c r="H2017" s="400"/>
      <c r="I2017" s="400"/>
      <c r="J2017" s="409"/>
      <c r="K2017" s="400"/>
      <c r="L2017" s="400"/>
      <c r="M2017" s="400"/>
      <c r="N2017" s="400"/>
      <c r="O2017" s="400"/>
      <c r="P2017" s="400"/>
      <c r="Q2017" s="400"/>
      <c r="R2017" s="400"/>
      <c r="S2017" s="400"/>
      <c r="T2017" s="400"/>
      <c r="V2017" s="403"/>
      <c r="W2017" s="403"/>
      <c r="X2017" s="403"/>
      <c r="Y2017" s="400"/>
      <c r="Z2017" s="400"/>
      <c r="AA2017" s="400"/>
      <c r="AB2017" s="400"/>
      <c r="AC2017" s="400"/>
      <c r="AD2017" s="400"/>
      <c r="AE2017" s="400"/>
      <c r="AF2017" s="400"/>
      <c r="AG2017" s="408"/>
      <c r="AH2017" s="400"/>
      <c r="AI2017" s="400"/>
      <c r="AJ2017" s="400"/>
      <c r="AK2017" s="400"/>
      <c r="AL2017" s="6"/>
      <c r="AM2017" s="6"/>
      <c r="AN2017" s="8"/>
    </row>
    <row r="2018" spans="1:40">
      <c r="A2018" s="725"/>
      <c r="B2018" s="727"/>
      <c r="C2018" s="726"/>
      <c r="D2018" s="726"/>
      <c r="E2018" s="400"/>
      <c r="F2018" s="401"/>
      <c r="G2018" s="400"/>
      <c r="H2018" s="400"/>
      <c r="I2018" s="400"/>
      <c r="J2018" s="409"/>
      <c r="K2018" s="400"/>
      <c r="L2018" s="400"/>
      <c r="M2018" s="400"/>
      <c r="N2018" s="400"/>
      <c r="O2018" s="400"/>
      <c r="P2018" s="400"/>
      <c r="Q2018" s="400"/>
      <c r="R2018" s="400"/>
      <c r="S2018" s="400"/>
      <c r="T2018" s="400"/>
      <c r="V2018" s="403"/>
      <c r="W2018" s="403"/>
      <c r="X2018" s="403"/>
      <c r="Y2018" s="400"/>
      <c r="Z2018" s="400"/>
      <c r="AA2018" s="400"/>
      <c r="AB2018" s="400"/>
      <c r="AC2018" s="400"/>
      <c r="AD2018" s="400"/>
      <c r="AE2018" s="400"/>
      <c r="AF2018" s="400"/>
      <c r="AG2018" s="408"/>
      <c r="AH2018" s="400"/>
      <c r="AI2018" s="400"/>
      <c r="AJ2018" s="400"/>
      <c r="AK2018" s="400"/>
      <c r="AL2018" s="6"/>
      <c r="AM2018" s="6"/>
      <c r="AN2018" s="8"/>
    </row>
    <row r="2019" spans="1:40">
      <c r="A2019" s="725"/>
      <c r="B2019" s="727"/>
      <c r="C2019" s="726"/>
      <c r="D2019" s="726"/>
      <c r="E2019" s="400"/>
      <c r="F2019" s="401"/>
      <c r="G2019" s="400"/>
      <c r="H2019" s="400"/>
      <c r="I2019" s="400"/>
      <c r="J2019" s="409"/>
      <c r="K2019" s="400"/>
      <c r="L2019" s="400"/>
      <c r="M2019" s="400"/>
      <c r="N2019" s="400"/>
      <c r="O2019" s="400"/>
      <c r="P2019" s="400"/>
      <c r="Q2019" s="400"/>
      <c r="R2019" s="400"/>
      <c r="S2019" s="400"/>
      <c r="T2019" s="400"/>
      <c r="V2019" s="403"/>
      <c r="W2019" s="403"/>
      <c r="X2019" s="403"/>
      <c r="Y2019" s="400"/>
      <c r="Z2019" s="400"/>
      <c r="AA2019" s="400"/>
      <c r="AB2019" s="400"/>
      <c r="AC2019" s="400"/>
      <c r="AD2019" s="400"/>
      <c r="AE2019" s="400"/>
      <c r="AF2019" s="400"/>
      <c r="AG2019" s="408"/>
      <c r="AH2019" s="400"/>
      <c r="AI2019" s="400"/>
      <c r="AJ2019" s="400"/>
      <c r="AK2019" s="400"/>
      <c r="AL2019" s="6"/>
      <c r="AM2019" s="6"/>
      <c r="AN2019" s="8"/>
    </row>
    <row r="2020" spans="1:40">
      <c r="A2020" s="725"/>
      <c r="B2020" s="727"/>
      <c r="C2020" s="726"/>
      <c r="D2020" s="726"/>
      <c r="E2020" s="400"/>
      <c r="F2020" s="401"/>
      <c r="G2020" s="400"/>
      <c r="H2020" s="400"/>
      <c r="I2020" s="400"/>
      <c r="J2020" s="409"/>
      <c r="K2020" s="400"/>
      <c r="L2020" s="400"/>
      <c r="M2020" s="400"/>
      <c r="N2020" s="400"/>
      <c r="O2020" s="400"/>
      <c r="P2020" s="400"/>
      <c r="Q2020" s="400"/>
      <c r="R2020" s="400"/>
      <c r="S2020" s="400"/>
      <c r="T2020" s="400"/>
      <c r="V2020" s="403"/>
      <c r="W2020" s="403"/>
      <c r="X2020" s="403"/>
      <c r="Y2020" s="400"/>
      <c r="Z2020" s="400"/>
      <c r="AA2020" s="400"/>
      <c r="AB2020" s="400"/>
      <c r="AC2020" s="400"/>
      <c r="AD2020" s="400"/>
      <c r="AE2020" s="400"/>
      <c r="AF2020" s="400"/>
      <c r="AG2020" s="408"/>
      <c r="AH2020" s="400"/>
      <c r="AI2020" s="400"/>
      <c r="AJ2020" s="400"/>
      <c r="AK2020" s="400"/>
      <c r="AL2020" s="6"/>
      <c r="AM2020" s="6"/>
      <c r="AN2020" s="8"/>
    </row>
    <row r="2021" spans="1:40">
      <c r="A2021" s="725"/>
      <c r="B2021" s="727"/>
      <c r="C2021" s="726"/>
      <c r="D2021" s="726"/>
      <c r="E2021" s="400"/>
      <c r="F2021" s="401"/>
      <c r="G2021" s="400"/>
      <c r="H2021" s="400"/>
      <c r="I2021" s="400"/>
      <c r="J2021" s="409"/>
      <c r="K2021" s="400"/>
      <c r="L2021" s="400"/>
      <c r="M2021" s="400"/>
      <c r="N2021" s="400"/>
      <c r="O2021" s="400"/>
      <c r="P2021" s="400"/>
      <c r="Q2021" s="400"/>
      <c r="R2021" s="400"/>
      <c r="S2021" s="400"/>
      <c r="T2021" s="400"/>
      <c r="V2021" s="403"/>
      <c r="W2021" s="403"/>
      <c r="X2021" s="403"/>
      <c r="Y2021" s="400"/>
      <c r="Z2021" s="400"/>
      <c r="AA2021" s="400"/>
      <c r="AB2021" s="400"/>
      <c r="AC2021" s="400"/>
      <c r="AD2021" s="400"/>
      <c r="AE2021" s="400"/>
      <c r="AF2021" s="400"/>
      <c r="AG2021" s="408"/>
      <c r="AH2021" s="400"/>
      <c r="AI2021" s="400"/>
      <c r="AJ2021" s="400"/>
      <c r="AK2021" s="400"/>
      <c r="AL2021" s="6"/>
      <c r="AM2021" s="6"/>
      <c r="AN2021" s="8"/>
    </row>
    <row r="2022" spans="1:40">
      <c r="A2022" s="725"/>
      <c r="B2022" s="727"/>
      <c r="C2022" s="726"/>
      <c r="D2022" s="726"/>
      <c r="E2022" s="400"/>
      <c r="F2022" s="401"/>
      <c r="G2022" s="400"/>
      <c r="H2022" s="400"/>
      <c r="I2022" s="400"/>
      <c r="J2022" s="409"/>
      <c r="K2022" s="400"/>
      <c r="L2022" s="400"/>
      <c r="M2022" s="400"/>
      <c r="N2022" s="400"/>
      <c r="O2022" s="400"/>
      <c r="P2022" s="400"/>
      <c r="Q2022" s="400"/>
      <c r="R2022" s="400"/>
      <c r="S2022" s="400"/>
      <c r="T2022" s="400"/>
      <c r="V2022" s="403"/>
      <c r="W2022" s="403"/>
      <c r="X2022" s="403"/>
      <c r="Y2022" s="400"/>
      <c r="Z2022" s="400"/>
      <c r="AA2022" s="400"/>
      <c r="AB2022" s="400"/>
      <c r="AC2022" s="400"/>
      <c r="AD2022" s="400"/>
      <c r="AE2022" s="400"/>
      <c r="AF2022" s="400"/>
      <c r="AG2022" s="408"/>
      <c r="AH2022" s="400"/>
      <c r="AI2022" s="400"/>
      <c r="AJ2022" s="400"/>
      <c r="AK2022" s="400"/>
      <c r="AL2022" s="6"/>
      <c r="AM2022" s="6"/>
      <c r="AN2022" s="8"/>
    </row>
    <row r="2023" spans="1:40">
      <c r="A2023" s="725"/>
      <c r="B2023" s="727"/>
      <c r="C2023" s="726"/>
      <c r="D2023" s="726"/>
      <c r="E2023" s="400"/>
      <c r="F2023" s="401"/>
      <c r="G2023" s="400"/>
      <c r="H2023" s="400"/>
      <c r="I2023" s="400"/>
      <c r="J2023" s="409"/>
      <c r="K2023" s="400"/>
      <c r="L2023" s="400"/>
      <c r="M2023" s="400"/>
      <c r="N2023" s="400"/>
      <c r="O2023" s="400"/>
      <c r="P2023" s="400"/>
      <c r="Q2023" s="400"/>
      <c r="R2023" s="400"/>
      <c r="S2023" s="400"/>
      <c r="T2023" s="400"/>
      <c r="V2023" s="403"/>
      <c r="W2023" s="403"/>
      <c r="X2023" s="403"/>
      <c r="Y2023" s="400"/>
      <c r="Z2023" s="400"/>
      <c r="AA2023" s="400"/>
      <c r="AB2023" s="400"/>
      <c r="AC2023" s="400"/>
      <c r="AD2023" s="400"/>
      <c r="AE2023" s="400"/>
      <c r="AF2023" s="400"/>
      <c r="AG2023" s="408"/>
      <c r="AH2023" s="400"/>
      <c r="AI2023" s="400"/>
      <c r="AJ2023" s="400"/>
      <c r="AK2023" s="400"/>
      <c r="AL2023" s="6"/>
      <c r="AM2023" s="6"/>
      <c r="AN2023" s="8"/>
    </row>
    <row r="2024" spans="1:40">
      <c r="A2024" s="725"/>
      <c r="B2024" s="727"/>
      <c r="C2024" s="726"/>
      <c r="D2024" s="726"/>
      <c r="E2024" s="400"/>
      <c r="F2024" s="401"/>
      <c r="G2024" s="400"/>
      <c r="H2024" s="400"/>
      <c r="I2024" s="400"/>
      <c r="J2024" s="409"/>
      <c r="K2024" s="400"/>
      <c r="L2024" s="400"/>
      <c r="M2024" s="400"/>
      <c r="N2024" s="400"/>
      <c r="O2024" s="400"/>
      <c r="P2024" s="400"/>
      <c r="Q2024" s="400"/>
      <c r="R2024" s="400"/>
      <c r="S2024" s="400"/>
      <c r="T2024" s="400"/>
      <c r="V2024" s="403"/>
      <c r="W2024" s="403"/>
      <c r="X2024" s="403"/>
      <c r="Y2024" s="400"/>
      <c r="Z2024" s="400"/>
      <c r="AA2024" s="400"/>
      <c r="AB2024" s="400"/>
      <c r="AC2024" s="400"/>
      <c r="AD2024" s="400"/>
      <c r="AE2024" s="400"/>
      <c r="AF2024" s="400"/>
      <c r="AG2024" s="408"/>
      <c r="AH2024" s="400"/>
      <c r="AI2024" s="400"/>
      <c r="AJ2024" s="400"/>
      <c r="AK2024" s="400"/>
      <c r="AL2024" s="6"/>
      <c r="AM2024" s="6"/>
      <c r="AN2024" s="8"/>
    </row>
    <row r="2025" spans="1:40">
      <c r="A2025" s="725"/>
      <c r="B2025" s="727"/>
      <c r="C2025" s="726"/>
      <c r="D2025" s="726"/>
      <c r="E2025" s="400"/>
      <c r="F2025" s="401"/>
      <c r="G2025" s="400"/>
      <c r="H2025" s="400"/>
      <c r="I2025" s="400"/>
      <c r="J2025" s="409"/>
      <c r="K2025" s="400"/>
      <c r="L2025" s="400"/>
      <c r="M2025" s="400"/>
      <c r="N2025" s="400"/>
      <c r="O2025" s="400"/>
      <c r="P2025" s="400"/>
      <c r="Q2025" s="400"/>
      <c r="R2025" s="400"/>
      <c r="S2025" s="400"/>
      <c r="T2025" s="400"/>
      <c r="V2025" s="403"/>
      <c r="W2025" s="403"/>
      <c r="X2025" s="403"/>
      <c r="Y2025" s="400"/>
      <c r="Z2025" s="400"/>
      <c r="AA2025" s="400"/>
      <c r="AB2025" s="400"/>
      <c r="AC2025" s="400"/>
      <c r="AD2025" s="400"/>
      <c r="AE2025" s="400"/>
      <c r="AF2025" s="400"/>
      <c r="AG2025" s="408"/>
      <c r="AH2025" s="400"/>
      <c r="AI2025" s="400"/>
      <c r="AJ2025" s="400"/>
      <c r="AK2025" s="400"/>
      <c r="AL2025" s="6"/>
      <c r="AM2025" s="6"/>
      <c r="AN2025" s="8"/>
    </row>
    <row r="2026" spans="1:40">
      <c r="A2026" s="725"/>
      <c r="B2026" s="727"/>
      <c r="C2026" s="726"/>
      <c r="D2026" s="726"/>
      <c r="E2026" s="400"/>
      <c r="F2026" s="401"/>
      <c r="G2026" s="400"/>
      <c r="H2026" s="400"/>
      <c r="I2026" s="400"/>
      <c r="J2026" s="409"/>
      <c r="K2026" s="400"/>
      <c r="L2026" s="400"/>
      <c r="M2026" s="400"/>
      <c r="N2026" s="400"/>
      <c r="O2026" s="400"/>
      <c r="P2026" s="400"/>
      <c r="Q2026" s="400"/>
      <c r="R2026" s="400"/>
      <c r="S2026" s="400"/>
      <c r="T2026" s="400"/>
      <c r="V2026" s="403"/>
      <c r="W2026" s="403"/>
      <c r="X2026" s="403"/>
      <c r="Y2026" s="400"/>
      <c r="Z2026" s="400"/>
      <c r="AA2026" s="400"/>
      <c r="AB2026" s="400"/>
      <c r="AC2026" s="400"/>
      <c r="AD2026" s="400"/>
      <c r="AE2026" s="400"/>
      <c r="AF2026" s="400"/>
      <c r="AG2026" s="408"/>
      <c r="AH2026" s="400"/>
      <c r="AI2026" s="400"/>
      <c r="AJ2026" s="400"/>
      <c r="AK2026" s="400"/>
      <c r="AL2026" s="6"/>
      <c r="AM2026" s="6"/>
      <c r="AN2026" s="8"/>
    </row>
    <row r="2027" spans="1:40">
      <c r="A2027" s="725"/>
      <c r="B2027" s="727"/>
      <c r="C2027" s="726"/>
      <c r="D2027" s="726"/>
      <c r="E2027" s="400"/>
      <c r="F2027" s="401"/>
      <c r="G2027" s="400"/>
      <c r="H2027" s="400"/>
      <c r="I2027" s="400"/>
      <c r="J2027" s="409"/>
      <c r="K2027" s="400"/>
      <c r="L2027" s="400"/>
      <c r="M2027" s="400"/>
      <c r="N2027" s="400"/>
      <c r="O2027" s="400"/>
      <c r="P2027" s="400"/>
      <c r="Q2027" s="400"/>
      <c r="R2027" s="400"/>
      <c r="S2027" s="400"/>
      <c r="T2027" s="400"/>
      <c r="V2027" s="403"/>
      <c r="W2027" s="403"/>
      <c r="X2027" s="403"/>
      <c r="Y2027" s="400"/>
      <c r="Z2027" s="400"/>
      <c r="AA2027" s="400"/>
      <c r="AB2027" s="400"/>
      <c r="AC2027" s="400"/>
      <c r="AD2027" s="400"/>
      <c r="AE2027" s="400"/>
      <c r="AF2027" s="400"/>
      <c r="AG2027" s="408"/>
      <c r="AH2027" s="400"/>
      <c r="AI2027" s="400"/>
      <c r="AJ2027" s="400"/>
      <c r="AK2027" s="400"/>
      <c r="AL2027" s="6"/>
      <c r="AM2027" s="6"/>
      <c r="AN2027" s="8"/>
    </row>
    <row r="2028" spans="1:40">
      <c r="A2028" s="725"/>
      <c r="B2028" s="727"/>
      <c r="C2028" s="726"/>
      <c r="D2028" s="726"/>
      <c r="E2028" s="400"/>
      <c r="F2028" s="401"/>
      <c r="G2028" s="400"/>
      <c r="H2028" s="400"/>
      <c r="I2028" s="400"/>
      <c r="J2028" s="409"/>
      <c r="K2028" s="400"/>
      <c r="L2028" s="400"/>
      <c r="M2028" s="400"/>
      <c r="N2028" s="400"/>
      <c r="O2028" s="400"/>
      <c r="P2028" s="400"/>
      <c r="Q2028" s="400"/>
      <c r="R2028" s="400"/>
      <c r="S2028" s="400"/>
      <c r="T2028" s="400"/>
      <c r="V2028" s="403"/>
      <c r="W2028" s="403"/>
      <c r="X2028" s="403"/>
      <c r="Y2028" s="400"/>
      <c r="Z2028" s="400"/>
      <c r="AA2028" s="400"/>
      <c r="AB2028" s="400"/>
      <c r="AC2028" s="400"/>
      <c r="AD2028" s="400"/>
      <c r="AE2028" s="400"/>
      <c r="AF2028" s="400"/>
      <c r="AG2028" s="408"/>
      <c r="AH2028" s="400"/>
      <c r="AI2028" s="400"/>
      <c r="AJ2028" s="400"/>
      <c r="AK2028" s="400"/>
      <c r="AL2028" s="6"/>
      <c r="AM2028" s="6"/>
      <c r="AN2028" s="8"/>
    </row>
    <row r="2029" spans="1:40">
      <c r="A2029" s="725"/>
      <c r="B2029" s="727"/>
      <c r="C2029" s="726"/>
      <c r="D2029" s="726"/>
      <c r="E2029" s="400"/>
      <c r="F2029" s="401"/>
      <c r="G2029" s="400"/>
      <c r="H2029" s="400"/>
      <c r="I2029" s="400"/>
      <c r="J2029" s="409"/>
      <c r="K2029" s="400"/>
      <c r="L2029" s="400"/>
      <c r="M2029" s="400"/>
      <c r="N2029" s="400"/>
      <c r="O2029" s="400"/>
      <c r="P2029" s="400"/>
      <c r="Q2029" s="400"/>
      <c r="R2029" s="400"/>
      <c r="S2029" s="400"/>
      <c r="T2029" s="400"/>
      <c r="V2029" s="403"/>
      <c r="W2029" s="403"/>
      <c r="X2029" s="403"/>
      <c r="Y2029" s="400"/>
      <c r="Z2029" s="400"/>
      <c r="AA2029" s="400"/>
      <c r="AB2029" s="400"/>
      <c r="AC2029" s="400"/>
      <c r="AD2029" s="400"/>
      <c r="AE2029" s="400"/>
      <c r="AF2029" s="400"/>
      <c r="AG2029" s="408"/>
      <c r="AH2029" s="400"/>
      <c r="AI2029" s="400"/>
      <c r="AJ2029" s="400"/>
      <c r="AK2029" s="400"/>
      <c r="AL2029" s="6"/>
      <c r="AM2029" s="6"/>
      <c r="AN2029" s="8"/>
    </row>
    <row r="2030" spans="1:40">
      <c r="A2030" s="725"/>
      <c r="B2030" s="727"/>
      <c r="C2030" s="726"/>
      <c r="D2030" s="726"/>
      <c r="E2030" s="400"/>
      <c r="F2030" s="401"/>
      <c r="G2030" s="400"/>
      <c r="H2030" s="400"/>
      <c r="I2030" s="400"/>
      <c r="J2030" s="409"/>
      <c r="K2030" s="400"/>
      <c r="L2030" s="400"/>
      <c r="M2030" s="400"/>
      <c r="N2030" s="400"/>
      <c r="O2030" s="400"/>
      <c r="P2030" s="400"/>
      <c r="Q2030" s="400"/>
      <c r="R2030" s="400"/>
      <c r="S2030" s="400"/>
      <c r="T2030" s="400"/>
      <c r="V2030" s="403"/>
      <c r="W2030" s="403"/>
      <c r="X2030" s="403"/>
      <c r="Y2030" s="400"/>
      <c r="Z2030" s="400"/>
      <c r="AA2030" s="400"/>
      <c r="AB2030" s="400"/>
      <c r="AC2030" s="400"/>
      <c r="AD2030" s="400"/>
      <c r="AE2030" s="400"/>
      <c r="AF2030" s="400"/>
      <c r="AG2030" s="408"/>
      <c r="AH2030" s="400"/>
      <c r="AI2030" s="400"/>
      <c r="AJ2030" s="400"/>
      <c r="AK2030" s="400"/>
      <c r="AL2030" s="6"/>
      <c r="AM2030" s="6"/>
      <c r="AN2030" s="8"/>
    </row>
    <row r="2031" spans="1:40">
      <c r="A2031" s="725"/>
      <c r="B2031" s="727"/>
      <c r="C2031" s="726"/>
      <c r="D2031" s="726"/>
      <c r="E2031" s="400"/>
      <c r="F2031" s="401"/>
      <c r="G2031" s="400"/>
      <c r="H2031" s="400"/>
      <c r="I2031" s="400"/>
      <c r="J2031" s="409"/>
      <c r="K2031" s="400"/>
      <c r="L2031" s="400"/>
      <c r="M2031" s="400"/>
      <c r="N2031" s="400"/>
      <c r="O2031" s="400"/>
      <c r="P2031" s="400"/>
      <c r="Q2031" s="400"/>
      <c r="R2031" s="400"/>
      <c r="S2031" s="400"/>
      <c r="T2031" s="400"/>
      <c r="V2031" s="403"/>
      <c r="W2031" s="403"/>
      <c r="X2031" s="403"/>
      <c r="Y2031" s="400"/>
      <c r="Z2031" s="400"/>
      <c r="AA2031" s="400"/>
      <c r="AB2031" s="400"/>
      <c r="AC2031" s="400"/>
      <c r="AD2031" s="400"/>
      <c r="AE2031" s="400"/>
      <c r="AF2031" s="400"/>
      <c r="AG2031" s="408"/>
      <c r="AH2031" s="400"/>
      <c r="AI2031" s="400"/>
      <c r="AJ2031" s="400"/>
      <c r="AK2031" s="400"/>
      <c r="AL2031" s="6"/>
      <c r="AM2031" s="6"/>
      <c r="AN2031" s="8"/>
    </row>
    <row r="2032" spans="1:40">
      <c r="A2032" s="725"/>
      <c r="B2032" s="727"/>
      <c r="C2032" s="726"/>
      <c r="D2032" s="726"/>
      <c r="E2032" s="400"/>
      <c r="F2032" s="401"/>
      <c r="G2032" s="400"/>
      <c r="H2032" s="400"/>
      <c r="I2032" s="400"/>
      <c r="J2032" s="409"/>
      <c r="K2032" s="400"/>
      <c r="L2032" s="400"/>
      <c r="M2032" s="400"/>
      <c r="N2032" s="400"/>
      <c r="O2032" s="400"/>
      <c r="P2032" s="400"/>
      <c r="Q2032" s="400"/>
      <c r="R2032" s="400"/>
      <c r="S2032" s="400"/>
      <c r="T2032" s="400"/>
      <c r="V2032" s="403"/>
      <c r="W2032" s="403"/>
      <c r="X2032" s="403"/>
      <c r="Y2032" s="400"/>
      <c r="Z2032" s="400"/>
      <c r="AA2032" s="400"/>
      <c r="AB2032" s="400"/>
      <c r="AC2032" s="400"/>
      <c r="AD2032" s="400"/>
      <c r="AE2032" s="400"/>
      <c r="AF2032" s="400"/>
      <c r="AG2032" s="408"/>
      <c r="AH2032" s="400"/>
      <c r="AI2032" s="400"/>
      <c r="AJ2032" s="400"/>
      <c r="AK2032" s="400"/>
      <c r="AL2032" s="6"/>
      <c r="AM2032" s="6"/>
      <c r="AN2032" s="8"/>
    </row>
    <row r="2033" spans="1:40">
      <c r="A2033" s="725"/>
      <c r="B2033" s="727"/>
      <c r="C2033" s="726"/>
      <c r="D2033" s="726"/>
      <c r="E2033" s="400"/>
      <c r="F2033" s="401"/>
      <c r="G2033" s="400"/>
      <c r="H2033" s="400"/>
      <c r="I2033" s="400"/>
      <c r="J2033" s="409"/>
      <c r="K2033" s="400"/>
      <c r="L2033" s="400"/>
      <c r="M2033" s="400"/>
      <c r="N2033" s="400"/>
      <c r="O2033" s="400"/>
      <c r="P2033" s="400"/>
      <c r="Q2033" s="400"/>
      <c r="R2033" s="400"/>
      <c r="S2033" s="400"/>
      <c r="T2033" s="400"/>
      <c r="V2033" s="403"/>
      <c r="W2033" s="403"/>
      <c r="X2033" s="403"/>
      <c r="Y2033" s="400"/>
      <c r="Z2033" s="400"/>
      <c r="AA2033" s="400"/>
      <c r="AB2033" s="400"/>
      <c r="AC2033" s="400"/>
      <c r="AD2033" s="400"/>
      <c r="AE2033" s="400"/>
      <c r="AF2033" s="400"/>
      <c r="AG2033" s="408"/>
      <c r="AH2033" s="400"/>
      <c r="AI2033" s="400"/>
      <c r="AJ2033" s="400"/>
      <c r="AK2033" s="400"/>
      <c r="AL2033" s="6"/>
      <c r="AM2033" s="6"/>
      <c r="AN2033" s="8"/>
    </row>
    <row r="2034" spans="1:40">
      <c r="A2034" s="725"/>
      <c r="B2034" s="727"/>
      <c r="C2034" s="726"/>
      <c r="D2034" s="726"/>
      <c r="E2034" s="400"/>
      <c r="F2034" s="401"/>
      <c r="G2034" s="400"/>
      <c r="H2034" s="400"/>
      <c r="I2034" s="400"/>
      <c r="J2034" s="409"/>
      <c r="K2034" s="400"/>
      <c r="L2034" s="400"/>
      <c r="M2034" s="400"/>
      <c r="N2034" s="400"/>
      <c r="O2034" s="400"/>
      <c r="P2034" s="400"/>
      <c r="Q2034" s="400"/>
      <c r="R2034" s="400"/>
      <c r="S2034" s="400"/>
      <c r="T2034" s="400"/>
      <c r="V2034" s="403"/>
      <c r="W2034" s="403"/>
      <c r="X2034" s="403"/>
      <c r="Y2034" s="400"/>
      <c r="Z2034" s="400"/>
      <c r="AA2034" s="400"/>
      <c r="AB2034" s="400"/>
      <c r="AC2034" s="400"/>
      <c r="AD2034" s="400"/>
      <c r="AE2034" s="400"/>
      <c r="AF2034" s="400"/>
      <c r="AG2034" s="408"/>
      <c r="AH2034" s="400"/>
      <c r="AI2034" s="400"/>
      <c r="AJ2034" s="400"/>
      <c r="AK2034" s="400"/>
      <c r="AL2034" s="6"/>
      <c r="AM2034" s="6"/>
      <c r="AN2034" s="8"/>
    </row>
    <row r="2035" spans="1:40">
      <c r="A2035" s="725"/>
      <c r="B2035" s="727"/>
      <c r="C2035" s="726"/>
      <c r="D2035" s="726"/>
      <c r="E2035" s="400"/>
      <c r="F2035" s="401"/>
      <c r="G2035" s="400"/>
      <c r="H2035" s="400"/>
      <c r="I2035" s="400"/>
      <c r="J2035" s="409"/>
      <c r="K2035" s="400"/>
      <c r="L2035" s="400"/>
      <c r="M2035" s="400"/>
      <c r="N2035" s="400"/>
      <c r="O2035" s="400"/>
      <c r="P2035" s="400"/>
      <c r="Q2035" s="400"/>
      <c r="R2035" s="400"/>
      <c r="S2035" s="400"/>
      <c r="T2035" s="400"/>
      <c r="V2035" s="403"/>
      <c r="W2035" s="403"/>
      <c r="X2035" s="403"/>
      <c r="Y2035" s="400"/>
      <c r="Z2035" s="400"/>
      <c r="AA2035" s="400"/>
      <c r="AB2035" s="400"/>
      <c r="AC2035" s="400"/>
      <c r="AD2035" s="400"/>
      <c r="AE2035" s="400"/>
      <c r="AF2035" s="400"/>
      <c r="AG2035" s="408"/>
      <c r="AH2035" s="400"/>
      <c r="AI2035" s="400"/>
      <c r="AJ2035" s="400"/>
      <c r="AK2035" s="400"/>
      <c r="AL2035" s="6"/>
      <c r="AM2035" s="6"/>
      <c r="AN2035" s="8"/>
    </row>
    <row r="2036" spans="1:40">
      <c r="A2036" s="725"/>
      <c r="B2036" s="727"/>
      <c r="C2036" s="726"/>
      <c r="D2036" s="726"/>
      <c r="E2036" s="400"/>
      <c r="F2036" s="401"/>
      <c r="G2036" s="400"/>
      <c r="H2036" s="400"/>
      <c r="I2036" s="400"/>
      <c r="J2036" s="409"/>
      <c r="K2036" s="400"/>
      <c r="L2036" s="400"/>
      <c r="M2036" s="400"/>
      <c r="N2036" s="400"/>
      <c r="O2036" s="400"/>
      <c r="P2036" s="400"/>
      <c r="Q2036" s="400"/>
      <c r="R2036" s="400"/>
      <c r="S2036" s="400"/>
      <c r="T2036" s="400"/>
      <c r="V2036" s="403"/>
      <c r="W2036" s="403"/>
      <c r="X2036" s="403"/>
      <c r="Y2036" s="400"/>
      <c r="Z2036" s="400"/>
      <c r="AA2036" s="400"/>
      <c r="AB2036" s="400"/>
      <c r="AC2036" s="400"/>
      <c r="AD2036" s="400"/>
      <c r="AE2036" s="400"/>
      <c r="AF2036" s="400"/>
      <c r="AG2036" s="408"/>
      <c r="AH2036" s="400"/>
      <c r="AI2036" s="400"/>
      <c r="AJ2036" s="400"/>
      <c r="AK2036" s="400"/>
      <c r="AL2036" s="6"/>
      <c r="AM2036" s="6"/>
      <c r="AN2036" s="8"/>
    </row>
    <row r="2037" spans="1:40">
      <c r="A2037" s="725"/>
      <c r="B2037" s="727"/>
      <c r="C2037" s="726"/>
      <c r="D2037" s="726"/>
      <c r="E2037" s="400"/>
      <c r="F2037" s="401"/>
      <c r="G2037" s="400"/>
      <c r="H2037" s="400"/>
      <c r="I2037" s="400"/>
      <c r="J2037" s="409"/>
      <c r="K2037" s="400"/>
      <c r="L2037" s="400"/>
      <c r="M2037" s="400"/>
      <c r="N2037" s="400"/>
      <c r="O2037" s="400"/>
      <c r="P2037" s="400"/>
      <c r="Q2037" s="400"/>
      <c r="R2037" s="400"/>
      <c r="S2037" s="400"/>
      <c r="T2037" s="400"/>
      <c r="V2037" s="403"/>
      <c r="W2037" s="403"/>
      <c r="X2037" s="403"/>
      <c r="Y2037" s="400"/>
      <c r="Z2037" s="400"/>
      <c r="AA2037" s="400"/>
      <c r="AB2037" s="400"/>
      <c r="AC2037" s="400"/>
      <c r="AD2037" s="400"/>
      <c r="AE2037" s="400"/>
      <c r="AF2037" s="400"/>
      <c r="AG2037" s="408"/>
      <c r="AH2037" s="400"/>
      <c r="AI2037" s="400"/>
      <c r="AJ2037" s="400"/>
      <c r="AK2037" s="400"/>
      <c r="AL2037" s="6"/>
      <c r="AM2037" s="6"/>
      <c r="AN2037" s="8"/>
    </row>
    <row r="2038" spans="1:40">
      <c r="A2038" s="725"/>
      <c r="B2038" s="727"/>
      <c r="C2038" s="726"/>
      <c r="D2038" s="726"/>
      <c r="E2038" s="400"/>
      <c r="F2038" s="401"/>
      <c r="G2038" s="400"/>
      <c r="H2038" s="400"/>
      <c r="I2038" s="400"/>
      <c r="J2038" s="409"/>
      <c r="K2038" s="400"/>
      <c r="L2038" s="400"/>
      <c r="M2038" s="400"/>
      <c r="N2038" s="400"/>
      <c r="O2038" s="400"/>
      <c r="P2038" s="400"/>
      <c r="Q2038" s="400"/>
      <c r="R2038" s="400"/>
      <c r="S2038" s="400"/>
      <c r="T2038" s="400"/>
      <c r="V2038" s="403"/>
      <c r="W2038" s="403"/>
      <c r="X2038" s="403"/>
      <c r="Y2038" s="400"/>
      <c r="Z2038" s="400"/>
      <c r="AA2038" s="400"/>
      <c r="AB2038" s="400"/>
      <c r="AC2038" s="400"/>
      <c r="AD2038" s="400"/>
      <c r="AE2038" s="400"/>
      <c r="AF2038" s="400"/>
      <c r="AG2038" s="408"/>
      <c r="AH2038" s="400"/>
      <c r="AI2038" s="400"/>
      <c r="AJ2038" s="400"/>
      <c r="AK2038" s="400"/>
      <c r="AL2038" s="6"/>
      <c r="AM2038" s="6"/>
      <c r="AN2038" s="8"/>
    </row>
    <row r="2039" spans="1:40">
      <c r="A2039" s="725"/>
      <c r="B2039" s="727"/>
      <c r="C2039" s="726"/>
      <c r="D2039" s="726"/>
      <c r="E2039" s="400"/>
      <c r="F2039" s="401"/>
      <c r="G2039" s="400"/>
      <c r="H2039" s="400"/>
      <c r="I2039" s="400"/>
      <c r="J2039" s="409"/>
      <c r="K2039" s="400"/>
      <c r="L2039" s="400"/>
      <c r="M2039" s="400"/>
      <c r="N2039" s="400"/>
      <c r="O2039" s="400"/>
      <c r="P2039" s="400"/>
      <c r="Q2039" s="400"/>
      <c r="R2039" s="400"/>
      <c r="S2039" s="400"/>
      <c r="T2039" s="400"/>
      <c r="W2039" s="403"/>
      <c r="X2039" s="403"/>
      <c r="Y2039" s="400"/>
      <c r="Z2039" s="400"/>
      <c r="AA2039" s="400"/>
      <c r="AB2039" s="400"/>
      <c r="AC2039" s="400"/>
      <c r="AD2039" s="400"/>
      <c r="AE2039" s="400"/>
      <c r="AF2039" s="400"/>
      <c r="AG2039" s="408"/>
      <c r="AH2039" s="400"/>
      <c r="AI2039" s="400"/>
      <c r="AJ2039" s="400"/>
      <c r="AK2039" s="400"/>
      <c r="AL2039" s="6"/>
      <c r="AM2039" s="6"/>
      <c r="AN2039" s="8"/>
    </row>
    <row r="2040" spans="1:40">
      <c r="A2040" s="725"/>
      <c r="B2040" s="727"/>
      <c r="C2040" s="726"/>
      <c r="D2040" s="726"/>
      <c r="E2040" s="400"/>
      <c r="F2040" s="401"/>
      <c r="G2040" s="400"/>
      <c r="H2040" s="400"/>
      <c r="I2040" s="400"/>
      <c r="J2040" s="409"/>
      <c r="K2040" s="400"/>
      <c r="L2040" s="400"/>
      <c r="M2040" s="400"/>
      <c r="N2040" s="400"/>
      <c r="O2040" s="400"/>
      <c r="P2040" s="400"/>
      <c r="Q2040" s="400"/>
      <c r="R2040" s="400"/>
      <c r="S2040" s="400"/>
      <c r="T2040" s="400"/>
      <c r="V2040" s="403"/>
      <c r="W2040" s="403"/>
      <c r="X2040" s="403"/>
      <c r="Y2040" s="400"/>
      <c r="Z2040" s="400"/>
      <c r="AA2040" s="400"/>
      <c r="AB2040" s="400"/>
      <c r="AC2040" s="400"/>
      <c r="AD2040" s="400"/>
      <c r="AE2040" s="400"/>
      <c r="AF2040" s="400"/>
      <c r="AG2040" s="408"/>
      <c r="AH2040" s="400"/>
      <c r="AI2040" s="400"/>
      <c r="AJ2040" s="400"/>
      <c r="AK2040" s="400"/>
      <c r="AL2040" s="6"/>
      <c r="AM2040" s="6"/>
      <c r="AN2040" s="8"/>
    </row>
    <row r="2041" spans="1:40">
      <c r="A2041" s="725"/>
      <c r="B2041" s="727"/>
      <c r="C2041" s="726"/>
      <c r="D2041" s="726"/>
      <c r="E2041" s="400"/>
      <c r="F2041" s="401"/>
      <c r="G2041" s="400"/>
      <c r="H2041" s="400"/>
      <c r="I2041" s="400"/>
      <c r="J2041" s="409"/>
      <c r="K2041" s="400"/>
      <c r="L2041" s="400"/>
      <c r="M2041" s="400"/>
      <c r="N2041" s="400"/>
      <c r="O2041" s="400"/>
      <c r="P2041" s="400"/>
      <c r="Q2041" s="400"/>
      <c r="R2041" s="400"/>
      <c r="S2041" s="400"/>
      <c r="T2041" s="400"/>
      <c r="V2041" s="403"/>
      <c r="W2041" s="403"/>
      <c r="X2041" s="403"/>
      <c r="Y2041" s="400"/>
      <c r="Z2041" s="400"/>
      <c r="AA2041" s="400"/>
      <c r="AB2041" s="400"/>
      <c r="AC2041" s="400"/>
      <c r="AD2041" s="400"/>
      <c r="AE2041" s="400"/>
      <c r="AF2041" s="400"/>
      <c r="AG2041" s="408"/>
      <c r="AH2041" s="400"/>
      <c r="AI2041" s="400"/>
      <c r="AJ2041" s="400"/>
      <c r="AK2041" s="400"/>
      <c r="AL2041" s="6"/>
      <c r="AM2041" s="6"/>
      <c r="AN2041" s="8"/>
    </row>
    <row r="2042" spans="1:40">
      <c r="A2042" s="725"/>
      <c r="B2042" s="727"/>
      <c r="C2042" s="726"/>
      <c r="D2042" s="726"/>
      <c r="E2042" s="400"/>
      <c r="F2042" s="401"/>
      <c r="G2042" s="400"/>
      <c r="H2042" s="400"/>
      <c r="I2042" s="400"/>
      <c r="J2042" s="409"/>
      <c r="K2042" s="400"/>
      <c r="L2042" s="400"/>
      <c r="M2042" s="400"/>
      <c r="N2042" s="400"/>
      <c r="O2042" s="400"/>
      <c r="P2042" s="400"/>
      <c r="Q2042" s="400"/>
      <c r="R2042" s="400"/>
      <c r="S2042" s="400"/>
      <c r="T2042" s="400"/>
      <c r="V2042" s="403"/>
      <c r="W2042" s="403"/>
      <c r="X2042" s="403"/>
      <c r="Y2042" s="400"/>
      <c r="Z2042" s="400"/>
      <c r="AA2042" s="400"/>
      <c r="AB2042" s="400"/>
      <c r="AC2042" s="400"/>
      <c r="AD2042" s="400"/>
      <c r="AE2042" s="400"/>
      <c r="AF2042" s="400"/>
      <c r="AG2042" s="408"/>
      <c r="AH2042" s="400"/>
      <c r="AI2042" s="400"/>
      <c r="AJ2042" s="400"/>
      <c r="AK2042" s="400"/>
      <c r="AL2042" s="6"/>
      <c r="AM2042" s="6"/>
      <c r="AN2042" s="8"/>
    </row>
    <row r="2043" spans="1:40">
      <c r="A2043" s="725"/>
      <c r="B2043" s="727"/>
      <c r="C2043" s="726"/>
      <c r="D2043" s="726"/>
      <c r="E2043" s="400"/>
      <c r="F2043" s="401"/>
      <c r="G2043" s="400"/>
      <c r="H2043" s="400"/>
      <c r="I2043" s="400"/>
      <c r="J2043" s="409"/>
      <c r="K2043" s="400"/>
      <c r="L2043" s="400"/>
      <c r="M2043" s="400"/>
      <c r="N2043" s="400"/>
      <c r="O2043" s="400"/>
      <c r="P2043" s="400"/>
      <c r="Q2043" s="400"/>
      <c r="R2043" s="400"/>
      <c r="S2043" s="400"/>
      <c r="T2043" s="400"/>
      <c r="W2043" s="403"/>
      <c r="X2043" s="403"/>
      <c r="Y2043" s="400"/>
      <c r="Z2043" s="400"/>
      <c r="AA2043" s="400"/>
      <c r="AB2043" s="400"/>
      <c r="AC2043" s="400"/>
      <c r="AD2043" s="400"/>
      <c r="AE2043" s="400"/>
      <c r="AF2043" s="400"/>
      <c r="AG2043" s="408"/>
      <c r="AH2043" s="400"/>
      <c r="AI2043" s="400"/>
      <c r="AJ2043" s="400"/>
      <c r="AK2043" s="400"/>
      <c r="AL2043" s="6"/>
      <c r="AM2043" s="6"/>
      <c r="AN2043" s="8"/>
    </row>
    <row r="2044" spans="1:40">
      <c r="A2044" s="725"/>
      <c r="B2044" s="727"/>
      <c r="C2044" s="726"/>
      <c r="D2044" s="726"/>
      <c r="E2044" s="400"/>
      <c r="F2044" s="401"/>
      <c r="G2044" s="400"/>
      <c r="H2044" s="400"/>
      <c r="I2044" s="400"/>
      <c r="J2044" s="409"/>
      <c r="K2044" s="400"/>
      <c r="L2044" s="400"/>
      <c r="M2044" s="400"/>
      <c r="N2044" s="400"/>
      <c r="O2044" s="400"/>
      <c r="P2044" s="400"/>
      <c r="Q2044" s="400"/>
      <c r="R2044" s="400"/>
      <c r="S2044" s="400"/>
      <c r="T2044" s="400"/>
      <c r="V2044" s="403"/>
      <c r="W2044" s="403"/>
      <c r="X2044" s="403"/>
      <c r="Y2044" s="400"/>
      <c r="Z2044" s="400"/>
      <c r="AA2044" s="400"/>
      <c r="AB2044" s="400"/>
      <c r="AC2044" s="400"/>
      <c r="AD2044" s="400"/>
      <c r="AE2044" s="400"/>
      <c r="AF2044" s="400"/>
      <c r="AG2044" s="408"/>
      <c r="AH2044" s="400"/>
      <c r="AI2044" s="400"/>
      <c r="AJ2044" s="400"/>
      <c r="AK2044" s="400"/>
      <c r="AL2044" s="6"/>
      <c r="AM2044" s="6"/>
      <c r="AN2044" s="8"/>
    </row>
    <row r="2045" spans="1:40">
      <c r="A2045" s="725"/>
      <c r="B2045" s="727"/>
      <c r="C2045" s="726"/>
      <c r="D2045" s="726"/>
      <c r="E2045" s="400"/>
      <c r="F2045" s="401"/>
      <c r="G2045" s="400"/>
      <c r="H2045" s="400"/>
      <c r="I2045" s="400"/>
      <c r="J2045" s="409"/>
      <c r="K2045" s="400"/>
      <c r="L2045" s="400"/>
      <c r="M2045" s="400"/>
      <c r="N2045" s="400"/>
      <c r="O2045" s="400"/>
      <c r="P2045" s="400"/>
      <c r="Q2045" s="400"/>
      <c r="R2045" s="400"/>
      <c r="S2045" s="400"/>
      <c r="T2045" s="400"/>
      <c r="V2045" s="403"/>
      <c r="W2045" s="403"/>
      <c r="X2045" s="403"/>
      <c r="Y2045" s="400"/>
      <c r="Z2045" s="400"/>
      <c r="AA2045" s="400"/>
      <c r="AB2045" s="400"/>
      <c r="AC2045" s="400"/>
      <c r="AD2045" s="400"/>
      <c r="AE2045" s="400"/>
      <c r="AF2045" s="400"/>
      <c r="AG2045" s="408"/>
      <c r="AH2045" s="400"/>
      <c r="AI2045" s="400"/>
      <c r="AJ2045" s="400"/>
      <c r="AK2045" s="400"/>
      <c r="AL2045" s="6"/>
      <c r="AM2045" s="6"/>
      <c r="AN2045" s="8"/>
    </row>
    <row r="2046" spans="1:40">
      <c r="A2046" s="725"/>
      <c r="B2046" s="727"/>
      <c r="C2046" s="726"/>
      <c r="D2046" s="726"/>
      <c r="E2046" s="400"/>
      <c r="F2046" s="401"/>
      <c r="G2046" s="400"/>
      <c r="H2046" s="400"/>
      <c r="I2046" s="400"/>
      <c r="J2046" s="409"/>
      <c r="K2046" s="400"/>
      <c r="L2046" s="400"/>
      <c r="M2046" s="400"/>
      <c r="N2046" s="400"/>
      <c r="O2046" s="400"/>
      <c r="P2046" s="400"/>
      <c r="Q2046" s="400"/>
      <c r="R2046" s="400"/>
      <c r="S2046" s="400"/>
      <c r="T2046" s="400"/>
      <c r="V2046" s="403"/>
      <c r="W2046" s="403"/>
      <c r="X2046" s="403"/>
      <c r="Y2046" s="400"/>
      <c r="Z2046" s="400"/>
      <c r="AA2046" s="400"/>
      <c r="AB2046" s="400"/>
      <c r="AC2046" s="400"/>
      <c r="AD2046" s="400"/>
      <c r="AE2046" s="400"/>
      <c r="AF2046" s="400"/>
      <c r="AG2046" s="408"/>
      <c r="AH2046" s="400"/>
      <c r="AI2046" s="400"/>
      <c r="AJ2046" s="400"/>
      <c r="AK2046" s="400"/>
      <c r="AL2046" s="6"/>
      <c r="AM2046" s="6"/>
      <c r="AN2046" s="8"/>
    </row>
    <row r="2047" spans="1:40">
      <c r="A2047" s="725"/>
      <c r="B2047" s="727"/>
      <c r="C2047" s="726"/>
      <c r="D2047" s="726"/>
      <c r="E2047" s="400"/>
      <c r="F2047" s="401"/>
      <c r="G2047" s="400"/>
      <c r="H2047" s="400"/>
      <c r="I2047" s="400"/>
      <c r="J2047" s="409"/>
      <c r="K2047" s="400"/>
      <c r="L2047" s="400"/>
      <c r="M2047" s="400"/>
      <c r="N2047" s="400"/>
      <c r="O2047" s="400"/>
      <c r="P2047" s="400"/>
      <c r="Q2047" s="400"/>
      <c r="R2047" s="400"/>
      <c r="S2047" s="400"/>
      <c r="T2047" s="400"/>
      <c r="V2047" s="403"/>
      <c r="W2047" s="403"/>
      <c r="X2047" s="403"/>
      <c r="Y2047" s="400"/>
      <c r="Z2047" s="400"/>
      <c r="AA2047" s="400"/>
      <c r="AB2047" s="400"/>
      <c r="AC2047" s="400"/>
      <c r="AD2047" s="400"/>
      <c r="AE2047" s="400"/>
      <c r="AF2047" s="400"/>
      <c r="AG2047" s="408"/>
      <c r="AH2047" s="400"/>
      <c r="AI2047" s="400"/>
      <c r="AJ2047" s="400"/>
      <c r="AK2047" s="400"/>
      <c r="AL2047" s="6"/>
      <c r="AM2047" s="6"/>
      <c r="AN2047" s="8"/>
    </row>
    <row r="2048" spans="1:40">
      <c r="A2048" s="725"/>
      <c r="B2048" s="727"/>
      <c r="C2048" s="726"/>
      <c r="D2048" s="726"/>
      <c r="E2048" s="400"/>
      <c r="F2048" s="401"/>
      <c r="G2048" s="400"/>
      <c r="H2048" s="400"/>
      <c r="I2048" s="400"/>
      <c r="J2048" s="409"/>
      <c r="K2048" s="400"/>
      <c r="L2048" s="400"/>
      <c r="M2048" s="400"/>
      <c r="N2048" s="400"/>
      <c r="O2048" s="400"/>
      <c r="P2048" s="400"/>
      <c r="Q2048" s="400"/>
      <c r="R2048" s="400"/>
      <c r="S2048" s="400"/>
      <c r="T2048" s="400"/>
      <c r="V2048" s="403"/>
      <c r="W2048" s="403"/>
      <c r="X2048" s="403"/>
      <c r="Y2048" s="400"/>
      <c r="Z2048" s="400"/>
      <c r="AA2048" s="400"/>
      <c r="AB2048" s="400"/>
      <c r="AC2048" s="400"/>
      <c r="AD2048" s="400"/>
      <c r="AE2048" s="400"/>
      <c r="AF2048" s="400"/>
      <c r="AG2048" s="408"/>
      <c r="AH2048" s="400"/>
      <c r="AI2048" s="400"/>
      <c r="AJ2048" s="400"/>
      <c r="AK2048" s="400"/>
      <c r="AL2048" s="6"/>
      <c r="AM2048" s="6"/>
      <c r="AN2048" s="8"/>
    </row>
    <row r="2049" spans="1:40">
      <c r="A2049" s="725"/>
      <c r="B2049" s="727"/>
      <c r="C2049" s="726"/>
      <c r="D2049" s="726"/>
      <c r="E2049" s="400"/>
      <c r="F2049" s="401"/>
      <c r="G2049" s="400"/>
      <c r="H2049" s="400"/>
      <c r="I2049" s="400"/>
      <c r="J2049" s="409"/>
      <c r="K2049" s="400"/>
      <c r="L2049" s="400"/>
      <c r="M2049" s="400"/>
      <c r="N2049" s="400"/>
      <c r="O2049" s="400"/>
      <c r="P2049" s="400"/>
      <c r="Q2049" s="400"/>
      <c r="R2049" s="400"/>
      <c r="S2049" s="400"/>
      <c r="T2049" s="400"/>
      <c r="V2049" s="403"/>
      <c r="W2049" s="403"/>
      <c r="X2049" s="403"/>
      <c r="Y2049" s="400"/>
      <c r="Z2049" s="400"/>
      <c r="AA2049" s="400"/>
      <c r="AB2049" s="400"/>
      <c r="AC2049" s="400"/>
      <c r="AD2049" s="400"/>
      <c r="AE2049" s="400"/>
      <c r="AF2049" s="400"/>
      <c r="AG2049" s="408"/>
      <c r="AH2049" s="400"/>
      <c r="AI2049" s="400"/>
      <c r="AJ2049" s="400"/>
      <c r="AK2049" s="400"/>
      <c r="AL2049" s="6"/>
      <c r="AM2049" s="6"/>
      <c r="AN2049" s="8"/>
    </row>
    <row r="2050" spans="1:40">
      <c r="A2050" s="725"/>
      <c r="B2050" s="727"/>
      <c r="C2050" s="726"/>
      <c r="D2050" s="726"/>
      <c r="E2050" s="400"/>
      <c r="F2050" s="401"/>
      <c r="G2050" s="400"/>
      <c r="H2050" s="400"/>
      <c r="I2050" s="400"/>
      <c r="J2050" s="409"/>
      <c r="K2050" s="400"/>
      <c r="L2050" s="400"/>
      <c r="M2050" s="400"/>
      <c r="N2050" s="400"/>
      <c r="O2050" s="400"/>
      <c r="P2050" s="400"/>
      <c r="Q2050" s="400"/>
      <c r="R2050" s="400"/>
      <c r="S2050" s="400"/>
      <c r="T2050" s="400"/>
      <c r="V2050" s="403"/>
      <c r="W2050" s="403"/>
      <c r="X2050" s="403"/>
      <c r="Y2050" s="400"/>
      <c r="Z2050" s="400"/>
      <c r="AA2050" s="400"/>
      <c r="AB2050" s="400"/>
      <c r="AC2050" s="400"/>
      <c r="AD2050" s="400"/>
      <c r="AE2050" s="400"/>
      <c r="AF2050" s="400"/>
      <c r="AG2050" s="408"/>
      <c r="AH2050" s="400"/>
      <c r="AI2050" s="400"/>
      <c r="AJ2050" s="400"/>
      <c r="AK2050" s="400"/>
      <c r="AL2050" s="6"/>
      <c r="AM2050" s="6"/>
      <c r="AN2050" s="8"/>
    </row>
    <row r="2051" spans="1:40">
      <c r="A2051" s="725"/>
      <c r="B2051" s="727"/>
      <c r="C2051" s="726"/>
      <c r="D2051" s="726"/>
      <c r="E2051" s="400"/>
      <c r="F2051" s="401"/>
      <c r="G2051" s="400"/>
      <c r="H2051" s="400"/>
      <c r="I2051" s="400"/>
      <c r="J2051" s="409"/>
      <c r="K2051" s="400"/>
      <c r="L2051" s="400"/>
      <c r="M2051" s="400"/>
      <c r="N2051" s="400"/>
      <c r="O2051" s="400"/>
      <c r="P2051" s="400"/>
      <c r="Q2051" s="400"/>
      <c r="R2051" s="400"/>
      <c r="S2051" s="400"/>
      <c r="T2051" s="400"/>
      <c r="V2051" s="403"/>
      <c r="W2051" s="403"/>
      <c r="X2051" s="403"/>
      <c r="Y2051" s="400"/>
      <c r="Z2051" s="400"/>
      <c r="AA2051" s="400"/>
      <c r="AB2051" s="400"/>
      <c r="AC2051" s="400"/>
      <c r="AD2051" s="400"/>
      <c r="AE2051" s="400"/>
      <c r="AF2051" s="400"/>
      <c r="AG2051" s="408"/>
      <c r="AH2051" s="400"/>
      <c r="AI2051" s="400"/>
      <c r="AJ2051" s="400"/>
      <c r="AK2051" s="400"/>
      <c r="AL2051" s="6"/>
      <c r="AM2051" s="6"/>
      <c r="AN2051" s="8"/>
    </row>
    <row r="2052" spans="1:40">
      <c r="A2052" s="725"/>
      <c r="B2052" s="727"/>
      <c r="C2052" s="726"/>
      <c r="D2052" s="726"/>
      <c r="E2052" s="400"/>
      <c r="F2052" s="401"/>
      <c r="G2052" s="400"/>
      <c r="H2052" s="400"/>
      <c r="I2052" s="400"/>
      <c r="J2052" s="409"/>
      <c r="K2052" s="400"/>
      <c r="L2052" s="400"/>
      <c r="M2052" s="400"/>
      <c r="N2052" s="400"/>
      <c r="O2052" s="400"/>
      <c r="P2052" s="400"/>
      <c r="Q2052" s="400"/>
      <c r="R2052" s="400"/>
      <c r="S2052" s="400"/>
      <c r="T2052" s="400"/>
      <c r="V2052" s="403"/>
      <c r="W2052" s="403"/>
      <c r="X2052" s="403"/>
      <c r="Y2052" s="400"/>
      <c r="Z2052" s="400"/>
      <c r="AA2052" s="400"/>
      <c r="AB2052" s="400"/>
      <c r="AC2052" s="400"/>
      <c r="AD2052" s="400"/>
      <c r="AE2052" s="400"/>
      <c r="AF2052" s="400"/>
      <c r="AG2052" s="408"/>
      <c r="AH2052" s="400"/>
      <c r="AI2052" s="400"/>
      <c r="AJ2052" s="400"/>
      <c r="AK2052" s="400"/>
      <c r="AL2052" s="6"/>
      <c r="AM2052" s="6"/>
      <c r="AN2052" s="8"/>
    </row>
    <row r="2053" spans="1:40">
      <c r="A2053" s="725"/>
      <c r="B2053" s="727"/>
      <c r="C2053" s="726"/>
      <c r="D2053" s="726"/>
      <c r="E2053" s="400"/>
      <c r="F2053" s="401"/>
      <c r="G2053" s="400"/>
      <c r="H2053" s="400"/>
      <c r="I2053" s="400"/>
      <c r="J2053" s="409"/>
      <c r="K2053" s="400"/>
      <c r="L2053" s="400"/>
      <c r="M2053" s="400"/>
      <c r="N2053" s="400"/>
      <c r="O2053" s="400"/>
      <c r="P2053" s="400"/>
      <c r="Q2053" s="400"/>
      <c r="R2053" s="400"/>
      <c r="S2053" s="400"/>
      <c r="T2053" s="400"/>
      <c r="V2053" s="403"/>
      <c r="W2053" s="403"/>
      <c r="X2053" s="403"/>
      <c r="Y2053" s="400"/>
      <c r="Z2053" s="400"/>
      <c r="AA2053" s="400"/>
      <c r="AB2053" s="400"/>
      <c r="AC2053" s="400"/>
      <c r="AD2053" s="400"/>
      <c r="AE2053" s="400"/>
      <c r="AF2053" s="400"/>
      <c r="AG2053" s="408"/>
      <c r="AH2053" s="400"/>
      <c r="AI2053" s="400"/>
      <c r="AJ2053" s="400"/>
      <c r="AK2053" s="400"/>
      <c r="AL2053" s="6"/>
      <c r="AM2053" s="6"/>
      <c r="AN2053" s="8"/>
    </row>
    <row r="2054" spans="1:40">
      <c r="A2054" s="725"/>
      <c r="B2054" s="727"/>
      <c r="C2054" s="726"/>
      <c r="D2054" s="726"/>
      <c r="E2054" s="400"/>
      <c r="F2054" s="401"/>
      <c r="G2054" s="400"/>
      <c r="H2054" s="400"/>
      <c r="I2054" s="400"/>
      <c r="J2054" s="409"/>
      <c r="K2054" s="400"/>
      <c r="L2054" s="400"/>
      <c r="M2054" s="400"/>
      <c r="N2054" s="400"/>
      <c r="O2054" s="400"/>
      <c r="P2054" s="400"/>
      <c r="Q2054" s="400"/>
      <c r="R2054" s="400"/>
      <c r="S2054" s="400"/>
      <c r="T2054" s="400"/>
      <c r="V2054" s="403"/>
      <c r="W2054" s="403"/>
      <c r="X2054" s="403"/>
      <c r="Y2054" s="400"/>
      <c r="Z2054" s="400"/>
      <c r="AA2054" s="400"/>
      <c r="AB2054" s="400"/>
      <c r="AC2054" s="400"/>
      <c r="AD2054" s="400"/>
      <c r="AE2054" s="400"/>
      <c r="AF2054" s="400"/>
      <c r="AG2054" s="408"/>
      <c r="AH2054" s="400"/>
      <c r="AI2054" s="400"/>
      <c r="AJ2054" s="400"/>
      <c r="AK2054" s="400"/>
      <c r="AL2054" s="6"/>
      <c r="AM2054" s="6"/>
      <c r="AN2054" s="8"/>
    </row>
    <row r="2055" spans="1:40">
      <c r="A2055" s="725"/>
      <c r="B2055" s="727"/>
      <c r="C2055" s="726"/>
      <c r="D2055" s="726"/>
      <c r="E2055" s="400"/>
      <c r="F2055" s="401"/>
      <c r="G2055" s="400"/>
      <c r="H2055" s="400"/>
      <c r="I2055" s="400"/>
      <c r="J2055" s="409"/>
      <c r="K2055" s="400"/>
      <c r="L2055" s="400"/>
      <c r="M2055" s="400"/>
      <c r="N2055" s="400"/>
      <c r="O2055" s="400"/>
      <c r="P2055" s="400"/>
      <c r="Q2055" s="400"/>
      <c r="R2055" s="400"/>
      <c r="S2055" s="400"/>
      <c r="T2055" s="400"/>
      <c r="V2055" s="403"/>
      <c r="W2055" s="403"/>
      <c r="X2055" s="403"/>
      <c r="Y2055" s="400"/>
      <c r="Z2055" s="400"/>
      <c r="AA2055" s="400"/>
      <c r="AB2055" s="400"/>
      <c r="AC2055" s="400"/>
      <c r="AD2055" s="400"/>
      <c r="AE2055" s="400"/>
      <c r="AF2055" s="400"/>
      <c r="AG2055" s="408"/>
      <c r="AH2055" s="400"/>
      <c r="AI2055" s="400"/>
      <c r="AJ2055" s="400"/>
      <c r="AK2055" s="400"/>
      <c r="AL2055" s="6"/>
      <c r="AM2055" s="6"/>
      <c r="AN2055" s="8"/>
    </row>
    <row r="2056" spans="1:40">
      <c r="A2056" s="725"/>
      <c r="B2056" s="727"/>
      <c r="C2056" s="726"/>
      <c r="D2056" s="726"/>
      <c r="E2056" s="400"/>
      <c r="F2056" s="401"/>
      <c r="G2056" s="400"/>
      <c r="H2056" s="400"/>
      <c r="I2056" s="400"/>
      <c r="J2056" s="409"/>
      <c r="K2056" s="400"/>
      <c r="L2056" s="400"/>
      <c r="M2056" s="400"/>
      <c r="N2056" s="400"/>
      <c r="O2056" s="400"/>
      <c r="P2056" s="400"/>
      <c r="Q2056" s="400"/>
      <c r="R2056" s="400"/>
      <c r="S2056" s="400"/>
      <c r="T2056" s="400"/>
      <c r="V2056" s="403"/>
      <c r="W2056" s="403"/>
      <c r="X2056" s="403"/>
      <c r="Y2056" s="400"/>
      <c r="Z2056" s="400"/>
      <c r="AA2056" s="400"/>
      <c r="AB2056" s="400"/>
      <c r="AC2056" s="400"/>
      <c r="AD2056" s="400"/>
      <c r="AE2056" s="400"/>
      <c r="AF2056" s="400"/>
      <c r="AG2056" s="408"/>
      <c r="AH2056" s="400"/>
      <c r="AI2056" s="400"/>
      <c r="AJ2056" s="400"/>
      <c r="AK2056" s="400"/>
      <c r="AL2056" s="6"/>
      <c r="AM2056" s="6"/>
      <c r="AN2056" s="8"/>
    </row>
    <row r="2057" spans="1:40">
      <c r="A2057" s="725"/>
      <c r="B2057" s="727"/>
      <c r="C2057" s="726"/>
      <c r="D2057" s="726"/>
      <c r="E2057" s="400"/>
      <c r="F2057" s="401"/>
      <c r="G2057" s="400"/>
      <c r="H2057" s="400"/>
      <c r="I2057" s="400"/>
      <c r="J2057" s="409"/>
      <c r="K2057" s="400"/>
      <c r="L2057" s="400"/>
      <c r="M2057" s="400"/>
      <c r="N2057" s="400"/>
      <c r="O2057" s="400"/>
      <c r="P2057" s="400"/>
      <c r="Q2057" s="400"/>
      <c r="R2057" s="400"/>
      <c r="S2057" s="400"/>
      <c r="T2057" s="400"/>
      <c r="V2057" s="403"/>
      <c r="W2057" s="403"/>
      <c r="X2057" s="403"/>
      <c r="Y2057" s="400"/>
      <c r="Z2057" s="400"/>
      <c r="AA2057" s="400"/>
      <c r="AB2057" s="400"/>
      <c r="AC2057" s="400"/>
      <c r="AD2057" s="400"/>
      <c r="AE2057" s="400"/>
      <c r="AF2057" s="400"/>
      <c r="AG2057" s="408"/>
      <c r="AH2057" s="400"/>
      <c r="AI2057" s="400"/>
      <c r="AJ2057" s="400"/>
      <c r="AK2057" s="400"/>
      <c r="AL2057" s="6"/>
      <c r="AM2057" s="6"/>
      <c r="AN2057" s="8"/>
    </row>
    <row r="2058" spans="1:40">
      <c r="A2058" s="725"/>
      <c r="B2058" s="727"/>
      <c r="C2058" s="726"/>
      <c r="D2058" s="726"/>
      <c r="E2058" s="400"/>
      <c r="F2058" s="401"/>
      <c r="G2058" s="400"/>
      <c r="H2058" s="400"/>
      <c r="I2058" s="400"/>
      <c r="J2058" s="409"/>
      <c r="K2058" s="400"/>
      <c r="L2058" s="400"/>
      <c r="M2058" s="400"/>
      <c r="N2058" s="400"/>
      <c r="O2058" s="400"/>
      <c r="P2058" s="400"/>
      <c r="Q2058" s="400"/>
      <c r="R2058" s="400"/>
      <c r="S2058" s="400"/>
      <c r="T2058" s="400"/>
      <c r="V2058" s="403"/>
      <c r="W2058" s="403"/>
      <c r="X2058" s="403"/>
      <c r="Y2058" s="400"/>
      <c r="Z2058" s="400"/>
      <c r="AA2058" s="400"/>
      <c r="AB2058" s="400"/>
      <c r="AC2058" s="400"/>
      <c r="AD2058" s="400"/>
      <c r="AE2058" s="400"/>
      <c r="AF2058" s="400"/>
      <c r="AG2058" s="408"/>
      <c r="AH2058" s="400"/>
      <c r="AI2058" s="400"/>
      <c r="AJ2058" s="400"/>
      <c r="AK2058" s="400"/>
      <c r="AL2058" s="6"/>
      <c r="AM2058" s="6"/>
      <c r="AN2058" s="8"/>
    </row>
    <row r="2059" spans="1:40">
      <c r="A2059" s="725"/>
      <c r="B2059" s="727"/>
      <c r="C2059" s="726"/>
      <c r="D2059" s="726"/>
      <c r="E2059" s="400"/>
      <c r="F2059" s="401"/>
      <c r="G2059" s="400"/>
      <c r="H2059" s="400"/>
      <c r="I2059" s="400"/>
      <c r="J2059" s="409"/>
      <c r="K2059" s="400"/>
      <c r="L2059" s="400"/>
      <c r="M2059" s="400"/>
      <c r="N2059" s="400"/>
      <c r="O2059" s="400"/>
      <c r="P2059" s="400"/>
      <c r="Q2059" s="400"/>
      <c r="R2059" s="400"/>
      <c r="S2059" s="400"/>
      <c r="T2059" s="400"/>
      <c r="V2059" s="403"/>
      <c r="W2059" s="403"/>
      <c r="X2059" s="403"/>
      <c r="Y2059" s="400"/>
      <c r="Z2059" s="400"/>
      <c r="AA2059" s="400"/>
      <c r="AB2059" s="400"/>
      <c r="AC2059" s="400"/>
      <c r="AD2059" s="400"/>
      <c r="AE2059" s="400"/>
      <c r="AF2059" s="400"/>
      <c r="AG2059" s="408"/>
      <c r="AH2059" s="400"/>
      <c r="AI2059" s="400"/>
      <c r="AJ2059" s="400"/>
      <c r="AK2059" s="400"/>
      <c r="AL2059" s="6"/>
      <c r="AM2059" s="6"/>
      <c r="AN2059" s="8"/>
    </row>
    <row r="2060" spans="1:40">
      <c r="A2060" s="725"/>
      <c r="B2060" s="727"/>
      <c r="C2060" s="726"/>
      <c r="D2060" s="726"/>
      <c r="E2060" s="400"/>
      <c r="F2060" s="401"/>
      <c r="G2060" s="400"/>
      <c r="H2060" s="400"/>
      <c r="I2060" s="400"/>
      <c r="J2060" s="409"/>
      <c r="K2060" s="400"/>
      <c r="L2060" s="400"/>
      <c r="M2060" s="400"/>
      <c r="N2060" s="400"/>
      <c r="O2060" s="400"/>
      <c r="P2060" s="400"/>
      <c r="Q2060" s="400"/>
      <c r="R2060" s="400"/>
      <c r="S2060" s="400"/>
      <c r="T2060" s="400"/>
      <c r="V2060" s="403"/>
      <c r="W2060" s="403"/>
      <c r="X2060" s="403"/>
      <c r="Y2060" s="400"/>
      <c r="Z2060" s="400"/>
      <c r="AA2060" s="400"/>
      <c r="AB2060" s="400"/>
      <c r="AC2060" s="400"/>
      <c r="AD2060" s="400"/>
      <c r="AE2060" s="400"/>
      <c r="AF2060" s="400"/>
      <c r="AG2060" s="408"/>
      <c r="AH2060" s="400"/>
      <c r="AI2060" s="400"/>
      <c r="AJ2060" s="400"/>
      <c r="AK2060" s="400"/>
      <c r="AL2060" s="6"/>
      <c r="AM2060" s="6"/>
      <c r="AN2060" s="8"/>
    </row>
    <row r="2061" spans="1:40">
      <c r="A2061" s="725"/>
      <c r="B2061" s="727"/>
      <c r="C2061" s="726"/>
      <c r="D2061" s="726"/>
      <c r="E2061" s="400"/>
      <c r="F2061" s="401"/>
      <c r="G2061" s="400"/>
      <c r="H2061" s="400"/>
      <c r="I2061" s="400"/>
      <c r="J2061" s="409"/>
      <c r="K2061" s="400"/>
      <c r="L2061" s="400"/>
      <c r="M2061" s="400"/>
      <c r="N2061" s="400"/>
      <c r="O2061" s="400"/>
      <c r="P2061" s="400"/>
      <c r="Q2061" s="400"/>
      <c r="R2061" s="400"/>
      <c r="S2061" s="400"/>
      <c r="T2061" s="400"/>
      <c r="V2061" s="403"/>
      <c r="W2061" s="403"/>
      <c r="X2061" s="403"/>
      <c r="Y2061" s="400"/>
      <c r="Z2061" s="400"/>
      <c r="AA2061" s="400"/>
      <c r="AB2061" s="400"/>
      <c r="AC2061" s="400"/>
      <c r="AD2061" s="400"/>
      <c r="AE2061" s="400"/>
      <c r="AF2061" s="400"/>
      <c r="AG2061" s="408"/>
      <c r="AH2061" s="400"/>
      <c r="AI2061" s="400"/>
      <c r="AJ2061" s="400"/>
      <c r="AK2061" s="400"/>
      <c r="AL2061" s="6"/>
      <c r="AM2061" s="6"/>
      <c r="AN2061" s="8"/>
    </row>
    <row r="2062" spans="1:40">
      <c r="A2062" s="725"/>
      <c r="B2062" s="727"/>
      <c r="C2062" s="726"/>
      <c r="D2062" s="726"/>
      <c r="E2062" s="400"/>
      <c r="F2062" s="401"/>
      <c r="G2062" s="400"/>
      <c r="H2062" s="400"/>
      <c r="I2062" s="400"/>
      <c r="J2062" s="409"/>
      <c r="K2062" s="400"/>
      <c r="L2062" s="400"/>
      <c r="M2062" s="400"/>
      <c r="N2062" s="400"/>
      <c r="O2062" s="400"/>
      <c r="P2062" s="400"/>
      <c r="Q2062" s="400"/>
      <c r="R2062" s="400"/>
      <c r="S2062" s="400"/>
      <c r="T2062" s="400"/>
      <c r="V2062" s="403"/>
      <c r="W2062" s="403"/>
      <c r="X2062" s="403"/>
      <c r="Y2062" s="400"/>
      <c r="Z2062" s="400"/>
      <c r="AA2062" s="400"/>
      <c r="AB2062" s="400"/>
      <c r="AC2062" s="400"/>
      <c r="AD2062" s="400"/>
      <c r="AE2062" s="400"/>
      <c r="AF2062" s="400"/>
      <c r="AG2062" s="408"/>
      <c r="AH2062" s="400"/>
      <c r="AI2062" s="400"/>
      <c r="AJ2062" s="400"/>
      <c r="AK2062" s="400"/>
      <c r="AL2062" s="6"/>
      <c r="AM2062" s="6"/>
      <c r="AN2062" s="8"/>
    </row>
    <row r="2063" spans="1:40">
      <c r="A2063" s="725"/>
      <c r="B2063" s="727"/>
      <c r="C2063" s="726"/>
      <c r="D2063" s="726"/>
      <c r="E2063" s="400"/>
      <c r="F2063" s="401"/>
      <c r="G2063" s="400"/>
      <c r="H2063" s="400"/>
      <c r="I2063" s="400"/>
      <c r="J2063" s="409"/>
      <c r="K2063" s="400"/>
      <c r="L2063" s="400"/>
      <c r="M2063" s="400"/>
      <c r="N2063" s="400"/>
      <c r="O2063" s="400"/>
      <c r="P2063" s="400"/>
      <c r="Q2063" s="400"/>
      <c r="R2063" s="400"/>
      <c r="S2063" s="400"/>
      <c r="T2063" s="400"/>
      <c r="V2063" s="403"/>
      <c r="W2063" s="403"/>
      <c r="X2063" s="403"/>
      <c r="Y2063" s="400"/>
      <c r="Z2063" s="400"/>
      <c r="AA2063" s="400"/>
      <c r="AB2063" s="400"/>
      <c r="AC2063" s="400"/>
      <c r="AD2063" s="400"/>
      <c r="AE2063" s="400"/>
      <c r="AF2063" s="400"/>
      <c r="AG2063" s="408"/>
      <c r="AH2063" s="400"/>
      <c r="AI2063" s="400"/>
      <c r="AJ2063" s="400"/>
      <c r="AK2063" s="400"/>
      <c r="AL2063" s="6"/>
      <c r="AM2063" s="6"/>
      <c r="AN2063" s="8"/>
    </row>
    <row r="2064" spans="1:40">
      <c r="A2064" s="725"/>
      <c r="B2064" s="727"/>
      <c r="C2064" s="726"/>
      <c r="D2064" s="726"/>
      <c r="E2064" s="400"/>
      <c r="F2064" s="401"/>
      <c r="G2064" s="400"/>
      <c r="H2064" s="400"/>
      <c r="I2064" s="400"/>
      <c r="J2064" s="409"/>
      <c r="K2064" s="400"/>
      <c r="L2064" s="400"/>
      <c r="M2064" s="400"/>
      <c r="N2064" s="400"/>
      <c r="O2064" s="400"/>
      <c r="P2064" s="400"/>
      <c r="Q2064" s="400"/>
      <c r="R2064" s="400"/>
      <c r="S2064" s="400"/>
      <c r="T2064" s="400"/>
      <c r="V2064" s="403"/>
      <c r="W2064" s="403"/>
      <c r="X2064" s="403"/>
      <c r="Y2064" s="400"/>
      <c r="Z2064" s="400"/>
      <c r="AA2064" s="400"/>
      <c r="AB2064" s="400"/>
      <c r="AC2064" s="400"/>
      <c r="AD2064" s="400"/>
      <c r="AE2064" s="400"/>
      <c r="AF2064" s="400"/>
      <c r="AG2064" s="408"/>
      <c r="AH2064" s="400"/>
      <c r="AI2064" s="400"/>
      <c r="AJ2064" s="400"/>
      <c r="AK2064" s="400"/>
      <c r="AL2064" s="6"/>
      <c r="AM2064" s="6"/>
      <c r="AN2064" s="8"/>
    </row>
    <row r="2065" spans="1:40">
      <c r="A2065" s="725"/>
      <c r="B2065" s="727"/>
      <c r="C2065" s="726"/>
      <c r="D2065" s="726"/>
      <c r="E2065" s="400"/>
      <c r="F2065" s="401"/>
      <c r="G2065" s="400"/>
      <c r="H2065" s="400"/>
      <c r="I2065" s="400"/>
      <c r="J2065" s="409"/>
      <c r="K2065" s="400"/>
      <c r="L2065" s="400"/>
      <c r="M2065" s="400"/>
      <c r="N2065" s="400"/>
      <c r="O2065" s="400"/>
      <c r="P2065" s="400"/>
      <c r="Q2065" s="400"/>
      <c r="R2065" s="400"/>
      <c r="S2065" s="400"/>
      <c r="T2065" s="400"/>
      <c r="V2065" s="403"/>
      <c r="W2065" s="403"/>
      <c r="X2065" s="403"/>
      <c r="Y2065" s="400"/>
      <c r="Z2065" s="400"/>
      <c r="AA2065" s="400"/>
      <c r="AB2065" s="400"/>
      <c r="AC2065" s="400"/>
      <c r="AD2065" s="400"/>
      <c r="AE2065" s="400"/>
      <c r="AF2065" s="400"/>
      <c r="AG2065" s="408"/>
      <c r="AH2065" s="400"/>
      <c r="AI2065" s="400"/>
      <c r="AJ2065" s="400"/>
      <c r="AK2065" s="400"/>
      <c r="AL2065" s="6"/>
      <c r="AM2065" s="6"/>
      <c r="AN2065" s="8"/>
    </row>
    <row r="2066" spans="1:40">
      <c r="A2066" s="725"/>
      <c r="B2066" s="727"/>
      <c r="C2066" s="726"/>
      <c r="D2066" s="726"/>
      <c r="E2066" s="400"/>
      <c r="F2066" s="401"/>
      <c r="G2066" s="400"/>
      <c r="H2066" s="400"/>
      <c r="I2066" s="400"/>
      <c r="J2066" s="409"/>
      <c r="K2066" s="400"/>
      <c r="L2066" s="400"/>
      <c r="M2066" s="400"/>
      <c r="N2066" s="400"/>
      <c r="O2066" s="400"/>
      <c r="P2066" s="400"/>
      <c r="Q2066" s="400"/>
      <c r="R2066" s="400"/>
      <c r="S2066" s="400"/>
      <c r="T2066" s="400"/>
      <c r="V2066" s="403"/>
      <c r="W2066" s="403"/>
      <c r="X2066" s="403"/>
      <c r="Y2066" s="400"/>
      <c r="Z2066" s="400"/>
      <c r="AA2066" s="400"/>
      <c r="AB2066" s="400"/>
      <c r="AC2066" s="400"/>
      <c r="AD2066" s="400"/>
      <c r="AE2066" s="400"/>
      <c r="AF2066" s="400"/>
      <c r="AG2066" s="408"/>
      <c r="AH2066" s="400"/>
      <c r="AI2066" s="400"/>
      <c r="AJ2066" s="400"/>
      <c r="AK2066" s="400"/>
      <c r="AL2066" s="6"/>
      <c r="AM2066" s="6"/>
      <c r="AN2066" s="8"/>
    </row>
    <row r="2067" spans="1:40">
      <c r="A2067" s="725"/>
      <c r="B2067" s="727"/>
      <c r="C2067" s="726"/>
      <c r="D2067" s="726"/>
      <c r="E2067" s="400"/>
      <c r="F2067" s="401"/>
      <c r="G2067" s="400"/>
      <c r="H2067" s="400"/>
      <c r="I2067" s="400"/>
      <c r="J2067" s="409"/>
      <c r="K2067" s="400"/>
      <c r="L2067" s="400"/>
      <c r="M2067" s="400"/>
      <c r="N2067" s="400"/>
      <c r="O2067" s="400"/>
      <c r="P2067" s="400"/>
      <c r="Q2067" s="400"/>
      <c r="R2067" s="400"/>
      <c r="S2067" s="400"/>
      <c r="T2067" s="400"/>
      <c r="V2067" s="403"/>
      <c r="W2067" s="403"/>
      <c r="X2067" s="403"/>
      <c r="Y2067" s="400"/>
      <c r="Z2067" s="400"/>
      <c r="AA2067" s="400"/>
      <c r="AB2067" s="400"/>
      <c r="AC2067" s="400"/>
      <c r="AD2067" s="400"/>
      <c r="AE2067" s="400"/>
      <c r="AF2067" s="400"/>
      <c r="AG2067" s="408"/>
      <c r="AH2067" s="400"/>
      <c r="AI2067" s="400"/>
      <c r="AJ2067" s="400"/>
      <c r="AK2067" s="400"/>
      <c r="AL2067" s="6"/>
      <c r="AM2067" s="6"/>
      <c r="AN2067" s="8"/>
    </row>
    <row r="2068" spans="1:40">
      <c r="A2068" s="725"/>
      <c r="B2068" s="727"/>
      <c r="C2068" s="726"/>
      <c r="D2068" s="726"/>
      <c r="E2068" s="400"/>
      <c r="F2068" s="401"/>
      <c r="G2068" s="400"/>
      <c r="H2068" s="400"/>
      <c r="I2068" s="400"/>
      <c r="J2068" s="409"/>
      <c r="K2068" s="400"/>
      <c r="L2068" s="400"/>
      <c r="M2068" s="400"/>
      <c r="N2068" s="400"/>
      <c r="O2068" s="400"/>
      <c r="P2068" s="400"/>
      <c r="Q2068" s="400"/>
      <c r="R2068" s="400"/>
      <c r="S2068" s="400"/>
      <c r="T2068" s="400"/>
      <c r="V2068" s="403"/>
      <c r="W2068" s="403"/>
      <c r="X2068" s="403"/>
      <c r="Y2068" s="400"/>
      <c r="Z2068" s="400"/>
      <c r="AA2068" s="400"/>
      <c r="AB2068" s="400"/>
      <c r="AC2068" s="400"/>
      <c r="AD2068" s="400"/>
      <c r="AE2068" s="400"/>
      <c r="AF2068" s="400"/>
      <c r="AG2068" s="408"/>
      <c r="AH2068" s="400"/>
      <c r="AI2068" s="400"/>
      <c r="AJ2068" s="400"/>
      <c r="AK2068" s="400"/>
      <c r="AL2068" s="6"/>
      <c r="AM2068" s="6"/>
      <c r="AN2068" s="8"/>
    </row>
    <row r="2069" spans="1:40">
      <c r="A2069" s="725"/>
      <c r="B2069" s="727"/>
      <c r="C2069" s="726"/>
      <c r="D2069" s="726"/>
      <c r="E2069" s="400"/>
      <c r="F2069" s="401"/>
      <c r="G2069" s="400"/>
      <c r="H2069" s="400"/>
      <c r="I2069" s="400"/>
      <c r="J2069" s="409"/>
      <c r="K2069" s="400"/>
      <c r="L2069" s="400"/>
      <c r="M2069" s="400"/>
      <c r="N2069" s="400"/>
      <c r="O2069" s="400"/>
      <c r="P2069" s="400"/>
      <c r="Q2069" s="400"/>
      <c r="R2069" s="400"/>
      <c r="S2069" s="400"/>
      <c r="T2069" s="400"/>
      <c r="V2069" s="403"/>
      <c r="W2069" s="403"/>
      <c r="X2069" s="403"/>
      <c r="Y2069" s="400"/>
      <c r="Z2069" s="400"/>
      <c r="AA2069" s="400"/>
      <c r="AB2069" s="400"/>
      <c r="AC2069" s="400"/>
      <c r="AD2069" s="400"/>
      <c r="AE2069" s="400"/>
      <c r="AF2069" s="400"/>
      <c r="AG2069" s="408"/>
      <c r="AH2069" s="400"/>
      <c r="AI2069" s="400"/>
      <c r="AJ2069" s="400"/>
      <c r="AK2069" s="400"/>
      <c r="AL2069" s="6"/>
      <c r="AM2069" s="6"/>
      <c r="AN2069" s="8"/>
    </row>
    <row r="2070" spans="1:40">
      <c r="A2070" s="725"/>
      <c r="B2070" s="727"/>
      <c r="C2070" s="726"/>
      <c r="D2070" s="726"/>
      <c r="E2070" s="400"/>
      <c r="F2070" s="401"/>
      <c r="G2070" s="400"/>
      <c r="H2070" s="400"/>
      <c r="I2070" s="400"/>
      <c r="J2070" s="409"/>
      <c r="K2070" s="400"/>
      <c r="L2070" s="400"/>
      <c r="M2070" s="400"/>
      <c r="N2070" s="400"/>
      <c r="O2070" s="400"/>
      <c r="P2070" s="400"/>
      <c r="Q2070" s="400"/>
      <c r="R2070" s="400"/>
      <c r="S2070" s="400"/>
      <c r="T2070" s="400"/>
      <c r="V2070" s="403"/>
      <c r="W2070" s="403"/>
      <c r="X2070" s="403"/>
      <c r="Y2070" s="400"/>
      <c r="Z2070" s="400"/>
      <c r="AA2070" s="400"/>
      <c r="AB2070" s="400"/>
      <c r="AC2070" s="400"/>
      <c r="AD2070" s="400"/>
      <c r="AE2070" s="400"/>
      <c r="AF2070" s="400"/>
      <c r="AG2070" s="408"/>
      <c r="AH2070" s="400"/>
      <c r="AI2070" s="400"/>
      <c r="AJ2070" s="400"/>
      <c r="AK2070" s="400"/>
      <c r="AL2070" s="6"/>
      <c r="AM2070" s="6"/>
      <c r="AN2070" s="8"/>
    </row>
    <row r="2071" spans="1:40">
      <c r="A2071" s="725"/>
      <c r="B2071" s="727"/>
      <c r="C2071" s="726"/>
      <c r="D2071" s="726"/>
      <c r="E2071" s="400"/>
      <c r="F2071" s="401"/>
      <c r="G2071" s="400"/>
      <c r="H2071" s="400"/>
      <c r="I2071" s="400"/>
      <c r="J2071" s="409"/>
      <c r="K2071" s="400"/>
      <c r="L2071" s="400"/>
      <c r="M2071" s="400"/>
      <c r="N2071" s="400"/>
      <c r="O2071" s="400"/>
      <c r="P2071" s="400"/>
      <c r="Q2071" s="400"/>
      <c r="R2071" s="400"/>
      <c r="S2071" s="400"/>
      <c r="T2071" s="400"/>
      <c r="V2071" s="403"/>
      <c r="W2071" s="403"/>
      <c r="X2071" s="403"/>
      <c r="Y2071" s="400"/>
      <c r="Z2071" s="400"/>
      <c r="AA2071" s="400"/>
      <c r="AB2071" s="400"/>
      <c r="AC2071" s="400"/>
      <c r="AD2071" s="400"/>
      <c r="AE2071" s="400"/>
      <c r="AF2071" s="400"/>
      <c r="AG2071" s="408"/>
      <c r="AH2071" s="400"/>
      <c r="AI2071" s="400"/>
      <c r="AJ2071" s="400"/>
      <c r="AK2071" s="400"/>
      <c r="AL2071" s="6"/>
      <c r="AM2071" s="6"/>
      <c r="AN2071" s="8"/>
    </row>
    <row r="2072" spans="1:40">
      <c r="A2072" s="725"/>
      <c r="B2072" s="727"/>
      <c r="C2072" s="726"/>
      <c r="D2072" s="726"/>
      <c r="E2072" s="400"/>
      <c r="F2072" s="401"/>
      <c r="G2072" s="400"/>
      <c r="H2072" s="400"/>
      <c r="I2072" s="400"/>
      <c r="J2072" s="409"/>
      <c r="K2072" s="400"/>
      <c r="L2072" s="400"/>
      <c r="M2072" s="400"/>
      <c r="N2072" s="400"/>
      <c r="O2072" s="400"/>
      <c r="P2072" s="400"/>
      <c r="Q2072" s="400"/>
      <c r="R2072" s="400"/>
      <c r="S2072" s="400"/>
      <c r="T2072" s="400"/>
      <c r="V2072" s="403"/>
      <c r="W2072" s="403"/>
      <c r="X2072" s="403"/>
      <c r="Y2072" s="400"/>
      <c r="Z2072" s="400"/>
      <c r="AA2072" s="400"/>
      <c r="AB2072" s="400"/>
      <c r="AC2072" s="400"/>
      <c r="AD2072" s="400"/>
      <c r="AE2072" s="400"/>
      <c r="AF2072" s="400"/>
      <c r="AG2072" s="408"/>
      <c r="AH2072" s="400"/>
      <c r="AI2072" s="400"/>
      <c r="AJ2072" s="400"/>
      <c r="AK2072" s="400"/>
      <c r="AL2072" s="6"/>
      <c r="AM2072" s="6"/>
      <c r="AN2072" s="8"/>
    </row>
    <row r="2073" spans="1:40">
      <c r="A2073" s="725"/>
      <c r="B2073" s="727"/>
      <c r="C2073" s="726"/>
      <c r="D2073" s="726"/>
      <c r="E2073" s="400"/>
      <c r="F2073" s="401"/>
      <c r="G2073" s="400"/>
      <c r="H2073" s="400"/>
      <c r="I2073" s="400"/>
      <c r="J2073" s="409"/>
      <c r="K2073" s="400"/>
      <c r="L2073" s="400"/>
      <c r="M2073" s="400"/>
      <c r="N2073" s="400"/>
      <c r="O2073" s="400"/>
      <c r="P2073" s="400"/>
      <c r="Q2073" s="400"/>
      <c r="R2073" s="400"/>
      <c r="S2073" s="400"/>
      <c r="T2073" s="400"/>
      <c r="V2073" s="403"/>
      <c r="W2073" s="403"/>
      <c r="X2073" s="403"/>
      <c r="Y2073" s="400"/>
      <c r="Z2073" s="400"/>
      <c r="AA2073" s="400"/>
      <c r="AB2073" s="400"/>
      <c r="AC2073" s="400"/>
      <c r="AD2073" s="400"/>
      <c r="AE2073" s="400"/>
      <c r="AF2073" s="400"/>
      <c r="AG2073" s="408"/>
      <c r="AH2073" s="400"/>
      <c r="AI2073" s="400"/>
      <c r="AJ2073" s="400"/>
      <c r="AK2073" s="400"/>
      <c r="AL2073" s="6"/>
      <c r="AM2073" s="6"/>
      <c r="AN2073" s="8"/>
    </row>
    <row r="2074" spans="1:40">
      <c r="A2074" s="725"/>
      <c r="B2074" s="727"/>
      <c r="C2074" s="726"/>
      <c r="D2074" s="726"/>
      <c r="E2074" s="400"/>
      <c r="F2074" s="401"/>
      <c r="G2074" s="400"/>
      <c r="H2074" s="400"/>
      <c r="I2074" s="400"/>
      <c r="J2074" s="409"/>
      <c r="K2074" s="400"/>
      <c r="L2074" s="400"/>
      <c r="M2074" s="400"/>
      <c r="N2074" s="400"/>
      <c r="O2074" s="400"/>
      <c r="P2074" s="400"/>
      <c r="Q2074" s="400"/>
      <c r="R2074" s="400"/>
      <c r="S2074" s="400"/>
      <c r="T2074" s="400"/>
      <c r="V2074" s="403"/>
      <c r="W2074" s="403"/>
      <c r="X2074" s="403"/>
      <c r="Y2074" s="400"/>
      <c r="Z2074" s="400"/>
      <c r="AA2074" s="400"/>
      <c r="AB2074" s="400"/>
      <c r="AC2074" s="400"/>
      <c r="AD2074" s="400"/>
      <c r="AE2074" s="400"/>
      <c r="AF2074" s="400"/>
      <c r="AG2074" s="408"/>
      <c r="AH2074" s="400"/>
      <c r="AI2074" s="400"/>
      <c r="AJ2074" s="400"/>
      <c r="AK2074" s="400"/>
      <c r="AL2074" s="6"/>
      <c r="AM2074" s="6"/>
      <c r="AN2074" s="8"/>
    </row>
    <row r="2075" spans="1:40">
      <c r="A2075" s="725"/>
      <c r="B2075" s="727"/>
      <c r="C2075" s="726"/>
      <c r="D2075" s="726"/>
      <c r="E2075" s="400"/>
      <c r="F2075" s="401"/>
      <c r="G2075" s="400"/>
      <c r="H2075" s="400"/>
      <c r="I2075" s="400"/>
      <c r="J2075" s="409"/>
      <c r="K2075" s="400"/>
      <c r="L2075" s="400"/>
      <c r="M2075" s="400"/>
      <c r="N2075" s="400"/>
      <c r="O2075" s="400"/>
      <c r="P2075" s="400"/>
      <c r="Q2075" s="400"/>
      <c r="R2075" s="400"/>
      <c r="S2075" s="400"/>
      <c r="T2075" s="400"/>
      <c r="V2075" s="403"/>
      <c r="W2075" s="403"/>
      <c r="X2075" s="403"/>
      <c r="Y2075" s="400"/>
      <c r="Z2075" s="400"/>
      <c r="AA2075" s="400"/>
      <c r="AB2075" s="400"/>
      <c r="AC2075" s="400"/>
      <c r="AD2075" s="400"/>
      <c r="AE2075" s="400"/>
      <c r="AF2075" s="400"/>
      <c r="AG2075" s="408"/>
      <c r="AH2075" s="400"/>
      <c r="AI2075" s="400"/>
      <c r="AJ2075" s="400"/>
      <c r="AK2075" s="400"/>
      <c r="AL2075" s="6"/>
      <c r="AM2075" s="6"/>
      <c r="AN2075" s="8"/>
    </row>
    <row r="2076" spans="1:40">
      <c r="A2076" s="725"/>
      <c r="B2076" s="727"/>
      <c r="C2076" s="726"/>
      <c r="D2076" s="726"/>
      <c r="E2076" s="400"/>
      <c r="F2076" s="401"/>
      <c r="G2076" s="400"/>
      <c r="H2076" s="400"/>
      <c r="I2076" s="400"/>
      <c r="J2076" s="409"/>
      <c r="K2076" s="400"/>
      <c r="L2076" s="400"/>
      <c r="M2076" s="400"/>
      <c r="N2076" s="400"/>
      <c r="O2076" s="400"/>
      <c r="P2076" s="400"/>
      <c r="Q2076" s="400"/>
      <c r="R2076" s="400"/>
      <c r="S2076" s="400"/>
      <c r="T2076" s="400"/>
      <c r="V2076" s="403"/>
      <c r="W2076" s="403"/>
      <c r="X2076" s="403"/>
      <c r="Y2076" s="400"/>
      <c r="Z2076" s="400"/>
      <c r="AA2076" s="400"/>
      <c r="AB2076" s="400"/>
      <c r="AC2076" s="400"/>
      <c r="AD2076" s="400"/>
      <c r="AE2076" s="400"/>
      <c r="AF2076" s="400"/>
      <c r="AG2076" s="408"/>
      <c r="AH2076" s="400"/>
      <c r="AI2076" s="400"/>
      <c r="AJ2076" s="400"/>
      <c r="AK2076" s="400"/>
      <c r="AL2076" s="6"/>
      <c r="AM2076" s="6"/>
      <c r="AN2076" s="8"/>
    </row>
    <row r="2077" spans="1:40">
      <c r="A2077" s="725"/>
      <c r="B2077" s="727"/>
      <c r="C2077" s="726"/>
      <c r="D2077" s="726"/>
      <c r="E2077" s="400"/>
      <c r="F2077" s="401"/>
      <c r="G2077" s="400"/>
      <c r="H2077" s="400"/>
      <c r="I2077" s="400"/>
      <c r="J2077" s="409"/>
      <c r="K2077" s="400"/>
      <c r="L2077" s="400"/>
      <c r="M2077" s="400"/>
      <c r="N2077" s="400"/>
      <c r="O2077" s="400"/>
      <c r="P2077" s="400"/>
      <c r="Q2077" s="400"/>
      <c r="R2077" s="400"/>
      <c r="S2077" s="400"/>
      <c r="T2077" s="400"/>
      <c r="V2077" s="403"/>
      <c r="W2077" s="403"/>
      <c r="X2077" s="403"/>
      <c r="Y2077" s="400"/>
      <c r="Z2077" s="400"/>
      <c r="AA2077" s="400"/>
      <c r="AB2077" s="400"/>
      <c r="AC2077" s="400"/>
      <c r="AD2077" s="400"/>
      <c r="AE2077" s="400"/>
      <c r="AF2077" s="400"/>
      <c r="AG2077" s="408"/>
      <c r="AH2077" s="400"/>
      <c r="AI2077" s="400"/>
      <c r="AJ2077" s="400"/>
      <c r="AK2077" s="400"/>
      <c r="AL2077" s="6"/>
      <c r="AM2077" s="6"/>
      <c r="AN2077" s="8"/>
    </row>
    <row r="2078" spans="1:40">
      <c r="A2078" s="725"/>
      <c r="B2078" s="727"/>
      <c r="C2078" s="726"/>
      <c r="D2078" s="726"/>
      <c r="E2078" s="400"/>
      <c r="F2078" s="401"/>
      <c r="G2078" s="400"/>
      <c r="H2078" s="400"/>
      <c r="I2078" s="400"/>
      <c r="J2078" s="409"/>
      <c r="K2078" s="400"/>
      <c r="L2078" s="400"/>
      <c r="M2078" s="400"/>
      <c r="N2078" s="400"/>
      <c r="O2078" s="400"/>
      <c r="P2078" s="400"/>
      <c r="Q2078" s="400"/>
      <c r="R2078" s="400"/>
      <c r="S2078" s="400"/>
      <c r="T2078" s="400"/>
      <c r="V2078" s="403"/>
      <c r="W2078" s="403"/>
      <c r="X2078" s="403"/>
      <c r="Y2078" s="400"/>
      <c r="Z2078" s="400"/>
      <c r="AA2078" s="400"/>
      <c r="AB2078" s="400"/>
      <c r="AC2078" s="400"/>
      <c r="AD2078" s="400"/>
      <c r="AE2078" s="400"/>
      <c r="AF2078" s="400"/>
      <c r="AG2078" s="408"/>
      <c r="AH2078" s="400"/>
      <c r="AI2078" s="400"/>
      <c r="AJ2078" s="400"/>
      <c r="AK2078" s="400"/>
      <c r="AL2078" s="6"/>
      <c r="AM2078" s="6"/>
      <c r="AN2078" s="8"/>
    </row>
    <row r="2079" spans="1:40">
      <c r="A2079" s="725"/>
      <c r="B2079" s="727"/>
      <c r="C2079" s="726"/>
      <c r="D2079" s="726"/>
      <c r="E2079" s="400"/>
      <c r="F2079" s="401"/>
      <c r="G2079" s="400"/>
      <c r="H2079" s="400"/>
      <c r="I2079" s="400"/>
      <c r="J2079" s="409"/>
      <c r="K2079" s="400"/>
      <c r="L2079" s="400"/>
      <c r="M2079" s="400"/>
      <c r="N2079" s="400"/>
      <c r="O2079" s="400"/>
      <c r="P2079" s="400"/>
      <c r="Q2079" s="400"/>
      <c r="R2079" s="400"/>
      <c r="S2079" s="400"/>
      <c r="T2079" s="400"/>
      <c r="V2079" s="403"/>
      <c r="W2079" s="403"/>
      <c r="X2079" s="403"/>
      <c r="Y2079" s="400"/>
      <c r="Z2079" s="400"/>
      <c r="AA2079" s="400"/>
      <c r="AB2079" s="400"/>
      <c r="AC2079" s="400"/>
      <c r="AD2079" s="400"/>
      <c r="AE2079" s="400"/>
      <c r="AF2079" s="400"/>
      <c r="AG2079" s="408"/>
      <c r="AH2079" s="400"/>
      <c r="AI2079" s="400"/>
      <c r="AJ2079" s="400"/>
      <c r="AK2079" s="400"/>
      <c r="AL2079" s="6"/>
      <c r="AM2079" s="6"/>
      <c r="AN2079" s="8"/>
    </row>
    <row r="2080" spans="1:40">
      <c r="A2080" s="725"/>
      <c r="B2080" s="727"/>
      <c r="C2080" s="726"/>
      <c r="D2080" s="726"/>
      <c r="E2080" s="400"/>
      <c r="F2080" s="401"/>
      <c r="G2080" s="400"/>
      <c r="H2080" s="400"/>
      <c r="I2080" s="400"/>
      <c r="J2080" s="409"/>
      <c r="K2080" s="400"/>
      <c r="L2080" s="400"/>
      <c r="M2080" s="400"/>
      <c r="N2080" s="400"/>
      <c r="O2080" s="400"/>
      <c r="P2080" s="400"/>
      <c r="Q2080" s="400"/>
      <c r="R2080" s="400"/>
      <c r="S2080" s="400"/>
      <c r="T2080" s="400"/>
      <c r="V2080" s="403"/>
      <c r="W2080" s="403"/>
      <c r="X2080" s="403"/>
      <c r="Y2080" s="400"/>
      <c r="Z2080" s="400"/>
      <c r="AA2080" s="400"/>
      <c r="AB2080" s="400"/>
      <c r="AC2080" s="400"/>
      <c r="AD2080" s="400"/>
      <c r="AE2080" s="400"/>
      <c r="AF2080" s="400"/>
      <c r="AG2080" s="408"/>
      <c r="AH2080" s="400"/>
      <c r="AI2080" s="400"/>
      <c r="AJ2080" s="400"/>
      <c r="AK2080" s="400"/>
      <c r="AL2080" s="6"/>
      <c r="AM2080" s="6"/>
      <c r="AN2080" s="8"/>
    </row>
    <row r="2081" spans="1:40">
      <c r="A2081" s="725"/>
      <c r="B2081" s="727"/>
      <c r="C2081" s="726"/>
      <c r="D2081" s="726"/>
      <c r="E2081" s="400"/>
      <c r="F2081" s="401"/>
      <c r="G2081" s="400"/>
      <c r="H2081" s="400"/>
      <c r="I2081" s="400"/>
      <c r="J2081" s="409"/>
      <c r="K2081" s="400"/>
      <c r="L2081" s="400"/>
      <c r="M2081" s="400"/>
      <c r="N2081" s="400"/>
      <c r="O2081" s="400"/>
      <c r="P2081" s="400"/>
      <c r="Q2081" s="400"/>
      <c r="R2081" s="400"/>
      <c r="S2081" s="400"/>
      <c r="T2081" s="400"/>
      <c r="V2081" s="403"/>
      <c r="W2081" s="403"/>
      <c r="X2081" s="403"/>
      <c r="Y2081" s="400"/>
      <c r="Z2081" s="400"/>
      <c r="AA2081" s="400"/>
      <c r="AB2081" s="400"/>
      <c r="AC2081" s="400"/>
      <c r="AD2081" s="400"/>
      <c r="AE2081" s="400"/>
      <c r="AF2081" s="400"/>
      <c r="AG2081" s="408"/>
      <c r="AH2081" s="400"/>
      <c r="AI2081" s="400"/>
      <c r="AJ2081" s="400"/>
      <c r="AK2081" s="400"/>
      <c r="AL2081" s="6"/>
      <c r="AM2081" s="6"/>
      <c r="AN2081" s="8"/>
    </row>
    <row r="2082" spans="1:40">
      <c r="A2082" s="725"/>
      <c r="B2082" s="727"/>
      <c r="C2082" s="726"/>
      <c r="D2082" s="726"/>
      <c r="E2082" s="400"/>
      <c r="F2082" s="401"/>
      <c r="G2082" s="400"/>
      <c r="H2082" s="400"/>
      <c r="I2082" s="400"/>
      <c r="J2082" s="409"/>
      <c r="K2082" s="400"/>
      <c r="L2082" s="400"/>
      <c r="M2082" s="400"/>
      <c r="N2082" s="400"/>
      <c r="O2082" s="400"/>
      <c r="P2082" s="400"/>
      <c r="Q2082" s="400"/>
      <c r="R2082" s="400"/>
      <c r="S2082" s="400"/>
      <c r="T2082" s="400"/>
      <c r="V2082" s="403"/>
      <c r="W2082" s="403"/>
      <c r="X2082" s="403"/>
      <c r="Y2082" s="400"/>
      <c r="Z2082" s="400"/>
      <c r="AA2082" s="400"/>
      <c r="AB2082" s="400"/>
      <c r="AC2082" s="400"/>
      <c r="AD2082" s="400"/>
      <c r="AE2082" s="400"/>
      <c r="AF2082" s="400"/>
      <c r="AG2082" s="408"/>
      <c r="AH2082" s="400"/>
      <c r="AI2082" s="400"/>
      <c r="AJ2082" s="400"/>
      <c r="AK2082" s="400"/>
      <c r="AL2082" s="6"/>
      <c r="AM2082" s="6"/>
      <c r="AN2082" s="8"/>
    </row>
    <row r="2083" spans="1:40">
      <c r="A2083" s="725"/>
      <c r="B2083" s="727"/>
      <c r="C2083" s="726"/>
      <c r="D2083" s="726"/>
      <c r="E2083" s="400"/>
      <c r="F2083" s="401"/>
      <c r="G2083" s="400"/>
      <c r="H2083" s="400"/>
      <c r="I2083" s="400"/>
      <c r="J2083" s="409"/>
      <c r="K2083" s="400"/>
      <c r="L2083" s="400"/>
      <c r="M2083" s="400"/>
      <c r="N2083" s="400"/>
      <c r="O2083" s="400"/>
      <c r="P2083" s="400"/>
      <c r="Q2083" s="400"/>
      <c r="R2083" s="400"/>
      <c r="S2083" s="400"/>
      <c r="T2083" s="400"/>
      <c r="V2083" s="403"/>
      <c r="W2083" s="403"/>
      <c r="X2083" s="403"/>
      <c r="Y2083" s="400"/>
      <c r="Z2083" s="400"/>
      <c r="AA2083" s="400"/>
      <c r="AB2083" s="400"/>
      <c r="AC2083" s="400"/>
      <c r="AD2083" s="400"/>
      <c r="AE2083" s="400"/>
      <c r="AF2083" s="400"/>
      <c r="AG2083" s="408"/>
      <c r="AH2083" s="400"/>
      <c r="AI2083" s="400"/>
      <c r="AJ2083" s="400"/>
      <c r="AK2083" s="400"/>
      <c r="AL2083" s="6"/>
      <c r="AM2083" s="6"/>
      <c r="AN2083" s="8"/>
    </row>
    <row r="2084" spans="1:40">
      <c r="A2084" s="725"/>
      <c r="B2084" s="727"/>
      <c r="C2084" s="726"/>
      <c r="D2084" s="726"/>
      <c r="E2084" s="400"/>
      <c r="F2084" s="401"/>
      <c r="G2084" s="400"/>
      <c r="H2084" s="400"/>
      <c r="I2084" s="400"/>
      <c r="J2084" s="409"/>
      <c r="K2084" s="400"/>
      <c r="L2084" s="400"/>
      <c r="M2084" s="400"/>
      <c r="N2084" s="400"/>
      <c r="O2084" s="400"/>
      <c r="P2084" s="400"/>
      <c r="Q2084" s="400"/>
      <c r="R2084" s="400"/>
      <c r="S2084" s="400"/>
      <c r="T2084" s="400"/>
      <c r="V2084" s="403"/>
      <c r="W2084" s="403"/>
      <c r="X2084" s="403"/>
      <c r="Y2084" s="400"/>
      <c r="Z2084" s="400"/>
      <c r="AA2084" s="400"/>
      <c r="AB2084" s="400"/>
      <c r="AC2084" s="400"/>
      <c r="AD2084" s="400"/>
      <c r="AE2084" s="400"/>
      <c r="AF2084" s="400"/>
      <c r="AG2084" s="408"/>
      <c r="AH2084" s="400"/>
      <c r="AI2084" s="400"/>
      <c r="AJ2084" s="400"/>
      <c r="AK2084" s="400"/>
      <c r="AL2084" s="6"/>
      <c r="AM2084" s="6"/>
      <c r="AN2084" s="8"/>
    </row>
    <row r="2085" spans="1:40">
      <c r="A2085" s="725"/>
      <c r="B2085" s="727"/>
      <c r="C2085" s="726"/>
      <c r="D2085" s="726"/>
      <c r="E2085" s="400"/>
      <c r="F2085" s="401"/>
      <c r="G2085" s="400"/>
      <c r="H2085" s="400"/>
      <c r="I2085" s="400"/>
      <c r="J2085" s="409"/>
      <c r="K2085" s="400"/>
      <c r="L2085" s="400"/>
      <c r="M2085" s="400"/>
      <c r="N2085" s="400"/>
      <c r="O2085" s="400"/>
      <c r="P2085" s="400"/>
      <c r="Q2085" s="400"/>
      <c r="R2085" s="400"/>
      <c r="S2085" s="400"/>
      <c r="T2085" s="400"/>
      <c r="V2085" s="403"/>
      <c r="W2085" s="403"/>
      <c r="X2085" s="403"/>
      <c r="Y2085" s="400"/>
      <c r="Z2085" s="400"/>
      <c r="AA2085" s="400"/>
      <c r="AB2085" s="400"/>
      <c r="AC2085" s="400"/>
      <c r="AD2085" s="400"/>
      <c r="AE2085" s="400"/>
      <c r="AF2085" s="400"/>
      <c r="AG2085" s="408"/>
      <c r="AH2085" s="400"/>
      <c r="AI2085" s="400"/>
      <c r="AJ2085" s="400"/>
      <c r="AK2085" s="400"/>
      <c r="AL2085" s="6"/>
      <c r="AM2085" s="6"/>
      <c r="AN2085" s="8"/>
    </row>
    <row r="2086" spans="1:40">
      <c r="A2086" s="725"/>
      <c r="B2086" s="727"/>
      <c r="C2086" s="726"/>
      <c r="D2086" s="726"/>
      <c r="E2086" s="400"/>
      <c r="F2086" s="401"/>
      <c r="G2086" s="400"/>
      <c r="H2086" s="400"/>
      <c r="I2086" s="400"/>
      <c r="J2086" s="409"/>
      <c r="K2086" s="400"/>
      <c r="L2086" s="400"/>
      <c r="M2086" s="400"/>
      <c r="N2086" s="400"/>
      <c r="O2086" s="400"/>
      <c r="P2086" s="400"/>
      <c r="Q2086" s="400"/>
      <c r="R2086" s="400"/>
      <c r="S2086" s="400"/>
      <c r="T2086" s="400"/>
      <c r="V2086" s="403"/>
      <c r="W2086" s="403"/>
      <c r="X2086" s="403"/>
      <c r="Y2086" s="400"/>
      <c r="Z2086" s="400"/>
      <c r="AA2086" s="400"/>
      <c r="AB2086" s="400"/>
      <c r="AC2086" s="400"/>
      <c r="AD2086" s="400"/>
      <c r="AE2086" s="400"/>
      <c r="AF2086" s="400"/>
      <c r="AG2086" s="408"/>
      <c r="AH2086" s="400"/>
      <c r="AI2086" s="400"/>
      <c r="AJ2086" s="400"/>
      <c r="AK2086" s="400"/>
      <c r="AL2086" s="6"/>
      <c r="AM2086" s="6"/>
      <c r="AN2086" s="8"/>
    </row>
    <row r="2087" spans="1:40">
      <c r="A2087" s="725"/>
      <c r="B2087" s="727"/>
      <c r="C2087" s="726"/>
      <c r="D2087" s="726"/>
      <c r="E2087" s="400"/>
      <c r="F2087" s="401"/>
      <c r="G2087" s="400"/>
      <c r="H2087" s="400"/>
      <c r="I2087" s="400"/>
      <c r="J2087" s="409"/>
      <c r="K2087" s="400"/>
      <c r="L2087" s="400"/>
      <c r="M2087" s="400"/>
      <c r="N2087" s="400"/>
      <c r="O2087" s="400"/>
      <c r="P2087" s="400"/>
      <c r="Q2087" s="400"/>
      <c r="R2087" s="400"/>
      <c r="S2087" s="400"/>
      <c r="T2087" s="400"/>
      <c r="V2087" s="403"/>
      <c r="W2087" s="403"/>
      <c r="X2087" s="403"/>
      <c r="Y2087" s="400"/>
      <c r="Z2087" s="400"/>
      <c r="AA2087" s="400"/>
      <c r="AB2087" s="400"/>
      <c r="AC2087" s="400"/>
      <c r="AD2087" s="400"/>
      <c r="AE2087" s="400"/>
      <c r="AF2087" s="400"/>
      <c r="AG2087" s="408"/>
      <c r="AH2087" s="400"/>
      <c r="AI2087" s="400"/>
      <c r="AJ2087" s="400"/>
      <c r="AK2087" s="400"/>
      <c r="AL2087" s="6"/>
      <c r="AM2087" s="6"/>
      <c r="AN2087" s="8"/>
    </row>
    <row r="2088" spans="1:40">
      <c r="A2088" s="725"/>
      <c r="B2088" s="727"/>
      <c r="C2088" s="726"/>
      <c r="D2088" s="726"/>
      <c r="E2088" s="400"/>
      <c r="F2088" s="401"/>
      <c r="G2088" s="400"/>
      <c r="H2088" s="400"/>
      <c r="I2088" s="400"/>
      <c r="J2088" s="409"/>
      <c r="K2088" s="400"/>
      <c r="L2088" s="400"/>
      <c r="M2088" s="400"/>
      <c r="N2088" s="400"/>
      <c r="O2088" s="400"/>
      <c r="P2088" s="400"/>
      <c r="Q2088" s="400"/>
      <c r="R2088" s="400"/>
      <c r="S2088" s="400"/>
      <c r="T2088" s="400"/>
      <c r="V2088" s="403"/>
      <c r="W2088" s="403"/>
      <c r="X2088" s="403"/>
      <c r="Y2088" s="400"/>
      <c r="Z2088" s="400"/>
      <c r="AA2088" s="400"/>
      <c r="AB2088" s="400"/>
      <c r="AC2088" s="400"/>
      <c r="AD2088" s="400"/>
      <c r="AE2088" s="400"/>
      <c r="AF2088" s="400"/>
      <c r="AG2088" s="408"/>
      <c r="AH2088" s="400"/>
      <c r="AI2088" s="400"/>
      <c r="AJ2088" s="400"/>
      <c r="AK2088" s="400"/>
      <c r="AL2088" s="6"/>
      <c r="AM2088" s="6"/>
      <c r="AN2088" s="8"/>
    </row>
    <row r="2089" spans="1:40">
      <c r="A2089" s="725"/>
      <c r="B2089" s="727"/>
      <c r="C2089" s="726"/>
      <c r="D2089" s="726"/>
      <c r="E2089" s="400"/>
      <c r="F2089" s="401"/>
      <c r="G2089" s="400"/>
      <c r="H2089" s="400"/>
      <c r="I2089" s="400"/>
      <c r="J2089" s="409"/>
      <c r="K2089" s="400"/>
      <c r="L2089" s="400"/>
      <c r="M2089" s="400"/>
      <c r="N2089" s="400"/>
      <c r="O2089" s="400"/>
      <c r="P2089" s="400"/>
      <c r="Q2089" s="400"/>
      <c r="R2089" s="400"/>
      <c r="S2089" s="400"/>
      <c r="T2089" s="400"/>
      <c r="V2089" s="403"/>
      <c r="W2089" s="403"/>
      <c r="X2089" s="403"/>
      <c r="Y2089" s="400"/>
      <c r="Z2089" s="400"/>
      <c r="AA2089" s="400"/>
      <c r="AB2089" s="400"/>
      <c r="AC2089" s="400"/>
      <c r="AD2089" s="400"/>
      <c r="AE2089" s="400"/>
      <c r="AF2089" s="400"/>
      <c r="AG2089" s="408"/>
      <c r="AH2089" s="400"/>
      <c r="AI2089" s="400"/>
      <c r="AJ2089" s="400"/>
      <c r="AK2089" s="400"/>
      <c r="AL2089" s="6"/>
      <c r="AM2089" s="6"/>
      <c r="AN2089" s="8"/>
    </row>
    <row r="2090" spans="1:40">
      <c r="A2090" s="725"/>
      <c r="B2090" s="727"/>
      <c r="C2090" s="726"/>
      <c r="D2090" s="726"/>
      <c r="E2090" s="400"/>
      <c r="F2090" s="401"/>
      <c r="G2090" s="400"/>
      <c r="H2090" s="400"/>
      <c r="I2090" s="400"/>
      <c r="J2090" s="409"/>
      <c r="K2090" s="400"/>
      <c r="L2090" s="400"/>
      <c r="M2090" s="400"/>
      <c r="N2090" s="400"/>
      <c r="O2090" s="400"/>
      <c r="P2090" s="400"/>
      <c r="Q2090" s="400"/>
      <c r="R2090" s="400"/>
      <c r="S2090" s="400"/>
      <c r="T2090" s="400"/>
      <c r="V2090" s="403"/>
      <c r="W2090" s="403"/>
      <c r="X2090" s="403"/>
      <c r="Y2090" s="400"/>
      <c r="Z2090" s="400"/>
      <c r="AA2090" s="400"/>
      <c r="AB2090" s="400"/>
      <c r="AC2090" s="400"/>
      <c r="AD2090" s="400"/>
      <c r="AE2090" s="400"/>
      <c r="AF2090" s="400"/>
      <c r="AG2090" s="408"/>
      <c r="AH2090" s="400"/>
      <c r="AI2090" s="400"/>
      <c r="AJ2090" s="400"/>
      <c r="AK2090" s="400"/>
      <c r="AL2090" s="6"/>
      <c r="AM2090" s="6"/>
      <c r="AN2090" s="8"/>
    </row>
    <row r="2091" spans="1:40">
      <c r="A2091" s="725"/>
      <c r="B2091" s="727"/>
      <c r="C2091" s="726"/>
      <c r="D2091" s="726"/>
      <c r="E2091" s="400"/>
      <c r="F2091" s="401"/>
      <c r="G2091" s="400"/>
      <c r="H2091" s="400"/>
      <c r="I2091" s="400"/>
      <c r="J2091" s="409"/>
      <c r="K2091" s="400"/>
      <c r="L2091" s="400"/>
      <c r="M2091" s="400"/>
      <c r="N2091" s="400"/>
      <c r="O2091" s="400"/>
      <c r="P2091" s="400"/>
      <c r="Q2091" s="400"/>
      <c r="R2091" s="400"/>
      <c r="S2091" s="400"/>
      <c r="T2091" s="400"/>
      <c r="V2091" s="403"/>
      <c r="W2091" s="403"/>
      <c r="X2091" s="403"/>
      <c r="Y2091" s="400"/>
      <c r="Z2091" s="400"/>
      <c r="AA2091" s="400"/>
      <c r="AB2091" s="400"/>
      <c r="AC2091" s="400"/>
      <c r="AD2091" s="400"/>
      <c r="AE2091" s="400"/>
      <c r="AF2091" s="400"/>
      <c r="AG2091" s="408"/>
      <c r="AH2091" s="400"/>
      <c r="AI2091" s="400"/>
      <c r="AJ2091" s="400"/>
      <c r="AK2091" s="400"/>
      <c r="AL2091" s="6"/>
      <c r="AM2091" s="6"/>
      <c r="AN2091" s="8"/>
    </row>
    <row r="2092" spans="1:40">
      <c r="A2092" s="725"/>
      <c r="B2092" s="727"/>
      <c r="C2092" s="726"/>
      <c r="D2092" s="726"/>
      <c r="E2092" s="400"/>
      <c r="F2092" s="401"/>
      <c r="G2092" s="400"/>
      <c r="H2092" s="400"/>
      <c r="I2092" s="400"/>
      <c r="J2092" s="409"/>
      <c r="K2092" s="400"/>
      <c r="L2092" s="400"/>
      <c r="M2092" s="400"/>
      <c r="N2092" s="400"/>
      <c r="O2092" s="400"/>
      <c r="P2092" s="400"/>
      <c r="Q2092" s="400"/>
      <c r="R2092" s="400"/>
      <c r="S2092" s="400"/>
      <c r="T2092" s="400"/>
      <c r="V2092" s="403"/>
      <c r="W2092" s="403"/>
      <c r="X2092" s="403"/>
      <c r="Y2092" s="400"/>
      <c r="Z2092" s="400"/>
      <c r="AA2092" s="400"/>
      <c r="AB2092" s="400"/>
      <c r="AC2092" s="400"/>
      <c r="AD2092" s="400"/>
      <c r="AE2092" s="400"/>
      <c r="AF2092" s="400"/>
      <c r="AG2092" s="408"/>
      <c r="AH2092" s="400"/>
      <c r="AI2092" s="400"/>
      <c r="AJ2092" s="400"/>
      <c r="AK2092" s="400"/>
      <c r="AL2092" s="6"/>
      <c r="AM2092" s="6"/>
      <c r="AN2092" s="8"/>
    </row>
    <row r="2093" spans="1:40">
      <c r="A2093" s="725"/>
      <c r="B2093" s="727"/>
      <c r="C2093" s="726"/>
      <c r="D2093" s="726"/>
      <c r="E2093" s="400"/>
      <c r="F2093" s="401"/>
      <c r="G2093" s="400"/>
      <c r="H2093" s="400"/>
      <c r="I2093" s="400"/>
      <c r="J2093" s="409"/>
      <c r="K2093" s="400"/>
      <c r="L2093" s="400"/>
      <c r="M2093" s="400"/>
      <c r="N2093" s="400"/>
      <c r="O2093" s="400"/>
      <c r="P2093" s="400"/>
      <c r="Q2093" s="400"/>
      <c r="R2093" s="400"/>
      <c r="S2093" s="400"/>
      <c r="T2093" s="400"/>
      <c r="V2093" s="403"/>
      <c r="W2093" s="403"/>
      <c r="X2093" s="403"/>
      <c r="Y2093" s="400"/>
      <c r="Z2093" s="400"/>
      <c r="AA2093" s="400"/>
      <c r="AB2093" s="400"/>
      <c r="AC2093" s="400"/>
      <c r="AD2093" s="400"/>
      <c r="AE2093" s="400"/>
      <c r="AF2093" s="400"/>
      <c r="AG2093" s="408"/>
      <c r="AH2093" s="400"/>
      <c r="AI2093" s="400"/>
      <c r="AJ2093" s="400"/>
      <c r="AK2093" s="400"/>
      <c r="AL2093" s="6"/>
      <c r="AM2093" s="6"/>
      <c r="AN2093" s="8"/>
    </row>
    <row r="2094" spans="1:40">
      <c r="A2094" s="725"/>
      <c r="B2094" s="727"/>
      <c r="C2094" s="726"/>
      <c r="D2094" s="726"/>
      <c r="E2094" s="400"/>
      <c r="F2094" s="401"/>
      <c r="G2094" s="400"/>
      <c r="H2094" s="400"/>
      <c r="I2094" s="400"/>
      <c r="J2094" s="409"/>
      <c r="K2094" s="400"/>
      <c r="L2094" s="400"/>
      <c r="M2094" s="400"/>
      <c r="N2094" s="400"/>
      <c r="O2094" s="400"/>
      <c r="P2094" s="400"/>
      <c r="Q2094" s="400"/>
      <c r="R2094" s="400"/>
      <c r="S2094" s="400"/>
      <c r="T2094" s="400"/>
      <c r="V2094" s="403"/>
      <c r="W2094" s="403"/>
      <c r="X2094" s="403"/>
      <c r="Y2094" s="400"/>
      <c r="Z2094" s="400"/>
      <c r="AA2094" s="400"/>
      <c r="AB2094" s="400"/>
      <c r="AC2094" s="400"/>
      <c r="AD2094" s="400"/>
      <c r="AE2094" s="400"/>
      <c r="AF2094" s="400"/>
      <c r="AG2094" s="408"/>
      <c r="AH2094" s="400"/>
      <c r="AI2094" s="400"/>
      <c r="AJ2094" s="400"/>
      <c r="AK2094" s="400"/>
      <c r="AL2094" s="6"/>
      <c r="AM2094" s="6"/>
      <c r="AN2094" s="8"/>
    </row>
    <row r="2095" spans="1:40">
      <c r="A2095" s="725"/>
      <c r="B2095" s="727"/>
      <c r="C2095" s="726"/>
      <c r="D2095" s="726"/>
      <c r="E2095" s="400"/>
      <c r="F2095" s="401"/>
      <c r="G2095" s="400"/>
      <c r="H2095" s="400"/>
      <c r="I2095" s="400"/>
      <c r="J2095" s="409"/>
      <c r="K2095" s="400"/>
      <c r="L2095" s="400"/>
      <c r="M2095" s="400"/>
      <c r="N2095" s="400"/>
      <c r="O2095" s="400"/>
      <c r="P2095" s="400"/>
      <c r="Q2095" s="400"/>
      <c r="R2095" s="400"/>
      <c r="S2095" s="400"/>
      <c r="T2095" s="400"/>
      <c r="V2095" s="403"/>
      <c r="W2095" s="403"/>
      <c r="X2095" s="403"/>
      <c r="Y2095" s="400"/>
      <c r="Z2095" s="400"/>
      <c r="AA2095" s="400"/>
      <c r="AB2095" s="400"/>
      <c r="AC2095" s="400"/>
      <c r="AD2095" s="400"/>
      <c r="AE2095" s="400"/>
      <c r="AF2095" s="400"/>
      <c r="AG2095" s="408"/>
      <c r="AH2095" s="400"/>
      <c r="AI2095" s="400"/>
      <c r="AJ2095" s="400"/>
      <c r="AK2095" s="400"/>
      <c r="AL2095" s="6"/>
      <c r="AM2095" s="6"/>
      <c r="AN2095" s="8"/>
    </row>
    <row r="2096" spans="1:40">
      <c r="A2096" s="725"/>
      <c r="B2096" s="727"/>
      <c r="C2096" s="726"/>
      <c r="D2096" s="726"/>
      <c r="E2096" s="400"/>
      <c r="F2096" s="401"/>
      <c r="G2096" s="400"/>
      <c r="H2096" s="400"/>
      <c r="I2096" s="400"/>
      <c r="J2096" s="409"/>
      <c r="K2096" s="400"/>
      <c r="L2096" s="400"/>
      <c r="M2096" s="400"/>
      <c r="N2096" s="400"/>
      <c r="O2096" s="400"/>
      <c r="P2096" s="400"/>
      <c r="Q2096" s="400"/>
      <c r="R2096" s="400"/>
      <c r="S2096" s="400"/>
      <c r="T2096" s="400"/>
      <c r="V2096" s="403"/>
      <c r="W2096" s="403"/>
      <c r="X2096" s="403"/>
      <c r="Y2096" s="400"/>
      <c r="Z2096" s="400"/>
      <c r="AA2096" s="400"/>
      <c r="AB2096" s="400"/>
      <c r="AC2096" s="400"/>
      <c r="AD2096" s="400"/>
      <c r="AE2096" s="400"/>
      <c r="AF2096" s="400"/>
      <c r="AG2096" s="408"/>
      <c r="AH2096" s="400"/>
      <c r="AI2096" s="400"/>
      <c r="AJ2096" s="400"/>
      <c r="AK2096" s="400"/>
      <c r="AL2096" s="6"/>
      <c r="AM2096" s="6"/>
      <c r="AN2096" s="8"/>
    </row>
    <row r="2097" spans="1:40">
      <c r="A2097" s="725"/>
      <c r="B2097" s="727"/>
      <c r="C2097" s="726"/>
      <c r="D2097" s="726"/>
      <c r="E2097" s="400"/>
      <c r="F2097" s="401"/>
      <c r="G2097" s="400"/>
      <c r="H2097" s="400"/>
      <c r="I2097" s="400"/>
      <c r="J2097" s="409"/>
      <c r="K2097" s="400"/>
      <c r="L2097" s="400"/>
      <c r="M2097" s="400"/>
      <c r="N2097" s="400"/>
      <c r="O2097" s="400"/>
      <c r="P2097" s="400"/>
      <c r="Q2097" s="400"/>
      <c r="R2097" s="400"/>
      <c r="S2097" s="400"/>
      <c r="T2097" s="400"/>
      <c r="V2097" s="403"/>
      <c r="W2097" s="403"/>
      <c r="X2097" s="403"/>
      <c r="Y2097" s="400"/>
      <c r="Z2097" s="400"/>
      <c r="AA2097" s="400"/>
      <c r="AB2097" s="400"/>
      <c r="AC2097" s="400"/>
      <c r="AD2097" s="400"/>
      <c r="AE2097" s="400"/>
      <c r="AF2097" s="400"/>
      <c r="AG2097" s="408"/>
      <c r="AH2097" s="400"/>
      <c r="AI2097" s="400"/>
      <c r="AJ2097" s="400"/>
      <c r="AK2097" s="400"/>
      <c r="AL2097" s="6"/>
      <c r="AM2097" s="6"/>
      <c r="AN2097" s="8"/>
    </row>
    <row r="2098" spans="1:40">
      <c r="A2098" s="725"/>
      <c r="B2098" s="727"/>
      <c r="C2098" s="726"/>
      <c r="D2098" s="726"/>
      <c r="E2098" s="400"/>
      <c r="F2098" s="401"/>
      <c r="G2098" s="400"/>
      <c r="H2098" s="400"/>
      <c r="I2098" s="400"/>
      <c r="J2098" s="409"/>
      <c r="K2098" s="400"/>
      <c r="L2098" s="400"/>
      <c r="M2098" s="400"/>
      <c r="N2098" s="400"/>
      <c r="O2098" s="400"/>
      <c r="P2098" s="400"/>
      <c r="Q2098" s="400"/>
      <c r="R2098" s="400"/>
      <c r="S2098" s="400"/>
      <c r="T2098" s="400"/>
      <c r="V2098" s="403"/>
      <c r="W2098" s="403"/>
      <c r="X2098" s="403"/>
      <c r="Y2098" s="400"/>
      <c r="Z2098" s="400"/>
      <c r="AA2098" s="400"/>
      <c r="AB2098" s="400"/>
      <c r="AC2098" s="400"/>
      <c r="AD2098" s="400"/>
      <c r="AE2098" s="400"/>
      <c r="AF2098" s="400"/>
      <c r="AG2098" s="408"/>
      <c r="AH2098" s="400"/>
      <c r="AI2098" s="400"/>
      <c r="AJ2098" s="400"/>
      <c r="AK2098" s="400"/>
      <c r="AL2098" s="6"/>
      <c r="AM2098" s="6"/>
      <c r="AN2098" s="8"/>
    </row>
    <row r="2099" spans="1:40">
      <c r="A2099" s="725"/>
      <c r="B2099" s="727"/>
      <c r="C2099" s="726"/>
      <c r="D2099" s="726"/>
      <c r="E2099" s="400"/>
      <c r="F2099" s="401"/>
      <c r="G2099" s="400"/>
      <c r="H2099" s="400"/>
      <c r="I2099" s="400"/>
      <c r="J2099" s="409"/>
      <c r="K2099" s="400"/>
      <c r="L2099" s="400"/>
      <c r="M2099" s="400"/>
      <c r="N2099" s="400"/>
      <c r="O2099" s="400"/>
      <c r="P2099" s="400"/>
      <c r="Q2099" s="400"/>
      <c r="R2099" s="400"/>
      <c r="S2099" s="400"/>
      <c r="T2099" s="400"/>
      <c r="W2099" s="403"/>
      <c r="X2099" s="403"/>
      <c r="Y2099" s="400"/>
      <c r="Z2099" s="400"/>
      <c r="AA2099" s="400"/>
      <c r="AB2099" s="400"/>
      <c r="AC2099" s="400"/>
      <c r="AD2099" s="400"/>
      <c r="AE2099" s="400"/>
      <c r="AF2099" s="400"/>
      <c r="AG2099" s="408"/>
      <c r="AH2099" s="400"/>
      <c r="AI2099" s="400"/>
      <c r="AJ2099" s="400"/>
      <c r="AK2099" s="400"/>
      <c r="AL2099" s="6"/>
      <c r="AM2099" s="6"/>
      <c r="AN2099" s="8"/>
    </row>
    <row r="2100" spans="1:40">
      <c r="A2100" s="725"/>
      <c r="B2100" s="727"/>
      <c r="C2100" s="726"/>
      <c r="D2100" s="726"/>
      <c r="E2100" s="400"/>
      <c r="F2100" s="401"/>
      <c r="G2100" s="400"/>
      <c r="H2100" s="400"/>
      <c r="I2100" s="400"/>
      <c r="J2100" s="409"/>
      <c r="K2100" s="400"/>
      <c r="L2100" s="400"/>
      <c r="M2100" s="400"/>
      <c r="N2100" s="400"/>
      <c r="O2100" s="400"/>
      <c r="P2100" s="400"/>
      <c r="Q2100" s="400"/>
      <c r="R2100" s="400"/>
      <c r="S2100" s="400"/>
      <c r="T2100" s="400"/>
      <c r="V2100" s="403"/>
      <c r="W2100" s="403"/>
      <c r="X2100" s="403"/>
      <c r="Y2100" s="400"/>
      <c r="Z2100" s="400"/>
      <c r="AA2100" s="400"/>
      <c r="AB2100" s="400"/>
      <c r="AC2100" s="400"/>
      <c r="AD2100" s="400"/>
      <c r="AE2100" s="400"/>
      <c r="AF2100" s="400"/>
      <c r="AG2100" s="408"/>
      <c r="AH2100" s="400"/>
      <c r="AI2100" s="400"/>
      <c r="AJ2100" s="400"/>
      <c r="AK2100" s="400"/>
      <c r="AL2100" s="6"/>
      <c r="AM2100" s="6"/>
      <c r="AN2100" s="8"/>
    </row>
    <row r="2101" spans="1:40">
      <c r="A2101" s="725"/>
      <c r="B2101" s="727"/>
      <c r="C2101" s="726"/>
      <c r="D2101" s="726"/>
      <c r="E2101" s="400"/>
      <c r="F2101" s="401"/>
      <c r="G2101" s="400"/>
      <c r="H2101" s="400"/>
      <c r="I2101" s="400"/>
      <c r="J2101" s="409"/>
      <c r="K2101" s="400"/>
      <c r="L2101" s="400"/>
      <c r="M2101" s="400"/>
      <c r="N2101" s="400"/>
      <c r="O2101" s="400"/>
      <c r="P2101" s="400"/>
      <c r="Q2101" s="400"/>
      <c r="R2101" s="400"/>
      <c r="S2101" s="400"/>
      <c r="T2101" s="400"/>
      <c r="V2101" s="403"/>
      <c r="W2101" s="403"/>
      <c r="X2101" s="403"/>
      <c r="Y2101" s="400"/>
      <c r="Z2101" s="400"/>
      <c r="AA2101" s="400"/>
      <c r="AB2101" s="400"/>
      <c r="AC2101" s="400"/>
      <c r="AD2101" s="400"/>
      <c r="AE2101" s="400"/>
      <c r="AF2101" s="400"/>
      <c r="AG2101" s="408"/>
      <c r="AH2101" s="400"/>
      <c r="AI2101" s="400"/>
      <c r="AJ2101" s="400"/>
      <c r="AK2101" s="400"/>
      <c r="AL2101" s="6"/>
      <c r="AM2101" s="6"/>
      <c r="AN2101" s="8"/>
    </row>
    <row r="2102" spans="1:40">
      <c r="A2102" s="725"/>
      <c r="B2102" s="727"/>
      <c r="C2102" s="726"/>
      <c r="D2102" s="726"/>
      <c r="E2102" s="400"/>
      <c r="F2102" s="401"/>
      <c r="G2102" s="400"/>
      <c r="H2102" s="400"/>
      <c r="I2102" s="400"/>
      <c r="J2102" s="409"/>
      <c r="K2102" s="400"/>
      <c r="L2102" s="400"/>
      <c r="M2102" s="400"/>
      <c r="N2102" s="400"/>
      <c r="O2102" s="400"/>
      <c r="P2102" s="400"/>
      <c r="Q2102" s="400"/>
      <c r="R2102" s="400"/>
      <c r="S2102" s="400"/>
      <c r="T2102" s="400"/>
      <c r="V2102" s="403"/>
      <c r="W2102" s="403"/>
      <c r="X2102" s="403"/>
      <c r="Y2102" s="400"/>
      <c r="Z2102" s="400"/>
      <c r="AA2102" s="400"/>
      <c r="AB2102" s="400"/>
      <c r="AC2102" s="400"/>
      <c r="AD2102" s="400"/>
      <c r="AE2102" s="400"/>
      <c r="AF2102" s="400"/>
      <c r="AG2102" s="408"/>
      <c r="AH2102" s="400"/>
      <c r="AI2102" s="400"/>
      <c r="AJ2102" s="400"/>
      <c r="AK2102" s="400"/>
      <c r="AL2102" s="6"/>
      <c r="AM2102" s="6"/>
      <c r="AN2102" s="8"/>
    </row>
    <row r="2103" spans="1:40">
      <c r="A2103" s="725"/>
      <c r="B2103" s="727"/>
      <c r="C2103" s="726"/>
      <c r="D2103" s="726"/>
      <c r="E2103" s="400"/>
      <c r="F2103" s="401"/>
      <c r="G2103" s="400"/>
      <c r="H2103" s="400"/>
      <c r="I2103" s="400"/>
      <c r="J2103" s="409"/>
      <c r="K2103" s="400"/>
      <c r="L2103" s="400"/>
      <c r="M2103" s="400"/>
      <c r="N2103" s="400"/>
      <c r="O2103" s="400"/>
      <c r="P2103" s="400"/>
      <c r="Q2103" s="400"/>
      <c r="R2103" s="400"/>
      <c r="S2103" s="400"/>
      <c r="T2103" s="400"/>
      <c r="V2103" s="403"/>
      <c r="W2103" s="403"/>
      <c r="X2103" s="403"/>
      <c r="Y2103" s="400"/>
      <c r="Z2103" s="400"/>
      <c r="AA2103" s="400"/>
      <c r="AB2103" s="400"/>
      <c r="AC2103" s="400"/>
      <c r="AD2103" s="400"/>
      <c r="AE2103" s="400"/>
      <c r="AF2103" s="400"/>
      <c r="AG2103" s="408"/>
      <c r="AH2103" s="400"/>
      <c r="AI2103" s="400"/>
      <c r="AJ2103" s="400"/>
      <c r="AK2103" s="400"/>
      <c r="AL2103" s="6"/>
      <c r="AM2103" s="6"/>
      <c r="AN2103" s="8"/>
    </row>
    <row r="2104" spans="1:40">
      <c r="A2104" s="725"/>
      <c r="B2104" s="727"/>
      <c r="C2104" s="726"/>
      <c r="D2104" s="726"/>
      <c r="E2104" s="400"/>
      <c r="F2104" s="401"/>
      <c r="G2104" s="400"/>
      <c r="H2104" s="400"/>
      <c r="I2104" s="400"/>
      <c r="J2104" s="409"/>
      <c r="K2104" s="400"/>
      <c r="L2104" s="400"/>
      <c r="M2104" s="400"/>
      <c r="N2104" s="400"/>
      <c r="O2104" s="400"/>
      <c r="P2104" s="400"/>
      <c r="Q2104" s="400"/>
      <c r="R2104" s="400"/>
      <c r="S2104" s="400"/>
      <c r="T2104" s="400"/>
      <c r="V2104" s="403"/>
      <c r="W2104" s="403"/>
      <c r="X2104" s="403"/>
      <c r="Y2104" s="400"/>
      <c r="Z2104" s="400"/>
      <c r="AA2104" s="400"/>
      <c r="AB2104" s="400"/>
      <c r="AC2104" s="400"/>
      <c r="AD2104" s="400"/>
      <c r="AE2104" s="400"/>
      <c r="AF2104" s="400"/>
      <c r="AG2104" s="408"/>
      <c r="AH2104" s="400"/>
      <c r="AI2104" s="400"/>
      <c r="AJ2104" s="400"/>
      <c r="AK2104" s="400"/>
      <c r="AL2104" s="6"/>
      <c r="AM2104" s="6"/>
      <c r="AN2104" s="8"/>
    </row>
    <row r="2105" spans="1:40">
      <c r="A2105" s="725"/>
      <c r="B2105" s="727"/>
      <c r="C2105" s="726"/>
      <c r="D2105" s="726"/>
      <c r="E2105" s="400"/>
      <c r="F2105" s="401"/>
      <c r="G2105" s="400"/>
      <c r="H2105" s="400"/>
      <c r="I2105" s="400"/>
      <c r="J2105" s="409"/>
      <c r="K2105" s="400"/>
      <c r="L2105" s="400"/>
      <c r="M2105" s="400"/>
      <c r="N2105" s="400"/>
      <c r="O2105" s="400"/>
      <c r="P2105" s="400"/>
      <c r="Q2105" s="400"/>
      <c r="R2105" s="400"/>
      <c r="S2105" s="400"/>
      <c r="T2105" s="400"/>
      <c r="W2105" s="403"/>
      <c r="X2105" s="403"/>
      <c r="Y2105" s="400"/>
      <c r="Z2105" s="400"/>
      <c r="AA2105" s="400"/>
      <c r="AB2105" s="400"/>
      <c r="AC2105" s="400"/>
      <c r="AD2105" s="400"/>
      <c r="AE2105" s="400"/>
      <c r="AF2105" s="400"/>
      <c r="AG2105" s="408"/>
      <c r="AH2105" s="400"/>
      <c r="AI2105" s="400"/>
      <c r="AJ2105" s="400"/>
      <c r="AK2105" s="400"/>
      <c r="AL2105" s="6"/>
      <c r="AM2105" s="6"/>
      <c r="AN2105" s="8"/>
    </row>
    <row r="2106" spans="1:40">
      <c r="A2106" s="725"/>
      <c r="B2106" s="727"/>
      <c r="C2106" s="726"/>
      <c r="D2106" s="726"/>
      <c r="E2106" s="400"/>
      <c r="F2106" s="401"/>
      <c r="G2106" s="400"/>
      <c r="H2106" s="400"/>
      <c r="I2106" s="400"/>
      <c r="J2106" s="409"/>
      <c r="K2106" s="400"/>
      <c r="L2106" s="400"/>
      <c r="M2106" s="400"/>
      <c r="N2106" s="400"/>
      <c r="O2106" s="400"/>
      <c r="P2106" s="400"/>
      <c r="Q2106" s="400"/>
      <c r="R2106" s="400"/>
      <c r="S2106" s="400"/>
      <c r="T2106" s="400"/>
      <c r="V2106" s="403"/>
      <c r="W2106" s="403"/>
      <c r="X2106" s="403"/>
      <c r="Y2106" s="400"/>
      <c r="Z2106" s="400"/>
      <c r="AA2106" s="400"/>
      <c r="AB2106" s="400"/>
      <c r="AC2106" s="400"/>
      <c r="AD2106" s="400"/>
      <c r="AE2106" s="400"/>
      <c r="AF2106" s="400"/>
      <c r="AG2106" s="408"/>
      <c r="AH2106" s="400"/>
      <c r="AI2106" s="400"/>
      <c r="AJ2106" s="400"/>
      <c r="AK2106" s="400"/>
      <c r="AL2106" s="6"/>
      <c r="AM2106" s="6"/>
      <c r="AN2106" s="8"/>
    </row>
    <row r="2107" spans="1:40">
      <c r="A2107" s="725"/>
      <c r="B2107" s="727"/>
      <c r="C2107" s="726"/>
      <c r="D2107" s="726"/>
      <c r="E2107" s="400"/>
      <c r="F2107" s="401"/>
      <c r="G2107" s="400"/>
      <c r="H2107" s="400"/>
      <c r="I2107" s="400"/>
      <c r="J2107" s="409"/>
      <c r="K2107" s="400"/>
      <c r="L2107" s="400"/>
      <c r="M2107" s="400"/>
      <c r="N2107" s="400"/>
      <c r="O2107" s="400"/>
      <c r="P2107" s="400"/>
      <c r="Q2107" s="400"/>
      <c r="R2107" s="400"/>
      <c r="S2107" s="400"/>
      <c r="T2107" s="400"/>
      <c r="V2107" s="403"/>
      <c r="W2107" s="403"/>
      <c r="X2107" s="403"/>
      <c r="Y2107" s="400"/>
      <c r="Z2107" s="400"/>
      <c r="AA2107" s="400"/>
      <c r="AB2107" s="400"/>
      <c r="AC2107" s="400"/>
      <c r="AD2107" s="400"/>
      <c r="AE2107" s="400"/>
      <c r="AF2107" s="400"/>
      <c r="AG2107" s="408"/>
      <c r="AH2107" s="400"/>
      <c r="AI2107" s="400"/>
      <c r="AJ2107" s="400"/>
      <c r="AK2107" s="400"/>
      <c r="AL2107" s="6"/>
      <c r="AM2107" s="6"/>
      <c r="AN2107" s="8"/>
    </row>
    <row r="2108" spans="1:40">
      <c r="A2108" s="725"/>
      <c r="B2108" s="727"/>
      <c r="C2108" s="726"/>
      <c r="D2108" s="726"/>
      <c r="E2108" s="400"/>
      <c r="F2108" s="401"/>
      <c r="G2108" s="400"/>
      <c r="H2108" s="400"/>
      <c r="I2108" s="400"/>
      <c r="J2108" s="409"/>
      <c r="K2108" s="400"/>
      <c r="L2108" s="400"/>
      <c r="M2108" s="400"/>
      <c r="N2108" s="400"/>
      <c r="O2108" s="400"/>
      <c r="P2108" s="400"/>
      <c r="Q2108" s="400"/>
      <c r="R2108" s="400"/>
      <c r="S2108" s="400"/>
      <c r="T2108" s="400"/>
      <c r="V2108" s="403"/>
      <c r="W2108" s="403"/>
      <c r="X2108" s="403"/>
      <c r="Y2108" s="400"/>
      <c r="Z2108" s="400"/>
      <c r="AA2108" s="400"/>
      <c r="AB2108" s="400"/>
      <c r="AC2108" s="400"/>
      <c r="AD2108" s="400"/>
      <c r="AE2108" s="400"/>
      <c r="AF2108" s="400"/>
      <c r="AG2108" s="408"/>
      <c r="AH2108" s="400"/>
      <c r="AI2108" s="400"/>
      <c r="AJ2108" s="400"/>
      <c r="AK2108" s="400"/>
      <c r="AL2108" s="6"/>
      <c r="AM2108" s="6"/>
      <c r="AN2108" s="8"/>
    </row>
    <row r="2109" spans="1:40">
      <c r="A2109" s="725"/>
      <c r="B2109" s="727"/>
      <c r="C2109" s="726"/>
      <c r="D2109" s="726"/>
      <c r="E2109" s="400"/>
      <c r="F2109" s="401"/>
      <c r="G2109" s="400"/>
      <c r="H2109" s="400"/>
      <c r="I2109" s="400"/>
      <c r="J2109" s="409"/>
      <c r="K2109" s="400"/>
      <c r="L2109" s="400"/>
      <c r="M2109" s="400"/>
      <c r="N2109" s="400"/>
      <c r="O2109" s="400"/>
      <c r="P2109" s="400"/>
      <c r="Q2109" s="400"/>
      <c r="R2109" s="400"/>
      <c r="S2109" s="400"/>
      <c r="T2109" s="400"/>
      <c r="V2109" s="403"/>
      <c r="W2109" s="403"/>
      <c r="X2109" s="403"/>
      <c r="Y2109" s="400"/>
      <c r="Z2109" s="400"/>
      <c r="AA2109" s="400"/>
      <c r="AB2109" s="400"/>
      <c r="AC2109" s="400"/>
      <c r="AD2109" s="400"/>
      <c r="AE2109" s="400"/>
      <c r="AF2109" s="400"/>
      <c r="AG2109" s="408"/>
      <c r="AH2109" s="400"/>
      <c r="AI2109" s="400"/>
      <c r="AJ2109" s="400"/>
      <c r="AK2109" s="400"/>
      <c r="AL2109" s="6"/>
      <c r="AM2109" s="6"/>
      <c r="AN2109" s="8"/>
    </row>
    <row r="2110" spans="1:40">
      <c r="A2110" s="725"/>
      <c r="B2110" s="727"/>
      <c r="C2110" s="726"/>
      <c r="D2110" s="726"/>
      <c r="E2110" s="400"/>
      <c r="F2110" s="401"/>
      <c r="G2110" s="400"/>
      <c r="H2110" s="400"/>
      <c r="I2110" s="400"/>
      <c r="J2110" s="409"/>
      <c r="K2110" s="400"/>
      <c r="L2110" s="400"/>
      <c r="M2110" s="400"/>
      <c r="N2110" s="400"/>
      <c r="O2110" s="400"/>
      <c r="P2110" s="400"/>
      <c r="Q2110" s="400"/>
      <c r="R2110" s="400"/>
      <c r="S2110" s="400"/>
      <c r="T2110" s="400"/>
      <c r="V2110" s="403"/>
      <c r="W2110" s="403"/>
      <c r="X2110" s="403"/>
      <c r="Y2110" s="400"/>
      <c r="Z2110" s="400"/>
      <c r="AA2110" s="400"/>
      <c r="AB2110" s="400"/>
      <c r="AC2110" s="400"/>
      <c r="AD2110" s="400"/>
      <c r="AE2110" s="400"/>
      <c r="AF2110" s="400"/>
      <c r="AG2110" s="408"/>
      <c r="AH2110" s="400"/>
      <c r="AI2110" s="400"/>
      <c r="AJ2110" s="400"/>
      <c r="AK2110" s="400"/>
      <c r="AL2110" s="6"/>
      <c r="AM2110" s="6"/>
      <c r="AN2110" s="8"/>
    </row>
    <row r="2111" spans="1:40">
      <c r="A2111" s="725"/>
      <c r="B2111" s="727"/>
      <c r="C2111" s="726"/>
      <c r="D2111" s="726"/>
      <c r="E2111" s="400"/>
      <c r="F2111" s="401"/>
      <c r="G2111" s="400"/>
      <c r="H2111" s="400"/>
      <c r="I2111" s="400"/>
      <c r="J2111" s="409"/>
      <c r="K2111" s="400"/>
      <c r="L2111" s="400"/>
      <c r="M2111" s="400"/>
      <c r="N2111" s="400"/>
      <c r="O2111" s="400"/>
      <c r="P2111" s="400"/>
      <c r="Q2111" s="400"/>
      <c r="R2111" s="400"/>
      <c r="S2111" s="400"/>
      <c r="T2111" s="400"/>
      <c r="V2111" s="403"/>
      <c r="W2111" s="403"/>
      <c r="X2111" s="403"/>
      <c r="Y2111" s="400"/>
      <c r="Z2111" s="400"/>
      <c r="AA2111" s="400"/>
      <c r="AB2111" s="400"/>
      <c r="AC2111" s="400"/>
      <c r="AD2111" s="400"/>
      <c r="AE2111" s="400"/>
      <c r="AF2111" s="400"/>
      <c r="AG2111" s="408"/>
      <c r="AH2111" s="400"/>
      <c r="AI2111" s="400"/>
      <c r="AJ2111" s="400"/>
      <c r="AK2111" s="400"/>
      <c r="AL2111" s="6"/>
      <c r="AM2111" s="6"/>
      <c r="AN2111" s="8"/>
    </row>
    <row r="2112" spans="1:40">
      <c r="A2112" s="725"/>
      <c r="B2112" s="727"/>
      <c r="C2112" s="726"/>
      <c r="D2112" s="726"/>
      <c r="E2112" s="400"/>
      <c r="F2112" s="401"/>
      <c r="G2112" s="400"/>
      <c r="H2112" s="400"/>
      <c r="I2112" s="400"/>
      <c r="J2112" s="409"/>
      <c r="K2112" s="400"/>
      <c r="L2112" s="400"/>
      <c r="M2112" s="400"/>
      <c r="N2112" s="400"/>
      <c r="O2112" s="400"/>
      <c r="P2112" s="400"/>
      <c r="Q2112" s="400"/>
      <c r="R2112" s="400"/>
      <c r="S2112" s="400"/>
      <c r="T2112" s="400"/>
      <c r="W2112" s="403"/>
      <c r="X2112" s="403"/>
      <c r="Y2112" s="400"/>
      <c r="Z2112" s="400"/>
      <c r="AA2112" s="400"/>
      <c r="AB2112" s="400"/>
      <c r="AC2112" s="400"/>
      <c r="AD2112" s="400"/>
      <c r="AE2112" s="400"/>
      <c r="AF2112" s="400"/>
      <c r="AG2112" s="408"/>
      <c r="AH2112" s="400"/>
      <c r="AI2112" s="400"/>
      <c r="AJ2112" s="400"/>
      <c r="AK2112" s="400"/>
      <c r="AL2112" s="6"/>
      <c r="AM2112" s="6"/>
      <c r="AN2112" s="8"/>
    </row>
    <row r="2113" spans="1:40">
      <c r="A2113" s="725"/>
      <c r="B2113" s="727"/>
      <c r="C2113" s="726"/>
      <c r="D2113" s="726"/>
      <c r="E2113" s="400"/>
      <c r="F2113" s="401"/>
      <c r="G2113" s="400"/>
      <c r="H2113" s="400"/>
      <c r="I2113" s="400"/>
      <c r="J2113" s="409"/>
      <c r="K2113" s="400"/>
      <c r="L2113" s="400"/>
      <c r="M2113" s="400"/>
      <c r="N2113" s="400"/>
      <c r="O2113" s="400"/>
      <c r="P2113" s="400"/>
      <c r="Q2113" s="400"/>
      <c r="R2113" s="400"/>
      <c r="S2113" s="400"/>
      <c r="T2113" s="400"/>
      <c r="V2113" s="403"/>
      <c r="W2113" s="403"/>
      <c r="X2113" s="403"/>
      <c r="Y2113" s="400"/>
      <c r="Z2113" s="400"/>
      <c r="AA2113" s="400"/>
      <c r="AB2113" s="400"/>
      <c r="AC2113" s="400"/>
      <c r="AD2113" s="400"/>
      <c r="AE2113" s="400"/>
      <c r="AF2113" s="400"/>
      <c r="AG2113" s="408"/>
      <c r="AH2113" s="400"/>
      <c r="AI2113" s="400"/>
      <c r="AJ2113" s="400"/>
      <c r="AK2113" s="400"/>
      <c r="AL2113" s="6"/>
      <c r="AM2113" s="6"/>
      <c r="AN2113" s="8"/>
    </row>
    <row r="2114" spans="1:40">
      <c r="A2114" s="725"/>
      <c r="B2114" s="727"/>
      <c r="C2114" s="726"/>
      <c r="D2114" s="726"/>
      <c r="E2114" s="400"/>
      <c r="F2114" s="401"/>
      <c r="G2114" s="400"/>
      <c r="H2114" s="400"/>
      <c r="I2114" s="400"/>
      <c r="J2114" s="409"/>
      <c r="K2114" s="400"/>
      <c r="L2114" s="400"/>
      <c r="M2114" s="400"/>
      <c r="N2114" s="400"/>
      <c r="O2114" s="400"/>
      <c r="P2114" s="400"/>
      <c r="Q2114" s="400"/>
      <c r="R2114" s="400"/>
      <c r="S2114" s="400"/>
      <c r="T2114" s="400"/>
      <c r="V2114" s="403"/>
      <c r="W2114" s="403"/>
      <c r="X2114" s="403"/>
      <c r="Y2114" s="400"/>
      <c r="Z2114" s="400"/>
      <c r="AA2114" s="400"/>
      <c r="AB2114" s="400"/>
      <c r="AC2114" s="400"/>
      <c r="AD2114" s="400"/>
      <c r="AE2114" s="400"/>
      <c r="AF2114" s="400"/>
      <c r="AG2114" s="408"/>
      <c r="AH2114" s="400"/>
      <c r="AI2114" s="400"/>
      <c r="AJ2114" s="400"/>
      <c r="AK2114" s="400"/>
      <c r="AL2114" s="6"/>
      <c r="AM2114" s="6"/>
      <c r="AN2114" s="8"/>
    </row>
    <row r="2115" spans="1:40">
      <c r="A2115" s="725"/>
      <c r="B2115" s="727"/>
      <c r="C2115" s="726"/>
      <c r="D2115" s="726"/>
      <c r="E2115" s="400"/>
      <c r="F2115" s="401"/>
      <c r="G2115" s="400"/>
      <c r="H2115" s="400"/>
      <c r="I2115" s="400"/>
      <c r="J2115" s="409"/>
      <c r="K2115" s="400"/>
      <c r="L2115" s="400"/>
      <c r="M2115" s="400"/>
      <c r="N2115" s="400"/>
      <c r="O2115" s="400"/>
      <c r="P2115" s="400"/>
      <c r="Q2115" s="400"/>
      <c r="R2115" s="400"/>
      <c r="S2115" s="400"/>
      <c r="T2115" s="400"/>
      <c r="W2115" s="403"/>
      <c r="X2115" s="403"/>
      <c r="Y2115" s="400"/>
      <c r="Z2115" s="400"/>
      <c r="AA2115" s="400"/>
      <c r="AB2115" s="400"/>
      <c r="AC2115" s="400"/>
      <c r="AD2115" s="400"/>
      <c r="AE2115" s="400"/>
      <c r="AF2115" s="400"/>
      <c r="AG2115" s="408"/>
      <c r="AH2115" s="400"/>
      <c r="AI2115" s="400"/>
      <c r="AJ2115" s="400"/>
      <c r="AK2115" s="400"/>
      <c r="AL2115" s="6"/>
      <c r="AM2115" s="6"/>
      <c r="AN2115" s="8"/>
    </row>
    <row r="2116" spans="1:40">
      <c r="A2116" s="725"/>
      <c r="B2116" s="727"/>
      <c r="C2116" s="726"/>
      <c r="D2116" s="726"/>
      <c r="E2116" s="400"/>
      <c r="F2116" s="401"/>
      <c r="G2116" s="400"/>
      <c r="H2116" s="400"/>
      <c r="I2116" s="400"/>
      <c r="J2116" s="409"/>
      <c r="K2116" s="400"/>
      <c r="L2116" s="400"/>
      <c r="M2116" s="400"/>
      <c r="N2116" s="400"/>
      <c r="O2116" s="400"/>
      <c r="P2116" s="400"/>
      <c r="Q2116" s="400"/>
      <c r="R2116" s="400"/>
      <c r="S2116" s="400"/>
      <c r="T2116" s="400"/>
      <c r="V2116" s="403"/>
      <c r="W2116" s="403"/>
      <c r="X2116" s="403"/>
      <c r="Y2116" s="400"/>
      <c r="Z2116" s="400"/>
      <c r="AA2116" s="400"/>
      <c r="AB2116" s="400"/>
      <c r="AC2116" s="400"/>
      <c r="AD2116" s="400"/>
      <c r="AE2116" s="400"/>
      <c r="AF2116" s="400"/>
      <c r="AG2116" s="408"/>
      <c r="AH2116" s="400"/>
      <c r="AI2116" s="400"/>
      <c r="AJ2116" s="400"/>
      <c r="AK2116" s="400"/>
      <c r="AL2116" s="6"/>
      <c r="AM2116" s="6"/>
      <c r="AN2116" s="8"/>
    </row>
    <row r="2117" spans="1:40">
      <c r="A2117" s="725"/>
      <c r="B2117" s="727"/>
      <c r="C2117" s="726"/>
      <c r="D2117" s="726"/>
      <c r="E2117" s="400"/>
      <c r="F2117" s="401"/>
      <c r="G2117" s="400"/>
      <c r="H2117" s="400"/>
      <c r="I2117" s="400"/>
      <c r="J2117" s="409"/>
      <c r="K2117" s="400"/>
      <c r="L2117" s="400"/>
      <c r="M2117" s="400"/>
      <c r="N2117" s="400"/>
      <c r="O2117" s="400"/>
      <c r="P2117" s="400"/>
      <c r="Q2117" s="400"/>
      <c r="R2117" s="400"/>
      <c r="S2117" s="400"/>
      <c r="T2117" s="400"/>
      <c r="V2117" s="403"/>
      <c r="W2117" s="403"/>
      <c r="X2117" s="403"/>
      <c r="Y2117" s="400"/>
      <c r="Z2117" s="400"/>
      <c r="AA2117" s="400"/>
      <c r="AB2117" s="400"/>
      <c r="AC2117" s="400"/>
      <c r="AD2117" s="400"/>
      <c r="AE2117" s="400"/>
      <c r="AF2117" s="400"/>
      <c r="AG2117" s="408"/>
      <c r="AH2117" s="400"/>
      <c r="AI2117" s="400"/>
      <c r="AJ2117" s="400"/>
      <c r="AK2117" s="400"/>
      <c r="AL2117" s="6"/>
      <c r="AM2117" s="6"/>
      <c r="AN2117" s="8"/>
    </row>
    <row r="2118" spans="1:40">
      <c r="A2118" s="725"/>
      <c r="B2118" s="727"/>
      <c r="C2118" s="726"/>
      <c r="D2118" s="726"/>
      <c r="E2118" s="400"/>
      <c r="F2118" s="401"/>
      <c r="G2118" s="400"/>
      <c r="H2118" s="400"/>
      <c r="I2118" s="400"/>
      <c r="J2118" s="409"/>
      <c r="K2118" s="400"/>
      <c r="L2118" s="400"/>
      <c r="M2118" s="400"/>
      <c r="N2118" s="400"/>
      <c r="O2118" s="400"/>
      <c r="P2118" s="400"/>
      <c r="Q2118" s="400"/>
      <c r="R2118" s="400"/>
      <c r="S2118" s="400"/>
      <c r="T2118" s="400"/>
      <c r="V2118" s="403"/>
      <c r="W2118" s="403"/>
      <c r="X2118" s="403"/>
      <c r="Y2118" s="400"/>
      <c r="Z2118" s="400"/>
      <c r="AA2118" s="400"/>
      <c r="AB2118" s="400"/>
      <c r="AC2118" s="400"/>
      <c r="AD2118" s="400"/>
      <c r="AE2118" s="400"/>
      <c r="AF2118" s="400"/>
      <c r="AG2118" s="408"/>
      <c r="AH2118" s="400"/>
      <c r="AI2118" s="400"/>
      <c r="AJ2118" s="400"/>
      <c r="AK2118" s="400"/>
      <c r="AL2118" s="6"/>
      <c r="AM2118" s="6"/>
      <c r="AN2118" s="8"/>
    </row>
    <row r="2119" spans="1:40">
      <c r="A2119" s="725"/>
      <c r="B2119" s="727"/>
      <c r="C2119" s="726"/>
      <c r="D2119" s="726"/>
      <c r="E2119" s="400"/>
      <c r="F2119" s="401"/>
      <c r="G2119" s="400"/>
      <c r="H2119" s="400"/>
      <c r="I2119" s="400"/>
      <c r="J2119" s="409"/>
      <c r="K2119" s="400"/>
      <c r="L2119" s="400"/>
      <c r="M2119" s="400"/>
      <c r="N2119" s="400"/>
      <c r="O2119" s="400"/>
      <c r="P2119" s="400"/>
      <c r="Q2119" s="400"/>
      <c r="R2119" s="400"/>
      <c r="S2119" s="400"/>
      <c r="T2119" s="400"/>
      <c r="V2119" s="403"/>
      <c r="W2119" s="403"/>
      <c r="X2119" s="403"/>
      <c r="Y2119" s="400"/>
      <c r="Z2119" s="400"/>
      <c r="AA2119" s="400"/>
      <c r="AB2119" s="400"/>
      <c r="AC2119" s="400"/>
      <c r="AD2119" s="400"/>
      <c r="AE2119" s="400"/>
      <c r="AF2119" s="400"/>
      <c r="AG2119" s="408"/>
      <c r="AH2119" s="400"/>
      <c r="AI2119" s="400"/>
      <c r="AJ2119" s="400"/>
      <c r="AK2119" s="400"/>
      <c r="AL2119" s="6"/>
      <c r="AM2119" s="6"/>
      <c r="AN2119" s="8"/>
    </row>
    <row r="2120" spans="1:40">
      <c r="A2120" s="725"/>
      <c r="B2120" s="727"/>
      <c r="C2120" s="726"/>
      <c r="D2120" s="726"/>
      <c r="E2120" s="400"/>
      <c r="F2120" s="401"/>
      <c r="G2120" s="400"/>
      <c r="H2120" s="400"/>
      <c r="I2120" s="400"/>
      <c r="J2120" s="409"/>
      <c r="K2120" s="400"/>
      <c r="L2120" s="400"/>
      <c r="M2120" s="400"/>
      <c r="N2120" s="400"/>
      <c r="O2120" s="400"/>
      <c r="P2120" s="400"/>
      <c r="Q2120" s="400"/>
      <c r="R2120" s="400"/>
      <c r="S2120" s="400"/>
      <c r="T2120" s="400"/>
      <c r="V2120" s="403"/>
      <c r="W2120" s="403"/>
      <c r="X2120" s="403"/>
      <c r="Y2120" s="400"/>
      <c r="Z2120" s="400"/>
      <c r="AA2120" s="400"/>
      <c r="AB2120" s="400"/>
      <c r="AC2120" s="400"/>
      <c r="AD2120" s="400"/>
      <c r="AE2120" s="400"/>
      <c r="AF2120" s="400"/>
      <c r="AG2120" s="408"/>
      <c r="AH2120" s="400"/>
      <c r="AI2120" s="400"/>
      <c r="AJ2120" s="400"/>
      <c r="AK2120" s="400"/>
      <c r="AL2120" s="6"/>
      <c r="AM2120" s="6"/>
      <c r="AN2120" s="8"/>
    </row>
    <row r="2121" spans="1:40">
      <c r="A2121" s="725"/>
      <c r="B2121" s="727"/>
      <c r="C2121" s="726"/>
      <c r="D2121" s="726"/>
      <c r="E2121" s="400"/>
      <c r="F2121" s="401"/>
      <c r="G2121" s="400"/>
      <c r="H2121" s="400"/>
      <c r="I2121" s="400"/>
      <c r="J2121" s="409"/>
      <c r="K2121" s="400"/>
      <c r="L2121" s="400"/>
      <c r="M2121" s="400"/>
      <c r="N2121" s="400"/>
      <c r="O2121" s="400"/>
      <c r="P2121" s="400"/>
      <c r="Q2121" s="400"/>
      <c r="R2121" s="400"/>
      <c r="S2121" s="400"/>
      <c r="T2121" s="400"/>
      <c r="V2121" s="403"/>
      <c r="W2121" s="403"/>
      <c r="X2121" s="403"/>
      <c r="Y2121" s="400"/>
      <c r="Z2121" s="400"/>
      <c r="AA2121" s="400"/>
      <c r="AB2121" s="400"/>
      <c r="AC2121" s="400"/>
      <c r="AD2121" s="400"/>
      <c r="AE2121" s="400"/>
      <c r="AF2121" s="400"/>
      <c r="AG2121" s="408"/>
      <c r="AH2121" s="400"/>
      <c r="AI2121" s="400"/>
      <c r="AJ2121" s="400"/>
      <c r="AK2121" s="400"/>
      <c r="AL2121" s="6"/>
      <c r="AM2121" s="6"/>
      <c r="AN2121" s="8"/>
    </row>
    <row r="2122" spans="1:40">
      <c r="A2122" s="725"/>
      <c r="B2122" s="727"/>
      <c r="C2122" s="726"/>
      <c r="D2122" s="726"/>
      <c r="E2122" s="400"/>
      <c r="F2122" s="401"/>
      <c r="G2122" s="400"/>
      <c r="H2122" s="400"/>
      <c r="I2122" s="400"/>
      <c r="J2122" s="409"/>
      <c r="K2122" s="400"/>
      <c r="L2122" s="400"/>
      <c r="M2122" s="400"/>
      <c r="N2122" s="400"/>
      <c r="O2122" s="400"/>
      <c r="P2122" s="400"/>
      <c r="Q2122" s="400"/>
      <c r="R2122" s="400"/>
      <c r="S2122" s="400"/>
      <c r="T2122" s="400"/>
      <c r="V2122" s="403"/>
      <c r="W2122" s="403"/>
      <c r="X2122" s="403"/>
      <c r="Y2122" s="400"/>
      <c r="Z2122" s="400"/>
      <c r="AA2122" s="400"/>
      <c r="AB2122" s="400"/>
      <c r="AC2122" s="400"/>
      <c r="AD2122" s="400"/>
      <c r="AE2122" s="400"/>
      <c r="AF2122" s="400"/>
      <c r="AG2122" s="408"/>
      <c r="AH2122" s="400"/>
      <c r="AI2122" s="400"/>
      <c r="AJ2122" s="400"/>
      <c r="AK2122" s="400"/>
      <c r="AL2122" s="6"/>
      <c r="AM2122" s="6"/>
      <c r="AN2122" s="8"/>
    </row>
    <row r="2123" spans="1:40">
      <c r="A2123" s="725"/>
      <c r="B2123" s="727"/>
      <c r="C2123" s="726"/>
      <c r="D2123" s="726"/>
      <c r="E2123" s="400"/>
      <c r="F2123" s="401"/>
      <c r="G2123" s="400"/>
      <c r="H2123" s="400"/>
      <c r="I2123" s="400"/>
      <c r="J2123" s="409"/>
      <c r="K2123" s="400"/>
      <c r="L2123" s="400"/>
      <c r="M2123" s="400"/>
      <c r="N2123" s="400"/>
      <c r="O2123" s="400"/>
      <c r="P2123" s="400"/>
      <c r="Q2123" s="400"/>
      <c r="R2123" s="400"/>
      <c r="S2123" s="400"/>
      <c r="T2123" s="400"/>
      <c r="V2123" s="403"/>
      <c r="W2123" s="403"/>
      <c r="X2123" s="403"/>
      <c r="Y2123" s="400"/>
      <c r="Z2123" s="400"/>
      <c r="AA2123" s="400"/>
      <c r="AB2123" s="400"/>
      <c r="AC2123" s="400"/>
      <c r="AD2123" s="400"/>
      <c r="AE2123" s="400"/>
      <c r="AF2123" s="400"/>
      <c r="AG2123" s="408"/>
      <c r="AH2123" s="400"/>
      <c r="AI2123" s="400"/>
      <c r="AJ2123" s="400"/>
      <c r="AK2123" s="400"/>
      <c r="AL2123" s="6"/>
      <c r="AM2123" s="6"/>
      <c r="AN2123" s="8"/>
    </row>
    <row r="2124" spans="1:40">
      <c r="A2124" s="725"/>
      <c r="B2124" s="727"/>
      <c r="C2124" s="726"/>
      <c r="D2124" s="726"/>
      <c r="E2124" s="400"/>
      <c r="F2124" s="401"/>
      <c r="G2124" s="400"/>
      <c r="H2124" s="400"/>
      <c r="I2124" s="400"/>
      <c r="J2124" s="409"/>
      <c r="K2124" s="400"/>
      <c r="L2124" s="400"/>
      <c r="M2124" s="400"/>
      <c r="N2124" s="400"/>
      <c r="O2124" s="400"/>
      <c r="P2124" s="400"/>
      <c r="Q2124" s="400"/>
      <c r="R2124" s="400"/>
      <c r="S2124" s="400"/>
      <c r="T2124" s="400"/>
      <c r="V2124" s="403"/>
      <c r="W2124" s="403"/>
      <c r="X2124" s="403"/>
      <c r="Y2124" s="400"/>
      <c r="Z2124" s="400"/>
      <c r="AA2124" s="400"/>
      <c r="AB2124" s="400"/>
      <c r="AC2124" s="400"/>
      <c r="AD2124" s="400"/>
      <c r="AE2124" s="400"/>
      <c r="AF2124" s="400"/>
      <c r="AG2124" s="408"/>
      <c r="AH2124" s="400"/>
      <c r="AI2124" s="400"/>
      <c r="AJ2124" s="400"/>
      <c r="AK2124" s="400"/>
      <c r="AL2124" s="6"/>
      <c r="AM2124" s="6"/>
      <c r="AN2124" s="8"/>
    </row>
    <row r="2125" spans="1:40">
      <c r="A2125" s="725"/>
      <c r="B2125" s="727"/>
      <c r="C2125" s="726"/>
      <c r="D2125" s="726"/>
      <c r="E2125" s="400"/>
      <c r="F2125" s="401"/>
      <c r="G2125" s="400"/>
      <c r="H2125" s="400"/>
      <c r="I2125" s="400"/>
      <c r="J2125" s="409"/>
      <c r="K2125" s="400"/>
      <c r="L2125" s="400"/>
      <c r="M2125" s="400"/>
      <c r="N2125" s="400"/>
      <c r="O2125" s="400"/>
      <c r="P2125" s="400"/>
      <c r="Q2125" s="400"/>
      <c r="R2125" s="400"/>
      <c r="S2125" s="400"/>
      <c r="T2125" s="400"/>
      <c r="V2125" s="403"/>
      <c r="W2125" s="403"/>
      <c r="X2125" s="403"/>
      <c r="Y2125" s="400"/>
      <c r="Z2125" s="400"/>
      <c r="AA2125" s="400"/>
      <c r="AB2125" s="400"/>
      <c r="AC2125" s="400"/>
      <c r="AD2125" s="400"/>
      <c r="AE2125" s="400"/>
      <c r="AF2125" s="400"/>
      <c r="AG2125" s="408"/>
      <c r="AH2125" s="400"/>
      <c r="AI2125" s="400"/>
      <c r="AJ2125" s="400"/>
      <c r="AK2125" s="400"/>
      <c r="AL2125" s="6"/>
      <c r="AM2125" s="6"/>
      <c r="AN2125" s="8"/>
    </row>
    <row r="2126" spans="1:40">
      <c r="A2126" s="725"/>
      <c r="B2126" s="727"/>
      <c r="C2126" s="726"/>
      <c r="D2126" s="726"/>
      <c r="E2126" s="400"/>
      <c r="F2126" s="401"/>
      <c r="G2126" s="400"/>
      <c r="H2126" s="400"/>
      <c r="I2126" s="400"/>
      <c r="J2126" s="409"/>
      <c r="K2126" s="400"/>
      <c r="L2126" s="400"/>
      <c r="M2126" s="400"/>
      <c r="N2126" s="400"/>
      <c r="O2126" s="400"/>
      <c r="P2126" s="400"/>
      <c r="Q2126" s="400"/>
      <c r="R2126" s="400"/>
      <c r="S2126" s="400"/>
      <c r="T2126" s="400"/>
      <c r="V2126" s="403"/>
      <c r="W2126" s="403"/>
      <c r="X2126" s="403"/>
      <c r="Y2126" s="400"/>
      <c r="Z2126" s="400"/>
      <c r="AA2126" s="400"/>
      <c r="AB2126" s="400"/>
      <c r="AC2126" s="400"/>
      <c r="AD2126" s="400"/>
      <c r="AE2126" s="400"/>
      <c r="AF2126" s="400"/>
      <c r="AG2126" s="408"/>
      <c r="AH2126" s="400"/>
      <c r="AI2126" s="400"/>
      <c r="AJ2126" s="400"/>
      <c r="AK2126" s="400"/>
      <c r="AL2126" s="6"/>
      <c r="AM2126" s="6"/>
      <c r="AN2126" s="8"/>
    </row>
    <row r="2127" spans="1:40">
      <c r="A2127" s="725"/>
      <c r="B2127" s="727"/>
      <c r="C2127" s="726"/>
      <c r="D2127" s="726"/>
      <c r="E2127" s="400"/>
      <c r="F2127" s="401"/>
      <c r="G2127" s="400"/>
      <c r="H2127" s="400"/>
      <c r="I2127" s="400"/>
      <c r="J2127" s="409"/>
      <c r="K2127" s="400"/>
      <c r="L2127" s="400"/>
      <c r="M2127" s="400"/>
      <c r="N2127" s="400"/>
      <c r="O2127" s="400"/>
      <c r="P2127" s="400"/>
      <c r="Q2127" s="400"/>
      <c r="R2127" s="400"/>
      <c r="S2127" s="400"/>
      <c r="T2127" s="400"/>
      <c r="V2127" s="403"/>
      <c r="W2127" s="403"/>
      <c r="X2127" s="403"/>
      <c r="Y2127" s="400"/>
      <c r="Z2127" s="400"/>
      <c r="AA2127" s="400"/>
      <c r="AB2127" s="400"/>
      <c r="AC2127" s="400"/>
      <c r="AD2127" s="400"/>
      <c r="AE2127" s="400"/>
      <c r="AF2127" s="400"/>
      <c r="AG2127" s="408"/>
      <c r="AH2127" s="400"/>
      <c r="AI2127" s="400"/>
      <c r="AJ2127" s="400"/>
      <c r="AK2127" s="400"/>
      <c r="AL2127" s="6"/>
      <c r="AM2127" s="6"/>
      <c r="AN2127" s="8"/>
    </row>
    <row r="2128" spans="1:40">
      <c r="A2128" s="725"/>
      <c r="B2128" s="727"/>
      <c r="C2128" s="726"/>
      <c r="D2128" s="726"/>
      <c r="E2128" s="400"/>
      <c r="F2128" s="401"/>
      <c r="G2128" s="400"/>
      <c r="H2128" s="400"/>
      <c r="I2128" s="400"/>
      <c r="J2128" s="409"/>
      <c r="K2128" s="400"/>
      <c r="L2128" s="400"/>
      <c r="M2128" s="400"/>
      <c r="N2128" s="400"/>
      <c r="O2128" s="400"/>
      <c r="P2128" s="400"/>
      <c r="Q2128" s="400"/>
      <c r="R2128" s="400"/>
      <c r="S2128" s="400"/>
      <c r="T2128" s="400"/>
      <c r="V2128" s="403"/>
      <c r="W2128" s="403"/>
      <c r="X2128" s="403"/>
      <c r="Y2128" s="400"/>
      <c r="Z2128" s="400"/>
      <c r="AA2128" s="400"/>
      <c r="AB2128" s="400"/>
      <c r="AC2128" s="400"/>
      <c r="AD2128" s="400"/>
      <c r="AE2128" s="400"/>
      <c r="AF2128" s="400"/>
      <c r="AG2128" s="408"/>
      <c r="AH2128" s="400"/>
      <c r="AI2128" s="400"/>
      <c r="AJ2128" s="400"/>
      <c r="AK2128" s="400"/>
      <c r="AL2128" s="6"/>
      <c r="AM2128" s="6"/>
      <c r="AN2128" s="8"/>
    </row>
    <row r="2129" spans="1:40">
      <c r="A2129" s="725"/>
      <c r="B2129" s="727"/>
      <c r="C2129" s="726"/>
      <c r="D2129" s="726"/>
      <c r="E2129" s="400"/>
      <c r="F2129" s="401"/>
      <c r="G2129" s="400"/>
      <c r="H2129" s="400"/>
      <c r="I2129" s="400"/>
      <c r="J2129" s="409"/>
      <c r="K2129" s="400"/>
      <c r="L2129" s="400"/>
      <c r="M2129" s="400"/>
      <c r="N2129" s="400"/>
      <c r="O2129" s="400"/>
      <c r="P2129" s="400"/>
      <c r="Q2129" s="400"/>
      <c r="R2129" s="400"/>
      <c r="S2129" s="400"/>
      <c r="T2129" s="400"/>
      <c r="V2129" s="403"/>
      <c r="W2129" s="403"/>
      <c r="X2129" s="403"/>
      <c r="Y2129" s="400"/>
      <c r="Z2129" s="400"/>
      <c r="AA2129" s="400"/>
      <c r="AB2129" s="400"/>
      <c r="AC2129" s="400"/>
      <c r="AD2129" s="400"/>
      <c r="AE2129" s="400"/>
      <c r="AF2129" s="400"/>
      <c r="AG2129" s="408"/>
      <c r="AH2129" s="400"/>
      <c r="AI2129" s="400"/>
      <c r="AJ2129" s="400"/>
      <c r="AK2129" s="400"/>
      <c r="AL2129" s="6"/>
      <c r="AM2129" s="6"/>
      <c r="AN2129" s="8"/>
    </row>
    <row r="2130" spans="1:40">
      <c r="A2130" s="725"/>
      <c r="B2130" s="727"/>
      <c r="C2130" s="726"/>
      <c r="D2130" s="726"/>
      <c r="E2130" s="400"/>
      <c r="F2130" s="401"/>
      <c r="G2130" s="400"/>
      <c r="H2130" s="400"/>
      <c r="I2130" s="400"/>
      <c r="J2130" s="409"/>
      <c r="K2130" s="400"/>
      <c r="L2130" s="400"/>
      <c r="M2130" s="400"/>
      <c r="N2130" s="400"/>
      <c r="O2130" s="400"/>
      <c r="P2130" s="400"/>
      <c r="Q2130" s="400"/>
      <c r="R2130" s="400"/>
      <c r="S2130" s="400"/>
      <c r="T2130" s="400"/>
      <c r="V2130" s="403"/>
      <c r="W2130" s="403"/>
      <c r="X2130" s="403"/>
      <c r="Y2130" s="400"/>
      <c r="Z2130" s="400"/>
      <c r="AA2130" s="400"/>
      <c r="AB2130" s="400"/>
      <c r="AC2130" s="400"/>
      <c r="AD2130" s="400"/>
      <c r="AE2130" s="400"/>
      <c r="AF2130" s="400"/>
      <c r="AG2130" s="408"/>
      <c r="AH2130" s="400"/>
      <c r="AI2130" s="400"/>
      <c r="AJ2130" s="400"/>
      <c r="AK2130" s="400"/>
      <c r="AL2130" s="6"/>
      <c r="AM2130" s="6"/>
      <c r="AN2130" s="8"/>
    </row>
    <row r="2131" spans="1:40">
      <c r="A2131" s="725"/>
      <c r="B2131" s="727"/>
      <c r="C2131" s="726"/>
      <c r="D2131" s="726"/>
      <c r="E2131" s="400"/>
      <c r="F2131" s="401"/>
      <c r="G2131" s="400"/>
      <c r="H2131" s="400"/>
      <c r="I2131" s="400"/>
      <c r="J2131" s="409"/>
      <c r="K2131" s="400"/>
      <c r="L2131" s="400"/>
      <c r="M2131" s="400"/>
      <c r="N2131" s="400"/>
      <c r="O2131" s="400"/>
      <c r="P2131" s="400"/>
      <c r="Q2131" s="400"/>
      <c r="R2131" s="400"/>
      <c r="S2131" s="400"/>
      <c r="T2131" s="400"/>
      <c r="V2131" s="403"/>
      <c r="W2131" s="403"/>
      <c r="X2131" s="403"/>
      <c r="Y2131" s="400"/>
      <c r="Z2131" s="400"/>
      <c r="AA2131" s="400"/>
      <c r="AB2131" s="400"/>
      <c r="AC2131" s="400"/>
      <c r="AD2131" s="400"/>
      <c r="AE2131" s="400"/>
      <c r="AF2131" s="400"/>
      <c r="AG2131" s="408"/>
      <c r="AH2131" s="400"/>
      <c r="AI2131" s="400"/>
      <c r="AJ2131" s="400"/>
      <c r="AK2131" s="400"/>
      <c r="AL2131" s="6"/>
      <c r="AM2131" s="6"/>
      <c r="AN2131" s="8"/>
    </row>
    <row r="2132" spans="1:40">
      <c r="A2132" s="725"/>
      <c r="B2132" s="727"/>
      <c r="C2132" s="726"/>
      <c r="D2132" s="726"/>
      <c r="E2132" s="400"/>
      <c r="F2132" s="401"/>
      <c r="G2132" s="400"/>
      <c r="H2132" s="400"/>
      <c r="I2132" s="400"/>
      <c r="J2132" s="409"/>
      <c r="K2132" s="400"/>
      <c r="L2132" s="400"/>
      <c r="M2132" s="400"/>
      <c r="N2132" s="400"/>
      <c r="O2132" s="400"/>
      <c r="P2132" s="400"/>
      <c r="Q2132" s="400"/>
      <c r="R2132" s="400"/>
      <c r="S2132" s="400"/>
      <c r="T2132" s="400"/>
      <c r="V2132" s="403"/>
      <c r="W2132" s="403"/>
      <c r="X2132" s="403"/>
      <c r="Y2132" s="400"/>
      <c r="Z2132" s="400"/>
      <c r="AA2132" s="400"/>
      <c r="AB2132" s="400"/>
      <c r="AC2132" s="400"/>
      <c r="AD2132" s="400"/>
      <c r="AE2132" s="400"/>
      <c r="AF2132" s="400"/>
      <c r="AG2132" s="408"/>
      <c r="AH2132" s="400"/>
      <c r="AI2132" s="400"/>
      <c r="AJ2132" s="400"/>
      <c r="AK2132" s="400"/>
      <c r="AL2132" s="6"/>
      <c r="AM2132" s="6"/>
      <c r="AN2132" s="8"/>
    </row>
    <row r="2133" spans="1:40">
      <c r="A2133" s="725"/>
      <c r="B2133" s="727"/>
      <c r="C2133" s="726"/>
      <c r="D2133" s="726"/>
      <c r="E2133" s="400"/>
      <c r="F2133" s="401"/>
      <c r="G2133" s="400"/>
      <c r="H2133" s="400"/>
      <c r="I2133" s="400"/>
      <c r="J2133" s="409"/>
      <c r="K2133" s="400"/>
      <c r="L2133" s="400"/>
      <c r="M2133" s="400"/>
      <c r="N2133" s="400"/>
      <c r="O2133" s="400"/>
      <c r="P2133" s="400"/>
      <c r="Q2133" s="400"/>
      <c r="R2133" s="400"/>
      <c r="S2133" s="400"/>
      <c r="T2133" s="400"/>
      <c r="V2133" s="403"/>
      <c r="W2133" s="403"/>
      <c r="X2133" s="403"/>
      <c r="Y2133" s="400"/>
      <c r="Z2133" s="400"/>
      <c r="AA2133" s="400"/>
      <c r="AB2133" s="400"/>
      <c r="AC2133" s="400"/>
      <c r="AD2133" s="400"/>
      <c r="AE2133" s="400"/>
      <c r="AF2133" s="400"/>
      <c r="AG2133" s="408"/>
      <c r="AH2133" s="400"/>
      <c r="AI2133" s="400"/>
      <c r="AJ2133" s="400"/>
      <c r="AK2133" s="400"/>
      <c r="AL2133" s="6"/>
      <c r="AM2133" s="6"/>
      <c r="AN2133" s="8"/>
    </row>
    <row r="2134" spans="1:40">
      <c r="A2134" s="725"/>
      <c r="B2134" s="727"/>
      <c r="C2134" s="726"/>
      <c r="D2134" s="726"/>
      <c r="E2134" s="400"/>
      <c r="F2134" s="401"/>
      <c r="G2134" s="400"/>
      <c r="H2134" s="400"/>
      <c r="I2134" s="400"/>
      <c r="J2134" s="409"/>
      <c r="K2134" s="400"/>
      <c r="L2134" s="400"/>
      <c r="M2134" s="400"/>
      <c r="N2134" s="400"/>
      <c r="O2134" s="400"/>
      <c r="P2134" s="400"/>
      <c r="Q2134" s="400"/>
      <c r="R2134" s="400"/>
      <c r="S2134" s="400"/>
      <c r="T2134" s="400"/>
      <c r="V2134" s="403"/>
      <c r="W2134" s="403"/>
      <c r="X2134" s="403"/>
      <c r="Y2134" s="400"/>
      <c r="Z2134" s="400"/>
      <c r="AA2134" s="400"/>
      <c r="AB2134" s="400"/>
      <c r="AC2134" s="400"/>
      <c r="AD2134" s="400"/>
      <c r="AE2134" s="400"/>
      <c r="AF2134" s="400"/>
      <c r="AG2134" s="408"/>
      <c r="AH2134" s="400"/>
      <c r="AI2134" s="400"/>
      <c r="AJ2134" s="400"/>
      <c r="AK2134" s="400"/>
      <c r="AL2134" s="6"/>
      <c r="AM2134" s="6"/>
      <c r="AN2134" s="8"/>
    </row>
    <row r="2135" spans="1:40">
      <c r="A2135" s="725"/>
      <c r="B2135" s="727"/>
      <c r="C2135" s="726"/>
      <c r="D2135" s="726"/>
      <c r="E2135" s="400"/>
      <c r="F2135" s="401"/>
      <c r="G2135" s="400"/>
      <c r="H2135" s="400"/>
      <c r="I2135" s="400"/>
      <c r="J2135" s="409"/>
      <c r="K2135" s="400"/>
      <c r="L2135" s="400"/>
      <c r="M2135" s="400"/>
      <c r="N2135" s="400"/>
      <c r="O2135" s="400"/>
      <c r="P2135" s="400"/>
      <c r="Q2135" s="400"/>
      <c r="R2135" s="400"/>
      <c r="S2135" s="400"/>
      <c r="T2135" s="400"/>
      <c r="V2135" s="403"/>
      <c r="W2135" s="403"/>
      <c r="X2135" s="403"/>
      <c r="Y2135" s="400"/>
      <c r="Z2135" s="400"/>
      <c r="AA2135" s="400"/>
      <c r="AB2135" s="400"/>
      <c r="AC2135" s="400"/>
      <c r="AD2135" s="400"/>
      <c r="AE2135" s="400"/>
      <c r="AF2135" s="400"/>
      <c r="AG2135" s="408"/>
      <c r="AH2135" s="400"/>
      <c r="AI2135" s="400"/>
      <c r="AJ2135" s="400"/>
      <c r="AK2135" s="400"/>
      <c r="AL2135" s="6"/>
      <c r="AM2135" s="6"/>
      <c r="AN2135" s="8"/>
    </row>
    <row r="2136" spans="1:40">
      <c r="A2136" s="725"/>
      <c r="B2136" s="727"/>
      <c r="C2136" s="726"/>
      <c r="D2136" s="726"/>
      <c r="E2136" s="400"/>
      <c r="F2136" s="401"/>
      <c r="G2136" s="400"/>
      <c r="H2136" s="400"/>
      <c r="I2136" s="400"/>
      <c r="J2136" s="409"/>
      <c r="K2136" s="400"/>
      <c r="L2136" s="400"/>
      <c r="M2136" s="400"/>
      <c r="N2136" s="400"/>
      <c r="O2136" s="400"/>
      <c r="P2136" s="400"/>
      <c r="Q2136" s="400"/>
      <c r="R2136" s="400"/>
      <c r="S2136" s="400"/>
      <c r="T2136" s="400"/>
      <c r="V2136" s="403"/>
      <c r="W2136" s="403"/>
      <c r="X2136" s="403"/>
      <c r="Y2136" s="400"/>
      <c r="Z2136" s="400"/>
      <c r="AA2136" s="400"/>
      <c r="AB2136" s="400"/>
      <c r="AC2136" s="400"/>
      <c r="AD2136" s="400"/>
      <c r="AE2136" s="400"/>
      <c r="AF2136" s="400"/>
      <c r="AG2136" s="408"/>
      <c r="AH2136" s="400"/>
      <c r="AI2136" s="400"/>
      <c r="AJ2136" s="400"/>
      <c r="AK2136" s="400"/>
      <c r="AL2136" s="6"/>
      <c r="AM2136" s="6"/>
      <c r="AN2136" s="8"/>
    </row>
    <row r="2137" spans="1:40">
      <c r="A2137" s="725"/>
      <c r="B2137" s="727"/>
      <c r="C2137" s="726"/>
      <c r="D2137" s="726"/>
      <c r="E2137" s="400"/>
      <c r="F2137" s="401"/>
      <c r="G2137" s="400"/>
      <c r="H2137" s="400"/>
      <c r="I2137" s="400"/>
      <c r="J2137" s="409"/>
      <c r="K2137" s="400"/>
      <c r="L2137" s="400"/>
      <c r="M2137" s="400"/>
      <c r="N2137" s="400"/>
      <c r="O2137" s="400"/>
      <c r="P2137" s="400"/>
      <c r="Q2137" s="400"/>
      <c r="R2137" s="400"/>
      <c r="S2137" s="400"/>
      <c r="T2137" s="400"/>
      <c r="V2137" s="403"/>
      <c r="W2137" s="403"/>
      <c r="X2137" s="403"/>
      <c r="Y2137" s="400"/>
      <c r="Z2137" s="400"/>
      <c r="AA2137" s="400"/>
      <c r="AB2137" s="400"/>
      <c r="AC2137" s="400"/>
      <c r="AD2137" s="400"/>
      <c r="AE2137" s="400"/>
      <c r="AF2137" s="400"/>
      <c r="AG2137" s="408"/>
      <c r="AH2137" s="400"/>
      <c r="AI2137" s="400"/>
      <c r="AJ2137" s="400"/>
      <c r="AK2137" s="400"/>
      <c r="AL2137" s="6"/>
      <c r="AM2137" s="6"/>
      <c r="AN2137" s="8"/>
    </row>
    <row r="2138" spans="1:40">
      <c r="A2138" s="725"/>
      <c r="B2138" s="727"/>
      <c r="C2138" s="726"/>
      <c r="D2138" s="726"/>
      <c r="E2138" s="400"/>
      <c r="F2138" s="401"/>
      <c r="G2138" s="400"/>
      <c r="H2138" s="400"/>
      <c r="I2138" s="400"/>
      <c r="J2138" s="409"/>
      <c r="K2138" s="400"/>
      <c r="L2138" s="400"/>
      <c r="M2138" s="400"/>
      <c r="N2138" s="400"/>
      <c r="O2138" s="400"/>
      <c r="P2138" s="400"/>
      <c r="Q2138" s="400"/>
      <c r="R2138" s="400"/>
      <c r="S2138" s="400"/>
      <c r="T2138" s="400"/>
      <c r="V2138" s="403"/>
      <c r="W2138" s="403"/>
      <c r="X2138" s="403"/>
      <c r="Y2138" s="400"/>
      <c r="Z2138" s="400"/>
      <c r="AA2138" s="400"/>
      <c r="AB2138" s="400"/>
      <c r="AC2138" s="400"/>
      <c r="AD2138" s="400"/>
      <c r="AE2138" s="400"/>
      <c r="AF2138" s="400"/>
      <c r="AG2138" s="408"/>
      <c r="AH2138" s="400"/>
      <c r="AI2138" s="400"/>
      <c r="AJ2138" s="400"/>
      <c r="AK2138" s="400"/>
      <c r="AL2138" s="6"/>
      <c r="AM2138" s="6"/>
      <c r="AN2138" s="8"/>
    </row>
    <row r="2139" spans="1:40">
      <c r="A2139" s="725"/>
      <c r="B2139" s="727"/>
      <c r="C2139" s="726"/>
      <c r="D2139" s="726"/>
      <c r="E2139" s="400"/>
      <c r="F2139" s="401"/>
      <c r="G2139" s="400"/>
      <c r="H2139" s="400"/>
      <c r="I2139" s="400"/>
      <c r="J2139" s="409"/>
      <c r="K2139" s="400"/>
      <c r="L2139" s="400"/>
      <c r="M2139" s="400"/>
      <c r="N2139" s="400"/>
      <c r="O2139" s="400"/>
      <c r="P2139" s="400"/>
      <c r="Q2139" s="400"/>
      <c r="R2139" s="400"/>
      <c r="S2139" s="400"/>
      <c r="T2139" s="400"/>
      <c r="V2139" s="403"/>
      <c r="W2139" s="403"/>
      <c r="X2139" s="403"/>
      <c r="Y2139" s="400"/>
      <c r="Z2139" s="400"/>
      <c r="AA2139" s="400"/>
      <c r="AB2139" s="400"/>
      <c r="AC2139" s="400"/>
      <c r="AD2139" s="400"/>
      <c r="AE2139" s="400"/>
      <c r="AF2139" s="400"/>
      <c r="AG2139" s="408"/>
      <c r="AH2139" s="400"/>
      <c r="AI2139" s="400"/>
      <c r="AJ2139" s="400"/>
      <c r="AK2139" s="400"/>
      <c r="AL2139" s="6"/>
      <c r="AM2139" s="6"/>
      <c r="AN2139" s="8"/>
    </row>
    <row r="2140" spans="1:40">
      <c r="A2140" s="725"/>
      <c r="B2140" s="727"/>
      <c r="C2140" s="726"/>
      <c r="D2140" s="726"/>
      <c r="E2140" s="400"/>
      <c r="F2140" s="401"/>
      <c r="G2140" s="400"/>
      <c r="H2140" s="400"/>
      <c r="I2140" s="400"/>
      <c r="J2140" s="409"/>
      <c r="K2140" s="400"/>
      <c r="L2140" s="400"/>
      <c r="M2140" s="400"/>
      <c r="N2140" s="400"/>
      <c r="O2140" s="400"/>
      <c r="P2140" s="400"/>
      <c r="Q2140" s="400"/>
      <c r="R2140" s="400"/>
      <c r="S2140" s="400"/>
      <c r="T2140" s="400"/>
      <c r="V2140" s="403"/>
      <c r="W2140" s="403"/>
      <c r="X2140" s="403"/>
      <c r="Y2140" s="400"/>
      <c r="Z2140" s="400"/>
      <c r="AA2140" s="400"/>
      <c r="AB2140" s="400"/>
      <c r="AC2140" s="400"/>
      <c r="AD2140" s="400"/>
      <c r="AE2140" s="400"/>
      <c r="AF2140" s="400"/>
      <c r="AG2140" s="408"/>
      <c r="AH2140" s="400"/>
      <c r="AI2140" s="400"/>
      <c r="AJ2140" s="400"/>
      <c r="AK2140" s="400"/>
      <c r="AL2140" s="6"/>
      <c r="AM2140" s="6"/>
      <c r="AN2140" s="8"/>
    </row>
    <row r="2141" spans="1:40">
      <c r="A2141" s="725"/>
      <c r="B2141" s="727"/>
      <c r="C2141" s="726"/>
      <c r="D2141" s="726"/>
      <c r="E2141" s="400"/>
      <c r="F2141" s="401"/>
      <c r="G2141" s="400"/>
      <c r="H2141" s="400"/>
      <c r="I2141" s="400"/>
      <c r="J2141" s="409"/>
      <c r="K2141" s="400"/>
      <c r="L2141" s="400"/>
      <c r="M2141" s="400"/>
      <c r="N2141" s="400"/>
      <c r="O2141" s="400"/>
      <c r="P2141" s="400"/>
      <c r="Q2141" s="400"/>
      <c r="R2141" s="400"/>
      <c r="S2141" s="400"/>
      <c r="T2141" s="400"/>
      <c r="V2141" s="403"/>
      <c r="W2141" s="403"/>
      <c r="X2141" s="403"/>
      <c r="Y2141" s="400"/>
      <c r="Z2141" s="400"/>
      <c r="AA2141" s="400"/>
      <c r="AB2141" s="400"/>
      <c r="AC2141" s="400"/>
      <c r="AD2141" s="400"/>
      <c r="AE2141" s="400"/>
      <c r="AF2141" s="400"/>
      <c r="AG2141" s="408"/>
      <c r="AH2141" s="400"/>
      <c r="AI2141" s="400"/>
      <c r="AJ2141" s="400"/>
      <c r="AK2141" s="400"/>
      <c r="AL2141" s="6"/>
      <c r="AM2141" s="6"/>
      <c r="AN2141" s="8"/>
    </row>
    <row r="2142" spans="1:40">
      <c r="A2142" s="725"/>
      <c r="B2142" s="727"/>
      <c r="C2142" s="726"/>
      <c r="D2142" s="726"/>
      <c r="E2142" s="400"/>
      <c r="F2142" s="401"/>
      <c r="G2142" s="400"/>
      <c r="H2142" s="400"/>
      <c r="I2142" s="400"/>
      <c r="J2142" s="409"/>
      <c r="K2142" s="400"/>
      <c r="L2142" s="400"/>
      <c r="M2142" s="400"/>
      <c r="N2142" s="400"/>
      <c r="O2142" s="400"/>
      <c r="P2142" s="400"/>
      <c r="Q2142" s="400"/>
      <c r="R2142" s="400"/>
      <c r="S2142" s="400"/>
      <c r="T2142" s="400"/>
      <c r="V2142" s="403"/>
      <c r="W2142" s="403"/>
      <c r="X2142" s="403"/>
      <c r="Y2142" s="400"/>
      <c r="Z2142" s="400"/>
      <c r="AA2142" s="400"/>
      <c r="AB2142" s="400"/>
      <c r="AC2142" s="400"/>
      <c r="AD2142" s="400"/>
      <c r="AE2142" s="400"/>
      <c r="AF2142" s="400"/>
      <c r="AG2142" s="408"/>
      <c r="AH2142" s="400"/>
      <c r="AI2142" s="400"/>
      <c r="AJ2142" s="400"/>
      <c r="AK2142" s="400"/>
      <c r="AL2142" s="6"/>
      <c r="AM2142" s="6"/>
      <c r="AN2142" s="8"/>
    </row>
    <row r="2143" spans="1:40">
      <c r="A2143" s="725"/>
      <c r="B2143" s="727"/>
      <c r="C2143" s="726"/>
      <c r="D2143" s="726"/>
      <c r="E2143" s="400"/>
      <c r="F2143" s="401"/>
      <c r="G2143" s="400"/>
      <c r="H2143" s="400"/>
      <c r="I2143" s="400"/>
      <c r="J2143" s="409"/>
      <c r="K2143" s="400"/>
      <c r="L2143" s="400"/>
      <c r="M2143" s="400"/>
      <c r="N2143" s="400"/>
      <c r="O2143" s="400"/>
      <c r="P2143" s="400"/>
      <c r="Q2143" s="400"/>
      <c r="R2143" s="400"/>
      <c r="S2143" s="400"/>
      <c r="T2143" s="400"/>
      <c r="V2143" s="403"/>
      <c r="W2143" s="403"/>
      <c r="X2143" s="403"/>
      <c r="Y2143" s="400"/>
      <c r="Z2143" s="400"/>
      <c r="AA2143" s="400"/>
      <c r="AB2143" s="400"/>
      <c r="AC2143" s="400"/>
      <c r="AD2143" s="400"/>
      <c r="AE2143" s="400"/>
      <c r="AF2143" s="400"/>
      <c r="AG2143" s="408"/>
      <c r="AH2143" s="400"/>
      <c r="AI2143" s="400"/>
      <c r="AJ2143" s="400"/>
      <c r="AK2143" s="400"/>
      <c r="AL2143" s="6"/>
      <c r="AM2143" s="6"/>
      <c r="AN2143" s="8"/>
    </row>
    <row r="2144" spans="1:40">
      <c r="A2144" s="725"/>
      <c r="B2144" s="727"/>
      <c r="C2144" s="726"/>
      <c r="D2144" s="726"/>
      <c r="E2144" s="400"/>
      <c r="F2144" s="401"/>
      <c r="G2144" s="400"/>
      <c r="H2144" s="400"/>
      <c r="I2144" s="400"/>
      <c r="J2144" s="409"/>
      <c r="K2144" s="400"/>
      <c r="L2144" s="400"/>
      <c r="M2144" s="400"/>
      <c r="N2144" s="400"/>
      <c r="O2144" s="400"/>
      <c r="P2144" s="400"/>
      <c r="Q2144" s="400"/>
      <c r="R2144" s="400"/>
      <c r="S2144" s="400"/>
      <c r="T2144" s="400"/>
      <c r="W2144" s="403"/>
      <c r="X2144" s="403"/>
      <c r="Y2144" s="400"/>
      <c r="Z2144" s="400"/>
      <c r="AA2144" s="400"/>
      <c r="AB2144" s="400"/>
      <c r="AC2144" s="400"/>
      <c r="AD2144" s="400"/>
      <c r="AE2144" s="400"/>
      <c r="AF2144" s="400"/>
      <c r="AG2144" s="408"/>
      <c r="AH2144" s="400"/>
      <c r="AI2144" s="400"/>
      <c r="AJ2144" s="400"/>
      <c r="AK2144" s="400"/>
      <c r="AL2144" s="6"/>
      <c r="AM2144" s="6"/>
      <c r="AN2144" s="8"/>
    </row>
    <row r="2145" spans="1:40">
      <c r="A2145" s="725"/>
      <c r="B2145" s="727"/>
      <c r="C2145" s="726"/>
      <c r="D2145" s="726"/>
      <c r="E2145" s="400"/>
      <c r="F2145" s="401"/>
      <c r="G2145" s="400"/>
      <c r="H2145" s="400"/>
      <c r="I2145" s="400"/>
      <c r="J2145" s="409"/>
      <c r="K2145" s="400"/>
      <c r="L2145" s="400"/>
      <c r="M2145" s="400"/>
      <c r="N2145" s="400"/>
      <c r="O2145" s="400"/>
      <c r="P2145" s="400"/>
      <c r="Q2145" s="400"/>
      <c r="R2145" s="400"/>
      <c r="S2145" s="400"/>
      <c r="T2145" s="400"/>
      <c r="V2145" s="403"/>
      <c r="W2145" s="403"/>
      <c r="X2145" s="403"/>
      <c r="Y2145" s="400"/>
      <c r="Z2145" s="400"/>
      <c r="AA2145" s="400"/>
      <c r="AB2145" s="400"/>
      <c r="AC2145" s="400"/>
      <c r="AD2145" s="400"/>
      <c r="AE2145" s="400"/>
      <c r="AF2145" s="400"/>
      <c r="AG2145" s="408"/>
      <c r="AH2145" s="400"/>
      <c r="AI2145" s="400"/>
      <c r="AJ2145" s="400"/>
      <c r="AK2145" s="400"/>
      <c r="AL2145" s="6"/>
      <c r="AM2145" s="6"/>
      <c r="AN2145" s="8"/>
    </row>
    <row r="2146" spans="1:40">
      <c r="A2146" s="725"/>
      <c r="B2146" s="727"/>
      <c r="C2146" s="726"/>
      <c r="D2146" s="726"/>
      <c r="E2146" s="400"/>
      <c r="F2146" s="401"/>
      <c r="G2146" s="400"/>
      <c r="H2146" s="400"/>
      <c r="I2146" s="400"/>
      <c r="J2146" s="409"/>
      <c r="K2146" s="400"/>
      <c r="L2146" s="400"/>
      <c r="M2146" s="400"/>
      <c r="N2146" s="400"/>
      <c r="O2146" s="400"/>
      <c r="P2146" s="400"/>
      <c r="Q2146" s="400"/>
      <c r="R2146" s="400"/>
      <c r="S2146" s="400"/>
      <c r="T2146" s="400"/>
      <c r="V2146" s="403"/>
      <c r="W2146" s="403"/>
      <c r="X2146" s="403"/>
      <c r="Y2146" s="400"/>
      <c r="Z2146" s="400"/>
      <c r="AA2146" s="400"/>
      <c r="AB2146" s="400"/>
      <c r="AC2146" s="400"/>
      <c r="AD2146" s="400"/>
      <c r="AE2146" s="400"/>
      <c r="AF2146" s="400"/>
      <c r="AG2146" s="408"/>
      <c r="AH2146" s="400"/>
      <c r="AI2146" s="400"/>
      <c r="AJ2146" s="400"/>
      <c r="AK2146" s="400"/>
      <c r="AL2146" s="6"/>
      <c r="AM2146" s="6"/>
      <c r="AN2146" s="8"/>
    </row>
    <row r="2147" spans="1:40">
      <c r="A2147" s="725"/>
      <c r="B2147" s="727"/>
      <c r="C2147" s="726"/>
      <c r="D2147" s="726"/>
      <c r="E2147" s="400"/>
      <c r="F2147" s="401"/>
      <c r="G2147" s="400"/>
      <c r="H2147" s="400"/>
      <c r="I2147" s="400"/>
      <c r="J2147" s="409"/>
      <c r="K2147" s="400"/>
      <c r="L2147" s="400"/>
      <c r="M2147" s="400"/>
      <c r="N2147" s="400"/>
      <c r="O2147" s="400"/>
      <c r="P2147" s="400"/>
      <c r="Q2147" s="400"/>
      <c r="R2147" s="400"/>
      <c r="S2147" s="400"/>
      <c r="T2147" s="400"/>
      <c r="V2147" s="403"/>
      <c r="W2147" s="403"/>
      <c r="X2147" s="403"/>
      <c r="Y2147" s="400"/>
      <c r="Z2147" s="400"/>
      <c r="AA2147" s="400"/>
      <c r="AB2147" s="400"/>
      <c r="AC2147" s="400"/>
      <c r="AD2147" s="400"/>
      <c r="AE2147" s="400"/>
      <c r="AF2147" s="400"/>
      <c r="AG2147" s="408"/>
      <c r="AH2147" s="400"/>
      <c r="AI2147" s="400"/>
      <c r="AJ2147" s="400"/>
      <c r="AK2147" s="400"/>
      <c r="AL2147" s="6"/>
      <c r="AM2147" s="6"/>
      <c r="AN2147" s="8"/>
    </row>
    <row r="2148" spans="1:40">
      <c r="A2148" s="725"/>
      <c r="B2148" s="727"/>
      <c r="C2148" s="726"/>
      <c r="D2148" s="726"/>
      <c r="E2148" s="400"/>
      <c r="F2148" s="401"/>
      <c r="G2148" s="400"/>
      <c r="H2148" s="400"/>
      <c r="I2148" s="400"/>
      <c r="J2148" s="409"/>
      <c r="K2148" s="400"/>
      <c r="L2148" s="400"/>
      <c r="M2148" s="400"/>
      <c r="N2148" s="400"/>
      <c r="O2148" s="400"/>
      <c r="P2148" s="400"/>
      <c r="Q2148" s="400"/>
      <c r="R2148" s="400"/>
      <c r="S2148" s="400"/>
      <c r="T2148" s="400"/>
      <c r="V2148" s="403"/>
      <c r="W2148" s="403"/>
      <c r="X2148" s="403"/>
      <c r="Y2148" s="400"/>
      <c r="Z2148" s="400"/>
      <c r="AA2148" s="400"/>
      <c r="AB2148" s="400"/>
      <c r="AC2148" s="400"/>
      <c r="AD2148" s="400"/>
      <c r="AE2148" s="400"/>
      <c r="AF2148" s="400"/>
      <c r="AG2148" s="408"/>
      <c r="AH2148" s="400"/>
      <c r="AI2148" s="400"/>
      <c r="AJ2148" s="400"/>
      <c r="AK2148" s="400"/>
      <c r="AL2148" s="6"/>
      <c r="AM2148" s="6"/>
      <c r="AN2148" s="8"/>
    </row>
    <row r="2149" spans="1:40">
      <c r="A2149" s="725"/>
      <c r="B2149" s="727"/>
      <c r="C2149" s="726"/>
      <c r="D2149" s="726"/>
      <c r="E2149" s="400"/>
      <c r="F2149" s="401"/>
      <c r="G2149" s="400"/>
      <c r="H2149" s="400"/>
      <c r="I2149" s="400"/>
      <c r="J2149" s="409"/>
      <c r="K2149" s="400"/>
      <c r="L2149" s="400"/>
      <c r="M2149" s="400"/>
      <c r="N2149" s="400"/>
      <c r="O2149" s="400"/>
      <c r="P2149" s="400"/>
      <c r="Q2149" s="400"/>
      <c r="R2149" s="400"/>
      <c r="S2149" s="400"/>
      <c r="T2149" s="400"/>
      <c r="V2149" s="403"/>
      <c r="W2149" s="403"/>
      <c r="X2149" s="403"/>
      <c r="Y2149" s="400"/>
      <c r="Z2149" s="400"/>
      <c r="AA2149" s="400"/>
      <c r="AB2149" s="400"/>
      <c r="AC2149" s="400"/>
      <c r="AD2149" s="400"/>
      <c r="AE2149" s="400"/>
      <c r="AF2149" s="400"/>
      <c r="AG2149" s="408"/>
      <c r="AH2149" s="400"/>
      <c r="AI2149" s="400"/>
      <c r="AJ2149" s="400"/>
      <c r="AK2149" s="400"/>
      <c r="AL2149" s="6"/>
      <c r="AM2149" s="6"/>
      <c r="AN2149" s="8"/>
    </row>
    <row r="2150" spans="1:40">
      <c r="A2150" s="725"/>
      <c r="B2150" s="727"/>
      <c r="C2150" s="726"/>
      <c r="D2150" s="726"/>
      <c r="E2150" s="400"/>
      <c r="F2150" s="401"/>
      <c r="G2150" s="400"/>
      <c r="H2150" s="400"/>
      <c r="I2150" s="400"/>
      <c r="J2150" s="409"/>
      <c r="K2150" s="400"/>
      <c r="L2150" s="400"/>
      <c r="M2150" s="400"/>
      <c r="N2150" s="400"/>
      <c r="O2150" s="400"/>
      <c r="P2150" s="400"/>
      <c r="Q2150" s="400"/>
      <c r="R2150" s="400"/>
      <c r="S2150" s="400"/>
      <c r="T2150" s="400"/>
      <c r="V2150" s="403"/>
      <c r="W2150" s="403"/>
      <c r="X2150" s="403"/>
      <c r="Y2150" s="400"/>
      <c r="Z2150" s="400"/>
      <c r="AA2150" s="400"/>
      <c r="AB2150" s="400"/>
      <c r="AC2150" s="400"/>
      <c r="AD2150" s="400"/>
      <c r="AE2150" s="400"/>
      <c r="AF2150" s="400"/>
      <c r="AG2150" s="408"/>
      <c r="AH2150" s="400"/>
      <c r="AI2150" s="400"/>
      <c r="AJ2150" s="400"/>
      <c r="AK2150" s="400"/>
      <c r="AL2150" s="6"/>
      <c r="AM2150" s="6"/>
      <c r="AN2150" s="8"/>
    </row>
    <row r="2151" spans="1:40">
      <c r="A2151" s="725"/>
      <c r="B2151" s="727"/>
      <c r="C2151" s="726"/>
      <c r="D2151" s="726"/>
      <c r="E2151" s="400"/>
      <c r="F2151" s="401"/>
      <c r="G2151" s="400"/>
      <c r="H2151" s="400"/>
      <c r="I2151" s="400"/>
      <c r="J2151" s="409"/>
      <c r="K2151" s="400"/>
      <c r="L2151" s="400"/>
      <c r="M2151" s="400"/>
      <c r="N2151" s="400"/>
      <c r="O2151" s="400"/>
      <c r="P2151" s="400"/>
      <c r="Q2151" s="400"/>
      <c r="R2151" s="400"/>
      <c r="S2151" s="400"/>
      <c r="T2151" s="400"/>
      <c r="V2151" s="403"/>
      <c r="W2151" s="403"/>
      <c r="X2151" s="403"/>
      <c r="Y2151" s="400"/>
      <c r="Z2151" s="400"/>
      <c r="AA2151" s="400"/>
      <c r="AB2151" s="400"/>
      <c r="AC2151" s="400"/>
      <c r="AD2151" s="400"/>
      <c r="AE2151" s="400"/>
      <c r="AF2151" s="400"/>
      <c r="AG2151" s="408"/>
      <c r="AH2151" s="400"/>
      <c r="AI2151" s="400"/>
      <c r="AJ2151" s="400"/>
      <c r="AK2151" s="400"/>
      <c r="AL2151" s="6"/>
      <c r="AM2151" s="6"/>
      <c r="AN2151" s="8"/>
    </row>
    <row r="2152" spans="1:40">
      <c r="A2152" s="725"/>
      <c r="B2152" s="727"/>
      <c r="C2152" s="726"/>
      <c r="D2152" s="726"/>
      <c r="E2152" s="400"/>
      <c r="F2152" s="401"/>
      <c r="G2152" s="400"/>
      <c r="H2152" s="400"/>
      <c r="I2152" s="400"/>
      <c r="J2152" s="409"/>
      <c r="K2152" s="400"/>
      <c r="L2152" s="400"/>
      <c r="M2152" s="400"/>
      <c r="N2152" s="400"/>
      <c r="O2152" s="400"/>
      <c r="P2152" s="400"/>
      <c r="Q2152" s="400"/>
      <c r="R2152" s="400"/>
      <c r="S2152" s="400"/>
      <c r="T2152" s="400"/>
      <c r="V2152" s="403"/>
      <c r="W2152" s="403"/>
      <c r="X2152" s="403"/>
      <c r="Y2152" s="400"/>
      <c r="Z2152" s="400"/>
      <c r="AA2152" s="400"/>
      <c r="AB2152" s="400"/>
      <c r="AC2152" s="400"/>
      <c r="AD2152" s="400"/>
      <c r="AE2152" s="400"/>
      <c r="AF2152" s="400"/>
      <c r="AG2152" s="408"/>
      <c r="AH2152" s="400"/>
      <c r="AI2152" s="400"/>
      <c r="AJ2152" s="400"/>
      <c r="AK2152" s="400"/>
      <c r="AL2152" s="6"/>
      <c r="AM2152" s="6"/>
      <c r="AN2152" s="8"/>
    </row>
    <row r="2153" spans="1:40">
      <c r="A2153" s="725"/>
      <c r="B2153" s="727"/>
      <c r="C2153" s="726"/>
      <c r="D2153" s="726"/>
      <c r="E2153" s="400"/>
      <c r="F2153" s="401"/>
      <c r="G2153" s="400"/>
      <c r="H2153" s="400"/>
      <c r="I2153" s="400"/>
      <c r="J2153" s="409"/>
      <c r="K2153" s="400"/>
      <c r="L2153" s="400"/>
      <c r="M2153" s="400"/>
      <c r="N2153" s="400"/>
      <c r="O2153" s="400"/>
      <c r="P2153" s="400"/>
      <c r="Q2153" s="400"/>
      <c r="R2153" s="400"/>
      <c r="S2153" s="400"/>
      <c r="T2153" s="400"/>
      <c r="V2153" s="403"/>
      <c r="W2153" s="403"/>
      <c r="X2153" s="403"/>
      <c r="Y2153" s="400"/>
      <c r="Z2153" s="400"/>
      <c r="AA2153" s="400"/>
      <c r="AB2153" s="400"/>
      <c r="AC2153" s="400"/>
      <c r="AD2153" s="400"/>
      <c r="AE2153" s="400"/>
      <c r="AF2153" s="400"/>
      <c r="AG2153" s="408"/>
      <c r="AH2153" s="400"/>
      <c r="AI2153" s="400"/>
      <c r="AJ2153" s="400"/>
      <c r="AK2153" s="400"/>
      <c r="AL2153" s="6"/>
      <c r="AM2153" s="6"/>
      <c r="AN2153" s="8"/>
    </row>
    <row r="2154" spans="1:40">
      <c r="A2154" s="725"/>
      <c r="B2154" s="727"/>
      <c r="C2154" s="726"/>
      <c r="D2154" s="726"/>
      <c r="E2154" s="400"/>
      <c r="F2154" s="401"/>
      <c r="G2154" s="400"/>
      <c r="H2154" s="400"/>
      <c r="I2154" s="400"/>
      <c r="J2154" s="409"/>
      <c r="K2154" s="400"/>
      <c r="L2154" s="400"/>
      <c r="M2154" s="400"/>
      <c r="N2154" s="400"/>
      <c r="O2154" s="400"/>
      <c r="P2154" s="400"/>
      <c r="Q2154" s="400"/>
      <c r="R2154" s="400"/>
      <c r="S2154" s="400"/>
      <c r="T2154" s="400"/>
      <c r="V2154" s="403"/>
      <c r="W2154" s="403"/>
      <c r="X2154" s="403"/>
      <c r="Y2154" s="400"/>
      <c r="Z2154" s="400"/>
      <c r="AA2154" s="400"/>
      <c r="AB2154" s="400"/>
      <c r="AC2154" s="400"/>
      <c r="AD2154" s="400"/>
      <c r="AE2154" s="400"/>
      <c r="AF2154" s="400"/>
      <c r="AG2154" s="408"/>
      <c r="AH2154" s="400"/>
      <c r="AI2154" s="400"/>
      <c r="AJ2154" s="400"/>
      <c r="AK2154" s="400"/>
      <c r="AL2154" s="6"/>
      <c r="AM2154" s="6"/>
      <c r="AN2154" s="8"/>
    </row>
    <row r="2155" spans="1:40">
      <c r="A2155" s="725"/>
      <c r="B2155" s="727"/>
      <c r="C2155" s="726"/>
      <c r="D2155" s="726"/>
      <c r="E2155" s="400"/>
      <c r="F2155" s="401"/>
      <c r="G2155" s="400"/>
      <c r="H2155" s="400"/>
      <c r="I2155" s="400"/>
      <c r="J2155" s="409"/>
      <c r="K2155" s="400"/>
      <c r="L2155" s="400"/>
      <c r="M2155" s="400"/>
      <c r="N2155" s="400"/>
      <c r="O2155" s="400"/>
      <c r="P2155" s="400"/>
      <c r="Q2155" s="400"/>
      <c r="R2155" s="400"/>
      <c r="S2155" s="400"/>
      <c r="T2155" s="400"/>
      <c r="V2155" s="403"/>
      <c r="W2155" s="403"/>
      <c r="X2155" s="403"/>
      <c r="Y2155" s="400"/>
      <c r="Z2155" s="400"/>
      <c r="AA2155" s="400"/>
      <c r="AB2155" s="400"/>
      <c r="AC2155" s="400"/>
      <c r="AD2155" s="400"/>
      <c r="AE2155" s="400"/>
      <c r="AF2155" s="400"/>
      <c r="AG2155" s="408"/>
      <c r="AH2155" s="400"/>
      <c r="AI2155" s="400"/>
      <c r="AJ2155" s="400"/>
      <c r="AK2155" s="400"/>
      <c r="AL2155" s="6"/>
      <c r="AM2155" s="6"/>
      <c r="AN2155" s="8"/>
    </row>
    <row r="2156" spans="1:40">
      <c r="A2156" s="725"/>
      <c r="B2156" s="727"/>
      <c r="C2156" s="726"/>
      <c r="D2156" s="726"/>
      <c r="E2156" s="400"/>
      <c r="F2156" s="401"/>
      <c r="G2156" s="400"/>
      <c r="H2156" s="400"/>
      <c r="I2156" s="400"/>
      <c r="J2156" s="409"/>
      <c r="K2156" s="400"/>
      <c r="L2156" s="400"/>
      <c r="M2156" s="400"/>
      <c r="N2156" s="400"/>
      <c r="O2156" s="400"/>
      <c r="P2156" s="400"/>
      <c r="Q2156" s="400"/>
      <c r="R2156" s="400"/>
      <c r="S2156" s="400"/>
      <c r="T2156" s="400"/>
      <c r="V2156" s="403"/>
      <c r="W2156" s="403"/>
      <c r="X2156" s="403"/>
      <c r="Y2156" s="400"/>
      <c r="Z2156" s="400"/>
      <c r="AA2156" s="400"/>
      <c r="AB2156" s="400"/>
      <c r="AC2156" s="400"/>
      <c r="AD2156" s="400"/>
      <c r="AE2156" s="400"/>
      <c r="AF2156" s="400"/>
      <c r="AG2156" s="408"/>
      <c r="AH2156" s="400"/>
      <c r="AI2156" s="400"/>
      <c r="AJ2156" s="400"/>
      <c r="AK2156" s="400"/>
      <c r="AL2156" s="6"/>
      <c r="AM2156" s="6"/>
      <c r="AN2156" s="8"/>
    </row>
    <row r="2157" spans="1:40">
      <c r="A2157" s="725"/>
      <c r="B2157" s="727"/>
      <c r="C2157" s="726"/>
      <c r="D2157" s="726"/>
      <c r="E2157" s="400"/>
      <c r="F2157" s="401"/>
      <c r="G2157" s="400"/>
      <c r="H2157" s="400"/>
      <c r="I2157" s="400"/>
      <c r="J2157" s="409"/>
      <c r="K2157" s="400"/>
      <c r="L2157" s="400"/>
      <c r="M2157" s="400"/>
      <c r="N2157" s="400"/>
      <c r="O2157" s="400"/>
      <c r="P2157" s="400"/>
      <c r="Q2157" s="400"/>
      <c r="R2157" s="400"/>
      <c r="S2157" s="400"/>
      <c r="T2157" s="400"/>
      <c r="V2157" s="403"/>
      <c r="W2157" s="403"/>
      <c r="X2157" s="403"/>
      <c r="Y2157" s="400"/>
      <c r="Z2157" s="400"/>
      <c r="AA2157" s="400"/>
      <c r="AB2157" s="400"/>
      <c r="AC2157" s="400"/>
      <c r="AD2157" s="400"/>
      <c r="AE2157" s="400"/>
      <c r="AF2157" s="400"/>
      <c r="AG2157" s="408"/>
      <c r="AH2157" s="400"/>
      <c r="AI2157" s="400"/>
      <c r="AJ2157" s="400"/>
      <c r="AK2157" s="400"/>
      <c r="AL2157" s="6"/>
      <c r="AM2157" s="6"/>
      <c r="AN2157" s="8"/>
    </row>
    <row r="2158" spans="1:40">
      <c r="A2158" s="725"/>
      <c r="B2158" s="727"/>
      <c r="C2158" s="726"/>
      <c r="D2158" s="726"/>
      <c r="E2158" s="400"/>
      <c r="F2158" s="401"/>
      <c r="G2158" s="400"/>
      <c r="H2158" s="400"/>
      <c r="I2158" s="400"/>
      <c r="J2158" s="409"/>
      <c r="K2158" s="400"/>
      <c r="L2158" s="400"/>
      <c r="M2158" s="400"/>
      <c r="N2158" s="400"/>
      <c r="O2158" s="400"/>
      <c r="P2158" s="400"/>
      <c r="Q2158" s="400"/>
      <c r="R2158" s="400"/>
      <c r="S2158" s="400"/>
      <c r="T2158" s="400"/>
      <c r="V2158" s="403"/>
      <c r="W2158" s="403"/>
      <c r="X2158" s="403"/>
      <c r="Y2158" s="400"/>
      <c r="Z2158" s="400"/>
      <c r="AA2158" s="400"/>
      <c r="AB2158" s="400"/>
      <c r="AC2158" s="400"/>
      <c r="AD2158" s="400"/>
      <c r="AE2158" s="400"/>
      <c r="AF2158" s="400"/>
      <c r="AG2158" s="408"/>
      <c r="AH2158" s="400"/>
      <c r="AI2158" s="400"/>
      <c r="AJ2158" s="400"/>
      <c r="AK2158" s="400"/>
      <c r="AL2158" s="6"/>
      <c r="AM2158" s="6"/>
      <c r="AN2158" s="8"/>
    </row>
    <row r="2159" spans="1:40">
      <c r="A2159" s="725"/>
      <c r="B2159" s="727"/>
      <c r="C2159" s="726"/>
      <c r="D2159" s="726"/>
      <c r="E2159" s="400"/>
      <c r="F2159" s="401"/>
      <c r="G2159" s="400"/>
      <c r="H2159" s="400"/>
      <c r="I2159" s="400"/>
      <c r="J2159" s="409"/>
      <c r="K2159" s="400"/>
      <c r="L2159" s="400"/>
      <c r="M2159" s="400"/>
      <c r="N2159" s="400"/>
      <c r="O2159" s="400"/>
      <c r="P2159" s="400"/>
      <c r="Q2159" s="400"/>
      <c r="R2159" s="400"/>
      <c r="S2159" s="400"/>
      <c r="T2159" s="400"/>
      <c r="V2159" s="403"/>
      <c r="W2159" s="403"/>
      <c r="X2159" s="403"/>
      <c r="Y2159" s="400"/>
      <c r="Z2159" s="400"/>
      <c r="AA2159" s="400"/>
      <c r="AB2159" s="400"/>
      <c r="AC2159" s="400"/>
      <c r="AD2159" s="400"/>
      <c r="AE2159" s="400"/>
      <c r="AF2159" s="400"/>
      <c r="AG2159" s="408"/>
      <c r="AH2159" s="400"/>
      <c r="AI2159" s="400"/>
      <c r="AJ2159" s="400"/>
      <c r="AK2159" s="400"/>
      <c r="AL2159" s="6"/>
      <c r="AM2159" s="6"/>
      <c r="AN2159" s="8"/>
    </row>
    <row r="2160" spans="1:40">
      <c r="A2160" s="725"/>
      <c r="B2160" s="727"/>
      <c r="C2160" s="726"/>
      <c r="D2160" s="726"/>
      <c r="E2160" s="400"/>
      <c r="F2160" s="401"/>
      <c r="G2160" s="400"/>
      <c r="H2160" s="400"/>
      <c r="I2160" s="400"/>
      <c r="J2160" s="409"/>
      <c r="K2160" s="400"/>
      <c r="L2160" s="400"/>
      <c r="M2160" s="400"/>
      <c r="N2160" s="400"/>
      <c r="O2160" s="400"/>
      <c r="P2160" s="400"/>
      <c r="Q2160" s="400"/>
      <c r="R2160" s="400"/>
      <c r="S2160" s="400"/>
      <c r="T2160" s="400"/>
      <c r="V2160" s="403"/>
      <c r="W2160" s="403"/>
      <c r="X2160" s="403"/>
      <c r="Y2160" s="400"/>
      <c r="Z2160" s="400"/>
      <c r="AA2160" s="400"/>
      <c r="AB2160" s="400"/>
      <c r="AC2160" s="400"/>
      <c r="AD2160" s="400"/>
      <c r="AE2160" s="400"/>
      <c r="AF2160" s="400"/>
      <c r="AG2160" s="408"/>
      <c r="AH2160" s="400"/>
      <c r="AI2160" s="400"/>
      <c r="AJ2160" s="400"/>
      <c r="AK2160" s="400"/>
      <c r="AL2160" s="6"/>
      <c r="AM2160" s="6"/>
      <c r="AN2160" s="8"/>
    </row>
    <row r="2161" spans="1:40">
      <c r="A2161" s="725"/>
      <c r="B2161" s="727"/>
      <c r="C2161" s="726"/>
      <c r="D2161" s="726"/>
      <c r="E2161" s="400"/>
      <c r="F2161" s="401"/>
      <c r="G2161" s="400"/>
      <c r="H2161" s="400"/>
      <c r="I2161" s="400"/>
      <c r="J2161" s="409"/>
      <c r="K2161" s="400"/>
      <c r="L2161" s="400"/>
      <c r="M2161" s="400"/>
      <c r="N2161" s="400"/>
      <c r="O2161" s="400"/>
      <c r="P2161" s="400"/>
      <c r="Q2161" s="400"/>
      <c r="R2161" s="400"/>
      <c r="S2161" s="400"/>
      <c r="T2161" s="400"/>
      <c r="V2161" s="403"/>
      <c r="W2161" s="403"/>
      <c r="X2161" s="403"/>
      <c r="Y2161" s="400"/>
      <c r="Z2161" s="400"/>
      <c r="AA2161" s="400"/>
      <c r="AB2161" s="400"/>
      <c r="AC2161" s="400"/>
      <c r="AD2161" s="400"/>
      <c r="AE2161" s="400"/>
      <c r="AF2161" s="400"/>
      <c r="AG2161" s="408"/>
      <c r="AH2161" s="400"/>
      <c r="AI2161" s="400"/>
      <c r="AJ2161" s="400"/>
      <c r="AK2161" s="400"/>
      <c r="AL2161" s="6"/>
      <c r="AM2161" s="6"/>
      <c r="AN2161" s="8"/>
    </row>
    <row r="2162" spans="1:40">
      <c r="A2162" s="725"/>
      <c r="B2162" s="727"/>
      <c r="C2162" s="726"/>
      <c r="D2162" s="726"/>
      <c r="E2162" s="400"/>
      <c r="F2162" s="401"/>
      <c r="G2162" s="400"/>
      <c r="H2162" s="400"/>
      <c r="I2162" s="400"/>
      <c r="J2162" s="409"/>
      <c r="K2162" s="400"/>
      <c r="L2162" s="400"/>
      <c r="M2162" s="400"/>
      <c r="N2162" s="400"/>
      <c r="O2162" s="400"/>
      <c r="P2162" s="400"/>
      <c r="Q2162" s="400"/>
      <c r="R2162" s="400"/>
      <c r="S2162" s="400"/>
      <c r="T2162" s="400"/>
      <c r="V2162" s="403"/>
      <c r="W2162" s="403"/>
      <c r="X2162" s="403"/>
      <c r="Y2162" s="400"/>
      <c r="Z2162" s="400"/>
      <c r="AA2162" s="400"/>
      <c r="AB2162" s="400"/>
      <c r="AC2162" s="400"/>
      <c r="AD2162" s="400"/>
      <c r="AE2162" s="400"/>
      <c r="AF2162" s="400"/>
      <c r="AG2162" s="408"/>
      <c r="AH2162" s="400"/>
      <c r="AI2162" s="400"/>
      <c r="AJ2162" s="400"/>
      <c r="AK2162" s="400"/>
      <c r="AL2162" s="6"/>
      <c r="AM2162" s="6"/>
      <c r="AN2162" s="8"/>
    </row>
    <row r="2163" spans="1:40">
      <c r="A2163" s="725"/>
      <c r="B2163" s="727"/>
      <c r="C2163" s="726"/>
      <c r="D2163" s="726"/>
      <c r="E2163" s="400"/>
      <c r="F2163" s="401"/>
      <c r="G2163" s="400"/>
      <c r="H2163" s="400"/>
      <c r="I2163" s="400"/>
      <c r="J2163" s="409"/>
      <c r="K2163" s="400"/>
      <c r="L2163" s="400"/>
      <c r="M2163" s="400"/>
      <c r="N2163" s="400"/>
      <c r="O2163" s="400"/>
      <c r="P2163" s="400"/>
      <c r="Q2163" s="400"/>
      <c r="R2163" s="400"/>
      <c r="S2163" s="400"/>
      <c r="T2163" s="400"/>
      <c r="V2163" s="403"/>
      <c r="W2163" s="403"/>
      <c r="X2163" s="403"/>
      <c r="Y2163" s="400"/>
      <c r="Z2163" s="400"/>
      <c r="AA2163" s="400"/>
      <c r="AB2163" s="400"/>
      <c r="AC2163" s="400"/>
      <c r="AD2163" s="400"/>
      <c r="AE2163" s="400"/>
      <c r="AF2163" s="400"/>
      <c r="AG2163" s="408"/>
      <c r="AH2163" s="400"/>
      <c r="AI2163" s="400"/>
      <c r="AJ2163" s="400"/>
      <c r="AK2163" s="400"/>
      <c r="AL2163" s="6"/>
      <c r="AM2163" s="6"/>
      <c r="AN2163" s="8"/>
    </row>
    <row r="2164" spans="1:40">
      <c r="A2164" s="725"/>
      <c r="B2164" s="727"/>
      <c r="C2164" s="726"/>
      <c r="D2164" s="726"/>
      <c r="E2164" s="400"/>
      <c r="F2164" s="401"/>
      <c r="G2164" s="400"/>
      <c r="H2164" s="400"/>
      <c r="I2164" s="400"/>
      <c r="J2164" s="409"/>
      <c r="K2164" s="400"/>
      <c r="L2164" s="400"/>
      <c r="M2164" s="400"/>
      <c r="N2164" s="400"/>
      <c r="O2164" s="400"/>
      <c r="P2164" s="400"/>
      <c r="Q2164" s="400"/>
      <c r="R2164" s="400"/>
      <c r="S2164" s="400"/>
      <c r="T2164" s="400"/>
      <c r="V2164" s="403"/>
      <c r="W2164" s="403"/>
      <c r="X2164" s="403"/>
      <c r="Y2164" s="400"/>
      <c r="Z2164" s="400"/>
      <c r="AA2164" s="400"/>
      <c r="AB2164" s="400"/>
      <c r="AC2164" s="400"/>
      <c r="AD2164" s="400"/>
      <c r="AE2164" s="400"/>
      <c r="AF2164" s="400"/>
      <c r="AG2164" s="408"/>
      <c r="AH2164" s="400"/>
      <c r="AI2164" s="400"/>
      <c r="AJ2164" s="400"/>
      <c r="AK2164" s="400"/>
      <c r="AL2164" s="6"/>
      <c r="AM2164" s="6"/>
      <c r="AN2164" s="8"/>
    </row>
    <row r="2165" spans="1:40">
      <c r="A2165" s="725"/>
      <c r="B2165" s="727"/>
      <c r="C2165" s="726"/>
      <c r="D2165" s="726"/>
      <c r="E2165" s="400"/>
      <c r="F2165" s="401"/>
      <c r="G2165" s="400"/>
      <c r="H2165" s="400"/>
      <c r="I2165" s="400"/>
      <c r="J2165" s="409"/>
      <c r="K2165" s="400"/>
      <c r="L2165" s="400"/>
      <c r="M2165" s="400"/>
      <c r="N2165" s="400"/>
      <c r="O2165" s="400"/>
      <c r="P2165" s="400"/>
      <c r="Q2165" s="400"/>
      <c r="R2165" s="400"/>
      <c r="S2165" s="400"/>
      <c r="T2165" s="400"/>
      <c r="V2165" s="403"/>
      <c r="W2165" s="403"/>
      <c r="X2165" s="403"/>
      <c r="Y2165" s="400"/>
      <c r="Z2165" s="400"/>
      <c r="AA2165" s="400"/>
      <c r="AB2165" s="400"/>
      <c r="AC2165" s="400"/>
      <c r="AD2165" s="400"/>
      <c r="AE2165" s="400"/>
      <c r="AF2165" s="400"/>
      <c r="AG2165" s="408"/>
      <c r="AH2165" s="400"/>
      <c r="AI2165" s="400"/>
      <c r="AJ2165" s="400"/>
      <c r="AK2165" s="400"/>
      <c r="AL2165" s="6"/>
      <c r="AM2165" s="6"/>
      <c r="AN2165" s="8"/>
    </row>
    <row r="2166" spans="1:40">
      <c r="A2166" s="725"/>
      <c r="B2166" s="727"/>
      <c r="C2166" s="726"/>
      <c r="D2166" s="726"/>
      <c r="E2166" s="400"/>
      <c r="F2166" s="401"/>
      <c r="G2166" s="400"/>
      <c r="H2166" s="400"/>
      <c r="I2166" s="400"/>
      <c r="J2166" s="409"/>
      <c r="K2166" s="400"/>
      <c r="L2166" s="400"/>
      <c r="M2166" s="400"/>
      <c r="N2166" s="400"/>
      <c r="O2166" s="400"/>
      <c r="P2166" s="400"/>
      <c r="Q2166" s="400"/>
      <c r="R2166" s="400"/>
      <c r="S2166" s="400"/>
      <c r="T2166" s="400"/>
      <c r="V2166" s="403"/>
      <c r="W2166" s="403"/>
      <c r="X2166" s="403"/>
      <c r="Y2166" s="400"/>
      <c r="Z2166" s="400"/>
      <c r="AA2166" s="400"/>
      <c r="AB2166" s="400"/>
      <c r="AC2166" s="400"/>
      <c r="AD2166" s="400"/>
      <c r="AE2166" s="400"/>
      <c r="AF2166" s="400"/>
      <c r="AG2166" s="408"/>
      <c r="AH2166" s="400"/>
      <c r="AI2166" s="400"/>
      <c r="AJ2166" s="400"/>
      <c r="AK2166" s="400"/>
      <c r="AL2166" s="6"/>
      <c r="AM2166" s="6"/>
      <c r="AN2166" s="8"/>
    </row>
    <row r="2167" spans="1:40">
      <c r="A2167" s="725"/>
      <c r="B2167" s="727"/>
      <c r="C2167" s="726"/>
      <c r="D2167" s="726"/>
      <c r="E2167" s="400"/>
      <c r="F2167" s="401"/>
      <c r="G2167" s="400"/>
      <c r="H2167" s="400"/>
      <c r="I2167" s="400"/>
      <c r="J2167" s="409"/>
      <c r="K2167" s="400"/>
      <c r="L2167" s="400"/>
      <c r="M2167" s="400"/>
      <c r="N2167" s="400"/>
      <c r="O2167" s="400"/>
      <c r="P2167" s="400"/>
      <c r="Q2167" s="400"/>
      <c r="R2167" s="400"/>
      <c r="S2167" s="400"/>
      <c r="T2167" s="400"/>
      <c r="V2167" s="403"/>
      <c r="W2167" s="403"/>
      <c r="X2167" s="403"/>
      <c r="Y2167" s="400"/>
      <c r="Z2167" s="400"/>
      <c r="AA2167" s="400"/>
      <c r="AB2167" s="400"/>
      <c r="AC2167" s="400"/>
      <c r="AD2167" s="400"/>
      <c r="AE2167" s="400"/>
      <c r="AF2167" s="400"/>
      <c r="AG2167" s="408"/>
      <c r="AH2167" s="400"/>
      <c r="AI2167" s="400"/>
      <c r="AJ2167" s="400"/>
      <c r="AK2167" s="400"/>
      <c r="AL2167" s="6"/>
      <c r="AM2167" s="6"/>
      <c r="AN2167" s="8"/>
    </row>
    <row r="2168" spans="1:40">
      <c r="A2168" s="725"/>
      <c r="B2168" s="727"/>
      <c r="C2168" s="726"/>
      <c r="D2168" s="726"/>
      <c r="E2168" s="400"/>
      <c r="F2168" s="401"/>
      <c r="G2168" s="400"/>
      <c r="H2168" s="400"/>
      <c r="I2168" s="400"/>
      <c r="J2168" s="409"/>
      <c r="K2168" s="400"/>
      <c r="L2168" s="400"/>
      <c r="M2168" s="400"/>
      <c r="N2168" s="400"/>
      <c r="O2168" s="400"/>
      <c r="P2168" s="400"/>
      <c r="Q2168" s="400"/>
      <c r="R2168" s="400"/>
      <c r="S2168" s="400"/>
      <c r="T2168" s="400"/>
      <c r="V2168" s="403"/>
      <c r="W2168" s="403"/>
      <c r="X2168" s="403"/>
      <c r="Y2168" s="400"/>
      <c r="Z2168" s="400"/>
      <c r="AA2168" s="400"/>
      <c r="AB2168" s="400"/>
      <c r="AC2168" s="400"/>
      <c r="AD2168" s="400"/>
      <c r="AE2168" s="400"/>
      <c r="AF2168" s="400"/>
      <c r="AG2168" s="408"/>
      <c r="AH2168" s="400"/>
      <c r="AI2168" s="400"/>
      <c r="AJ2168" s="400"/>
      <c r="AK2168" s="400"/>
      <c r="AL2168" s="6"/>
      <c r="AM2168" s="6"/>
      <c r="AN2168" s="8"/>
    </row>
    <row r="2169" spans="1:40">
      <c r="A2169" s="725"/>
      <c r="B2169" s="727"/>
      <c r="C2169" s="726"/>
      <c r="D2169" s="726"/>
      <c r="E2169" s="400"/>
      <c r="F2169" s="401"/>
      <c r="G2169" s="400"/>
      <c r="H2169" s="400"/>
      <c r="I2169" s="400"/>
      <c r="J2169" s="409"/>
      <c r="K2169" s="400"/>
      <c r="L2169" s="400"/>
      <c r="M2169" s="400"/>
      <c r="N2169" s="400"/>
      <c r="O2169" s="400"/>
      <c r="P2169" s="400"/>
      <c r="Q2169" s="400"/>
      <c r="R2169" s="400"/>
      <c r="S2169" s="400"/>
      <c r="T2169" s="400"/>
      <c r="V2169" s="403"/>
      <c r="W2169" s="403"/>
      <c r="X2169" s="403"/>
      <c r="Y2169" s="400"/>
      <c r="Z2169" s="400"/>
      <c r="AA2169" s="400"/>
      <c r="AB2169" s="400"/>
      <c r="AC2169" s="400"/>
      <c r="AD2169" s="400"/>
      <c r="AE2169" s="400"/>
      <c r="AF2169" s="400"/>
      <c r="AG2169" s="408"/>
      <c r="AH2169" s="400"/>
      <c r="AI2169" s="400"/>
      <c r="AJ2169" s="400"/>
      <c r="AK2169" s="400"/>
      <c r="AL2169" s="6"/>
      <c r="AM2169" s="6"/>
      <c r="AN2169" s="8"/>
    </row>
    <row r="2170" spans="1:40">
      <c r="A2170" s="725"/>
      <c r="B2170" s="727"/>
      <c r="C2170" s="726"/>
      <c r="D2170" s="726"/>
      <c r="E2170" s="400"/>
      <c r="F2170" s="401"/>
      <c r="G2170" s="400"/>
      <c r="H2170" s="400"/>
      <c r="I2170" s="400"/>
      <c r="J2170" s="409"/>
      <c r="K2170" s="400"/>
      <c r="L2170" s="400"/>
      <c r="M2170" s="400"/>
      <c r="N2170" s="400"/>
      <c r="O2170" s="400"/>
      <c r="P2170" s="400"/>
      <c r="Q2170" s="400"/>
      <c r="R2170" s="400"/>
      <c r="S2170" s="400"/>
      <c r="T2170" s="400"/>
      <c r="V2170" s="403"/>
      <c r="W2170" s="403"/>
      <c r="X2170" s="403"/>
      <c r="Y2170" s="400"/>
      <c r="Z2170" s="400"/>
      <c r="AA2170" s="400"/>
      <c r="AB2170" s="400"/>
      <c r="AC2170" s="400"/>
      <c r="AD2170" s="400"/>
      <c r="AE2170" s="400"/>
      <c r="AF2170" s="400"/>
      <c r="AG2170" s="408"/>
      <c r="AH2170" s="400"/>
      <c r="AI2170" s="400"/>
      <c r="AJ2170" s="400"/>
      <c r="AK2170" s="400"/>
      <c r="AL2170" s="6"/>
      <c r="AM2170" s="6"/>
      <c r="AN2170" s="8"/>
    </row>
    <row r="2171" spans="1:40">
      <c r="A2171" s="725"/>
      <c r="B2171" s="727"/>
      <c r="C2171" s="726"/>
      <c r="D2171" s="726"/>
      <c r="E2171" s="400"/>
      <c r="F2171" s="401"/>
      <c r="G2171" s="400"/>
      <c r="H2171" s="400"/>
      <c r="I2171" s="400"/>
      <c r="J2171" s="409"/>
      <c r="K2171" s="400"/>
      <c r="L2171" s="400"/>
      <c r="M2171" s="400"/>
      <c r="N2171" s="400"/>
      <c r="O2171" s="400"/>
      <c r="P2171" s="400"/>
      <c r="Q2171" s="400"/>
      <c r="R2171" s="400"/>
      <c r="S2171" s="400"/>
      <c r="T2171" s="400"/>
      <c r="V2171" s="403"/>
      <c r="W2171" s="403"/>
      <c r="X2171" s="403"/>
      <c r="Y2171" s="400"/>
      <c r="Z2171" s="400"/>
      <c r="AA2171" s="400"/>
      <c r="AB2171" s="400"/>
      <c r="AC2171" s="400"/>
      <c r="AD2171" s="400"/>
      <c r="AE2171" s="400"/>
      <c r="AF2171" s="400"/>
      <c r="AG2171" s="408"/>
      <c r="AH2171" s="400"/>
      <c r="AI2171" s="400"/>
      <c r="AJ2171" s="400"/>
      <c r="AK2171" s="400"/>
      <c r="AL2171" s="6"/>
      <c r="AM2171" s="6"/>
      <c r="AN2171" s="8"/>
    </row>
    <row r="2172" spans="1:40">
      <c r="A2172" s="725"/>
      <c r="B2172" s="727"/>
      <c r="C2172" s="726"/>
      <c r="D2172" s="726"/>
      <c r="E2172" s="400"/>
      <c r="F2172" s="401"/>
      <c r="G2172" s="400"/>
      <c r="H2172" s="400"/>
      <c r="I2172" s="400"/>
      <c r="J2172" s="409"/>
      <c r="K2172" s="400"/>
      <c r="L2172" s="400"/>
      <c r="M2172" s="400"/>
      <c r="N2172" s="400"/>
      <c r="O2172" s="400"/>
      <c r="P2172" s="400"/>
      <c r="Q2172" s="400"/>
      <c r="R2172" s="400"/>
      <c r="S2172" s="400"/>
      <c r="T2172" s="400"/>
      <c r="V2172" s="403"/>
      <c r="W2172" s="403"/>
      <c r="X2172" s="403"/>
      <c r="Y2172" s="400"/>
      <c r="Z2172" s="400"/>
      <c r="AA2172" s="400"/>
      <c r="AB2172" s="400"/>
      <c r="AC2172" s="400"/>
      <c r="AD2172" s="400"/>
      <c r="AE2172" s="400"/>
      <c r="AF2172" s="400"/>
      <c r="AG2172" s="408"/>
      <c r="AH2172" s="400"/>
      <c r="AI2172" s="400"/>
      <c r="AJ2172" s="400"/>
      <c r="AK2172" s="400"/>
      <c r="AL2172" s="6"/>
      <c r="AM2172" s="6"/>
      <c r="AN2172" s="8"/>
    </row>
    <row r="2173" spans="1:40">
      <c r="A2173" s="725"/>
      <c r="B2173" s="727"/>
      <c r="C2173" s="726"/>
      <c r="D2173" s="726"/>
      <c r="E2173" s="400"/>
      <c r="F2173" s="401"/>
      <c r="G2173" s="400"/>
      <c r="H2173" s="400"/>
      <c r="I2173" s="400"/>
      <c r="J2173" s="409"/>
      <c r="K2173" s="400"/>
      <c r="L2173" s="400"/>
      <c r="M2173" s="400"/>
      <c r="N2173" s="400"/>
      <c r="O2173" s="400"/>
      <c r="P2173" s="400"/>
      <c r="Q2173" s="400"/>
      <c r="R2173" s="400"/>
      <c r="S2173" s="400"/>
      <c r="T2173" s="400"/>
      <c r="V2173" s="403"/>
      <c r="W2173" s="403"/>
      <c r="X2173" s="403"/>
      <c r="Y2173" s="400"/>
      <c r="Z2173" s="400"/>
      <c r="AA2173" s="400"/>
      <c r="AB2173" s="400"/>
      <c r="AC2173" s="400"/>
      <c r="AD2173" s="400"/>
      <c r="AE2173" s="400"/>
      <c r="AF2173" s="400"/>
      <c r="AG2173" s="408"/>
      <c r="AH2173" s="400"/>
      <c r="AI2173" s="400"/>
      <c r="AJ2173" s="400"/>
      <c r="AK2173" s="400"/>
      <c r="AL2173" s="6"/>
      <c r="AM2173" s="6"/>
      <c r="AN2173" s="8"/>
    </row>
    <row r="2174" spans="1:40">
      <c r="A2174" s="725"/>
      <c r="B2174" s="727"/>
      <c r="C2174" s="726"/>
      <c r="D2174" s="726"/>
      <c r="E2174" s="400"/>
      <c r="F2174" s="401"/>
      <c r="G2174" s="400"/>
      <c r="H2174" s="400"/>
      <c r="I2174" s="400"/>
      <c r="J2174" s="409"/>
      <c r="K2174" s="400"/>
      <c r="L2174" s="400"/>
      <c r="M2174" s="400"/>
      <c r="N2174" s="400"/>
      <c r="O2174" s="400"/>
      <c r="P2174" s="400"/>
      <c r="Q2174" s="400"/>
      <c r="R2174" s="400"/>
      <c r="S2174" s="400"/>
      <c r="T2174" s="400"/>
      <c r="V2174" s="403"/>
      <c r="W2174" s="403"/>
      <c r="X2174" s="403"/>
      <c r="Y2174" s="400"/>
      <c r="Z2174" s="400"/>
      <c r="AA2174" s="400"/>
      <c r="AB2174" s="400"/>
      <c r="AC2174" s="400"/>
      <c r="AD2174" s="400"/>
      <c r="AE2174" s="400"/>
      <c r="AF2174" s="400"/>
      <c r="AG2174" s="408"/>
      <c r="AH2174" s="400"/>
      <c r="AI2174" s="400"/>
      <c r="AJ2174" s="400"/>
      <c r="AK2174" s="400"/>
      <c r="AL2174" s="6"/>
      <c r="AM2174" s="6"/>
      <c r="AN2174" s="8"/>
    </row>
    <row r="2175" spans="1:40">
      <c r="A2175" s="725"/>
      <c r="B2175" s="727"/>
      <c r="C2175" s="726"/>
      <c r="D2175" s="726"/>
      <c r="E2175" s="400"/>
      <c r="F2175" s="401"/>
      <c r="G2175" s="400"/>
      <c r="H2175" s="400"/>
      <c r="I2175" s="400"/>
      <c r="J2175" s="409"/>
      <c r="K2175" s="400"/>
      <c r="L2175" s="400"/>
      <c r="M2175" s="400"/>
      <c r="N2175" s="400"/>
      <c r="O2175" s="400"/>
      <c r="P2175" s="400"/>
      <c r="Q2175" s="400"/>
      <c r="R2175" s="400"/>
      <c r="S2175" s="400"/>
      <c r="T2175" s="400"/>
      <c r="V2175" s="403"/>
      <c r="W2175" s="403"/>
      <c r="X2175" s="403"/>
      <c r="Y2175" s="400"/>
      <c r="Z2175" s="400"/>
      <c r="AA2175" s="400"/>
      <c r="AB2175" s="400"/>
      <c r="AC2175" s="400"/>
      <c r="AD2175" s="400"/>
      <c r="AE2175" s="400"/>
      <c r="AF2175" s="400"/>
      <c r="AG2175" s="408"/>
      <c r="AH2175" s="400"/>
      <c r="AI2175" s="400"/>
      <c r="AJ2175" s="400"/>
      <c r="AK2175" s="400"/>
      <c r="AL2175" s="6"/>
      <c r="AM2175" s="6"/>
      <c r="AN2175" s="8"/>
    </row>
    <row r="2176" spans="1:40">
      <c r="A2176" s="725"/>
      <c r="B2176" s="727"/>
      <c r="C2176" s="726"/>
      <c r="D2176" s="726"/>
      <c r="E2176" s="400"/>
      <c r="F2176" s="401"/>
      <c r="G2176" s="400"/>
      <c r="H2176" s="400"/>
      <c r="I2176" s="400"/>
      <c r="J2176" s="409"/>
      <c r="K2176" s="400"/>
      <c r="L2176" s="400"/>
      <c r="M2176" s="400"/>
      <c r="N2176" s="400"/>
      <c r="O2176" s="400"/>
      <c r="P2176" s="400"/>
      <c r="Q2176" s="400"/>
      <c r="R2176" s="400"/>
      <c r="S2176" s="400"/>
      <c r="T2176" s="400"/>
      <c r="V2176" s="403"/>
      <c r="W2176" s="403"/>
      <c r="X2176" s="403"/>
      <c r="Y2176" s="400"/>
      <c r="Z2176" s="400"/>
      <c r="AA2176" s="400"/>
      <c r="AB2176" s="400"/>
      <c r="AC2176" s="400"/>
      <c r="AD2176" s="400"/>
      <c r="AE2176" s="400"/>
      <c r="AF2176" s="400"/>
      <c r="AG2176" s="408"/>
      <c r="AH2176" s="400"/>
      <c r="AI2176" s="400"/>
      <c r="AJ2176" s="400"/>
      <c r="AK2176" s="400"/>
      <c r="AL2176" s="6"/>
      <c r="AM2176" s="6"/>
      <c r="AN2176" s="8"/>
    </row>
    <row r="2177" spans="1:40">
      <c r="A2177" s="725"/>
      <c r="B2177" s="727"/>
      <c r="C2177" s="726"/>
      <c r="D2177" s="726"/>
      <c r="E2177" s="400"/>
      <c r="F2177" s="401"/>
      <c r="G2177" s="400"/>
      <c r="H2177" s="400"/>
      <c r="I2177" s="400"/>
      <c r="J2177" s="409"/>
      <c r="K2177" s="400"/>
      <c r="L2177" s="400"/>
      <c r="M2177" s="400"/>
      <c r="N2177" s="400"/>
      <c r="O2177" s="400"/>
      <c r="P2177" s="400"/>
      <c r="Q2177" s="400"/>
      <c r="R2177" s="400"/>
      <c r="S2177" s="400"/>
      <c r="T2177" s="400"/>
      <c r="V2177" s="403"/>
      <c r="W2177" s="403"/>
      <c r="X2177" s="403"/>
      <c r="Y2177" s="400"/>
      <c r="Z2177" s="400"/>
      <c r="AA2177" s="400"/>
      <c r="AB2177" s="400"/>
      <c r="AC2177" s="400"/>
      <c r="AD2177" s="400"/>
      <c r="AE2177" s="400"/>
      <c r="AF2177" s="400"/>
      <c r="AG2177" s="408"/>
      <c r="AH2177" s="400"/>
      <c r="AI2177" s="400"/>
      <c r="AJ2177" s="400"/>
      <c r="AK2177" s="400"/>
      <c r="AL2177" s="6"/>
      <c r="AM2177" s="6"/>
      <c r="AN2177" s="8"/>
    </row>
    <row r="2178" spans="1:40">
      <c r="A2178" s="725"/>
      <c r="B2178" s="727"/>
      <c r="C2178" s="726"/>
      <c r="D2178" s="726"/>
      <c r="E2178" s="400"/>
      <c r="F2178" s="401"/>
      <c r="G2178" s="400"/>
      <c r="H2178" s="400"/>
      <c r="I2178" s="400"/>
      <c r="J2178" s="409"/>
      <c r="K2178" s="400"/>
      <c r="L2178" s="400"/>
      <c r="M2178" s="400"/>
      <c r="N2178" s="400"/>
      <c r="O2178" s="400"/>
      <c r="P2178" s="400"/>
      <c r="Q2178" s="400"/>
      <c r="R2178" s="400"/>
      <c r="S2178" s="400"/>
      <c r="T2178" s="400"/>
      <c r="V2178" s="403"/>
      <c r="W2178" s="403"/>
      <c r="X2178" s="403"/>
      <c r="Y2178" s="400"/>
      <c r="Z2178" s="400"/>
      <c r="AA2178" s="400"/>
      <c r="AB2178" s="400"/>
      <c r="AC2178" s="400"/>
      <c r="AD2178" s="400"/>
      <c r="AE2178" s="400"/>
      <c r="AF2178" s="400"/>
      <c r="AG2178" s="408"/>
      <c r="AH2178" s="400"/>
      <c r="AI2178" s="400"/>
      <c r="AJ2178" s="400"/>
      <c r="AK2178" s="400"/>
      <c r="AL2178" s="6"/>
      <c r="AM2178" s="6"/>
      <c r="AN2178" s="8"/>
    </row>
    <row r="2179" spans="1:40">
      <c r="A2179" s="725"/>
      <c r="B2179" s="727"/>
      <c r="C2179" s="726"/>
      <c r="D2179" s="726"/>
      <c r="E2179" s="400"/>
      <c r="F2179" s="401"/>
      <c r="G2179" s="400"/>
      <c r="H2179" s="400"/>
      <c r="I2179" s="400"/>
      <c r="J2179" s="409"/>
      <c r="K2179" s="400"/>
      <c r="L2179" s="400"/>
      <c r="M2179" s="400"/>
      <c r="N2179" s="400"/>
      <c r="O2179" s="400"/>
      <c r="P2179" s="400"/>
      <c r="Q2179" s="400"/>
      <c r="R2179" s="400"/>
      <c r="S2179" s="400"/>
      <c r="T2179" s="400"/>
      <c r="W2179" s="403"/>
      <c r="X2179" s="403"/>
      <c r="Y2179" s="400"/>
      <c r="Z2179" s="400"/>
      <c r="AA2179" s="400"/>
      <c r="AB2179" s="400"/>
      <c r="AC2179" s="400"/>
      <c r="AD2179" s="400"/>
      <c r="AE2179" s="400"/>
      <c r="AF2179" s="400"/>
      <c r="AG2179" s="408"/>
      <c r="AH2179" s="400"/>
      <c r="AI2179" s="400"/>
      <c r="AJ2179" s="400"/>
      <c r="AK2179" s="400"/>
      <c r="AL2179" s="6"/>
      <c r="AM2179" s="6"/>
      <c r="AN2179" s="8"/>
    </row>
    <row r="2180" spans="1:40">
      <c r="A2180" s="725"/>
      <c r="B2180" s="727"/>
      <c r="C2180" s="726"/>
      <c r="D2180" s="726"/>
      <c r="E2180" s="400"/>
      <c r="F2180" s="401"/>
      <c r="G2180" s="400"/>
      <c r="H2180" s="400"/>
      <c r="I2180" s="400"/>
      <c r="J2180" s="409"/>
      <c r="K2180" s="400"/>
      <c r="L2180" s="400"/>
      <c r="M2180" s="400"/>
      <c r="N2180" s="400"/>
      <c r="O2180" s="400"/>
      <c r="P2180" s="400"/>
      <c r="Q2180" s="400"/>
      <c r="R2180" s="400"/>
      <c r="S2180" s="400"/>
      <c r="T2180" s="400"/>
      <c r="V2180" s="403"/>
      <c r="W2180" s="403"/>
      <c r="X2180" s="403"/>
      <c r="Y2180" s="400"/>
      <c r="Z2180" s="400"/>
      <c r="AA2180" s="400"/>
      <c r="AB2180" s="400"/>
      <c r="AC2180" s="400"/>
      <c r="AD2180" s="400"/>
      <c r="AE2180" s="400"/>
      <c r="AF2180" s="400"/>
      <c r="AG2180" s="408"/>
      <c r="AH2180" s="400"/>
      <c r="AI2180" s="400"/>
      <c r="AJ2180" s="400"/>
      <c r="AK2180" s="400"/>
      <c r="AL2180" s="6"/>
      <c r="AM2180" s="6"/>
      <c r="AN2180" s="8"/>
    </row>
    <row r="2181" spans="1:40">
      <c r="A2181" s="725"/>
      <c r="B2181" s="727"/>
      <c r="C2181" s="726"/>
      <c r="D2181" s="726"/>
      <c r="E2181" s="400"/>
      <c r="F2181" s="401"/>
      <c r="G2181" s="400"/>
      <c r="H2181" s="400"/>
      <c r="I2181" s="400"/>
      <c r="J2181" s="409"/>
      <c r="K2181" s="400"/>
      <c r="L2181" s="400"/>
      <c r="M2181" s="400"/>
      <c r="N2181" s="400"/>
      <c r="O2181" s="400"/>
      <c r="P2181" s="400"/>
      <c r="Q2181" s="400"/>
      <c r="R2181" s="400"/>
      <c r="S2181" s="400"/>
      <c r="T2181" s="400"/>
      <c r="V2181" s="403"/>
      <c r="W2181" s="403"/>
      <c r="X2181" s="403"/>
      <c r="Y2181" s="400"/>
      <c r="Z2181" s="400"/>
      <c r="AA2181" s="400"/>
      <c r="AB2181" s="400"/>
      <c r="AC2181" s="400"/>
      <c r="AD2181" s="400"/>
      <c r="AE2181" s="400"/>
      <c r="AF2181" s="400"/>
      <c r="AG2181" s="408"/>
      <c r="AH2181" s="400"/>
      <c r="AI2181" s="400"/>
      <c r="AJ2181" s="400"/>
      <c r="AK2181" s="400"/>
      <c r="AL2181" s="6"/>
      <c r="AM2181" s="6"/>
      <c r="AN2181" s="8"/>
    </row>
    <row r="2182" spans="1:40">
      <c r="A2182" s="725"/>
      <c r="B2182" s="727"/>
      <c r="C2182" s="726"/>
      <c r="D2182" s="726"/>
      <c r="E2182" s="400"/>
      <c r="F2182" s="401"/>
      <c r="G2182" s="400"/>
      <c r="H2182" s="400"/>
      <c r="I2182" s="400"/>
      <c r="J2182" s="409"/>
      <c r="K2182" s="400"/>
      <c r="L2182" s="400"/>
      <c r="M2182" s="400"/>
      <c r="N2182" s="400"/>
      <c r="O2182" s="400"/>
      <c r="P2182" s="400"/>
      <c r="Q2182" s="400"/>
      <c r="R2182" s="400"/>
      <c r="S2182" s="400"/>
      <c r="T2182" s="400"/>
      <c r="V2182" s="403"/>
      <c r="W2182" s="403"/>
      <c r="X2182" s="403"/>
      <c r="Y2182" s="400"/>
      <c r="Z2182" s="400"/>
      <c r="AA2182" s="400"/>
      <c r="AB2182" s="400"/>
      <c r="AC2182" s="400"/>
      <c r="AD2182" s="400"/>
      <c r="AE2182" s="400"/>
      <c r="AF2182" s="400"/>
      <c r="AG2182" s="408"/>
      <c r="AH2182" s="400"/>
      <c r="AI2182" s="400"/>
      <c r="AJ2182" s="400"/>
      <c r="AK2182" s="400"/>
      <c r="AL2182" s="6"/>
      <c r="AM2182" s="6"/>
      <c r="AN2182" s="8"/>
    </row>
    <row r="2183" spans="1:40">
      <c r="A2183" s="725"/>
      <c r="B2183" s="727"/>
      <c r="C2183" s="726"/>
      <c r="D2183" s="726"/>
      <c r="E2183" s="400"/>
      <c r="F2183" s="401"/>
      <c r="G2183" s="400"/>
      <c r="H2183" s="400"/>
      <c r="I2183" s="400"/>
      <c r="J2183" s="409"/>
      <c r="K2183" s="400"/>
      <c r="L2183" s="400"/>
      <c r="M2183" s="400"/>
      <c r="N2183" s="400"/>
      <c r="O2183" s="400"/>
      <c r="P2183" s="400"/>
      <c r="Q2183" s="400"/>
      <c r="R2183" s="400"/>
      <c r="S2183" s="400"/>
      <c r="T2183" s="400"/>
      <c r="V2183" s="403"/>
      <c r="W2183" s="403"/>
      <c r="X2183" s="403"/>
      <c r="Y2183" s="400"/>
      <c r="Z2183" s="400"/>
      <c r="AA2183" s="400"/>
      <c r="AB2183" s="400"/>
      <c r="AC2183" s="400"/>
      <c r="AD2183" s="400"/>
      <c r="AE2183" s="400"/>
      <c r="AF2183" s="400"/>
      <c r="AG2183" s="408"/>
      <c r="AH2183" s="400"/>
      <c r="AI2183" s="400"/>
      <c r="AJ2183" s="400"/>
      <c r="AK2183" s="400"/>
      <c r="AL2183" s="6"/>
      <c r="AM2183" s="6"/>
      <c r="AN2183" s="8"/>
    </row>
    <row r="2184" spans="1:40">
      <c r="A2184" s="725"/>
      <c r="B2184" s="727"/>
      <c r="C2184" s="726"/>
      <c r="D2184" s="726"/>
      <c r="E2184" s="400"/>
      <c r="F2184" s="401"/>
      <c r="G2184" s="400"/>
      <c r="H2184" s="400"/>
      <c r="I2184" s="400"/>
      <c r="J2184" s="409"/>
      <c r="K2184" s="400"/>
      <c r="L2184" s="400"/>
      <c r="M2184" s="400"/>
      <c r="N2184" s="400"/>
      <c r="O2184" s="400"/>
      <c r="P2184" s="400"/>
      <c r="Q2184" s="400"/>
      <c r="R2184" s="400"/>
      <c r="S2184" s="400"/>
      <c r="T2184" s="400"/>
      <c r="V2184" s="403"/>
      <c r="W2184" s="403"/>
      <c r="X2184" s="403"/>
      <c r="Y2184" s="400"/>
      <c r="Z2184" s="400"/>
      <c r="AA2184" s="400"/>
      <c r="AB2184" s="400"/>
      <c r="AC2184" s="400"/>
      <c r="AD2184" s="400"/>
      <c r="AE2184" s="400"/>
      <c r="AF2184" s="400"/>
      <c r="AG2184" s="408"/>
      <c r="AH2184" s="400"/>
      <c r="AI2184" s="400"/>
      <c r="AJ2184" s="400"/>
      <c r="AK2184" s="400"/>
      <c r="AL2184" s="6"/>
      <c r="AM2184" s="6"/>
      <c r="AN2184" s="8"/>
    </row>
    <row r="2185" spans="1:40">
      <c r="A2185" s="725"/>
      <c r="B2185" s="727"/>
      <c r="C2185" s="726"/>
      <c r="D2185" s="726"/>
      <c r="E2185" s="400"/>
      <c r="F2185" s="401"/>
      <c r="G2185" s="400"/>
      <c r="H2185" s="400"/>
      <c r="I2185" s="400"/>
      <c r="J2185" s="409"/>
      <c r="K2185" s="400"/>
      <c r="L2185" s="400"/>
      <c r="M2185" s="400"/>
      <c r="N2185" s="400"/>
      <c r="O2185" s="400"/>
      <c r="P2185" s="400"/>
      <c r="Q2185" s="400"/>
      <c r="R2185" s="400"/>
      <c r="S2185" s="400"/>
      <c r="T2185" s="400"/>
      <c r="V2185" s="403"/>
      <c r="W2185" s="403"/>
      <c r="X2185" s="403"/>
      <c r="Y2185" s="400"/>
      <c r="Z2185" s="400"/>
      <c r="AA2185" s="400"/>
      <c r="AB2185" s="400"/>
      <c r="AC2185" s="400"/>
      <c r="AD2185" s="400"/>
      <c r="AE2185" s="400"/>
      <c r="AF2185" s="400"/>
      <c r="AG2185" s="408"/>
      <c r="AH2185" s="400"/>
      <c r="AI2185" s="400"/>
      <c r="AJ2185" s="400"/>
      <c r="AK2185" s="400"/>
      <c r="AL2185" s="6"/>
      <c r="AM2185" s="6"/>
      <c r="AN2185" s="8"/>
    </row>
    <row r="2186" spans="1:40">
      <c r="A2186" s="725"/>
      <c r="B2186" s="727"/>
      <c r="C2186" s="726"/>
      <c r="D2186" s="726"/>
      <c r="E2186" s="400"/>
      <c r="F2186" s="401"/>
      <c r="G2186" s="400"/>
      <c r="H2186" s="400"/>
      <c r="I2186" s="400"/>
      <c r="J2186" s="409"/>
      <c r="K2186" s="400"/>
      <c r="L2186" s="400"/>
      <c r="M2186" s="400"/>
      <c r="N2186" s="400"/>
      <c r="O2186" s="400"/>
      <c r="P2186" s="400"/>
      <c r="Q2186" s="400"/>
      <c r="R2186" s="400"/>
      <c r="S2186" s="400"/>
      <c r="T2186" s="400"/>
      <c r="V2186" s="403"/>
      <c r="W2186" s="403"/>
      <c r="X2186" s="403"/>
      <c r="Y2186" s="400"/>
      <c r="Z2186" s="400"/>
      <c r="AA2186" s="400"/>
      <c r="AB2186" s="400"/>
      <c r="AC2186" s="400"/>
      <c r="AD2186" s="400"/>
      <c r="AE2186" s="400"/>
      <c r="AF2186" s="400"/>
      <c r="AG2186" s="408"/>
      <c r="AH2186" s="400"/>
      <c r="AI2186" s="400"/>
      <c r="AJ2186" s="400"/>
      <c r="AK2186" s="400"/>
      <c r="AL2186" s="6"/>
      <c r="AM2186" s="6"/>
      <c r="AN2186" s="8"/>
    </row>
    <row r="2187" spans="1:40">
      <c r="A2187" s="725"/>
      <c r="B2187" s="727"/>
      <c r="C2187" s="726"/>
      <c r="D2187" s="726"/>
      <c r="E2187" s="400"/>
      <c r="F2187" s="401"/>
      <c r="G2187" s="400"/>
      <c r="H2187" s="400"/>
      <c r="I2187" s="400"/>
      <c r="J2187" s="409"/>
      <c r="K2187" s="400"/>
      <c r="L2187" s="400"/>
      <c r="M2187" s="400"/>
      <c r="N2187" s="400"/>
      <c r="O2187" s="400"/>
      <c r="P2187" s="400"/>
      <c r="Q2187" s="400"/>
      <c r="R2187" s="400"/>
      <c r="S2187" s="400"/>
      <c r="T2187" s="400"/>
      <c r="V2187" s="403"/>
      <c r="W2187" s="403"/>
      <c r="X2187" s="403"/>
      <c r="Y2187" s="400"/>
      <c r="Z2187" s="400"/>
      <c r="AA2187" s="400"/>
      <c r="AB2187" s="400"/>
      <c r="AC2187" s="400"/>
      <c r="AD2187" s="400"/>
      <c r="AE2187" s="400"/>
      <c r="AF2187" s="400"/>
      <c r="AG2187" s="408"/>
      <c r="AH2187" s="400"/>
      <c r="AI2187" s="400"/>
      <c r="AJ2187" s="400"/>
      <c r="AK2187" s="400"/>
      <c r="AL2187" s="6"/>
      <c r="AM2187" s="6"/>
      <c r="AN2187" s="8"/>
    </row>
    <row r="2188" spans="1:40">
      <c r="A2188" s="725"/>
      <c r="B2188" s="727"/>
      <c r="C2188" s="726"/>
      <c r="D2188" s="726"/>
      <c r="E2188" s="400"/>
      <c r="F2188" s="401"/>
      <c r="G2188" s="400"/>
      <c r="H2188" s="400"/>
      <c r="I2188" s="400"/>
      <c r="J2188" s="409"/>
      <c r="K2188" s="400"/>
      <c r="L2188" s="400"/>
      <c r="M2188" s="400"/>
      <c r="N2188" s="400"/>
      <c r="O2188" s="400"/>
      <c r="P2188" s="400"/>
      <c r="Q2188" s="400"/>
      <c r="R2188" s="400"/>
      <c r="S2188" s="400"/>
      <c r="T2188" s="400"/>
      <c r="V2188" s="403"/>
      <c r="W2188" s="403"/>
      <c r="X2188" s="403"/>
      <c r="Y2188" s="400"/>
      <c r="Z2188" s="400"/>
      <c r="AA2188" s="400"/>
      <c r="AB2188" s="400"/>
      <c r="AC2188" s="400"/>
      <c r="AD2188" s="400"/>
      <c r="AE2188" s="400"/>
      <c r="AF2188" s="400"/>
      <c r="AG2188" s="408"/>
      <c r="AH2188" s="400"/>
      <c r="AI2188" s="400"/>
      <c r="AJ2188" s="400"/>
      <c r="AK2188" s="400"/>
      <c r="AL2188" s="6"/>
      <c r="AM2188" s="6"/>
      <c r="AN2188" s="8"/>
    </row>
    <row r="2189" spans="1:40">
      <c r="A2189" s="725"/>
      <c r="B2189" s="727"/>
      <c r="C2189" s="726"/>
      <c r="D2189" s="726"/>
      <c r="E2189" s="400"/>
      <c r="F2189" s="401"/>
      <c r="G2189" s="400"/>
      <c r="H2189" s="400"/>
      <c r="I2189" s="400"/>
      <c r="J2189" s="409"/>
      <c r="K2189" s="400"/>
      <c r="L2189" s="400"/>
      <c r="M2189" s="400"/>
      <c r="N2189" s="400"/>
      <c r="O2189" s="400"/>
      <c r="P2189" s="400"/>
      <c r="Q2189" s="400"/>
      <c r="R2189" s="400"/>
      <c r="S2189" s="400"/>
      <c r="T2189" s="400"/>
      <c r="V2189" s="403"/>
      <c r="W2189" s="403"/>
      <c r="X2189" s="403"/>
      <c r="Y2189" s="400"/>
      <c r="Z2189" s="400"/>
      <c r="AA2189" s="400"/>
      <c r="AB2189" s="400"/>
      <c r="AC2189" s="400"/>
      <c r="AD2189" s="400"/>
      <c r="AE2189" s="400"/>
      <c r="AF2189" s="400"/>
      <c r="AG2189" s="408"/>
      <c r="AH2189" s="400"/>
      <c r="AI2189" s="400"/>
      <c r="AJ2189" s="400"/>
      <c r="AK2189" s="400"/>
      <c r="AL2189" s="6"/>
      <c r="AM2189" s="6"/>
      <c r="AN2189" s="8"/>
    </row>
    <row r="2190" spans="1:40">
      <c r="A2190" s="725"/>
      <c r="B2190" s="727"/>
      <c r="C2190" s="726"/>
      <c r="D2190" s="726"/>
      <c r="E2190" s="400"/>
      <c r="F2190" s="401"/>
      <c r="G2190" s="400"/>
      <c r="H2190" s="400"/>
      <c r="I2190" s="400"/>
      <c r="J2190" s="409"/>
      <c r="K2190" s="400"/>
      <c r="L2190" s="400"/>
      <c r="M2190" s="400"/>
      <c r="N2190" s="400"/>
      <c r="O2190" s="400"/>
      <c r="P2190" s="400"/>
      <c r="Q2190" s="400"/>
      <c r="R2190" s="400"/>
      <c r="S2190" s="400"/>
      <c r="T2190" s="400"/>
      <c r="V2190" s="403"/>
      <c r="W2190" s="403"/>
      <c r="X2190" s="403"/>
      <c r="Y2190" s="400"/>
      <c r="Z2190" s="400"/>
      <c r="AA2190" s="400"/>
      <c r="AB2190" s="400"/>
      <c r="AC2190" s="400"/>
      <c r="AD2190" s="400"/>
      <c r="AE2190" s="400"/>
      <c r="AF2190" s="400"/>
      <c r="AG2190" s="408"/>
      <c r="AH2190" s="400"/>
      <c r="AI2190" s="400"/>
      <c r="AJ2190" s="400"/>
      <c r="AK2190" s="400"/>
      <c r="AL2190" s="6"/>
      <c r="AM2190" s="6"/>
      <c r="AN2190" s="8"/>
    </row>
    <row r="2191" spans="1:40">
      <c r="A2191" s="725"/>
      <c r="B2191" s="727"/>
      <c r="C2191" s="726"/>
      <c r="D2191" s="726"/>
      <c r="E2191" s="400"/>
      <c r="F2191" s="401"/>
      <c r="G2191" s="400"/>
      <c r="H2191" s="400"/>
      <c r="I2191" s="400"/>
      <c r="J2191" s="409"/>
      <c r="K2191" s="400"/>
      <c r="L2191" s="400"/>
      <c r="M2191" s="400"/>
      <c r="N2191" s="400"/>
      <c r="O2191" s="400"/>
      <c r="P2191" s="400"/>
      <c r="Q2191" s="400"/>
      <c r="R2191" s="400"/>
      <c r="S2191" s="400"/>
      <c r="T2191" s="400"/>
      <c r="V2191" s="403"/>
      <c r="W2191" s="403"/>
      <c r="X2191" s="403"/>
      <c r="Y2191" s="400"/>
      <c r="Z2191" s="400"/>
      <c r="AA2191" s="400"/>
      <c r="AB2191" s="400"/>
      <c r="AC2191" s="400"/>
      <c r="AD2191" s="400"/>
      <c r="AE2191" s="400"/>
      <c r="AF2191" s="400"/>
      <c r="AG2191" s="408"/>
      <c r="AH2191" s="400"/>
      <c r="AI2191" s="400"/>
      <c r="AJ2191" s="400"/>
      <c r="AK2191" s="400"/>
      <c r="AL2191" s="6"/>
      <c r="AM2191" s="6"/>
      <c r="AN2191" s="8"/>
    </row>
    <row r="2192" spans="1:40">
      <c r="A2192" s="725"/>
      <c r="B2192" s="727"/>
      <c r="C2192" s="726"/>
      <c r="D2192" s="726"/>
      <c r="E2192" s="400"/>
      <c r="F2192" s="401"/>
      <c r="G2192" s="400"/>
      <c r="H2192" s="400"/>
      <c r="I2192" s="400"/>
      <c r="J2192" s="409"/>
      <c r="K2192" s="400"/>
      <c r="L2192" s="400"/>
      <c r="M2192" s="400"/>
      <c r="N2192" s="400"/>
      <c r="O2192" s="400"/>
      <c r="P2192" s="400"/>
      <c r="Q2192" s="400"/>
      <c r="R2192" s="400"/>
      <c r="S2192" s="400"/>
      <c r="T2192" s="400"/>
      <c r="V2192" s="403"/>
      <c r="W2192" s="403"/>
      <c r="X2192" s="403"/>
      <c r="Y2192" s="400"/>
      <c r="Z2192" s="400"/>
      <c r="AA2192" s="400"/>
      <c r="AB2192" s="400"/>
      <c r="AC2192" s="400"/>
      <c r="AD2192" s="400"/>
      <c r="AE2192" s="400"/>
      <c r="AF2192" s="400"/>
      <c r="AG2192" s="408"/>
      <c r="AH2192" s="400"/>
      <c r="AI2192" s="400"/>
      <c r="AJ2192" s="400"/>
      <c r="AK2192" s="400"/>
      <c r="AL2192" s="6"/>
      <c r="AM2192" s="6"/>
      <c r="AN2192" s="8"/>
    </row>
    <row r="2193" spans="1:40">
      <c r="A2193" s="725"/>
      <c r="B2193" s="727"/>
      <c r="C2193" s="726"/>
      <c r="D2193" s="726"/>
      <c r="E2193" s="400"/>
      <c r="F2193" s="401"/>
      <c r="G2193" s="400"/>
      <c r="H2193" s="400"/>
      <c r="I2193" s="400"/>
      <c r="J2193" s="409"/>
      <c r="K2193" s="400"/>
      <c r="L2193" s="400"/>
      <c r="M2193" s="400"/>
      <c r="N2193" s="400"/>
      <c r="O2193" s="400"/>
      <c r="P2193" s="400"/>
      <c r="Q2193" s="400"/>
      <c r="R2193" s="400"/>
      <c r="S2193" s="400"/>
      <c r="T2193" s="400"/>
      <c r="V2193" s="403"/>
      <c r="W2193" s="403"/>
      <c r="X2193" s="403"/>
      <c r="Y2193" s="400"/>
      <c r="Z2193" s="400"/>
      <c r="AA2193" s="400"/>
      <c r="AB2193" s="400"/>
      <c r="AC2193" s="400"/>
      <c r="AD2193" s="400"/>
      <c r="AE2193" s="400"/>
      <c r="AF2193" s="400"/>
      <c r="AG2193" s="408"/>
      <c r="AH2193" s="400"/>
      <c r="AI2193" s="400"/>
      <c r="AJ2193" s="400"/>
      <c r="AK2193" s="400"/>
      <c r="AL2193" s="6"/>
      <c r="AM2193" s="6"/>
      <c r="AN2193" s="8"/>
    </row>
    <row r="2194" spans="1:40">
      <c r="A2194" s="725"/>
      <c r="B2194" s="727"/>
      <c r="C2194" s="726"/>
      <c r="D2194" s="726"/>
      <c r="E2194" s="400"/>
      <c r="F2194" s="401"/>
      <c r="G2194" s="400"/>
      <c r="H2194" s="400"/>
      <c r="I2194" s="400"/>
      <c r="J2194" s="409"/>
      <c r="K2194" s="400"/>
      <c r="L2194" s="400"/>
      <c r="M2194" s="400"/>
      <c r="N2194" s="400"/>
      <c r="O2194" s="400"/>
      <c r="P2194" s="400"/>
      <c r="Q2194" s="400"/>
      <c r="R2194" s="400"/>
      <c r="S2194" s="400"/>
      <c r="T2194" s="400"/>
      <c r="V2194" s="403"/>
      <c r="W2194" s="403"/>
      <c r="X2194" s="403"/>
      <c r="Y2194" s="400"/>
      <c r="Z2194" s="400"/>
      <c r="AA2194" s="400"/>
      <c r="AB2194" s="400"/>
      <c r="AC2194" s="400"/>
      <c r="AD2194" s="400"/>
      <c r="AE2194" s="400"/>
      <c r="AF2194" s="400"/>
      <c r="AG2194" s="408"/>
      <c r="AH2194" s="400"/>
      <c r="AI2194" s="400"/>
      <c r="AJ2194" s="400"/>
      <c r="AK2194" s="400"/>
      <c r="AL2194" s="6"/>
      <c r="AM2194" s="6"/>
      <c r="AN2194" s="8"/>
    </row>
    <row r="2195" spans="1:40">
      <c r="A2195" s="725"/>
      <c r="B2195" s="727"/>
      <c r="C2195" s="726"/>
      <c r="D2195" s="726"/>
      <c r="E2195" s="400"/>
      <c r="F2195" s="401"/>
      <c r="G2195" s="400"/>
      <c r="H2195" s="400"/>
      <c r="I2195" s="400"/>
      <c r="J2195" s="409"/>
      <c r="K2195" s="400"/>
      <c r="L2195" s="400"/>
      <c r="M2195" s="400"/>
      <c r="N2195" s="400"/>
      <c r="O2195" s="400"/>
      <c r="P2195" s="400"/>
      <c r="Q2195" s="400"/>
      <c r="R2195" s="400"/>
      <c r="S2195" s="400"/>
      <c r="T2195" s="400"/>
      <c r="V2195" s="403"/>
      <c r="W2195" s="403"/>
      <c r="X2195" s="403"/>
      <c r="Y2195" s="400"/>
      <c r="Z2195" s="400"/>
      <c r="AA2195" s="400"/>
      <c r="AB2195" s="400"/>
      <c r="AC2195" s="400"/>
      <c r="AD2195" s="400"/>
      <c r="AE2195" s="400"/>
      <c r="AF2195" s="400"/>
      <c r="AG2195" s="408"/>
      <c r="AH2195" s="400"/>
      <c r="AI2195" s="400"/>
      <c r="AJ2195" s="400"/>
      <c r="AK2195" s="400"/>
      <c r="AL2195" s="6"/>
      <c r="AM2195" s="6"/>
      <c r="AN2195" s="8"/>
    </row>
    <row r="2196" spans="1:40">
      <c r="A2196" s="725"/>
      <c r="B2196" s="727"/>
      <c r="C2196" s="726"/>
      <c r="D2196" s="726"/>
      <c r="E2196" s="400"/>
      <c r="F2196" s="401"/>
      <c r="G2196" s="400"/>
      <c r="H2196" s="400"/>
      <c r="I2196" s="400"/>
      <c r="J2196" s="409"/>
      <c r="K2196" s="400"/>
      <c r="L2196" s="400"/>
      <c r="M2196" s="400"/>
      <c r="N2196" s="400"/>
      <c r="O2196" s="400"/>
      <c r="P2196" s="400"/>
      <c r="Q2196" s="400"/>
      <c r="R2196" s="400"/>
      <c r="S2196" s="400"/>
      <c r="T2196" s="400"/>
      <c r="V2196" s="403"/>
      <c r="W2196" s="403"/>
      <c r="X2196" s="403"/>
      <c r="Y2196" s="400"/>
      <c r="Z2196" s="400"/>
      <c r="AA2196" s="400"/>
      <c r="AB2196" s="400"/>
      <c r="AC2196" s="400"/>
      <c r="AD2196" s="400"/>
      <c r="AE2196" s="400"/>
      <c r="AF2196" s="400"/>
      <c r="AG2196" s="408"/>
      <c r="AH2196" s="400"/>
      <c r="AI2196" s="400"/>
      <c r="AJ2196" s="400"/>
      <c r="AK2196" s="400"/>
      <c r="AL2196" s="6"/>
      <c r="AM2196" s="6"/>
      <c r="AN2196" s="8"/>
    </row>
    <row r="2197" spans="1:40">
      <c r="A2197" s="725"/>
      <c r="B2197" s="727"/>
      <c r="C2197" s="726"/>
      <c r="D2197" s="726"/>
      <c r="E2197" s="400"/>
      <c r="F2197" s="401"/>
      <c r="G2197" s="400"/>
      <c r="H2197" s="400"/>
      <c r="I2197" s="400"/>
      <c r="J2197" s="409"/>
      <c r="K2197" s="400"/>
      <c r="L2197" s="400"/>
      <c r="M2197" s="400"/>
      <c r="N2197" s="400"/>
      <c r="O2197" s="400"/>
      <c r="P2197" s="400"/>
      <c r="Q2197" s="400"/>
      <c r="R2197" s="400"/>
      <c r="S2197" s="400"/>
      <c r="T2197" s="400"/>
      <c r="V2197" s="403"/>
      <c r="W2197" s="403"/>
      <c r="X2197" s="403"/>
      <c r="Y2197" s="400"/>
      <c r="Z2197" s="400"/>
      <c r="AA2197" s="400"/>
      <c r="AB2197" s="400"/>
      <c r="AC2197" s="400"/>
      <c r="AD2197" s="400"/>
      <c r="AE2197" s="400"/>
      <c r="AF2197" s="400"/>
      <c r="AG2197" s="408"/>
      <c r="AH2197" s="400"/>
      <c r="AI2197" s="400"/>
      <c r="AJ2197" s="400"/>
      <c r="AK2197" s="400"/>
      <c r="AL2197" s="6"/>
      <c r="AM2197" s="6"/>
      <c r="AN2197" s="8"/>
    </row>
    <row r="2198" spans="1:40">
      <c r="A2198" s="725"/>
      <c r="B2198" s="727"/>
      <c r="C2198" s="726"/>
      <c r="D2198" s="726"/>
      <c r="E2198" s="400"/>
      <c r="F2198" s="401"/>
      <c r="G2198" s="400"/>
      <c r="H2198" s="400"/>
      <c r="I2198" s="400"/>
      <c r="J2198" s="409"/>
      <c r="K2198" s="400"/>
      <c r="L2198" s="400"/>
      <c r="M2198" s="400"/>
      <c r="N2198" s="400"/>
      <c r="O2198" s="400"/>
      <c r="P2198" s="400"/>
      <c r="Q2198" s="400"/>
      <c r="R2198" s="400"/>
      <c r="S2198" s="400"/>
      <c r="T2198" s="400"/>
      <c r="V2198" s="403"/>
      <c r="W2198" s="403"/>
      <c r="X2198" s="403"/>
      <c r="Y2198" s="400"/>
      <c r="Z2198" s="400"/>
      <c r="AA2198" s="400"/>
      <c r="AB2198" s="400"/>
      <c r="AC2198" s="400"/>
      <c r="AD2198" s="400"/>
      <c r="AE2198" s="400"/>
      <c r="AF2198" s="400"/>
      <c r="AG2198" s="408"/>
      <c r="AH2198" s="400"/>
      <c r="AI2198" s="400"/>
      <c r="AJ2198" s="400"/>
      <c r="AK2198" s="400"/>
      <c r="AL2198" s="6"/>
      <c r="AM2198" s="6"/>
      <c r="AN2198" s="8"/>
    </row>
    <row r="2199" spans="1:40">
      <c r="A2199" s="725"/>
      <c r="B2199" s="727"/>
      <c r="C2199" s="726"/>
      <c r="D2199" s="726"/>
      <c r="E2199" s="400"/>
      <c r="F2199" s="401"/>
      <c r="G2199" s="400"/>
      <c r="H2199" s="400"/>
      <c r="I2199" s="400"/>
      <c r="J2199" s="409"/>
      <c r="K2199" s="400"/>
      <c r="L2199" s="400"/>
      <c r="M2199" s="400"/>
      <c r="N2199" s="400"/>
      <c r="O2199" s="400"/>
      <c r="P2199" s="400"/>
      <c r="Q2199" s="400"/>
      <c r="R2199" s="400"/>
      <c r="S2199" s="400"/>
      <c r="T2199" s="400"/>
      <c r="V2199" s="403"/>
      <c r="W2199" s="403"/>
      <c r="X2199" s="403"/>
      <c r="Y2199" s="400"/>
      <c r="Z2199" s="400"/>
      <c r="AA2199" s="400"/>
      <c r="AB2199" s="400"/>
      <c r="AC2199" s="400"/>
      <c r="AD2199" s="400"/>
      <c r="AE2199" s="400"/>
      <c r="AF2199" s="400"/>
      <c r="AG2199" s="408"/>
      <c r="AH2199" s="400"/>
      <c r="AI2199" s="400"/>
      <c r="AJ2199" s="400"/>
      <c r="AK2199" s="400"/>
      <c r="AL2199" s="6"/>
      <c r="AM2199" s="6"/>
      <c r="AN2199" s="8"/>
    </row>
    <row r="2200" spans="1:40">
      <c r="A2200" s="725"/>
      <c r="B2200" s="727"/>
      <c r="C2200" s="726"/>
      <c r="D2200" s="726"/>
      <c r="E2200" s="400"/>
      <c r="F2200" s="401"/>
      <c r="G2200" s="400"/>
      <c r="H2200" s="400"/>
      <c r="I2200" s="400"/>
      <c r="J2200" s="409"/>
      <c r="K2200" s="400"/>
      <c r="L2200" s="400"/>
      <c r="M2200" s="400"/>
      <c r="N2200" s="400"/>
      <c r="O2200" s="400"/>
      <c r="P2200" s="400"/>
      <c r="Q2200" s="400"/>
      <c r="R2200" s="400"/>
      <c r="S2200" s="400"/>
      <c r="T2200" s="400"/>
      <c r="W2200" s="403"/>
      <c r="X2200" s="403"/>
      <c r="Y2200" s="400"/>
      <c r="Z2200" s="400"/>
      <c r="AA2200" s="400"/>
      <c r="AB2200" s="400"/>
      <c r="AC2200" s="400"/>
      <c r="AD2200" s="400"/>
      <c r="AE2200" s="400"/>
      <c r="AF2200" s="400"/>
      <c r="AG2200" s="408"/>
      <c r="AH2200" s="400"/>
      <c r="AI2200" s="400"/>
      <c r="AJ2200" s="400"/>
      <c r="AK2200" s="400"/>
      <c r="AL2200" s="6"/>
      <c r="AM2200" s="6"/>
      <c r="AN2200" s="8"/>
    </row>
    <row r="2201" spans="1:40">
      <c r="A2201" s="725"/>
      <c r="B2201" s="727"/>
      <c r="C2201" s="726"/>
      <c r="D2201" s="726"/>
      <c r="E2201" s="400"/>
      <c r="F2201" s="401"/>
      <c r="G2201" s="400"/>
      <c r="H2201" s="400"/>
      <c r="I2201" s="400"/>
      <c r="J2201" s="409"/>
      <c r="K2201" s="400"/>
      <c r="L2201" s="400"/>
      <c r="M2201" s="400"/>
      <c r="N2201" s="400"/>
      <c r="O2201" s="400"/>
      <c r="P2201" s="400"/>
      <c r="Q2201" s="400"/>
      <c r="R2201" s="400"/>
      <c r="S2201" s="400"/>
      <c r="T2201" s="400"/>
      <c r="V2201" s="403"/>
      <c r="W2201" s="403"/>
      <c r="X2201" s="403"/>
      <c r="Y2201" s="400"/>
      <c r="Z2201" s="400"/>
      <c r="AA2201" s="400"/>
      <c r="AB2201" s="400"/>
      <c r="AC2201" s="400"/>
      <c r="AD2201" s="400"/>
      <c r="AE2201" s="400"/>
      <c r="AF2201" s="400"/>
      <c r="AG2201" s="408"/>
      <c r="AH2201" s="400"/>
      <c r="AI2201" s="400"/>
      <c r="AJ2201" s="400"/>
      <c r="AK2201" s="400"/>
      <c r="AL2201" s="6"/>
      <c r="AM2201" s="6"/>
      <c r="AN2201" s="8"/>
    </row>
    <row r="2202" spans="1:40">
      <c r="A2202" s="725"/>
      <c r="B2202" s="727"/>
      <c r="C2202" s="726"/>
      <c r="D2202" s="726"/>
      <c r="E2202" s="400"/>
      <c r="F2202" s="401"/>
      <c r="G2202" s="400"/>
      <c r="H2202" s="400"/>
      <c r="I2202" s="400"/>
      <c r="J2202" s="409"/>
      <c r="K2202" s="400"/>
      <c r="L2202" s="400"/>
      <c r="M2202" s="400"/>
      <c r="N2202" s="400"/>
      <c r="O2202" s="400"/>
      <c r="P2202" s="400"/>
      <c r="Q2202" s="400"/>
      <c r="R2202" s="400"/>
      <c r="S2202" s="400"/>
      <c r="T2202" s="400"/>
      <c r="V2202" s="403"/>
      <c r="W2202" s="403"/>
      <c r="X2202" s="403"/>
      <c r="Y2202" s="400"/>
      <c r="Z2202" s="400"/>
      <c r="AA2202" s="400"/>
      <c r="AB2202" s="400"/>
      <c r="AC2202" s="400"/>
      <c r="AD2202" s="400"/>
      <c r="AE2202" s="400"/>
      <c r="AF2202" s="400"/>
      <c r="AG2202" s="408"/>
      <c r="AH2202" s="400"/>
      <c r="AI2202" s="400"/>
      <c r="AJ2202" s="400"/>
      <c r="AK2202" s="400"/>
      <c r="AL2202" s="6"/>
      <c r="AM2202" s="6"/>
      <c r="AN2202" s="8"/>
    </row>
    <row r="2203" spans="1:40">
      <c r="A2203" s="725"/>
      <c r="B2203" s="727"/>
      <c r="C2203" s="726"/>
      <c r="D2203" s="726"/>
      <c r="E2203" s="400"/>
      <c r="F2203" s="401"/>
      <c r="G2203" s="400"/>
      <c r="H2203" s="400"/>
      <c r="I2203" s="400"/>
      <c r="J2203" s="409"/>
      <c r="K2203" s="400"/>
      <c r="L2203" s="400"/>
      <c r="M2203" s="400"/>
      <c r="N2203" s="400"/>
      <c r="O2203" s="400"/>
      <c r="P2203" s="400"/>
      <c r="Q2203" s="400"/>
      <c r="R2203" s="400"/>
      <c r="S2203" s="400"/>
      <c r="T2203" s="400"/>
      <c r="V2203" s="403"/>
      <c r="W2203" s="403"/>
      <c r="X2203" s="403"/>
      <c r="Y2203" s="400"/>
      <c r="Z2203" s="400"/>
      <c r="AA2203" s="400"/>
      <c r="AB2203" s="400"/>
      <c r="AC2203" s="400"/>
      <c r="AD2203" s="400"/>
      <c r="AE2203" s="400"/>
      <c r="AF2203" s="400"/>
      <c r="AG2203" s="408"/>
      <c r="AH2203" s="400"/>
      <c r="AI2203" s="400"/>
      <c r="AJ2203" s="400"/>
      <c r="AK2203" s="400"/>
      <c r="AL2203" s="6"/>
      <c r="AM2203" s="6"/>
      <c r="AN2203" s="8"/>
    </row>
    <row r="2204" spans="1:40">
      <c r="A2204" s="725"/>
      <c r="B2204" s="727"/>
      <c r="C2204" s="726"/>
      <c r="D2204" s="726"/>
      <c r="E2204" s="400"/>
      <c r="F2204" s="401"/>
      <c r="G2204" s="400"/>
      <c r="H2204" s="400"/>
      <c r="I2204" s="400"/>
      <c r="J2204" s="409"/>
      <c r="K2204" s="400"/>
      <c r="L2204" s="400"/>
      <c r="M2204" s="400"/>
      <c r="N2204" s="400"/>
      <c r="O2204" s="400"/>
      <c r="P2204" s="400"/>
      <c r="Q2204" s="400"/>
      <c r="R2204" s="400"/>
      <c r="S2204" s="400"/>
      <c r="T2204" s="400"/>
      <c r="V2204" s="403"/>
      <c r="W2204" s="403"/>
      <c r="X2204" s="403"/>
      <c r="Y2204" s="400"/>
      <c r="Z2204" s="400"/>
      <c r="AA2204" s="400"/>
      <c r="AB2204" s="400"/>
      <c r="AC2204" s="400"/>
      <c r="AD2204" s="400"/>
      <c r="AE2204" s="400"/>
      <c r="AF2204" s="400"/>
      <c r="AG2204" s="408"/>
      <c r="AH2204" s="400"/>
      <c r="AI2204" s="400"/>
      <c r="AJ2204" s="400"/>
      <c r="AK2204" s="400"/>
      <c r="AL2204" s="6"/>
      <c r="AM2204" s="6"/>
      <c r="AN2204" s="8"/>
    </row>
    <row r="2205" spans="1:40">
      <c r="A2205" s="725"/>
      <c r="B2205" s="727"/>
      <c r="C2205" s="726"/>
      <c r="D2205" s="726"/>
      <c r="E2205" s="400"/>
      <c r="F2205" s="401"/>
      <c r="G2205" s="400"/>
      <c r="H2205" s="400"/>
      <c r="I2205" s="400"/>
      <c r="J2205" s="409"/>
      <c r="K2205" s="400"/>
      <c r="L2205" s="400"/>
      <c r="M2205" s="400"/>
      <c r="N2205" s="400"/>
      <c r="O2205" s="400"/>
      <c r="P2205" s="400"/>
      <c r="Q2205" s="400"/>
      <c r="R2205" s="400"/>
      <c r="S2205" s="400"/>
      <c r="T2205" s="400"/>
      <c r="V2205" s="403"/>
      <c r="W2205" s="403"/>
      <c r="X2205" s="403"/>
      <c r="Y2205" s="400"/>
      <c r="Z2205" s="400"/>
      <c r="AA2205" s="400"/>
      <c r="AB2205" s="400"/>
      <c r="AC2205" s="400"/>
      <c r="AD2205" s="400"/>
      <c r="AE2205" s="400"/>
      <c r="AF2205" s="400"/>
      <c r="AG2205" s="408"/>
      <c r="AH2205" s="400"/>
      <c r="AI2205" s="400"/>
      <c r="AJ2205" s="400"/>
      <c r="AK2205" s="400"/>
      <c r="AL2205" s="6"/>
      <c r="AM2205" s="6"/>
      <c r="AN2205" s="8"/>
    </row>
    <row r="2206" spans="1:40">
      <c r="A2206" s="725"/>
      <c r="B2206" s="727"/>
      <c r="C2206" s="726"/>
      <c r="D2206" s="726"/>
      <c r="E2206" s="400"/>
      <c r="F2206" s="401"/>
      <c r="G2206" s="400"/>
      <c r="H2206" s="400"/>
      <c r="I2206" s="400"/>
      <c r="J2206" s="409"/>
      <c r="K2206" s="400"/>
      <c r="L2206" s="400"/>
      <c r="M2206" s="400"/>
      <c r="N2206" s="400"/>
      <c r="O2206" s="400"/>
      <c r="P2206" s="400"/>
      <c r="Q2206" s="400"/>
      <c r="R2206" s="400"/>
      <c r="S2206" s="400"/>
      <c r="T2206" s="400"/>
      <c r="V2206" s="403"/>
      <c r="W2206" s="403"/>
      <c r="X2206" s="403"/>
      <c r="Y2206" s="400"/>
      <c r="Z2206" s="400"/>
      <c r="AA2206" s="400"/>
      <c r="AB2206" s="400"/>
      <c r="AC2206" s="400"/>
      <c r="AD2206" s="400"/>
      <c r="AE2206" s="400"/>
      <c r="AF2206" s="400"/>
      <c r="AG2206" s="408"/>
      <c r="AH2206" s="400"/>
      <c r="AI2206" s="400"/>
      <c r="AJ2206" s="400"/>
      <c r="AK2206" s="400"/>
      <c r="AL2206" s="6"/>
      <c r="AM2206" s="6"/>
      <c r="AN2206" s="8"/>
    </row>
    <row r="2207" spans="1:40">
      <c r="A2207" s="725"/>
      <c r="B2207" s="727"/>
      <c r="C2207" s="726"/>
      <c r="D2207" s="726"/>
      <c r="E2207" s="400"/>
      <c r="F2207" s="401"/>
      <c r="G2207" s="400"/>
      <c r="H2207" s="400"/>
      <c r="I2207" s="400"/>
      <c r="J2207" s="409"/>
      <c r="K2207" s="400"/>
      <c r="L2207" s="400"/>
      <c r="M2207" s="400"/>
      <c r="N2207" s="400"/>
      <c r="O2207" s="400"/>
      <c r="P2207" s="400"/>
      <c r="Q2207" s="400"/>
      <c r="R2207" s="400"/>
      <c r="S2207" s="400"/>
      <c r="T2207" s="400"/>
      <c r="V2207" s="403"/>
      <c r="W2207" s="403"/>
      <c r="X2207" s="403"/>
      <c r="Y2207" s="400"/>
      <c r="Z2207" s="400"/>
      <c r="AA2207" s="400"/>
      <c r="AB2207" s="400"/>
      <c r="AC2207" s="400"/>
      <c r="AD2207" s="400"/>
      <c r="AE2207" s="400"/>
      <c r="AF2207" s="400"/>
      <c r="AG2207" s="408"/>
      <c r="AH2207" s="400"/>
      <c r="AI2207" s="400"/>
      <c r="AJ2207" s="400"/>
      <c r="AK2207" s="400"/>
      <c r="AL2207" s="6"/>
      <c r="AM2207" s="6"/>
      <c r="AN2207" s="8"/>
    </row>
    <row r="2208" spans="1:40">
      <c r="A2208" s="725"/>
      <c r="B2208" s="727"/>
      <c r="C2208" s="726"/>
      <c r="D2208" s="726"/>
      <c r="E2208" s="400"/>
      <c r="F2208" s="401"/>
      <c r="G2208" s="400"/>
      <c r="H2208" s="400"/>
      <c r="I2208" s="400"/>
      <c r="J2208" s="409"/>
      <c r="K2208" s="400"/>
      <c r="L2208" s="400"/>
      <c r="M2208" s="400"/>
      <c r="N2208" s="400"/>
      <c r="O2208" s="400"/>
      <c r="P2208" s="400"/>
      <c r="Q2208" s="400"/>
      <c r="R2208" s="400"/>
      <c r="S2208" s="400"/>
      <c r="T2208" s="400"/>
      <c r="V2208" s="403"/>
      <c r="W2208" s="403"/>
      <c r="X2208" s="403"/>
      <c r="Y2208" s="400"/>
      <c r="Z2208" s="400"/>
      <c r="AA2208" s="400"/>
      <c r="AB2208" s="400"/>
      <c r="AC2208" s="400"/>
      <c r="AD2208" s="400"/>
      <c r="AE2208" s="400"/>
      <c r="AF2208" s="400"/>
      <c r="AG2208" s="408"/>
      <c r="AH2208" s="400"/>
      <c r="AI2208" s="400"/>
      <c r="AJ2208" s="400"/>
      <c r="AK2208" s="400"/>
      <c r="AL2208" s="6"/>
      <c r="AM2208" s="6"/>
      <c r="AN2208" s="8"/>
    </row>
    <row r="2209" spans="1:40">
      <c r="A2209" s="725"/>
      <c r="B2209" s="727"/>
      <c r="C2209" s="726"/>
      <c r="D2209" s="726"/>
      <c r="E2209" s="400"/>
      <c r="F2209" s="401"/>
      <c r="G2209" s="400"/>
      <c r="H2209" s="400"/>
      <c r="I2209" s="400"/>
      <c r="J2209" s="409"/>
      <c r="K2209" s="400"/>
      <c r="L2209" s="400"/>
      <c r="M2209" s="400"/>
      <c r="N2209" s="400"/>
      <c r="O2209" s="400"/>
      <c r="P2209" s="400"/>
      <c r="Q2209" s="400"/>
      <c r="R2209" s="400"/>
      <c r="S2209" s="400"/>
      <c r="T2209" s="400"/>
      <c r="V2209" s="403"/>
      <c r="W2209" s="403"/>
      <c r="X2209" s="403"/>
      <c r="Y2209" s="400"/>
      <c r="Z2209" s="400"/>
      <c r="AA2209" s="400"/>
      <c r="AB2209" s="400"/>
      <c r="AC2209" s="400"/>
      <c r="AD2209" s="400"/>
      <c r="AE2209" s="400"/>
      <c r="AF2209" s="400"/>
      <c r="AG2209" s="408"/>
      <c r="AH2209" s="400"/>
      <c r="AI2209" s="400"/>
      <c r="AJ2209" s="400"/>
      <c r="AK2209" s="400"/>
      <c r="AL2209" s="6"/>
      <c r="AM2209" s="6"/>
      <c r="AN2209" s="8"/>
    </row>
    <row r="2210" spans="1:40">
      <c r="A2210" s="725"/>
      <c r="B2210" s="727"/>
      <c r="C2210" s="726"/>
      <c r="D2210" s="726"/>
      <c r="E2210" s="400"/>
      <c r="F2210" s="401"/>
      <c r="G2210" s="400"/>
      <c r="H2210" s="400"/>
      <c r="I2210" s="400"/>
      <c r="J2210" s="409"/>
      <c r="K2210" s="400"/>
      <c r="L2210" s="400"/>
      <c r="M2210" s="400"/>
      <c r="N2210" s="400"/>
      <c r="O2210" s="400"/>
      <c r="P2210" s="400"/>
      <c r="Q2210" s="400"/>
      <c r="R2210" s="400"/>
      <c r="S2210" s="400"/>
      <c r="T2210" s="400"/>
      <c r="V2210" s="403"/>
      <c r="W2210" s="403"/>
      <c r="X2210" s="403"/>
      <c r="Y2210" s="400"/>
      <c r="Z2210" s="400"/>
      <c r="AA2210" s="400"/>
      <c r="AB2210" s="400"/>
      <c r="AC2210" s="400"/>
      <c r="AD2210" s="400"/>
      <c r="AE2210" s="400"/>
      <c r="AF2210" s="400"/>
      <c r="AG2210" s="408"/>
      <c r="AH2210" s="400"/>
      <c r="AI2210" s="400"/>
      <c r="AJ2210" s="400"/>
      <c r="AK2210" s="400"/>
      <c r="AL2210" s="6"/>
      <c r="AM2210" s="6"/>
      <c r="AN2210" s="8"/>
    </row>
    <row r="2211" spans="1:40">
      <c r="A2211" s="725"/>
      <c r="B2211" s="727"/>
      <c r="C2211" s="726"/>
      <c r="D2211" s="726"/>
      <c r="E2211" s="400"/>
      <c r="F2211" s="401"/>
      <c r="G2211" s="400"/>
      <c r="H2211" s="400"/>
      <c r="I2211" s="400"/>
      <c r="J2211" s="409"/>
      <c r="K2211" s="400"/>
      <c r="L2211" s="400"/>
      <c r="M2211" s="400"/>
      <c r="N2211" s="400"/>
      <c r="O2211" s="400"/>
      <c r="P2211" s="400"/>
      <c r="Q2211" s="400"/>
      <c r="R2211" s="400"/>
      <c r="S2211" s="400"/>
      <c r="T2211" s="400"/>
      <c r="V2211" s="403"/>
      <c r="W2211" s="403"/>
      <c r="X2211" s="403"/>
      <c r="Y2211" s="400"/>
      <c r="Z2211" s="400"/>
      <c r="AA2211" s="400"/>
      <c r="AB2211" s="400"/>
      <c r="AC2211" s="400"/>
      <c r="AD2211" s="400"/>
      <c r="AE2211" s="400"/>
      <c r="AF2211" s="400"/>
      <c r="AG2211" s="408"/>
      <c r="AH2211" s="400"/>
      <c r="AI2211" s="400"/>
      <c r="AJ2211" s="400"/>
      <c r="AK2211" s="400"/>
      <c r="AL2211" s="6"/>
      <c r="AM2211" s="6"/>
      <c r="AN2211" s="8"/>
    </row>
    <row r="2212" spans="1:40">
      <c r="A2212" s="725"/>
      <c r="B2212" s="727"/>
      <c r="C2212" s="726"/>
      <c r="D2212" s="726"/>
      <c r="E2212" s="400"/>
      <c r="F2212" s="401"/>
      <c r="G2212" s="400"/>
      <c r="H2212" s="400"/>
      <c r="I2212" s="400"/>
      <c r="J2212" s="409"/>
      <c r="K2212" s="400"/>
      <c r="L2212" s="400"/>
      <c r="M2212" s="400"/>
      <c r="N2212" s="400"/>
      <c r="O2212" s="400"/>
      <c r="P2212" s="400"/>
      <c r="Q2212" s="400"/>
      <c r="R2212" s="400"/>
      <c r="S2212" s="400"/>
      <c r="T2212" s="400"/>
      <c r="V2212" s="403"/>
      <c r="W2212" s="403"/>
      <c r="X2212" s="403"/>
      <c r="Y2212" s="400"/>
      <c r="Z2212" s="400"/>
      <c r="AA2212" s="400"/>
      <c r="AB2212" s="400"/>
      <c r="AC2212" s="400"/>
      <c r="AD2212" s="400"/>
      <c r="AE2212" s="400"/>
      <c r="AF2212" s="400"/>
      <c r="AG2212" s="408"/>
      <c r="AH2212" s="400"/>
      <c r="AI2212" s="400"/>
      <c r="AJ2212" s="400"/>
      <c r="AK2212" s="400"/>
      <c r="AL2212" s="6"/>
      <c r="AM2212" s="6"/>
      <c r="AN2212" s="8"/>
    </row>
    <row r="2213" spans="1:40">
      <c r="A2213" s="725"/>
      <c r="B2213" s="727"/>
      <c r="C2213" s="726"/>
      <c r="D2213" s="726"/>
      <c r="E2213" s="400"/>
      <c r="F2213" s="401"/>
      <c r="G2213" s="400"/>
      <c r="H2213" s="400"/>
      <c r="I2213" s="400"/>
      <c r="J2213" s="409"/>
      <c r="K2213" s="400"/>
      <c r="L2213" s="400"/>
      <c r="M2213" s="400"/>
      <c r="N2213" s="400"/>
      <c r="O2213" s="400"/>
      <c r="P2213" s="400"/>
      <c r="Q2213" s="400"/>
      <c r="R2213" s="400"/>
      <c r="S2213" s="400"/>
      <c r="T2213" s="400"/>
      <c r="V2213" s="403"/>
      <c r="W2213" s="403"/>
      <c r="X2213" s="403"/>
      <c r="Y2213" s="400"/>
      <c r="Z2213" s="400"/>
      <c r="AA2213" s="400"/>
      <c r="AB2213" s="400"/>
      <c r="AC2213" s="400"/>
      <c r="AD2213" s="400"/>
      <c r="AE2213" s="400"/>
      <c r="AF2213" s="400"/>
      <c r="AG2213" s="408"/>
      <c r="AH2213" s="400"/>
      <c r="AI2213" s="400"/>
      <c r="AJ2213" s="400"/>
      <c r="AK2213" s="400"/>
      <c r="AL2213" s="6"/>
      <c r="AM2213" s="6"/>
      <c r="AN2213" s="8"/>
    </row>
    <row r="2214" spans="1:40">
      <c r="A2214" s="725"/>
      <c r="B2214" s="727"/>
      <c r="C2214" s="726"/>
      <c r="D2214" s="726"/>
      <c r="E2214" s="400"/>
      <c r="F2214" s="401"/>
      <c r="G2214" s="400"/>
      <c r="H2214" s="400"/>
      <c r="I2214" s="400"/>
      <c r="J2214" s="409"/>
      <c r="K2214" s="400"/>
      <c r="L2214" s="400"/>
      <c r="M2214" s="400"/>
      <c r="N2214" s="400"/>
      <c r="O2214" s="400"/>
      <c r="P2214" s="400"/>
      <c r="Q2214" s="400"/>
      <c r="R2214" s="400"/>
      <c r="S2214" s="400"/>
      <c r="T2214" s="400"/>
      <c r="V2214" s="403"/>
      <c r="W2214" s="403"/>
      <c r="X2214" s="403"/>
      <c r="Y2214" s="400"/>
      <c r="Z2214" s="400"/>
      <c r="AA2214" s="400"/>
      <c r="AB2214" s="400"/>
      <c r="AC2214" s="400"/>
      <c r="AD2214" s="400"/>
      <c r="AE2214" s="400"/>
      <c r="AF2214" s="400"/>
      <c r="AG2214" s="408"/>
      <c r="AH2214" s="400"/>
      <c r="AI2214" s="400"/>
      <c r="AJ2214" s="400"/>
      <c r="AK2214" s="400"/>
      <c r="AL2214" s="6"/>
      <c r="AM2214" s="6"/>
      <c r="AN2214" s="8"/>
    </row>
    <row r="2215" spans="1:40">
      <c r="A2215" s="725"/>
      <c r="B2215" s="727"/>
      <c r="C2215" s="726"/>
      <c r="D2215" s="726"/>
      <c r="E2215" s="400"/>
      <c r="F2215" s="401"/>
      <c r="G2215" s="400"/>
      <c r="H2215" s="400"/>
      <c r="I2215" s="400"/>
      <c r="J2215" s="409"/>
      <c r="K2215" s="400"/>
      <c r="L2215" s="400"/>
      <c r="M2215" s="400"/>
      <c r="N2215" s="400"/>
      <c r="O2215" s="400"/>
      <c r="P2215" s="400"/>
      <c r="Q2215" s="400"/>
      <c r="R2215" s="400"/>
      <c r="S2215" s="400"/>
      <c r="T2215" s="400"/>
      <c r="V2215" s="403"/>
      <c r="W2215" s="403"/>
      <c r="X2215" s="403"/>
      <c r="Y2215" s="400"/>
      <c r="Z2215" s="400"/>
      <c r="AA2215" s="400"/>
      <c r="AB2215" s="400"/>
      <c r="AC2215" s="400"/>
      <c r="AD2215" s="400"/>
      <c r="AE2215" s="400"/>
      <c r="AF2215" s="400"/>
      <c r="AG2215" s="408"/>
      <c r="AH2215" s="400"/>
      <c r="AI2215" s="400"/>
      <c r="AJ2215" s="400"/>
      <c r="AK2215" s="400"/>
      <c r="AL2215" s="6"/>
      <c r="AM2215" s="6"/>
      <c r="AN2215" s="8"/>
    </row>
    <row r="2216" spans="1:40">
      <c r="A2216" s="725"/>
      <c r="B2216" s="727"/>
      <c r="C2216" s="726"/>
      <c r="D2216" s="726"/>
      <c r="E2216" s="400"/>
      <c r="F2216" s="401"/>
      <c r="G2216" s="400"/>
      <c r="H2216" s="400"/>
      <c r="I2216" s="400"/>
      <c r="J2216" s="409"/>
      <c r="K2216" s="400"/>
      <c r="L2216" s="400"/>
      <c r="M2216" s="400"/>
      <c r="N2216" s="400"/>
      <c r="O2216" s="400"/>
      <c r="P2216" s="400"/>
      <c r="Q2216" s="400"/>
      <c r="R2216" s="400"/>
      <c r="S2216" s="400"/>
      <c r="T2216" s="400"/>
      <c r="V2216" s="403"/>
      <c r="W2216" s="403"/>
      <c r="X2216" s="403"/>
      <c r="Y2216" s="400"/>
      <c r="Z2216" s="400"/>
      <c r="AA2216" s="400"/>
      <c r="AB2216" s="400"/>
      <c r="AC2216" s="400"/>
      <c r="AD2216" s="400"/>
      <c r="AE2216" s="400"/>
      <c r="AF2216" s="400"/>
      <c r="AG2216" s="408"/>
      <c r="AH2216" s="400"/>
      <c r="AI2216" s="400"/>
      <c r="AJ2216" s="400"/>
      <c r="AK2216" s="400"/>
      <c r="AL2216" s="6"/>
      <c r="AM2216" s="6"/>
      <c r="AN2216" s="8"/>
    </row>
    <row r="2217" spans="1:40">
      <c r="A2217" s="725"/>
      <c r="B2217" s="727"/>
      <c r="C2217" s="726"/>
      <c r="D2217" s="726"/>
      <c r="E2217" s="400"/>
      <c r="F2217" s="401"/>
      <c r="G2217" s="400"/>
      <c r="H2217" s="400"/>
      <c r="I2217" s="400"/>
      <c r="J2217" s="409"/>
      <c r="K2217" s="400"/>
      <c r="L2217" s="400"/>
      <c r="M2217" s="400"/>
      <c r="N2217" s="400"/>
      <c r="O2217" s="400"/>
      <c r="P2217" s="400"/>
      <c r="Q2217" s="400"/>
      <c r="R2217" s="400"/>
      <c r="S2217" s="400"/>
      <c r="T2217" s="400"/>
      <c r="W2217" s="403"/>
      <c r="X2217" s="403"/>
      <c r="Y2217" s="400"/>
      <c r="Z2217" s="400"/>
      <c r="AA2217" s="400"/>
      <c r="AB2217" s="400"/>
      <c r="AC2217" s="400"/>
      <c r="AD2217" s="400"/>
      <c r="AE2217" s="400"/>
      <c r="AF2217" s="400"/>
      <c r="AG2217" s="408"/>
      <c r="AH2217" s="400"/>
      <c r="AI2217" s="400"/>
      <c r="AJ2217" s="400"/>
      <c r="AK2217" s="400"/>
      <c r="AL2217" s="6"/>
      <c r="AM2217" s="6"/>
      <c r="AN2217" s="8"/>
    </row>
    <row r="2218" spans="1:40">
      <c r="A2218" s="725"/>
      <c r="B2218" s="727"/>
      <c r="C2218" s="726"/>
      <c r="D2218" s="726"/>
      <c r="E2218" s="400"/>
      <c r="F2218" s="401"/>
      <c r="G2218" s="400"/>
      <c r="H2218" s="400"/>
      <c r="I2218" s="400"/>
      <c r="J2218" s="409"/>
      <c r="K2218" s="400"/>
      <c r="L2218" s="400"/>
      <c r="M2218" s="400"/>
      <c r="N2218" s="400"/>
      <c r="O2218" s="400"/>
      <c r="P2218" s="400"/>
      <c r="Q2218" s="400"/>
      <c r="R2218" s="400"/>
      <c r="S2218" s="400"/>
      <c r="T2218" s="400"/>
      <c r="V2218" s="403"/>
      <c r="W2218" s="403"/>
      <c r="X2218" s="403"/>
      <c r="Y2218" s="400"/>
      <c r="Z2218" s="400"/>
      <c r="AA2218" s="400"/>
      <c r="AB2218" s="400"/>
      <c r="AC2218" s="400"/>
      <c r="AD2218" s="400"/>
      <c r="AE2218" s="400"/>
      <c r="AF2218" s="400"/>
      <c r="AG2218" s="408"/>
      <c r="AH2218" s="400"/>
      <c r="AI2218" s="400"/>
      <c r="AJ2218" s="400"/>
      <c r="AK2218" s="400"/>
      <c r="AL2218" s="6"/>
      <c r="AM2218" s="6"/>
      <c r="AN2218" s="8"/>
    </row>
    <row r="2219" spans="1:40">
      <c r="A2219" s="725"/>
      <c r="B2219" s="727"/>
      <c r="C2219" s="726"/>
      <c r="D2219" s="726"/>
      <c r="E2219" s="400"/>
      <c r="F2219" s="401"/>
      <c r="G2219" s="400"/>
      <c r="H2219" s="400"/>
      <c r="I2219" s="400"/>
      <c r="J2219" s="409"/>
      <c r="K2219" s="400"/>
      <c r="L2219" s="400"/>
      <c r="M2219" s="400"/>
      <c r="N2219" s="400"/>
      <c r="O2219" s="400"/>
      <c r="P2219" s="400"/>
      <c r="Q2219" s="400"/>
      <c r="R2219" s="400"/>
      <c r="S2219" s="400"/>
      <c r="T2219" s="400"/>
      <c r="V2219" s="403"/>
      <c r="W2219" s="403"/>
      <c r="X2219" s="403"/>
      <c r="Y2219" s="400"/>
      <c r="Z2219" s="400"/>
      <c r="AA2219" s="400"/>
      <c r="AB2219" s="400"/>
      <c r="AC2219" s="400"/>
      <c r="AD2219" s="400"/>
      <c r="AE2219" s="400"/>
      <c r="AF2219" s="400"/>
      <c r="AG2219" s="408"/>
      <c r="AH2219" s="400"/>
      <c r="AI2219" s="400"/>
      <c r="AJ2219" s="400"/>
      <c r="AK2219" s="400"/>
      <c r="AL2219" s="6"/>
      <c r="AM2219" s="6"/>
      <c r="AN2219" s="8"/>
    </row>
    <row r="2220" spans="1:40">
      <c r="A2220" s="725"/>
      <c r="B2220" s="727"/>
      <c r="C2220" s="726"/>
      <c r="D2220" s="726"/>
      <c r="E2220" s="400"/>
      <c r="F2220" s="401"/>
      <c r="G2220" s="400"/>
      <c r="H2220" s="400"/>
      <c r="I2220" s="400"/>
      <c r="J2220" s="409"/>
      <c r="K2220" s="400"/>
      <c r="L2220" s="400"/>
      <c r="M2220" s="400"/>
      <c r="N2220" s="400"/>
      <c r="O2220" s="400"/>
      <c r="P2220" s="400"/>
      <c r="Q2220" s="400"/>
      <c r="R2220" s="400"/>
      <c r="S2220" s="400"/>
      <c r="T2220" s="400"/>
      <c r="V2220" s="403"/>
      <c r="W2220" s="403"/>
      <c r="X2220" s="403"/>
      <c r="Y2220" s="400"/>
      <c r="Z2220" s="400"/>
      <c r="AA2220" s="400"/>
      <c r="AB2220" s="400"/>
      <c r="AC2220" s="400"/>
      <c r="AD2220" s="400"/>
      <c r="AE2220" s="400"/>
      <c r="AF2220" s="400"/>
      <c r="AG2220" s="408"/>
      <c r="AH2220" s="400"/>
      <c r="AI2220" s="400"/>
      <c r="AJ2220" s="400"/>
      <c r="AK2220" s="400"/>
      <c r="AL2220" s="6"/>
      <c r="AM2220" s="6"/>
      <c r="AN2220" s="8"/>
    </row>
    <row r="2221" spans="1:40">
      <c r="A2221" s="725"/>
      <c r="B2221" s="727"/>
      <c r="C2221" s="726"/>
      <c r="D2221" s="726"/>
      <c r="E2221" s="400"/>
      <c r="F2221" s="401"/>
      <c r="G2221" s="400"/>
      <c r="H2221" s="400"/>
      <c r="I2221" s="400"/>
      <c r="J2221" s="409"/>
      <c r="K2221" s="400"/>
      <c r="L2221" s="400"/>
      <c r="M2221" s="400"/>
      <c r="N2221" s="400"/>
      <c r="O2221" s="400"/>
      <c r="P2221" s="400"/>
      <c r="Q2221" s="400"/>
      <c r="R2221" s="400"/>
      <c r="S2221" s="400"/>
      <c r="T2221" s="400"/>
      <c r="V2221" s="403"/>
      <c r="W2221" s="403"/>
      <c r="X2221" s="403"/>
      <c r="Y2221" s="400"/>
      <c r="Z2221" s="400"/>
      <c r="AA2221" s="400"/>
      <c r="AB2221" s="400"/>
      <c r="AC2221" s="400"/>
      <c r="AD2221" s="400"/>
      <c r="AE2221" s="400"/>
      <c r="AF2221" s="400"/>
      <c r="AG2221" s="408"/>
      <c r="AH2221" s="400"/>
      <c r="AI2221" s="400"/>
      <c r="AJ2221" s="400"/>
      <c r="AK2221" s="400"/>
      <c r="AL2221" s="6"/>
      <c r="AM2221" s="6"/>
      <c r="AN2221" s="8"/>
    </row>
    <row r="2222" spans="1:40">
      <c r="A2222" s="725"/>
      <c r="B2222" s="727"/>
      <c r="C2222" s="726"/>
      <c r="D2222" s="726"/>
      <c r="E2222" s="400"/>
      <c r="F2222" s="401"/>
      <c r="G2222" s="400"/>
      <c r="H2222" s="400"/>
      <c r="I2222" s="400"/>
      <c r="J2222" s="409"/>
      <c r="K2222" s="400"/>
      <c r="L2222" s="400"/>
      <c r="M2222" s="400"/>
      <c r="N2222" s="400"/>
      <c r="O2222" s="400"/>
      <c r="P2222" s="400"/>
      <c r="Q2222" s="400"/>
      <c r="R2222" s="400"/>
      <c r="S2222" s="400"/>
      <c r="T2222" s="400"/>
      <c r="V2222" s="403"/>
      <c r="W2222" s="403"/>
      <c r="X2222" s="403"/>
      <c r="Y2222" s="400"/>
      <c r="Z2222" s="400"/>
      <c r="AA2222" s="400"/>
      <c r="AB2222" s="400"/>
      <c r="AC2222" s="400"/>
      <c r="AD2222" s="400"/>
      <c r="AE2222" s="400"/>
      <c r="AF2222" s="400"/>
      <c r="AG2222" s="408"/>
      <c r="AH2222" s="400"/>
      <c r="AI2222" s="400"/>
      <c r="AJ2222" s="400"/>
      <c r="AK2222" s="400"/>
      <c r="AL2222" s="6"/>
      <c r="AM2222" s="6"/>
      <c r="AN2222" s="8"/>
    </row>
    <row r="2223" spans="1:40">
      <c r="A2223" s="725"/>
      <c r="B2223" s="727"/>
      <c r="C2223" s="726"/>
      <c r="D2223" s="726"/>
      <c r="E2223" s="400"/>
      <c r="F2223" s="401"/>
      <c r="G2223" s="400"/>
      <c r="H2223" s="400"/>
      <c r="I2223" s="400"/>
      <c r="J2223" s="409"/>
      <c r="K2223" s="400"/>
      <c r="L2223" s="400"/>
      <c r="M2223" s="400"/>
      <c r="N2223" s="400"/>
      <c r="O2223" s="400"/>
      <c r="P2223" s="400"/>
      <c r="Q2223" s="400"/>
      <c r="R2223" s="400"/>
      <c r="S2223" s="400"/>
      <c r="T2223" s="400"/>
      <c r="V2223" s="403"/>
      <c r="W2223" s="403"/>
      <c r="X2223" s="403"/>
      <c r="Y2223" s="400"/>
      <c r="Z2223" s="400"/>
      <c r="AA2223" s="400"/>
      <c r="AB2223" s="400"/>
      <c r="AC2223" s="400"/>
      <c r="AD2223" s="400"/>
      <c r="AE2223" s="400"/>
      <c r="AF2223" s="400"/>
      <c r="AG2223" s="408"/>
      <c r="AH2223" s="400"/>
      <c r="AI2223" s="400"/>
      <c r="AJ2223" s="400"/>
      <c r="AK2223" s="400"/>
      <c r="AL2223" s="6"/>
      <c r="AM2223" s="6"/>
      <c r="AN2223" s="8"/>
    </row>
    <row r="2224" spans="1:40">
      <c r="A2224" s="725"/>
      <c r="B2224" s="727"/>
      <c r="C2224" s="726"/>
      <c r="D2224" s="726"/>
      <c r="E2224" s="400"/>
      <c r="F2224" s="401"/>
      <c r="G2224" s="400"/>
      <c r="H2224" s="400"/>
      <c r="I2224" s="400"/>
      <c r="J2224" s="409"/>
      <c r="K2224" s="400"/>
      <c r="L2224" s="400"/>
      <c r="M2224" s="400"/>
      <c r="N2224" s="400"/>
      <c r="O2224" s="400"/>
      <c r="P2224" s="400"/>
      <c r="Q2224" s="400"/>
      <c r="R2224" s="400"/>
      <c r="S2224" s="400"/>
      <c r="T2224" s="400"/>
      <c r="V2224" s="403"/>
      <c r="W2224" s="403"/>
      <c r="X2224" s="403"/>
      <c r="Y2224" s="400"/>
      <c r="Z2224" s="400"/>
      <c r="AA2224" s="400"/>
      <c r="AB2224" s="400"/>
      <c r="AC2224" s="400"/>
      <c r="AD2224" s="400"/>
      <c r="AE2224" s="400"/>
      <c r="AF2224" s="400"/>
      <c r="AG2224" s="408"/>
      <c r="AH2224" s="400"/>
      <c r="AI2224" s="400"/>
      <c r="AJ2224" s="400"/>
      <c r="AK2224" s="400"/>
      <c r="AL2224" s="6"/>
      <c r="AM2224" s="6"/>
      <c r="AN2224" s="8"/>
    </row>
    <row r="2225" spans="1:40">
      <c r="A2225" s="725"/>
      <c r="B2225" s="727"/>
      <c r="C2225" s="726"/>
      <c r="D2225" s="726"/>
      <c r="E2225" s="400"/>
      <c r="F2225" s="401"/>
      <c r="G2225" s="400"/>
      <c r="H2225" s="400"/>
      <c r="I2225" s="400"/>
      <c r="J2225" s="409"/>
      <c r="K2225" s="400"/>
      <c r="L2225" s="400"/>
      <c r="M2225" s="400"/>
      <c r="N2225" s="400"/>
      <c r="O2225" s="400"/>
      <c r="P2225" s="400"/>
      <c r="Q2225" s="400"/>
      <c r="R2225" s="400"/>
      <c r="S2225" s="400"/>
      <c r="T2225" s="400"/>
      <c r="V2225" s="403"/>
      <c r="W2225" s="403"/>
      <c r="X2225" s="403"/>
      <c r="Y2225" s="400"/>
      <c r="Z2225" s="400"/>
      <c r="AA2225" s="400"/>
      <c r="AB2225" s="400"/>
      <c r="AC2225" s="400"/>
      <c r="AD2225" s="400"/>
      <c r="AE2225" s="400"/>
      <c r="AF2225" s="400"/>
      <c r="AG2225" s="408"/>
      <c r="AH2225" s="400"/>
      <c r="AI2225" s="400"/>
      <c r="AJ2225" s="400"/>
      <c r="AK2225" s="400"/>
      <c r="AL2225" s="6"/>
      <c r="AM2225" s="6"/>
      <c r="AN2225" s="8"/>
    </row>
    <row r="2226" spans="1:40">
      <c r="A2226" s="725"/>
      <c r="B2226" s="727"/>
      <c r="C2226" s="726"/>
      <c r="D2226" s="726"/>
      <c r="E2226" s="400"/>
      <c r="F2226" s="401"/>
      <c r="G2226" s="400"/>
      <c r="H2226" s="400"/>
      <c r="I2226" s="400"/>
      <c r="J2226" s="409"/>
      <c r="K2226" s="400"/>
      <c r="L2226" s="400"/>
      <c r="M2226" s="400"/>
      <c r="N2226" s="400"/>
      <c r="O2226" s="400"/>
      <c r="P2226" s="400"/>
      <c r="Q2226" s="400"/>
      <c r="R2226" s="400"/>
      <c r="S2226" s="400"/>
      <c r="T2226" s="400"/>
      <c r="V2226" s="403"/>
      <c r="W2226" s="403"/>
      <c r="X2226" s="403"/>
      <c r="Y2226" s="400"/>
      <c r="Z2226" s="400"/>
      <c r="AA2226" s="400"/>
      <c r="AB2226" s="400"/>
      <c r="AC2226" s="400"/>
      <c r="AD2226" s="400"/>
      <c r="AE2226" s="400"/>
      <c r="AF2226" s="400"/>
      <c r="AG2226" s="408"/>
      <c r="AH2226" s="400"/>
      <c r="AI2226" s="400"/>
      <c r="AJ2226" s="400"/>
      <c r="AK2226" s="400"/>
      <c r="AL2226" s="6"/>
      <c r="AM2226" s="6"/>
      <c r="AN2226" s="8"/>
    </row>
    <row r="2227" spans="1:40">
      <c r="A2227" s="725"/>
      <c r="B2227" s="727"/>
      <c r="C2227" s="726"/>
      <c r="D2227" s="726"/>
      <c r="E2227" s="400"/>
      <c r="F2227" s="401"/>
      <c r="G2227" s="400"/>
      <c r="H2227" s="400"/>
      <c r="I2227" s="400"/>
      <c r="J2227" s="409"/>
      <c r="K2227" s="400"/>
      <c r="L2227" s="400"/>
      <c r="M2227" s="400"/>
      <c r="N2227" s="400"/>
      <c r="O2227" s="400"/>
      <c r="P2227" s="400"/>
      <c r="Q2227" s="400"/>
      <c r="R2227" s="400"/>
      <c r="S2227" s="400"/>
      <c r="T2227" s="400"/>
      <c r="V2227" s="403"/>
      <c r="W2227" s="403"/>
      <c r="X2227" s="403"/>
      <c r="Y2227" s="400"/>
      <c r="Z2227" s="400"/>
      <c r="AA2227" s="400"/>
      <c r="AB2227" s="400"/>
      <c r="AC2227" s="400"/>
      <c r="AD2227" s="400"/>
      <c r="AE2227" s="400"/>
      <c r="AF2227" s="400"/>
      <c r="AG2227" s="408"/>
      <c r="AH2227" s="400"/>
      <c r="AI2227" s="400"/>
      <c r="AJ2227" s="400"/>
      <c r="AK2227" s="400"/>
      <c r="AL2227" s="6"/>
      <c r="AM2227" s="6"/>
      <c r="AN2227" s="8"/>
    </row>
    <row r="2228" spans="1:40">
      <c r="A2228" s="725"/>
      <c r="B2228" s="727"/>
      <c r="C2228" s="726"/>
      <c r="D2228" s="726"/>
      <c r="E2228" s="400"/>
      <c r="F2228" s="401"/>
      <c r="G2228" s="400"/>
      <c r="H2228" s="400"/>
      <c r="I2228" s="400"/>
      <c r="J2228" s="409"/>
      <c r="K2228" s="400"/>
      <c r="L2228" s="400"/>
      <c r="M2228" s="400"/>
      <c r="N2228" s="400"/>
      <c r="O2228" s="400"/>
      <c r="P2228" s="400"/>
      <c r="Q2228" s="400"/>
      <c r="R2228" s="400"/>
      <c r="S2228" s="400"/>
      <c r="T2228" s="400"/>
      <c r="V2228" s="403"/>
      <c r="W2228" s="403"/>
      <c r="X2228" s="403"/>
      <c r="Y2228" s="400"/>
      <c r="Z2228" s="400"/>
      <c r="AA2228" s="400"/>
      <c r="AB2228" s="400"/>
      <c r="AC2228" s="400"/>
      <c r="AD2228" s="400"/>
      <c r="AE2228" s="400"/>
      <c r="AF2228" s="400"/>
      <c r="AG2228" s="408"/>
      <c r="AH2228" s="400"/>
      <c r="AI2228" s="400"/>
      <c r="AJ2228" s="400"/>
      <c r="AK2228" s="400"/>
      <c r="AL2228" s="6"/>
      <c r="AM2228" s="6"/>
      <c r="AN2228" s="8"/>
    </row>
    <row r="2229" spans="1:40">
      <c r="A2229" s="725"/>
      <c r="B2229" s="727"/>
      <c r="C2229" s="726"/>
      <c r="D2229" s="726"/>
      <c r="E2229" s="400"/>
      <c r="F2229" s="401"/>
      <c r="G2229" s="400"/>
      <c r="H2229" s="400"/>
      <c r="I2229" s="400"/>
      <c r="J2229" s="409"/>
      <c r="K2229" s="400"/>
      <c r="L2229" s="400"/>
      <c r="M2229" s="400"/>
      <c r="N2229" s="400"/>
      <c r="O2229" s="400"/>
      <c r="P2229" s="400"/>
      <c r="Q2229" s="400"/>
      <c r="R2229" s="400"/>
      <c r="S2229" s="400"/>
      <c r="T2229" s="400"/>
      <c r="V2229" s="403"/>
      <c r="W2229" s="403"/>
      <c r="X2229" s="403"/>
      <c r="Y2229" s="400"/>
      <c r="Z2229" s="400"/>
      <c r="AA2229" s="400"/>
      <c r="AB2229" s="400"/>
      <c r="AC2229" s="400"/>
      <c r="AD2229" s="400"/>
      <c r="AE2229" s="400"/>
      <c r="AF2229" s="400"/>
      <c r="AG2229" s="408"/>
      <c r="AH2229" s="400"/>
      <c r="AI2229" s="400"/>
      <c r="AJ2229" s="400"/>
      <c r="AK2229" s="400"/>
      <c r="AL2229" s="6"/>
      <c r="AM2229" s="6"/>
      <c r="AN2229" s="8"/>
    </row>
    <row r="2230" spans="1:40">
      <c r="A2230" s="725"/>
      <c r="B2230" s="727"/>
      <c r="C2230" s="726"/>
      <c r="D2230" s="726"/>
      <c r="E2230" s="400"/>
      <c r="F2230" s="401"/>
      <c r="G2230" s="400"/>
      <c r="H2230" s="400"/>
      <c r="I2230" s="400"/>
      <c r="J2230" s="409"/>
      <c r="K2230" s="400"/>
      <c r="L2230" s="400"/>
      <c r="M2230" s="400"/>
      <c r="N2230" s="400"/>
      <c r="O2230" s="400"/>
      <c r="P2230" s="400"/>
      <c r="Q2230" s="400"/>
      <c r="R2230" s="400"/>
      <c r="S2230" s="400"/>
      <c r="T2230" s="400"/>
      <c r="V2230" s="403"/>
      <c r="W2230" s="403"/>
      <c r="X2230" s="403"/>
      <c r="Y2230" s="400"/>
      <c r="Z2230" s="400"/>
      <c r="AA2230" s="400"/>
      <c r="AB2230" s="400"/>
      <c r="AC2230" s="400"/>
      <c r="AD2230" s="400"/>
      <c r="AE2230" s="400"/>
      <c r="AF2230" s="400"/>
      <c r="AG2230" s="408"/>
      <c r="AH2230" s="400"/>
      <c r="AI2230" s="400"/>
      <c r="AJ2230" s="400"/>
      <c r="AK2230" s="400"/>
      <c r="AL2230" s="6"/>
      <c r="AM2230" s="6"/>
      <c r="AN2230" s="8"/>
    </row>
    <row r="2231" spans="1:40">
      <c r="A2231" s="725"/>
      <c r="B2231" s="727"/>
      <c r="C2231" s="726"/>
      <c r="D2231" s="726"/>
      <c r="E2231" s="400"/>
      <c r="F2231" s="401"/>
      <c r="G2231" s="400"/>
      <c r="H2231" s="400"/>
      <c r="I2231" s="400"/>
      <c r="J2231" s="409"/>
      <c r="K2231" s="400"/>
      <c r="L2231" s="400"/>
      <c r="M2231" s="400"/>
      <c r="N2231" s="400"/>
      <c r="O2231" s="400"/>
      <c r="P2231" s="400"/>
      <c r="Q2231" s="400"/>
      <c r="R2231" s="400"/>
      <c r="S2231" s="400"/>
      <c r="T2231" s="400"/>
      <c r="V2231" s="403"/>
      <c r="W2231" s="403"/>
      <c r="X2231" s="403"/>
      <c r="Y2231" s="400"/>
      <c r="Z2231" s="400"/>
      <c r="AA2231" s="400"/>
      <c r="AB2231" s="400"/>
      <c r="AC2231" s="400"/>
      <c r="AD2231" s="400"/>
      <c r="AE2231" s="400"/>
      <c r="AF2231" s="400"/>
      <c r="AG2231" s="408"/>
      <c r="AH2231" s="400"/>
      <c r="AI2231" s="400"/>
      <c r="AJ2231" s="400"/>
      <c r="AK2231" s="400"/>
      <c r="AL2231" s="6"/>
      <c r="AM2231" s="6"/>
      <c r="AN2231" s="8"/>
    </row>
    <row r="2232" spans="1:40">
      <c r="A2232" s="725"/>
      <c r="B2232" s="727"/>
      <c r="C2232" s="726"/>
      <c r="D2232" s="726"/>
      <c r="E2232" s="400"/>
      <c r="F2232" s="401"/>
      <c r="G2232" s="400"/>
      <c r="H2232" s="400"/>
      <c r="I2232" s="400"/>
      <c r="J2232" s="409"/>
      <c r="K2232" s="400"/>
      <c r="L2232" s="400"/>
      <c r="M2232" s="400"/>
      <c r="N2232" s="400"/>
      <c r="O2232" s="400"/>
      <c r="P2232" s="400"/>
      <c r="Q2232" s="400"/>
      <c r="R2232" s="400"/>
      <c r="S2232" s="400"/>
      <c r="T2232" s="400"/>
      <c r="V2232" s="403"/>
      <c r="W2232" s="403"/>
      <c r="X2232" s="403"/>
      <c r="Y2232" s="400"/>
      <c r="Z2232" s="400"/>
      <c r="AA2232" s="400"/>
      <c r="AB2232" s="400"/>
      <c r="AC2232" s="400"/>
      <c r="AD2232" s="400"/>
      <c r="AE2232" s="400"/>
      <c r="AF2232" s="400"/>
      <c r="AG2232" s="408"/>
      <c r="AH2232" s="400"/>
      <c r="AI2232" s="400"/>
      <c r="AJ2232" s="400"/>
      <c r="AK2232" s="400"/>
      <c r="AL2232" s="6"/>
      <c r="AM2232" s="6"/>
      <c r="AN2232" s="8"/>
    </row>
    <row r="2233" spans="1:40">
      <c r="A2233" s="725"/>
      <c r="B2233" s="727"/>
      <c r="C2233" s="726"/>
      <c r="D2233" s="726"/>
      <c r="E2233" s="400"/>
      <c r="F2233" s="401"/>
      <c r="G2233" s="400"/>
      <c r="H2233" s="400"/>
      <c r="I2233" s="400"/>
      <c r="J2233" s="409"/>
      <c r="K2233" s="400"/>
      <c r="L2233" s="400"/>
      <c r="M2233" s="400"/>
      <c r="N2233" s="400"/>
      <c r="O2233" s="400"/>
      <c r="P2233" s="400"/>
      <c r="Q2233" s="400"/>
      <c r="R2233" s="400"/>
      <c r="S2233" s="400"/>
      <c r="T2233" s="400"/>
      <c r="V2233" s="403"/>
      <c r="W2233" s="403"/>
      <c r="X2233" s="403"/>
      <c r="Y2233" s="400"/>
      <c r="Z2233" s="400"/>
      <c r="AA2233" s="400"/>
      <c r="AB2233" s="400"/>
      <c r="AC2233" s="400"/>
      <c r="AD2233" s="400"/>
      <c r="AE2233" s="400"/>
      <c r="AF2233" s="400"/>
      <c r="AG2233" s="408"/>
      <c r="AH2233" s="400"/>
      <c r="AI2233" s="400"/>
      <c r="AJ2233" s="400"/>
      <c r="AK2233" s="400"/>
      <c r="AL2233" s="6"/>
      <c r="AM2233" s="6"/>
      <c r="AN2233" s="8"/>
    </row>
    <row r="2234" spans="1:40">
      <c r="A2234" s="725"/>
      <c r="B2234" s="727"/>
      <c r="C2234" s="726"/>
      <c r="D2234" s="726"/>
      <c r="E2234" s="400"/>
      <c r="F2234" s="401"/>
      <c r="G2234" s="400"/>
      <c r="H2234" s="400"/>
      <c r="I2234" s="400"/>
      <c r="J2234" s="409"/>
      <c r="K2234" s="400"/>
      <c r="L2234" s="400"/>
      <c r="M2234" s="400"/>
      <c r="N2234" s="400"/>
      <c r="O2234" s="400"/>
      <c r="P2234" s="400"/>
      <c r="Q2234" s="400"/>
      <c r="R2234" s="400"/>
      <c r="S2234" s="400"/>
      <c r="T2234" s="400"/>
      <c r="V2234" s="403"/>
      <c r="W2234" s="403"/>
      <c r="X2234" s="403"/>
      <c r="Y2234" s="400"/>
      <c r="Z2234" s="400"/>
      <c r="AA2234" s="400"/>
      <c r="AB2234" s="400"/>
      <c r="AC2234" s="400"/>
      <c r="AD2234" s="400"/>
      <c r="AE2234" s="400"/>
      <c r="AF2234" s="400"/>
      <c r="AG2234" s="408"/>
      <c r="AH2234" s="400"/>
      <c r="AI2234" s="400"/>
      <c r="AJ2234" s="400"/>
      <c r="AK2234" s="400"/>
      <c r="AL2234" s="6"/>
      <c r="AM2234" s="6"/>
      <c r="AN2234" s="8"/>
    </row>
    <row r="2235" spans="1:40">
      <c r="A2235" s="725"/>
      <c r="B2235" s="727"/>
      <c r="C2235" s="726"/>
      <c r="D2235" s="726"/>
      <c r="E2235" s="400"/>
      <c r="F2235" s="401"/>
      <c r="G2235" s="400"/>
      <c r="H2235" s="400"/>
      <c r="I2235" s="400"/>
      <c r="J2235" s="409"/>
      <c r="K2235" s="400"/>
      <c r="L2235" s="400"/>
      <c r="M2235" s="400"/>
      <c r="N2235" s="400"/>
      <c r="O2235" s="400"/>
      <c r="P2235" s="400"/>
      <c r="Q2235" s="400"/>
      <c r="R2235" s="400"/>
      <c r="S2235" s="400"/>
      <c r="T2235" s="400"/>
      <c r="V2235" s="403"/>
      <c r="W2235" s="403"/>
      <c r="X2235" s="403"/>
      <c r="Y2235" s="400"/>
      <c r="Z2235" s="400"/>
      <c r="AA2235" s="400"/>
      <c r="AB2235" s="400"/>
      <c r="AC2235" s="400"/>
      <c r="AD2235" s="400"/>
      <c r="AE2235" s="400"/>
      <c r="AF2235" s="400"/>
      <c r="AG2235" s="408"/>
      <c r="AH2235" s="400"/>
      <c r="AI2235" s="400"/>
      <c r="AJ2235" s="400"/>
      <c r="AK2235" s="400"/>
      <c r="AL2235" s="6"/>
      <c r="AM2235" s="6"/>
      <c r="AN2235" s="8"/>
    </row>
    <row r="2236" spans="1:40">
      <c r="A2236" s="725"/>
      <c r="B2236" s="727"/>
      <c r="C2236" s="726"/>
      <c r="D2236" s="726"/>
      <c r="E2236" s="400"/>
      <c r="F2236" s="401"/>
      <c r="G2236" s="400"/>
      <c r="H2236" s="400"/>
      <c r="I2236" s="400"/>
      <c r="J2236" s="409"/>
      <c r="K2236" s="400"/>
      <c r="L2236" s="400"/>
      <c r="M2236" s="400"/>
      <c r="N2236" s="400"/>
      <c r="O2236" s="400"/>
      <c r="P2236" s="400"/>
      <c r="Q2236" s="400"/>
      <c r="R2236" s="400"/>
      <c r="S2236" s="400"/>
      <c r="T2236" s="400"/>
      <c r="V2236" s="403"/>
      <c r="W2236" s="403"/>
      <c r="X2236" s="403"/>
      <c r="Y2236" s="400"/>
      <c r="Z2236" s="400"/>
      <c r="AA2236" s="400"/>
      <c r="AB2236" s="400"/>
      <c r="AC2236" s="400"/>
      <c r="AD2236" s="400"/>
      <c r="AE2236" s="400"/>
      <c r="AF2236" s="400"/>
      <c r="AG2236" s="408"/>
      <c r="AH2236" s="400"/>
      <c r="AI2236" s="400"/>
      <c r="AJ2236" s="400"/>
      <c r="AK2236" s="400"/>
      <c r="AL2236" s="6"/>
      <c r="AM2236" s="6"/>
      <c r="AN2236" s="8"/>
    </row>
    <row r="2237" spans="1:40">
      <c r="A2237" s="725"/>
      <c r="B2237" s="727"/>
      <c r="C2237" s="726"/>
      <c r="D2237" s="726"/>
      <c r="E2237" s="400"/>
      <c r="F2237" s="401"/>
      <c r="G2237" s="400"/>
      <c r="H2237" s="400"/>
      <c r="I2237" s="400"/>
      <c r="J2237" s="409"/>
      <c r="K2237" s="400"/>
      <c r="L2237" s="400"/>
      <c r="M2237" s="400"/>
      <c r="N2237" s="400"/>
      <c r="O2237" s="400"/>
      <c r="P2237" s="400"/>
      <c r="Q2237" s="400"/>
      <c r="R2237" s="400"/>
      <c r="S2237" s="400"/>
      <c r="T2237" s="400"/>
      <c r="V2237" s="403"/>
      <c r="W2237" s="403"/>
      <c r="X2237" s="403"/>
      <c r="Y2237" s="400"/>
      <c r="Z2237" s="400"/>
      <c r="AA2237" s="400"/>
      <c r="AB2237" s="400"/>
      <c r="AC2237" s="400"/>
      <c r="AD2237" s="400"/>
      <c r="AE2237" s="400"/>
      <c r="AF2237" s="400"/>
      <c r="AG2237" s="408"/>
      <c r="AH2237" s="400"/>
      <c r="AI2237" s="400"/>
      <c r="AJ2237" s="400"/>
      <c r="AK2237" s="400"/>
      <c r="AL2237" s="6"/>
      <c r="AM2237" s="6"/>
      <c r="AN2237" s="8"/>
    </row>
    <row r="2238" spans="1:40">
      <c r="A2238" s="725"/>
      <c r="B2238" s="727"/>
      <c r="C2238" s="726"/>
      <c r="D2238" s="726"/>
      <c r="E2238" s="400"/>
      <c r="F2238" s="401"/>
      <c r="G2238" s="400"/>
      <c r="H2238" s="400"/>
      <c r="I2238" s="400"/>
      <c r="J2238" s="409"/>
      <c r="K2238" s="400"/>
      <c r="L2238" s="400"/>
      <c r="M2238" s="400"/>
      <c r="N2238" s="400"/>
      <c r="O2238" s="400"/>
      <c r="P2238" s="400"/>
      <c r="Q2238" s="400"/>
      <c r="R2238" s="400"/>
      <c r="S2238" s="400"/>
      <c r="T2238" s="400"/>
      <c r="V2238" s="403"/>
      <c r="W2238" s="403"/>
      <c r="X2238" s="403"/>
      <c r="Y2238" s="400"/>
      <c r="Z2238" s="400"/>
      <c r="AA2238" s="400"/>
      <c r="AB2238" s="400"/>
      <c r="AC2238" s="400"/>
      <c r="AD2238" s="400"/>
      <c r="AE2238" s="400"/>
      <c r="AF2238" s="400"/>
      <c r="AG2238" s="408"/>
      <c r="AH2238" s="400"/>
      <c r="AI2238" s="400"/>
      <c r="AJ2238" s="400"/>
      <c r="AK2238" s="400"/>
      <c r="AL2238" s="6"/>
      <c r="AM2238" s="6"/>
      <c r="AN2238" s="8"/>
    </row>
    <row r="2239" spans="1:40">
      <c r="A2239" s="725"/>
      <c r="B2239" s="727"/>
      <c r="C2239" s="726"/>
      <c r="D2239" s="726"/>
      <c r="E2239" s="400"/>
      <c r="F2239" s="401"/>
      <c r="G2239" s="400"/>
      <c r="H2239" s="400"/>
      <c r="I2239" s="400"/>
      <c r="J2239" s="409"/>
      <c r="K2239" s="400"/>
      <c r="L2239" s="400"/>
      <c r="M2239" s="400"/>
      <c r="N2239" s="400"/>
      <c r="O2239" s="400"/>
      <c r="P2239" s="400"/>
      <c r="Q2239" s="400"/>
      <c r="R2239" s="400"/>
      <c r="S2239" s="400"/>
      <c r="T2239" s="400"/>
      <c r="V2239" s="403"/>
      <c r="W2239" s="403"/>
      <c r="X2239" s="403"/>
      <c r="Y2239" s="400"/>
      <c r="Z2239" s="400"/>
      <c r="AA2239" s="400"/>
      <c r="AB2239" s="400"/>
      <c r="AC2239" s="400"/>
      <c r="AD2239" s="400"/>
      <c r="AE2239" s="400"/>
      <c r="AF2239" s="400"/>
      <c r="AG2239" s="408"/>
      <c r="AH2239" s="400"/>
      <c r="AI2239" s="400"/>
      <c r="AJ2239" s="400"/>
      <c r="AK2239" s="400"/>
      <c r="AL2239" s="6"/>
      <c r="AM2239" s="6"/>
      <c r="AN2239" s="8"/>
    </row>
    <row r="2240" spans="1:40">
      <c r="A2240" s="725"/>
      <c r="B2240" s="727"/>
      <c r="C2240" s="726"/>
      <c r="D2240" s="726"/>
      <c r="E2240" s="400"/>
      <c r="F2240" s="401"/>
      <c r="G2240" s="400"/>
      <c r="H2240" s="400"/>
      <c r="I2240" s="400"/>
      <c r="J2240" s="409"/>
      <c r="K2240" s="400"/>
      <c r="L2240" s="400"/>
      <c r="M2240" s="400"/>
      <c r="N2240" s="400"/>
      <c r="O2240" s="400"/>
      <c r="P2240" s="400"/>
      <c r="Q2240" s="400"/>
      <c r="R2240" s="400"/>
      <c r="S2240" s="400"/>
      <c r="T2240" s="400"/>
      <c r="V2240" s="403"/>
      <c r="W2240" s="403"/>
      <c r="X2240" s="403"/>
      <c r="Y2240" s="400"/>
      <c r="Z2240" s="400"/>
      <c r="AA2240" s="400"/>
      <c r="AB2240" s="400"/>
      <c r="AC2240" s="400"/>
      <c r="AD2240" s="400"/>
      <c r="AE2240" s="400"/>
      <c r="AF2240" s="400"/>
      <c r="AG2240" s="408"/>
      <c r="AH2240" s="400"/>
      <c r="AI2240" s="400"/>
      <c r="AJ2240" s="400"/>
      <c r="AK2240" s="400"/>
      <c r="AL2240" s="6"/>
      <c r="AM2240" s="6"/>
      <c r="AN2240" s="8"/>
    </row>
    <row r="2241" spans="1:40">
      <c r="A2241" s="725"/>
      <c r="B2241" s="727"/>
      <c r="C2241" s="726"/>
      <c r="D2241" s="726"/>
      <c r="E2241" s="400"/>
      <c r="F2241" s="401"/>
      <c r="G2241" s="400"/>
      <c r="H2241" s="400"/>
      <c r="I2241" s="400"/>
      <c r="J2241" s="409"/>
      <c r="K2241" s="400"/>
      <c r="L2241" s="400"/>
      <c r="M2241" s="400"/>
      <c r="N2241" s="400"/>
      <c r="O2241" s="400"/>
      <c r="P2241" s="400"/>
      <c r="Q2241" s="400"/>
      <c r="R2241" s="400"/>
      <c r="S2241" s="400"/>
      <c r="T2241" s="400"/>
      <c r="V2241" s="403"/>
      <c r="W2241" s="403"/>
      <c r="X2241" s="403"/>
      <c r="Y2241" s="400"/>
      <c r="Z2241" s="400"/>
      <c r="AA2241" s="400"/>
      <c r="AB2241" s="400"/>
      <c r="AC2241" s="400"/>
      <c r="AD2241" s="400"/>
      <c r="AE2241" s="400"/>
      <c r="AF2241" s="400"/>
      <c r="AG2241" s="408"/>
      <c r="AH2241" s="400"/>
      <c r="AI2241" s="400"/>
      <c r="AJ2241" s="400"/>
      <c r="AK2241" s="400"/>
      <c r="AL2241" s="6"/>
      <c r="AM2241" s="6"/>
      <c r="AN2241" s="8"/>
    </row>
    <row r="2242" spans="1:40">
      <c r="A2242" s="725"/>
      <c r="B2242" s="727"/>
      <c r="C2242" s="726"/>
      <c r="D2242" s="726"/>
      <c r="E2242" s="400"/>
      <c r="F2242" s="401"/>
      <c r="G2242" s="400"/>
      <c r="H2242" s="400"/>
      <c r="I2242" s="400"/>
      <c r="J2242" s="409"/>
      <c r="K2242" s="400"/>
      <c r="L2242" s="400"/>
      <c r="M2242" s="400"/>
      <c r="N2242" s="400"/>
      <c r="O2242" s="400"/>
      <c r="P2242" s="400"/>
      <c r="Q2242" s="400"/>
      <c r="R2242" s="400"/>
      <c r="S2242" s="400"/>
      <c r="T2242" s="400"/>
      <c r="V2242" s="403"/>
      <c r="W2242" s="403"/>
      <c r="X2242" s="403"/>
      <c r="Y2242" s="400"/>
      <c r="Z2242" s="400"/>
      <c r="AA2242" s="400"/>
      <c r="AB2242" s="400"/>
      <c r="AC2242" s="400"/>
      <c r="AD2242" s="400"/>
      <c r="AE2242" s="400"/>
      <c r="AF2242" s="400"/>
      <c r="AG2242" s="408"/>
      <c r="AH2242" s="400"/>
      <c r="AI2242" s="400"/>
      <c r="AJ2242" s="400"/>
      <c r="AK2242" s="400"/>
      <c r="AL2242" s="6"/>
      <c r="AM2242" s="6"/>
      <c r="AN2242" s="8"/>
    </row>
    <row r="2243" spans="1:40">
      <c r="A2243" s="725"/>
      <c r="B2243" s="727"/>
      <c r="C2243" s="726"/>
      <c r="D2243" s="726"/>
      <c r="E2243" s="400"/>
      <c r="F2243" s="401"/>
      <c r="G2243" s="400"/>
      <c r="H2243" s="400"/>
      <c r="I2243" s="400"/>
      <c r="J2243" s="409"/>
      <c r="K2243" s="400"/>
      <c r="L2243" s="400"/>
      <c r="M2243" s="400"/>
      <c r="N2243" s="400"/>
      <c r="O2243" s="400"/>
      <c r="P2243" s="400"/>
      <c r="Q2243" s="400"/>
      <c r="R2243" s="400"/>
      <c r="S2243" s="400"/>
      <c r="T2243" s="400"/>
      <c r="V2243" s="403"/>
      <c r="W2243" s="403"/>
      <c r="X2243" s="403"/>
      <c r="Y2243" s="400"/>
      <c r="Z2243" s="400"/>
      <c r="AA2243" s="400"/>
      <c r="AB2243" s="400"/>
      <c r="AC2243" s="400"/>
      <c r="AD2243" s="400"/>
      <c r="AE2243" s="400"/>
      <c r="AF2243" s="400"/>
      <c r="AG2243" s="408"/>
      <c r="AH2243" s="400"/>
      <c r="AI2243" s="400"/>
      <c r="AJ2243" s="400"/>
      <c r="AK2243" s="400"/>
      <c r="AL2243" s="6"/>
      <c r="AM2243" s="6"/>
      <c r="AN2243" s="8"/>
    </row>
    <row r="2244" spans="1:40">
      <c r="A2244" s="725"/>
      <c r="B2244" s="727"/>
      <c r="C2244" s="726"/>
      <c r="D2244" s="726"/>
      <c r="E2244" s="400"/>
      <c r="F2244" s="401"/>
      <c r="G2244" s="400"/>
      <c r="H2244" s="400"/>
      <c r="I2244" s="400"/>
      <c r="J2244" s="409"/>
      <c r="K2244" s="400"/>
      <c r="L2244" s="400"/>
      <c r="M2244" s="400"/>
      <c r="N2244" s="400"/>
      <c r="O2244" s="400"/>
      <c r="P2244" s="400"/>
      <c r="Q2244" s="400"/>
      <c r="R2244" s="400"/>
      <c r="S2244" s="400"/>
      <c r="T2244" s="400"/>
      <c r="V2244" s="403"/>
      <c r="W2244" s="403"/>
      <c r="X2244" s="403"/>
      <c r="Y2244" s="400"/>
      <c r="Z2244" s="400"/>
      <c r="AA2244" s="400"/>
      <c r="AB2244" s="400"/>
      <c r="AC2244" s="400"/>
      <c r="AD2244" s="400"/>
      <c r="AE2244" s="400"/>
      <c r="AF2244" s="400"/>
      <c r="AG2244" s="408"/>
      <c r="AH2244" s="400"/>
      <c r="AI2244" s="400"/>
      <c r="AJ2244" s="400"/>
      <c r="AK2244" s="400"/>
      <c r="AL2244" s="6"/>
      <c r="AM2244" s="6"/>
      <c r="AN2244" s="8"/>
    </row>
    <row r="2245" spans="1:40">
      <c r="A2245" s="725"/>
      <c r="B2245" s="727"/>
      <c r="C2245" s="726"/>
      <c r="D2245" s="726"/>
      <c r="E2245" s="400"/>
      <c r="F2245" s="401"/>
      <c r="G2245" s="400"/>
      <c r="H2245" s="400"/>
      <c r="I2245" s="400"/>
      <c r="J2245" s="409"/>
      <c r="K2245" s="400"/>
      <c r="L2245" s="400"/>
      <c r="M2245" s="400"/>
      <c r="N2245" s="400"/>
      <c r="O2245" s="400"/>
      <c r="P2245" s="400"/>
      <c r="Q2245" s="400"/>
      <c r="R2245" s="400"/>
      <c r="S2245" s="400"/>
      <c r="T2245" s="400"/>
      <c r="V2245" s="403"/>
      <c r="W2245" s="403"/>
      <c r="X2245" s="403"/>
      <c r="Y2245" s="400"/>
      <c r="Z2245" s="400"/>
      <c r="AA2245" s="400"/>
      <c r="AB2245" s="400"/>
      <c r="AC2245" s="400"/>
      <c r="AD2245" s="400"/>
      <c r="AE2245" s="400"/>
      <c r="AF2245" s="400"/>
      <c r="AG2245" s="408"/>
      <c r="AH2245" s="400"/>
      <c r="AI2245" s="400"/>
      <c r="AJ2245" s="400"/>
      <c r="AK2245" s="400"/>
      <c r="AL2245" s="6"/>
      <c r="AM2245" s="6"/>
      <c r="AN2245" s="8"/>
    </row>
    <row r="2246" spans="1:40">
      <c r="A2246" s="725"/>
      <c r="B2246" s="727"/>
      <c r="C2246" s="726"/>
      <c r="D2246" s="726"/>
      <c r="E2246" s="400"/>
      <c r="F2246" s="401"/>
      <c r="G2246" s="400"/>
      <c r="H2246" s="400"/>
      <c r="I2246" s="400"/>
      <c r="J2246" s="409"/>
      <c r="K2246" s="400"/>
      <c r="L2246" s="400"/>
      <c r="M2246" s="400"/>
      <c r="N2246" s="400"/>
      <c r="O2246" s="400"/>
      <c r="P2246" s="400"/>
      <c r="Q2246" s="400"/>
      <c r="R2246" s="400"/>
      <c r="S2246" s="400"/>
      <c r="T2246" s="400"/>
      <c r="V2246" s="403"/>
      <c r="W2246" s="403"/>
      <c r="X2246" s="403"/>
      <c r="Y2246" s="400"/>
      <c r="Z2246" s="400"/>
      <c r="AA2246" s="400"/>
      <c r="AB2246" s="400"/>
      <c r="AC2246" s="400"/>
      <c r="AD2246" s="400"/>
      <c r="AE2246" s="400"/>
      <c r="AF2246" s="400"/>
      <c r="AG2246" s="408"/>
      <c r="AH2246" s="400"/>
      <c r="AI2246" s="400"/>
      <c r="AJ2246" s="400"/>
      <c r="AK2246" s="400"/>
      <c r="AL2246" s="6"/>
      <c r="AM2246" s="6"/>
      <c r="AN2246" s="8"/>
    </row>
    <row r="2247" spans="1:40">
      <c r="A2247" s="725"/>
      <c r="B2247" s="727"/>
      <c r="C2247" s="726"/>
      <c r="D2247" s="726"/>
      <c r="E2247" s="400"/>
      <c r="F2247" s="401"/>
      <c r="G2247" s="400"/>
      <c r="H2247" s="400"/>
      <c r="I2247" s="400"/>
      <c r="J2247" s="409"/>
      <c r="K2247" s="400"/>
      <c r="L2247" s="400"/>
      <c r="M2247" s="400"/>
      <c r="N2247" s="400"/>
      <c r="O2247" s="400"/>
      <c r="P2247" s="400"/>
      <c r="Q2247" s="400"/>
      <c r="R2247" s="400"/>
      <c r="S2247" s="400"/>
      <c r="T2247" s="400"/>
      <c r="V2247" s="403"/>
      <c r="W2247" s="403"/>
      <c r="X2247" s="403"/>
      <c r="Y2247" s="400"/>
      <c r="Z2247" s="400"/>
      <c r="AA2247" s="400"/>
      <c r="AB2247" s="400"/>
      <c r="AC2247" s="400"/>
      <c r="AD2247" s="400"/>
      <c r="AE2247" s="400"/>
      <c r="AF2247" s="400"/>
      <c r="AG2247" s="408"/>
      <c r="AH2247" s="400"/>
      <c r="AI2247" s="400"/>
      <c r="AJ2247" s="400"/>
      <c r="AK2247" s="400"/>
      <c r="AL2247" s="6"/>
      <c r="AM2247" s="6"/>
      <c r="AN2247" s="8"/>
    </row>
    <row r="2248" spans="1:40">
      <c r="A2248" s="725"/>
      <c r="B2248" s="727"/>
      <c r="C2248" s="726"/>
      <c r="D2248" s="726"/>
      <c r="E2248" s="400"/>
      <c r="F2248" s="401"/>
      <c r="G2248" s="400"/>
      <c r="H2248" s="400"/>
      <c r="I2248" s="400"/>
      <c r="J2248" s="409"/>
      <c r="K2248" s="400"/>
      <c r="L2248" s="400"/>
      <c r="M2248" s="400"/>
      <c r="N2248" s="400"/>
      <c r="O2248" s="400"/>
      <c r="P2248" s="400"/>
      <c r="Q2248" s="400"/>
      <c r="R2248" s="400"/>
      <c r="S2248" s="400"/>
      <c r="T2248" s="400"/>
      <c r="V2248" s="403"/>
      <c r="W2248" s="403"/>
      <c r="X2248" s="403"/>
      <c r="Y2248" s="400"/>
      <c r="Z2248" s="400"/>
      <c r="AA2248" s="400"/>
      <c r="AB2248" s="400"/>
      <c r="AC2248" s="400"/>
      <c r="AD2248" s="400"/>
      <c r="AE2248" s="400"/>
      <c r="AF2248" s="400"/>
      <c r="AG2248" s="408"/>
      <c r="AH2248" s="400"/>
      <c r="AI2248" s="400"/>
      <c r="AJ2248" s="400"/>
      <c r="AK2248" s="400"/>
      <c r="AL2248" s="6"/>
      <c r="AM2248" s="6"/>
      <c r="AN2248" s="8"/>
    </row>
    <row r="2249" spans="1:40">
      <c r="A2249" s="725"/>
      <c r="B2249" s="727"/>
      <c r="C2249" s="726"/>
      <c r="D2249" s="726"/>
      <c r="E2249" s="400"/>
      <c r="F2249" s="401"/>
      <c r="G2249" s="400"/>
      <c r="H2249" s="400"/>
      <c r="I2249" s="400"/>
      <c r="J2249" s="409"/>
      <c r="K2249" s="400"/>
      <c r="L2249" s="400"/>
      <c r="M2249" s="400"/>
      <c r="N2249" s="400"/>
      <c r="O2249" s="400"/>
      <c r="P2249" s="400"/>
      <c r="Q2249" s="400"/>
      <c r="R2249" s="400"/>
      <c r="S2249" s="400"/>
      <c r="T2249" s="400"/>
      <c r="V2249" s="403"/>
      <c r="W2249" s="403"/>
      <c r="X2249" s="403"/>
      <c r="Y2249" s="400"/>
      <c r="Z2249" s="400"/>
      <c r="AA2249" s="400"/>
      <c r="AB2249" s="400"/>
      <c r="AC2249" s="400"/>
      <c r="AD2249" s="400"/>
      <c r="AE2249" s="400"/>
      <c r="AF2249" s="400"/>
      <c r="AG2249" s="408"/>
      <c r="AH2249" s="400"/>
      <c r="AI2249" s="400"/>
      <c r="AJ2249" s="400"/>
      <c r="AK2249" s="400"/>
      <c r="AL2249" s="6"/>
      <c r="AM2249" s="6"/>
      <c r="AN2249" s="8"/>
    </row>
    <row r="2250" spans="1:40">
      <c r="A2250" s="725"/>
      <c r="B2250" s="727"/>
      <c r="C2250" s="726"/>
      <c r="D2250" s="726"/>
      <c r="E2250" s="400"/>
      <c r="F2250" s="401"/>
      <c r="G2250" s="400"/>
      <c r="H2250" s="400"/>
      <c r="I2250" s="400"/>
      <c r="J2250" s="409"/>
      <c r="K2250" s="400"/>
      <c r="L2250" s="400"/>
      <c r="M2250" s="400"/>
      <c r="N2250" s="400"/>
      <c r="O2250" s="400"/>
      <c r="P2250" s="400"/>
      <c r="Q2250" s="400"/>
      <c r="R2250" s="400"/>
      <c r="S2250" s="400"/>
      <c r="T2250" s="400"/>
      <c r="V2250" s="403"/>
      <c r="W2250" s="403"/>
      <c r="X2250" s="403"/>
      <c r="Y2250" s="400"/>
      <c r="Z2250" s="400"/>
      <c r="AA2250" s="400"/>
      <c r="AB2250" s="400"/>
      <c r="AC2250" s="400"/>
      <c r="AD2250" s="400"/>
      <c r="AE2250" s="400"/>
      <c r="AF2250" s="400"/>
      <c r="AG2250" s="408"/>
      <c r="AH2250" s="400"/>
      <c r="AI2250" s="400"/>
      <c r="AJ2250" s="400"/>
      <c r="AK2250" s="400"/>
      <c r="AL2250" s="6"/>
      <c r="AM2250" s="6"/>
      <c r="AN2250" s="8"/>
    </row>
    <row r="2251" spans="1:40">
      <c r="A2251" s="725"/>
      <c r="B2251" s="727"/>
      <c r="C2251" s="726"/>
      <c r="D2251" s="726"/>
      <c r="E2251" s="400"/>
      <c r="F2251" s="401"/>
      <c r="G2251" s="400"/>
      <c r="H2251" s="400"/>
      <c r="I2251" s="400"/>
      <c r="J2251" s="409"/>
      <c r="K2251" s="400"/>
      <c r="L2251" s="400"/>
      <c r="M2251" s="400"/>
      <c r="N2251" s="400"/>
      <c r="O2251" s="400"/>
      <c r="P2251" s="400"/>
      <c r="Q2251" s="400"/>
      <c r="R2251" s="400"/>
      <c r="S2251" s="400"/>
      <c r="T2251" s="400"/>
      <c r="V2251" s="403"/>
      <c r="W2251" s="403"/>
      <c r="X2251" s="403"/>
      <c r="Y2251" s="400"/>
      <c r="Z2251" s="400"/>
      <c r="AA2251" s="400"/>
      <c r="AB2251" s="400"/>
      <c r="AC2251" s="400"/>
      <c r="AD2251" s="400"/>
      <c r="AE2251" s="400"/>
      <c r="AF2251" s="400"/>
      <c r="AG2251" s="408"/>
      <c r="AH2251" s="400"/>
      <c r="AI2251" s="400"/>
      <c r="AJ2251" s="400"/>
      <c r="AK2251" s="400"/>
      <c r="AL2251" s="6"/>
      <c r="AM2251" s="6"/>
      <c r="AN2251" s="8"/>
    </row>
    <row r="2252" spans="1:40">
      <c r="A2252" s="725"/>
      <c r="B2252" s="727"/>
      <c r="C2252" s="726"/>
      <c r="D2252" s="726"/>
      <c r="E2252" s="400"/>
      <c r="F2252" s="401"/>
      <c r="G2252" s="400"/>
      <c r="H2252" s="400"/>
      <c r="I2252" s="400"/>
      <c r="J2252" s="409"/>
      <c r="K2252" s="400"/>
      <c r="L2252" s="400"/>
      <c r="M2252" s="400"/>
      <c r="N2252" s="400"/>
      <c r="O2252" s="400"/>
      <c r="P2252" s="400"/>
      <c r="Q2252" s="400"/>
      <c r="R2252" s="400"/>
      <c r="S2252" s="400"/>
      <c r="T2252" s="400"/>
      <c r="V2252" s="403"/>
      <c r="W2252" s="403"/>
      <c r="X2252" s="403"/>
      <c r="Y2252" s="400"/>
      <c r="Z2252" s="400"/>
      <c r="AA2252" s="400"/>
      <c r="AB2252" s="400"/>
      <c r="AC2252" s="400"/>
      <c r="AD2252" s="400"/>
      <c r="AE2252" s="400"/>
      <c r="AF2252" s="400"/>
      <c r="AG2252" s="408"/>
      <c r="AH2252" s="400"/>
      <c r="AI2252" s="400"/>
      <c r="AJ2252" s="400"/>
      <c r="AK2252" s="400"/>
      <c r="AL2252" s="6"/>
      <c r="AM2252" s="6"/>
      <c r="AN2252" s="8"/>
    </row>
    <row r="2253" spans="1:40">
      <c r="A2253" s="725"/>
      <c r="B2253" s="727"/>
      <c r="C2253" s="726"/>
      <c r="D2253" s="726"/>
      <c r="E2253" s="400"/>
      <c r="F2253" s="401"/>
      <c r="G2253" s="400"/>
      <c r="H2253" s="400"/>
      <c r="I2253" s="400"/>
      <c r="J2253" s="409"/>
      <c r="K2253" s="400"/>
      <c r="L2253" s="400"/>
      <c r="M2253" s="400"/>
      <c r="N2253" s="400"/>
      <c r="O2253" s="400"/>
      <c r="P2253" s="400"/>
      <c r="Q2253" s="400"/>
      <c r="R2253" s="400"/>
      <c r="S2253" s="400"/>
      <c r="T2253" s="400"/>
      <c r="V2253" s="403"/>
      <c r="W2253" s="403"/>
      <c r="X2253" s="403"/>
      <c r="Y2253" s="400"/>
      <c r="Z2253" s="400"/>
      <c r="AA2253" s="400"/>
      <c r="AB2253" s="400"/>
      <c r="AC2253" s="400"/>
      <c r="AD2253" s="400"/>
      <c r="AE2253" s="400"/>
      <c r="AF2253" s="400"/>
      <c r="AG2253" s="408"/>
      <c r="AH2253" s="400"/>
      <c r="AI2253" s="400"/>
      <c r="AJ2253" s="400"/>
      <c r="AK2253" s="400"/>
      <c r="AL2253" s="6"/>
      <c r="AM2253" s="6"/>
      <c r="AN2253" s="8"/>
    </row>
    <row r="2254" spans="1:40">
      <c r="A2254" s="725"/>
      <c r="B2254" s="727"/>
      <c r="C2254" s="726"/>
      <c r="D2254" s="726"/>
      <c r="E2254" s="400"/>
      <c r="F2254" s="401"/>
      <c r="G2254" s="400"/>
      <c r="H2254" s="400"/>
      <c r="I2254" s="400"/>
      <c r="J2254" s="409"/>
      <c r="K2254" s="400"/>
      <c r="L2254" s="400"/>
      <c r="M2254" s="400"/>
      <c r="N2254" s="400"/>
      <c r="O2254" s="400"/>
      <c r="P2254" s="400"/>
      <c r="Q2254" s="400"/>
      <c r="R2254" s="400"/>
      <c r="S2254" s="400"/>
      <c r="T2254" s="400"/>
      <c r="V2254" s="403"/>
      <c r="W2254" s="403"/>
      <c r="X2254" s="403"/>
      <c r="Y2254" s="400"/>
      <c r="Z2254" s="400"/>
      <c r="AA2254" s="400"/>
      <c r="AB2254" s="400"/>
      <c r="AC2254" s="400"/>
      <c r="AD2254" s="400"/>
      <c r="AE2254" s="400"/>
      <c r="AF2254" s="400"/>
      <c r="AG2254" s="408"/>
      <c r="AH2254" s="400"/>
      <c r="AI2254" s="400"/>
      <c r="AJ2254" s="400"/>
      <c r="AK2254" s="400"/>
      <c r="AL2254" s="6"/>
      <c r="AM2254" s="6"/>
      <c r="AN2254" s="8"/>
    </row>
    <row r="2255" spans="1:40">
      <c r="A2255" s="725"/>
      <c r="B2255" s="727"/>
      <c r="C2255" s="726"/>
      <c r="D2255" s="726"/>
      <c r="E2255" s="400"/>
      <c r="F2255" s="401"/>
      <c r="G2255" s="400"/>
      <c r="H2255" s="400"/>
      <c r="I2255" s="400"/>
      <c r="J2255" s="409"/>
      <c r="K2255" s="400"/>
      <c r="L2255" s="400"/>
      <c r="M2255" s="400"/>
      <c r="N2255" s="400"/>
      <c r="O2255" s="400"/>
      <c r="P2255" s="400"/>
      <c r="Q2255" s="400"/>
      <c r="R2255" s="400"/>
      <c r="S2255" s="400"/>
      <c r="T2255" s="400"/>
      <c r="V2255" s="403"/>
      <c r="W2255" s="403"/>
      <c r="X2255" s="403"/>
      <c r="Y2255" s="400"/>
      <c r="Z2255" s="400"/>
      <c r="AA2255" s="400"/>
      <c r="AB2255" s="400"/>
      <c r="AC2255" s="400"/>
      <c r="AD2255" s="400"/>
      <c r="AE2255" s="400"/>
      <c r="AF2255" s="400"/>
      <c r="AG2255" s="408"/>
      <c r="AH2255" s="400"/>
      <c r="AI2255" s="400"/>
      <c r="AJ2255" s="400"/>
      <c r="AK2255" s="400"/>
      <c r="AL2255" s="6"/>
      <c r="AM2255" s="6"/>
      <c r="AN2255" s="8"/>
    </row>
    <row r="2256" spans="1:40">
      <c r="A2256" s="725"/>
      <c r="B2256" s="727"/>
      <c r="C2256" s="726"/>
      <c r="D2256" s="726"/>
      <c r="E2256" s="400"/>
      <c r="F2256" s="401"/>
      <c r="G2256" s="400"/>
      <c r="H2256" s="400"/>
      <c r="I2256" s="400"/>
      <c r="J2256" s="409"/>
      <c r="K2256" s="400"/>
      <c r="L2256" s="400"/>
      <c r="M2256" s="400"/>
      <c r="N2256" s="400"/>
      <c r="O2256" s="400"/>
      <c r="P2256" s="400"/>
      <c r="Q2256" s="400"/>
      <c r="R2256" s="400"/>
      <c r="S2256" s="400"/>
      <c r="T2256" s="400"/>
      <c r="V2256" s="403"/>
      <c r="W2256" s="403"/>
      <c r="X2256" s="403"/>
      <c r="Y2256" s="400"/>
      <c r="Z2256" s="400"/>
      <c r="AA2256" s="400"/>
      <c r="AB2256" s="400"/>
      <c r="AC2256" s="400"/>
      <c r="AD2256" s="400"/>
      <c r="AE2256" s="400"/>
      <c r="AF2256" s="400"/>
      <c r="AG2256" s="408"/>
      <c r="AH2256" s="400"/>
      <c r="AI2256" s="400"/>
      <c r="AJ2256" s="400"/>
      <c r="AK2256" s="400"/>
      <c r="AL2256" s="6"/>
      <c r="AM2256" s="6"/>
      <c r="AN2256" s="8"/>
    </row>
    <row r="2257" spans="1:40">
      <c r="A2257" s="725"/>
      <c r="B2257" s="727"/>
      <c r="C2257" s="726"/>
      <c r="D2257" s="726"/>
      <c r="E2257" s="400"/>
      <c r="F2257" s="401"/>
      <c r="G2257" s="400"/>
      <c r="H2257" s="400"/>
      <c r="I2257" s="400"/>
      <c r="J2257" s="409"/>
      <c r="K2257" s="400"/>
      <c r="L2257" s="400"/>
      <c r="M2257" s="400"/>
      <c r="N2257" s="400"/>
      <c r="O2257" s="400"/>
      <c r="P2257" s="400"/>
      <c r="Q2257" s="400"/>
      <c r="R2257" s="400"/>
      <c r="S2257" s="400"/>
      <c r="T2257" s="400"/>
      <c r="V2257" s="403"/>
      <c r="W2257" s="403"/>
      <c r="X2257" s="403"/>
      <c r="Y2257" s="400"/>
      <c r="Z2257" s="400"/>
      <c r="AA2257" s="400"/>
      <c r="AB2257" s="400"/>
      <c r="AC2257" s="400"/>
      <c r="AD2257" s="400"/>
      <c r="AE2257" s="400"/>
      <c r="AF2257" s="400"/>
      <c r="AG2257" s="408"/>
      <c r="AH2257" s="400"/>
      <c r="AI2257" s="400"/>
      <c r="AJ2257" s="400"/>
      <c r="AK2257" s="400"/>
      <c r="AL2257" s="6"/>
      <c r="AM2257" s="6"/>
      <c r="AN2257" s="8"/>
    </row>
    <row r="2258" spans="1:40">
      <c r="A2258" s="725"/>
      <c r="B2258" s="727"/>
      <c r="C2258" s="726"/>
      <c r="D2258" s="726"/>
      <c r="E2258" s="400"/>
      <c r="F2258" s="401"/>
      <c r="G2258" s="400"/>
      <c r="H2258" s="400"/>
      <c r="I2258" s="400"/>
      <c r="J2258" s="409"/>
      <c r="K2258" s="400"/>
      <c r="L2258" s="400"/>
      <c r="M2258" s="400"/>
      <c r="N2258" s="400"/>
      <c r="O2258" s="400"/>
      <c r="P2258" s="400"/>
      <c r="Q2258" s="400"/>
      <c r="R2258" s="400"/>
      <c r="S2258" s="400"/>
      <c r="T2258" s="400"/>
      <c r="V2258" s="403"/>
      <c r="W2258" s="403"/>
      <c r="X2258" s="403"/>
      <c r="Y2258" s="400"/>
      <c r="Z2258" s="400"/>
      <c r="AA2258" s="400"/>
      <c r="AB2258" s="400"/>
      <c r="AC2258" s="400"/>
      <c r="AD2258" s="400"/>
      <c r="AE2258" s="400"/>
      <c r="AF2258" s="400"/>
      <c r="AG2258" s="408"/>
      <c r="AH2258" s="400"/>
      <c r="AI2258" s="400"/>
      <c r="AJ2258" s="400"/>
      <c r="AK2258" s="400"/>
      <c r="AL2258" s="6"/>
      <c r="AM2258" s="6"/>
      <c r="AN2258" s="8"/>
    </row>
    <row r="2259" spans="1:40">
      <c r="A2259" s="725"/>
      <c r="B2259" s="727"/>
      <c r="C2259" s="726"/>
      <c r="D2259" s="726"/>
      <c r="E2259" s="400"/>
      <c r="F2259" s="401"/>
      <c r="G2259" s="400"/>
      <c r="H2259" s="400"/>
      <c r="I2259" s="400"/>
      <c r="J2259" s="409"/>
      <c r="K2259" s="400"/>
      <c r="L2259" s="400"/>
      <c r="M2259" s="400"/>
      <c r="N2259" s="400"/>
      <c r="O2259" s="400"/>
      <c r="P2259" s="400"/>
      <c r="Q2259" s="400"/>
      <c r="R2259" s="400"/>
      <c r="S2259" s="400"/>
      <c r="T2259" s="400"/>
      <c r="V2259" s="403"/>
      <c r="W2259" s="403"/>
      <c r="X2259" s="403"/>
      <c r="Y2259" s="400"/>
      <c r="Z2259" s="400"/>
      <c r="AA2259" s="400"/>
      <c r="AB2259" s="400"/>
      <c r="AC2259" s="400"/>
      <c r="AD2259" s="400"/>
      <c r="AE2259" s="400"/>
      <c r="AF2259" s="400"/>
      <c r="AG2259" s="408"/>
      <c r="AH2259" s="400"/>
      <c r="AI2259" s="400"/>
      <c r="AJ2259" s="400"/>
      <c r="AK2259" s="400"/>
      <c r="AL2259" s="6"/>
      <c r="AM2259" s="6"/>
      <c r="AN2259" s="8"/>
    </row>
    <row r="2260" spans="1:40">
      <c r="A2260" s="725"/>
      <c r="B2260" s="727"/>
      <c r="C2260" s="726"/>
      <c r="D2260" s="726"/>
      <c r="E2260" s="400"/>
      <c r="F2260" s="401"/>
      <c r="G2260" s="400"/>
      <c r="H2260" s="400"/>
      <c r="I2260" s="400"/>
      <c r="J2260" s="409"/>
      <c r="K2260" s="400"/>
      <c r="L2260" s="400"/>
      <c r="M2260" s="400"/>
      <c r="N2260" s="400"/>
      <c r="O2260" s="400"/>
      <c r="P2260" s="400"/>
      <c r="Q2260" s="400"/>
      <c r="R2260" s="400"/>
      <c r="S2260" s="400"/>
      <c r="T2260" s="400"/>
      <c r="V2260" s="403"/>
      <c r="W2260" s="403"/>
      <c r="X2260" s="403"/>
      <c r="Y2260" s="400"/>
      <c r="Z2260" s="400"/>
      <c r="AA2260" s="400"/>
      <c r="AB2260" s="400"/>
      <c r="AC2260" s="400"/>
      <c r="AD2260" s="400"/>
      <c r="AE2260" s="400"/>
      <c r="AF2260" s="400"/>
      <c r="AG2260" s="408"/>
      <c r="AH2260" s="400"/>
      <c r="AI2260" s="400"/>
      <c r="AJ2260" s="400"/>
      <c r="AK2260" s="400"/>
      <c r="AL2260" s="6"/>
      <c r="AM2260" s="6"/>
      <c r="AN2260" s="8"/>
    </row>
    <row r="2261" spans="1:40">
      <c r="A2261" s="725"/>
      <c r="B2261" s="727"/>
      <c r="C2261" s="726"/>
      <c r="D2261" s="726"/>
      <c r="E2261" s="400"/>
      <c r="F2261" s="401"/>
      <c r="G2261" s="400"/>
      <c r="H2261" s="400"/>
      <c r="I2261" s="400"/>
      <c r="J2261" s="409"/>
      <c r="K2261" s="400"/>
      <c r="L2261" s="400"/>
      <c r="M2261" s="400"/>
      <c r="N2261" s="400"/>
      <c r="O2261" s="400"/>
      <c r="P2261" s="400"/>
      <c r="Q2261" s="400"/>
      <c r="R2261" s="400"/>
      <c r="S2261" s="400"/>
      <c r="T2261" s="400"/>
      <c r="V2261" s="403"/>
      <c r="W2261" s="403"/>
      <c r="X2261" s="403"/>
      <c r="Y2261" s="400"/>
      <c r="Z2261" s="400"/>
      <c r="AA2261" s="400"/>
      <c r="AB2261" s="400"/>
      <c r="AC2261" s="400"/>
      <c r="AD2261" s="400"/>
      <c r="AE2261" s="400"/>
      <c r="AF2261" s="400"/>
      <c r="AG2261" s="408"/>
      <c r="AH2261" s="400"/>
      <c r="AI2261" s="400"/>
      <c r="AJ2261" s="400"/>
      <c r="AK2261" s="400"/>
      <c r="AL2261" s="6"/>
      <c r="AM2261" s="6"/>
      <c r="AN2261" s="8"/>
    </row>
    <row r="2262" spans="1:40">
      <c r="A2262" s="725"/>
      <c r="B2262" s="727"/>
      <c r="C2262" s="726"/>
      <c r="D2262" s="726"/>
      <c r="E2262" s="400"/>
      <c r="F2262" s="401"/>
      <c r="G2262" s="400"/>
      <c r="H2262" s="400"/>
      <c r="I2262" s="400"/>
      <c r="J2262" s="409"/>
      <c r="K2262" s="400"/>
      <c r="L2262" s="400"/>
      <c r="M2262" s="400"/>
      <c r="N2262" s="400"/>
      <c r="O2262" s="400"/>
      <c r="P2262" s="400"/>
      <c r="Q2262" s="400"/>
      <c r="R2262" s="400"/>
      <c r="S2262" s="400"/>
      <c r="T2262" s="400"/>
      <c r="V2262" s="403"/>
      <c r="W2262" s="403"/>
      <c r="X2262" s="403"/>
      <c r="Y2262" s="400"/>
      <c r="Z2262" s="400"/>
      <c r="AA2262" s="400"/>
      <c r="AB2262" s="400"/>
      <c r="AC2262" s="400"/>
      <c r="AD2262" s="400"/>
      <c r="AE2262" s="400"/>
      <c r="AF2262" s="400"/>
      <c r="AG2262" s="408"/>
      <c r="AH2262" s="400"/>
      <c r="AI2262" s="400"/>
      <c r="AJ2262" s="400"/>
      <c r="AK2262" s="400"/>
      <c r="AL2262" s="6"/>
      <c r="AM2262" s="6"/>
      <c r="AN2262" s="8"/>
    </row>
    <row r="2263" spans="1:40">
      <c r="A2263" s="725"/>
      <c r="B2263" s="727"/>
      <c r="C2263" s="726"/>
      <c r="D2263" s="726"/>
      <c r="E2263" s="400"/>
      <c r="F2263" s="401"/>
      <c r="G2263" s="400"/>
      <c r="H2263" s="400"/>
      <c r="I2263" s="400"/>
      <c r="J2263" s="409"/>
      <c r="K2263" s="400"/>
      <c r="L2263" s="400"/>
      <c r="M2263" s="400"/>
      <c r="N2263" s="400"/>
      <c r="O2263" s="400"/>
      <c r="P2263" s="400"/>
      <c r="Q2263" s="400"/>
      <c r="R2263" s="400"/>
      <c r="S2263" s="400"/>
      <c r="T2263" s="400"/>
      <c r="V2263" s="403"/>
      <c r="W2263" s="403"/>
      <c r="X2263" s="403"/>
      <c r="Y2263" s="400"/>
      <c r="Z2263" s="400"/>
      <c r="AA2263" s="400"/>
      <c r="AB2263" s="400"/>
      <c r="AC2263" s="400"/>
      <c r="AD2263" s="400"/>
      <c r="AE2263" s="400"/>
      <c r="AF2263" s="400"/>
      <c r="AG2263" s="408"/>
      <c r="AH2263" s="400"/>
      <c r="AI2263" s="400"/>
      <c r="AJ2263" s="400"/>
      <c r="AK2263" s="400"/>
      <c r="AL2263" s="6"/>
      <c r="AM2263" s="6"/>
      <c r="AN2263" s="8"/>
    </row>
    <row r="2264" spans="1:40">
      <c r="A2264" s="725"/>
      <c r="B2264" s="727"/>
      <c r="C2264" s="726"/>
      <c r="D2264" s="726"/>
      <c r="E2264" s="400"/>
      <c r="F2264" s="401"/>
      <c r="G2264" s="400"/>
      <c r="H2264" s="400"/>
      <c r="I2264" s="400"/>
      <c r="J2264" s="409"/>
      <c r="K2264" s="400"/>
      <c r="L2264" s="400"/>
      <c r="M2264" s="400"/>
      <c r="N2264" s="400"/>
      <c r="O2264" s="400"/>
      <c r="P2264" s="400"/>
      <c r="Q2264" s="400"/>
      <c r="R2264" s="400"/>
      <c r="S2264" s="400"/>
      <c r="T2264" s="400"/>
      <c r="V2264" s="403"/>
      <c r="W2264" s="403"/>
      <c r="X2264" s="403"/>
      <c r="Y2264" s="400"/>
      <c r="Z2264" s="400"/>
      <c r="AA2264" s="400"/>
      <c r="AB2264" s="400"/>
      <c r="AC2264" s="400"/>
      <c r="AD2264" s="400"/>
      <c r="AE2264" s="400"/>
      <c r="AF2264" s="400"/>
      <c r="AG2264" s="408"/>
      <c r="AH2264" s="400"/>
      <c r="AI2264" s="400"/>
      <c r="AJ2264" s="400"/>
      <c r="AK2264" s="400"/>
      <c r="AL2264" s="6"/>
      <c r="AM2264" s="6"/>
      <c r="AN2264" s="8"/>
    </row>
    <row r="2265" spans="1:40">
      <c r="A2265" s="725"/>
      <c r="B2265" s="727"/>
      <c r="C2265" s="726"/>
      <c r="D2265" s="726"/>
      <c r="E2265" s="400"/>
      <c r="F2265" s="401"/>
      <c r="G2265" s="400"/>
      <c r="H2265" s="400"/>
      <c r="I2265" s="400"/>
      <c r="J2265" s="409"/>
      <c r="K2265" s="400"/>
      <c r="L2265" s="400"/>
      <c r="M2265" s="400"/>
      <c r="N2265" s="400"/>
      <c r="O2265" s="400"/>
      <c r="P2265" s="400"/>
      <c r="Q2265" s="400"/>
      <c r="R2265" s="400"/>
      <c r="S2265" s="400"/>
      <c r="T2265" s="400"/>
      <c r="V2265" s="403"/>
      <c r="W2265" s="403"/>
      <c r="X2265" s="403"/>
      <c r="Y2265" s="400"/>
      <c r="Z2265" s="400"/>
      <c r="AA2265" s="400"/>
      <c r="AB2265" s="400"/>
      <c r="AC2265" s="400"/>
      <c r="AD2265" s="400"/>
      <c r="AE2265" s="400"/>
      <c r="AF2265" s="400"/>
      <c r="AG2265" s="408"/>
      <c r="AH2265" s="400"/>
      <c r="AI2265" s="400"/>
      <c r="AJ2265" s="400"/>
      <c r="AK2265" s="400"/>
      <c r="AL2265" s="6"/>
      <c r="AM2265" s="6"/>
      <c r="AN2265" s="8"/>
    </row>
    <row r="2266" spans="1:40">
      <c r="A2266" s="725"/>
      <c r="B2266" s="727"/>
      <c r="C2266" s="726"/>
      <c r="D2266" s="726"/>
      <c r="E2266" s="400"/>
      <c r="F2266" s="401"/>
      <c r="G2266" s="400"/>
      <c r="H2266" s="400"/>
      <c r="I2266" s="400"/>
      <c r="J2266" s="409"/>
      <c r="K2266" s="400"/>
      <c r="L2266" s="400"/>
      <c r="M2266" s="400"/>
      <c r="N2266" s="400"/>
      <c r="O2266" s="400"/>
      <c r="P2266" s="400"/>
      <c r="Q2266" s="400"/>
      <c r="R2266" s="400"/>
      <c r="S2266" s="400"/>
      <c r="T2266" s="400"/>
      <c r="V2266" s="403"/>
      <c r="W2266" s="403"/>
      <c r="X2266" s="403"/>
      <c r="Y2266" s="400"/>
      <c r="Z2266" s="400"/>
      <c r="AA2266" s="400"/>
      <c r="AB2266" s="400"/>
      <c r="AC2266" s="400"/>
      <c r="AD2266" s="400"/>
      <c r="AE2266" s="400"/>
      <c r="AF2266" s="400"/>
      <c r="AG2266" s="408"/>
      <c r="AH2266" s="400"/>
      <c r="AI2266" s="400"/>
      <c r="AJ2266" s="400"/>
      <c r="AK2266" s="400"/>
      <c r="AL2266" s="6"/>
      <c r="AM2266" s="6"/>
      <c r="AN2266" s="8"/>
    </row>
    <row r="2267" spans="1:40">
      <c r="A2267" s="725"/>
      <c r="B2267" s="727"/>
      <c r="C2267" s="726"/>
      <c r="D2267" s="726"/>
      <c r="E2267" s="400"/>
      <c r="F2267" s="401"/>
      <c r="G2267" s="400"/>
      <c r="H2267" s="400"/>
      <c r="I2267" s="400"/>
      <c r="J2267" s="409"/>
      <c r="K2267" s="400"/>
      <c r="L2267" s="400"/>
      <c r="M2267" s="400"/>
      <c r="N2267" s="400"/>
      <c r="O2267" s="400"/>
      <c r="P2267" s="400"/>
      <c r="Q2267" s="400"/>
      <c r="R2267" s="400"/>
      <c r="S2267" s="400"/>
      <c r="T2267" s="400"/>
      <c r="V2267" s="403"/>
      <c r="W2267" s="403"/>
      <c r="X2267" s="403"/>
      <c r="Y2267" s="400"/>
      <c r="Z2267" s="400"/>
      <c r="AA2267" s="400"/>
      <c r="AB2267" s="400"/>
      <c r="AC2267" s="400"/>
      <c r="AD2267" s="400"/>
      <c r="AE2267" s="400"/>
      <c r="AF2267" s="400"/>
      <c r="AG2267" s="408"/>
      <c r="AH2267" s="400"/>
      <c r="AI2267" s="400"/>
      <c r="AJ2267" s="400"/>
      <c r="AK2267" s="400"/>
      <c r="AL2267" s="6"/>
      <c r="AM2267" s="6"/>
      <c r="AN2267" s="8"/>
    </row>
    <row r="2268" spans="1:40">
      <c r="A2268" s="725"/>
      <c r="B2268" s="727"/>
      <c r="C2268" s="726"/>
      <c r="D2268" s="726"/>
      <c r="E2268" s="400"/>
      <c r="F2268" s="401"/>
      <c r="G2268" s="400"/>
      <c r="H2268" s="400"/>
      <c r="I2268" s="400"/>
      <c r="J2268" s="409"/>
      <c r="K2268" s="400"/>
      <c r="L2268" s="400"/>
      <c r="M2268" s="400"/>
      <c r="N2268" s="400"/>
      <c r="O2268" s="400"/>
      <c r="P2268" s="400"/>
      <c r="Q2268" s="400"/>
      <c r="R2268" s="400"/>
      <c r="S2268" s="400"/>
      <c r="T2268" s="400"/>
      <c r="V2268" s="403"/>
      <c r="W2268" s="403"/>
      <c r="X2268" s="403"/>
      <c r="Y2268" s="400"/>
      <c r="Z2268" s="400"/>
      <c r="AA2268" s="400"/>
      <c r="AB2268" s="400"/>
      <c r="AC2268" s="400"/>
      <c r="AD2268" s="400"/>
      <c r="AE2268" s="400"/>
      <c r="AF2268" s="400"/>
      <c r="AG2268" s="408"/>
      <c r="AH2268" s="400"/>
      <c r="AI2268" s="400"/>
      <c r="AJ2268" s="400"/>
      <c r="AK2268" s="400"/>
      <c r="AL2268" s="6"/>
      <c r="AM2268" s="6"/>
      <c r="AN2268" s="8"/>
    </row>
    <row r="2269" spans="1:40">
      <c r="A2269" s="725"/>
      <c r="B2269" s="727"/>
      <c r="C2269" s="726"/>
      <c r="D2269" s="726"/>
      <c r="E2269" s="400"/>
      <c r="F2269" s="401"/>
      <c r="G2269" s="400"/>
      <c r="H2269" s="400"/>
      <c r="I2269" s="400"/>
      <c r="J2269" s="409"/>
      <c r="K2269" s="400"/>
      <c r="L2269" s="400"/>
      <c r="M2269" s="400"/>
      <c r="N2269" s="400"/>
      <c r="O2269" s="400"/>
      <c r="P2269" s="400"/>
      <c r="Q2269" s="400"/>
      <c r="R2269" s="400"/>
      <c r="S2269" s="400"/>
      <c r="T2269" s="400"/>
      <c r="V2269" s="403"/>
      <c r="W2269" s="403"/>
      <c r="X2269" s="403"/>
      <c r="Y2269" s="400"/>
      <c r="Z2269" s="400"/>
      <c r="AA2269" s="400"/>
      <c r="AB2269" s="400"/>
      <c r="AC2269" s="400"/>
      <c r="AD2269" s="400"/>
      <c r="AE2269" s="400"/>
      <c r="AF2269" s="400"/>
      <c r="AG2269" s="408"/>
      <c r="AH2269" s="400"/>
      <c r="AI2269" s="400"/>
      <c r="AJ2269" s="400"/>
      <c r="AK2269" s="400"/>
      <c r="AL2269" s="6"/>
      <c r="AM2269" s="6"/>
      <c r="AN2269" s="8"/>
    </row>
    <row r="2270" spans="1:40">
      <c r="A2270" s="725"/>
      <c r="B2270" s="727"/>
      <c r="C2270" s="726"/>
      <c r="D2270" s="726"/>
      <c r="E2270" s="400"/>
      <c r="F2270" s="401"/>
      <c r="G2270" s="400"/>
      <c r="H2270" s="400"/>
      <c r="I2270" s="400"/>
      <c r="J2270" s="409"/>
      <c r="K2270" s="400"/>
      <c r="L2270" s="400"/>
      <c r="M2270" s="400"/>
      <c r="N2270" s="400"/>
      <c r="O2270" s="400"/>
      <c r="P2270" s="400"/>
      <c r="Q2270" s="400"/>
      <c r="R2270" s="400"/>
      <c r="S2270" s="400"/>
      <c r="T2270" s="400"/>
      <c r="V2270" s="403"/>
      <c r="W2270" s="403"/>
      <c r="X2270" s="403"/>
      <c r="Y2270" s="400"/>
      <c r="Z2270" s="400"/>
      <c r="AA2270" s="400"/>
      <c r="AB2270" s="400"/>
      <c r="AC2270" s="400"/>
      <c r="AD2270" s="400"/>
      <c r="AE2270" s="400"/>
      <c r="AF2270" s="400"/>
      <c r="AG2270" s="408"/>
      <c r="AH2270" s="400"/>
      <c r="AI2270" s="400"/>
      <c r="AJ2270" s="400"/>
      <c r="AK2270" s="400"/>
      <c r="AL2270" s="6"/>
      <c r="AM2270" s="6"/>
      <c r="AN2270" s="8"/>
    </row>
    <row r="2271" spans="1:40">
      <c r="A2271" s="725"/>
      <c r="B2271" s="727"/>
      <c r="C2271" s="726"/>
      <c r="D2271" s="726"/>
      <c r="E2271" s="400"/>
      <c r="F2271" s="401"/>
      <c r="G2271" s="400"/>
      <c r="H2271" s="400"/>
      <c r="I2271" s="400"/>
      <c r="J2271" s="409"/>
      <c r="K2271" s="400"/>
      <c r="L2271" s="400"/>
      <c r="M2271" s="400"/>
      <c r="N2271" s="400"/>
      <c r="O2271" s="400"/>
      <c r="P2271" s="400"/>
      <c r="Q2271" s="400"/>
      <c r="R2271" s="400"/>
      <c r="S2271" s="400"/>
      <c r="T2271" s="400"/>
      <c r="V2271" s="403"/>
      <c r="W2271" s="403"/>
      <c r="X2271" s="403"/>
      <c r="Y2271" s="400"/>
      <c r="Z2271" s="400"/>
      <c r="AA2271" s="400"/>
      <c r="AB2271" s="400"/>
      <c r="AC2271" s="400"/>
      <c r="AD2271" s="400"/>
      <c r="AE2271" s="400"/>
      <c r="AF2271" s="400"/>
      <c r="AG2271" s="408"/>
      <c r="AH2271" s="400"/>
      <c r="AI2271" s="400"/>
      <c r="AJ2271" s="400"/>
      <c r="AK2271" s="400"/>
      <c r="AL2271" s="6"/>
      <c r="AM2271" s="6"/>
      <c r="AN2271" s="8"/>
    </row>
    <row r="2272" spans="1:40">
      <c r="A2272" s="725"/>
      <c r="B2272" s="727"/>
      <c r="C2272" s="726"/>
      <c r="D2272" s="726"/>
      <c r="E2272" s="400"/>
      <c r="F2272" s="401"/>
      <c r="G2272" s="400"/>
      <c r="H2272" s="400"/>
      <c r="I2272" s="400"/>
      <c r="J2272" s="409"/>
      <c r="K2272" s="400"/>
      <c r="L2272" s="400"/>
      <c r="M2272" s="400"/>
      <c r="N2272" s="400"/>
      <c r="O2272" s="400"/>
      <c r="P2272" s="400"/>
      <c r="Q2272" s="400"/>
      <c r="R2272" s="400"/>
      <c r="S2272" s="400"/>
      <c r="T2272" s="400"/>
      <c r="V2272" s="403"/>
      <c r="W2272" s="403"/>
      <c r="X2272" s="403"/>
      <c r="Y2272" s="400"/>
      <c r="Z2272" s="400"/>
      <c r="AA2272" s="400"/>
      <c r="AB2272" s="400"/>
      <c r="AC2272" s="400"/>
      <c r="AD2272" s="400"/>
      <c r="AE2272" s="400"/>
      <c r="AF2272" s="400"/>
      <c r="AG2272" s="408"/>
      <c r="AH2272" s="400"/>
      <c r="AI2272" s="400"/>
      <c r="AJ2272" s="400"/>
      <c r="AK2272" s="400"/>
      <c r="AL2272" s="6"/>
      <c r="AM2272" s="6"/>
      <c r="AN2272" s="8"/>
    </row>
    <row r="2273" spans="1:40">
      <c r="A2273" s="725"/>
      <c r="B2273" s="727"/>
      <c r="C2273" s="726"/>
      <c r="D2273" s="726"/>
      <c r="E2273" s="400"/>
      <c r="F2273" s="401"/>
      <c r="G2273" s="400"/>
      <c r="H2273" s="400"/>
      <c r="I2273" s="400"/>
      <c r="J2273" s="409"/>
      <c r="K2273" s="400"/>
      <c r="L2273" s="400"/>
      <c r="M2273" s="400"/>
      <c r="N2273" s="400"/>
      <c r="O2273" s="400"/>
      <c r="P2273" s="400"/>
      <c r="Q2273" s="400"/>
      <c r="R2273" s="400"/>
      <c r="S2273" s="400"/>
      <c r="T2273" s="400"/>
      <c r="V2273" s="403"/>
      <c r="W2273" s="403"/>
      <c r="X2273" s="403"/>
      <c r="Y2273" s="400"/>
      <c r="Z2273" s="400"/>
      <c r="AA2273" s="400"/>
      <c r="AB2273" s="400"/>
      <c r="AC2273" s="400"/>
      <c r="AD2273" s="400"/>
      <c r="AE2273" s="400"/>
      <c r="AF2273" s="400"/>
      <c r="AG2273" s="408"/>
      <c r="AH2273" s="400"/>
      <c r="AI2273" s="400"/>
      <c r="AJ2273" s="400"/>
      <c r="AK2273" s="400"/>
      <c r="AL2273" s="6"/>
      <c r="AM2273" s="6"/>
      <c r="AN2273" s="8"/>
    </row>
    <row r="2274" spans="1:40">
      <c r="A2274" s="725"/>
      <c r="B2274" s="727"/>
      <c r="C2274" s="726"/>
      <c r="D2274" s="726"/>
      <c r="E2274" s="400"/>
      <c r="F2274" s="401"/>
      <c r="G2274" s="400"/>
      <c r="H2274" s="400"/>
      <c r="I2274" s="400"/>
      <c r="J2274" s="409"/>
      <c r="K2274" s="400"/>
      <c r="L2274" s="400"/>
      <c r="M2274" s="400"/>
      <c r="N2274" s="400"/>
      <c r="O2274" s="400"/>
      <c r="P2274" s="400"/>
      <c r="Q2274" s="400"/>
      <c r="R2274" s="400"/>
      <c r="S2274" s="400"/>
      <c r="T2274" s="400"/>
      <c r="V2274" s="403"/>
      <c r="W2274" s="403"/>
      <c r="X2274" s="403"/>
      <c r="Y2274" s="400"/>
      <c r="Z2274" s="400"/>
      <c r="AA2274" s="400"/>
      <c r="AB2274" s="400"/>
      <c r="AC2274" s="400"/>
      <c r="AD2274" s="400"/>
      <c r="AE2274" s="400"/>
      <c r="AF2274" s="400"/>
      <c r="AG2274" s="408"/>
      <c r="AH2274" s="400"/>
      <c r="AI2274" s="400"/>
      <c r="AJ2274" s="400"/>
      <c r="AK2274" s="400"/>
      <c r="AL2274" s="6"/>
      <c r="AM2274" s="6"/>
      <c r="AN2274" s="8"/>
    </row>
    <row r="2275" spans="1:40">
      <c r="A2275" s="725"/>
      <c r="B2275" s="727"/>
      <c r="C2275" s="726"/>
      <c r="D2275" s="726"/>
      <c r="E2275" s="400"/>
      <c r="F2275" s="401"/>
      <c r="G2275" s="400"/>
      <c r="H2275" s="400"/>
      <c r="I2275" s="400"/>
      <c r="J2275" s="409"/>
      <c r="K2275" s="400"/>
      <c r="L2275" s="400"/>
      <c r="M2275" s="400"/>
      <c r="N2275" s="400"/>
      <c r="O2275" s="400"/>
      <c r="P2275" s="400"/>
      <c r="Q2275" s="400"/>
      <c r="R2275" s="400"/>
      <c r="S2275" s="400"/>
      <c r="T2275" s="400"/>
      <c r="V2275" s="403"/>
      <c r="W2275" s="403"/>
      <c r="X2275" s="403"/>
      <c r="Y2275" s="400"/>
      <c r="Z2275" s="400"/>
      <c r="AA2275" s="400"/>
      <c r="AB2275" s="400"/>
      <c r="AC2275" s="400"/>
      <c r="AD2275" s="400"/>
      <c r="AE2275" s="400"/>
      <c r="AF2275" s="400"/>
      <c r="AG2275" s="408"/>
      <c r="AH2275" s="400"/>
      <c r="AI2275" s="400"/>
      <c r="AJ2275" s="400"/>
      <c r="AK2275" s="400"/>
      <c r="AL2275" s="6"/>
      <c r="AM2275" s="6"/>
      <c r="AN2275" s="8"/>
    </row>
    <row r="2276" spans="1:40">
      <c r="A2276" s="725"/>
      <c r="B2276" s="727"/>
      <c r="C2276" s="726"/>
      <c r="D2276" s="726"/>
      <c r="E2276" s="400"/>
      <c r="F2276" s="401"/>
      <c r="G2276" s="400"/>
      <c r="H2276" s="400"/>
      <c r="I2276" s="400"/>
      <c r="J2276" s="409"/>
      <c r="K2276" s="400"/>
      <c r="L2276" s="400"/>
      <c r="M2276" s="400"/>
      <c r="N2276" s="400"/>
      <c r="O2276" s="400"/>
      <c r="P2276" s="400"/>
      <c r="Q2276" s="400"/>
      <c r="R2276" s="400"/>
      <c r="S2276" s="400"/>
      <c r="T2276" s="400"/>
      <c r="V2276" s="403"/>
      <c r="W2276" s="403"/>
      <c r="X2276" s="403"/>
      <c r="Y2276" s="400"/>
      <c r="Z2276" s="400"/>
      <c r="AA2276" s="400"/>
      <c r="AB2276" s="400"/>
      <c r="AC2276" s="400"/>
      <c r="AD2276" s="400"/>
      <c r="AE2276" s="400"/>
      <c r="AF2276" s="400"/>
      <c r="AG2276" s="408"/>
      <c r="AH2276" s="400"/>
      <c r="AI2276" s="400"/>
      <c r="AJ2276" s="400"/>
      <c r="AK2276" s="400"/>
      <c r="AL2276" s="6"/>
      <c r="AM2276" s="6"/>
      <c r="AN2276" s="8"/>
    </row>
    <row r="2277" spans="1:40">
      <c r="A2277" s="725"/>
      <c r="B2277" s="727"/>
      <c r="C2277" s="726"/>
      <c r="D2277" s="726"/>
      <c r="E2277" s="400"/>
      <c r="F2277" s="401"/>
      <c r="G2277" s="400"/>
      <c r="H2277" s="400"/>
      <c r="I2277" s="400"/>
      <c r="J2277" s="409"/>
      <c r="K2277" s="400"/>
      <c r="L2277" s="400"/>
      <c r="M2277" s="400"/>
      <c r="N2277" s="400"/>
      <c r="O2277" s="400"/>
      <c r="P2277" s="400"/>
      <c r="Q2277" s="400"/>
      <c r="R2277" s="400"/>
      <c r="S2277" s="400"/>
      <c r="T2277" s="400"/>
      <c r="V2277" s="403"/>
      <c r="W2277" s="403"/>
      <c r="X2277" s="403"/>
      <c r="Y2277" s="400"/>
      <c r="Z2277" s="400"/>
      <c r="AA2277" s="400"/>
      <c r="AB2277" s="400"/>
      <c r="AC2277" s="400"/>
      <c r="AD2277" s="400"/>
      <c r="AE2277" s="400"/>
      <c r="AF2277" s="400"/>
      <c r="AG2277" s="408"/>
      <c r="AH2277" s="400"/>
      <c r="AI2277" s="400"/>
      <c r="AJ2277" s="400"/>
      <c r="AK2277" s="400"/>
      <c r="AL2277" s="6"/>
      <c r="AM2277" s="6"/>
      <c r="AN2277" s="8"/>
    </row>
    <row r="2278" spans="1:40">
      <c r="A2278" s="725"/>
      <c r="B2278" s="727"/>
      <c r="C2278" s="726"/>
      <c r="D2278" s="726"/>
      <c r="E2278" s="400"/>
      <c r="F2278" s="401"/>
      <c r="G2278" s="400"/>
      <c r="H2278" s="400"/>
      <c r="I2278" s="400"/>
      <c r="J2278" s="409"/>
      <c r="K2278" s="400"/>
      <c r="L2278" s="400"/>
      <c r="M2278" s="400"/>
      <c r="N2278" s="400"/>
      <c r="O2278" s="400"/>
      <c r="P2278" s="400"/>
      <c r="Q2278" s="400"/>
      <c r="R2278" s="400"/>
      <c r="S2278" s="400"/>
      <c r="T2278" s="400"/>
      <c r="V2278" s="403"/>
      <c r="W2278" s="403"/>
      <c r="X2278" s="403"/>
      <c r="Y2278" s="400"/>
      <c r="Z2278" s="400"/>
      <c r="AA2278" s="400"/>
      <c r="AB2278" s="400"/>
      <c r="AC2278" s="400"/>
      <c r="AD2278" s="400"/>
      <c r="AE2278" s="400"/>
      <c r="AF2278" s="400"/>
      <c r="AG2278" s="408"/>
      <c r="AH2278" s="400"/>
      <c r="AI2278" s="400"/>
      <c r="AJ2278" s="400"/>
      <c r="AK2278" s="400"/>
      <c r="AL2278" s="6"/>
      <c r="AM2278" s="6"/>
      <c r="AN2278" s="8"/>
    </row>
    <row r="2279" spans="1:40">
      <c r="A2279" s="725"/>
      <c r="B2279" s="727"/>
      <c r="C2279" s="726"/>
      <c r="D2279" s="726"/>
      <c r="E2279" s="400"/>
      <c r="F2279" s="401"/>
      <c r="G2279" s="400"/>
      <c r="H2279" s="400"/>
      <c r="I2279" s="400"/>
      <c r="J2279" s="409"/>
      <c r="K2279" s="400"/>
      <c r="L2279" s="400"/>
      <c r="M2279" s="400"/>
      <c r="N2279" s="400"/>
      <c r="O2279" s="400"/>
      <c r="P2279" s="400"/>
      <c r="Q2279" s="400"/>
      <c r="R2279" s="400"/>
      <c r="S2279" s="400"/>
      <c r="T2279" s="400"/>
      <c r="V2279" s="403"/>
      <c r="W2279" s="403"/>
      <c r="X2279" s="403"/>
      <c r="Y2279" s="400"/>
      <c r="Z2279" s="400"/>
      <c r="AA2279" s="400"/>
      <c r="AB2279" s="400"/>
      <c r="AC2279" s="400"/>
      <c r="AD2279" s="400"/>
      <c r="AE2279" s="400"/>
      <c r="AF2279" s="400"/>
      <c r="AG2279" s="408"/>
      <c r="AH2279" s="400"/>
      <c r="AI2279" s="400"/>
      <c r="AJ2279" s="400"/>
      <c r="AK2279" s="400"/>
      <c r="AL2279" s="6"/>
      <c r="AM2279" s="6"/>
      <c r="AN2279" s="8"/>
    </row>
    <row r="2280" spans="1:40">
      <c r="A2280" s="725"/>
      <c r="B2280" s="727"/>
      <c r="C2280" s="726"/>
      <c r="D2280" s="726"/>
      <c r="E2280" s="400"/>
      <c r="F2280" s="401"/>
      <c r="G2280" s="400"/>
      <c r="H2280" s="400"/>
      <c r="I2280" s="400"/>
      <c r="J2280" s="409"/>
      <c r="K2280" s="400"/>
      <c r="L2280" s="400"/>
      <c r="M2280" s="400"/>
      <c r="N2280" s="400"/>
      <c r="O2280" s="400"/>
      <c r="P2280" s="400"/>
      <c r="Q2280" s="400"/>
      <c r="R2280" s="400"/>
      <c r="S2280" s="400"/>
      <c r="T2280" s="400"/>
      <c r="V2280" s="403"/>
      <c r="W2280" s="403"/>
      <c r="X2280" s="403"/>
      <c r="Y2280" s="400"/>
      <c r="Z2280" s="400"/>
      <c r="AA2280" s="400"/>
      <c r="AB2280" s="400"/>
      <c r="AC2280" s="400"/>
      <c r="AD2280" s="400"/>
      <c r="AE2280" s="400"/>
      <c r="AF2280" s="400"/>
      <c r="AG2280" s="408"/>
      <c r="AH2280" s="400"/>
      <c r="AI2280" s="400"/>
      <c r="AJ2280" s="400"/>
      <c r="AK2280" s="400"/>
      <c r="AL2280" s="6"/>
      <c r="AM2280" s="6"/>
      <c r="AN2280" s="8"/>
    </row>
    <row r="2281" spans="1:40">
      <c r="A2281" s="725"/>
      <c r="B2281" s="727"/>
      <c r="C2281" s="726"/>
      <c r="D2281" s="726"/>
      <c r="E2281" s="400"/>
      <c r="F2281" s="401"/>
      <c r="G2281" s="400"/>
      <c r="H2281" s="400"/>
      <c r="I2281" s="400"/>
      <c r="J2281" s="409"/>
      <c r="K2281" s="400"/>
      <c r="L2281" s="400"/>
      <c r="M2281" s="400"/>
      <c r="N2281" s="400"/>
      <c r="O2281" s="400"/>
      <c r="P2281" s="400"/>
      <c r="Q2281" s="400"/>
      <c r="R2281" s="400"/>
      <c r="S2281" s="400"/>
      <c r="T2281" s="400"/>
      <c r="V2281" s="403"/>
      <c r="W2281" s="403"/>
      <c r="X2281" s="403"/>
      <c r="Y2281" s="400"/>
      <c r="Z2281" s="400"/>
      <c r="AA2281" s="400"/>
      <c r="AB2281" s="400"/>
      <c r="AC2281" s="400"/>
      <c r="AD2281" s="400"/>
      <c r="AE2281" s="400"/>
      <c r="AF2281" s="400"/>
      <c r="AG2281" s="408"/>
      <c r="AH2281" s="400"/>
      <c r="AI2281" s="400"/>
      <c r="AJ2281" s="400"/>
      <c r="AK2281" s="400"/>
      <c r="AL2281" s="6"/>
      <c r="AM2281" s="6"/>
      <c r="AN2281" s="8"/>
    </row>
    <row r="2282" spans="1:40">
      <c r="A2282" s="725"/>
      <c r="B2282" s="727"/>
      <c r="C2282" s="726"/>
      <c r="D2282" s="726"/>
      <c r="E2282" s="400"/>
      <c r="F2282" s="401"/>
      <c r="G2282" s="400"/>
      <c r="H2282" s="400"/>
      <c r="I2282" s="400"/>
      <c r="J2282" s="409"/>
      <c r="K2282" s="400"/>
      <c r="L2282" s="400"/>
      <c r="M2282" s="400"/>
      <c r="N2282" s="400"/>
      <c r="O2282" s="400"/>
      <c r="P2282" s="400"/>
      <c r="Q2282" s="400"/>
      <c r="R2282" s="400"/>
      <c r="S2282" s="400"/>
      <c r="T2282" s="400"/>
      <c r="V2282" s="403"/>
      <c r="W2282" s="403"/>
      <c r="X2282" s="403"/>
      <c r="Y2282" s="400"/>
      <c r="Z2282" s="400"/>
      <c r="AA2282" s="400"/>
      <c r="AB2282" s="400"/>
      <c r="AC2282" s="400"/>
      <c r="AD2282" s="400"/>
      <c r="AE2282" s="400"/>
      <c r="AF2282" s="400"/>
      <c r="AG2282" s="408"/>
      <c r="AH2282" s="400"/>
      <c r="AI2282" s="400"/>
      <c r="AJ2282" s="400"/>
      <c r="AK2282" s="400"/>
      <c r="AL2282" s="6"/>
      <c r="AM2282" s="6"/>
      <c r="AN2282" s="8"/>
    </row>
    <row r="2283" spans="1:40">
      <c r="A2283" s="725"/>
      <c r="B2283" s="727"/>
      <c r="C2283" s="726"/>
      <c r="D2283" s="726"/>
      <c r="E2283" s="400"/>
      <c r="F2283" s="401"/>
      <c r="G2283" s="400"/>
      <c r="H2283" s="400"/>
      <c r="I2283" s="400"/>
      <c r="J2283" s="409"/>
      <c r="K2283" s="400"/>
      <c r="L2283" s="400"/>
      <c r="M2283" s="400"/>
      <c r="N2283" s="400"/>
      <c r="O2283" s="400"/>
      <c r="P2283" s="400"/>
      <c r="Q2283" s="400"/>
      <c r="R2283" s="400"/>
      <c r="S2283" s="400"/>
      <c r="T2283" s="400"/>
      <c r="V2283" s="403"/>
      <c r="W2283" s="403"/>
      <c r="X2283" s="403"/>
      <c r="Y2283" s="400"/>
      <c r="Z2283" s="400"/>
      <c r="AA2283" s="400"/>
      <c r="AB2283" s="400"/>
      <c r="AC2283" s="400"/>
      <c r="AD2283" s="400"/>
      <c r="AE2283" s="400"/>
      <c r="AF2283" s="400"/>
      <c r="AG2283" s="408"/>
      <c r="AH2283" s="400"/>
      <c r="AI2283" s="400"/>
      <c r="AJ2283" s="400"/>
      <c r="AK2283" s="400"/>
      <c r="AL2283" s="6"/>
      <c r="AM2283" s="6"/>
      <c r="AN2283" s="8"/>
    </row>
    <row r="2284" spans="1:40">
      <c r="A2284" s="725"/>
      <c r="B2284" s="727"/>
      <c r="C2284" s="726"/>
      <c r="D2284" s="726"/>
      <c r="E2284" s="400"/>
      <c r="F2284" s="401"/>
      <c r="G2284" s="400"/>
      <c r="H2284" s="400"/>
      <c r="I2284" s="400"/>
      <c r="J2284" s="409"/>
      <c r="K2284" s="400"/>
      <c r="L2284" s="400"/>
      <c r="M2284" s="400"/>
      <c r="N2284" s="400"/>
      <c r="O2284" s="400"/>
      <c r="P2284" s="400"/>
      <c r="Q2284" s="400"/>
      <c r="R2284" s="400"/>
      <c r="S2284" s="400"/>
      <c r="T2284" s="400"/>
      <c r="V2284" s="403"/>
      <c r="W2284" s="403"/>
      <c r="X2284" s="403"/>
      <c r="Y2284" s="400"/>
      <c r="Z2284" s="400"/>
      <c r="AA2284" s="400"/>
      <c r="AB2284" s="400"/>
      <c r="AC2284" s="400"/>
      <c r="AD2284" s="400"/>
      <c r="AE2284" s="400"/>
      <c r="AF2284" s="400"/>
      <c r="AG2284" s="408"/>
      <c r="AH2284" s="400"/>
      <c r="AI2284" s="400"/>
      <c r="AJ2284" s="400"/>
      <c r="AK2284" s="400"/>
      <c r="AL2284" s="6"/>
      <c r="AM2284" s="6"/>
      <c r="AN2284" s="8"/>
    </row>
    <row r="2285" spans="1:40">
      <c r="A2285" s="725"/>
      <c r="B2285" s="727"/>
      <c r="C2285" s="726"/>
      <c r="D2285" s="726"/>
      <c r="E2285" s="400"/>
      <c r="F2285" s="401"/>
      <c r="G2285" s="400"/>
      <c r="H2285" s="400"/>
      <c r="I2285" s="400"/>
      <c r="J2285" s="409"/>
      <c r="K2285" s="400"/>
      <c r="L2285" s="400"/>
      <c r="M2285" s="400"/>
      <c r="N2285" s="400"/>
      <c r="O2285" s="400"/>
      <c r="P2285" s="400"/>
      <c r="Q2285" s="400"/>
      <c r="R2285" s="400"/>
      <c r="S2285" s="400"/>
      <c r="T2285" s="400"/>
      <c r="V2285" s="403"/>
      <c r="W2285" s="403"/>
      <c r="X2285" s="403"/>
      <c r="Y2285" s="400"/>
      <c r="Z2285" s="400"/>
      <c r="AA2285" s="400"/>
      <c r="AB2285" s="400"/>
      <c r="AC2285" s="400"/>
      <c r="AD2285" s="400"/>
      <c r="AE2285" s="400"/>
      <c r="AF2285" s="400"/>
      <c r="AG2285" s="408"/>
      <c r="AH2285" s="400"/>
      <c r="AI2285" s="400"/>
      <c r="AJ2285" s="400"/>
      <c r="AK2285" s="400"/>
      <c r="AL2285" s="6"/>
      <c r="AM2285" s="6"/>
      <c r="AN2285" s="8"/>
    </row>
    <row r="2286" spans="1:40">
      <c r="A2286" s="725"/>
      <c r="B2286" s="727"/>
      <c r="C2286" s="726"/>
      <c r="D2286" s="726"/>
      <c r="E2286" s="400"/>
      <c r="F2286" s="401"/>
      <c r="G2286" s="400"/>
      <c r="H2286" s="400"/>
      <c r="I2286" s="400"/>
      <c r="J2286" s="409"/>
      <c r="K2286" s="400"/>
      <c r="L2286" s="400"/>
      <c r="M2286" s="400"/>
      <c r="N2286" s="400"/>
      <c r="O2286" s="400"/>
      <c r="P2286" s="400"/>
      <c r="Q2286" s="400"/>
      <c r="R2286" s="400"/>
      <c r="S2286" s="400"/>
      <c r="T2286" s="400"/>
      <c r="V2286" s="403"/>
      <c r="W2286" s="403"/>
      <c r="X2286" s="403"/>
      <c r="Y2286" s="400"/>
      <c r="Z2286" s="400"/>
      <c r="AA2286" s="400"/>
      <c r="AB2286" s="400"/>
      <c r="AC2286" s="400"/>
      <c r="AD2286" s="400"/>
      <c r="AE2286" s="400"/>
      <c r="AF2286" s="400"/>
      <c r="AG2286" s="408"/>
      <c r="AH2286" s="400"/>
      <c r="AI2286" s="400"/>
      <c r="AJ2286" s="400"/>
      <c r="AK2286" s="400"/>
      <c r="AL2286" s="6"/>
      <c r="AM2286" s="6"/>
      <c r="AN2286" s="8"/>
    </row>
    <row r="2287" spans="1:40">
      <c r="A2287" s="725"/>
      <c r="B2287" s="727"/>
      <c r="C2287" s="726"/>
      <c r="D2287" s="726"/>
      <c r="E2287" s="400"/>
      <c r="F2287" s="401"/>
      <c r="G2287" s="400"/>
      <c r="H2287" s="400"/>
      <c r="I2287" s="400"/>
      <c r="J2287" s="409"/>
      <c r="K2287" s="400"/>
      <c r="L2287" s="400"/>
      <c r="M2287" s="400"/>
      <c r="N2287" s="400"/>
      <c r="O2287" s="400"/>
      <c r="P2287" s="400"/>
      <c r="Q2287" s="400"/>
      <c r="R2287" s="400"/>
      <c r="S2287" s="400"/>
      <c r="T2287" s="400"/>
      <c r="V2287" s="403"/>
      <c r="W2287" s="403"/>
      <c r="X2287" s="403"/>
      <c r="Y2287" s="400"/>
      <c r="Z2287" s="400"/>
      <c r="AA2287" s="400"/>
      <c r="AB2287" s="400"/>
      <c r="AC2287" s="400"/>
      <c r="AD2287" s="400"/>
      <c r="AE2287" s="400"/>
      <c r="AF2287" s="400"/>
      <c r="AG2287" s="408"/>
      <c r="AH2287" s="400"/>
      <c r="AI2287" s="400"/>
      <c r="AJ2287" s="400"/>
      <c r="AK2287" s="400"/>
      <c r="AL2287" s="6"/>
      <c r="AM2287" s="6"/>
      <c r="AN2287" s="8"/>
    </row>
    <row r="2288" spans="1:40">
      <c r="A2288" s="725"/>
      <c r="B2288" s="727"/>
      <c r="C2288" s="726"/>
      <c r="D2288" s="726"/>
      <c r="E2288" s="400"/>
      <c r="F2288" s="401"/>
      <c r="G2288" s="400"/>
      <c r="H2288" s="400"/>
      <c r="I2288" s="400"/>
      <c r="J2288" s="409"/>
      <c r="K2288" s="400"/>
      <c r="L2288" s="400"/>
      <c r="M2288" s="400"/>
      <c r="N2288" s="400"/>
      <c r="O2288" s="400"/>
      <c r="P2288" s="400"/>
      <c r="Q2288" s="400"/>
      <c r="R2288" s="400"/>
      <c r="S2288" s="400"/>
      <c r="T2288" s="400"/>
      <c r="V2288" s="403"/>
      <c r="W2288" s="403"/>
      <c r="X2288" s="403"/>
      <c r="Y2288" s="400"/>
      <c r="Z2288" s="400"/>
      <c r="AA2288" s="400"/>
      <c r="AB2288" s="400"/>
      <c r="AC2288" s="400"/>
      <c r="AD2288" s="400"/>
      <c r="AE2288" s="400"/>
      <c r="AF2288" s="400"/>
      <c r="AG2288" s="408"/>
      <c r="AH2288" s="400"/>
      <c r="AI2288" s="400"/>
      <c r="AJ2288" s="400"/>
      <c r="AK2288" s="400"/>
      <c r="AL2288" s="6"/>
      <c r="AM2288" s="6"/>
      <c r="AN2288" s="8"/>
    </row>
    <row r="2289" spans="1:40">
      <c r="A2289" s="725"/>
      <c r="B2289" s="727"/>
      <c r="C2289" s="726"/>
      <c r="D2289" s="726"/>
      <c r="E2289" s="400"/>
      <c r="F2289" s="401"/>
      <c r="G2289" s="400"/>
      <c r="H2289" s="400"/>
      <c r="I2289" s="400"/>
      <c r="J2289" s="409"/>
      <c r="K2289" s="400"/>
      <c r="L2289" s="400"/>
      <c r="M2289" s="400"/>
      <c r="N2289" s="400"/>
      <c r="O2289" s="400"/>
      <c r="P2289" s="400"/>
      <c r="Q2289" s="400"/>
      <c r="R2289" s="400"/>
      <c r="S2289" s="400"/>
      <c r="T2289" s="400"/>
      <c r="V2289" s="403"/>
      <c r="W2289" s="403"/>
      <c r="X2289" s="403"/>
      <c r="Y2289" s="400"/>
      <c r="Z2289" s="400"/>
      <c r="AA2289" s="400"/>
      <c r="AB2289" s="400"/>
      <c r="AC2289" s="400"/>
      <c r="AD2289" s="400"/>
      <c r="AE2289" s="400"/>
      <c r="AF2289" s="400"/>
      <c r="AG2289" s="408"/>
      <c r="AH2289" s="400"/>
      <c r="AI2289" s="400"/>
      <c r="AJ2289" s="400"/>
      <c r="AK2289" s="400"/>
      <c r="AL2289" s="6"/>
      <c r="AM2289" s="6"/>
      <c r="AN2289" s="8"/>
    </row>
    <row r="2290" spans="1:40">
      <c r="A2290" s="725"/>
      <c r="B2290" s="727"/>
      <c r="C2290" s="726"/>
      <c r="D2290" s="726"/>
      <c r="E2290" s="400"/>
      <c r="F2290" s="401"/>
      <c r="G2290" s="400"/>
      <c r="H2290" s="400"/>
      <c r="I2290" s="400"/>
      <c r="J2290" s="409"/>
      <c r="K2290" s="400"/>
      <c r="L2290" s="400"/>
      <c r="M2290" s="400"/>
      <c r="N2290" s="400"/>
      <c r="O2290" s="400"/>
      <c r="P2290" s="400"/>
      <c r="Q2290" s="400"/>
      <c r="R2290" s="400"/>
      <c r="S2290" s="400"/>
      <c r="T2290" s="400"/>
      <c r="V2290" s="403"/>
      <c r="W2290" s="403"/>
      <c r="X2290" s="403"/>
      <c r="Y2290" s="400"/>
      <c r="Z2290" s="400"/>
      <c r="AA2290" s="400"/>
      <c r="AB2290" s="400"/>
      <c r="AC2290" s="400"/>
      <c r="AD2290" s="400"/>
      <c r="AE2290" s="400"/>
      <c r="AF2290" s="400"/>
      <c r="AG2290" s="408"/>
      <c r="AH2290" s="400"/>
      <c r="AI2290" s="400"/>
      <c r="AJ2290" s="400"/>
      <c r="AK2290" s="400"/>
      <c r="AL2290" s="6"/>
      <c r="AM2290" s="6"/>
      <c r="AN2290" s="8"/>
    </row>
    <row r="2291" spans="1:40">
      <c r="A2291" s="725"/>
      <c r="B2291" s="727"/>
      <c r="C2291" s="726"/>
      <c r="D2291" s="726"/>
      <c r="E2291" s="400"/>
      <c r="F2291" s="401"/>
      <c r="G2291" s="400"/>
      <c r="H2291" s="400"/>
      <c r="I2291" s="400"/>
      <c r="J2291" s="409"/>
      <c r="K2291" s="400"/>
      <c r="L2291" s="400"/>
      <c r="M2291" s="400"/>
      <c r="N2291" s="400"/>
      <c r="O2291" s="400"/>
      <c r="P2291" s="400"/>
      <c r="Q2291" s="400"/>
      <c r="R2291" s="400"/>
      <c r="S2291" s="400"/>
      <c r="T2291" s="400"/>
      <c r="V2291" s="403"/>
      <c r="W2291" s="403"/>
      <c r="X2291" s="403"/>
      <c r="Y2291" s="400"/>
      <c r="Z2291" s="400"/>
      <c r="AA2291" s="400"/>
      <c r="AB2291" s="400"/>
      <c r="AC2291" s="400"/>
      <c r="AD2291" s="400"/>
      <c r="AE2291" s="400"/>
      <c r="AF2291" s="400"/>
      <c r="AG2291" s="408"/>
      <c r="AH2291" s="400"/>
      <c r="AI2291" s="400"/>
      <c r="AJ2291" s="400"/>
      <c r="AK2291" s="400"/>
      <c r="AL2291" s="6"/>
      <c r="AM2291" s="6"/>
      <c r="AN2291" s="8"/>
    </row>
    <row r="2292" spans="1:40">
      <c r="A2292" s="725"/>
      <c r="B2292" s="727"/>
      <c r="C2292" s="726"/>
      <c r="D2292" s="726"/>
      <c r="E2292" s="400"/>
      <c r="F2292" s="401"/>
      <c r="G2292" s="400"/>
      <c r="H2292" s="400"/>
      <c r="I2292" s="400"/>
      <c r="J2292" s="409"/>
      <c r="K2292" s="400"/>
      <c r="L2292" s="400"/>
      <c r="M2292" s="400"/>
      <c r="N2292" s="400"/>
      <c r="O2292" s="400"/>
      <c r="P2292" s="400"/>
      <c r="Q2292" s="400"/>
      <c r="R2292" s="400"/>
      <c r="S2292" s="400"/>
      <c r="T2292" s="400"/>
      <c r="V2292" s="403"/>
      <c r="W2292" s="403"/>
      <c r="X2292" s="403"/>
      <c r="Y2292" s="400"/>
      <c r="Z2292" s="400"/>
      <c r="AA2292" s="400"/>
      <c r="AB2292" s="400"/>
      <c r="AC2292" s="400"/>
      <c r="AD2292" s="400"/>
      <c r="AE2292" s="400"/>
      <c r="AF2292" s="400"/>
      <c r="AG2292" s="408"/>
      <c r="AH2292" s="400"/>
      <c r="AI2292" s="400"/>
      <c r="AJ2292" s="400"/>
      <c r="AK2292" s="400"/>
      <c r="AL2292" s="6"/>
      <c r="AM2292" s="6"/>
      <c r="AN2292" s="8"/>
    </row>
    <row r="2293" spans="1:40">
      <c r="A2293" s="725"/>
      <c r="B2293" s="727"/>
      <c r="C2293" s="726"/>
      <c r="D2293" s="726"/>
      <c r="E2293" s="400"/>
      <c r="F2293" s="401"/>
      <c r="G2293" s="400"/>
      <c r="H2293" s="400"/>
      <c r="I2293" s="400"/>
      <c r="J2293" s="409"/>
      <c r="K2293" s="400"/>
      <c r="L2293" s="400"/>
      <c r="M2293" s="400"/>
      <c r="N2293" s="400"/>
      <c r="O2293" s="400"/>
      <c r="P2293" s="400"/>
      <c r="Q2293" s="400"/>
      <c r="R2293" s="400"/>
      <c r="S2293" s="400"/>
      <c r="T2293" s="400"/>
      <c r="V2293" s="403"/>
      <c r="W2293" s="403"/>
      <c r="X2293" s="403"/>
      <c r="Y2293" s="400"/>
      <c r="Z2293" s="400"/>
      <c r="AA2293" s="400"/>
      <c r="AB2293" s="400"/>
      <c r="AC2293" s="400"/>
      <c r="AD2293" s="400"/>
      <c r="AE2293" s="400"/>
      <c r="AF2293" s="400"/>
      <c r="AG2293" s="408"/>
      <c r="AH2293" s="400"/>
      <c r="AI2293" s="400"/>
      <c r="AJ2293" s="400"/>
      <c r="AK2293" s="400"/>
      <c r="AL2293" s="6"/>
      <c r="AM2293" s="6"/>
      <c r="AN2293" s="8"/>
    </row>
    <row r="2294" spans="1:40">
      <c r="A2294" s="725"/>
      <c r="B2294" s="727"/>
      <c r="C2294" s="726"/>
      <c r="D2294" s="726"/>
      <c r="E2294" s="400"/>
      <c r="F2294" s="401"/>
      <c r="G2294" s="400"/>
      <c r="H2294" s="400"/>
      <c r="I2294" s="400"/>
      <c r="J2294" s="409"/>
      <c r="K2294" s="400"/>
      <c r="L2294" s="400"/>
      <c r="M2294" s="400"/>
      <c r="N2294" s="400"/>
      <c r="O2294" s="400"/>
      <c r="P2294" s="400"/>
      <c r="Q2294" s="400"/>
      <c r="R2294" s="400"/>
      <c r="S2294" s="400"/>
      <c r="T2294" s="400"/>
      <c r="V2294" s="403"/>
      <c r="W2294" s="403"/>
      <c r="X2294" s="403"/>
      <c r="Y2294" s="400"/>
      <c r="Z2294" s="400"/>
      <c r="AA2294" s="400"/>
      <c r="AB2294" s="400"/>
      <c r="AC2294" s="400"/>
      <c r="AD2294" s="400"/>
      <c r="AE2294" s="400"/>
      <c r="AF2294" s="400"/>
      <c r="AG2294" s="408"/>
      <c r="AH2294" s="400"/>
      <c r="AI2294" s="400"/>
      <c r="AJ2294" s="400"/>
      <c r="AK2294" s="400"/>
      <c r="AL2294" s="6"/>
      <c r="AM2294" s="6"/>
      <c r="AN2294" s="8"/>
    </row>
    <row r="2295" spans="1:40">
      <c r="A2295" s="725"/>
      <c r="B2295" s="727"/>
      <c r="C2295" s="726"/>
      <c r="D2295" s="726"/>
      <c r="E2295" s="400"/>
      <c r="F2295" s="401"/>
      <c r="G2295" s="400"/>
      <c r="H2295" s="400"/>
      <c r="I2295" s="400"/>
      <c r="J2295" s="409"/>
      <c r="K2295" s="400"/>
      <c r="L2295" s="400"/>
      <c r="M2295" s="400"/>
      <c r="N2295" s="400"/>
      <c r="O2295" s="400"/>
      <c r="P2295" s="400"/>
      <c r="Q2295" s="400"/>
      <c r="R2295" s="400"/>
      <c r="S2295" s="400"/>
      <c r="T2295" s="400"/>
      <c r="V2295" s="403"/>
      <c r="W2295" s="403"/>
      <c r="X2295" s="403"/>
      <c r="Y2295" s="400"/>
      <c r="Z2295" s="400"/>
      <c r="AA2295" s="400"/>
      <c r="AB2295" s="400"/>
      <c r="AC2295" s="400"/>
      <c r="AD2295" s="400"/>
      <c r="AE2295" s="400"/>
      <c r="AF2295" s="400"/>
      <c r="AG2295" s="408"/>
      <c r="AH2295" s="400"/>
      <c r="AI2295" s="400"/>
      <c r="AJ2295" s="400"/>
      <c r="AK2295" s="400"/>
      <c r="AL2295" s="6"/>
      <c r="AM2295" s="6"/>
      <c r="AN2295" s="8"/>
    </row>
    <row r="2296" spans="1:40">
      <c r="A2296" s="725"/>
      <c r="B2296" s="727"/>
      <c r="C2296" s="726"/>
      <c r="D2296" s="726"/>
      <c r="E2296" s="400"/>
      <c r="F2296" s="401"/>
      <c r="G2296" s="400"/>
      <c r="H2296" s="400"/>
      <c r="I2296" s="400"/>
      <c r="J2296" s="409"/>
      <c r="K2296" s="400"/>
      <c r="L2296" s="400"/>
      <c r="M2296" s="400"/>
      <c r="N2296" s="400"/>
      <c r="O2296" s="400"/>
      <c r="P2296" s="400"/>
      <c r="Q2296" s="400"/>
      <c r="R2296" s="400"/>
      <c r="S2296" s="400"/>
      <c r="T2296" s="400"/>
      <c r="V2296" s="403"/>
      <c r="W2296" s="403"/>
      <c r="X2296" s="403"/>
      <c r="Y2296" s="400"/>
      <c r="Z2296" s="400"/>
      <c r="AA2296" s="400"/>
      <c r="AB2296" s="400"/>
      <c r="AC2296" s="400"/>
      <c r="AD2296" s="400"/>
      <c r="AE2296" s="400"/>
      <c r="AF2296" s="400"/>
      <c r="AG2296" s="408"/>
      <c r="AH2296" s="400"/>
      <c r="AI2296" s="400"/>
      <c r="AJ2296" s="400"/>
      <c r="AK2296" s="400"/>
      <c r="AL2296" s="6"/>
      <c r="AM2296" s="6"/>
      <c r="AN2296" s="8"/>
    </row>
    <row r="2297" spans="1:40">
      <c r="A2297" s="725"/>
      <c r="B2297" s="727"/>
      <c r="C2297" s="726"/>
      <c r="D2297" s="726"/>
      <c r="E2297" s="400"/>
      <c r="F2297" s="401"/>
      <c r="G2297" s="400"/>
      <c r="H2297" s="400"/>
      <c r="I2297" s="400"/>
      <c r="J2297" s="409"/>
      <c r="K2297" s="400"/>
      <c r="L2297" s="400"/>
      <c r="M2297" s="400"/>
      <c r="N2297" s="400"/>
      <c r="O2297" s="400"/>
      <c r="P2297" s="400"/>
      <c r="Q2297" s="400"/>
      <c r="R2297" s="400"/>
      <c r="S2297" s="400"/>
      <c r="T2297" s="400"/>
      <c r="V2297" s="403"/>
      <c r="W2297" s="403"/>
      <c r="X2297" s="403"/>
      <c r="Y2297" s="400"/>
      <c r="Z2297" s="400"/>
      <c r="AA2297" s="400"/>
      <c r="AB2297" s="400"/>
      <c r="AC2297" s="400"/>
      <c r="AD2297" s="400"/>
      <c r="AE2297" s="400"/>
      <c r="AF2297" s="400"/>
      <c r="AG2297" s="408"/>
      <c r="AH2297" s="400"/>
      <c r="AI2297" s="400"/>
      <c r="AJ2297" s="400"/>
      <c r="AK2297" s="400"/>
      <c r="AL2297" s="6"/>
      <c r="AM2297" s="6"/>
      <c r="AN2297" s="8"/>
    </row>
    <row r="2298" spans="1:40">
      <c r="A2298" s="725"/>
      <c r="B2298" s="727"/>
      <c r="C2298" s="726"/>
      <c r="D2298" s="726"/>
      <c r="E2298" s="400"/>
      <c r="F2298" s="401"/>
      <c r="G2298" s="400"/>
      <c r="H2298" s="400"/>
      <c r="I2298" s="400"/>
      <c r="J2298" s="409"/>
      <c r="K2298" s="400"/>
      <c r="L2298" s="400"/>
      <c r="M2298" s="400"/>
      <c r="N2298" s="400"/>
      <c r="O2298" s="400"/>
      <c r="P2298" s="400"/>
      <c r="Q2298" s="400"/>
      <c r="R2298" s="400"/>
      <c r="S2298" s="400"/>
      <c r="T2298" s="400"/>
      <c r="V2298" s="403"/>
      <c r="W2298" s="403"/>
      <c r="X2298" s="403"/>
      <c r="Y2298" s="400"/>
      <c r="Z2298" s="400"/>
      <c r="AA2298" s="400"/>
      <c r="AB2298" s="400"/>
      <c r="AC2298" s="400"/>
      <c r="AD2298" s="400"/>
      <c r="AE2298" s="400"/>
      <c r="AF2298" s="400"/>
      <c r="AG2298" s="408"/>
      <c r="AH2298" s="400"/>
      <c r="AI2298" s="400"/>
      <c r="AJ2298" s="400"/>
      <c r="AK2298" s="400"/>
      <c r="AL2298" s="6"/>
      <c r="AM2298" s="6"/>
      <c r="AN2298" s="8"/>
    </row>
    <row r="2299" spans="1:40">
      <c r="A2299" s="725"/>
      <c r="B2299" s="727"/>
      <c r="C2299" s="726"/>
      <c r="D2299" s="726"/>
      <c r="E2299" s="400"/>
      <c r="F2299" s="401"/>
      <c r="G2299" s="400"/>
      <c r="H2299" s="400"/>
      <c r="I2299" s="400"/>
      <c r="J2299" s="409"/>
      <c r="K2299" s="400"/>
      <c r="L2299" s="400"/>
      <c r="M2299" s="400"/>
      <c r="N2299" s="400"/>
      <c r="O2299" s="400"/>
      <c r="P2299" s="400"/>
      <c r="Q2299" s="400"/>
      <c r="R2299" s="400"/>
      <c r="S2299" s="400"/>
      <c r="T2299" s="400"/>
      <c r="V2299" s="403"/>
      <c r="W2299" s="403"/>
      <c r="X2299" s="403"/>
      <c r="Y2299" s="400"/>
      <c r="Z2299" s="400"/>
      <c r="AA2299" s="400"/>
      <c r="AB2299" s="400"/>
      <c r="AC2299" s="400"/>
      <c r="AD2299" s="400"/>
      <c r="AE2299" s="400"/>
      <c r="AF2299" s="400"/>
      <c r="AG2299" s="408"/>
      <c r="AH2299" s="400"/>
      <c r="AI2299" s="400"/>
      <c r="AJ2299" s="400"/>
      <c r="AK2299" s="400"/>
      <c r="AL2299" s="6"/>
      <c r="AM2299" s="6"/>
      <c r="AN2299" s="8"/>
    </row>
    <row r="2300" spans="1:40">
      <c r="A2300" s="725"/>
      <c r="B2300" s="727"/>
      <c r="C2300" s="726"/>
      <c r="D2300" s="726"/>
      <c r="E2300" s="400"/>
      <c r="F2300" s="401"/>
      <c r="G2300" s="400"/>
      <c r="H2300" s="400"/>
      <c r="I2300" s="400"/>
      <c r="J2300" s="409"/>
      <c r="K2300" s="400"/>
      <c r="L2300" s="400"/>
      <c r="M2300" s="400"/>
      <c r="N2300" s="400"/>
      <c r="O2300" s="400"/>
      <c r="P2300" s="400"/>
      <c r="Q2300" s="400"/>
      <c r="R2300" s="400"/>
      <c r="S2300" s="400"/>
      <c r="T2300" s="400"/>
      <c r="V2300" s="403"/>
      <c r="W2300" s="403"/>
      <c r="X2300" s="403"/>
      <c r="Y2300" s="400"/>
      <c r="Z2300" s="400"/>
      <c r="AA2300" s="400"/>
      <c r="AB2300" s="400"/>
      <c r="AC2300" s="400"/>
      <c r="AD2300" s="400"/>
      <c r="AE2300" s="400"/>
      <c r="AF2300" s="400"/>
      <c r="AG2300" s="408"/>
      <c r="AH2300" s="400"/>
      <c r="AI2300" s="400"/>
      <c r="AJ2300" s="400"/>
      <c r="AK2300" s="400"/>
      <c r="AL2300" s="6"/>
      <c r="AM2300" s="6"/>
      <c r="AN2300" s="8"/>
    </row>
    <row r="2301" spans="1:40">
      <c r="A2301" s="725"/>
      <c r="B2301" s="727"/>
      <c r="C2301" s="726"/>
      <c r="D2301" s="726"/>
      <c r="E2301" s="400"/>
      <c r="F2301" s="401"/>
      <c r="G2301" s="400"/>
      <c r="H2301" s="400"/>
      <c r="I2301" s="400"/>
      <c r="J2301" s="409"/>
      <c r="K2301" s="400"/>
      <c r="L2301" s="400"/>
      <c r="M2301" s="400"/>
      <c r="N2301" s="400"/>
      <c r="O2301" s="400"/>
      <c r="P2301" s="400"/>
      <c r="Q2301" s="400"/>
      <c r="R2301" s="400"/>
      <c r="S2301" s="400"/>
      <c r="T2301" s="400"/>
      <c r="V2301" s="403"/>
      <c r="W2301" s="403"/>
      <c r="X2301" s="403"/>
      <c r="Y2301" s="400"/>
      <c r="Z2301" s="400"/>
      <c r="AA2301" s="400"/>
      <c r="AB2301" s="400"/>
      <c r="AC2301" s="400"/>
      <c r="AD2301" s="400"/>
      <c r="AE2301" s="400"/>
      <c r="AF2301" s="400"/>
      <c r="AG2301" s="408"/>
      <c r="AH2301" s="400"/>
      <c r="AI2301" s="400"/>
      <c r="AJ2301" s="400"/>
      <c r="AK2301" s="400"/>
      <c r="AL2301" s="6"/>
      <c r="AM2301" s="6"/>
      <c r="AN2301" s="8"/>
    </row>
    <row r="2302" spans="1:40">
      <c r="A2302" s="725"/>
      <c r="B2302" s="727"/>
      <c r="C2302" s="726"/>
      <c r="D2302" s="726"/>
      <c r="E2302" s="400"/>
      <c r="F2302" s="401"/>
      <c r="G2302" s="400"/>
      <c r="H2302" s="400"/>
      <c r="I2302" s="400"/>
      <c r="J2302" s="409"/>
      <c r="K2302" s="400"/>
      <c r="L2302" s="400"/>
      <c r="M2302" s="400"/>
      <c r="N2302" s="400"/>
      <c r="O2302" s="400"/>
      <c r="P2302" s="400"/>
      <c r="Q2302" s="400"/>
      <c r="R2302" s="400"/>
      <c r="S2302" s="400"/>
      <c r="T2302" s="400"/>
      <c r="V2302" s="403"/>
      <c r="W2302" s="403"/>
      <c r="X2302" s="403"/>
      <c r="Y2302" s="400"/>
      <c r="Z2302" s="400"/>
      <c r="AA2302" s="400"/>
      <c r="AB2302" s="400"/>
      <c r="AC2302" s="400"/>
      <c r="AD2302" s="400"/>
      <c r="AE2302" s="400"/>
      <c r="AF2302" s="400"/>
      <c r="AG2302" s="408"/>
      <c r="AH2302" s="400"/>
      <c r="AI2302" s="400"/>
      <c r="AJ2302" s="400"/>
      <c r="AK2302" s="400"/>
      <c r="AL2302" s="6"/>
      <c r="AM2302" s="6"/>
      <c r="AN2302" s="8"/>
    </row>
    <row r="2303" spans="1:40">
      <c r="A2303" s="725"/>
      <c r="B2303" s="727"/>
      <c r="C2303" s="726"/>
      <c r="D2303" s="726"/>
      <c r="E2303" s="400"/>
      <c r="F2303" s="401"/>
      <c r="G2303" s="400"/>
      <c r="H2303" s="400"/>
      <c r="I2303" s="400"/>
      <c r="J2303" s="409"/>
      <c r="K2303" s="400"/>
      <c r="L2303" s="400"/>
      <c r="M2303" s="400"/>
      <c r="N2303" s="400"/>
      <c r="O2303" s="400"/>
      <c r="P2303" s="400"/>
      <c r="Q2303" s="400"/>
      <c r="R2303" s="400"/>
      <c r="S2303" s="400"/>
      <c r="T2303" s="400"/>
      <c r="V2303" s="403"/>
      <c r="W2303" s="403"/>
      <c r="X2303" s="403"/>
      <c r="Y2303" s="400"/>
      <c r="Z2303" s="400"/>
      <c r="AA2303" s="400"/>
      <c r="AB2303" s="400"/>
      <c r="AC2303" s="400"/>
      <c r="AD2303" s="400"/>
      <c r="AE2303" s="400"/>
      <c r="AF2303" s="400"/>
      <c r="AG2303" s="408"/>
      <c r="AH2303" s="400"/>
      <c r="AI2303" s="400"/>
      <c r="AJ2303" s="400"/>
      <c r="AK2303" s="400"/>
      <c r="AL2303" s="6"/>
      <c r="AM2303" s="6"/>
      <c r="AN2303" s="8"/>
    </row>
    <row r="2304" spans="1:40">
      <c r="A2304" s="725"/>
      <c r="B2304" s="727"/>
      <c r="C2304" s="726"/>
      <c r="D2304" s="726"/>
      <c r="E2304" s="400"/>
      <c r="F2304" s="401"/>
      <c r="G2304" s="400"/>
      <c r="H2304" s="400"/>
      <c r="I2304" s="400"/>
      <c r="J2304" s="409"/>
      <c r="K2304" s="400"/>
      <c r="L2304" s="400"/>
      <c r="M2304" s="400"/>
      <c r="N2304" s="400"/>
      <c r="O2304" s="400"/>
      <c r="P2304" s="400"/>
      <c r="Q2304" s="400"/>
      <c r="R2304" s="400"/>
      <c r="S2304" s="400"/>
      <c r="T2304" s="400"/>
      <c r="V2304" s="403"/>
      <c r="W2304" s="403"/>
      <c r="X2304" s="403"/>
      <c r="Y2304" s="400"/>
      <c r="Z2304" s="400"/>
      <c r="AA2304" s="400"/>
      <c r="AB2304" s="400"/>
      <c r="AC2304" s="400"/>
      <c r="AD2304" s="400"/>
      <c r="AE2304" s="400"/>
      <c r="AF2304" s="400"/>
      <c r="AG2304" s="408"/>
      <c r="AH2304" s="400"/>
      <c r="AI2304" s="400"/>
      <c r="AJ2304" s="400"/>
      <c r="AK2304" s="400"/>
      <c r="AL2304" s="6"/>
      <c r="AM2304" s="6"/>
      <c r="AN2304" s="8"/>
    </row>
    <row r="2305" spans="1:40">
      <c r="A2305" s="725"/>
      <c r="B2305" s="727"/>
      <c r="C2305" s="726"/>
      <c r="D2305" s="726"/>
      <c r="E2305" s="400"/>
      <c r="F2305" s="401"/>
      <c r="G2305" s="400"/>
      <c r="H2305" s="400"/>
      <c r="I2305" s="400"/>
      <c r="J2305" s="409"/>
      <c r="K2305" s="400"/>
      <c r="L2305" s="400"/>
      <c r="M2305" s="400"/>
      <c r="N2305" s="400"/>
      <c r="O2305" s="400"/>
      <c r="P2305" s="400"/>
      <c r="Q2305" s="400"/>
      <c r="R2305" s="400"/>
      <c r="S2305" s="400"/>
      <c r="T2305" s="400"/>
      <c r="V2305" s="403"/>
      <c r="W2305" s="403"/>
      <c r="X2305" s="403"/>
      <c r="Y2305" s="400"/>
      <c r="Z2305" s="400"/>
      <c r="AA2305" s="400"/>
      <c r="AB2305" s="400"/>
      <c r="AC2305" s="400"/>
      <c r="AD2305" s="400"/>
      <c r="AE2305" s="400"/>
      <c r="AF2305" s="400"/>
      <c r="AG2305" s="408"/>
      <c r="AH2305" s="400"/>
      <c r="AI2305" s="400"/>
      <c r="AJ2305" s="400"/>
      <c r="AK2305" s="400"/>
      <c r="AL2305" s="6"/>
      <c r="AM2305" s="6"/>
      <c r="AN2305" s="8"/>
    </row>
    <row r="2306" spans="1:40">
      <c r="A2306" s="725"/>
      <c r="B2306" s="727"/>
      <c r="C2306" s="726"/>
      <c r="D2306" s="726"/>
      <c r="E2306" s="400"/>
      <c r="F2306" s="401"/>
      <c r="G2306" s="400"/>
      <c r="H2306" s="400"/>
      <c r="I2306" s="400"/>
      <c r="J2306" s="409"/>
      <c r="K2306" s="400"/>
      <c r="L2306" s="400"/>
      <c r="M2306" s="400"/>
      <c r="N2306" s="400"/>
      <c r="O2306" s="400"/>
      <c r="P2306" s="400"/>
      <c r="Q2306" s="400"/>
      <c r="R2306" s="400"/>
      <c r="S2306" s="400"/>
      <c r="T2306" s="400"/>
      <c r="V2306" s="403"/>
      <c r="W2306" s="403"/>
      <c r="X2306" s="403"/>
      <c r="Y2306" s="400"/>
      <c r="Z2306" s="400"/>
      <c r="AA2306" s="400"/>
      <c r="AB2306" s="400"/>
      <c r="AC2306" s="400"/>
      <c r="AD2306" s="400"/>
      <c r="AE2306" s="400"/>
      <c r="AF2306" s="400"/>
      <c r="AG2306" s="408"/>
      <c r="AH2306" s="400"/>
      <c r="AI2306" s="400"/>
      <c r="AJ2306" s="400"/>
      <c r="AK2306" s="400"/>
      <c r="AL2306" s="6"/>
      <c r="AM2306" s="6"/>
      <c r="AN2306" s="8"/>
    </row>
    <row r="2307" spans="1:40">
      <c r="A2307" s="725"/>
      <c r="B2307" s="727"/>
      <c r="C2307" s="726"/>
      <c r="D2307" s="726"/>
      <c r="E2307" s="400"/>
      <c r="F2307" s="401"/>
      <c r="G2307" s="400"/>
      <c r="H2307" s="400"/>
      <c r="I2307" s="400"/>
      <c r="J2307" s="409"/>
      <c r="K2307" s="400"/>
      <c r="L2307" s="400"/>
      <c r="M2307" s="400"/>
      <c r="N2307" s="400"/>
      <c r="O2307" s="400"/>
      <c r="P2307" s="400"/>
      <c r="Q2307" s="400"/>
      <c r="R2307" s="400"/>
      <c r="S2307" s="400"/>
      <c r="T2307" s="400"/>
      <c r="V2307" s="403"/>
      <c r="W2307" s="403"/>
      <c r="X2307" s="403"/>
      <c r="Y2307" s="400"/>
      <c r="Z2307" s="400"/>
      <c r="AA2307" s="400"/>
      <c r="AB2307" s="400"/>
      <c r="AC2307" s="400"/>
      <c r="AD2307" s="400"/>
      <c r="AE2307" s="400"/>
      <c r="AF2307" s="400"/>
      <c r="AG2307" s="408"/>
      <c r="AH2307" s="400"/>
      <c r="AI2307" s="400"/>
      <c r="AJ2307" s="400"/>
      <c r="AK2307" s="400"/>
      <c r="AL2307" s="6"/>
      <c r="AM2307" s="6"/>
      <c r="AN2307" s="8"/>
    </row>
    <row r="2308" spans="1:40">
      <c r="A2308" s="725"/>
      <c r="B2308" s="727"/>
      <c r="C2308" s="726"/>
      <c r="D2308" s="726"/>
      <c r="E2308" s="400"/>
      <c r="F2308" s="401"/>
      <c r="G2308" s="400"/>
      <c r="H2308" s="400"/>
      <c r="I2308" s="400"/>
      <c r="J2308" s="409"/>
      <c r="K2308" s="400"/>
      <c r="L2308" s="400"/>
      <c r="M2308" s="400"/>
      <c r="N2308" s="400"/>
      <c r="O2308" s="400"/>
      <c r="P2308" s="400"/>
      <c r="Q2308" s="400"/>
      <c r="R2308" s="400"/>
      <c r="S2308" s="400"/>
      <c r="T2308" s="400"/>
      <c r="V2308" s="403"/>
      <c r="W2308" s="403"/>
      <c r="X2308" s="403"/>
      <c r="Y2308" s="400"/>
      <c r="Z2308" s="400"/>
      <c r="AA2308" s="400"/>
      <c r="AB2308" s="400"/>
      <c r="AC2308" s="400"/>
      <c r="AD2308" s="400"/>
      <c r="AE2308" s="400"/>
      <c r="AF2308" s="400"/>
      <c r="AG2308" s="408"/>
      <c r="AH2308" s="400"/>
      <c r="AI2308" s="400"/>
      <c r="AJ2308" s="400"/>
      <c r="AK2308" s="400"/>
      <c r="AL2308" s="6"/>
      <c r="AM2308" s="6"/>
      <c r="AN2308" s="8"/>
    </row>
    <row r="2309" spans="1:40">
      <c r="A2309" s="725"/>
      <c r="B2309" s="727"/>
      <c r="C2309" s="726"/>
      <c r="D2309" s="726"/>
      <c r="E2309" s="400"/>
      <c r="F2309" s="401"/>
      <c r="G2309" s="400"/>
      <c r="H2309" s="400"/>
      <c r="I2309" s="400"/>
      <c r="J2309" s="409"/>
      <c r="K2309" s="400"/>
      <c r="L2309" s="400"/>
      <c r="M2309" s="400"/>
      <c r="N2309" s="400"/>
      <c r="O2309" s="400"/>
      <c r="P2309" s="400"/>
      <c r="Q2309" s="400"/>
      <c r="R2309" s="400"/>
      <c r="S2309" s="400"/>
      <c r="T2309" s="400"/>
      <c r="V2309" s="403"/>
      <c r="W2309" s="403"/>
      <c r="X2309" s="403"/>
      <c r="Y2309" s="400"/>
      <c r="Z2309" s="400"/>
      <c r="AA2309" s="400"/>
      <c r="AB2309" s="400"/>
      <c r="AC2309" s="400"/>
      <c r="AD2309" s="400"/>
      <c r="AE2309" s="400"/>
      <c r="AF2309" s="400"/>
      <c r="AG2309" s="408"/>
      <c r="AH2309" s="400"/>
      <c r="AI2309" s="400"/>
      <c r="AJ2309" s="400"/>
      <c r="AK2309" s="400"/>
      <c r="AL2309" s="6"/>
      <c r="AM2309" s="6"/>
      <c r="AN2309" s="8"/>
    </row>
    <row r="2310" spans="1:40">
      <c r="A2310" s="725"/>
      <c r="B2310" s="727"/>
      <c r="C2310" s="726"/>
      <c r="D2310" s="726"/>
      <c r="E2310" s="400"/>
      <c r="F2310" s="401"/>
      <c r="G2310" s="400"/>
      <c r="H2310" s="400"/>
      <c r="I2310" s="400"/>
      <c r="J2310" s="409"/>
      <c r="K2310" s="400"/>
      <c r="L2310" s="400"/>
      <c r="M2310" s="400"/>
      <c r="N2310" s="400"/>
      <c r="O2310" s="400"/>
      <c r="P2310" s="400"/>
      <c r="Q2310" s="400"/>
      <c r="R2310" s="400"/>
      <c r="S2310" s="400"/>
      <c r="T2310" s="400"/>
      <c r="V2310" s="403"/>
      <c r="W2310" s="403"/>
      <c r="X2310" s="403"/>
      <c r="Y2310" s="400"/>
      <c r="Z2310" s="400"/>
      <c r="AA2310" s="400"/>
      <c r="AB2310" s="400"/>
      <c r="AC2310" s="400"/>
      <c r="AD2310" s="400"/>
      <c r="AE2310" s="400"/>
      <c r="AF2310" s="400"/>
      <c r="AG2310" s="408"/>
      <c r="AH2310" s="400"/>
      <c r="AI2310" s="400"/>
      <c r="AJ2310" s="400"/>
      <c r="AK2310" s="400"/>
      <c r="AL2310" s="6"/>
      <c r="AM2310" s="6"/>
      <c r="AN2310" s="8"/>
    </row>
    <row r="2311" spans="1:40">
      <c r="A2311" s="725"/>
      <c r="B2311" s="727"/>
      <c r="C2311" s="726"/>
      <c r="D2311" s="726"/>
      <c r="E2311" s="400"/>
      <c r="F2311" s="401"/>
      <c r="G2311" s="400"/>
      <c r="H2311" s="400"/>
      <c r="I2311" s="400"/>
      <c r="J2311" s="409"/>
      <c r="K2311" s="400"/>
      <c r="L2311" s="400"/>
      <c r="M2311" s="400"/>
      <c r="N2311" s="400"/>
      <c r="O2311" s="400"/>
      <c r="P2311" s="400"/>
      <c r="Q2311" s="400"/>
      <c r="R2311" s="400"/>
      <c r="S2311" s="400"/>
      <c r="T2311" s="400"/>
      <c r="V2311" s="403"/>
      <c r="W2311" s="403"/>
      <c r="X2311" s="403"/>
      <c r="Y2311" s="400"/>
      <c r="Z2311" s="400"/>
      <c r="AA2311" s="400"/>
      <c r="AB2311" s="400"/>
      <c r="AC2311" s="400"/>
      <c r="AD2311" s="400"/>
      <c r="AE2311" s="400"/>
      <c r="AF2311" s="400"/>
      <c r="AG2311" s="408"/>
      <c r="AH2311" s="400"/>
      <c r="AI2311" s="400"/>
      <c r="AJ2311" s="400"/>
      <c r="AK2311" s="400"/>
      <c r="AL2311" s="6"/>
      <c r="AM2311" s="6"/>
      <c r="AN2311" s="8"/>
    </row>
    <row r="2312" spans="1:40">
      <c r="A2312" s="725"/>
      <c r="B2312" s="727"/>
      <c r="C2312" s="726"/>
      <c r="D2312" s="726"/>
      <c r="E2312" s="400"/>
      <c r="F2312" s="401"/>
      <c r="G2312" s="400"/>
      <c r="H2312" s="400"/>
      <c r="I2312" s="400"/>
      <c r="J2312" s="409"/>
      <c r="K2312" s="400"/>
      <c r="L2312" s="400"/>
      <c r="M2312" s="400"/>
      <c r="N2312" s="400"/>
      <c r="O2312" s="400"/>
      <c r="P2312" s="400"/>
      <c r="Q2312" s="400"/>
      <c r="R2312" s="400"/>
      <c r="S2312" s="400"/>
      <c r="T2312" s="400"/>
      <c r="V2312" s="403"/>
      <c r="W2312" s="403"/>
      <c r="X2312" s="403"/>
      <c r="Y2312" s="400"/>
      <c r="Z2312" s="400"/>
      <c r="AA2312" s="400"/>
      <c r="AB2312" s="400"/>
      <c r="AC2312" s="400"/>
      <c r="AD2312" s="400"/>
      <c r="AE2312" s="400"/>
      <c r="AF2312" s="400"/>
      <c r="AG2312" s="408"/>
      <c r="AH2312" s="400"/>
      <c r="AI2312" s="400"/>
      <c r="AJ2312" s="400"/>
      <c r="AK2312" s="400"/>
      <c r="AL2312" s="6"/>
      <c r="AM2312" s="6"/>
      <c r="AN2312" s="8"/>
    </row>
    <row r="2313" spans="1:40">
      <c r="A2313" s="725"/>
      <c r="B2313" s="727"/>
      <c r="C2313" s="726"/>
      <c r="D2313" s="726"/>
      <c r="E2313" s="400"/>
      <c r="F2313" s="401"/>
      <c r="G2313" s="400"/>
      <c r="H2313" s="400"/>
      <c r="I2313" s="400"/>
      <c r="J2313" s="409"/>
      <c r="K2313" s="400"/>
      <c r="L2313" s="400"/>
      <c r="M2313" s="400"/>
      <c r="N2313" s="400"/>
      <c r="O2313" s="400"/>
      <c r="P2313" s="400"/>
      <c r="Q2313" s="400"/>
      <c r="R2313" s="400"/>
      <c r="S2313" s="400"/>
      <c r="T2313" s="400"/>
      <c r="V2313" s="403"/>
      <c r="W2313" s="403"/>
      <c r="X2313" s="403"/>
      <c r="Y2313" s="400"/>
      <c r="Z2313" s="400"/>
      <c r="AA2313" s="400"/>
      <c r="AB2313" s="400"/>
      <c r="AC2313" s="400"/>
      <c r="AD2313" s="400"/>
      <c r="AE2313" s="400"/>
      <c r="AF2313" s="400"/>
      <c r="AG2313" s="408"/>
      <c r="AH2313" s="400"/>
      <c r="AI2313" s="400"/>
      <c r="AJ2313" s="400"/>
      <c r="AK2313" s="400"/>
      <c r="AL2313" s="6"/>
      <c r="AM2313" s="6"/>
      <c r="AN2313" s="8"/>
    </row>
    <row r="2314" spans="1:40">
      <c r="A2314" s="725"/>
      <c r="B2314" s="727"/>
      <c r="C2314" s="726"/>
      <c r="D2314" s="726"/>
      <c r="E2314" s="400"/>
      <c r="F2314" s="401"/>
      <c r="G2314" s="400"/>
      <c r="H2314" s="400"/>
      <c r="I2314" s="400"/>
      <c r="J2314" s="409"/>
      <c r="K2314" s="400"/>
      <c r="L2314" s="400"/>
      <c r="M2314" s="400"/>
      <c r="N2314" s="400"/>
      <c r="O2314" s="400"/>
      <c r="P2314" s="400"/>
      <c r="Q2314" s="400"/>
      <c r="R2314" s="400"/>
      <c r="S2314" s="400"/>
      <c r="T2314" s="400"/>
      <c r="V2314" s="403"/>
      <c r="W2314" s="403"/>
      <c r="X2314" s="403"/>
      <c r="Y2314" s="400"/>
      <c r="Z2314" s="400"/>
      <c r="AA2314" s="400"/>
      <c r="AB2314" s="400"/>
      <c r="AC2314" s="400"/>
      <c r="AD2314" s="400"/>
      <c r="AE2314" s="400"/>
      <c r="AF2314" s="400"/>
      <c r="AG2314" s="408"/>
      <c r="AH2314" s="400"/>
      <c r="AI2314" s="400"/>
      <c r="AJ2314" s="400"/>
      <c r="AK2314" s="400"/>
      <c r="AL2314" s="6"/>
      <c r="AM2314" s="6"/>
      <c r="AN2314" s="8"/>
    </row>
    <row r="2315" spans="1:40">
      <c r="A2315" s="725"/>
      <c r="B2315" s="727"/>
      <c r="C2315" s="726"/>
      <c r="D2315" s="726"/>
      <c r="E2315" s="400"/>
      <c r="F2315" s="401"/>
      <c r="G2315" s="400"/>
      <c r="H2315" s="400"/>
      <c r="I2315" s="400"/>
      <c r="J2315" s="409"/>
      <c r="K2315" s="400"/>
      <c r="L2315" s="400"/>
      <c r="M2315" s="400"/>
      <c r="N2315" s="400"/>
      <c r="O2315" s="400"/>
      <c r="P2315" s="400"/>
      <c r="Q2315" s="400"/>
      <c r="R2315" s="400"/>
      <c r="S2315" s="400"/>
      <c r="T2315" s="400"/>
      <c r="V2315" s="403"/>
      <c r="W2315" s="403"/>
      <c r="X2315" s="403"/>
      <c r="Y2315" s="400"/>
      <c r="Z2315" s="400"/>
      <c r="AA2315" s="400"/>
      <c r="AB2315" s="400"/>
      <c r="AC2315" s="400"/>
      <c r="AD2315" s="400"/>
      <c r="AE2315" s="400"/>
      <c r="AF2315" s="400"/>
      <c r="AG2315" s="408"/>
      <c r="AH2315" s="400"/>
      <c r="AI2315" s="400"/>
      <c r="AJ2315" s="400"/>
      <c r="AK2315" s="400"/>
      <c r="AL2315" s="6"/>
      <c r="AM2315" s="6"/>
      <c r="AN2315" s="8"/>
    </row>
    <row r="2316" spans="1:40">
      <c r="A2316" s="725"/>
      <c r="B2316" s="727"/>
      <c r="C2316" s="726"/>
      <c r="D2316" s="726"/>
      <c r="E2316" s="400"/>
      <c r="F2316" s="401"/>
      <c r="G2316" s="400"/>
      <c r="H2316" s="400"/>
      <c r="I2316" s="400"/>
      <c r="J2316" s="409"/>
      <c r="K2316" s="400"/>
      <c r="L2316" s="400"/>
      <c r="M2316" s="400"/>
      <c r="N2316" s="400"/>
      <c r="O2316" s="400"/>
      <c r="P2316" s="400"/>
      <c r="Q2316" s="400"/>
      <c r="R2316" s="400"/>
      <c r="S2316" s="400"/>
      <c r="T2316" s="400"/>
      <c r="V2316" s="403"/>
      <c r="W2316" s="403"/>
      <c r="X2316" s="403"/>
      <c r="Y2316" s="400"/>
      <c r="Z2316" s="400"/>
      <c r="AA2316" s="400"/>
      <c r="AB2316" s="400"/>
      <c r="AC2316" s="400"/>
      <c r="AD2316" s="400"/>
      <c r="AE2316" s="400"/>
      <c r="AF2316" s="400"/>
      <c r="AG2316" s="408"/>
      <c r="AH2316" s="400"/>
      <c r="AI2316" s="400"/>
      <c r="AJ2316" s="400"/>
      <c r="AK2316" s="400"/>
      <c r="AL2316" s="6"/>
      <c r="AM2316" s="6"/>
      <c r="AN2316" s="8"/>
    </row>
    <row r="2317" spans="1:40">
      <c r="A2317" s="725"/>
      <c r="B2317" s="727"/>
      <c r="C2317" s="726"/>
      <c r="D2317" s="726"/>
      <c r="E2317" s="400"/>
      <c r="F2317" s="401"/>
      <c r="G2317" s="400"/>
      <c r="H2317" s="400"/>
      <c r="I2317" s="400"/>
      <c r="J2317" s="409"/>
      <c r="K2317" s="400"/>
      <c r="L2317" s="400"/>
      <c r="M2317" s="400"/>
      <c r="N2317" s="400"/>
      <c r="O2317" s="400"/>
      <c r="P2317" s="400"/>
      <c r="Q2317" s="400"/>
      <c r="R2317" s="400"/>
      <c r="S2317" s="400"/>
      <c r="T2317" s="400"/>
      <c r="V2317" s="403"/>
      <c r="W2317" s="403"/>
      <c r="X2317" s="403"/>
      <c r="Y2317" s="400"/>
      <c r="Z2317" s="400"/>
      <c r="AA2317" s="400"/>
      <c r="AB2317" s="400"/>
      <c r="AC2317" s="400"/>
      <c r="AD2317" s="400"/>
      <c r="AE2317" s="400"/>
      <c r="AF2317" s="400"/>
      <c r="AG2317" s="408"/>
      <c r="AH2317" s="400"/>
      <c r="AI2317" s="400"/>
      <c r="AJ2317" s="400"/>
      <c r="AK2317" s="400"/>
      <c r="AL2317" s="6"/>
      <c r="AM2317" s="6"/>
      <c r="AN2317" s="8"/>
    </row>
    <row r="2318" spans="1:40">
      <c r="A2318" s="725"/>
      <c r="B2318" s="727"/>
      <c r="C2318" s="726"/>
      <c r="D2318" s="726"/>
      <c r="E2318" s="400"/>
      <c r="F2318" s="401"/>
      <c r="G2318" s="400"/>
      <c r="H2318" s="400"/>
      <c r="I2318" s="400"/>
      <c r="J2318" s="409"/>
      <c r="K2318" s="400"/>
      <c r="L2318" s="400"/>
      <c r="M2318" s="400"/>
      <c r="N2318" s="400"/>
      <c r="O2318" s="400"/>
      <c r="P2318" s="400"/>
      <c r="Q2318" s="400"/>
      <c r="R2318" s="400"/>
      <c r="S2318" s="400"/>
      <c r="T2318" s="400"/>
      <c r="V2318" s="403"/>
      <c r="W2318" s="403"/>
      <c r="X2318" s="403"/>
      <c r="Y2318" s="400"/>
      <c r="Z2318" s="400"/>
      <c r="AA2318" s="400"/>
      <c r="AB2318" s="400"/>
      <c r="AC2318" s="400"/>
      <c r="AD2318" s="400"/>
      <c r="AE2318" s="400"/>
      <c r="AF2318" s="400"/>
      <c r="AG2318" s="408"/>
      <c r="AH2318" s="400"/>
      <c r="AI2318" s="400"/>
      <c r="AJ2318" s="400"/>
      <c r="AK2318" s="400"/>
      <c r="AL2318" s="6"/>
      <c r="AM2318" s="6"/>
      <c r="AN2318" s="8"/>
    </row>
    <row r="2319" spans="1:40">
      <c r="A2319" s="725"/>
      <c r="B2319" s="727"/>
      <c r="C2319" s="726"/>
      <c r="D2319" s="726"/>
      <c r="E2319" s="400"/>
      <c r="F2319" s="401"/>
      <c r="G2319" s="400"/>
      <c r="H2319" s="400"/>
      <c r="I2319" s="400"/>
      <c r="J2319" s="409"/>
      <c r="K2319" s="400"/>
      <c r="L2319" s="400"/>
      <c r="M2319" s="400"/>
      <c r="N2319" s="400"/>
      <c r="O2319" s="400"/>
      <c r="P2319" s="400"/>
      <c r="Q2319" s="400"/>
      <c r="R2319" s="400"/>
      <c r="S2319" s="400"/>
      <c r="T2319" s="400"/>
      <c r="V2319" s="403"/>
      <c r="W2319" s="403"/>
      <c r="X2319" s="403"/>
      <c r="Y2319" s="400"/>
      <c r="Z2319" s="400"/>
      <c r="AA2319" s="400"/>
      <c r="AB2319" s="400"/>
      <c r="AC2319" s="400"/>
      <c r="AD2319" s="400"/>
      <c r="AE2319" s="400"/>
      <c r="AF2319" s="400"/>
      <c r="AG2319" s="408"/>
      <c r="AH2319" s="400"/>
      <c r="AI2319" s="400"/>
      <c r="AJ2319" s="400"/>
      <c r="AK2319" s="400"/>
      <c r="AL2319" s="6"/>
      <c r="AM2319" s="6"/>
      <c r="AN2319" s="8"/>
    </row>
    <row r="2320" spans="1:40">
      <c r="A2320" s="725"/>
      <c r="B2320" s="727"/>
      <c r="C2320" s="726"/>
      <c r="D2320" s="726"/>
      <c r="E2320" s="400"/>
      <c r="F2320" s="401"/>
      <c r="G2320" s="400"/>
      <c r="H2320" s="400"/>
      <c r="I2320" s="400"/>
      <c r="J2320" s="409"/>
      <c r="K2320" s="400"/>
      <c r="L2320" s="400"/>
      <c r="M2320" s="400"/>
      <c r="N2320" s="400"/>
      <c r="O2320" s="400"/>
      <c r="P2320" s="400"/>
      <c r="Q2320" s="400"/>
      <c r="R2320" s="400"/>
      <c r="S2320" s="400"/>
      <c r="T2320" s="400"/>
      <c r="V2320" s="403"/>
      <c r="W2320" s="403"/>
      <c r="X2320" s="403"/>
      <c r="Y2320" s="400"/>
      <c r="Z2320" s="400"/>
      <c r="AA2320" s="400"/>
      <c r="AB2320" s="400"/>
      <c r="AC2320" s="400"/>
      <c r="AD2320" s="400"/>
      <c r="AE2320" s="400"/>
      <c r="AF2320" s="400"/>
      <c r="AG2320" s="408"/>
      <c r="AH2320" s="400"/>
      <c r="AI2320" s="400"/>
      <c r="AJ2320" s="400"/>
      <c r="AK2320" s="400"/>
      <c r="AL2320" s="6"/>
      <c r="AM2320" s="6"/>
      <c r="AN2320" s="8"/>
    </row>
    <row r="2321" spans="1:40">
      <c r="A2321" s="725"/>
      <c r="B2321" s="727"/>
      <c r="C2321" s="726"/>
      <c r="D2321" s="726"/>
      <c r="E2321" s="400"/>
      <c r="F2321" s="401"/>
      <c r="G2321" s="400"/>
      <c r="H2321" s="400"/>
      <c r="I2321" s="400"/>
      <c r="J2321" s="409"/>
      <c r="K2321" s="400"/>
      <c r="L2321" s="400"/>
      <c r="M2321" s="400"/>
      <c r="N2321" s="400"/>
      <c r="O2321" s="400"/>
      <c r="P2321" s="400"/>
      <c r="Q2321" s="400"/>
      <c r="R2321" s="400"/>
      <c r="S2321" s="400"/>
      <c r="T2321" s="400"/>
      <c r="V2321" s="403"/>
      <c r="W2321" s="403"/>
      <c r="X2321" s="403"/>
      <c r="Y2321" s="400"/>
      <c r="Z2321" s="400"/>
      <c r="AA2321" s="400"/>
      <c r="AB2321" s="400"/>
      <c r="AC2321" s="400"/>
      <c r="AD2321" s="400"/>
      <c r="AE2321" s="400"/>
      <c r="AF2321" s="400"/>
      <c r="AG2321" s="408"/>
      <c r="AH2321" s="400"/>
      <c r="AI2321" s="400"/>
      <c r="AJ2321" s="400"/>
      <c r="AK2321" s="400"/>
      <c r="AL2321" s="6"/>
      <c r="AM2321" s="6"/>
      <c r="AN2321" s="8"/>
    </row>
    <row r="2322" spans="1:40">
      <c r="A2322" s="725"/>
      <c r="B2322" s="727"/>
      <c r="C2322" s="726"/>
      <c r="D2322" s="726"/>
      <c r="E2322" s="400"/>
      <c r="F2322" s="401"/>
      <c r="G2322" s="400"/>
      <c r="H2322" s="400"/>
      <c r="I2322" s="400"/>
      <c r="J2322" s="409"/>
      <c r="K2322" s="400"/>
      <c r="L2322" s="400"/>
      <c r="M2322" s="400"/>
      <c r="N2322" s="400"/>
      <c r="O2322" s="400"/>
      <c r="P2322" s="400"/>
      <c r="Q2322" s="400"/>
      <c r="R2322" s="400"/>
      <c r="S2322" s="400"/>
      <c r="T2322" s="400"/>
      <c r="V2322" s="403"/>
      <c r="W2322" s="403"/>
      <c r="X2322" s="403"/>
      <c r="Y2322" s="400"/>
      <c r="Z2322" s="400"/>
      <c r="AA2322" s="400"/>
      <c r="AB2322" s="400"/>
      <c r="AC2322" s="400"/>
      <c r="AD2322" s="400"/>
      <c r="AE2322" s="400"/>
      <c r="AF2322" s="400"/>
      <c r="AG2322" s="408"/>
      <c r="AH2322" s="400"/>
      <c r="AI2322" s="400"/>
      <c r="AJ2322" s="400"/>
      <c r="AK2322" s="400"/>
      <c r="AL2322" s="6"/>
      <c r="AM2322" s="6"/>
      <c r="AN2322" s="8"/>
    </row>
    <row r="2323" spans="1:40">
      <c r="A2323" s="725"/>
      <c r="B2323" s="727"/>
      <c r="C2323" s="726"/>
      <c r="D2323" s="726"/>
      <c r="E2323" s="400"/>
      <c r="F2323" s="401"/>
      <c r="G2323" s="400"/>
      <c r="H2323" s="400"/>
      <c r="I2323" s="400"/>
      <c r="J2323" s="409"/>
      <c r="K2323" s="400"/>
      <c r="L2323" s="400"/>
      <c r="M2323" s="400"/>
      <c r="N2323" s="400"/>
      <c r="O2323" s="400"/>
      <c r="P2323" s="400"/>
      <c r="Q2323" s="400"/>
      <c r="R2323" s="400"/>
      <c r="S2323" s="400"/>
      <c r="T2323" s="400"/>
      <c r="V2323" s="403"/>
      <c r="W2323" s="403"/>
      <c r="X2323" s="403"/>
      <c r="Y2323" s="400"/>
      <c r="Z2323" s="400"/>
      <c r="AA2323" s="400"/>
      <c r="AB2323" s="400"/>
      <c r="AC2323" s="400"/>
      <c r="AD2323" s="400"/>
      <c r="AE2323" s="400"/>
      <c r="AF2323" s="400"/>
      <c r="AG2323" s="408"/>
      <c r="AH2323" s="400"/>
      <c r="AI2323" s="400"/>
      <c r="AJ2323" s="400"/>
      <c r="AK2323" s="400"/>
      <c r="AL2323" s="6"/>
      <c r="AM2323" s="6"/>
      <c r="AN2323" s="8"/>
    </row>
    <row r="2324" spans="1:40">
      <c r="A2324" s="725"/>
      <c r="B2324" s="727"/>
      <c r="C2324" s="726"/>
      <c r="D2324" s="726"/>
      <c r="E2324" s="400"/>
      <c r="F2324" s="401"/>
      <c r="G2324" s="400"/>
      <c r="H2324" s="400"/>
      <c r="I2324" s="400"/>
      <c r="J2324" s="409"/>
      <c r="K2324" s="400"/>
      <c r="L2324" s="400"/>
      <c r="M2324" s="400"/>
      <c r="N2324" s="400"/>
      <c r="O2324" s="400"/>
      <c r="P2324" s="400"/>
      <c r="Q2324" s="400"/>
      <c r="R2324" s="400"/>
      <c r="S2324" s="400"/>
      <c r="T2324" s="400"/>
      <c r="V2324" s="403"/>
      <c r="W2324" s="403"/>
      <c r="X2324" s="403"/>
      <c r="Y2324" s="400"/>
      <c r="Z2324" s="400"/>
      <c r="AA2324" s="400"/>
      <c r="AB2324" s="400"/>
      <c r="AC2324" s="400"/>
      <c r="AD2324" s="400"/>
      <c r="AE2324" s="400"/>
      <c r="AF2324" s="400"/>
      <c r="AG2324" s="408"/>
      <c r="AH2324" s="400"/>
      <c r="AI2324" s="400"/>
      <c r="AJ2324" s="400"/>
      <c r="AK2324" s="400"/>
      <c r="AL2324" s="6"/>
      <c r="AM2324" s="6"/>
      <c r="AN2324" s="8"/>
    </row>
    <row r="2325" spans="1:40">
      <c r="A2325" s="725"/>
      <c r="B2325" s="727"/>
      <c r="C2325" s="726"/>
      <c r="D2325" s="726"/>
      <c r="E2325" s="400"/>
      <c r="F2325" s="401"/>
      <c r="G2325" s="400"/>
      <c r="H2325" s="400"/>
      <c r="I2325" s="400"/>
      <c r="J2325" s="409"/>
      <c r="K2325" s="400"/>
      <c r="L2325" s="400"/>
      <c r="M2325" s="400"/>
      <c r="N2325" s="400"/>
      <c r="O2325" s="400"/>
      <c r="P2325" s="400"/>
      <c r="Q2325" s="400"/>
      <c r="R2325" s="400"/>
      <c r="S2325" s="400"/>
      <c r="T2325" s="400"/>
      <c r="V2325" s="403"/>
      <c r="W2325" s="403"/>
      <c r="X2325" s="403"/>
      <c r="Y2325" s="400"/>
      <c r="Z2325" s="400"/>
      <c r="AA2325" s="400"/>
      <c r="AB2325" s="400"/>
      <c r="AC2325" s="400"/>
      <c r="AD2325" s="400"/>
      <c r="AE2325" s="400"/>
      <c r="AF2325" s="400"/>
      <c r="AG2325" s="408"/>
      <c r="AH2325" s="400"/>
      <c r="AI2325" s="400"/>
      <c r="AJ2325" s="400"/>
      <c r="AK2325" s="400"/>
      <c r="AL2325" s="6"/>
      <c r="AM2325" s="6"/>
      <c r="AN2325" s="8"/>
    </row>
    <row r="2326" spans="1:40">
      <c r="A2326" s="725"/>
      <c r="B2326" s="727"/>
      <c r="C2326" s="726"/>
      <c r="D2326" s="726"/>
      <c r="E2326" s="400"/>
      <c r="F2326" s="401"/>
      <c r="G2326" s="400"/>
      <c r="H2326" s="400"/>
      <c r="I2326" s="400"/>
      <c r="J2326" s="409"/>
      <c r="K2326" s="400"/>
      <c r="L2326" s="400"/>
      <c r="M2326" s="400"/>
      <c r="N2326" s="400"/>
      <c r="O2326" s="400"/>
      <c r="P2326" s="400"/>
      <c r="Q2326" s="400"/>
      <c r="R2326" s="400"/>
      <c r="S2326" s="400"/>
      <c r="T2326" s="400"/>
      <c r="V2326" s="403"/>
      <c r="W2326" s="403"/>
      <c r="X2326" s="403"/>
      <c r="Y2326" s="400"/>
      <c r="Z2326" s="400"/>
      <c r="AA2326" s="400"/>
      <c r="AB2326" s="400"/>
      <c r="AC2326" s="400"/>
      <c r="AD2326" s="400"/>
      <c r="AE2326" s="400"/>
      <c r="AF2326" s="400"/>
      <c r="AG2326" s="408"/>
      <c r="AH2326" s="400"/>
      <c r="AI2326" s="400"/>
      <c r="AJ2326" s="400"/>
      <c r="AK2326" s="400"/>
      <c r="AL2326" s="6"/>
      <c r="AM2326" s="6"/>
      <c r="AN2326" s="8"/>
    </row>
    <row r="2327" spans="1:40">
      <c r="A2327" s="725"/>
      <c r="B2327" s="727"/>
      <c r="C2327" s="726"/>
      <c r="D2327" s="726"/>
      <c r="E2327" s="400"/>
      <c r="F2327" s="401"/>
      <c r="G2327" s="400"/>
      <c r="H2327" s="400"/>
      <c r="I2327" s="400"/>
      <c r="J2327" s="409"/>
      <c r="K2327" s="400"/>
      <c r="L2327" s="400"/>
      <c r="M2327" s="400"/>
      <c r="N2327" s="400"/>
      <c r="O2327" s="400"/>
      <c r="P2327" s="400"/>
      <c r="Q2327" s="400"/>
      <c r="R2327" s="400"/>
      <c r="S2327" s="400"/>
      <c r="T2327" s="400"/>
      <c r="V2327" s="403"/>
      <c r="W2327" s="403"/>
      <c r="X2327" s="403"/>
      <c r="Y2327" s="400"/>
      <c r="Z2327" s="400"/>
      <c r="AA2327" s="400"/>
      <c r="AB2327" s="400"/>
      <c r="AC2327" s="400"/>
      <c r="AD2327" s="400"/>
      <c r="AE2327" s="400"/>
      <c r="AF2327" s="400"/>
      <c r="AG2327" s="408"/>
      <c r="AH2327" s="400"/>
      <c r="AI2327" s="400"/>
      <c r="AJ2327" s="400"/>
      <c r="AK2327" s="400"/>
      <c r="AL2327" s="6"/>
      <c r="AM2327" s="6"/>
      <c r="AN2327" s="8"/>
    </row>
    <row r="2328" spans="1:40">
      <c r="A2328" s="725"/>
      <c r="B2328" s="727"/>
      <c r="C2328" s="726"/>
      <c r="D2328" s="726"/>
      <c r="E2328" s="400"/>
      <c r="F2328" s="401"/>
      <c r="G2328" s="400"/>
      <c r="H2328" s="400"/>
      <c r="I2328" s="400"/>
      <c r="J2328" s="409"/>
      <c r="K2328" s="400"/>
      <c r="L2328" s="400"/>
      <c r="M2328" s="400"/>
      <c r="N2328" s="400"/>
      <c r="O2328" s="400"/>
      <c r="P2328" s="400"/>
      <c r="Q2328" s="400"/>
      <c r="R2328" s="400"/>
      <c r="S2328" s="400"/>
      <c r="T2328" s="400"/>
      <c r="V2328" s="403"/>
      <c r="W2328" s="403"/>
      <c r="X2328" s="403"/>
      <c r="Y2328" s="400"/>
      <c r="Z2328" s="400"/>
      <c r="AA2328" s="400"/>
      <c r="AB2328" s="400"/>
      <c r="AC2328" s="400"/>
      <c r="AD2328" s="400"/>
      <c r="AE2328" s="400"/>
      <c r="AF2328" s="400"/>
      <c r="AG2328" s="408"/>
      <c r="AH2328" s="400"/>
      <c r="AI2328" s="400"/>
      <c r="AJ2328" s="400"/>
      <c r="AK2328" s="400"/>
      <c r="AL2328" s="6"/>
      <c r="AM2328" s="6"/>
      <c r="AN2328" s="8"/>
    </row>
    <row r="2329" spans="1:40">
      <c r="A2329" s="725"/>
      <c r="B2329" s="727"/>
      <c r="C2329" s="726"/>
      <c r="D2329" s="726"/>
      <c r="E2329" s="400"/>
      <c r="F2329" s="401"/>
      <c r="G2329" s="400"/>
      <c r="H2329" s="400"/>
      <c r="I2329" s="400"/>
      <c r="J2329" s="409"/>
      <c r="K2329" s="400"/>
      <c r="L2329" s="400"/>
      <c r="M2329" s="400"/>
      <c r="N2329" s="400"/>
      <c r="O2329" s="400"/>
      <c r="P2329" s="400"/>
      <c r="Q2329" s="400"/>
      <c r="R2329" s="400"/>
      <c r="S2329" s="400"/>
      <c r="T2329" s="400"/>
      <c r="V2329" s="403"/>
      <c r="W2329" s="403"/>
      <c r="X2329" s="403"/>
      <c r="Y2329" s="400"/>
      <c r="Z2329" s="400"/>
      <c r="AA2329" s="400"/>
      <c r="AB2329" s="400"/>
      <c r="AC2329" s="400"/>
      <c r="AD2329" s="400"/>
      <c r="AE2329" s="400"/>
      <c r="AF2329" s="400"/>
      <c r="AG2329" s="408"/>
      <c r="AH2329" s="400"/>
      <c r="AI2329" s="400"/>
      <c r="AJ2329" s="400"/>
      <c r="AK2329" s="400"/>
      <c r="AL2329" s="6"/>
      <c r="AM2329" s="6"/>
      <c r="AN2329" s="8"/>
    </row>
    <row r="2330" spans="1:40">
      <c r="A2330" s="725"/>
      <c r="B2330" s="727"/>
      <c r="C2330" s="726"/>
      <c r="D2330" s="726"/>
      <c r="E2330" s="400"/>
      <c r="F2330" s="401"/>
      <c r="G2330" s="400"/>
      <c r="H2330" s="400"/>
      <c r="I2330" s="400"/>
      <c r="J2330" s="409"/>
      <c r="K2330" s="400"/>
      <c r="L2330" s="400"/>
      <c r="M2330" s="400"/>
      <c r="N2330" s="400"/>
      <c r="O2330" s="400"/>
      <c r="P2330" s="400"/>
      <c r="Q2330" s="400"/>
      <c r="R2330" s="400"/>
      <c r="S2330" s="400"/>
      <c r="T2330" s="400"/>
      <c r="V2330" s="403"/>
      <c r="W2330" s="403"/>
      <c r="X2330" s="403"/>
      <c r="Y2330" s="400"/>
      <c r="Z2330" s="400"/>
      <c r="AA2330" s="400"/>
      <c r="AB2330" s="400"/>
      <c r="AC2330" s="400"/>
      <c r="AD2330" s="400"/>
      <c r="AE2330" s="400"/>
      <c r="AF2330" s="400"/>
      <c r="AG2330" s="408"/>
      <c r="AH2330" s="400"/>
      <c r="AI2330" s="400"/>
      <c r="AJ2330" s="400"/>
      <c r="AK2330" s="400"/>
      <c r="AL2330" s="6"/>
      <c r="AM2330" s="6"/>
      <c r="AN2330" s="8"/>
    </row>
    <row r="2331" spans="1:40">
      <c r="A2331" s="725"/>
      <c r="B2331" s="727"/>
      <c r="C2331" s="726"/>
      <c r="D2331" s="726"/>
      <c r="E2331" s="400"/>
      <c r="F2331" s="401"/>
      <c r="G2331" s="400"/>
      <c r="H2331" s="400"/>
      <c r="I2331" s="400"/>
      <c r="J2331" s="409"/>
      <c r="K2331" s="400"/>
      <c r="L2331" s="400"/>
      <c r="M2331" s="400"/>
      <c r="N2331" s="400"/>
      <c r="O2331" s="400"/>
      <c r="P2331" s="400"/>
      <c r="Q2331" s="400"/>
      <c r="R2331" s="400"/>
      <c r="S2331" s="400"/>
      <c r="T2331" s="400"/>
      <c r="V2331" s="403"/>
      <c r="W2331" s="403"/>
      <c r="X2331" s="403"/>
      <c r="Y2331" s="400"/>
      <c r="Z2331" s="400"/>
      <c r="AA2331" s="400"/>
      <c r="AB2331" s="400"/>
      <c r="AC2331" s="400"/>
      <c r="AD2331" s="400"/>
      <c r="AE2331" s="400"/>
      <c r="AF2331" s="400"/>
      <c r="AG2331" s="408"/>
      <c r="AH2331" s="400"/>
      <c r="AI2331" s="400"/>
      <c r="AJ2331" s="400"/>
      <c r="AK2331" s="400"/>
      <c r="AL2331" s="6"/>
      <c r="AM2331" s="6"/>
      <c r="AN2331" s="8"/>
    </row>
    <row r="2332" spans="1:40">
      <c r="A2332" s="725"/>
      <c r="B2332" s="727"/>
      <c r="C2332" s="726"/>
      <c r="D2332" s="726"/>
      <c r="E2332" s="400"/>
      <c r="F2332" s="401"/>
      <c r="G2332" s="400"/>
      <c r="H2332" s="400"/>
      <c r="I2332" s="400"/>
      <c r="J2332" s="409"/>
      <c r="K2332" s="400"/>
      <c r="L2332" s="400"/>
      <c r="M2332" s="400"/>
      <c r="N2332" s="400"/>
      <c r="O2332" s="400"/>
      <c r="P2332" s="400"/>
      <c r="Q2332" s="400"/>
      <c r="R2332" s="400"/>
      <c r="S2332" s="400"/>
      <c r="T2332" s="400"/>
      <c r="V2332" s="403"/>
      <c r="W2332" s="403"/>
      <c r="X2332" s="403"/>
      <c r="Y2332" s="400"/>
      <c r="Z2332" s="400"/>
      <c r="AA2332" s="400"/>
      <c r="AB2332" s="400"/>
      <c r="AC2332" s="400"/>
      <c r="AD2332" s="400"/>
      <c r="AE2332" s="400"/>
      <c r="AF2332" s="400"/>
      <c r="AG2332" s="408"/>
      <c r="AH2332" s="400"/>
      <c r="AI2332" s="400"/>
      <c r="AJ2332" s="400"/>
      <c r="AK2332" s="400"/>
      <c r="AL2332" s="6"/>
      <c r="AM2332" s="6"/>
      <c r="AN2332" s="8"/>
    </row>
    <row r="2333" spans="1:40">
      <c r="A2333" s="725"/>
      <c r="B2333" s="727"/>
      <c r="C2333" s="726"/>
      <c r="D2333" s="726"/>
      <c r="E2333" s="400"/>
      <c r="F2333" s="401"/>
      <c r="G2333" s="400"/>
      <c r="H2333" s="400"/>
      <c r="I2333" s="400"/>
      <c r="J2333" s="409"/>
      <c r="K2333" s="400"/>
      <c r="L2333" s="400"/>
      <c r="M2333" s="400"/>
      <c r="N2333" s="400"/>
      <c r="O2333" s="400"/>
      <c r="P2333" s="400"/>
      <c r="Q2333" s="400"/>
      <c r="R2333" s="400"/>
      <c r="S2333" s="400"/>
      <c r="T2333" s="400"/>
      <c r="V2333" s="403"/>
      <c r="W2333" s="403"/>
      <c r="X2333" s="403"/>
      <c r="Y2333" s="400"/>
      <c r="Z2333" s="400"/>
      <c r="AA2333" s="400"/>
      <c r="AB2333" s="400"/>
      <c r="AC2333" s="400"/>
      <c r="AD2333" s="400"/>
      <c r="AE2333" s="400"/>
      <c r="AF2333" s="400"/>
      <c r="AG2333" s="408"/>
      <c r="AH2333" s="400"/>
      <c r="AI2333" s="400"/>
      <c r="AJ2333" s="400"/>
      <c r="AK2333" s="400"/>
      <c r="AL2333" s="6"/>
      <c r="AM2333" s="6"/>
      <c r="AN2333" s="8"/>
    </row>
    <row r="2334" spans="1:40">
      <c r="A2334" s="725"/>
      <c r="B2334" s="727"/>
      <c r="C2334" s="726"/>
      <c r="D2334" s="726"/>
      <c r="E2334" s="400"/>
      <c r="F2334" s="401"/>
      <c r="G2334" s="400"/>
      <c r="H2334" s="400"/>
      <c r="I2334" s="400"/>
      <c r="J2334" s="409"/>
      <c r="K2334" s="400"/>
      <c r="L2334" s="400"/>
      <c r="M2334" s="400"/>
      <c r="N2334" s="400"/>
      <c r="O2334" s="400"/>
      <c r="P2334" s="400"/>
      <c r="Q2334" s="400"/>
      <c r="R2334" s="400"/>
      <c r="S2334" s="400"/>
      <c r="T2334" s="400"/>
      <c r="V2334" s="403"/>
      <c r="W2334" s="403"/>
      <c r="X2334" s="403"/>
      <c r="Y2334" s="400"/>
      <c r="Z2334" s="400"/>
      <c r="AA2334" s="400"/>
      <c r="AB2334" s="400"/>
      <c r="AC2334" s="400"/>
      <c r="AD2334" s="400"/>
      <c r="AE2334" s="400"/>
      <c r="AF2334" s="400"/>
      <c r="AG2334" s="408"/>
      <c r="AH2334" s="400"/>
      <c r="AI2334" s="400"/>
      <c r="AJ2334" s="400"/>
      <c r="AK2334" s="400"/>
      <c r="AL2334" s="6"/>
      <c r="AM2334" s="6"/>
      <c r="AN2334" s="8"/>
    </row>
    <row r="2335" spans="1:40">
      <c r="A2335" s="725"/>
      <c r="B2335" s="727"/>
      <c r="C2335" s="726"/>
      <c r="D2335" s="726"/>
      <c r="E2335" s="400"/>
      <c r="F2335" s="401"/>
      <c r="G2335" s="400"/>
      <c r="H2335" s="400"/>
      <c r="I2335" s="400"/>
      <c r="J2335" s="409"/>
      <c r="K2335" s="400"/>
      <c r="L2335" s="400"/>
      <c r="M2335" s="400"/>
      <c r="N2335" s="400"/>
      <c r="O2335" s="400"/>
      <c r="P2335" s="400"/>
      <c r="Q2335" s="400"/>
      <c r="R2335" s="400"/>
      <c r="S2335" s="400"/>
      <c r="T2335" s="400"/>
      <c r="V2335" s="403"/>
      <c r="W2335" s="403"/>
      <c r="X2335" s="403"/>
      <c r="Y2335" s="400"/>
      <c r="Z2335" s="400"/>
      <c r="AA2335" s="400"/>
      <c r="AB2335" s="400"/>
      <c r="AC2335" s="400"/>
      <c r="AD2335" s="400"/>
      <c r="AE2335" s="400"/>
      <c r="AF2335" s="400"/>
      <c r="AG2335" s="408"/>
      <c r="AH2335" s="400"/>
      <c r="AI2335" s="400"/>
      <c r="AJ2335" s="400"/>
      <c r="AK2335" s="400"/>
      <c r="AL2335" s="6"/>
      <c r="AM2335" s="6"/>
      <c r="AN2335" s="8"/>
    </row>
    <row r="2336" spans="1:40">
      <c r="A2336" s="725"/>
      <c r="B2336" s="727"/>
      <c r="C2336" s="726"/>
      <c r="D2336" s="726"/>
      <c r="E2336" s="400"/>
      <c r="F2336" s="401"/>
      <c r="G2336" s="400"/>
      <c r="H2336" s="400"/>
      <c r="I2336" s="400"/>
      <c r="J2336" s="409"/>
      <c r="K2336" s="400"/>
      <c r="L2336" s="400"/>
      <c r="M2336" s="400"/>
      <c r="N2336" s="400"/>
      <c r="O2336" s="400"/>
      <c r="P2336" s="400"/>
      <c r="Q2336" s="400"/>
      <c r="R2336" s="400"/>
      <c r="S2336" s="400"/>
      <c r="T2336" s="400"/>
      <c r="V2336" s="403"/>
      <c r="W2336" s="403"/>
      <c r="X2336" s="403"/>
      <c r="Y2336" s="400"/>
      <c r="Z2336" s="400"/>
      <c r="AA2336" s="400"/>
      <c r="AB2336" s="400"/>
      <c r="AC2336" s="400"/>
      <c r="AD2336" s="400"/>
      <c r="AE2336" s="400"/>
      <c r="AF2336" s="400"/>
      <c r="AG2336" s="408"/>
      <c r="AH2336" s="400"/>
      <c r="AI2336" s="400"/>
      <c r="AJ2336" s="400"/>
      <c r="AK2336" s="400"/>
      <c r="AL2336" s="6"/>
      <c r="AM2336" s="6"/>
      <c r="AN2336" s="8"/>
    </row>
    <row r="2337" spans="1:40">
      <c r="A2337" s="725"/>
      <c r="B2337" s="727"/>
      <c r="C2337" s="726"/>
      <c r="D2337" s="726"/>
      <c r="E2337" s="400"/>
      <c r="F2337" s="401"/>
      <c r="G2337" s="400"/>
      <c r="H2337" s="400"/>
      <c r="I2337" s="400"/>
      <c r="J2337" s="409"/>
      <c r="K2337" s="400"/>
      <c r="L2337" s="400"/>
      <c r="M2337" s="400"/>
      <c r="N2337" s="400"/>
      <c r="O2337" s="400"/>
      <c r="P2337" s="400"/>
      <c r="Q2337" s="400"/>
      <c r="R2337" s="400"/>
      <c r="S2337" s="400"/>
      <c r="T2337" s="400"/>
      <c r="V2337" s="403"/>
      <c r="W2337" s="403"/>
      <c r="X2337" s="403"/>
      <c r="Y2337" s="400"/>
      <c r="Z2337" s="400"/>
      <c r="AA2337" s="400"/>
      <c r="AB2337" s="400"/>
      <c r="AC2337" s="400"/>
      <c r="AD2337" s="400"/>
      <c r="AE2337" s="400"/>
      <c r="AF2337" s="400"/>
      <c r="AG2337" s="408"/>
      <c r="AH2337" s="400"/>
      <c r="AI2337" s="400"/>
      <c r="AJ2337" s="400"/>
      <c r="AK2337" s="400"/>
      <c r="AL2337" s="6"/>
      <c r="AM2337" s="6"/>
      <c r="AN2337" s="8"/>
    </row>
    <row r="2338" spans="1:40">
      <c r="A2338" s="725"/>
      <c r="B2338" s="727"/>
      <c r="C2338" s="726"/>
      <c r="D2338" s="726"/>
      <c r="E2338" s="400"/>
      <c r="F2338" s="401"/>
      <c r="G2338" s="400"/>
      <c r="H2338" s="400"/>
      <c r="I2338" s="400"/>
      <c r="J2338" s="409"/>
      <c r="K2338" s="400"/>
      <c r="L2338" s="400"/>
      <c r="M2338" s="400"/>
      <c r="N2338" s="400"/>
      <c r="O2338" s="400"/>
      <c r="P2338" s="400"/>
      <c r="Q2338" s="400"/>
      <c r="R2338" s="400"/>
      <c r="S2338" s="400"/>
      <c r="T2338" s="400"/>
      <c r="V2338" s="403"/>
      <c r="W2338" s="403"/>
      <c r="X2338" s="403"/>
      <c r="Y2338" s="400"/>
      <c r="Z2338" s="400"/>
      <c r="AA2338" s="400"/>
      <c r="AB2338" s="400"/>
      <c r="AC2338" s="400"/>
      <c r="AD2338" s="400"/>
      <c r="AE2338" s="400"/>
      <c r="AF2338" s="400"/>
      <c r="AG2338" s="408"/>
      <c r="AH2338" s="400"/>
      <c r="AI2338" s="400"/>
      <c r="AJ2338" s="400"/>
      <c r="AK2338" s="400"/>
      <c r="AL2338" s="6"/>
      <c r="AM2338" s="6"/>
      <c r="AN2338" s="8"/>
    </row>
    <row r="2339" spans="1:40">
      <c r="A2339" s="725"/>
      <c r="B2339" s="727"/>
      <c r="C2339" s="726"/>
      <c r="D2339" s="726"/>
      <c r="E2339" s="400"/>
      <c r="F2339" s="401"/>
      <c r="G2339" s="400"/>
      <c r="H2339" s="400"/>
      <c r="I2339" s="400"/>
      <c r="J2339" s="409"/>
      <c r="K2339" s="400"/>
      <c r="L2339" s="400"/>
      <c r="M2339" s="400"/>
      <c r="N2339" s="400"/>
      <c r="O2339" s="400"/>
      <c r="P2339" s="400"/>
      <c r="Q2339" s="400"/>
      <c r="R2339" s="400"/>
      <c r="S2339" s="400"/>
      <c r="T2339" s="400"/>
      <c r="V2339" s="403"/>
      <c r="W2339" s="403"/>
      <c r="X2339" s="403"/>
      <c r="Y2339" s="400"/>
      <c r="Z2339" s="400"/>
      <c r="AA2339" s="400"/>
      <c r="AB2339" s="400"/>
      <c r="AC2339" s="400"/>
      <c r="AD2339" s="400"/>
      <c r="AE2339" s="400"/>
      <c r="AF2339" s="400"/>
      <c r="AG2339" s="408"/>
      <c r="AH2339" s="400"/>
      <c r="AI2339" s="400"/>
      <c r="AJ2339" s="400"/>
      <c r="AK2339" s="400"/>
      <c r="AL2339" s="6"/>
      <c r="AM2339" s="6"/>
      <c r="AN2339" s="8"/>
    </row>
    <row r="2340" spans="1:40">
      <c r="A2340" s="725"/>
      <c r="B2340" s="727"/>
      <c r="C2340" s="726"/>
      <c r="D2340" s="726"/>
      <c r="E2340" s="400"/>
      <c r="F2340" s="401"/>
      <c r="G2340" s="400"/>
      <c r="H2340" s="400"/>
      <c r="I2340" s="400"/>
      <c r="J2340" s="409"/>
      <c r="K2340" s="400"/>
      <c r="L2340" s="400"/>
      <c r="M2340" s="400"/>
      <c r="N2340" s="400"/>
      <c r="O2340" s="400"/>
      <c r="P2340" s="400"/>
      <c r="Q2340" s="400"/>
      <c r="R2340" s="400"/>
      <c r="S2340" s="400"/>
      <c r="T2340" s="400"/>
      <c r="V2340" s="403"/>
      <c r="W2340" s="403"/>
      <c r="X2340" s="403"/>
      <c r="Y2340" s="400"/>
      <c r="Z2340" s="400"/>
      <c r="AA2340" s="400"/>
      <c r="AB2340" s="400"/>
      <c r="AC2340" s="400"/>
      <c r="AD2340" s="400"/>
      <c r="AE2340" s="400"/>
      <c r="AF2340" s="400"/>
      <c r="AG2340" s="408"/>
      <c r="AH2340" s="400"/>
      <c r="AI2340" s="400"/>
      <c r="AJ2340" s="400"/>
      <c r="AK2340" s="400"/>
      <c r="AL2340" s="6"/>
      <c r="AM2340" s="6"/>
      <c r="AN2340" s="8"/>
    </row>
    <row r="2341" spans="1:40">
      <c r="A2341" s="725"/>
      <c r="B2341" s="727"/>
      <c r="C2341" s="726"/>
      <c r="D2341" s="726"/>
      <c r="E2341" s="400"/>
      <c r="F2341" s="401"/>
      <c r="G2341" s="400"/>
      <c r="H2341" s="400"/>
      <c r="I2341" s="400"/>
      <c r="J2341" s="409"/>
      <c r="K2341" s="400"/>
      <c r="L2341" s="400"/>
      <c r="M2341" s="400"/>
      <c r="N2341" s="400"/>
      <c r="O2341" s="400"/>
      <c r="P2341" s="400"/>
      <c r="Q2341" s="400"/>
      <c r="R2341" s="400"/>
      <c r="S2341" s="400"/>
      <c r="T2341" s="400"/>
      <c r="V2341" s="403"/>
      <c r="W2341" s="403"/>
      <c r="X2341" s="403"/>
      <c r="Y2341" s="400"/>
      <c r="Z2341" s="400"/>
      <c r="AA2341" s="400"/>
      <c r="AB2341" s="400"/>
      <c r="AC2341" s="400"/>
      <c r="AD2341" s="400"/>
      <c r="AE2341" s="400"/>
      <c r="AF2341" s="400"/>
      <c r="AG2341" s="408"/>
      <c r="AH2341" s="400"/>
      <c r="AI2341" s="400"/>
      <c r="AJ2341" s="400"/>
      <c r="AK2341" s="400"/>
      <c r="AL2341" s="6"/>
      <c r="AM2341" s="6"/>
      <c r="AN2341" s="8"/>
    </row>
    <row r="2342" spans="1:40">
      <c r="A2342" s="725"/>
      <c r="B2342" s="727"/>
      <c r="C2342" s="726"/>
      <c r="D2342" s="726"/>
      <c r="E2342" s="400"/>
      <c r="F2342" s="401"/>
      <c r="G2342" s="400"/>
      <c r="H2342" s="400"/>
      <c r="I2342" s="400"/>
      <c r="J2342" s="409"/>
      <c r="K2342" s="400"/>
      <c r="L2342" s="400"/>
      <c r="M2342" s="400"/>
      <c r="N2342" s="400"/>
      <c r="O2342" s="400"/>
      <c r="P2342" s="400"/>
      <c r="Q2342" s="400"/>
      <c r="R2342" s="400"/>
      <c r="S2342" s="400"/>
      <c r="T2342" s="400"/>
      <c r="V2342" s="403"/>
      <c r="W2342" s="403"/>
      <c r="X2342" s="403"/>
      <c r="Y2342" s="400"/>
      <c r="Z2342" s="400"/>
      <c r="AA2342" s="400"/>
      <c r="AB2342" s="400"/>
      <c r="AC2342" s="400"/>
      <c r="AD2342" s="400"/>
      <c r="AE2342" s="400"/>
      <c r="AF2342" s="400"/>
      <c r="AG2342" s="408"/>
      <c r="AH2342" s="400"/>
      <c r="AI2342" s="400"/>
      <c r="AJ2342" s="400"/>
      <c r="AK2342" s="400"/>
      <c r="AL2342" s="6"/>
      <c r="AM2342" s="6"/>
      <c r="AN2342" s="8"/>
    </row>
    <row r="2343" spans="1:40">
      <c r="A2343" s="725"/>
      <c r="B2343" s="727"/>
      <c r="C2343" s="726"/>
      <c r="D2343" s="726"/>
      <c r="E2343" s="400"/>
      <c r="F2343" s="401"/>
      <c r="G2343" s="400"/>
      <c r="H2343" s="400"/>
      <c r="I2343" s="400"/>
      <c r="J2343" s="409"/>
      <c r="K2343" s="400"/>
      <c r="L2343" s="400"/>
      <c r="M2343" s="400"/>
      <c r="N2343" s="400"/>
      <c r="O2343" s="400"/>
      <c r="P2343" s="400"/>
      <c r="Q2343" s="400"/>
      <c r="R2343" s="400"/>
      <c r="S2343" s="400"/>
      <c r="T2343" s="400"/>
      <c r="V2343" s="403"/>
      <c r="W2343" s="403"/>
      <c r="X2343" s="403"/>
      <c r="Y2343" s="400"/>
      <c r="Z2343" s="400"/>
      <c r="AA2343" s="400"/>
      <c r="AB2343" s="400"/>
      <c r="AC2343" s="400"/>
      <c r="AD2343" s="400"/>
      <c r="AE2343" s="400"/>
      <c r="AF2343" s="400"/>
      <c r="AG2343" s="408"/>
      <c r="AH2343" s="400"/>
      <c r="AI2343" s="400"/>
      <c r="AJ2343" s="400"/>
      <c r="AK2343" s="400"/>
      <c r="AL2343" s="6"/>
      <c r="AM2343" s="6"/>
      <c r="AN2343" s="8"/>
    </row>
    <row r="2344" spans="1:40">
      <c r="A2344" s="725"/>
      <c r="B2344" s="727"/>
      <c r="C2344" s="726"/>
      <c r="D2344" s="726"/>
      <c r="E2344" s="400"/>
      <c r="F2344" s="401"/>
      <c r="G2344" s="400"/>
      <c r="H2344" s="400"/>
      <c r="I2344" s="400"/>
      <c r="J2344" s="409"/>
      <c r="K2344" s="400"/>
      <c r="L2344" s="400"/>
      <c r="M2344" s="400"/>
      <c r="N2344" s="400"/>
      <c r="O2344" s="400"/>
      <c r="P2344" s="400"/>
      <c r="Q2344" s="400"/>
      <c r="R2344" s="400"/>
      <c r="S2344" s="400"/>
      <c r="T2344" s="400"/>
      <c r="V2344" s="403"/>
      <c r="W2344" s="403"/>
      <c r="X2344" s="403"/>
      <c r="Y2344" s="400"/>
      <c r="Z2344" s="400"/>
      <c r="AA2344" s="400"/>
      <c r="AB2344" s="400"/>
      <c r="AC2344" s="400"/>
      <c r="AD2344" s="400"/>
      <c r="AE2344" s="400"/>
      <c r="AF2344" s="400"/>
      <c r="AG2344" s="408"/>
      <c r="AH2344" s="400"/>
      <c r="AI2344" s="400"/>
      <c r="AJ2344" s="400"/>
      <c r="AK2344" s="400"/>
      <c r="AL2344" s="6"/>
      <c r="AM2344" s="6"/>
      <c r="AN2344" s="8"/>
    </row>
    <row r="2345" spans="1:40">
      <c r="A2345" s="725"/>
      <c r="B2345" s="727"/>
      <c r="C2345" s="726"/>
      <c r="D2345" s="726"/>
      <c r="E2345" s="400"/>
      <c r="F2345" s="401"/>
      <c r="G2345" s="400"/>
      <c r="H2345" s="400"/>
      <c r="I2345" s="400"/>
      <c r="J2345" s="409"/>
      <c r="K2345" s="400"/>
      <c r="L2345" s="400"/>
      <c r="M2345" s="400"/>
      <c r="N2345" s="400"/>
      <c r="O2345" s="400"/>
      <c r="P2345" s="400"/>
      <c r="Q2345" s="400"/>
      <c r="R2345" s="400"/>
      <c r="S2345" s="400"/>
      <c r="T2345" s="400"/>
      <c r="V2345" s="403"/>
      <c r="W2345" s="403"/>
      <c r="X2345" s="403"/>
      <c r="Y2345" s="400"/>
      <c r="Z2345" s="400"/>
      <c r="AA2345" s="400"/>
      <c r="AB2345" s="400"/>
      <c r="AC2345" s="400"/>
      <c r="AD2345" s="400"/>
      <c r="AE2345" s="400"/>
      <c r="AF2345" s="400"/>
      <c r="AG2345" s="408"/>
      <c r="AH2345" s="400"/>
      <c r="AI2345" s="400"/>
      <c r="AJ2345" s="400"/>
      <c r="AK2345" s="400"/>
      <c r="AL2345" s="6"/>
      <c r="AM2345" s="6"/>
      <c r="AN2345" s="8"/>
    </row>
    <row r="2346" spans="1:40">
      <c r="A2346" s="725"/>
      <c r="B2346" s="727"/>
      <c r="C2346" s="726"/>
      <c r="D2346" s="726"/>
      <c r="E2346" s="400"/>
      <c r="F2346" s="401"/>
      <c r="G2346" s="400"/>
      <c r="H2346" s="400"/>
      <c r="I2346" s="400"/>
      <c r="J2346" s="409"/>
      <c r="K2346" s="400"/>
      <c r="L2346" s="400"/>
      <c r="M2346" s="400"/>
      <c r="N2346" s="400"/>
      <c r="O2346" s="400"/>
      <c r="P2346" s="400"/>
      <c r="Q2346" s="400"/>
      <c r="R2346" s="400"/>
      <c r="S2346" s="400"/>
      <c r="T2346" s="400"/>
      <c r="V2346" s="403"/>
      <c r="W2346" s="403"/>
      <c r="X2346" s="403"/>
      <c r="Y2346" s="400"/>
      <c r="Z2346" s="400"/>
      <c r="AA2346" s="400"/>
      <c r="AB2346" s="400"/>
      <c r="AC2346" s="400"/>
      <c r="AD2346" s="400"/>
      <c r="AE2346" s="400"/>
      <c r="AF2346" s="400"/>
      <c r="AG2346" s="408"/>
      <c r="AH2346" s="400"/>
      <c r="AI2346" s="400"/>
      <c r="AJ2346" s="400"/>
      <c r="AK2346" s="400"/>
      <c r="AL2346" s="6"/>
      <c r="AM2346" s="6"/>
      <c r="AN2346" s="8"/>
    </row>
    <row r="2347" spans="1:40">
      <c r="A2347" s="725"/>
      <c r="B2347" s="727"/>
      <c r="C2347" s="726"/>
      <c r="D2347" s="726"/>
      <c r="E2347" s="400"/>
      <c r="F2347" s="401"/>
      <c r="G2347" s="400"/>
      <c r="H2347" s="400"/>
      <c r="I2347" s="400"/>
      <c r="J2347" s="409"/>
      <c r="K2347" s="400"/>
      <c r="L2347" s="400"/>
      <c r="M2347" s="400"/>
      <c r="N2347" s="400"/>
      <c r="O2347" s="400"/>
      <c r="P2347" s="400"/>
      <c r="Q2347" s="400"/>
      <c r="R2347" s="400"/>
      <c r="S2347" s="400"/>
      <c r="T2347" s="400"/>
      <c r="V2347" s="403"/>
      <c r="W2347" s="403"/>
      <c r="X2347" s="403"/>
      <c r="Y2347" s="400"/>
      <c r="Z2347" s="400"/>
      <c r="AA2347" s="400"/>
      <c r="AB2347" s="400"/>
      <c r="AC2347" s="400"/>
      <c r="AD2347" s="400"/>
      <c r="AE2347" s="400"/>
      <c r="AF2347" s="400"/>
      <c r="AG2347" s="408"/>
      <c r="AH2347" s="400"/>
      <c r="AI2347" s="400"/>
      <c r="AJ2347" s="400"/>
      <c r="AK2347" s="400"/>
      <c r="AL2347" s="6"/>
      <c r="AM2347" s="6"/>
      <c r="AN2347" s="8"/>
    </row>
    <row r="2348" spans="1:40">
      <c r="A2348" s="725"/>
      <c r="B2348" s="727"/>
      <c r="C2348" s="726"/>
      <c r="D2348" s="726"/>
      <c r="E2348" s="400"/>
      <c r="F2348" s="401"/>
      <c r="G2348" s="400"/>
      <c r="H2348" s="400"/>
      <c r="I2348" s="400"/>
      <c r="J2348" s="409"/>
      <c r="K2348" s="400"/>
      <c r="L2348" s="400"/>
      <c r="M2348" s="400"/>
      <c r="N2348" s="400"/>
      <c r="O2348" s="400"/>
      <c r="P2348" s="400"/>
      <c r="Q2348" s="400"/>
      <c r="R2348" s="400"/>
      <c r="S2348" s="400"/>
      <c r="T2348" s="400"/>
      <c r="V2348" s="403"/>
      <c r="W2348" s="403"/>
      <c r="X2348" s="403"/>
      <c r="Y2348" s="400"/>
      <c r="Z2348" s="400"/>
      <c r="AA2348" s="400"/>
      <c r="AB2348" s="400"/>
      <c r="AC2348" s="400"/>
      <c r="AD2348" s="400"/>
      <c r="AE2348" s="400"/>
      <c r="AF2348" s="400"/>
      <c r="AG2348" s="408"/>
      <c r="AH2348" s="400"/>
      <c r="AI2348" s="400"/>
      <c r="AJ2348" s="400"/>
      <c r="AK2348" s="400"/>
      <c r="AL2348" s="6"/>
      <c r="AM2348" s="6"/>
      <c r="AN2348" s="8"/>
    </row>
    <row r="2349" spans="1:40">
      <c r="A2349" s="725"/>
      <c r="B2349" s="727"/>
      <c r="C2349" s="726"/>
      <c r="D2349" s="726"/>
      <c r="E2349" s="400"/>
      <c r="F2349" s="401"/>
      <c r="G2349" s="400"/>
      <c r="H2349" s="400"/>
      <c r="I2349" s="400"/>
      <c r="J2349" s="409"/>
      <c r="K2349" s="400"/>
      <c r="L2349" s="400"/>
      <c r="M2349" s="400"/>
      <c r="N2349" s="400"/>
      <c r="O2349" s="400"/>
      <c r="P2349" s="400"/>
      <c r="Q2349" s="400"/>
      <c r="R2349" s="400"/>
      <c r="S2349" s="400"/>
      <c r="T2349" s="400"/>
      <c r="V2349" s="403"/>
      <c r="W2349" s="403"/>
      <c r="X2349" s="403"/>
      <c r="Y2349" s="400"/>
      <c r="Z2349" s="400"/>
      <c r="AA2349" s="400"/>
      <c r="AB2349" s="400"/>
      <c r="AC2349" s="400"/>
      <c r="AD2349" s="400"/>
      <c r="AE2349" s="400"/>
      <c r="AF2349" s="400"/>
      <c r="AG2349" s="408"/>
      <c r="AH2349" s="400"/>
      <c r="AI2349" s="400"/>
      <c r="AJ2349" s="400"/>
      <c r="AK2349" s="400"/>
      <c r="AL2349" s="6"/>
      <c r="AM2349" s="6"/>
      <c r="AN2349" s="8"/>
    </row>
    <row r="2350" spans="1:40">
      <c r="A2350" s="725"/>
      <c r="B2350" s="727"/>
      <c r="C2350" s="726"/>
      <c r="D2350" s="726"/>
      <c r="E2350" s="400"/>
      <c r="F2350" s="401"/>
      <c r="G2350" s="400"/>
      <c r="H2350" s="400"/>
      <c r="I2350" s="400"/>
      <c r="J2350" s="409"/>
      <c r="K2350" s="400"/>
      <c r="L2350" s="400"/>
      <c r="M2350" s="400"/>
      <c r="N2350" s="400"/>
      <c r="O2350" s="400"/>
      <c r="P2350" s="400"/>
      <c r="Q2350" s="400"/>
      <c r="R2350" s="400"/>
      <c r="S2350" s="400"/>
      <c r="T2350" s="400"/>
      <c r="V2350" s="403"/>
      <c r="W2350" s="403"/>
      <c r="X2350" s="403"/>
      <c r="Y2350" s="400"/>
      <c r="Z2350" s="400"/>
      <c r="AA2350" s="400"/>
      <c r="AB2350" s="400"/>
      <c r="AC2350" s="400"/>
      <c r="AD2350" s="400"/>
      <c r="AE2350" s="400"/>
      <c r="AF2350" s="400"/>
      <c r="AG2350" s="408"/>
      <c r="AH2350" s="400"/>
      <c r="AI2350" s="400"/>
      <c r="AJ2350" s="400"/>
      <c r="AK2350" s="400"/>
      <c r="AL2350" s="6"/>
      <c r="AM2350" s="6"/>
      <c r="AN2350" s="8"/>
    </row>
    <row r="2351" spans="1:40">
      <c r="A2351" s="725"/>
      <c r="B2351" s="727"/>
      <c r="C2351" s="726"/>
      <c r="D2351" s="726"/>
      <c r="E2351" s="400"/>
      <c r="F2351" s="401"/>
      <c r="G2351" s="400"/>
      <c r="H2351" s="400"/>
      <c r="I2351" s="400"/>
      <c r="J2351" s="409"/>
      <c r="K2351" s="400"/>
      <c r="L2351" s="400"/>
      <c r="M2351" s="400"/>
      <c r="N2351" s="400"/>
      <c r="O2351" s="400"/>
      <c r="P2351" s="400"/>
      <c r="Q2351" s="400"/>
      <c r="R2351" s="400"/>
      <c r="S2351" s="400"/>
      <c r="T2351" s="400"/>
      <c r="V2351" s="403"/>
      <c r="W2351" s="403"/>
      <c r="X2351" s="403"/>
      <c r="Y2351" s="400"/>
      <c r="Z2351" s="400"/>
      <c r="AA2351" s="400"/>
      <c r="AB2351" s="400"/>
      <c r="AC2351" s="400"/>
      <c r="AD2351" s="400"/>
      <c r="AE2351" s="400"/>
      <c r="AF2351" s="400"/>
      <c r="AG2351" s="408"/>
      <c r="AH2351" s="400"/>
      <c r="AI2351" s="400"/>
      <c r="AJ2351" s="400"/>
      <c r="AK2351" s="400"/>
      <c r="AL2351" s="6"/>
      <c r="AM2351" s="6"/>
      <c r="AN2351" s="8"/>
    </row>
    <row r="2352" spans="1:40">
      <c r="A2352" s="725"/>
      <c r="B2352" s="727"/>
      <c r="C2352" s="726"/>
      <c r="D2352" s="726"/>
      <c r="E2352" s="400"/>
      <c r="F2352" s="401"/>
      <c r="G2352" s="400"/>
      <c r="H2352" s="400"/>
      <c r="I2352" s="400"/>
      <c r="J2352" s="409"/>
      <c r="K2352" s="400"/>
      <c r="L2352" s="400"/>
      <c r="M2352" s="400"/>
      <c r="N2352" s="400"/>
      <c r="O2352" s="400"/>
      <c r="P2352" s="400"/>
      <c r="Q2352" s="400"/>
      <c r="R2352" s="400"/>
      <c r="S2352" s="400"/>
      <c r="T2352" s="400"/>
      <c r="V2352" s="403"/>
      <c r="W2352" s="403"/>
      <c r="X2352" s="403"/>
      <c r="Y2352" s="400"/>
      <c r="Z2352" s="400"/>
      <c r="AA2352" s="400"/>
      <c r="AB2352" s="400"/>
      <c r="AC2352" s="400"/>
      <c r="AD2352" s="400"/>
      <c r="AE2352" s="400"/>
      <c r="AF2352" s="400"/>
      <c r="AG2352" s="408"/>
      <c r="AH2352" s="400"/>
      <c r="AI2352" s="400"/>
      <c r="AJ2352" s="400"/>
      <c r="AK2352" s="400"/>
      <c r="AL2352" s="6"/>
      <c r="AM2352" s="6"/>
      <c r="AN2352" s="8"/>
    </row>
    <row r="2353" spans="1:40">
      <c r="A2353" s="725"/>
      <c r="B2353" s="727"/>
      <c r="C2353" s="726"/>
      <c r="D2353" s="726"/>
      <c r="E2353" s="400"/>
      <c r="F2353" s="401"/>
      <c r="G2353" s="400"/>
      <c r="H2353" s="400"/>
      <c r="I2353" s="400"/>
      <c r="J2353" s="409"/>
      <c r="K2353" s="400"/>
      <c r="L2353" s="400"/>
      <c r="M2353" s="400"/>
      <c r="N2353" s="400"/>
      <c r="O2353" s="400"/>
      <c r="P2353" s="400"/>
      <c r="Q2353" s="400"/>
      <c r="R2353" s="400"/>
      <c r="S2353" s="400"/>
      <c r="T2353" s="400"/>
      <c r="V2353" s="403"/>
      <c r="W2353" s="403"/>
      <c r="X2353" s="403"/>
      <c r="Y2353" s="400"/>
      <c r="Z2353" s="400"/>
      <c r="AA2353" s="400"/>
      <c r="AB2353" s="400"/>
      <c r="AC2353" s="400"/>
      <c r="AD2353" s="400"/>
      <c r="AE2353" s="400"/>
      <c r="AF2353" s="400"/>
      <c r="AG2353" s="408"/>
      <c r="AH2353" s="400"/>
      <c r="AI2353" s="400"/>
      <c r="AJ2353" s="400"/>
      <c r="AK2353" s="400"/>
      <c r="AL2353" s="6"/>
      <c r="AM2353" s="6"/>
      <c r="AN2353" s="8"/>
    </row>
    <row r="2354" spans="1:40">
      <c r="A2354" s="725"/>
      <c r="B2354" s="727"/>
      <c r="C2354" s="726"/>
      <c r="D2354" s="726"/>
      <c r="E2354" s="400"/>
      <c r="F2354" s="401"/>
      <c r="G2354" s="400"/>
      <c r="H2354" s="400"/>
      <c r="I2354" s="400"/>
      <c r="J2354" s="409"/>
      <c r="K2354" s="400"/>
      <c r="L2354" s="400"/>
      <c r="M2354" s="400"/>
      <c r="N2354" s="400"/>
      <c r="O2354" s="400"/>
      <c r="P2354" s="400"/>
      <c r="Q2354" s="400"/>
      <c r="R2354" s="400"/>
      <c r="S2354" s="400"/>
      <c r="T2354" s="400"/>
      <c r="V2354" s="403"/>
      <c r="W2354" s="403"/>
      <c r="X2354" s="403"/>
      <c r="Y2354" s="400"/>
      <c r="Z2354" s="400"/>
      <c r="AA2354" s="400"/>
      <c r="AB2354" s="400"/>
      <c r="AC2354" s="400"/>
      <c r="AD2354" s="400"/>
      <c r="AE2354" s="400"/>
      <c r="AF2354" s="400"/>
      <c r="AG2354" s="408"/>
      <c r="AH2354" s="400"/>
      <c r="AI2354" s="400"/>
      <c r="AJ2354" s="400"/>
      <c r="AK2354" s="400"/>
      <c r="AL2354" s="6"/>
      <c r="AM2354" s="6"/>
      <c r="AN2354" s="8"/>
    </row>
    <row r="2355" spans="1:40">
      <c r="A2355" s="725"/>
      <c r="B2355" s="727"/>
      <c r="C2355" s="726"/>
      <c r="D2355" s="726"/>
      <c r="E2355" s="400"/>
      <c r="F2355" s="401"/>
      <c r="G2355" s="400"/>
      <c r="H2355" s="400"/>
      <c r="I2355" s="400"/>
      <c r="J2355" s="409"/>
      <c r="K2355" s="400"/>
      <c r="L2355" s="400"/>
      <c r="M2355" s="400"/>
      <c r="N2355" s="400"/>
      <c r="O2355" s="400"/>
      <c r="P2355" s="400"/>
      <c r="Q2355" s="400"/>
      <c r="R2355" s="400"/>
      <c r="S2355" s="400"/>
      <c r="T2355" s="400"/>
      <c r="V2355" s="403"/>
      <c r="W2355" s="403"/>
      <c r="X2355" s="403"/>
      <c r="Y2355" s="400"/>
      <c r="Z2355" s="400"/>
      <c r="AA2355" s="400"/>
      <c r="AB2355" s="400"/>
      <c r="AC2355" s="400"/>
      <c r="AD2355" s="400"/>
      <c r="AE2355" s="400"/>
      <c r="AF2355" s="400"/>
      <c r="AG2355" s="408"/>
      <c r="AH2355" s="400"/>
      <c r="AI2355" s="400"/>
      <c r="AJ2355" s="400"/>
      <c r="AK2355" s="400"/>
      <c r="AL2355" s="6"/>
      <c r="AM2355" s="6"/>
      <c r="AN2355" s="8"/>
    </row>
    <row r="2356" spans="1:40">
      <c r="A2356" s="725"/>
      <c r="B2356" s="727"/>
      <c r="C2356" s="726"/>
      <c r="D2356" s="726"/>
      <c r="E2356" s="400"/>
      <c r="F2356" s="401"/>
      <c r="G2356" s="400"/>
      <c r="H2356" s="400"/>
      <c r="I2356" s="400"/>
      <c r="J2356" s="409"/>
      <c r="K2356" s="400"/>
      <c r="L2356" s="400"/>
      <c r="M2356" s="400"/>
      <c r="N2356" s="400"/>
      <c r="O2356" s="400"/>
      <c r="P2356" s="400"/>
      <c r="Q2356" s="400"/>
      <c r="R2356" s="400"/>
      <c r="S2356" s="400"/>
      <c r="T2356" s="400"/>
      <c r="V2356" s="403"/>
      <c r="W2356" s="403"/>
      <c r="X2356" s="403"/>
      <c r="Y2356" s="400"/>
      <c r="Z2356" s="400"/>
      <c r="AA2356" s="400"/>
      <c r="AB2356" s="400"/>
      <c r="AC2356" s="400"/>
      <c r="AD2356" s="400"/>
      <c r="AE2356" s="400"/>
      <c r="AF2356" s="400"/>
      <c r="AG2356" s="408"/>
      <c r="AH2356" s="400"/>
      <c r="AI2356" s="400"/>
      <c r="AJ2356" s="400"/>
      <c r="AK2356" s="400"/>
      <c r="AL2356" s="6"/>
      <c r="AM2356" s="6"/>
      <c r="AN2356" s="8"/>
    </row>
    <row r="2357" spans="1:40">
      <c r="A2357" s="725"/>
      <c r="B2357" s="727"/>
      <c r="C2357" s="726"/>
      <c r="D2357" s="726"/>
      <c r="E2357" s="400"/>
      <c r="F2357" s="401"/>
      <c r="G2357" s="400"/>
      <c r="H2357" s="400"/>
      <c r="I2357" s="400"/>
      <c r="J2357" s="409"/>
      <c r="K2357" s="400"/>
      <c r="L2357" s="400"/>
      <c r="M2357" s="400"/>
      <c r="N2357" s="400"/>
      <c r="O2357" s="400"/>
      <c r="P2357" s="400"/>
      <c r="Q2357" s="400"/>
      <c r="R2357" s="400"/>
      <c r="S2357" s="400"/>
      <c r="T2357" s="400"/>
      <c r="V2357" s="403"/>
      <c r="W2357" s="403"/>
      <c r="X2357" s="403"/>
      <c r="Y2357" s="400"/>
      <c r="Z2357" s="400"/>
      <c r="AA2357" s="400"/>
      <c r="AB2357" s="400"/>
      <c r="AC2357" s="400"/>
      <c r="AD2357" s="400"/>
      <c r="AE2357" s="400"/>
      <c r="AF2357" s="400"/>
      <c r="AG2357" s="408"/>
      <c r="AH2357" s="400"/>
      <c r="AI2357" s="400"/>
      <c r="AJ2357" s="400"/>
      <c r="AK2357" s="400"/>
      <c r="AL2357" s="6"/>
      <c r="AM2357" s="6"/>
      <c r="AN2357" s="8"/>
    </row>
    <row r="2358" spans="1:40">
      <c r="A2358" s="725"/>
      <c r="B2358" s="727"/>
      <c r="C2358" s="726"/>
      <c r="D2358" s="726"/>
      <c r="E2358" s="400"/>
      <c r="F2358" s="401"/>
      <c r="G2358" s="400"/>
      <c r="H2358" s="400"/>
      <c r="I2358" s="400"/>
      <c r="J2358" s="409"/>
      <c r="K2358" s="400"/>
      <c r="L2358" s="400"/>
      <c r="M2358" s="400"/>
      <c r="N2358" s="400"/>
      <c r="O2358" s="400"/>
      <c r="P2358" s="400"/>
      <c r="Q2358" s="400"/>
      <c r="R2358" s="400"/>
      <c r="S2358" s="400"/>
      <c r="T2358" s="400"/>
      <c r="V2358" s="403"/>
      <c r="W2358" s="403"/>
      <c r="X2358" s="403"/>
      <c r="Y2358" s="400"/>
      <c r="Z2358" s="400"/>
      <c r="AA2358" s="400"/>
      <c r="AB2358" s="400"/>
      <c r="AC2358" s="400"/>
      <c r="AD2358" s="400"/>
      <c r="AE2358" s="400"/>
      <c r="AF2358" s="400"/>
      <c r="AG2358" s="408"/>
      <c r="AH2358" s="400"/>
      <c r="AI2358" s="400"/>
      <c r="AJ2358" s="400"/>
      <c r="AK2358" s="400"/>
      <c r="AL2358" s="6"/>
      <c r="AM2358" s="6"/>
      <c r="AN2358" s="8"/>
    </row>
    <row r="2359" spans="1:40">
      <c r="A2359" s="725"/>
      <c r="B2359" s="727"/>
      <c r="C2359" s="726"/>
      <c r="D2359" s="726"/>
      <c r="E2359" s="400"/>
      <c r="F2359" s="401"/>
      <c r="G2359" s="400"/>
      <c r="H2359" s="400"/>
      <c r="I2359" s="400"/>
      <c r="J2359" s="409"/>
      <c r="K2359" s="400"/>
      <c r="L2359" s="400"/>
      <c r="M2359" s="400"/>
      <c r="N2359" s="400"/>
      <c r="O2359" s="400"/>
      <c r="P2359" s="400"/>
      <c r="Q2359" s="400"/>
      <c r="R2359" s="400"/>
      <c r="S2359" s="400"/>
      <c r="T2359" s="400"/>
      <c r="V2359" s="403"/>
      <c r="W2359" s="403"/>
      <c r="X2359" s="403"/>
      <c r="Y2359" s="400"/>
      <c r="Z2359" s="400"/>
      <c r="AA2359" s="400"/>
      <c r="AB2359" s="400"/>
      <c r="AC2359" s="400"/>
      <c r="AD2359" s="400"/>
      <c r="AE2359" s="400"/>
      <c r="AF2359" s="400"/>
      <c r="AG2359" s="408"/>
      <c r="AH2359" s="400"/>
      <c r="AI2359" s="400"/>
      <c r="AJ2359" s="400"/>
      <c r="AK2359" s="400"/>
      <c r="AL2359" s="6"/>
      <c r="AM2359" s="6"/>
      <c r="AN2359" s="8"/>
    </row>
    <row r="2360" spans="1:40">
      <c r="A2360" s="725"/>
      <c r="B2360" s="727"/>
      <c r="C2360" s="726"/>
      <c r="D2360" s="726"/>
      <c r="E2360" s="400"/>
      <c r="F2360" s="401"/>
      <c r="G2360" s="400"/>
      <c r="H2360" s="400"/>
      <c r="I2360" s="400"/>
      <c r="J2360" s="409"/>
      <c r="K2360" s="400"/>
      <c r="L2360" s="400"/>
      <c r="M2360" s="400"/>
      <c r="N2360" s="400"/>
      <c r="O2360" s="400"/>
      <c r="P2360" s="400"/>
      <c r="Q2360" s="400"/>
      <c r="R2360" s="400"/>
      <c r="S2360" s="400"/>
      <c r="T2360" s="400"/>
      <c r="V2360" s="403"/>
      <c r="W2360" s="403"/>
      <c r="X2360" s="403"/>
      <c r="Y2360" s="400"/>
      <c r="Z2360" s="400"/>
      <c r="AA2360" s="400"/>
      <c r="AB2360" s="400"/>
      <c r="AC2360" s="400"/>
      <c r="AD2360" s="400"/>
      <c r="AE2360" s="400"/>
      <c r="AF2360" s="400"/>
      <c r="AG2360" s="408"/>
      <c r="AH2360" s="400"/>
      <c r="AI2360" s="400"/>
      <c r="AJ2360" s="400"/>
      <c r="AK2360" s="400"/>
      <c r="AL2360" s="6"/>
      <c r="AM2360" s="6"/>
      <c r="AN2360" s="8"/>
    </row>
    <row r="2361" spans="1:40">
      <c r="A2361" s="725"/>
      <c r="B2361" s="727"/>
      <c r="C2361" s="726"/>
      <c r="D2361" s="726"/>
      <c r="E2361" s="400"/>
      <c r="F2361" s="401"/>
      <c r="G2361" s="400"/>
      <c r="H2361" s="400"/>
      <c r="I2361" s="400"/>
      <c r="J2361" s="409"/>
      <c r="K2361" s="400"/>
      <c r="L2361" s="400"/>
      <c r="M2361" s="400"/>
      <c r="N2361" s="400"/>
      <c r="O2361" s="400"/>
      <c r="P2361" s="400"/>
      <c r="Q2361" s="400"/>
      <c r="R2361" s="400"/>
      <c r="S2361" s="400"/>
      <c r="T2361" s="400"/>
      <c r="V2361" s="403"/>
      <c r="W2361" s="403"/>
      <c r="X2361" s="403"/>
      <c r="Y2361" s="400"/>
      <c r="Z2361" s="400"/>
      <c r="AA2361" s="400"/>
      <c r="AB2361" s="400"/>
      <c r="AC2361" s="400"/>
      <c r="AD2361" s="400"/>
      <c r="AE2361" s="400"/>
      <c r="AF2361" s="400"/>
      <c r="AG2361" s="408"/>
      <c r="AH2361" s="400"/>
      <c r="AI2361" s="400"/>
      <c r="AJ2361" s="400"/>
      <c r="AK2361" s="400"/>
      <c r="AL2361" s="6"/>
      <c r="AM2361" s="6"/>
      <c r="AN2361" s="8"/>
    </row>
    <row r="2362" spans="1:40">
      <c r="A2362" s="725"/>
      <c r="B2362" s="727"/>
      <c r="C2362" s="726"/>
      <c r="D2362" s="726"/>
      <c r="E2362" s="400"/>
      <c r="F2362" s="401"/>
      <c r="G2362" s="400"/>
      <c r="H2362" s="400"/>
      <c r="I2362" s="400"/>
      <c r="J2362" s="409"/>
      <c r="K2362" s="400"/>
      <c r="L2362" s="400"/>
      <c r="M2362" s="400"/>
      <c r="N2362" s="400"/>
      <c r="O2362" s="400"/>
      <c r="P2362" s="400"/>
      <c r="Q2362" s="400"/>
      <c r="R2362" s="400"/>
      <c r="S2362" s="400"/>
      <c r="T2362" s="400"/>
      <c r="V2362" s="403"/>
      <c r="W2362" s="403"/>
      <c r="X2362" s="403"/>
      <c r="Y2362" s="400"/>
      <c r="Z2362" s="400"/>
      <c r="AA2362" s="400"/>
      <c r="AB2362" s="400"/>
      <c r="AC2362" s="400"/>
      <c r="AD2362" s="400"/>
      <c r="AE2362" s="400"/>
      <c r="AF2362" s="400"/>
      <c r="AG2362" s="408"/>
      <c r="AH2362" s="400"/>
      <c r="AI2362" s="400"/>
      <c r="AJ2362" s="400"/>
      <c r="AK2362" s="400"/>
      <c r="AL2362" s="6"/>
      <c r="AM2362" s="6"/>
      <c r="AN2362" s="8"/>
    </row>
    <row r="2363" spans="1:40">
      <c r="A2363" s="725"/>
      <c r="B2363" s="727"/>
      <c r="C2363" s="726"/>
      <c r="D2363" s="726"/>
      <c r="E2363" s="400"/>
      <c r="F2363" s="401"/>
      <c r="G2363" s="400"/>
      <c r="H2363" s="400"/>
      <c r="I2363" s="400"/>
      <c r="J2363" s="409"/>
      <c r="K2363" s="400"/>
      <c r="L2363" s="400"/>
      <c r="M2363" s="400"/>
      <c r="N2363" s="400"/>
      <c r="O2363" s="400"/>
      <c r="P2363" s="400"/>
      <c r="Q2363" s="400"/>
      <c r="R2363" s="400"/>
      <c r="S2363" s="400"/>
      <c r="T2363" s="400"/>
      <c r="V2363" s="403"/>
      <c r="W2363" s="403"/>
      <c r="X2363" s="403"/>
      <c r="Y2363" s="400"/>
      <c r="Z2363" s="400"/>
      <c r="AA2363" s="400"/>
      <c r="AB2363" s="400"/>
      <c r="AC2363" s="400"/>
      <c r="AD2363" s="400"/>
      <c r="AE2363" s="400"/>
      <c r="AF2363" s="400"/>
      <c r="AG2363" s="408"/>
      <c r="AH2363" s="400"/>
      <c r="AI2363" s="400"/>
      <c r="AJ2363" s="400"/>
      <c r="AK2363" s="400"/>
      <c r="AL2363" s="6"/>
      <c r="AM2363" s="6"/>
      <c r="AN2363" s="8"/>
    </row>
    <row r="2364" spans="1:40">
      <c r="A2364" s="725"/>
      <c r="B2364" s="727"/>
      <c r="C2364" s="726"/>
      <c r="D2364" s="726"/>
      <c r="E2364" s="400"/>
      <c r="F2364" s="401"/>
      <c r="G2364" s="400"/>
      <c r="H2364" s="400"/>
      <c r="I2364" s="400"/>
      <c r="J2364" s="409"/>
      <c r="K2364" s="400"/>
      <c r="L2364" s="400"/>
      <c r="M2364" s="400"/>
      <c r="N2364" s="400"/>
      <c r="O2364" s="400"/>
      <c r="P2364" s="400"/>
      <c r="Q2364" s="400"/>
      <c r="R2364" s="400"/>
      <c r="S2364" s="400"/>
      <c r="T2364" s="400"/>
      <c r="V2364" s="403"/>
      <c r="W2364" s="403"/>
      <c r="X2364" s="403"/>
      <c r="Y2364" s="400"/>
      <c r="Z2364" s="400"/>
      <c r="AA2364" s="400"/>
      <c r="AB2364" s="400"/>
      <c r="AC2364" s="400"/>
      <c r="AD2364" s="400"/>
      <c r="AE2364" s="400"/>
      <c r="AF2364" s="400"/>
      <c r="AG2364" s="408"/>
      <c r="AH2364" s="400"/>
      <c r="AI2364" s="400"/>
      <c r="AJ2364" s="400"/>
      <c r="AK2364" s="400"/>
      <c r="AL2364" s="6"/>
      <c r="AM2364" s="6"/>
      <c r="AN2364" s="8"/>
    </row>
    <row r="2365" spans="1:40">
      <c r="A2365" s="725"/>
      <c r="B2365" s="727"/>
      <c r="C2365" s="726"/>
      <c r="D2365" s="726"/>
      <c r="E2365" s="400"/>
      <c r="F2365" s="401"/>
      <c r="G2365" s="400"/>
      <c r="H2365" s="400"/>
      <c r="I2365" s="400"/>
      <c r="J2365" s="409"/>
      <c r="K2365" s="400"/>
      <c r="L2365" s="400"/>
      <c r="M2365" s="400"/>
      <c r="N2365" s="400"/>
      <c r="O2365" s="400"/>
      <c r="P2365" s="400"/>
      <c r="Q2365" s="400"/>
      <c r="R2365" s="400"/>
      <c r="S2365" s="400"/>
      <c r="T2365" s="400"/>
      <c r="V2365" s="403"/>
      <c r="W2365" s="403"/>
      <c r="X2365" s="403"/>
      <c r="Y2365" s="400"/>
      <c r="Z2365" s="400"/>
      <c r="AA2365" s="400"/>
      <c r="AB2365" s="400"/>
      <c r="AC2365" s="400"/>
      <c r="AD2365" s="400"/>
      <c r="AE2365" s="400"/>
      <c r="AF2365" s="400"/>
      <c r="AG2365" s="408"/>
      <c r="AH2365" s="400"/>
      <c r="AI2365" s="400"/>
      <c r="AJ2365" s="400"/>
      <c r="AK2365" s="400"/>
      <c r="AL2365" s="6"/>
      <c r="AM2365" s="6"/>
      <c r="AN2365" s="8"/>
    </row>
    <row r="2366" spans="1:40">
      <c r="A2366" s="725"/>
      <c r="B2366" s="727"/>
      <c r="C2366" s="726"/>
      <c r="D2366" s="726"/>
      <c r="E2366" s="400"/>
      <c r="F2366" s="401"/>
      <c r="G2366" s="400"/>
      <c r="H2366" s="400"/>
      <c r="I2366" s="400"/>
      <c r="J2366" s="409"/>
      <c r="K2366" s="400"/>
      <c r="L2366" s="400"/>
      <c r="M2366" s="400"/>
      <c r="N2366" s="400"/>
      <c r="O2366" s="400"/>
      <c r="P2366" s="400"/>
      <c r="Q2366" s="400"/>
      <c r="R2366" s="400"/>
      <c r="S2366" s="400"/>
      <c r="T2366" s="400"/>
      <c r="V2366" s="403"/>
      <c r="W2366" s="403"/>
      <c r="X2366" s="403"/>
      <c r="Y2366" s="400"/>
      <c r="Z2366" s="400"/>
      <c r="AA2366" s="400"/>
      <c r="AB2366" s="400"/>
      <c r="AC2366" s="400"/>
      <c r="AD2366" s="400"/>
      <c r="AE2366" s="400"/>
      <c r="AF2366" s="400"/>
      <c r="AG2366" s="408"/>
      <c r="AH2366" s="400"/>
      <c r="AI2366" s="400"/>
      <c r="AJ2366" s="400"/>
      <c r="AK2366" s="400"/>
      <c r="AL2366" s="6"/>
      <c r="AM2366" s="6"/>
      <c r="AN2366" s="8"/>
    </row>
    <row r="2367" spans="1:40">
      <c r="A2367" s="725"/>
      <c r="B2367" s="727"/>
      <c r="C2367" s="726"/>
      <c r="D2367" s="726"/>
      <c r="E2367" s="400"/>
      <c r="F2367" s="401"/>
      <c r="G2367" s="400"/>
      <c r="H2367" s="400"/>
      <c r="I2367" s="400"/>
      <c r="J2367" s="409"/>
      <c r="K2367" s="400"/>
      <c r="L2367" s="400"/>
      <c r="M2367" s="400"/>
      <c r="N2367" s="400"/>
      <c r="O2367" s="400"/>
      <c r="P2367" s="400"/>
      <c r="Q2367" s="400"/>
      <c r="R2367" s="400"/>
      <c r="S2367" s="400"/>
      <c r="T2367" s="400"/>
      <c r="V2367" s="403"/>
      <c r="W2367" s="403"/>
      <c r="X2367" s="403"/>
      <c r="Y2367" s="400"/>
      <c r="Z2367" s="400"/>
      <c r="AA2367" s="400"/>
      <c r="AB2367" s="400"/>
      <c r="AC2367" s="400"/>
      <c r="AD2367" s="400"/>
      <c r="AE2367" s="400"/>
      <c r="AF2367" s="400"/>
      <c r="AG2367" s="408"/>
      <c r="AH2367" s="400"/>
      <c r="AI2367" s="400"/>
      <c r="AJ2367" s="400"/>
      <c r="AK2367" s="400"/>
      <c r="AL2367" s="6"/>
      <c r="AM2367" s="6"/>
      <c r="AN2367" s="8"/>
    </row>
    <row r="2368" spans="1:40">
      <c r="A2368" s="725"/>
      <c r="B2368" s="727"/>
      <c r="C2368" s="726"/>
      <c r="D2368" s="726"/>
      <c r="E2368" s="400"/>
      <c r="F2368" s="401"/>
      <c r="G2368" s="400"/>
      <c r="H2368" s="400"/>
      <c r="I2368" s="400"/>
      <c r="J2368" s="409"/>
      <c r="K2368" s="400"/>
      <c r="L2368" s="400"/>
      <c r="M2368" s="400"/>
      <c r="N2368" s="400"/>
      <c r="O2368" s="400"/>
      <c r="P2368" s="400"/>
      <c r="Q2368" s="400"/>
      <c r="R2368" s="400"/>
      <c r="S2368" s="400"/>
      <c r="T2368" s="400"/>
      <c r="V2368" s="403"/>
      <c r="W2368" s="403"/>
      <c r="X2368" s="403"/>
      <c r="Y2368" s="400"/>
      <c r="Z2368" s="400"/>
      <c r="AA2368" s="400"/>
      <c r="AB2368" s="400"/>
      <c r="AC2368" s="400"/>
      <c r="AD2368" s="400"/>
      <c r="AE2368" s="400"/>
      <c r="AF2368" s="400"/>
      <c r="AG2368" s="408"/>
      <c r="AH2368" s="400"/>
      <c r="AI2368" s="400"/>
      <c r="AJ2368" s="400"/>
      <c r="AK2368" s="400"/>
      <c r="AL2368" s="6"/>
      <c r="AM2368" s="6"/>
      <c r="AN2368" s="8"/>
    </row>
    <row r="2369" spans="1:40">
      <c r="A2369" s="725"/>
      <c r="B2369" s="727"/>
      <c r="C2369" s="726"/>
      <c r="D2369" s="726"/>
      <c r="E2369" s="400"/>
      <c r="F2369" s="401"/>
      <c r="G2369" s="400"/>
      <c r="H2369" s="400"/>
      <c r="I2369" s="400"/>
      <c r="J2369" s="409"/>
      <c r="K2369" s="400"/>
      <c r="L2369" s="400"/>
      <c r="M2369" s="400"/>
      <c r="N2369" s="400"/>
      <c r="O2369" s="400"/>
      <c r="P2369" s="400"/>
      <c r="Q2369" s="400"/>
      <c r="R2369" s="400"/>
      <c r="S2369" s="400"/>
      <c r="T2369" s="400"/>
      <c r="V2369" s="403"/>
      <c r="W2369" s="403"/>
      <c r="X2369" s="403"/>
      <c r="Y2369" s="400"/>
      <c r="Z2369" s="400"/>
      <c r="AA2369" s="400"/>
      <c r="AB2369" s="400"/>
      <c r="AC2369" s="400"/>
      <c r="AD2369" s="400"/>
      <c r="AE2369" s="400"/>
      <c r="AF2369" s="400"/>
      <c r="AG2369" s="408"/>
      <c r="AH2369" s="400"/>
      <c r="AI2369" s="400"/>
      <c r="AJ2369" s="400"/>
      <c r="AK2369" s="400"/>
      <c r="AL2369" s="6"/>
      <c r="AM2369" s="6"/>
      <c r="AN2369" s="8"/>
    </row>
    <row r="2370" spans="1:40">
      <c r="A2370" s="725"/>
      <c r="B2370" s="727"/>
      <c r="C2370" s="726"/>
      <c r="D2370" s="726"/>
      <c r="E2370" s="400"/>
      <c r="F2370" s="401"/>
      <c r="G2370" s="400"/>
      <c r="H2370" s="400"/>
      <c r="I2370" s="400"/>
      <c r="J2370" s="409"/>
      <c r="K2370" s="400"/>
      <c r="L2370" s="400"/>
      <c r="M2370" s="400"/>
      <c r="N2370" s="400"/>
      <c r="O2370" s="400"/>
      <c r="P2370" s="400"/>
      <c r="Q2370" s="400"/>
      <c r="R2370" s="400"/>
      <c r="S2370" s="400"/>
      <c r="T2370" s="400"/>
      <c r="V2370" s="403"/>
      <c r="W2370" s="403"/>
      <c r="X2370" s="403"/>
      <c r="Y2370" s="400"/>
      <c r="Z2370" s="400"/>
      <c r="AA2370" s="400"/>
      <c r="AB2370" s="400"/>
      <c r="AC2370" s="400"/>
      <c r="AD2370" s="400"/>
      <c r="AE2370" s="400"/>
      <c r="AF2370" s="400"/>
      <c r="AG2370" s="408"/>
      <c r="AH2370" s="400"/>
      <c r="AI2370" s="400"/>
      <c r="AJ2370" s="400"/>
      <c r="AK2370" s="400"/>
      <c r="AL2370" s="6"/>
      <c r="AM2370" s="6"/>
      <c r="AN2370" s="8"/>
    </row>
    <row r="2371" spans="1:40">
      <c r="A2371" s="725"/>
      <c r="B2371" s="727"/>
      <c r="C2371" s="726"/>
      <c r="D2371" s="726"/>
      <c r="E2371" s="400"/>
      <c r="F2371" s="401"/>
      <c r="G2371" s="400"/>
      <c r="H2371" s="400"/>
      <c r="I2371" s="400"/>
      <c r="J2371" s="409"/>
      <c r="K2371" s="400"/>
      <c r="L2371" s="400"/>
      <c r="M2371" s="400"/>
      <c r="N2371" s="400"/>
      <c r="O2371" s="400"/>
      <c r="P2371" s="400"/>
      <c r="Q2371" s="400"/>
      <c r="R2371" s="400"/>
      <c r="S2371" s="400"/>
      <c r="T2371" s="400"/>
      <c r="V2371" s="403"/>
      <c r="W2371" s="403"/>
      <c r="X2371" s="403"/>
      <c r="Y2371" s="400"/>
      <c r="Z2371" s="400"/>
      <c r="AA2371" s="400"/>
      <c r="AB2371" s="400"/>
      <c r="AC2371" s="400"/>
      <c r="AD2371" s="400"/>
      <c r="AE2371" s="400"/>
      <c r="AF2371" s="400"/>
      <c r="AG2371" s="408"/>
      <c r="AH2371" s="400"/>
      <c r="AI2371" s="400"/>
      <c r="AJ2371" s="400"/>
      <c r="AK2371" s="400"/>
      <c r="AL2371" s="6"/>
      <c r="AM2371" s="6"/>
      <c r="AN2371" s="8"/>
    </row>
    <row r="2372" spans="1:40">
      <c r="A2372" s="725"/>
      <c r="B2372" s="727"/>
      <c r="C2372" s="726"/>
      <c r="D2372" s="726"/>
      <c r="E2372" s="400"/>
      <c r="F2372" s="401"/>
      <c r="G2372" s="400"/>
      <c r="H2372" s="400"/>
      <c r="I2372" s="400"/>
      <c r="J2372" s="409"/>
      <c r="K2372" s="400"/>
      <c r="L2372" s="400"/>
      <c r="M2372" s="400"/>
      <c r="N2372" s="400"/>
      <c r="O2372" s="400"/>
      <c r="P2372" s="400"/>
      <c r="Q2372" s="400"/>
      <c r="R2372" s="400"/>
      <c r="S2372" s="400"/>
      <c r="T2372" s="400"/>
      <c r="V2372" s="403"/>
      <c r="W2372" s="403"/>
      <c r="X2372" s="403"/>
      <c r="Y2372" s="400"/>
      <c r="Z2372" s="400"/>
      <c r="AA2372" s="400"/>
      <c r="AB2372" s="400"/>
      <c r="AC2372" s="400"/>
      <c r="AD2372" s="400"/>
      <c r="AE2372" s="400"/>
      <c r="AF2372" s="400"/>
      <c r="AG2372" s="408"/>
      <c r="AH2372" s="400"/>
      <c r="AI2372" s="400"/>
      <c r="AJ2372" s="400"/>
      <c r="AK2372" s="400"/>
      <c r="AL2372" s="6"/>
      <c r="AM2372" s="6"/>
      <c r="AN2372" s="8"/>
    </row>
    <row r="2373" spans="1:40">
      <c r="A2373" s="725"/>
      <c r="B2373" s="727"/>
      <c r="C2373" s="726"/>
      <c r="D2373" s="726"/>
      <c r="E2373" s="400"/>
      <c r="F2373" s="401"/>
      <c r="G2373" s="400"/>
      <c r="H2373" s="400"/>
      <c r="I2373" s="400"/>
      <c r="J2373" s="409"/>
      <c r="K2373" s="400"/>
      <c r="L2373" s="400"/>
      <c r="M2373" s="400"/>
      <c r="N2373" s="400"/>
      <c r="O2373" s="400"/>
      <c r="P2373" s="400"/>
      <c r="Q2373" s="400"/>
      <c r="R2373" s="400"/>
      <c r="S2373" s="400"/>
      <c r="T2373" s="400"/>
      <c r="V2373" s="403"/>
      <c r="W2373" s="403"/>
      <c r="X2373" s="403"/>
      <c r="Y2373" s="400"/>
      <c r="Z2373" s="400"/>
      <c r="AA2373" s="400"/>
      <c r="AB2373" s="400"/>
      <c r="AC2373" s="400"/>
      <c r="AD2373" s="400"/>
      <c r="AE2373" s="400"/>
      <c r="AF2373" s="400"/>
      <c r="AG2373" s="408"/>
      <c r="AH2373" s="400"/>
      <c r="AI2373" s="400"/>
      <c r="AJ2373" s="400"/>
      <c r="AK2373" s="400"/>
      <c r="AL2373" s="6"/>
      <c r="AM2373" s="6"/>
      <c r="AN2373" s="8"/>
    </row>
    <row r="2374" spans="1:40">
      <c r="A2374" s="725"/>
      <c r="B2374" s="727"/>
      <c r="C2374" s="726"/>
      <c r="D2374" s="726"/>
      <c r="E2374" s="400"/>
      <c r="F2374" s="401"/>
      <c r="G2374" s="400"/>
      <c r="H2374" s="400"/>
      <c r="I2374" s="400"/>
      <c r="J2374" s="409"/>
      <c r="K2374" s="400"/>
      <c r="L2374" s="400"/>
      <c r="M2374" s="400"/>
      <c r="N2374" s="400"/>
      <c r="O2374" s="400"/>
      <c r="P2374" s="400"/>
      <c r="Q2374" s="400"/>
      <c r="R2374" s="400"/>
      <c r="S2374" s="400"/>
      <c r="T2374" s="400"/>
      <c r="V2374" s="403"/>
      <c r="W2374" s="403"/>
      <c r="X2374" s="403"/>
      <c r="Y2374" s="400"/>
      <c r="Z2374" s="400"/>
      <c r="AA2374" s="400"/>
      <c r="AB2374" s="400"/>
      <c r="AC2374" s="400"/>
      <c r="AD2374" s="400"/>
      <c r="AE2374" s="400"/>
      <c r="AF2374" s="400"/>
      <c r="AG2374" s="408"/>
      <c r="AH2374" s="400"/>
      <c r="AI2374" s="400"/>
      <c r="AJ2374" s="400"/>
      <c r="AK2374" s="400"/>
      <c r="AL2374" s="6"/>
      <c r="AM2374" s="6"/>
      <c r="AN2374" s="8"/>
    </row>
    <row r="2375" spans="1:40">
      <c r="A2375" s="725"/>
      <c r="B2375" s="727"/>
      <c r="C2375" s="726"/>
      <c r="D2375" s="726"/>
      <c r="E2375" s="400"/>
      <c r="F2375" s="401"/>
      <c r="G2375" s="400"/>
      <c r="H2375" s="400"/>
      <c r="I2375" s="400"/>
      <c r="J2375" s="409"/>
      <c r="K2375" s="400"/>
      <c r="L2375" s="400"/>
      <c r="M2375" s="400"/>
      <c r="N2375" s="400"/>
      <c r="O2375" s="400"/>
      <c r="P2375" s="400"/>
      <c r="Q2375" s="400"/>
      <c r="R2375" s="400"/>
      <c r="S2375" s="400"/>
      <c r="T2375" s="400"/>
      <c r="V2375" s="403"/>
      <c r="W2375" s="403"/>
      <c r="X2375" s="403"/>
      <c r="Y2375" s="400"/>
      <c r="Z2375" s="400"/>
      <c r="AA2375" s="400"/>
      <c r="AB2375" s="400"/>
      <c r="AC2375" s="400"/>
      <c r="AD2375" s="400"/>
      <c r="AE2375" s="400"/>
      <c r="AF2375" s="400"/>
      <c r="AG2375" s="408"/>
      <c r="AH2375" s="400"/>
      <c r="AI2375" s="400"/>
      <c r="AJ2375" s="400"/>
      <c r="AK2375" s="400"/>
      <c r="AL2375" s="6"/>
      <c r="AM2375" s="6"/>
      <c r="AN2375" s="8"/>
    </row>
    <row r="2376" spans="1:40">
      <c r="A2376" s="725"/>
      <c r="B2376" s="727"/>
      <c r="C2376" s="726"/>
      <c r="D2376" s="726"/>
      <c r="E2376" s="400"/>
      <c r="F2376" s="401"/>
      <c r="G2376" s="400"/>
      <c r="H2376" s="400"/>
      <c r="I2376" s="400"/>
      <c r="J2376" s="409"/>
      <c r="K2376" s="400"/>
      <c r="L2376" s="400"/>
      <c r="M2376" s="400"/>
      <c r="N2376" s="400"/>
      <c r="O2376" s="400"/>
      <c r="P2376" s="400"/>
      <c r="Q2376" s="400"/>
      <c r="R2376" s="400"/>
      <c r="S2376" s="400"/>
      <c r="T2376" s="400"/>
      <c r="V2376" s="403"/>
      <c r="W2376" s="403"/>
      <c r="X2376" s="403"/>
      <c r="Y2376" s="400"/>
      <c r="Z2376" s="400"/>
      <c r="AA2376" s="400"/>
      <c r="AB2376" s="400"/>
      <c r="AC2376" s="400"/>
      <c r="AD2376" s="400"/>
      <c r="AE2376" s="400"/>
      <c r="AF2376" s="400"/>
      <c r="AG2376" s="408"/>
      <c r="AH2376" s="400"/>
      <c r="AI2376" s="400"/>
      <c r="AJ2376" s="400"/>
      <c r="AK2376" s="400"/>
      <c r="AL2376" s="6"/>
      <c r="AM2376" s="6"/>
      <c r="AN2376" s="8"/>
    </row>
    <row r="2377" spans="1:40">
      <c r="A2377" s="725"/>
      <c r="B2377" s="727"/>
      <c r="C2377" s="726"/>
      <c r="D2377" s="726"/>
      <c r="E2377" s="400"/>
      <c r="F2377" s="401"/>
      <c r="G2377" s="400"/>
      <c r="H2377" s="400"/>
      <c r="I2377" s="400"/>
      <c r="J2377" s="409"/>
      <c r="K2377" s="400"/>
      <c r="L2377" s="400"/>
      <c r="M2377" s="400"/>
      <c r="N2377" s="400"/>
      <c r="O2377" s="400"/>
      <c r="P2377" s="400"/>
      <c r="Q2377" s="400"/>
      <c r="R2377" s="400"/>
      <c r="S2377" s="400"/>
      <c r="T2377" s="400"/>
      <c r="V2377" s="403"/>
      <c r="W2377" s="403"/>
      <c r="X2377" s="403"/>
      <c r="Y2377" s="400"/>
      <c r="Z2377" s="400"/>
      <c r="AA2377" s="400"/>
      <c r="AB2377" s="400"/>
      <c r="AC2377" s="400"/>
      <c r="AD2377" s="400"/>
      <c r="AE2377" s="400"/>
      <c r="AF2377" s="400"/>
      <c r="AG2377" s="408"/>
      <c r="AH2377" s="400"/>
      <c r="AI2377" s="400"/>
      <c r="AJ2377" s="400"/>
      <c r="AK2377" s="400"/>
      <c r="AL2377" s="6"/>
      <c r="AM2377" s="6"/>
      <c r="AN2377" s="8"/>
    </row>
    <row r="2378" spans="1:40">
      <c r="A2378" s="725"/>
      <c r="B2378" s="727"/>
      <c r="C2378" s="726"/>
      <c r="D2378" s="726"/>
      <c r="E2378" s="400"/>
      <c r="F2378" s="401"/>
      <c r="G2378" s="400"/>
      <c r="H2378" s="400"/>
      <c r="I2378" s="400"/>
      <c r="J2378" s="409"/>
      <c r="K2378" s="400"/>
      <c r="L2378" s="400"/>
      <c r="M2378" s="400"/>
      <c r="N2378" s="400"/>
      <c r="O2378" s="400"/>
      <c r="P2378" s="400"/>
      <c r="Q2378" s="400"/>
      <c r="R2378" s="400"/>
      <c r="S2378" s="400"/>
      <c r="T2378" s="400"/>
      <c r="V2378" s="403"/>
      <c r="W2378" s="403"/>
      <c r="X2378" s="403"/>
      <c r="Y2378" s="400"/>
      <c r="Z2378" s="400"/>
      <c r="AA2378" s="400"/>
      <c r="AB2378" s="400"/>
      <c r="AC2378" s="400"/>
      <c r="AD2378" s="400"/>
      <c r="AE2378" s="400"/>
      <c r="AF2378" s="400"/>
      <c r="AG2378" s="408"/>
      <c r="AH2378" s="400"/>
      <c r="AI2378" s="400"/>
      <c r="AJ2378" s="400"/>
      <c r="AK2378" s="400"/>
      <c r="AL2378" s="6"/>
      <c r="AM2378" s="6"/>
      <c r="AN2378" s="8"/>
    </row>
    <row r="2379" spans="1:40">
      <c r="A2379" s="725"/>
      <c r="B2379" s="727"/>
      <c r="C2379" s="726"/>
      <c r="D2379" s="726"/>
      <c r="E2379" s="400"/>
      <c r="F2379" s="401"/>
      <c r="G2379" s="400"/>
      <c r="H2379" s="400"/>
      <c r="I2379" s="400"/>
      <c r="J2379" s="409"/>
      <c r="K2379" s="400"/>
      <c r="L2379" s="400"/>
      <c r="M2379" s="400"/>
      <c r="N2379" s="400"/>
      <c r="O2379" s="400"/>
      <c r="P2379" s="400"/>
      <c r="Q2379" s="400"/>
      <c r="R2379" s="400"/>
      <c r="S2379" s="400"/>
      <c r="T2379" s="400"/>
      <c r="V2379" s="403"/>
      <c r="W2379" s="403"/>
      <c r="X2379" s="403"/>
      <c r="Y2379" s="400"/>
      <c r="Z2379" s="400"/>
      <c r="AA2379" s="400"/>
      <c r="AB2379" s="400"/>
      <c r="AC2379" s="400"/>
      <c r="AD2379" s="400"/>
      <c r="AE2379" s="400"/>
      <c r="AF2379" s="400"/>
      <c r="AG2379" s="408"/>
      <c r="AH2379" s="400"/>
      <c r="AI2379" s="400"/>
      <c r="AJ2379" s="400"/>
      <c r="AK2379" s="400"/>
      <c r="AL2379" s="6"/>
      <c r="AM2379" s="6"/>
      <c r="AN2379" s="8"/>
    </row>
    <row r="2380" spans="1:40">
      <c r="A2380" s="725"/>
      <c r="B2380" s="727"/>
      <c r="C2380" s="726"/>
      <c r="D2380" s="726"/>
      <c r="E2380" s="400"/>
      <c r="F2380" s="401"/>
      <c r="G2380" s="400"/>
      <c r="H2380" s="400"/>
      <c r="I2380" s="400"/>
      <c r="J2380" s="409"/>
      <c r="K2380" s="400"/>
      <c r="L2380" s="400"/>
      <c r="M2380" s="400"/>
      <c r="N2380" s="400"/>
      <c r="O2380" s="400"/>
      <c r="P2380" s="400"/>
      <c r="Q2380" s="400"/>
      <c r="R2380" s="400"/>
      <c r="S2380" s="400"/>
      <c r="T2380" s="400"/>
      <c r="V2380" s="403"/>
      <c r="W2380" s="403"/>
      <c r="X2380" s="403"/>
      <c r="Y2380" s="400"/>
      <c r="Z2380" s="400"/>
      <c r="AA2380" s="400"/>
      <c r="AB2380" s="400"/>
      <c r="AC2380" s="400"/>
      <c r="AD2380" s="400"/>
      <c r="AE2380" s="400"/>
      <c r="AF2380" s="400"/>
      <c r="AG2380" s="408"/>
      <c r="AH2380" s="400"/>
      <c r="AI2380" s="400"/>
      <c r="AJ2380" s="400"/>
      <c r="AK2380" s="400"/>
      <c r="AL2380" s="6"/>
      <c r="AM2380" s="6"/>
      <c r="AN2380" s="8"/>
    </row>
    <row r="2381" spans="1:40">
      <c r="A2381" s="725"/>
      <c r="B2381" s="727"/>
      <c r="C2381" s="726"/>
      <c r="D2381" s="726"/>
      <c r="E2381" s="400"/>
      <c r="F2381" s="401"/>
      <c r="G2381" s="400"/>
      <c r="H2381" s="400"/>
      <c r="I2381" s="400"/>
      <c r="J2381" s="409"/>
      <c r="K2381" s="400"/>
      <c r="L2381" s="400"/>
      <c r="M2381" s="400"/>
      <c r="N2381" s="400"/>
      <c r="O2381" s="400"/>
      <c r="P2381" s="400"/>
      <c r="Q2381" s="400"/>
      <c r="R2381" s="400"/>
      <c r="S2381" s="400"/>
      <c r="T2381" s="400"/>
      <c r="V2381" s="403"/>
      <c r="W2381" s="403"/>
      <c r="X2381" s="403"/>
      <c r="Y2381" s="400"/>
      <c r="Z2381" s="400"/>
      <c r="AA2381" s="400"/>
      <c r="AB2381" s="400"/>
      <c r="AC2381" s="400"/>
      <c r="AD2381" s="400"/>
      <c r="AE2381" s="400"/>
      <c r="AF2381" s="400"/>
      <c r="AG2381" s="408"/>
      <c r="AH2381" s="400"/>
      <c r="AI2381" s="400"/>
      <c r="AJ2381" s="400"/>
      <c r="AK2381" s="400"/>
      <c r="AL2381" s="6"/>
      <c r="AM2381" s="6"/>
      <c r="AN2381" s="8"/>
    </row>
    <row r="2382" spans="1:40">
      <c r="A2382" s="725"/>
      <c r="B2382" s="727"/>
      <c r="C2382" s="726"/>
      <c r="D2382" s="726"/>
      <c r="E2382" s="400"/>
      <c r="F2382" s="401"/>
      <c r="G2382" s="400"/>
      <c r="H2382" s="400"/>
      <c r="I2382" s="400"/>
      <c r="J2382" s="409"/>
      <c r="K2382" s="400"/>
      <c r="L2382" s="400"/>
      <c r="M2382" s="400"/>
      <c r="N2382" s="400"/>
      <c r="O2382" s="400"/>
      <c r="P2382" s="400"/>
      <c r="Q2382" s="400"/>
      <c r="R2382" s="400"/>
      <c r="S2382" s="400"/>
      <c r="T2382" s="400"/>
      <c r="V2382" s="403"/>
      <c r="W2382" s="403"/>
      <c r="X2382" s="403"/>
      <c r="Y2382" s="400"/>
      <c r="Z2382" s="400"/>
      <c r="AA2382" s="400"/>
      <c r="AB2382" s="400"/>
      <c r="AC2382" s="400"/>
      <c r="AD2382" s="400"/>
      <c r="AE2382" s="400"/>
      <c r="AF2382" s="400"/>
      <c r="AG2382" s="408"/>
      <c r="AH2382" s="400"/>
      <c r="AI2382" s="400"/>
      <c r="AJ2382" s="400"/>
      <c r="AK2382" s="400"/>
      <c r="AL2382" s="6"/>
      <c r="AM2382" s="6"/>
      <c r="AN2382" s="8"/>
    </row>
    <row r="2383" spans="1:40">
      <c r="A2383" s="725"/>
      <c r="B2383" s="727"/>
      <c r="C2383" s="726"/>
      <c r="D2383" s="726"/>
      <c r="E2383" s="400"/>
      <c r="F2383" s="401"/>
      <c r="G2383" s="400"/>
      <c r="H2383" s="400"/>
      <c r="I2383" s="400"/>
      <c r="J2383" s="409"/>
      <c r="K2383" s="400"/>
      <c r="L2383" s="400"/>
      <c r="M2383" s="400"/>
      <c r="N2383" s="400"/>
      <c r="O2383" s="400"/>
      <c r="P2383" s="400"/>
      <c r="Q2383" s="400"/>
      <c r="R2383" s="400"/>
      <c r="S2383" s="400"/>
      <c r="T2383" s="400"/>
      <c r="V2383" s="403"/>
      <c r="W2383" s="403"/>
      <c r="X2383" s="403"/>
      <c r="Y2383" s="400"/>
      <c r="Z2383" s="400"/>
      <c r="AA2383" s="400"/>
      <c r="AB2383" s="400"/>
      <c r="AC2383" s="400"/>
      <c r="AD2383" s="400"/>
      <c r="AE2383" s="400"/>
      <c r="AF2383" s="400"/>
      <c r="AG2383" s="408"/>
      <c r="AH2383" s="400"/>
      <c r="AI2383" s="400"/>
      <c r="AJ2383" s="400"/>
      <c r="AK2383" s="400"/>
      <c r="AL2383" s="6"/>
      <c r="AM2383" s="6"/>
      <c r="AN2383" s="8"/>
    </row>
    <row r="2384" spans="1:40">
      <c r="A2384" s="725"/>
      <c r="B2384" s="727"/>
      <c r="C2384" s="726"/>
      <c r="D2384" s="726"/>
      <c r="E2384" s="400"/>
      <c r="F2384" s="401"/>
      <c r="G2384" s="400"/>
      <c r="H2384" s="400"/>
      <c r="I2384" s="400"/>
      <c r="J2384" s="409"/>
      <c r="K2384" s="400"/>
      <c r="L2384" s="400"/>
      <c r="M2384" s="400"/>
      <c r="N2384" s="400"/>
      <c r="O2384" s="400"/>
      <c r="P2384" s="400"/>
      <c r="Q2384" s="400"/>
      <c r="R2384" s="400"/>
      <c r="S2384" s="400"/>
      <c r="T2384" s="400"/>
      <c r="V2384" s="403"/>
      <c r="W2384" s="403"/>
      <c r="X2384" s="403"/>
      <c r="Y2384" s="400"/>
      <c r="Z2384" s="400"/>
      <c r="AA2384" s="400"/>
      <c r="AB2384" s="400"/>
      <c r="AC2384" s="400"/>
      <c r="AD2384" s="400"/>
      <c r="AE2384" s="400"/>
      <c r="AF2384" s="400"/>
      <c r="AG2384" s="408"/>
      <c r="AH2384" s="400"/>
      <c r="AI2384" s="400"/>
      <c r="AJ2384" s="400"/>
      <c r="AK2384" s="400"/>
      <c r="AL2384" s="6"/>
      <c r="AM2384" s="6"/>
      <c r="AN2384" s="8"/>
    </row>
    <row r="2385" spans="1:40">
      <c r="A2385" s="725"/>
      <c r="B2385" s="727"/>
      <c r="C2385" s="726"/>
      <c r="D2385" s="726"/>
      <c r="E2385" s="400"/>
      <c r="F2385" s="401"/>
      <c r="G2385" s="400"/>
      <c r="H2385" s="400"/>
      <c r="I2385" s="400"/>
      <c r="J2385" s="409"/>
      <c r="K2385" s="400"/>
      <c r="L2385" s="400"/>
      <c r="M2385" s="400"/>
      <c r="N2385" s="400"/>
      <c r="O2385" s="400"/>
      <c r="P2385" s="400"/>
      <c r="Q2385" s="400"/>
      <c r="R2385" s="400"/>
      <c r="S2385" s="400"/>
      <c r="T2385" s="400"/>
      <c r="V2385" s="403"/>
      <c r="W2385" s="403"/>
      <c r="X2385" s="403"/>
      <c r="Y2385" s="400"/>
      <c r="Z2385" s="400"/>
      <c r="AA2385" s="400"/>
      <c r="AB2385" s="400"/>
      <c r="AC2385" s="400"/>
      <c r="AD2385" s="400"/>
      <c r="AE2385" s="400"/>
      <c r="AF2385" s="400"/>
      <c r="AG2385" s="408"/>
      <c r="AH2385" s="400"/>
      <c r="AI2385" s="400"/>
      <c r="AJ2385" s="400"/>
      <c r="AK2385" s="400"/>
      <c r="AL2385" s="6"/>
      <c r="AM2385" s="6"/>
      <c r="AN2385" s="8"/>
    </row>
    <row r="2386" spans="1:40">
      <c r="A2386" s="725"/>
      <c r="B2386" s="727"/>
      <c r="C2386" s="726"/>
      <c r="D2386" s="726"/>
      <c r="E2386" s="400"/>
      <c r="F2386" s="401"/>
      <c r="G2386" s="400"/>
      <c r="H2386" s="400"/>
      <c r="I2386" s="400"/>
      <c r="J2386" s="409"/>
      <c r="K2386" s="400"/>
      <c r="L2386" s="400"/>
      <c r="M2386" s="400"/>
      <c r="N2386" s="400"/>
      <c r="O2386" s="400"/>
      <c r="P2386" s="400"/>
      <c r="Q2386" s="400"/>
      <c r="R2386" s="400"/>
      <c r="S2386" s="400"/>
      <c r="T2386" s="400"/>
      <c r="V2386" s="403"/>
      <c r="W2386" s="403"/>
      <c r="X2386" s="403"/>
      <c r="Y2386" s="400"/>
      <c r="Z2386" s="400"/>
      <c r="AA2386" s="400"/>
      <c r="AB2386" s="400"/>
      <c r="AC2386" s="400"/>
      <c r="AD2386" s="400"/>
      <c r="AE2386" s="400"/>
      <c r="AF2386" s="400"/>
      <c r="AG2386" s="408"/>
      <c r="AH2386" s="400"/>
      <c r="AI2386" s="400"/>
      <c r="AJ2386" s="400"/>
      <c r="AK2386" s="400"/>
      <c r="AL2386" s="6"/>
      <c r="AM2386" s="6"/>
      <c r="AN2386" s="8"/>
    </row>
    <row r="2387" spans="1:40">
      <c r="A2387" s="725"/>
      <c r="B2387" s="727"/>
      <c r="C2387" s="726"/>
      <c r="D2387" s="726"/>
      <c r="E2387" s="400"/>
      <c r="F2387" s="401"/>
      <c r="G2387" s="400"/>
      <c r="H2387" s="400"/>
      <c r="I2387" s="400"/>
      <c r="J2387" s="409"/>
      <c r="K2387" s="400"/>
      <c r="L2387" s="400"/>
      <c r="M2387" s="400"/>
      <c r="N2387" s="400"/>
      <c r="O2387" s="400"/>
      <c r="P2387" s="400"/>
      <c r="Q2387" s="400"/>
      <c r="R2387" s="400"/>
      <c r="S2387" s="400"/>
      <c r="T2387" s="400"/>
      <c r="V2387" s="403"/>
      <c r="W2387" s="403"/>
      <c r="X2387" s="403"/>
      <c r="Y2387" s="400"/>
      <c r="Z2387" s="400"/>
      <c r="AA2387" s="400"/>
      <c r="AB2387" s="400"/>
      <c r="AC2387" s="400"/>
      <c r="AD2387" s="400"/>
      <c r="AE2387" s="400"/>
      <c r="AF2387" s="400"/>
      <c r="AG2387" s="408"/>
      <c r="AH2387" s="400"/>
      <c r="AI2387" s="400"/>
      <c r="AJ2387" s="400"/>
      <c r="AK2387" s="400"/>
      <c r="AL2387" s="6"/>
      <c r="AM2387" s="6"/>
      <c r="AN2387" s="8"/>
    </row>
    <row r="2388" spans="1:40">
      <c r="A2388" s="725"/>
      <c r="B2388" s="727"/>
      <c r="C2388" s="726"/>
      <c r="D2388" s="726"/>
      <c r="E2388" s="400"/>
      <c r="F2388" s="401"/>
      <c r="G2388" s="400"/>
      <c r="H2388" s="400"/>
      <c r="I2388" s="400"/>
      <c r="J2388" s="409"/>
      <c r="K2388" s="400"/>
      <c r="L2388" s="400"/>
      <c r="M2388" s="400"/>
      <c r="N2388" s="400"/>
      <c r="O2388" s="400"/>
      <c r="P2388" s="400"/>
      <c r="Q2388" s="400"/>
      <c r="R2388" s="400"/>
      <c r="S2388" s="400"/>
      <c r="T2388" s="400"/>
      <c r="V2388" s="403"/>
      <c r="W2388" s="403"/>
      <c r="X2388" s="403"/>
      <c r="Y2388" s="400"/>
      <c r="Z2388" s="400"/>
      <c r="AA2388" s="400"/>
      <c r="AB2388" s="400"/>
      <c r="AC2388" s="400"/>
      <c r="AD2388" s="400"/>
      <c r="AE2388" s="400"/>
      <c r="AF2388" s="400"/>
      <c r="AG2388" s="408"/>
      <c r="AH2388" s="400"/>
      <c r="AI2388" s="400"/>
      <c r="AJ2388" s="400"/>
      <c r="AK2388" s="400"/>
      <c r="AL2388" s="6"/>
      <c r="AM2388" s="6"/>
      <c r="AN2388" s="8"/>
    </row>
    <row r="2389" spans="1:40">
      <c r="A2389" s="725"/>
      <c r="B2389" s="727"/>
      <c r="C2389" s="726"/>
      <c r="D2389" s="726"/>
      <c r="E2389" s="400"/>
      <c r="F2389" s="401"/>
      <c r="G2389" s="400"/>
      <c r="H2389" s="400"/>
      <c r="I2389" s="400"/>
      <c r="J2389" s="409"/>
      <c r="K2389" s="400"/>
      <c r="L2389" s="400"/>
      <c r="M2389" s="400"/>
      <c r="N2389" s="400"/>
      <c r="O2389" s="400"/>
      <c r="P2389" s="400"/>
      <c r="Q2389" s="400"/>
      <c r="R2389" s="400"/>
      <c r="S2389" s="400"/>
      <c r="T2389" s="400"/>
      <c r="V2389" s="403"/>
      <c r="W2389" s="403"/>
      <c r="X2389" s="403"/>
      <c r="Y2389" s="400"/>
      <c r="Z2389" s="400"/>
      <c r="AA2389" s="400"/>
      <c r="AB2389" s="400"/>
      <c r="AC2389" s="400"/>
      <c r="AD2389" s="400"/>
      <c r="AE2389" s="400"/>
      <c r="AF2389" s="400"/>
      <c r="AG2389" s="408"/>
      <c r="AH2389" s="400"/>
      <c r="AI2389" s="400"/>
      <c r="AJ2389" s="400"/>
      <c r="AK2389" s="400"/>
      <c r="AL2389" s="6"/>
      <c r="AM2389" s="6"/>
      <c r="AN2389" s="8"/>
    </row>
    <row r="2390" spans="1:40">
      <c r="A2390" s="725"/>
      <c r="B2390" s="727"/>
      <c r="C2390" s="726"/>
      <c r="D2390" s="726"/>
      <c r="E2390" s="400"/>
      <c r="F2390" s="401"/>
      <c r="G2390" s="400"/>
      <c r="H2390" s="400"/>
      <c r="I2390" s="400"/>
      <c r="J2390" s="409"/>
      <c r="K2390" s="400"/>
      <c r="L2390" s="400"/>
      <c r="M2390" s="400"/>
      <c r="N2390" s="400"/>
      <c r="O2390" s="400"/>
      <c r="P2390" s="400"/>
      <c r="Q2390" s="400"/>
      <c r="R2390" s="400"/>
      <c r="S2390" s="400"/>
      <c r="T2390" s="400"/>
      <c r="V2390" s="403"/>
      <c r="W2390" s="403"/>
      <c r="X2390" s="403"/>
      <c r="Y2390" s="400"/>
      <c r="Z2390" s="400"/>
      <c r="AA2390" s="400"/>
      <c r="AB2390" s="400"/>
      <c r="AC2390" s="400"/>
      <c r="AD2390" s="400"/>
      <c r="AE2390" s="400"/>
      <c r="AF2390" s="400"/>
      <c r="AG2390" s="408"/>
      <c r="AH2390" s="400"/>
      <c r="AI2390" s="400"/>
      <c r="AJ2390" s="400"/>
      <c r="AK2390" s="400"/>
      <c r="AL2390" s="6"/>
      <c r="AM2390" s="6"/>
      <c r="AN2390" s="8"/>
    </row>
    <row r="2391" spans="1:40">
      <c r="A2391" s="725"/>
      <c r="B2391" s="727"/>
      <c r="C2391" s="726"/>
      <c r="D2391" s="726"/>
      <c r="E2391" s="400"/>
      <c r="F2391" s="401"/>
      <c r="G2391" s="400"/>
      <c r="H2391" s="400"/>
      <c r="I2391" s="400"/>
      <c r="J2391" s="409"/>
      <c r="K2391" s="400"/>
      <c r="L2391" s="400"/>
      <c r="M2391" s="400"/>
      <c r="N2391" s="400"/>
      <c r="O2391" s="400"/>
      <c r="P2391" s="400"/>
      <c r="Q2391" s="400"/>
      <c r="R2391" s="400"/>
      <c r="S2391" s="400"/>
      <c r="T2391" s="400"/>
      <c r="V2391" s="403"/>
      <c r="W2391" s="403"/>
      <c r="X2391" s="403"/>
      <c r="Y2391" s="400"/>
      <c r="Z2391" s="400"/>
      <c r="AA2391" s="400"/>
      <c r="AB2391" s="400"/>
      <c r="AC2391" s="400"/>
      <c r="AD2391" s="400"/>
      <c r="AE2391" s="400"/>
      <c r="AF2391" s="400"/>
      <c r="AG2391" s="408"/>
      <c r="AH2391" s="400"/>
      <c r="AI2391" s="400"/>
      <c r="AJ2391" s="400"/>
      <c r="AK2391" s="400"/>
      <c r="AL2391" s="6"/>
      <c r="AM2391" s="6"/>
      <c r="AN2391" s="8"/>
    </row>
    <row r="2392" spans="1:40">
      <c r="A2392" s="725"/>
      <c r="B2392" s="727"/>
      <c r="C2392" s="726"/>
      <c r="D2392" s="726"/>
      <c r="E2392" s="400"/>
      <c r="F2392" s="401"/>
      <c r="G2392" s="400"/>
      <c r="H2392" s="400"/>
      <c r="I2392" s="400"/>
      <c r="J2392" s="409"/>
      <c r="K2392" s="400"/>
      <c r="L2392" s="400"/>
      <c r="M2392" s="400"/>
      <c r="N2392" s="400"/>
      <c r="O2392" s="400"/>
      <c r="P2392" s="400"/>
      <c r="Q2392" s="400"/>
      <c r="R2392" s="400"/>
      <c r="S2392" s="400"/>
      <c r="T2392" s="400"/>
      <c r="V2392" s="403"/>
      <c r="W2392" s="403"/>
      <c r="X2392" s="403"/>
      <c r="Y2392" s="400"/>
      <c r="Z2392" s="400"/>
      <c r="AA2392" s="400"/>
      <c r="AB2392" s="400"/>
      <c r="AC2392" s="400"/>
      <c r="AD2392" s="400"/>
      <c r="AE2392" s="400"/>
      <c r="AF2392" s="400"/>
      <c r="AG2392" s="408"/>
      <c r="AH2392" s="400"/>
      <c r="AI2392" s="400"/>
      <c r="AJ2392" s="400"/>
      <c r="AK2392" s="400"/>
      <c r="AL2392" s="6"/>
      <c r="AM2392" s="6"/>
      <c r="AN2392" s="8"/>
    </row>
    <row r="2393" spans="1:40">
      <c r="A2393" s="725"/>
      <c r="B2393" s="727"/>
      <c r="C2393" s="726"/>
      <c r="D2393" s="726"/>
      <c r="E2393" s="400"/>
      <c r="F2393" s="401"/>
      <c r="G2393" s="400"/>
      <c r="H2393" s="400"/>
      <c r="I2393" s="400"/>
      <c r="J2393" s="409"/>
      <c r="K2393" s="400"/>
      <c r="L2393" s="400"/>
      <c r="M2393" s="400"/>
      <c r="N2393" s="400"/>
      <c r="O2393" s="400"/>
      <c r="P2393" s="400"/>
      <c r="Q2393" s="400"/>
      <c r="R2393" s="400"/>
      <c r="S2393" s="400"/>
      <c r="T2393" s="400"/>
      <c r="V2393" s="403"/>
      <c r="W2393" s="403"/>
      <c r="X2393" s="403"/>
      <c r="Y2393" s="400"/>
      <c r="Z2393" s="400"/>
      <c r="AA2393" s="400"/>
      <c r="AB2393" s="400"/>
      <c r="AC2393" s="400"/>
      <c r="AD2393" s="400"/>
      <c r="AE2393" s="400"/>
      <c r="AF2393" s="400"/>
      <c r="AG2393" s="408"/>
      <c r="AH2393" s="400"/>
      <c r="AI2393" s="400"/>
      <c r="AJ2393" s="400"/>
      <c r="AK2393" s="400"/>
      <c r="AL2393" s="6"/>
      <c r="AM2393" s="6"/>
      <c r="AN2393" s="8"/>
    </row>
    <row r="2394" spans="1:40">
      <c r="A2394" s="725"/>
      <c r="B2394" s="727"/>
      <c r="C2394" s="726"/>
      <c r="D2394" s="726"/>
      <c r="E2394" s="400"/>
      <c r="F2394" s="401"/>
      <c r="G2394" s="400"/>
      <c r="H2394" s="400"/>
      <c r="I2394" s="400"/>
      <c r="J2394" s="409"/>
      <c r="K2394" s="400"/>
      <c r="L2394" s="400"/>
      <c r="M2394" s="400"/>
      <c r="N2394" s="400"/>
      <c r="O2394" s="400"/>
      <c r="P2394" s="400"/>
      <c r="Q2394" s="400"/>
      <c r="R2394" s="400"/>
      <c r="S2394" s="400"/>
      <c r="T2394" s="400"/>
      <c r="V2394" s="403"/>
      <c r="W2394" s="403"/>
      <c r="X2394" s="403"/>
      <c r="Y2394" s="400"/>
      <c r="Z2394" s="400"/>
      <c r="AA2394" s="400"/>
      <c r="AB2394" s="400"/>
      <c r="AC2394" s="400"/>
      <c r="AD2394" s="400"/>
      <c r="AE2394" s="400"/>
      <c r="AF2394" s="400"/>
      <c r="AG2394" s="408"/>
      <c r="AH2394" s="400"/>
      <c r="AI2394" s="400"/>
      <c r="AJ2394" s="400"/>
      <c r="AK2394" s="400"/>
      <c r="AL2394" s="6"/>
      <c r="AM2394" s="6"/>
      <c r="AN2394" s="8"/>
    </row>
    <row r="2395" spans="1:40">
      <c r="A2395" s="725"/>
      <c r="B2395" s="727"/>
      <c r="C2395" s="726"/>
      <c r="D2395" s="726"/>
      <c r="E2395" s="400"/>
      <c r="F2395" s="401"/>
      <c r="G2395" s="400"/>
      <c r="H2395" s="400"/>
      <c r="I2395" s="400"/>
      <c r="J2395" s="409"/>
      <c r="K2395" s="400"/>
      <c r="L2395" s="400"/>
      <c r="M2395" s="400"/>
      <c r="N2395" s="400"/>
      <c r="O2395" s="400"/>
      <c r="P2395" s="400"/>
      <c r="Q2395" s="400"/>
      <c r="R2395" s="400"/>
      <c r="S2395" s="400"/>
      <c r="T2395" s="400"/>
      <c r="V2395" s="403"/>
      <c r="W2395" s="403"/>
      <c r="X2395" s="403"/>
      <c r="Y2395" s="400"/>
      <c r="Z2395" s="400"/>
      <c r="AA2395" s="400"/>
      <c r="AB2395" s="400"/>
      <c r="AC2395" s="400"/>
      <c r="AD2395" s="400"/>
      <c r="AE2395" s="400"/>
      <c r="AF2395" s="400"/>
      <c r="AG2395" s="408"/>
      <c r="AH2395" s="400"/>
      <c r="AI2395" s="400"/>
      <c r="AJ2395" s="400"/>
      <c r="AK2395" s="400"/>
      <c r="AL2395" s="6"/>
      <c r="AM2395" s="6"/>
      <c r="AN2395" s="8"/>
    </row>
    <row r="2396" spans="1:40">
      <c r="A2396" s="725"/>
      <c r="B2396" s="727"/>
      <c r="C2396" s="726"/>
      <c r="D2396" s="726"/>
      <c r="E2396" s="400"/>
      <c r="F2396" s="401"/>
      <c r="G2396" s="400"/>
      <c r="H2396" s="400"/>
      <c r="I2396" s="400"/>
      <c r="J2396" s="409"/>
      <c r="K2396" s="400"/>
      <c r="L2396" s="400"/>
      <c r="M2396" s="400"/>
      <c r="N2396" s="400"/>
      <c r="O2396" s="400"/>
      <c r="P2396" s="400"/>
      <c r="Q2396" s="400"/>
      <c r="R2396" s="400"/>
      <c r="S2396" s="400"/>
      <c r="T2396" s="400"/>
      <c r="V2396" s="403"/>
      <c r="W2396" s="403"/>
      <c r="X2396" s="403"/>
      <c r="Y2396" s="400"/>
      <c r="Z2396" s="400"/>
      <c r="AA2396" s="400"/>
      <c r="AB2396" s="400"/>
      <c r="AC2396" s="400"/>
      <c r="AD2396" s="400"/>
      <c r="AE2396" s="400"/>
      <c r="AF2396" s="400"/>
      <c r="AG2396" s="408"/>
      <c r="AH2396" s="400"/>
      <c r="AI2396" s="400"/>
      <c r="AJ2396" s="400"/>
      <c r="AK2396" s="400"/>
      <c r="AL2396" s="6"/>
      <c r="AM2396" s="6"/>
      <c r="AN2396" s="8"/>
    </row>
    <row r="2397" spans="1:40">
      <c r="A2397" s="725"/>
      <c r="B2397" s="727"/>
      <c r="C2397" s="726"/>
      <c r="D2397" s="726"/>
      <c r="E2397" s="400"/>
      <c r="F2397" s="401"/>
      <c r="G2397" s="400"/>
      <c r="H2397" s="400"/>
      <c r="I2397" s="400"/>
      <c r="J2397" s="409"/>
      <c r="K2397" s="400"/>
      <c r="L2397" s="400"/>
      <c r="M2397" s="400"/>
      <c r="N2397" s="400"/>
      <c r="O2397" s="400"/>
      <c r="P2397" s="400"/>
      <c r="Q2397" s="400"/>
      <c r="R2397" s="400"/>
      <c r="S2397" s="400"/>
      <c r="T2397" s="400"/>
      <c r="V2397" s="403"/>
      <c r="W2397" s="403"/>
      <c r="X2397" s="403"/>
      <c r="Y2397" s="400"/>
      <c r="Z2397" s="400"/>
      <c r="AA2397" s="400"/>
      <c r="AB2397" s="400"/>
      <c r="AC2397" s="400"/>
      <c r="AD2397" s="400"/>
      <c r="AE2397" s="400"/>
      <c r="AF2397" s="400"/>
      <c r="AG2397" s="408"/>
      <c r="AH2397" s="400"/>
      <c r="AI2397" s="400"/>
      <c r="AJ2397" s="400"/>
      <c r="AK2397" s="400"/>
      <c r="AL2397" s="6"/>
      <c r="AM2397" s="6"/>
      <c r="AN2397" s="8"/>
    </row>
    <row r="2398" spans="1:40">
      <c r="A2398" s="725"/>
      <c r="B2398" s="727"/>
      <c r="C2398" s="726"/>
      <c r="D2398" s="726"/>
      <c r="E2398" s="400"/>
      <c r="F2398" s="401"/>
      <c r="G2398" s="400"/>
      <c r="H2398" s="400"/>
      <c r="I2398" s="400"/>
      <c r="J2398" s="409"/>
      <c r="K2398" s="400"/>
      <c r="L2398" s="400"/>
      <c r="M2398" s="400"/>
      <c r="N2398" s="400"/>
      <c r="O2398" s="400"/>
      <c r="P2398" s="400"/>
      <c r="Q2398" s="400"/>
      <c r="R2398" s="400"/>
      <c r="S2398" s="400"/>
      <c r="T2398" s="400"/>
      <c r="V2398" s="403"/>
      <c r="W2398" s="403"/>
      <c r="X2398" s="403"/>
      <c r="Y2398" s="400"/>
      <c r="Z2398" s="400"/>
      <c r="AA2398" s="400"/>
      <c r="AB2398" s="400"/>
      <c r="AC2398" s="400"/>
      <c r="AD2398" s="400"/>
      <c r="AE2398" s="400"/>
      <c r="AF2398" s="400"/>
      <c r="AG2398" s="408"/>
      <c r="AH2398" s="400"/>
      <c r="AI2398" s="400"/>
      <c r="AJ2398" s="400"/>
      <c r="AK2398" s="400"/>
      <c r="AL2398" s="6"/>
      <c r="AM2398" s="6"/>
      <c r="AN2398" s="8"/>
    </row>
    <row r="2399" spans="1:40">
      <c r="A2399" s="725"/>
      <c r="B2399" s="727"/>
      <c r="C2399" s="726"/>
      <c r="D2399" s="726"/>
      <c r="E2399" s="400"/>
      <c r="F2399" s="401"/>
      <c r="G2399" s="400"/>
      <c r="H2399" s="400"/>
      <c r="I2399" s="400"/>
      <c r="J2399" s="409"/>
      <c r="K2399" s="400"/>
      <c r="L2399" s="400"/>
      <c r="M2399" s="400"/>
      <c r="N2399" s="400"/>
      <c r="O2399" s="400"/>
      <c r="P2399" s="400"/>
      <c r="Q2399" s="400"/>
      <c r="R2399" s="400"/>
      <c r="S2399" s="400"/>
      <c r="T2399" s="400"/>
      <c r="V2399" s="403"/>
      <c r="W2399" s="403"/>
      <c r="X2399" s="403"/>
      <c r="Y2399" s="400"/>
      <c r="Z2399" s="400"/>
      <c r="AA2399" s="400"/>
      <c r="AB2399" s="400"/>
      <c r="AC2399" s="400"/>
      <c r="AD2399" s="400"/>
      <c r="AE2399" s="400"/>
      <c r="AF2399" s="400"/>
      <c r="AG2399" s="408"/>
      <c r="AH2399" s="400"/>
      <c r="AI2399" s="400"/>
      <c r="AJ2399" s="400"/>
      <c r="AK2399" s="400"/>
      <c r="AL2399" s="6"/>
      <c r="AM2399" s="6"/>
      <c r="AN2399" s="8"/>
    </row>
    <row r="2400" spans="1:40">
      <c r="A2400" s="725"/>
      <c r="B2400" s="727"/>
      <c r="C2400" s="726"/>
      <c r="D2400" s="726"/>
      <c r="E2400" s="400"/>
      <c r="F2400" s="401"/>
      <c r="G2400" s="400"/>
      <c r="H2400" s="400"/>
      <c r="I2400" s="400"/>
      <c r="J2400" s="409"/>
      <c r="K2400" s="400"/>
      <c r="L2400" s="400"/>
      <c r="M2400" s="400"/>
      <c r="N2400" s="400"/>
      <c r="O2400" s="400"/>
      <c r="P2400" s="400"/>
      <c r="Q2400" s="400"/>
      <c r="R2400" s="400"/>
      <c r="S2400" s="400"/>
      <c r="T2400" s="400"/>
      <c r="V2400" s="403"/>
      <c r="W2400" s="403"/>
      <c r="X2400" s="403"/>
      <c r="Y2400" s="400"/>
      <c r="Z2400" s="400"/>
      <c r="AA2400" s="400"/>
      <c r="AB2400" s="400"/>
      <c r="AC2400" s="400"/>
      <c r="AD2400" s="400"/>
      <c r="AE2400" s="400"/>
      <c r="AF2400" s="400"/>
      <c r="AG2400" s="408"/>
      <c r="AH2400" s="400"/>
      <c r="AI2400" s="400"/>
      <c r="AJ2400" s="400"/>
      <c r="AK2400" s="400"/>
      <c r="AL2400" s="6"/>
      <c r="AM2400" s="6"/>
      <c r="AN2400" s="8"/>
    </row>
    <row r="2401" spans="1:40">
      <c r="A2401" s="725"/>
      <c r="B2401" s="727"/>
      <c r="C2401" s="726"/>
      <c r="D2401" s="726"/>
      <c r="E2401" s="400"/>
      <c r="F2401" s="401"/>
      <c r="G2401" s="400"/>
      <c r="H2401" s="400"/>
      <c r="I2401" s="400"/>
      <c r="J2401" s="409"/>
      <c r="K2401" s="400"/>
      <c r="L2401" s="400"/>
      <c r="M2401" s="400"/>
      <c r="N2401" s="400"/>
      <c r="O2401" s="400"/>
      <c r="P2401" s="400"/>
      <c r="Q2401" s="400"/>
      <c r="R2401" s="400"/>
      <c r="S2401" s="400"/>
      <c r="T2401" s="400"/>
      <c r="V2401" s="403"/>
      <c r="W2401" s="403"/>
      <c r="X2401" s="403"/>
      <c r="Y2401" s="400"/>
      <c r="Z2401" s="400"/>
      <c r="AA2401" s="400"/>
      <c r="AB2401" s="400"/>
      <c r="AC2401" s="400"/>
      <c r="AD2401" s="400"/>
      <c r="AE2401" s="400"/>
      <c r="AF2401" s="400"/>
      <c r="AG2401" s="408"/>
      <c r="AH2401" s="400"/>
      <c r="AI2401" s="400"/>
      <c r="AJ2401" s="400"/>
      <c r="AK2401" s="400"/>
      <c r="AL2401" s="6"/>
      <c r="AM2401" s="6"/>
      <c r="AN2401" s="8"/>
    </row>
    <row r="2402" spans="1:40">
      <c r="A2402" s="725"/>
      <c r="B2402" s="727"/>
      <c r="C2402" s="726"/>
      <c r="D2402" s="726"/>
      <c r="E2402" s="400"/>
      <c r="F2402" s="401"/>
      <c r="G2402" s="400"/>
      <c r="H2402" s="400"/>
      <c r="I2402" s="400"/>
      <c r="J2402" s="409"/>
      <c r="K2402" s="400"/>
      <c r="L2402" s="400"/>
      <c r="M2402" s="400"/>
      <c r="N2402" s="400"/>
      <c r="O2402" s="400"/>
      <c r="P2402" s="400"/>
      <c r="Q2402" s="400"/>
      <c r="R2402" s="400"/>
      <c r="S2402" s="400"/>
      <c r="T2402" s="400"/>
      <c r="V2402" s="403"/>
      <c r="W2402" s="403"/>
      <c r="X2402" s="403"/>
      <c r="Y2402" s="400"/>
      <c r="Z2402" s="400"/>
      <c r="AA2402" s="400"/>
      <c r="AB2402" s="400"/>
      <c r="AC2402" s="400"/>
      <c r="AD2402" s="400"/>
      <c r="AE2402" s="400"/>
      <c r="AF2402" s="400"/>
      <c r="AG2402" s="408"/>
      <c r="AH2402" s="400"/>
      <c r="AI2402" s="400"/>
      <c r="AJ2402" s="400"/>
      <c r="AK2402" s="400"/>
      <c r="AL2402" s="6"/>
      <c r="AM2402" s="6"/>
      <c r="AN2402" s="8"/>
    </row>
    <row r="2403" spans="1:40">
      <c r="A2403" s="725"/>
      <c r="B2403" s="727"/>
      <c r="C2403" s="726"/>
      <c r="D2403" s="726"/>
      <c r="E2403" s="400"/>
      <c r="F2403" s="401"/>
      <c r="G2403" s="400"/>
      <c r="H2403" s="400"/>
      <c r="I2403" s="400"/>
      <c r="J2403" s="409"/>
      <c r="K2403" s="400"/>
      <c r="L2403" s="400"/>
      <c r="M2403" s="400"/>
      <c r="N2403" s="400"/>
      <c r="O2403" s="400"/>
      <c r="P2403" s="400"/>
      <c r="Q2403" s="400"/>
      <c r="R2403" s="400"/>
      <c r="S2403" s="400"/>
      <c r="T2403" s="400"/>
      <c r="V2403" s="403"/>
      <c r="W2403" s="403"/>
      <c r="X2403" s="403"/>
      <c r="Y2403" s="400"/>
      <c r="Z2403" s="400"/>
      <c r="AA2403" s="400"/>
      <c r="AB2403" s="400"/>
      <c r="AC2403" s="400"/>
      <c r="AD2403" s="400"/>
      <c r="AE2403" s="400"/>
      <c r="AF2403" s="400"/>
      <c r="AG2403" s="408"/>
      <c r="AH2403" s="400"/>
      <c r="AI2403" s="400"/>
      <c r="AJ2403" s="400"/>
      <c r="AK2403" s="400"/>
      <c r="AL2403" s="6"/>
      <c r="AM2403" s="6"/>
      <c r="AN2403" s="8"/>
    </row>
    <row r="2404" spans="1:40">
      <c r="A2404" s="725"/>
      <c r="B2404" s="727"/>
      <c r="C2404" s="726"/>
      <c r="D2404" s="726"/>
      <c r="E2404" s="400"/>
      <c r="F2404" s="401"/>
      <c r="G2404" s="400"/>
      <c r="H2404" s="400"/>
      <c r="I2404" s="400"/>
      <c r="J2404" s="409"/>
      <c r="K2404" s="400"/>
      <c r="L2404" s="400"/>
      <c r="M2404" s="400"/>
      <c r="N2404" s="400"/>
      <c r="O2404" s="400"/>
      <c r="P2404" s="400"/>
      <c r="Q2404" s="400"/>
      <c r="R2404" s="400"/>
      <c r="S2404" s="400"/>
      <c r="T2404" s="400"/>
      <c r="V2404" s="403"/>
      <c r="W2404" s="403"/>
      <c r="X2404" s="403"/>
      <c r="Y2404" s="400"/>
      <c r="Z2404" s="400"/>
      <c r="AA2404" s="400"/>
      <c r="AB2404" s="400"/>
      <c r="AC2404" s="400"/>
      <c r="AD2404" s="400"/>
      <c r="AE2404" s="400"/>
      <c r="AF2404" s="400"/>
      <c r="AG2404" s="408"/>
      <c r="AH2404" s="400"/>
      <c r="AI2404" s="400"/>
      <c r="AJ2404" s="400"/>
      <c r="AK2404" s="400"/>
      <c r="AL2404" s="6"/>
      <c r="AM2404" s="6"/>
      <c r="AN2404" s="8"/>
    </row>
    <row r="2405" spans="1:40">
      <c r="A2405" s="725"/>
      <c r="B2405" s="727"/>
      <c r="C2405" s="726"/>
      <c r="D2405" s="726"/>
      <c r="E2405" s="400"/>
      <c r="F2405" s="401"/>
      <c r="G2405" s="400"/>
      <c r="H2405" s="400"/>
      <c r="I2405" s="400"/>
      <c r="J2405" s="409"/>
      <c r="K2405" s="400"/>
      <c r="L2405" s="400"/>
      <c r="M2405" s="400"/>
      <c r="N2405" s="400"/>
      <c r="O2405" s="400"/>
      <c r="P2405" s="400"/>
      <c r="Q2405" s="400"/>
      <c r="R2405" s="400"/>
      <c r="S2405" s="400"/>
      <c r="T2405" s="400"/>
      <c r="V2405" s="403"/>
      <c r="W2405" s="403"/>
      <c r="X2405" s="403"/>
      <c r="Y2405" s="400"/>
      <c r="Z2405" s="400"/>
      <c r="AA2405" s="400"/>
      <c r="AB2405" s="400"/>
      <c r="AC2405" s="400"/>
      <c r="AD2405" s="400"/>
      <c r="AE2405" s="400"/>
      <c r="AF2405" s="400"/>
      <c r="AG2405" s="408"/>
      <c r="AH2405" s="400"/>
      <c r="AI2405" s="400"/>
      <c r="AJ2405" s="400"/>
      <c r="AK2405" s="400"/>
      <c r="AL2405" s="6"/>
      <c r="AM2405" s="6"/>
      <c r="AN2405" s="8"/>
    </row>
    <row r="2406" spans="1:40">
      <c r="A2406" s="725"/>
      <c r="B2406" s="727"/>
      <c r="C2406" s="726"/>
      <c r="D2406" s="726"/>
      <c r="E2406" s="400"/>
      <c r="F2406" s="401"/>
      <c r="G2406" s="400"/>
      <c r="H2406" s="400"/>
      <c r="I2406" s="400"/>
      <c r="J2406" s="409"/>
      <c r="K2406" s="400"/>
      <c r="L2406" s="400"/>
      <c r="M2406" s="400"/>
      <c r="N2406" s="400"/>
      <c r="O2406" s="400"/>
      <c r="P2406" s="400"/>
      <c r="Q2406" s="400"/>
      <c r="R2406" s="400"/>
      <c r="S2406" s="400"/>
      <c r="T2406" s="400"/>
      <c r="V2406" s="403"/>
      <c r="W2406" s="403"/>
      <c r="X2406" s="403"/>
      <c r="Y2406" s="400"/>
      <c r="Z2406" s="400"/>
      <c r="AA2406" s="400"/>
      <c r="AB2406" s="400"/>
      <c r="AC2406" s="400"/>
      <c r="AD2406" s="400"/>
      <c r="AE2406" s="400"/>
      <c r="AF2406" s="400"/>
      <c r="AG2406" s="408"/>
      <c r="AH2406" s="400"/>
      <c r="AI2406" s="400"/>
      <c r="AJ2406" s="400"/>
      <c r="AK2406" s="400"/>
      <c r="AL2406" s="6"/>
      <c r="AM2406" s="6"/>
      <c r="AN2406" s="8"/>
    </row>
    <row r="2407" spans="1:40">
      <c r="A2407" s="725"/>
      <c r="B2407" s="727"/>
      <c r="C2407" s="726"/>
      <c r="D2407" s="726"/>
      <c r="E2407" s="400"/>
      <c r="F2407" s="401"/>
      <c r="G2407" s="400"/>
      <c r="H2407" s="400"/>
      <c r="I2407" s="400"/>
      <c r="J2407" s="409"/>
      <c r="K2407" s="400"/>
      <c r="L2407" s="400"/>
      <c r="M2407" s="400"/>
      <c r="N2407" s="400"/>
      <c r="O2407" s="400"/>
      <c r="P2407" s="400"/>
      <c r="Q2407" s="400"/>
      <c r="R2407" s="400"/>
      <c r="S2407" s="400"/>
      <c r="T2407" s="400"/>
      <c r="V2407" s="403"/>
      <c r="W2407" s="403"/>
      <c r="X2407" s="403"/>
      <c r="Y2407" s="400"/>
      <c r="Z2407" s="400"/>
      <c r="AA2407" s="400"/>
      <c r="AB2407" s="400"/>
      <c r="AC2407" s="400"/>
      <c r="AD2407" s="400"/>
      <c r="AE2407" s="400"/>
      <c r="AF2407" s="400"/>
      <c r="AG2407" s="408"/>
      <c r="AH2407" s="400"/>
      <c r="AI2407" s="400"/>
      <c r="AJ2407" s="400"/>
      <c r="AK2407" s="400"/>
      <c r="AL2407" s="6"/>
      <c r="AM2407" s="6"/>
      <c r="AN2407" s="8"/>
    </row>
    <row r="2408" spans="1:40">
      <c r="A2408" s="725"/>
      <c r="B2408" s="727"/>
      <c r="C2408" s="726"/>
      <c r="D2408" s="726"/>
      <c r="E2408" s="400"/>
      <c r="F2408" s="401"/>
      <c r="G2408" s="400"/>
      <c r="H2408" s="400"/>
      <c r="I2408" s="400"/>
      <c r="J2408" s="409"/>
      <c r="K2408" s="400"/>
      <c r="L2408" s="400"/>
      <c r="M2408" s="400"/>
      <c r="N2408" s="400"/>
      <c r="O2408" s="400"/>
      <c r="P2408" s="400"/>
      <c r="Q2408" s="400"/>
      <c r="R2408" s="400"/>
      <c r="S2408" s="400"/>
      <c r="T2408" s="400"/>
      <c r="V2408" s="403"/>
      <c r="W2408" s="403"/>
      <c r="X2408" s="403"/>
      <c r="Y2408" s="400"/>
      <c r="Z2408" s="400"/>
      <c r="AA2408" s="400"/>
      <c r="AB2408" s="400"/>
      <c r="AC2408" s="400"/>
      <c r="AD2408" s="400"/>
      <c r="AE2408" s="400"/>
      <c r="AF2408" s="400"/>
      <c r="AG2408" s="408"/>
      <c r="AH2408" s="400"/>
      <c r="AI2408" s="400"/>
      <c r="AJ2408" s="400"/>
      <c r="AK2408" s="400"/>
      <c r="AL2408" s="6"/>
      <c r="AM2408" s="6"/>
      <c r="AN2408" s="8"/>
    </row>
    <row r="2409" spans="1:40">
      <c r="A2409" s="725"/>
      <c r="B2409" s="727"/>
      <c r="C2409" s="726"/>
      <c r="D2409" s="726"/>
      <c r="E2409" s="400"/>
      <c r="F2409" s="401"/>
      <c r="G2409" s="400"/>
      <c r="H2409" s="400"/>
      <c r="I2409" s="400"/>
      <c r="J2409" s="409"/>
      <c r="K2409" s="400"/>
      <c r="L2409" s="400"/>
      <c r="M2409" s="400"/>
      <c r="N2409" s="400"/>
      <c r="O2409" s="400"/>
      <c r="P2409" s="400"/>
      <c r="Q2409" s="400"/>
      <c r="R2409" s="400"/>
      <c r="S2409" s="400"/>
      <c r="T2409" s="400"/>
      <c r="V2409" s="403"/>
      <c r="W2409" s="403"/>
      <c r="X2409" s="403"/>
      <c r="Y2409" s="400"/>
      <c r="Z2409" s="400"/>
      <c r="AA2409" s="400"/>
      <c r="AB2409" s="400"/>
      <c r="AC2409" s="400"/>
      <c r="AD2409" s="400"/>
      <c r="AE2409" s="400"/>
      <c r="AF2409" s="400"/>
      <c r="AG2409" s="408"/>
      <c r="AH2409" s="400"/>
      <c r="AI2409" s="400"/>
      <c r="AJ2409" s="400"/>
      <c r="AK2409" s="400"/>
      <c r="AL2409" s="6"/>
      <c r="AM2409" s="6"/>
      <c r="AN2409" s="8"/>
    </row>
    <row r="2410" spans="1:40">
      <c r="A2410" s="725"/>
      <c r="B2410" s="727"/>
      <c r="C2410" s="726"/>
      <c r="D2410" s="726"/>
      <c r="E2410" s="400"/>
      <c r="F2410" s="401"/>
      <c r="G2410" s="400"/>
      <c r="H2410" s="400"/>
      <c r="I2410" s="400"/>
      <c r="J2410" s="409"/>
      <c r="K2410" s="400"/>
      <c r="L2410" s="400"/>
      <c r="M2410" s="400"/>
      <c r="N2410" s="400"/>
      <c r="O2410" s="400"/>
      <c r="P2410" s="400"/>
      <c r="Q2410" s="400"/>
      <c r="R2410" s="400"/>
      <c r="S2410" s="400"/>
      <c r="T2410" s="400"/>
      <c r="V2410" s="403"/>
      <c r="W2410" s="403"/>
      <c r="X2410" s="403"/>
      <c r="Y2410" s="400"/>
      <c r="Z2410" s="400"/>
      <c r="AA2410" s="400"/>
      <c r="AB2410" s="400"/>
      <c r="AC2410" s="400"/>
      <c r="AD2410" s="400"/>
      <c r="AE2410" s="400"/>
      <c r="AF2410" s="400"/>
      <c r="AG2410" s="408"/>
      <c r="AH2410" s="400"/>
      <c r="AI2410" s="400"/>
      <c r="AJ2410" s="400"/>
      <c r="AK2410" s="400"/>
      <c r="AL2410" s="6"/>
      <c r="AM2410" s="6"/>
      <c r="AN2410" s="8"/>
    </row>
    <row r="2411" spans="1:40">
      <c r="A2411" s="725"/>
      <c r="B2411" s="727"/>
      <c r="C2411" s="726"/>
      <c r="D2411" s="726"/>
      <c r="E2411" s="400"/>
      <c r="F2411" s="401"/>
      <c r="G2411" s="400"/>
      <c r="H2411" s="400"/>
      <c r="I2411" s="400"/>
      <c r="J2411" s="409"/>
      <c r="K2411" s="400"/>
      <c r="L2411" s="400"/>
      <c r="M2411" s="400"/>
      <c r="N2411" s="400"/>
      <c r="O2411" s="400"/>
      <c r="P2411" s="400"/>
      <c r="Q2411" s="400"/>
      <c r="R2411" s="400"/>
      <c r="S2411" s="400"/>
      <c r="T2411" s="400"/>
      <c r="V2411" s="403"/>
      <c r="W2411" s="403"/>
      <c r="X2411" s="403"/>
      <c r="Y2411" s="400"/>
      <c r="Z2411" s="400"/>
      <c r="AA2411" s="400"/>
      <c r="AB2411" s="400"/>
      <c r="AC2411" s="400"/>
      <c r="AD2411" s="400"/>
      <c r="AE2411" s="400"/>
      <c r="AF2411" s="400"/>
      <c r="AG2411" s="408"/>
      <c r="AH2411" s="400"/>
      <c r="AI2411" s="400"/>
      <c r="AJ2411" s="400"/>
      <c r="AK2411" s="400"/>
      <c r="AL2411" s="6"/>
      <c r="AM2411" s="6"/>
      <c r="AN2411" s="8"/>
    </row>
    <row r="2412" spans="1:40">
      <c r="A2412" s="725"/>
      <c r="B2412" s="727"/>
      <c r="C2412" s="726"/>
      <c r="D2412" s="726"/>
      <c r="E2412" s="400"/>
      <c r="F2412" s="401"/>
      <c r="G2412" s="400"/>
      <c r="H2412" s="400"/>
      <c r="I2412" s="400"/>
      <c r="J2412" s="409"/>
      <c r="K2412" s="400"/>
      <c r="L2412" s="400"/>
      <c r="M2412" s="400"/>
      <c r="N2412" s="400"/>
      <c r="O2412" s="400"/>
      <c r="P2412" s="400"/>
      <c r="Q2412" s="400"/>
      <c r="R2412" s="400"/>
      <c r="S2412" s="400"/>
      <c r="T2412" s="400"/>
      <c r="V2412" s="403"/>
      <c r="W2412" s="403"/>
      <c r="X2412" s="403"/>
      <c r="Y2412" s="400"/>
      <c r="Z2412" s="400"/>
      <c r="AA2412" s="400"/>
      <c r="AB2412" s="400"/>
      <c r="AC2412" s="400"/>
      <c r="AD2412" s="400"/>
      <c r="AE2412" s="400"/>
      <c r="AF2412" s="400"/>
      <c r="AG2412" s="408"/>
      <c r="AH2412" s="400"/>
      <c r="AI2412" s="400"/>
      <c r="AJ2412" s="400"/>
      <c r="AK2412" s="400"/>
      <c r="AL2412" s="6"/>
      <c r="AM2412" s="6"/>
      <c r="AN2412" s="8"/>
    </row>
    <row r="2413" spans="1:40">
      <c r="A2413" s="725"/>
      <c r="B2413" s="727"/>
      <c r="C2413" s="726"/>
      <c r="D2413" s="726"/>
      <c r="E2413" s="400"/>
      <c r="F2413" s="401"/>
      <c r="G2413" s="400"/>
      <c r="H2413" s="400"/>
      <c r="I2413" s="400"/>
      <c r="J2413" s="409"/>
      <c r="K2413" s="400"/>
      <c r="L2413" s="400"/>
      <c r="M2413" s="400"/>
      <c r="N2413" s="400"/>
      <c r="O2413" s="400"/>
      <c r="P2413" s="400"/>
      <c r="Q2413" s="400"/>
      <c r="R2413" s="400"/>
      <c r="S2413" s="400"/>
      <c r="T2413" s="400"/>
      <c r="V2413" s="403"/>
      <c r="W2413" s="403"/>
      <c r="X2413" s="403"/>
      <c r="Y2413" s="400"/>
      <c r="Z2413" s="400"/>
      <c r="AA2413" s="400"/>
      <c r="AB2413" s="400"/>
      <c r="AC2413" s="400"/>
      <c r="AD2413" s="400"/>
      <c r="AE2413" s="400"/>
      <c r="AF2413" s="400"/>
      <c r="AG2413" s="408"/>
      <c r="AH2413" s="400"/>
      <c r="AI2413" s="400"/>
      <c r="AJ2413" s="400"/>
      <c r="AK2413" s="400"/>
      <c r="AL2413" s="6"/>
      <c r="AM2413" s="6"/>
      <c r="AN2413" s="8"/>
    </row>
    <row r="2414" spans="1:40">
      <c r="A2414" s="725"/>
      <c r="B2414" s="727"/>
      <c r="C2414" s="726"/>
      <c r="D2414" s="726"/>
      <c r="E2414" s="400"/>
      <c r="F2414" s="401"/>
      <c r="G2414" s="400"/>
      <c r="H2414" s="400"/>
      <c r="I2414" s="400"/>
      <c r="J2414" s="409"/>
      <c r="K2414" s="400"/>
      <c r="L2414" s="400"/>
      <c r="M2414" s="400"/>
      <c r="N2414" s="400"/>
      <c r="O2414" s="400"/>
      <c r="P2414" s="400"/>
      <c r="Q2414" s="400"/>
      <c r="R2414" s="400"/>
      <c r="S2414" s="400"/>
      <c r="T2414" s="400"/>
      <c r="V2414" s="403"/>
      <c r="W2414" s="403"/>
      <c r="X2414" s="403"/>
      <c r="Y2414" s="400"/>
      <c r="Z2414" s="400"/>
      <c r="AA2414" s="400"/>
      <c r="AB2414" s="400"/>
      <c r="AC2414" s="400"/>
      <c r="AD2414" s="400"/>
      <c r="AE2414" s="400"/>
      <c r="AF2414" s="400"/>
      <c r="AG2414" s="408"/>
      <c r="AH2414" s="400"/>
      <c r="AI2414" s="400"/>
      <c r="AJ2414" s="400"/>
      <c r="AK2414" s="400"/>
      <c r="AL2414" s="6"/>
      <c r="AM2414" s="6"/>
      <c r="AN2414" s="8"/>
    </row>
    <row r="2415" spans="1:40">
      <c r="A2415" s="725"/>
      <c r="B2415" s="727"/>
      <c r="C2415" s="726"/>
      <c r="D2415" s="726"/>
      <c r="E2415" s="400"/>
      <c r="F2415" s="401"/>
      <c r="G2415" s="400"/>
      <c r="H2415" s="400"/>
      <c r="I2415" s="400"/>
      <c r="J2415" s="409"/>
      <c r="K2415" s="400"/>
      <c r="L2415" s="400"/>
      <c r="M2415" s="400"/>
      <c r="N2415" s="400"/>
      <c r="O2415" s="400"/>
      <c r="P2415" s="400"/>
      <c r="Q2415" s="400"/>
      <c r="R2415" s="400"/>
      <c r="S2415" s="400"/>
      <c r="T2415" s="400"/>
      <c r="V2415" s="403"/>
      <c r="W2415" s="403"/>
      <c r="X2415" s="403"/>
      <c r="Y2415" s="400"/>
      <c r="Z2415" s="400"/>
      <c r="AA2415" s="400"/>
      <c r="AB2415" s="400"/>
      <c r="AC2415" s="400"/>
      <c r="AD2415" s="400"/>
      <c r="AE2415" s="400"/>
      <c r="AF2415" s="400"/>
      <c r="AG2415" s="408"/>
      <c r="AH2415" s="400"/>
      <c r="AI2415" s="400"/>
      <c r="AJ2415" s="400"/>
      <c r="AK2415" s="400"/>
      <c r="AL2415" s="6"/>
      <c r="AM2415" s="6"/>
      <c r="AN2415" s="8"/>
    </row>
    <row r="2416" spans="1:40">
      <c r="A2416" s="725"/>
      <c r="B2416" s="727"/>
      <c r="C2416" s="726"/>
      <c r="D2416" s="726"/>
      <c r="E2416" s="400"/>
      <c r="F2416" s="401"/>
      <c r="G2416" s="400"/>
      <c r="H2416" s="400"/>
      <c r="I2416" s="400"/>
      <c r="J2416" s="409"/>
      <c r="K2416" s="400"/>
      <c r="L2416" s="400"/>
      <c r="M2416" s="400"/>
      <c r="N2416" s="400"/>
      <c r="O2416" s="400"/>
      <c r="P2416" s="400"/>
      <c r="Q2416" s="400"/>
      <c r="R2416" s="400"/>
      <c r="S2416" s="400"/>
      <c r="T2416" s="400"/>
      <c r="V2416" s="403"/>
      <c r="W2416" s="403"/>
      <c r="X2416" s="403"/>
      <c r="Y2416" s="400"/>
      <c r="Z2416" s="400"/>
      <c r="AA2416" s="400"/>
      <c r="AB2416" s="400"/>
      <c r="AC2416" s="400"/>
      <c r="AD2416" s="400"/>
      <c r="AE2416" s="400"/>
      <c r="AF2416" s="400"/>
      <c r="AG2416" s="408"/>
      <c r="AH2416" s="400"/>
      <c r="AI2416" s="400"/>
      <c r="AJ2416" s="400"/>
      <c r="AK2416" s="400"/>
      <c r="AL2416" s="6"/>
      <c r="AM2416" s="6"/>
      <c r="AN2416" s="8"/>
    </row>
    <row r="2417" spans="1:40">
      <c r="A2417" s="725"/>
      <c r="B2417" s="727"/>
      <c r="C2417" s="726"/>
      <c r="D2417" s="726"/>
      <c r="E2417" s="400"/>
      <c r="F2417" s="401"/>
      <c r="G2417" s="400"/>
      <c r="H2417" s="400"/>
      <c r="I2417" s="400"/>
      <c r="J2417" s="409"/>
      <c r="K2417" s="400"/>
      <c r="L2417" s="400"/>
      <c r="M2417" s="400"/>
      <c r="N2417" s="400"/>
      <c r="O2417" s="400"/>
      <c r="P2417" s="400"/>
      <c r="Q2417" s="400"/>
      <c r="R2417" s="400"/>
      <c r="S2417" s="400"/>
      <c r="T2417" s="400"/>
      <c r="V2417" s="403"/>
      <c r="W2417" s="403"/>
      <c r="X2417" s="403"/>
      <c r="Y2417" s="400"/>
      <c r="Z2417" s="400"/>
      <c r="AA2417" s="400"/>
      <c r="AB2417" s="400"/>
      <c r="AC2417" s="400"/>
      <c r="AD2417" s="400"/>
      <c r="AE2417" s="400"/>
      <c r="AF2417" s="400"/>
      <c r="AG2417" s="408"/>
      <c r="AH2417" s="400"/>
      <c r="AI2417" s="400"/>
      <c r="AJ2417" s="400"/>
      <c r="AK2417" s="400"/>
      <c r="AL2417" s="6"/>
      <c r="AM2417" s="6"/>
      <c r="AN2417" s="8"/>
    </row>
    <row r="2418" spans="1:40">
      <c r="A2418" s="725"/>
      <c r="B2418" s="727"/>
      <c r="C2418" s="726"/>
      <c r="D2418" s="726"/>
      <c r="E2418" s="400"/>
      <c r="F2418" s="401"/>
      <c r="G2418" s="400"/>
      <c r="H2418" s="400"/>
      <c r="I2418" s="400"/>
      <c r="J2418" s="409"/>
      <c r="K2418" s="400"/>
      <c r="L2418" s="400"/>
      <c r="M2418" s="400"/>
      <c r="N2418" s="400"/>
      <c r="O2418" s="400"/>
      <c r="P2418" s="400"/>
      <c r="Q2418" s="400"/>
      <c r="R2418" s="400"/>
      <c r="S2418" s="400"/>
      <c r="T2418" s="400"/>
      <c r="V2418" s="403"/>
      <c r="W2418" s="403"/>
      <c r="X2418" s="403"/>
      <c r="Y2418" s="400"/>
      <c r="Z2418" s="400"/>
      <c r="AA2418" s="400"/>
      <c r="AB2418" s="400"/>
      <c r="AC2418" s="400"/>
      <c r="AD2418" s="400"/>
      <c r="AE2418" s="400"/>
      <c r="AF2418" s="400"/>
      <c r="AG2418" s="408"/>
      <c r="AH2418" s="400"/>
      <c r="AI2418" s="400"/>
      <c r="AJ2418" s="400"/>
      <c r="AK2418" s="400"/>
      <c r="AL2418" s="6"/>
      <c r="AM2418" s="6"/>
      <c r="AN2418" s="8"/>
    </row>
    <row r="2419" spans="1:40">
      <c r="A2419" s="725"/>
      <c r="B2419" s="727"/>
      <c r="C2419" s="726"/>
      <c r="D2419" s="726"/>
      <c r="E2419" s="400"/>
      <c r="F2419" s="401"/>
      <c r="G2419" s="400"/>
      <c r="H2419" s="400"/>
      <c r="I2419" s="400"/>
      <c r="J2419" s="409"/>
      <c r="K2419" s="400"/>
      <c r="L2419" s="400"/>
      <c r="M2419" s="400"/>
      <c r="N2419" s="400"/>
      <c r="O2419" s="400"/>
      <c r="P2419" s="400"/>
      <c r="Q2419" s="400"/>
      <c r="R2419" s="400"/>
      <c r="S2419" s="400"/>
      <c r="T2419" s="400"/>
      <c r="V2419" s="403"/>
      <c r="W2419" s="403"/>
      <c r="X2419" s="403"/>
      <c r="Y2419" s="400"/>
      <c r="Z2419" s="400"/>
      <c r="AA2419" s="400"/>
      <c r="AB2419" s="400"/>
      <c r="AC2419" s="400"/>
      <c r="AD2419" s="400"/>
      <c r="AE2419" s="400"/>
      <c r="AF2419" s="400"/>
      <c r="AG2419" s="408"/>
      <c r="AH2419" s="400"/>
      <c r="AI2419" s="400"/>
      <c r="AJ2419" s="400"/>
      <c r="AK2419" s="400"/>
      <c r="AL2419" s="6"/>
      <c r="AM2419" s="6"/>
      <c r="AN2419" s="8"/>
    </row>
    <row r="2420" spans="1:40">
      <c r="A2420" s="725"/>
      <c r="B2420" s="727"/>
      <c r="C2420" s="726"/>
      <c r="D2420" s="726"/>
      <c r="E2420" s="400"/>
      <c r="F2420" s="401"/>
      <c r="G2420" s="400"/>
      <c r="H2420" s="400"/>
      <c r="I2420" s="400"/>
      <c r="J2420" s="409"/>
      <c r="K2420" s="400"/>
      <c r="L2420" s="400"/>
      <c r="M2420" s="400"/>
      <c r="N2420" s="400"/>
      <c r="O2420" s="400"/>
      <c r="P2420" s="400"/>
      <c r="Q2420" s="400"/>
      <c r="R2420" s="400"/>
      <c r="S2420" s="400"/>
      <c r="T2420" s="400"/>
      <c r="V2420" s="403"/>
      <c r="W2420" s="403"/>
      <c r="X2420" s="403"/>
      <c r="Y2420" s="400"/>
      <c r="Z2420" s="400"/>
      <c r="AA2420" s="400"/>
      <c r="AB2420" s="400"/>
      <c r="AC2420" s="400"/>
      <c r="AD2420" s="400"/>
      <c r="AE2420" s="400"/>
      <c r="AF2420" s="400"/>
      <c r="AG2420" s="408"/>
      <c r="AH2420" s="400"/>
      <c r="AI2420" s="400"/>
      <c r="AJ2420" s="400"/>
      <c r="AK2420" s="400"/>
      <c r="AL2420" s="6"/>
      <c r="AM2420" s="6"/>
      <c r="AN2420" s="8"/>
    </row>
    <row r="2421" spans="1:40">
      <c r="A2421" s="725"/>
      <c r="B2421" s="727"/>
      <c r="C2421" s="726"/>
      <c r="D2421" s="726"/>
      <c r="E2421" s="400"/>
      <c r="F2421" s="401"/>
      <c r="G2421" s="400"/>
      <c r="H2421" s="400"/>
      <c r="I2421" s="400"/>
      <c r="J2421" s="409"/>
      <c r="K2421" s="400"/>
      <c r="L2421" s="400"/>
      <c r="M2421" s="400"/>
      <c r="N2421" s="400"/>
      <c r="O2421" s="400"/>
      <c r="P2421" s="400"/>
      <c r="Q2421" s="400"/>
      <c r="R2421" s="400"/>
      <c r="S2421" s="400"/>
      <c r="T2421" s="400"/>
      <c r="V2421" s="403"/>
      <c r="W2421" s="403"/>
      <c r="X2421" s="403"/>
      <c r="Y2421" s="400"/>
      <c r="Z2421" s="400"/>
      <c r="AA2421" s="400"/>
      <c r="AB2421" s="400"/>
      <c r="AC2421" s="400"/>
      <c r="AD2421" s="400"/>
      <c r="AE2421" s="400"/>
      <c r="AF2421" s="400"/>
      <c r="AG2421" s="408"/>
      <c r="AH2421" s="400"/>
      <c r="AI2421" s="400"/>
      <c r="AJ2421" s="400"/>
      <c r="AK2421" s="400"/>
      <c r="AL2421" s="6"/>
      <c r="AM2421" s="6"/>
      <c r="AN2421" s="8"/>
    </row>
    <row r="2422" spans="1:40">
      <c r="A2422" s="725"/>
      <c r="B2422" s="727"/>
      <c r="C2422" s="726"/>
      <c r="D2422" s="726"/>
      <c r="E2422" s="400"/>
      <c r="F2422" s="401"/>
      <c r="G2422" s="400"/>
      <c r="H2422" s="400"/>
      <c r="I2422" s="400"/>
      <c r="J2422" s="409"/>
      <c r="K2422" s="400"/>
      <c r="L2422" s="400"/>
      <c r="M2422" s="400"/>
      <c r="N2422" s="400"/>
      <c r="O2422" s="400"/>
      <c r="P2422" s="400"/>
      <c r="Q2422" s="400"/>
      <c r="R2422" s="400"/>
      <c r="S2422" s="400"/>
      <c r="T2422" s="400"/>
      <c r="V2422" s="403"/>
      <c r="W2422" s="403"/>
      <c r="X2422" s="403"/>
      <c r="Y2422" s="400"/>
      <c r="Z2422" s="400"/>
      <c r="AA2422" s="400"/>
      <c r="AB2422" s="400"/>
      <c r="AC2422" s="400"/>
      <c r="AD2422" s="400"/>
      <c r="AE2422" s="400"/>
      <c r="AF2422" s="400"/>
      <c r="AG2422" s="408"/>
      <c r="AH2422" s="400"/>
      <c r="AI2422" s="400"/>
      <c r="AJ2422" s="400"/>
      <c r="AK2422" s="400"/>
      <c r="AL2422" s="6"/>
      <c r="AM2422" s="6"/>
      <c r="AN2422" s="8"/>
    </row>
    <row r="2423" spans="1:40">
      <c r="A2423" s="725"/>
      <c r="B2423" s="727"/>
      <c r="C2423" s="726"/>
      <c r="D2423" s="726"/>
      <c r="E2423" s="400"/>
      <c r="F2423" s="401"/>
      <c r="G2423" s="400"/>
      <c r="H2423" s="400"/>
      <c r="I2423" s="400"/>
      <c r="J2423" s="409"/>
      <c r="K2423" s="400"/>
      <c r="L2423" s="400"/>
      <c r="M2423" s="400"/>
      <c r="N2423" s="400"/>
      <c r="O2423" s="400"/>
      <c r="P2423" s="400"/>
      <c r="Q2423" s="400"/>
      <c r="R2423" s="400"/>
      <c r="S2423" s="400"/>
      <c r="T2423" s="400"/>
      <c r="V2423" s="403"/>
      <c r="W2423" s="403"/>
      <c r="X2423" s="403"/>
      <c r="Y2423" s="400"/>
      <c r="Z2423" s="400"/>
      <c r="AA2423" s="400"/>
      <c r="AB2423" s="400"/>
      <c r="AC2423" s="400"/>
      <c r="AD2423" s="400"/>
      <c r="AE2423" s="400"/>
      <c r="AF2423" s="400"/>
      <c r="AG2423" s="408"/>
      <c r="AH2423" s="400"/>
      <c r="AI2423" s="400"/>
      <c r="AJ2423" s="400"/>
      <c r="AK2423" s="400"/>
      <c r="AL2423" s="6"/>
      <c r="AM2423" s="6"/>
      <c r="AN2423" s="8"/>
    </row>
    <row r="2424" spans="1:40">
      <c r="A2424" s="725"/>
      <c r="B2424" s="727"/>
      <c r="C2424" s="726"/>
      <c r="D2424" s="726"/>
      <c r="E2424" s="400"/>
      <c r="F2424" s="401"/>
      <c r="G2424" s="400"/>
      <c r="H2424" s="400"/>
      <c r="I2424" s="400"/>
      <c r="J2424" s="409"/>
      <c r="K2424" s="400"/>
      <c r="L2424" s="400"/>
      <c r="M2424" s="400"/>
      <c r="N2424" s="400"/>
      <c r="O2424" s="400"/>
      <c r="P2424" s="400"/>
      <c r="Q2424" s="400"/>
      <c r="R2424" s="400"/>
      <c r="S2424" s="400"/>
      <c r="T2424" s="400"/>
      <c r="V2424" s="403"/>
      <c r="W2424" s="403"/>
      <c r="X2424" s="403"/>
      <c r="Y2424" s="400"/>
      <c r="Z2424" s="400"/>
      <c r="AA2424" s="400"/>
      <c r="AB2424" s="400"/>
      <c r="AC2424" s="400"/>
      <c r="AD2424" s="400"/>
      <c r="AE2424" s="400"/>
      <c r="AF2424" s="400"/>
      <c r="AG2424" s="408"/>
      <c r="AH2424" s="400"/>
      <c r="AI2424" s="400"/>
      <c r="AJ2424" s="400"/>
      <c r="AK2424" s="400"/>
      <c r="AL2424" s="6"/>
      <c r="AM2424" s="6"/>
      <c r="AN2424" s="8"/>
    </row>
    <row r="2425" spans="1:40">
      <c r="A2425" s="725"/>
      <c r="B2425" s="727"/>
      <c r="C2425" s="726"/>
      <c r="D2425" s="726"/>
      <c r="E2425" s="400"/>
      <c r="F2425" s="401"/>
      <c r="G2425" s="400"/>
      <c r="H2425" s="400"/>
      <c r="I2425" s="400"/>
      <c r="J2425" s="409"/>
      <c r="K2425" s="400"/>
      <c r="L2425" s="400"/>
      <c r="M2425" s="400"/>
      <c r="N2425" s="400"/>
      <c r="O2425" s="400"/>
      <c r="P2425" s="400"/>
      <c r="Q2425" s="400"/>
      <c r="R2425" s="400"/>
      <c r="S2425" s="400"/>
      <c r="T2425" s="400"/>
      <c r="V2425" s="403"/>
      <c r="W2425" s="403"/>
      <c r="X2425" s="403"/>
      <c r="Y2425" s="400"/>
      <c r="Z2425" s="400"/>
      <c r="AA2425" s="400"/>
      <c r="AB2425" s="400"/>
      <c r="AC2425" s="400"/>
      <c r="AD2425" s="400"/>
      <c r="AE2425" s="400"/>
      <c r="AF2425" s="400"/>
      <c r="AG2425" s="408"/>
      <c r="AH2425" s="400"/>
      <c r="AI2425" s="400"/>
      <c r="AJ2425" s="400"/>
      <c r="AK2425" s="400"/>
      <c r="AL2425" s="6"/>
      <c r="AM2425" s="6"/>
      <c r="AN2425" s="8"/>
    </row>
    <row r="2426" spans="1:40">
      <c r="A2426" s="725"/>
      <c r="B2426" s="727"/>
      <c r="C2426" s="726"/>
      <c r="D2426" s="726"/>
      <c r="E2426" s="400"/>
      <c r="F2426" s="401"/>
      <c r="G2426" s="400"/>
      <c r="H2426" s="400"/>
      <c r="I2426" s="400"/>
      <c r="J2426" s="409"/>
      <c r="K2426" s="400"/>
      <c r="L2426" s="400"/>
      <c r="M2426" s="400"/>
      <c r="N2426" s="400"/>
      <c r="O2426" s="400"/>
      <c r="P2426" s="400"/>
      <c r="Q2426" s="400"/>
      <c r="R2426" s="400"/>
      <c r="S2426" s="400"/>
      <c r="T2426" s="400"/>
      <c r="V2426" s="403"/>
      <c r="W2426" s="403"/>
      <c r="X2426" s="403"/>
      <c r="Y2426" s="400"/>
      <c r="Z2426" s="400"/>
      <c r="AA2426" s="400"/>
      <c r="AB2426" s="400"/>
      <c r="AC2426" s="400"/>
      <c r="AD2426" s="400"/>
      <c r="AE2426" s="400"/>
      <c r="AF2426" s="400"/>
      <c r="AG2426" s="408"/>
      <c r="AH2426" s="400"/>
      <c r="AI2426" s="400"/>
      <c r="AJ2426" s="400"/>
      <c r="AK2426" s="400"/>
      <c r="AL2426" s="6"/>
      <c r="AM2426" s="6"/>
      <c r="AN2426" s="8"/>
    </row>
    <row r="2427" spans="1:40">
      <c r="A2427" s="725"/>
      <c r="B2427" s="727"/>
      <c r="C2427" s="726"/>
      <c r="D2427" s="726"/>
      <c r="E2427" s="400"/>
      <c r="F2427" s="401"/>
      <c r="G2427" s="400"/>
      <c r="H2427" s="400"/>
      <c r="I2427" s="400"/>
      <c r="J2427" s="409"/>
      <c r="K2427" s="400"/>
      <c r="L2427" s="400"/>
      <c r="M2427" s="400"/>
      <c r="N2427" s="400"/>
      <c r="O2427" s="400"/>
      <c r="P2427" s="400"/>
      <c r="Q2427" s="400"/>
      <c r="R2427" s="400"/>
      <c r="S2427" s="400"/>
      <c r="T2427" s="400"/>
      <c r="V2427" s="403"/>
      <c r="W2427" s="403"/>
      <c r="X2427" s="403"/>
      <c r="Y2427" s="400"/>
      <c r="Z2427" s="400"/>
      <c r="AA2427" s="400"/>
      <c r="AB2427" s="400"/>
      <c r="AC2427" s="400"/>
      <c r="AD2427" s="400"/>
      <c r="AE2427" s="400"/>
      <c r="AF2427" s="400"/>
      <c r="AG2427" s="408"/>
      <c r="AH2427" s="400"/>
      <c r="AI2427" s="400"/>
      <c r="AJ2427" s="400"/>
      <c r="AK2427" s="400"/>
      <c r="AL2427" s="6"/>
      <c r="AM2427" s="6"/>
      <c r="AN2427" s="8"/>
    </row>
    <row r="2428" spans="1:40">
      <c r="A2428" s="725"/>
      <c r="B2428" s="727"/>
      <c r="C2428" s="726"/>
      <c r="D2428" s="726"/>
      <c r="E2428" s="400"/>
      <c r="F2428" s="401"/>
      <c r="G2428" s="400"/>
      <c r="H2428" s="400"/>
      <c r="I2428" s="400"/>
      <c r="J2428" s="409"/>
      <c r="K2428" s="400"/>
      <c r="L2428" s="400"/>
      <c r="M2428" s="400"/>
      <c r="N2428" s="400"/>
      <c r="O2428" s="400"/>
      <c r="P2428" s="400"/>
      <c r="Q2428" s="400"/>
      <c r="R2428" s="400"/>
      <c r="S2428" s="400"/>
      <c r="T2428" s="400"/>
      <c r="V2428" s="403"/>
      <c r="W2428" s="403"/>
      <c r="X2428" s="403"/>
      <c r="Y2428" s="400"/>
      <c r="Z2428" s="400"/>
      <c r="AA2428" s="400"/>
      <c r="AB2428" s="400"/>
      <c r="AC2428" s="400"/>
      <c r="AD2428" s="400"/>
      <c r="AE2428" s="400"/>
      <c r="AF2428" s="400"/>
      <c r="AG2428" s="408"/>
      <c r="AH2428" s="400"/>
      <c r="AI2428" s="400"/>
      <c r="AJ2428" s="400"/>
      <c r="AK2428" s="400"/>
      <c r="AL2428" s="6"/>
      <c r="AM2428" s="6"/>
      <c r="AN2428" s="8"/>
    </row>
    <row r="2429" spans="1:40">
      <c r="A2429" s="725"/>
      <c r="B2429" s="727"/>
      <c r="C2429" s="726"/>
      <c r="D2429" s="726"/>
      <c r="E2429" s="400"/>
      <c r="F2429" s="401"/>
      <c r="G2429" s="400"/>
      <c r="H2429" s="400"/>
      <c r="I2429" s="400"/>
      <c r="J2429" s="409"/>
      <c r="K2429" s="400"/>
      <c r="L2429" s="400"/>
      <c r="M2429" s="400"/>
      <c r="N2429" s="400"/>
      <c r="O2429" s="400"/>
      <c r="P2429" s="400"/>
      <c r="Q2429" s="400"/>
      <c r="R2429" s="400"/>
      <c r="S2429" s="400"/>
      <c r="T2429" s="400"/>
      <c r="V2429" s="403"/>
      <c r="W2429" s="403"/>
      <c r="X2429" s="403"/>
      <c r="Y2429" s="400"/>
      <c r="Z2429" s="400"/>
      <c r="AA2429" s="400"/>
      <c r="AB2429" s="400"/>
      <c r="AC2429" s="400"/>
      <c r="AD2429" s="400"/>
      <c r="AE2429" s="400"/>
      <c r="AF2429" s="400"/>
      <c r="AG2429" s="408"/>
      <c r="AH2429" s="400"/>
      <c r="AI2429" s="400"/>
      <c r="AJ2429" s="400"/>
      <c r="AK2429" s="400"/>
      <c r="AL2429" s="6"/>
      <c r="AM2429" s="6"/>
      <c r="AN2429" s="8"/>
    </row>
    <row r="2430" spans="1:40">
      <c r="A2430" s="725"/>
      <c r="B2430" s="727"/>
      <c r="C2430" s="726"/>
      <c r="D2430" s="726"/>
      <c r="E2430" s="400"/>
      <c r="F2430" s="401"/>
      <c r="G2430" s="400"/>
      <c r="H2430" s="400"/>
      <c r="I2430" s="400"/>
      <c r="J2430" s="409"/>
      <c r="K2430" s="400"/>
      <c r="L2430" s="400"/>
      <c r="M2430" s="400"/>
      <c r="N2430" s="400"/>
      <c r="O2430" s="400"/>
      <c r="P2430" s="400"/>
      <c r="Q2430" s="400"/>
      <c r="R2430" s="400"/>
      <c r="S2430" s="400"/>
      <c r="T2430" s="400"/>
      <c r="V2430" s="403"/>
      <c r="W2430" s="403"/>
      <c r="X2430" s="403"/>
      <c r="Y2430" s="400"/>
      <c r="Z2430" s="400"/>
      <c r="AA2430" s="400"/>
      <c r="AB2430" s="400"/>
      <c r="AC2430" s="400"/>
      <c r="AD2430" s="400"/>
      <c r="AE2430" s="400"/>
      <c r="AF2430" s="400"/>
      <c r="AG2430" s="408"/>
      <c r="AH2430" s="400"/>
      <c r="AI2430" s="400"/>
      <c r="AJ2430" s="400"/>
      <c r="AK2430" s="400"/>
      <c r="AL2430" s="6"/>
      <c r="AM2430" s="6"/>
      <c r="AN2430" s="8"/>
    </row>
    <row r="2431" spans="1:40">
      <c r="A2431" s="725"/>
      <c r="B2431" s="727"/>
      <c r="C2431" s="726"/>
      <c r="D2431" s="726"/>
      <c r="E2431" s="400"/>
      <c r="F2431" s="401"/>
      <c r="G2431" s="400"/>
      <c r="H2431" s="400"/>
      <c r="I2431" s="400"/>
      <c r="J2431" s="409"/>
      <c r="K2431" s="400"/>
      <c r="L2431" s="400"/>
      <c r="M2431" s="400"/>
      <c r="N2431" s="400"/>
      <c r="O2431" s="400"/>
      <c r="P2431" s="400"/>
      <c r="Q2431" s="400"/>
      <c r="R2431" s="400"/>
      <c r="S2431" s="400"/>
      <c r="T2431" s="400"/>
      <c r="V2431" s="403"/>
      <c r="W2431" s="403"/>
      <c r="X2431" s="403"/>
      <c r="Y2431" s="400"/>
      <c r="Z2431" s="400"/>
      <c r="AA2431" s="400"/>
      <c r="AB2431" s="400"/>
      <c r="AC2431" s="400"/>
      <c r="AD2431" s="400"/>
      <c r="AE2431" s="400"/>
      <c r="AF2431" s="400"/>
      <c r="AG2431" s="408"/>
      <c r="AH2431" s="400"/>
      <c r="AI2431" s="400"/>
      <c r="AJ2431" s="400"/>
      <c r="AK2431" s="400"/>
      <c r="AL2431" s="6"/>
      <c r="AM2431" s="6"/>
      <c r="AN2431" s="8"/>
    </row>
    <row r="2432" spans="1:40">
      <c r="A2432" s="725"/>
      <c r="B2432" s="727"/>
      <c r="C2432" s="726"/>
      <c r="D2432" s="726"/>
      <c r="E2432" s="400"/>
      <c r="F2432" s="401"/>
      <c r="G2432" s="400"/>
      <c r="H2432" s="400"/>
      <c r="I2432" s="400"/>
      <c r="J2432" s="409"/>
      <c r="K2432" s="400"/>
      <c r="L2432" s="400"/>
      <c r="M2432" s="400"/>
      <c r="N2432" s="400"/>
      <c r="O2432" s="400"/>
      <c r="P2432" s="400"/>
      <c r="Q2432" s="400"/>
      <c r="R2432" s="400"/>
      <c r="S2432" s="400"/>
      <c r="T2432" s="400"/>
      <c r="V2432" s="403"/>
      <c r="W2432" s="403"/>
      <c r="X2432" s="403"/>
      <c r="Y2432" s="400"/>
      <c r="Z2432" s="400"/>
      <c r="AA2432" s="400"/>
      <c r="AB2432" s="400"/>
      <c r="AC2432" s="400"/>
      <c r="AD2432" s="400"/>
      <c r="AE2432" s="400"/>
      <c r="AF2432" s="400"/>
      <c r="AG2432" s="408"/>
      <c r="AH2432" s="400"/>
      <c r="AI2432" s="400"/>
      <c r="AJ2432" s="400"/>
      <c r="AK2432" s="400"/>
      <c r="AL2432" s="6"/>
      <c r="AM2432" s="6"/>
      <c r="AN2432" s="8"/>
    </row>
    <row r="2433" spans="1:40">
      <c r="A2433" s="725"/>
      <c r="B2433" s="727"/>
      <c r="C2433" s="726"/>
      <c r="D2433" s="726"/>
      <c r="E2433" s="400"/>
      <c r="F2433" s="401"/>
      <c r="G2433" s="400"/>
      <c r="H2433" s="400"/>
      <c r="I2433" s="400"/>
      <c r="J2433" s="409"/>
      <c r="K2433" s="400"/>
      <c r="L2433" s="400"/>
      <c r="M2433" s="400"/>
      <c r="N2433" s="400"/>
      <c r="O2433" s="400"/>
      <c r="P2433" s="400"/>
      <c r="Q2433" s="400"/>
      <c r="R2433" s="400"/>
      <c r="S2433" s="400"/>
      <c r="T2433" s="400"/>
      <c r="V2433" s="403"/>
      <c r="W2433" s="403"/>
      <c r="X2433" s="403"/>
      <c r="Y2433" s="400"/>
      <c r="Z2433" s="400"/>
      <c r="AA2433" s="400"/>
      <c r="AB2433" s="400"/>
      <c r="AC2433" s="400"/>
      <c r="AD2433" s="400"/>
      <c r="AE2433" s="400"/>
      <c r="AF2433" s="400"/>
      <c r="AG2433" s="408"/>
      <c r="AH2433" s="400"/>
      <c r="AI2433" s="400"/>
      <c r="AJ2433" s="400"/>
      <c r="AK2433" s="400"/>
      <c r="AL2433" s="6"/>
      <c r="AM2433" s="6"/>
      <c r="AN2433" s="8"/>
    </row>
    <row r="2434" spans="1:40">
      <c r="A2434" s="725"/>
      <c r="B2434" s="727"/>
      <c r="C2434" s="726"/>
      <c r="D2434" s="726"/>
      <c r="E2434" s="400"/>
      <c r="F2434" s="401"/>
      <c r="G2434" s="400"/>
      <c r="H2434" s="400"/>
      <c r="I2434" s="400"/>
      <c r="J2434" s="409"/>
      <c r="K2434" s="400"/>
      <c r="L2434" s="400"/>
      <c r="M2434" s="400"/>
      <c r="N2434" s="400"/>
      <c r="O2434" s="400"/>
      <c r="P2434" s="400"/>
      <c r="Q2434" s="400"/>
      <c r="R2434" s="400"/>
      <c r="S2434" s="400"/>
      <c r="T2434" s="400"/>
      <c r="V2434" s="403"/>
      <c r="W2434" s="403"/>
      <c r="X2434" s="403"/>
      <c r="Y2434" s="400"/>
      <c r="Z2434" s="400"/>
      <c r="AA2434" s="400"/>
      <c r="AB2434" s="400"/>
      <c r="AC2434" s="400"/>
      <c r="AD2434" s="400"/>
      <c r="AE2434" s="400"/>
      <c r="AF2434" s="400"/>
      <c r="AG2434" s="408"/>
      <c r="AH2434" s="400"/>
      <c r="AI2434" s="400"/>
      <c r="AJ2434" s="400"/>
      <c r="AK2434" s="400"/>
      <c r="AL2434" s="6"/>
      <c r="AM2434" s="6"/>
      <c r="AN2434" s="8"/>
    </row>
    <row r="2435" spans="1:40">
      <c r="A2435" s="725"/>
      <c r="B2435" s="727"/>
      <c r="C2435" s="726"/>
      <c r="D2435" s="726"/>
      <c r="E2435" s="400"/>
      <c r="F2435" s="401"/>
      <c r="G2435" s="400"/>
      <c r="H2435" s="400"/>
      <c r="I2435" s="400"/>
      <c r="J2435" s="409"/>
      <c r="K2435" s="400"/>
      <c r="L2435" s="400"/>
      <c r="M2435" s="400"/>
      <c r="N2435" s="400"/>
      <c r="O2435" s="400"/>
      <c r="P2435" s="400"/>
      <c r="Q2435" s="400"/>
      <c r="R2435" s="400"/>
      <c r="S2435" s="400"/>
      <c r="T2435" s="400"/>
      <c r="V2435" s="403"/>
      <c r="W2435" s="403"/>
      <c r="X2435" s="403"/>
      <c r="Y2435" s="400"/>
      <c r="Z2435" s="400"/>
      <c r="AA2435" s="400"/>
      <c r="AB2435" s="400"/>
      <c r="AC2435" s="400"/>
      <c r="AD2435" s="400"/>
      <c r="AE2435" s="400"/>
      <c r="AF2435" s="400"/>
      <c r="AG2435" s="408"/>
      <c r="AH2435" s="400"/>
      <c r="AI2435" s="400"/>
      <c r="AJ2435" s="400"/>
      <c r="AK2435" s="400"/>
      <c r="AL2435" s="6"/>
      <c r="AM2435" s="6"/>
      <c r="AN2435" s="8"/>
    </row>
    <row r="2436" spans="1:40">
      <c r="A2436" s="725"/>
      <c r="B2436" s="727"/>
      <c r="C2436" s="726"/>
      <c r="D2436" s="726"/>
      <c r="E2436" s="400"/>
      <c r="F2436" s="401"/>
      <c r="G2436" s="400"/>
      <c r="H2436" s="400"/>
      <c r="I2436" s="400"/>
      <c r="J2436" s="409"/>
      <c r="K2436" s="400"/>
      <c r="L2436" s="400"/>
      <c r="M2436" s="400"/>
      <c r="N2436" s="400"/>
      <c r="O2436" s="400"/>
      <c r="P2436" s="400"/>
      <c r="Q2436" s="400"/>
      <c r="R2436" s="400"/>
      <c r="S2436" s="400"/>
      <c r="T2436" s="400"/>
      <c r="V2436" s="403"/>
      <c r="W2436" s="403"/>
      <c r="X2436" s="403"/>
      <c r="Y2436" s="400"/>
      <c r="Z2436" s="400"/>
      <c r="AA2436" s="400"/>
      <c r="AB2436" s="400"/>
      <c r="AC2436" s="400"/>
      <c r="AD2436" s="400"/>
      <c r="AE2436" s="400"/>
      <c r="AF2436" s="400"/>
      <c r="AG2436" s="408"/>
      <c r="AH2436" s="400"/>
      <c r="AI2436" s="400"/>
      <c r="AJ2436" s="400"/>
      <c r="AK2436" s="400"/>
      <c r="AL2436" s="6"/>
      <c r="AM2436" s="6"/>
      <c r="AN2436" s="8"/>
    </row>
    <row r="2437" spans="1:40">
      <c r="A2437" s="725"/>
      <c r="B2437" s="727"/>
      <c r="C2437" s="726"/>
      <c r="D2437" s="726"/>
      <c r="E2437" s="400"/>
      <c r="F2437" s="401"/>
      <c r="G2437" s="400"/>
      <c r="H2437" s="400"/>
      <c r="I2437" s="400"/>
      <c r="J2437" s="409"/>
      <c r="K2437" s="400"/>
      <c r="L2437" s="400"/>
      <c r="M2437" s="400"/>
      <c r="N2437" s="400"/>
      <c r="O2437" s="400"/>
      <c r="P2437" s="400"/>
      <c r="Q2437" s="400"/>
      <c r="R2437" s="400"/>
      <c r="S2437" s="400"/>
      <c r="T2437" s="400"/>
      <c r="V2437" s="403"/>
      <c r="W2437" s="403"/>
      <c r="X2437" s="403"/>
      <c r="Y2437" s="400"/>
      <c r="Z2437" s="400"/>
      <c r="AA2437" s="400"/>
      <c r="AB2437" s="400"/>
      <c r="AC2437" s="400"/>
      <c r="AD2437" s="400"/>
      <c r="AE2437" s="400"/>
      <c r="AF2437" s="400"/>
      <c r="AG2437" s="408"/>
      <c r="AH2437" s="400"/>
      <c r="AI2437" s="400"/>
      <c r="AJ2437" s="400"/>
      <c r="AK2437" s="400"/>
      <c r="AL2437" s="6"/>
      <c r="AM2437" s="6"/>
      <c r="AN2437" s="8"/>
    </row>
    <row r="2438" spans="1:40">
      <c r="A2438" s="725"/>
      <c r="B2438" s="727"/>
      <c r="C2438" s="726"/>
      <c r="D2438" s="726"/>
      <c r="E2438" s="400"/>
      <c r="F2438" s="401"/>
      <c r="G2438" s="400"/>
      <c r="H2438" s="400"/>
      <c r="I2438" s="400"/>
      <c r="J2438" s="409"/>
      <c r="K2438" s="400"/>
      <c r="L2438" s="400"/>
      <c r="M2438" s="400"/>
      <c r="N2438" s="400"/>
      <c r="O2438" s="400"/>
      <c r="P2438" s="400"/>
      <c r="Q2438" s="400"/>
      <c r="R2438" s="400"/>
      <c r="S2438" s="400"/>
      <c r="T2438" s="400"/>
      <c r="V2438" s="403"/>
      <c r="W2438" s="403"/>
      <c r="X2438" s="403"/>
      <c r="Y2438" s="400"/>
      <c r="Z2438" s="400"/>
      <c r="AA2438" s="400"/>
      <c r="AB2438" s="400"/>
      <c r="AC2438" s="400"/>
      <c r="AD2438" s="400"/>
      <c r="AE2438" s="400"/>
      <c r="AF2438" s="400"/>
      <c r="AG2438" s="408"/>
      <c r="AH2438" s="400"/>
      <c r="AI2438" s="400"/>
      <c r="AJ2438" s="400"/>
      <c r="AK2438" s="400"/>
      <c r="AL2438" s="6"/>
      <c r="AM2438" s="6"/>
      <c r="AN2438" s="8"/>
    </row>
    <row r="2439" spans="1:40">
      <c r="A2439" s="725"/>
      <c r="B2439" s="727"/>
      <c r="C2439" s="726"/>
      <c r="D2439" s="726"/>
      <c r="E2439" s="400"/>
      <c r="F2439" s="401"/>
      <c r="G2439" s="400"/>
      <c r="H2439" s="400"/>
      <c r="I2439" s="400"/>
      <c r="J2439" s="409"/>
      <c r="K2439" s="400"/>
      <c r="L2439" s="400"/>
      <c r="M2439" s="400"/>
      <c r="N2439" s="400"/>
      <c r="O2439" s="400"/>
      <c r="P2439" s="400"/>
      <c r="Q2439" s="400"/>
      <c r="R2439" s="400"/>
      <c r="S2439" s="400"/>
      <c r="T2439" s="400"/>
      <c r="V2439" s="403"/>
      <c r="W2439" s="403"/>
      <c r="X2439" s="403"/>
      <c r="Y2439" s="400"/>
      <c r="Z2439" s="400"/>
      <c r="AA2439" s="400"/>
      <c r="AB2439" s="400"/>
      <c r="AC2439" s="400"/>
      <c r="AD2439" s="400"/>
      <c r="AE2439" s="400"/>
      <c r="AF2439" s="400"/>
      <c r="AG2439" s="408"/>
      <c r="AH2439" s="400"/>
      <c r="AI2439" s="400"/>
      <c r="AJ2439" s="400"/>
      <c r="AK2439" s="400"/>
      <c r="AL2439" s="6"/>
      <c r="AM2439" s="6"/>
      <c r="AN2439" s="8"/>
    </row>
    <row r="2440" spans="1:40">
      <c r="A2440" s="725"/>
      <c r="B2440" s="727"/>
      <c r="C2440" s="726"/>
      <c r="D2440" s="726"/>
      <c r="E2440" s="400"/>
      <c r="F2440" s="401"/>
      <c r="G2440" s="400"/>
      <c r="H2440" s="400"/>
      <c r="I2440" s="400"/>
      <c r="J2440" s="409"/>
      <c r="K2440" s="400"/>
      <c r="L2440" s="400"/>
      <c r="M2440" s="400"/>
      <c r="N2440" s="400"/>
      <c r="O2440" s="400"/>
      <c r="P2440" s="400"/>
      <c r="Q2440" s="400"/>
      <c r="R2440" s="400"/>
      <c r="S2440" s="400"/>
      <c r="T2440" s="400"/>
      <c r="V2440" s="403"/>
      <c r="W2440" s="403"/>
      <c r="X2440" s="403"/>
      <c r="Y2440" s="400"/>
      <c r="Z2440" s="400"/>
      <c r="AA2440" s="400"/>
      <c r="AB2440" s="400"/>
      <c r="AC2440" s="400"/>
      <c r="AD2440" s="400"/>
      <c r="AE2440" s="400"/>
      <c r="AF2440" s="400"/>
      <c r="AG2440" s="408"/>
      <c r="AH2440" s="400"/>
      <c r="AI2440" s="400"/>
      <c r="AJ2440" s="400"/>
      <c r="AK2440" s="400"/>
      <c r="AL2440" s="6"/>
      <c r="AM2440" s="6"/>
      <c r="AN2440" s="8"/>
    </row>
    <row r="2441" spans="1:40">
      <c r="A2441" s="725"/>
      <c r="B2441" s="727"/>
      <c r="C2441" s="726"/>
      <c r="D2441" s="726"/>
      <c r="E2441" s="400"/>
      <c r="F2441" s="401"/>
      <c r="G2441" s="400"/>
      <c r="H2441" s="400"/>
      <c r="I2441" s="400"/>
      <c r="J2441" s="409"/>
      <c r="K2441" s="400"/>
      <c r="L2441" s="400"/>
      <c r="M2441" s="400"/>
      <c r="N2441" s="400"/>
      <c r="O2441" s="400"/>
      <c r="P2441" s="400"/>
      <c r="Q2441" s="400"/>
      <c r="R2441" s="400"/>
      <c r="S2441" s="400"/>
      <c r="T2441" s="400"/>
      <c r="V2441" s="403"/>
      <c r="W2441" s="403"/>
      <c r="X2441" s="403"/>
      <c r="Y2441" s="400"/>
      <c r="Z2441" s="400"/>
      <c r="AA2441" s="400"/>
      <c r="AB2441" s="400"/>
      <c r="AC2441" s="400"/>
      <c r="AD2441" s="400"/>
      <c r="AE2441" s="400"/>
      <c r="AF2441" s="400"/>
      <c r="AG2441" s="408"/>
      <c r="AH2441" s="400"/>
      <c r="AI2441" s="400"/>
      <c r="AJ2441" s="400"/>
      <c r="AK2441" s="400"/>
      <c r="AL2441" s="6"/>
      <c r="AM2441" s="6"/>
      <c r="AN2441" s="8"/>
    </row>
    <row r="2442" spans="1:40">
      <c r="A2442" s="725"/>
      <c r="B2442" s="727"/>
      <c r="C2442" s="726"/>
      <c r="D2442" s="726"/>
      <c r="E2442" s="400"/>
      <c r="F2442" s="401"/>
      <c r="G2442" s="400"/>
      <c r="H2442" s="400"/>
      <c r="I2442" s="400"/>
      <c r="J2442" s="409"/>
      <c r="K2442" s="400"/>
      <c r="L2442" s="400"/>
      <c r="M2442" s="400"/>
      <c r="N2442" s="400"/>
      <c r="O2442" s="400"/>
      <c r="P2442" s="400"/>
      <c r="Q2442" s="400"/>
      <c r="R2442" s="400"/>
      <c r="S2442" s="400"/>
      <c r="T2442" s="400"/>
      <c r="V2442" s="403"/>
      <c r="W2442" s="403"/>
      <c r="X2442" s="403"/>
      <c r="Y2442" s="400"/>
      <c r="Z2442" s="400"/>
      <c r="AA2442" s="400"/>
      <c r="AB2442" s="400"/>
      <c r="AC2442" s="400"/>
      <c r="AD2442" s="400"/>
      <c r="AE2442" s="400"/>
      <c r="AF2442" s="400"/>
      <c r="AG2442" s="408"/>
      <c r="AH2442" s="400"/>
      <c r="AI2442" s="400"/>
      <c r="AJ2442" s="400"/>
      <c r="AK2442" s="400"/>
      <c r="AL2442" s="6"/>
      <c r="AM2442" s="6"/>
      <c r="AN2442" s="8"/>
    </row>
    <row r="2443" spans="1:40">
      <c r="A2443" s="725"/>
      <c r="B2443" s="727"/>
      <c r="C2443" s="726"/>
      <c r="D2443" s="726"/>
      <c r="E2443" s="400"/>
      <c r="F2443" s="401"/>
      <c r="G2443" s="400"/>
      <c r="H2443" s="400"/>
      <c r="I2443" s="400"/>
      <c r="J2443" s="409"/>
      <c r="K2443" s="400"/>
      <c r="L2443" s="400"/>
      <c r="M2443" s="400"/>
      <c r="N2443" s="400"/>
      <c r="O2443" s="400"/>
      <c r="P2443" s="400"/>
      <c r="Q2443" s="400"/>
      <c r="R2443" s="400"/>
      <c r="S2443" s="400"/>
      <c r="T2443" s="400"/>
      <c r="V2443" s="403"/>
      <c r="W2443" s="403"/>
      <c r="X2443" s="403"/>
      <c r="Y2443" s="400"/>
      <c r="Z2443" s="400"/>
      <c r="AA2443" s="400"/>
      <c r="AB2443" s="400"/>
      <c r="AC2443" s="400"/>
      <c r="AD2443" s="400"/>
      <c r="AE2443" s="400"/>
      <c r="AF2443" s="400"/>
      <c r="AG2443" s="408"/>
      <c r="AH2443" s="400"/>
      <c r="AI2443" s="400"/>
      <c r="AJ2443" s="400"/>
      <c r="AK2443" s="400"/>
      <c r="AL2443" s="6"/>
      <c r="AM2443" s="6"/>
      <c r="AN2443" s="8"/>
    </row>
    <row r="2444" spans="1:40">
      <c r="A2444" s="725"/>
      <c r="B2444" s="727"/>
      <c r="C2444" s="726"/>
      <c r="D2444" s="726"/>
      <c r="E2444" s="400"/>
      <c r="F2444" s="401"/>
      <c r="G2444" s="400"/>
      <c r="H2444" s="400"/>
      <c r="I2444" s="400"/>
      <c r="J2444" s="409"/>
      <c r="K2444" s="400"/>
      <c r="L2444" s="400"/>
      <c r="M2444" s="400"/>
      <c r="N2444" s="400"/>
      <c r="O2444" s="400"/>
      <c r="P2444" s="400"/>
      <c r="Q2444" s="400"/>
      <c r="R2444" s="400"/>
      <c r="S2444" s="400"/>
      <c r="T2444" s="400"/>
      <c r="V2444" s="403"/>
      <c r="W2444" s="403"/>
      <c r="X2444" s="403"/>
      <c r="Y2444" s="400"/>
      <c r="Z2444" s="400"/>
      <c r="AA2444" s="400"/>
      <c r="AB2444" s="400"/>
      <c r="AC2444" s="400"/>
      <c r="AD2444" s="400"/>
      <c r="AE2444" s="400"/>
      <c r="AF2444" s="400"/>
      <c r="AG2444" s="408"/>
      <c r="AH2444" s="400"/>
      <c r="AI2444" s="400"/>
      <c r="AJ2444" s="400"/>
      <c r="AK2444" s="400"/>
      <c r="AL2444" s="6"/>
      <c r="AM2444" s="6"/>
      <c r="AN2444" s="8"/>
    </row>
    <row r="2445" spans="1:40">
      <c r="A2445" s="725"/>
      <c r="B2445" s="727"/>
      <c r="C2445" s="726"/>
      <c r="D2445" s="726"/>
      <c r="E2445" s="400"/>
      <c r="F2445" s="401"/>
      <c r="G2445" s="400"/>
      <c r="H2445" s="400"/>
      <c r="I2445" s="400"/>
      <c r="J2445" s="409"/>
      <c r="K2445" s="400"/>
      <c r="L2445" s="400"/>
      <c r="M2445" s="400"/>
      <c r="N2445" s="400"/>
      <c r="O2445" s="400"/>
      <c r="P2445" s="400"/>
      <c r="Q2445" s="400"/>
      <c r="R2445" s="400"/>
      <c r="S2445" s="400"/>
      <c r="T2445" s="400"/>
      <c r="V2445" s="403"/>
      <c r="W2445" s="403"/>
      <c r="X2445" s="403"/>
      <c r="Y2445" s="400"/>
      <c r="Z2445" s="400"/>
      <c r="AA2445" s="400"/>
      <c r="AB2445" s="400"/>
      <c r="AC2445" s="400"/>
      <c r="AD2445" s="400"/>
      <c r="AE2445" s="400"/>
      <c r="AF2445" s="400"/>
      <c r="AG2445" s="408"/>
      <c r="AH2445" s="400"/>
      <c r="AI2445" s="400"/>
      <c r="AJ2445" s="400"/>
      <c r="AK2445" s="400"/>
      <c r="AL2445" s="6"/>
      <c r="AM2445" s="6"/>
      <c r="AN2445" s="8"/>
    </row>
    <row r="2446" spans="1:40">
      <c r="A2446" s="725"/>
      <c r="B2446" s="727"/>
      <c r="C2446" s="726"/>
      <c r="D2446" s="726"/>
      <c r="E2446" s="400"/>
      <c r="F2446" s="401"/>
      <c r="G2446" s="400"/>
      <c r="H2446" s="400"/>
      <c r="I2446" s="400"/>
      <c r="J2446" s="409"/>
      <c r="K2446" s="400"/>
      <c r="L2446" s="400"/>
      <c r="M2446" s="400"/>
      <c r="N2446" s="400"/>
      <c r="O2446" s="400"/>
      <c r="P2446" s="400"/>
      <c r="Q2446" s="400"/>
      <c r="R2446" s="400"/>
      <c r="S2446" s="400"/>
      <c r="T2446" s="400"/>
      <c r="V2446" s="403"/>
      <c r="W2446" s="403"/>
      <c r="X2446" s="403"/>
      <c r="Y2446" s="400"/>
      <c r="Z2446" s="400"/>
      <c r="AA2446" s="400"/>
      <c r="AB2446" s="400"/>
      <c r="AC2446" s="400"/>
      <c r="AD2446" s="400"/>
      <c r="AE2446" s="400"/>
      <c r="AF2446" s="400"/>
      <c r="AG2446" s="408"/>
      <c r="AH2446" s="400"/>
      <c r="AI2446" s="400"/>
      <c r="AJ2446" s="400"/>
      <c r="AK2446" s="400"/>
      <c r="AL2446" s="6"/>
      <c r="AM2446" s="6"/>
      <c r="AN2446" s="8"/>
    </row>
    <row r="2447" spans="1:40">
      <c r="A2447" s="725"/>
      <c r="B2447" s="727"/>
      <c r="C2447" s="726"/>
      <c r="D2447" s="726"/>
      <c r="E2447" s="400"/>
      <c r="F2447" s="401"/>
      <c r="G2447" s="400"/>
      <c r="H2447" s="400"/>
      <c r="I2447" s="400"/>
      <c r="J2447" s="409"/>
      <c r="K2447" s="400"/>
      <c r="L2447" s="400"/>
      <c r="M2447" s="400"/>
      <c r="N2447" s="400"/>
      <c r="O2447" s="400"/>
      <c r="P2447" s="400"/>
      <c r="Q2447" s="400"/>
      <c r="R2447" s="400"/>
      <c r="S2447" s="400"/>
      <c r="T2447" s="400"/>
      <c r="V2447" s="403"/>
      <c r="W2447" s="403"/>
      <c r="X2447" s="403"/>
      <c r="Y2447" s="400"/>
      <c r="Z2447" s="400"/>
      <c r="AA2447" s="400"/>
      <c r="AB2447" s="400"/>
      <c r="AC2447" s="400"/>
      <c r="AD2447" s="400"/>
      <c r="AE2447" s="400"/>
      <c r="AF2447" s="400"/>
      <c r="AG2447" s="408"/>
      <c r="AH2447" s="400"/>
      <c r="AI2447" s="400"/>
      <c r="AJ2447" s="400"/>
      <c r="AK2447" s="400"/>
      <c r="AL2447" s="6"/>
      <c r="AM2447" s="6"/>
      <c r="AN2447" s="8"/>
    </row>
    <row r="2448" spans="1:40">
      <c r="A2448" s="725"/>
      <c r="B2448" s="727"/>
      <c r="C2448" s="726"/>
      <c r="D2448" s="726"/>
      <c r="E2448" s="400"/>
      <c r="F2448" s="401"/>
      <c r="G2448" s="400"/>
      <c r="H2448" s="400"/>
      <c r="I2448" s="400"/>
      <c r="J2448" s="409"/>
      <c r="K2448" s="400"/>
      <c r="L2448" s="400"/>
      <c r="M2448" s="400"/>
      <c r="N2448" s="400"/>
      <c r="O2448" s="400"/>
      <c r="P2448" s="400"/>
      <c r="Q2448" s="400"/>
      <c r="R2448" s="400"/>
      <c r="S2448" s="400"/>
      <c r="T2448" s="400"/>
      <c r="V2448" s="403"/>
      <c r="W2448" s="403"/>
      <c r="X2448" s="403"/>
      <c r="Y2448" s="400"/>
      <c r="Z2448" s="400"/>
      <c r="AA2448" s="400"/>
      <c r="AB2448" s="400"/>
      <c r="AC2448" s="400"/>
      <c r="AD2448" s="400"/>
      <c r="AE2448" s="400"/>
      <c r="AF2448" s="400"/>
      <c r="AG2448" s="408"/>
      <c r="AH2448" s="400"/>
      <c r="AI2448" s="400"/>
      <c r="AJ2448" s="400"/>
      <c r="AK2448" s="400"/>
      <c r="AL2448" s="6"/>
      <c r="AM2448" s="6"/>
      <c r="AN2448" s="8"/>
    </row>
    <row r="2449" spans="1:40">
      <c r="A2449" s="725"/>
      <c r="B2449" s="727"/>
      <c r="C2449" s="726"/>
      <c r="D2449" s="726"/>
      <c r="E2449" s="400"/>
      <c r="F2449" s="401"/>
      <c r="G2449" s="400"/>
      <c r="H2449" s="400"/>
      <c r="I2449" s="400"/>
      <c r="J2449" s="409"/>
      <c r="K2449" s="400"/>
      <c r="L2449" s="400"/>
      <c r="M2449" s="400"/>
      <c r="N2449" s="400"/>
      <c r="O2449" s="400"/>
      <c r="P2449" s="400"/>
      <c r="Q2449" s="400"/>
      <c r="R2449" s="400"/>
      <c r="S2449" s="400"/>
      <c r="T2449" s="400"/>
      <c r="V2449" s="403"/>
      <c r="W2449" s="403"/>
      <c r="X2449" s="403"/>
      <c r="Y2449" s="400"/>
      <c r="Z2449" s="400"/>
      <c r="AA2449" s="400"/>
      <c r="AB2449" s="400"/>
      <c r="AC2449" s="400"/>
      <c r="AD2449" s="400"/>
      <c r="AE2449" s="400"/>
      <c r="AF2449" s="400"/>
      <c r="AG2449" s="408"/>
      <c r="AH2449" s="400"/>
      <c r="AI2449" s="400"/>
      <c r="AJ2449" s="400"/>
      <c r="AK2449" s="400"/>
      <c r="AL2449" s="6"/>
      <c r="AM2449" s="6"/>
      <c r="AN2449" s="8"/>
    </row>
    <row r="2450" spans="1:40">
      <c r="A2450" s="725"/>
      <c r="B2450" s="727"/>
      <c r="C2450" s="726"/>
      <c r="D2450" s="726"/>
      <c r="E2450" s="400"/>
      <c r="F2450" s="401"/>
      <c r="G2450" s="400"/>
      <c r="H2450" s="400"/>
      <c r="I2450" s="400"/>
      <c r="J2450" s="409"/>
      <c r="K2450" s="400"/>
      <c r="L2450" s="400"/>
      <c r="M2450" s="400"/>
      <c r="N2450" s="400"/>
      <c r="O2450" s="400"/>
      <c r="P2450" s="400"/>
      <c r="Q2450" s="400"/>
      <c r="R2450" s="400"/>
      <c r="S2450" s="400"/>
      <c r="T2450" s="400"/>
      <c r="V2450" s="403"/>
      <c r="W2450" s="403"/>
      <c r="X2450" s="403"/>
      <c r="Y2450" s="400"/>
      <c r="Z2450" s="400"/>
      <c r="AA2450" s="400"/>
      <c r="AB2450" s="400"/>
      <c r="AC2450" s="400"/>
      <c r="AD2450" s="400"/>
      <c r="AE2450" s="400"/>
      <c r="AF2450" s="400"/>
      <c r="AG2450" s="408"/>
      <c r="AH2450" s="400"/>
      <c r="AI2450" s="400"/>
      <c r="AJ2450" s="400"/>
      <c r="AK2450" s="400"/>
      <c r="AL2450" s="6"/>
      <c r="AM2450" s="6"/>
      <c r="AN2450" s="8"/>
    </row>
    <row r="2451" spans="1:40">
      <c r="A2451" s="725"/>
      <c r="B2451" s="727"/>
      <c r="C2451" s="726"/>
      <c r="D2451" s="726"/>
      <c r="E2451" s="400"/>
      <c r="F2451" s="401"/>
      <c r="G2451" s="400"/>
      <c r="H2451" s="400"/>
      <c r="I2451" s="400"/>
      <c r="J2451" s="409"/>
      <c r="K2451" s="400"/>
      <c r="L2451" s="400"/>
      <c r="M2451" s="400"/>
      <c r="N2451" s="400"/>
      <c r="O2451" s="400"/>
      <c r="P2451" s="400"/>
      <c r="Q2451" s="400"/>
      <c r="R2451" s="400"/>
      <c r="S2451" s="400"/>
      <c r="T2451" s="400"/>
      <c r="V2451" s="403"/>
      <c r="W2451" s="403"/>
      <c r="X2451" s="403"/>
      <c r="Y2451" s="400"/>
      <c r="Z2451" s="400"/>
      <c r="AA2451" s="400"/>
      <c r="AB2451" s="400"/>
      <c r="AC2451" s="400"/>
      <c r="AD2451" s="400"/>
      <c r="AE2451" s="400"/>
      <c r="AF2451" s="400"/>
      <c r="AG2451" s="408"/>
      <c r="AH2451" s="400"/>
      <c r="AI2451" s="400"/>
      <c r="AJ2451" s="400"/>
      <c r="AK2451" s="400"/>
      <c r="AL2451" s="6"/>
      <c r="AM2451" s="6"/>
      <c r="AN2451" s="8"/>
    </row>
    <row r="2452" spans="1:40">
      <c r="A2452" s="725"/>
      <c r="B2452" s="727"/>
      <c r="C2452" s="726"/>
      <c r="D2452" s="726"/>
      <c r="E2452" s="400"/>
      <c r="F2452" s="401"/>
      <c r="G2452" s="400"/>
      <c r="H2452" s="400"/>
      <c r="I2452" s="400"/>
      <c r="J2452" s="409"/>
      <c r="K2452" s="400"/>
      <c r="L2452" s="400"/>
      <c r="M2452" s="400"/>
      <c r="N2452" s="400"/>
      <c r="O2452" s="400"/>
      <c r="P2452" s="400"/>
      <c r="Q2452" s="400"/>
      <c r="R2452" s="400"/>
      <c r="S2452" s="400"/>
      <c r="T2452" s="400"/>
      <c r="V2452" s="403"/>
      <c r="W2452" s="403"/>
      <c r="X2452" s="403"/>
      <c r="Y2452" s="400"/>
      <c r="Z2452" s="400"/>
      <c r="AA2452" s="400"/>
      <c r="AB2452" s="400"/>
      <c r="AC2452" s="400"/>
      <c r="AD2452" s="400"/>
      <c r="AE2452" s="400"/>
      <c r="AF2452" s="400"/>
      <c r="AG2452" s="408"/>
      <c r="AH2452" s="400"/>
      <c r="AI2452" s="400"/>
      <c r="AJ2452" s="400"/>
      <c r="AK2452" s="400"/>
      <c r="AL2452" s="6"/>
      <c r="AM2452" s="6"/>
      <c r="AN2452" s="8"/>
    </row>
    <row r="2453" spans="1:40">
      <c r="A2453" s="725"/>
      <c r="B2453" s="727"/>
      <c r="C2453" s="726"/>
      <c r="D2453" s="726"/>
      <c r="E2453" s="400"/>
      <c r="F2453" s="401"/>
      <c r="G2453" s="400"/>
      <c r="H2453" s="400"/>
      <c r="I2453" s="400"/>
      <c r="J2453" s="409"/>
      <c r="K2453" s="400"/>
      <c r="L2453" s="400"/>
      <c r="M2453" s="400"/>
      <c r="N2453" s="400"/>
      <c r="O2453" s="400"/>
      <c r="P2453" s="400"/>
      <c r="Q2453" s="400"/>
      <c r="R2453" s="400"/>
      <c r="S2453" s="400"/>
      <c r="T2453" s="400"/>
      <c r="V2453" s="403"/>
      <c r="W2453" s="403"/>
      <c r="X2453" s="403"/>
      <c r="Y2453" s="400"/>
      <c r="Z2453" s="400"/>
      <c r="AA2453" s="400"/>
      <c r="AB2453" s="400"/>
      <c r="AC2453" s="400"/>
      <c r="AD2453" s="400"/>
      <c r="AE2453" s="400"/>
      <c r="AF2453" s="400"/>
      <c r="AG2453" s="408"/>
      <c r="AH2453" s="400"/>
      <c r="AI2453" s="400"/>
      <c r="AJ2453" s="400"/>
      <c r="AK2453" s="400"/>
      <c r="AL2453" s="6"/>
      <c r="AM2453" s="6"/>
      <c r="AN2453" s="8"/>
    </row>
    <row r="2454" spans="1:40">
      <c r="A2454" s="725"/>
      <c r="B2454" s="727"/>
      <c r="C2454" s="726"/>
      <c r="D2454" s="726"/>
      <c r="E2454" s="400"/>
      <c r="F2454" s="401"/>
      <c r="G2454" s="400"/>
      <c r="H2454" s="400"/>
      <c r="I2454" s="400"/>
      <c r="J2454" s="409"/>
      <c r="K2454" s="400"/>
      <c r="L2454" s="400"/>
      <c r="M2454" s="400"/>
      <c r="N2454" s="400"/>
      <c r="O2454" s="400"/>
      <c r="P2454" s="400"/>
      <c r="Q2454" s="400"/>
      <c r="R2454" s="400"/>
      <c r="S2454" s="400"/>
      <c r="T2454" s="400"/>
      <c r="V2454" s="403"/>
      <c r="W2454" s="403"/>
      <c r="X2454" s="403"/>
      <c r="Y2454" s="400"/>
      <c r="Z2454" s="400"/>
      <c r="AA2454" s="400"/>
      <c r="AB2454" s="400"/>
      <c r="AC2454" s="400"/>
      <c r="AD2454" s="400"/>
      <c r="AE2454" s="400"/>
      <c r="AF2454" s="400"/>
      <c r="AG2454" s="408"/>
      <c r="AH2454" s="400"/>
      <c r="AI2454" s="400"/>
      <c r="AJ2454" s="400"/>
      <c r="AK2454" s="400"/>
      <c r="AL2454" s="6"/>
      <c r="AM2454" s="6"/>
      <c r="AN2454" s="8"/>
    </row>
    <row r="2455" spans="1:40">
      <c r="A2455" s="725"/>
      <c r="B2455" s="727"/>
      <c r="C2455" s="726"/>
      <c r="D2455" s="726"/>
      <c r="E2455" s="400"/>
      <c r="F2455" s="401"/>
      <c r="G2455" s="400"/>
      <c r="H2455" s="400"/>
      <c r="I2455" s="400"/>
      <c r="J2455" s="409"/>
      <c r="K2455" s="400"/>
      <c r="L2455" s="400"/>
      <c r="M2455" s="400"/>
      <c r="N2455" s="400"/>
      <c r="O2455" s="400"/>
      <c r="P2455" s="400"/>
      <c r="Q2455" s="400"/>
      <c r="R2455" s="400"/>
      <c r="S2455" s="400"/>
      <c r="T2455" s="400"/>
      <c r="V2455" s="403"/>
      <c r="W2455" s="403"/>
      <c r="X2455" s="403"/>
      <c r="Y2455" s="400"/>
      <c r="Z2455" s="400"/>
      <c r="AA2455" s="400"/>
      <c r="AB2455" s="400"/>
      <c r="AC2455" s="400"/>
      <c r="AD2455" s="400"/>
      <c r="AE2455" s="400"/>
      <c r="AF2455" s="400"/>
      <c r="AG2455" s="408"/>
      <c r="AH2455" s="400"/>
      <c r="AI2455" s="400"/>
      <c r="AJ2455" s="400"/>
      <c r="AK2455" s="400"/>
      <c r="AL2455" s="6"/>
      <c r="AM2455" s="6"/>
      <c r="AN2455" s="8"/>
    </row>
    <row r="2456" spans="1:40">
      <c r="A2456" s="725"/>
      <c r="B2456" s="727"/>
      <c r="C2456" s="726"/>
      <c r="D2456" s="726"/>
      <c r="E2456" s="400"/>
      <c r="F2456" s="401"/>
      <c r="G2456" s="400"/>
      <c r="H2456" s="400"/>
      <c r="I2456" s="400"/>
      <c r="J2456" s="409"/>
      <c r="K2456" s="400"/>
      <c r="L2456" s="400"/>
      <c r="M2456" s="400"/>
      <c r="N2456" s="400"/>
      <c r="O2456" s="400"/>
      <c r="P2456" s="400"/>
      <c r="Q2456" s="400"/>
      <c r="R2456" s="400"/>
      <c r="S2456" s="400"/>
      <c r="T2456" s="400"/>
      <c r="V2456" s="403"/>
      <c r="W2456" s="403"/>
      <c r="X2456" s="403"/>
      <c r="Y2456" s="400"/>
      <c r="Z2456" s="400"/>
      <c r="AA2456" s="400"/>
      <c r="AB2456" s="400"/>
      <c r="AC2456" s="400"/>
      <c r="AD2456" s="400"/>
      <c r="AE2456" s="400"/>
      <c r="AF2456" s="400"/>
      <c r="AG2456" s="408"/>
      <c r="AH2456" s="400"/>
      <c r="AI2456" s="400"/>
      <c r="AJ2456" s="400"/>
      <c r="AK2456" s="400"/>
      <c r="AL2456" s="6"/>
      <c r="AM2456" s="6"/>
      <c r="AN2456" s="8"/>
    </row>
    <row r="2457" spans="1:40">
      <c r="A2457" s="725"/>
      <c r="B2457" s="727"/>
      <c r="C2457" s="726"/>
      <c r="D2457" s="726"/>
      <c r="E2457" s="400"/>
      <c r="F2457" s="401"/>
      <c r="G2457" s="400"/>
      <c r="H2457" s="400"/>
      <c r="I2457" s="400"/>
      <c r="J2457" s="409"/>
      <c r="K2457" s="400"/>
      <c r="L2457" s="400"/>
      <c r="M2457" s="400"/>
      <c r="N2457" s="400"/>
      <c r="O2457" s="400"/>
      <c r="P2457" s="400"/>
      <c r="Q2457" s="400"/>
      <c r="R2457" s="400"/>
      <c r="S2457" s="400"/>
      <c r="T2457" s="400"/>
      <c r="V2457" s="403"/>
      <c r="W2457" s="403"/>
      <c r="X2457" s="403"/>
      <c r="Y2457" s="400"/>
      <c r="Z2457" s="400"/>
      <c r="AA2457" s="400"/>
      <c r="AB2457" s="400"/>
      <c r="AC2457" s="400"/>
      <c r="AD2457" s="400"/>
      <c r="AE2457" s="400"/>
      <c r="AF2457" s="400"/>
      <c r="AG2457" s="408"/>
      <c r="AH2457" s="400"/>
      <c r="AI2457" s="400"/>
      <c r="AJ2457" s="400"/>
      <c r="AK2457" s="400"/>
      <c r="AL2457" s="6"/>
      <c r="AM2457" s="6"/>
      <c r="AN2457" s="8"/>
    </row>
    <row r="2458" spans="1:40">
      <c r="A2458" s="725"/>
      <c r="B2458" s="727"/>
      <c r="C2458" s="726"/>
      <c r="D2458" s="726"/>
      <c r="E2458" s="400"/>
      <c r="F2458" s="401"/>
      <c r="G2458" s="400"/>
      <c r="H2458" s="400"/>
      <c r="I2458" s="400"/>
      <c r="J2458" s="409"/>
      <c r="K2458" s="400"/>
      <c r="L2458" s="400"/>
      <c r="M2458" s="400"/>
      <c r="N2458" s="400"/>
      <c r="O2458" s="400"/>
      <c r="P2458" s="400"/>
      <c r="Q2458" s="400"/>
      <c r="R2458" s="400"/>
      <c r="S2458" s="400"/>
      <c r="T2458" s="400"/>
      <c r="V2458" s="403"/>
      <c r="W2458" s="403"/>
      <c r="X2458" s="403"/>
      <c r="Y2458" s="400"/>
      <c r="Z2458" s="400"/>
      <c r="AA2458" s="400"/>
      <c r="AB2458" s="400"/>
      <c r="AC2458" s="400"/>
      <c r="AD2458" s="400"/>
      <c r="AE2458" s="400"/>
      <c r="AF2458" s="400"/>
      <c r="AG2458" s="408"/>
      <c r="AH2458" s="400"/>
      <c r="AI2458" s="400"/>
      <c r="AJ2458" s="400"/>
      <c r="AK2458" s="400"/>
      <c r="AL2458" s="6"/>
      <c r="AM2458" s="6"/>
      <c r="AN2458" s="8"/>
    </row>
    <row r="2459" spans="1:40">
      <c r="A2459" s="725"/>
      <c r="B2459" s="727"/>
      <c r="C2459" s="726"/>
      <c r="D2459" s="726"/>
      <c r="E2459" s="400"/>
      <c r="F2459" s="401"/>
      <c r="G2459" s="400"/>
      <c r="H2459" s="400"/>
      <c r="I2459" s="400"/>
      <c r="J2459" s="409"/>
      <c r="K2459" s="400"/>
      <c r="L2459" s="400"/>
      <c r="M2459" s="400"/>
      <c r="N2459" s="400"/>
      <c r="O2459" s="400"/>
      <c r="P2459" s="400"/>
      <c r="Q2459" s="400"/>
      <c r="R2459" s="400"/>
      <c r="S2459" s="400"/>
      <c r="T2459" s="400"/>
      <c r="V2459" s="403"/>
      <c r="W2459" s="403"/>
      <c r="X2459" s="403"/>
      <c r="Y2459" s="400"/>
      <c r="Z2459" s="400"/>
      <c r="AA2459" s="400"/>
      <c r="AB2459" s="400"/>
      <c r="AC2459" s="400"/>
      <c r="AD2459" s="400"/>
      <c r="AE2459" s="400"/>
      <c r="AF2459" s="400"/>
      <c r="AG2459" s="408"/>
      <c r="AH2459" s="400"/>
      <c r="AI2459" s="400"/>
      <c r="AJ2459" s="400"/>
      <c r="AK2459" s="400"/>
      <c r="AL2459" s="6"/>
      <c r="AM2459" s="6"/>
      <c r="AN2459" s="8"/>
    </row>
    <row r="2460" spans="1:40">
      <c r="A2460" s="725"/>
      <c r="B2460" s="727"/>
      <c r="C2460" s="726"/>
      <c r="D2460" s="726"/>
      <c r="E2460" s="400"/>
      <c r="F2460" s="401"/>
      <c r="G2460" s="400"/>
      <c r="H2460" s="400"/>
      <c r="I2460" s="400"/>
      <c r="J2460" s="409"/>
      <c r="K2460" s="400"/>
      <c r="L2460" s="400"/>
      <c r="M2460" s="400"/>
      <c r="N2460" s="400"/>
      <c r="O2460" s="400"/>
      <c r="P2460" s="400"/>
      <c r="Q2460" s="400"/>
      <c r="R2460" s="400"/>
      <c r="S2460" s="400"/>
      <c r="T2460" s="400"/>
      <c r="V2460" s="403"/>
      <c r="W2460" s="403"/>
      <c r="X2460" s="403"/>
      <c r="Y2460" s="400"/>
      <c r="Z2460" s="400"/>
      <c r="AA2460" s="400"/>
      <c r="AB2460" s="400"/>
      <c r="AC2460" s="400"/>
      <c r="AD2460" s="400"/>
      <c r="AE2460" s="400"/>
      <c r="AF2460" s="400"/>
      <c r="AG2460" s="408"/>
      <c r="AH2460" s="400"/>
      <c r="AI2460" s="400"/>
      <c r="AJ2460" s="400"/>
      <c r="AK2460" s="400"/>
      <c r="AL2460" s="6"/>
      <c r="AM2460" s="6"/>
      <c r="AN2460" s="8"/>
    </row>
    <row r="2461" spans="1:40">
      <c r="A2461" s="725"/>
      <c r="B2461" s="727"/>
      <c r="C2461" s="726"/>
      <c r="D2461" s="726"/>
      <c r="E2461" s="400"/>
      <c r="F2461" s="401"/>
      <c r="G2461" s="400"/>
      <c r="H2461" s="400"/>
      <c r="I2461" s="400"/>
      <c r="J2461" s="409"/>
      <c r="K2461" s="400"/>
      <c r="L2461" s="400"/>
      <c r="M2461" s="400"/>
      <c r="N2461" s="400"/>
      <c r="O2461" s="400"/>
      <c r="P2461" s="400"/>
      <c r="Q2461" s="400"/>
      <c r="R2461" s="400"/>
      <c r="S2461" s="400"/>
      <c r="T2461" s="400"/>
      <c r="V2461" s="403"/>
      <c r="W2461" s="403"/>
      <c r="X2461" s="403"/>
      <c r="Y2461" s="400"/>
      <c r="Z2461" s="400"/>
      <c r="AA2461" s="400"/>
      <c r="AB2461" s="400"/>
      <c r="AC2461" s="400"/>
      <c r="AD2461" s="400"/>
      <c r="AE2461" s="400"/>
      <c r="AF2461" s="400"/>
      <c r="AG2461" s="408"/>
      <c r="AH2461" s="400"/>
      <c r="AI2461" s="400"/>
      <c r="AJ2461" s="400"/>
      <c r="AK2461" s="400"/>
      <c r="AL2461" s="6"/>
      <c r="AM2461" s="6"/>
      <c r="AN2461" s="8"/>
    </row>
    <row r="2462" spans="1:40">
      <c r="A2462" s="725"/>
      <c r="B2462" s="727"/>
      <c r="C2462" s="726"/>
      <c r="D2462" s="726"/>
      <c r="E2462" s="400"/>
      <c r="F2462" s="401"/>
      <c r="G2462" s="400"/>
      <c r="H2462" s="400"/>
      <c r="I2462" s="400"/>
      <c r="J2462" s="409"/>
      <c r="K2462" s="400"/>
      <c r="L2462" s="400"/>
      <c r="M2462" s="400"/>
      <c r="N2462" s="400"/>
      <c r="O2462" s="400"/>
      <c r="P2462" s="400"/>
      <c r="Q2462" s="400"/>
      <c r="R2462" s="400"/>
      <c r="S2462" s="400"/>
      <c r="T2462" s="400"/>
      <c r="V2462" s="403"/>
      <c r="W2462" s="403"/>
      <c r="X2462" s="403"/>
      <c r="Y2462" s="400"/>
      <c r="Z2462" s="400"/>
      <c r="AA2462" s="400"/>
      <c r="AB2462" s="400"/>
      <c r="AC2462" s="400"/>
      <c r="AD2462" s="400"/>
      <c r="AE2462" s="400"/>
      <c r="AF2462" s="400"/>
      <c r="AG2462" s="408"/>
      <c r="AH2462" s="400"/>
      <c r="AI2462" s="400"/>
      <c r="AJ2462" s="400"/>
      <c r="AK2462" s="400"/>
      <c r="AL2462" s="6"/>
      <c r="AM2462" s="6"/>
      <c r="AN2462" s="8"/>
    </row>
    <row r="2463" spans="1:40">
      <c r="A2463" s="725"/>
      <c r="B2463" s="727"/>
      <c r="C2463" s="726"/>
      <c r="D2463" s="726"/>
      <c r="E2463" s="400"/>
      <c r="F2463" s="401"/>
      <c r="G2463" s="400"/>
      <c r="H2463" s="400"/>
      <c r="I2463" s="400"/>
      <c r="J2463" s="409"/>
      <c r="K2463" s="400"/>
      <c r="L2463" s="400"/>
      <c r="M2463" s="400"/>
      <c r="N2463" s="400"/>
      <c r="O2463" s="400"/>
      <c r="P2463" s="400"/>
      <c r="Q2463" s="400"/>
      <c r="R2463" s="400"/>
      <c r="S2463" s="400"/>
      <c r="T2463" s="400"/>
      <c r="V2463" s="403"/>
      <c r="W2463" s="403"/>
      <c r="X2463" s="403"/>
      <c r="Y2463" s="400"/>
      <c r="Z2463" s="400"/>
      <c r="AA2463" s="400"/>
      <c r="AB2463" s="400"/>
      <c r="AC2463" s="400"/>
      <c r="AD2463" s="400"/>
      <c r="AE2463" s="400"/>
      <c r="AF2463" s="400"/>
      <c r="AG2463" s="408"/>
      <c r="AH2463" s="400"/>
      <c r="AI2463" s="400"/>
      <c r="AJ2463" s="400"/>
      <c r="AK2463" s="400"/>
      <c r="AL2463" s="6"/>
      <c r="AM2463" s="6"/>
      <c r="AN2463" s="8"/>
    </row>
    <row r="2464" spans="1:40">
      <c r="A2464" s="725"/>
      <c r="B2464" s="727"/>
      <c r="C2464" s="726"/>
      <c r="D2464" s="726"/>
      <c r="E2464" s="400"/>
      <c r="F2464" s="401"/>
      <c r="G2464" s="400"/>
      <c r="H2464" s="400"/>
      <c r="I2464" s="400"/>
      <c r="J2464" s="409"/>
      <c r="K2464" s="400"/>
      <c r="L2464" s="400"/>
      <c r="M2464" s="400"/>
      <c r="N2464" s="400"/>
      <c r="O2464" s="400"/>
      <c r="P2464" s="400"/>
      <c r="Q2464" s="400"/>
      <c r="R2464" s="400"/>
      <c r="S2464" s="400"/>
      <c r="T2464" s="400"/>
      <c r="V2464" s="403"/>
      <c r="W2464" s="403"/>
      <c r="X2464" s="403"/>
      <c r="Y2464" s="400"/>
      <c r="Z2464" s="400"/>
      <c r="AA2464" s="400"/>
      <c r="AB2464" s="400"/>
      <c r="AC2464" s="400"/>
      <c r="AD2464" s="400"/>
      <c r="AE2464" s="400"/>
      <c r="AF2464" s="400"/>
      <c r="AG2464" s="408"/>
      <c r="AH2464" s="400"/>
      <c r="AI2464" s="400"/>
      <c r="AJ2464" s="400"/>
      <c r="AK2464" s="400"/>
      <c r="AL2464" s="6"/>
      <c r="AM2464" s="6"/>
      <c r="AN2464" s="8"/>
    </row>
    <row r="2465" spans="1:40">
      <c r="A2465" s="725"/>
      <c r="B2465" s="727"/>
      <c r="C2465" s="726"/>
      <c r="D2465" s="726"/>
      <c r="E2465" s="400"/>
      <c r="F2465" s="401"/>
      <c r="G2465" s="400"/>
      <c r="H2465" s="400"/>
      <c r="I2465" s="400"/>
      <c r="J2465" s="409"/>
      <c r="K2465" s="400"/>
      <c r="L2465" s="400"/>
      <c r="M2465" s="400"/>
      <c r="N2465" s="400"/>
      <c r="O2465" s="400"/>
      <c r="P2465" s="400"/>
      <c r="Q2465" s="400"/>
      <c r="R2465" s="400"/>
      <c r="S2465" s="400"/>
      <c r="T2465" s="400"/>
      <c r="V2465" s="403"/>
      <c r="W2465" s="403"/>
      <c r="X2465" s="403"/>
      <c r="Y2465" s="400"/>
      <c r="Z2465" s="400"/>
      <c r="AA2465" s="400"/>
      <c r="AB2465" s="400"/>
      <c r="AC2465" s="400"/>
      <c r="AD2465" s="400"/>
      <c r="AE2465" s="400"/>
      <c r="AF2465" s="400"/>
      <c r="AG2465" s="408"/>
      <c r="AH2465" s="400"/>
      <c r="AI2465" s="400"/>
      <c r="AJ2465" s="400"/>
      <c r="AK2465" s="400"/>
      <c r="AL2465" s="6"/>
      <c r="AM2465" s="6"/>
      <c r="AN2465" s="8"/>
    </row>
    <row r="2466" spans="1:40">
      <c r="A2466" s="725"/>
      <c r="B2466" s="727"/>
      <c r="C2466" s="726"/>
      <c r="D2466" s="726"/>
      <c r="E2466" s="400"/>
      <c r="F2466" s="401"/>
      <c r="G2466" s="400"/>
      <c r="H2466" s="400"/>
      <c r="I2466" s="400"/>
      <c r="J2466" s="409"/>
      <c r="K2466" s="400"/>
      <c r="L2466" s="400"/>
      <c r="M2466" s="400"/>
      <c r="N2466" s="400"/>
      <c r="O2466" s="400"/>
      <c r="P2466" s="400"/>
      <c r="Q2466" s="400"/>
      <c r="R2466" s="400"/>
      <c r="S2466" s="400"/>
      <c r="T2466" s="400"/>
      <c r="V2466" s="403"/>
      <c r="W2466" s="403"/>
      <c r="X2466" s="403"/>
      <c r="Y2466" s="400"/>
      <c r="Z2466" s="400"/>
      <c r="AA2466" s="400"/>
      <c r="AB2466" s="400"/>
      <c r="AC2466" s="400"/>
      <c r="AD2466" s="400"/>
      <c r="AE2466" s="400"/>
      <c r="AF2466" s="400"/>
      <c r="AG2466" s="408"/>
      <c r="AH2466" s="400"/>
      <c r="AI2466" s="400"/>
      <c r="AJ2466" s="400"/>
      <c r="AK2466" s="400"/>
      <c r="AL2466" s="6"/>
      <c r="AM2466" s="6"/>
      <c r="AN2466" s="8"/>
    </row>
    <row r="2467" spans="1:40">
      <c r="A2467" s="725"/>
      <c r="B2467" s="727"/>
      <c r="C2467" s="726"/>
      <c r="D2467" s="726"/>
      <c r="E2467" s="400"/>
      <c r="F2467" s="401"/>
      <c r="G2467" s="400"/>
      <c r="H2467" s="400"/>
      <c r="I2467" s="400"/>
      <c r="J2467" s="409"/>
      <c r="K2467" s="400"/>
      <c r="L2467" s="400"/>
      <c r="M2467" s="400"/>
      <c r="N2467" s="400"/>
      <c r="O2467" s="400"/>
      <c r="P2467" s="400"/>
      <c r="Q2467" s="400"/>
      <c r="R2467" s="400"/>
      <c r="S2467" s="400"/>
      <c r="T2467" s="400"/>
      <c r="V2467" s="403"/>
      <c r="W2467" s="403"/>
      <c r="X2467" s="403"/>
      <c r="Y2467" s="400"/>
      <c r="Z2467" s="400"/>
      <c r="AA2467" s="400"/>
      <c r="AB2467" s="400"/>
      <c r="AC2467" s="400"/>
      <c r="AD2467" s="400"/>
      <c r="AE2467" s="400"/>
      <c r="AF2467" s="400"/>
      <c r="AG2467" s="408"/>
      <c r="AH2467" s="400"/>
      <c r="AI2467" s="400"/>
      <c r="AJ2467" s="400"/>
      <c r="AK2467" s="400"/>
      <c r="AL2467" s="6"/>
      <c r="AM2467" s="6"/>
      <c r="AN2467" s="8"/>
    </row>
    <row r="2468" spans="1:40">
      <c r="A2468" s="725"/>
      <c r="B2468" s="727"/>
      <c r="C2468" s="726"/>
      <c r="D2468" s="726"/>
      <c r="E2468" s="400"/>
      <c r="F2468" s="401"/>
      <c r="G2468" s="400"/>
      <c r="H2468" s="400"/>
      <c r="I2468" s="400"/>
      <c r="J2468" s="409"/>
      <c r="K2468" s="400"/>
      <c r="L2468" s="400"/>
      <c r="M2468" s="400"/>
      <c r="N2468" s="400"/>
      <c r="O2468" s="400"/>
      <c r="P2468" s="400"/>
      <c r="Q2468" s="400"/>
      <c r="R2468" s="400"/>
      <c r="S2468" s="400"/>
      <c r="T2468" s="400"/>
      <c r="V2468" s="403"/>
      <c r="W2468" s="403"/>
      <c r="X2468" s="403"/>
      <c r="Y2468" s="400"/>
      <c r="Z2468" s="400"/>
      <c r="AA2468" s="400"/>
      <c r="AB2468" s="400"/>
      <c r="AC2468" s="400"/>
      <c r="AD2468" s="400"/>
      <c r="AE2468" s="400"/>
      <c r="AF2468" s="400"/>
      <c r="AG2468" s="408"/>
      <c r="AH2468" s="400"/>
      <c r="AI2468" s="400"/>
      <c r="AJ2468" s="400"/>
      <c r="AK2468" s="400"/>
      <c r="AL2468" s="6"/>
      <c r="AM2468" s="6"/>
      <c r="AN2468" s="8"/>
    </row>
    <row r="2469" spans="1:40">
      <c r="A2469" s="725"/>
      <c r="B2469" s="727"/>
      <c r="C2469" s="726"/>
      <c r="D2469" s="726"/>
      <c r="E2469" s="400"/>
      <c r="F2469" s="401"/>
      <c r="G2469" s="400"/>
      <c r="H2469" s="400"/>
      <c r="I2469" s="400"/>
      <c r="J2469" s="409"/>
      <c r="K2469" s="400"/>
      <c r="L2469" s="400"/>
      <c r="M2469" s="400"/>
      <c r="N2469" s="400"/>
      <c r="O2469" s="400"/>
      <c r="P2469" s="400"/>
      <c r="Q2469" s="400"/>
      <c r="R2469" s="400"/>
      <c r="S2469" s="400"/>
      <c r="T2469" s="400"/>
      <c r="V2469" s="403"/>
      <c r="W2469" s="403"/>
      <c r="X2469" s="403"/>
      <c r="Y2469" s="400"/>
      <c r="Z2469" s="400"/>
      <c r="AA2469" s="400"/>
      <c r="AB2469" s="400"/>
      <c r="AC2469" s="400"/>
      <c r="AD2469" s="400"/>
      <c r="AE2469" s="400"/>
      <c r="AF2469" s="400"/>
      <c r="AG2469" s="408"/>
      <c r="AH2469" s="400"/>
      <c r="AI2469" s="400"/>
      <c r="AJ2469" s="400"/>
      <c r="AK2469" s="400"/>
      <c r="AL2469" s="6"/>
      <c r="AM2469" s="6"/>
      <c r="AN2469" s="8"/>
    </row>
    <row r="2470" spans="1:40">
      <c r="A2470" s="725"/>
      <c r="B2470" s="727"/>
      <c r="C2470" s="726"/>
      <c r="D2470" s="726"/>
      <c r="E2470" s="400"/>
      <c r="F2470" s="401"/>
      <c r="G2470" s="400"/>
      <c r="H2470" s="400"/>
      <c r="I2470" s="400"/>
      <c r="J2470" s="409"/>
      <c r="K2470" s="400"/>
      <c r="L2470" s="400"/>
      <c r="M2470" s="400"/>
      <c r="N2470" s="400"/>
      <c r="O2470" s="400"/>
      <c r="P2470" s="400"/>
      <c r="Q2470" s="400"/>
      <c r="R2470" s="400"/>
      <c r="S2470" s="400"/>
      <c r="T2470" s="400"/>
      <c r="V2470" s="403"/>
      <c r="W2470" s="403"/>
      <c r="X2470" s="403"/>
      <c r="Y2470" s="400"/>
      <c r="Z2470" s="400"/>
      <c r="AA2470" s="400"/>
      <c r="AB2470" s="400"/>
      <c r="AC2470" s="400"/>
      <c r="AD2470" s="400"/>
      <c r="AE2470" s="400"/>
      <c r="AF2470" s="400"/>
      <c r="AG2470" s="408"/>
      <c r="AH2470" s="400"/>
      <c r="AI2470" s="400"/>
      <c r="AJ2470" s="400"/>
      <c r="AK2470" s="400"/>
      <c r="AL2470" s="6"/>
      <c r="AM2470" s="6"/>
      <c r="AN2470" s="8"/>
    </row>
    <row r="2471" spans="1:40">
      <c r="A2471" s="725"/>
      <c r="B2471" s="727"/>
      <c r="C2471" s="726"/>
      <c r="D2471" s="726"/>
      <c r="E2471" s="400"/>
      <c r="F2471" s="401"/>
      <c r="G2471" s="400"/>
      <c r="H2471" s="400"/>
      <c r="I2471" s="400"/>
      <c r="J2471" s="409"/>
      <c r="K2471" s="400"/>
      <c r="L2471" s="400"/>
      <c r="M2471" s="400"/>
      <c r="N2471" s="400"/>
      <c r="O2471" s="400"/>
      <c r="P2471" s="400"/>
      <c r="Q2471" s="400"/>
      <c r="R2471" s="400"/>
      <c r="S2471" s="400"/>
      <c r="T2471" s="400"/>
      <c r="V2471" s="403"/>
      <c r="W2471" s="403"/>
      <c r="X2471" s="403"/>
      <c r="Y2471" s="400"/>
      <c r="Z2471" s="400"/>
      <c r="AA2471" s="400"/>
      <c r="AB2471" s="400"/>
      <c r="AC2471" s="400"/>
      <c r="AD2471" s="400"/>
      <c r="AE2471" s="400"/>
      <c r="AF2471" s="400"/>
      <c r="AG2471" s="408"/>
      <c r="AH2471" s="400"/>
      <c r="AI2471" s="400"/>
      <c r="AJ2471" s="400"/>
      <c r="AK2471" s="400"/>
      <c r="AL2471" s="6"/>
      <c r="AM2471" s="6"/>
      <c r="AN2471" s="8"/>
    </row>
    <row r="2472" spans="1:40">
      <c r="A2472" s="725"/>
      <c r="B2472" s="727"/>
      <c r="C2472" s="726"/>
      <c r="D2472" s="726"/>
      <c r="E2472" s="400"/>
      <c r="F2472" s="401"/>
      <c r="G2472" s="400"/>
      <c r="H2472" s="400"/>
      <c r="I2472" s="400"/>
      <c r="J2472" s="409"/>
      <c r="K2472" s="400"/>
      <c r="L2472" s="400"/>
      <c r="M2472" s="400"/>
      <c r="N2472" s="400"/>
      <c r="O2472" s="400"/>
      <c r="P2472" s="400"/>
      <c r="Q2472" s="400"/>
      <c r="R2472" s="400"/>
      <c r="S2472" s="400"/>
      <c r="T2472" s="400"/>
      <c r="W2472" s="403"/>
      <c r="X2472" s="403"/>
      <c r="Y2472" s="400"/>
      <c r="Z2472" s="400"/>
      <c r="AA2472" s="400"/>
      <c r="AB2472" s="400"/>
      <c r="AC2472" s="400"/>
      <c r="AD2472" s="400"/>
      <c r="AE2472" s="400"/>
      <c r="AF2472" s="400"/>
      <c r="AG2472" s="408"/>
      <c r="AH2472" s="400"/>
      <c r="AI2472" s="400"/>
      <c r="AJ2472" s="400"/>
      <c r="AK2472" s="400"/>
      <c r="AL2472" s="6"/>
      <c r="AM2472" s="6"/>
      <c r="AN2472" s="8"/>
    </row>
    <row r="2473" spans="1:40">
      <c r="A2473" s="725"/>
      <c r="B2473" s="727"/>
      <c r="C2473" s="726"/>
      <c r="D2473" s="726"/>
      <c r="E2473" s="400"/>
      <c r="F2473" s="401"/>
      <c r="G2473" s="400"/>
      <c r="H2473" s="400"/>
      <c r="I2473" s="400"/>
      <c r="J2473" s="409"/>
      <c r="K2473" s="400"/>
      <c r="L2473" s="400"/>
      <c r="M2473" s="400"/>
      <c r="N2473" s="400"/>
      <c r="O2473" s="400"/>
      <c r="P2473" s="400"/>
      <c r="Q2473" s="400"/>
      <c r="R2473" s="400"/>
      <c r="S2473" s="400"/>
      <c r="T2473" s="400"/>
      <c r="V2473" s="403"/>
      <c r="W2473" s="403"/>
      <c r="X2473" s="403"/>
      <c r="Y2473" s="400"/>
      <c r="Z2473" s="400"/>
      <c r="AA2473" s="400"/>
      <c r="AB2473" s="400"/>
      <c r="AC2473" s="400"/>
      <c r="AD2473" s="400"/>
      <c r="AE2473" s="400"/>
      <c r="AF2473" s="400"/>
      <c r="AG2473" s="408"/>
      <c r="AH2473" s="400"/>
      <c r="AI2473" s="400"/>
      <c r="AJ2473" s="400"/>
      <c r="AK2473" s="400"/>
      <c r="AL2473" s="6"/>
      <c r="AM2473" s="6"/>
      <c r="AN2473" s="8"/>
    </row>
    <row r="2474" spans="1:40">
      <c r="A2474" s="725"/>
      <c r="B2474" s="727"/>
      <c r="C2474" s="726"/>
      <c r="D2474" s="726"/>
      <c r="E2474" s="400"/>
      <c r="F2474" s="401"/>
      <c r="G2474" s="400"/>
      <c r="H2474" s="400"/>
      <c r="I2474" s="400"/>
      <c r="J2474" s="409"/>
      <c r="K2474" s="400"/>
      <c r="L2474" s="400"/>
      <c r="M2474" s="400"/>
      <c r="N2474" s="400"/>
      <c r="O2474" s="400"/>
      <c r="P2474" s="400"/>
      <c r="Q2474" s="400"/>
      <c r="R2474" s="400"/>
      <c r="S2474" s="400"/>
      <c r="T2474" s="400"/>
      <c r="V2474" s="403"/>
      <c r="W2474" s="403"/>
      <c r="X2474" s="403"/>
      <c r="Y2474" s="400"/>
      <c r="Z2474" s="400"/>
      <c r="AA2474" s="400"/>
      <c r="AB2474" s="400"/>
      <c r="AC2474" s="400"/>
      <c r="AD2474" s="400"/>
      <c r="AE2474" s="400"/>
      <c r="AF2474" s="400"/>
      <c r="AG2474" s="408"/>
      <c r="AH2474" s="400"/>
      <c r="AI2474" s="400"/>
      <c r="AJ2474" s="400"/>
      <c r="AK2474" s="400"/>
      <c r="AL2474" s="6"/>
      <c r="AM2474" s="6"/>
      <c r="AN2474" s="8"/>
    </row>
    <row r="2475" spans="1:40">
      <c r="A2475" s="725"/>
      <c r="B2475" s="727"/>
      <c r="C2475" s="726"/>
      <c r="D2475" s="726"/>
      <c r="E2475" s="400"/>
      <c r="F2475" s="401"/>
      <c r="G2475" s="400"/>
      <c r="H2475" s="400"/>
      <c r="I2475" s="400"/>
      <c r="J2475" s="409"/>
      <c r="K2475" s="400"/>
      <c r="L2475" s="400"/>
      <c r="M2475" s="400"/>
      <c r="N2475" s="400"/>
      <c r="O2475" s="400"/>
      <c r="P2475" s="400"/>
      <c r="Q2475" s="400"/>
      <c r="R2475" s="400"/>
      <c r="S2475" s="400"/>
      <c r="T2475" s="400"/>
      <c r="V2475" s="403"/>
      <c r="W2475" s="403"/>
      <c r="X2475" s="403"/>
      <c r="Y2475" s="400"/>
      <c r="Z2475" s="400"/>
      <c r="AA2475" s="400"/>
      <c r="AB2475" s="400"/>
      <c r="AC2475" s="400"/>
      <c r="AD2475" s="400"/>
      <c r="AE2475" s="400"/>
      <c r="AF2475" s="400"/>
      <c r="AG2475" s="408"/>
      <c r="AH2475" s="400"/>
      <c r="AI2475" s="400"/>
      <c r="AJ2475" s="400"/>
      <c r="AK2475" s="400"/>
      <c r="AL2475" s="6"/>
      <c r="AM2475" s="6"/>
      <c r="AN2475" s="8"/>
    </row>
    <row r="2476" spans="1:40">
      <c r="A2476" s="725"/>
      <c r="B2476" s="727"/>
      <c r="C2476" s="726"/>
      <c r="D2476" s="726"/>
      <c r="E2476" s="400"/>
      <c r="F2476" s="401"/>
      <c r="G2476" s="400"/>
      <c r="H2476" s="400"/>
      <c r="I2476" s="400"/>
      <c r="J2476" s="409"/>
      <c r="K2476" s="400"/>
      <c r="L2476" s="400"/>
      <c r="M2476" s="400"/>
      <c r="N2476" s="400"/>
      <c r="O2476" s="400"/>
      <c r="P2476" s="400"/>
      <c r="Q2476" s="400"/>
      <c r="R2476" s="400"/>
      <c r="S2476" s="400"/>
      <c r="T2476" s="400"/>
      <c r="V2476" s="403"/>
      <c r="W2476" s="403"/>
      <c r="X2476" s="403"/>
      <c r="Y2476" s="400"/>
      <c r="Z2476" s="400"/>
      <c r="AA2476" s="400"/>
      <c r="AB2476" s="400"/>
      <c r="AC2476" s="400"/>
      <c r="AD2476" s="400"/>
      <c r="AE2476" s="400"/>
      <c r="AF2476" s="400"/>
      <c r="AG2476" s="408"/>
      <c r="AH2476" s="400"/>
      <c r="AI2476" s="400"/>
      <c r="AJ2476" s="400"/>
      <c r="AK2476" s="400"/>
      <c r="AL2476" s="6"/>
      <c r="AM2476" s="6"/>
      <c r="AN2476" s="8"/>
    </row>
    <row r="2477" spans="1:40">
      <c r="A2477" s="725"/>
      <c r="B2477" s="727"/>
      <c r="C2477" s="726"/>
      <c r="D2477" s="726"/>
      <c r="E2477" s="400"/>
      <c r="F2477" s="401"/>
      <c r="G2477" s="400"/>
      <c r="H2477" s="400"/>
      <c r="I2477" s="400"/>
      <c r="J2477" s="409"/>
      <c r="K2477" s="400"/>
      <c r="L2477" s="400"/>
      <c r="M2477" s="400"/>
      <c r="N2477" s="400"/>
      <c r="O2477" s="400"/>
      <c r="P2477" s="400"/>
      <c r="Q2477" s="400"/>
      <c r="R2477" s="400"/>
      <c r="S2477" s="400"/>
      <c r="T2477" s="400"/>
      <c r="V2477" s="403"/>
      <c r="W2477" s="403"/>
      <c r="X2477" s="403"/>
      <c r="Y2477" s="400"/>
      <c r="Z2477" s="400"/>
      <c r="AA2477" s="400"/>
      <c r="AB2477" s="400"/>
      <c r="AC2477" s="400"/>
      <c r="AD2477" s="400"/>
      <c r="AE2477" s="400"/>
      <c r="AF2477" s="400"/>
      <c r="AG2477" s="408"/>
      <c r="AH2477" s="400"/>
      <c r="AI2477" s="400"/>
      <c r="AJ2477" s="400"/>
      <c r="AK2477" s="400"/>
      <c r="AL2477" s="6"/>
      <c r="AM2477" s="6"/>
      <c r="AN2477" s="8"/>
    </row>
    <row r="2478" spans="1:40">
      <c r="A2478" s="725"/>
      <c r="B2478" s="727"/>
      <c r="C2478" s="726"/>
      <c r="D2478" s="726"/>
      <c r="E2478" s="400"/>
      <c r="F2478" s="401"/>
      <c r="G2478" s="400"/>
      <c r="H2478" s="400"/>
      <c r="I2478" s="400"/>
      <c r="J2478" s="409"/>
      <c r="K2478" s="400"/>
      <c r="L2478" s="400"/>
      <c r="M2478" s="400"/>
      <c r="N2478" s="400"/>
      <c r="O2478" s="400"/>
      <c r="P2478" s="400"/>
      <c r="Q2478" s="400"/>
      <c r="R2478" s="400"/>
      <c r="S2478" s="400"/>
      <c r="T2478" s="400"/>
      <c r="V2478" s="403"/>
      <c r="W2478" s="403"/>
      <c r="X2478" s="403"/>
      <c r="Y2478" s="400"/>
      <c r="Z2478" s="400"/>
      <c r="AA2478" s="400"/>
      <c r="AB2478" s="400"/>
      <c r="AC2478" s="400"/>
      <c r="AD2478" s="400"/>
      <c r="AE2478" s="400"/>
      <c r="AF2478" s="400"/>
      <c r="AG2478" s="408"/>
      <c r="AH2478" s="400"/>
      <c r="AI2478" s="400"/>
      <c r="AJ2478" s="400"/>
      <c r="AK2478" s="400"/>
      <c r="AL2478" s="6"/>
      <c r="AM2478" s="6"/>
      <c r="AN2478" s="8"/>
    </row>
    <row r="2479" spans="1:40">
      <c r="A2479" s="725"/>
      <c r="B2479" s="727"/>
      <c r="C2479" s="726"/>
      <c r="D2479" s="726"/>
      <c r="E2479" s="400"/>
      <c r="F2479" s="401"/>
      <c r="G2479" s="400"/>
      <c r="H2479" s="400"/>
      <c r="I2479" s="400"/>
      <c r="J2479" s="409"/>
      <c r="K2479" s="400"/>
      <c r="L2479" s="400"/>
      <c r="M2479" s="400"/>
      <c r="N2479" s="400"/>
      <c r="O2479" s="400"/>
      <c r="P2479" s="400"/>
      <c r="Q2479" s="400"/>
      <c r="R2479" s="400"/>
      <c r="S2479" s="400"/>
      <c r="T2479" s="400"/>
      <c r="V2479" s="403"/>
      <c r="W2479" s="403"/>
      <c r="X2479" s="403"/>
      <c r="Y2479" s="400"/>
      <c r="Z2479" s="400"/>
      <c r="AA2479" s="400"/>
      <c r="AB2479" s="400"/>
      <c r="AC2479" s="400"/>
      <c r="AD2479" s="400"/>
      <c r="AE2479" s="400"/>
      <c r="AF2479" s="400"/>
      <c r="AG2479" s="408"/>
      <c r="AH2479" s="400"/>
      <c r="AI2479" s="400"/>
      <c r="AJ2479" s="400"/>
      <c r="AK2479" s="400"/>
      <c r="AL2479" s="6"/>
      <c r="AM2479" s="6"/>
      <c r="AN2479" s="8"/>
    </row>
    <row r="2480" spans="1:40">
      <c r="A2480" s="725"/>
      <c r="B2480" s="727"/>
      <c r="C2480" s="726"/>
      <c r="D2480" s="726"/>
      <c r="E2480" s="400"/>
      <c r="F2480" s="401"/>
      <c r="G2480" s="400"/>
      <c r="H2480" s="400"/>
      <c r="I2480" s="400"/>
      <c r="J2480" s="409"/>
      <c r="K2480" s="400"/>
      <c r="L2480" s="400"/>
      <c r="M2480" s="400"/>
      <c r="N2480" s="400"/>
      <c r="O2480" s="400"/>
      <c r="P2480" s="400"/>
      <c r="Q2480" s="400"/>
      <c r="R2480" s="400"/>
      <c r="S2480" s="400"/>
      <c r="T2480" s="400"/>
      <c r="V2480" s="403"/>
      <c r="W2480" s="403"/>
      <c r="X2480" s="403"/>
      <c r="Y2480" s="400"/>
      <c r="Z2480" s="400"/>
      <c r="AA2480" s="400"/>
      <c r="AB2480" s="400"/>
      <c r="AC2480" s="400"/>
      <c r="AD2480" s="400"/>
      <c r="AE2480" s="400"/>
      <c r="AF2480" s="400"/>
      <c r="AG2480" s="408"/>
      <c r="AH2480" s="400"/>
      <c r="AI2480" s="400"/>
      <c r="AJ2480" s="400"/>
      <c r="AK2480" s="400"/>
      <c r="AL2480" s="6"/>
      <c r="AM2480" s="6"/>
      <c r="AN2480" s="8"/>
    </row>
    <row r="2481" spans="1:40">
      <c r="A2481" s="725"/>
      <c r="B2481" s="727"/>
      <c r="C2481" s="726"/>
      <c r="D2481" s="726"/>
      <c r="E2481" s="400"/>
      <c r="F2481" s="401"/>
      <c r="G2481" s="400"/>
      <c r="H2481" s="400"/>
      <c r="I2481" s="400"/>
      <c r="J2481" s="409"/>
      <c r="K2481" s="400"/>
      <c r="L2481" s="400"/>
      <c r="M2481" s="400"/>
      <c r="N2481" s="400"/>
      <c r="O2481" s="400"/>
      <c r="P2481" s="400"/>
      <c r="Q2481" s="400"/>
      <c r="R2481" s="400"/>
      <c r="S2481" s="400"/>
      <c r="T2481" s="400"/>
      <c r="V2481" s="403"/>
      <c r="W2481" s="403"/>
      <c r="X2481" s="403"/>
      <c r="Y2481" s="400"/>
      <c r="Z2481" s="400"/>
      <c r="AA2481" s="400"/>
      <c r="AB2481" s="400"/>
      <c r="AC2481" s="400"/>
      <c r="AD2481" s="400"/>
      <c r="AE2481" s="400"/>
      <c r="AF2481" s="400"/>
      <c r="AG2481" s="408"/>
      <c r="AH2481" s="400"/>
      <c r="AI2481" s="400"/>
      <c r="AJ2481" s="400"/>
      <c r="AK2481" s="400"/>
      <c r="AL2481" s="6"/>
      <c r="AM2481" s="6"/>
      <c r="AN2481" s="8"/>
    </row>
    <row r="2482" spans="1:40">
      <c r="A2482" s="725"/>
      <c r="B2482" s="727"/>
      <c r="C2482" s="726"/>
      <c r="D2482" s="726"/>
      <c r="E2482" s="400"/>
      <c r="F2482" s="401"/>
      <c r="G2482" s="400"/>
      <c r="H2482" s="400"/>
      <c r="I2482" s="400"/>
      <c r="J2482" s="409"/>
      <c r="K2482" s="400"/>
      <c r="L2482" s="400"/>
      <c r="M2482" s="400"/>
      <c r="N2482" s="400"/>
      <c r="O2482" s="400"/>
      <c r="P2482" s="400"/>
      <c r="Q2482" s="400"/>
      <c r="R2482" s="400"/>
      <c r="S2482" s="400"/>
      <c r="T2482" s="400"/>
      <c r="V2482" s="403"/>
      <c r="W2482" s="403"/>
      <c r="X2482" s="403"/>
      <c r="Y2482" s="400"/>
      <c r="Z2482" s="400"/>
      <c r="AA2482" s="400"/>
      <c r="AB2482" s="400"/>
      <c r="AC2482" s="400"/>
      <c r="AD2482" s="400"/>
      <c r="AE2482" s="400"/>
      <c r="AF2482" s="400"/>
      <c r="AG2482" s="408"/>
      <c r="AH2482" s="400"/>
      <c r="AI2482" s="400"/>
      <c r="AJ2482" s="400"/>
      <c r="AK2482" s="400"/>
      <c r="AL2482" s="6"/>
      <c r="AM2482" s="6"/>
      <c r="AN2482" s="8"/>
    </row>
    <row r="2483" spans="1:40">
      <c r="A2483" s="725"/>
      <c r="B2483" s="727"/>
      <c r="C2483" s="726"/>
      <c r="D2483" s="726"/>
      <c r="E2483" s="400"/>
      <c r="F2483" s="401"/>
      <c r="G2483" s="400"/>
      <c r="H2483" s="400"/>
      <c r="I2483" s="400"/>
      <c r="J2483" s="409"/>
      <c r="K2483" s="400"/>
      <c r="L2483" s="400"/>
      <c r="M2483" s="400"/>
      <c r="N2483" s="400"/>
      <c r="O2483" s="400"/>
      <c r="P2483" s="400"/>
      <c r="Q2483" s="400"/>
      <c r="R2483" s="400"/>
      <c r="S2483" s="400"/>
      <c r="T2483" s="400"/>
      <c r="V2483" s="403"/>
      <c r="W2483" s="403"/>
      <c r="X2483" s="403"/>
      <c r="Y2483" s="400"/>
      <c r="Z2483" s="400"/>
      <c r="AA2483" s="400"/>
      <c r="AB2483" s="400"/>
      <c r="AC2483" s="400"/>
      <c r="AD2483" s="400"/>
      <c r="AE2483" s="400"/>
      <c r="AF2483" s="400"/>
      <c r="AG2483" s="408"/>
      <c r="AH2483" s="400"/>
      <c r="AI2483" s="400"/>
      <c r="AJ2483" s="400"/>
      <c r="AK2483" s="400"/>
      <c r="AL2483" s="6"/>
      <c r="AM2483" s="6"/>
      <c r="AN2483" s="8"/>
    </row>
    <row r="2484" spans="1:40">
      <c r="A2484" s="725"/>
      <c r="B2484" s="727"/>
      <c r="C2484" s="726"/>
      <c r="D2484" s="726"/>
      <c r="E2484" s="400"/>
      <c r="F2484" s="401"/>
      <c r="G2484" s="400"/>
      <c r="H2484" s="400"/>
      <c r="I2484" s="400"/>
      <c r="J2484" s="409"/>
      <c r="K2484" s="400"/>
      <c r="L2484" s="400"/>
      <c r="M2484" s="400"/>
      <c r="N2484" s="400"/>
      <c r="O2484" s="400"/>
      <c r="P2484" s="400"/>
      <c r="Q2484" s="400"/>
      <c r="R2484" s="400"/>
      <c r="S2484" s="400"/>
      <c r="T2484" s="400"/>
      <c r="V2484" s="403"/>
      <c r="W2484" s="403"/>
      <c r="X2484" s="403"/>
      <c r="Y2484" s="400"/>
      <c r="Z2484" s="400"/>
      <c r="AA2484" s="400"/>
      <c r="AB2484" s="400"/>
      <c r="AC2484" s="400"/>
      <c r="AD2484" s="400"/>
      <c r="AE2484" s="400"/>
      <c r="AF2484" s="400"/>
      <c r="AG2484" s="408"/>
      <c r="AH2484" s="400"/>
      <c r="AI2484" s="400"/>
      <c r="AJ2484" s="400"/>
      <c r="AK2484" s="400"/>
      <c r="AL2484" s="6"/>
      <c r="AM2484" s="6"/>
      <c r="AN2484" s="8"/>
    </row>
    <row r="2485" spans="1:40">
      <c r="A2485" s="725"/>
      <c r="B2485" s="727"/>
      <c r="C2485" s="726"/>
      <c r="D2485" s="726"/>
      <c r="E2485" s="400"/>
      <c r="F2485" s="401"/>
      <c r="G2485" s="400"/>
      <c r="H2485" s="400"/>
      <c r="I2485" s="400"/>
      <c r="J2485" s="409"/>
      <c r="K2485" s="400"/>
      <c r="L2485" s="400"/>
      <c r="M2485" s="400"/>
      <c r="N2485" s="400"/>
      <c r="O2485" s="400"/>
      <c r="P2485" s="400"/>
      <c r="Q2485" s="400"/>
      <c r="R2485" s="400"/>
      <c r="S2485" s="400"/>
      <c r="T2485" s="400"/>
      <c r="V2485" s="403"/>
      <c r="W2485" s="403"/>
      <c r="X2485" s="403"/>
      <c r="Y2485" s="400"/>
      <c r="Z2485" s="400"/>
      <c r="AA2485" s="400"/>
      <c r="AB2485" s="400"/>
      <c r="AC2485" s="400"/>
      <c r="AD2485" s="400"/>
      <c r="AE2485" s="400"/>
      <c r="AF2485" s="400"/>
      <c r="AG2485" s="408"/>
      <c r="AH2485" s="400"/>
      <c r="AI2485" s="400"/>
      <c r="AJ2485" s="400"/>
      <c r="AK2485" s="400"/>
      <c r="AL2485" s="6"/>
      <c r="AM2485" s="6"/>
      <c r="AN2485" s="8"/>
    </row>
    <row r="2486" spans="1:40">
      <c r="A2486" s="725"/>
      <c r="B2486" s="727"/>
      <c r="C2486" s="726"/>
      <c r="D2486" s="726"/>
      <c r="E2486" s="400"/>
      <c r="F2486" s="401"/>
      <c r="G2486" s="400"/>
      <c r="H2486" s="400"/>
      <c r="I2486" s="400"/>
      <c r="J2486" s="409"/>
      <c r="K2486" s="400"/>
      <c r="L2486" s="400"/>
      <c r="M2486" s="400"/>
      <c r="N2486" s="400"/>
      <c r="O2486" s="400"/>
      <c r="P2486" s="400"/>
      <c r="Q2486" s="400"/>
      <c r="R2486" s="400"/>
      <c r="S2486" s="400"/>
      <c r="T2486" s="400"/>
      <c r="V2486" s="403"/>
      <c r="W2486" s="403"/>
      <c r="X2486" s="403"/>
      <c r="Y2486" s="400"/>
      <c r="Z2486" s="400"/>
      <c r="AA2486" s="400"/>
      <c r="AB2486" s="400"/>
      <c r="AC2486" s="400"/>
      <c r="AD2486" s="400"/>
      <c r="AE2486" s="400"/>
      <c r="AF2486" s="400"/>
      <c r="AG2486" s="408"/>
      <c r="AH2486" s="400"/>
      <c r="AI2486" s="400"/>
      <c r="AJ2486" s="400"/>
      <c r="AK2486" s="400"/>
      <c r="AL2486" s="6"/>
      <c r="AM2486" s="6"/>
      <c r="AN2486" s="8"/>
    </row>
    <row r="2487" spans="1:40">
      <c r="A2487" s="725"/>
      <c r="B2487" s="727"/>
      <c r="C2487" s="726"/>
      <c r="D2487" s="726"/>
      <c r="E2487" s="400"/>
      <c r="F2487" s="401"/>
      <c r="G2487" s="400"/>
      <c r="H2487" s="400"/>
      <c r="I2487" s="400"/>
      <c r="J2487" s="409"/>
      <c r="K2487" s="400"/>
      <c r="L2487" s="400"/>
      <c r="M2487" s="400"/>
      <c r="N2487" s="400"/>
      <c r="O2487" s="400"/>
      <c r="P2487" s="400"/>
      <c r="Q2487" s="400"/>
      <c r="R2487" s="400"/>
      <c r="S2487" s="400"/>
      <c r="T2487" s="400"/>
      <c r="V2487" s="403"/>
      <c r="W2487" s="403"/>
      <c r="X2487" s="403"/>
      <c r="Y2487" s="400"/>
      <c r="Z2487" s="400"/>
      <c r="AA2487" s="400"/>
      <c r="AB2487" s="400"/>
      <c r="AC2487" s="400"/>
      <c r="AD2487" s="400"/>
      <c r="AE2487" s="400"/>
      <c r="AF2487" s="400"/>
      <c r="AG2487" s="408"/>
      <c r="AH2487" s="400"/>
      <c r="AI2487" s="400"/>
      <c r="AJ2487" s="400"/>
      <c r="AK2487" s="400"/>
      <c r="AL2487" s="6"/>
      <c r="AM2487" s="6"/>
      <c r="AN2487" s="8"/>
    </row>
    <row r="2488" spans="1:40">
      <c r="A2488" s="725"/>
      <c r="B2488" s="727"/>
      <c r="C2488" s="726"/>
      <c r="D2488" s="726"/>
      <c r="E2488" s="400"/>
      <c r="F2488" s="401"/>
      <c r="G2488" s="400"/>
      <c r="H2488" s="400"/>
      <c r="I2488" s="400"/>
      <c r="J2488" s="409"/>
      <c r="K2488" s="400"/>
      <c r="L2488" s="400"/>
      <c r="M2488" s="400"/>
      <c r="N2488" s="400"/>
      <c r="O2488" s="400"/>
      <c r="P2488" s="400"/>
      <c r="Q2488" s="400"/>
      <c r="R2488" s="400"/>
      <c r="S2488" s="400"/>
      <c r="T2488" s="400"/>
      <c r="V2488" s="403"/>
      <c r="W2488" s="403"/>
      <c r="X2488" s="403"/>
      <c r="Y2488" s="400"/>
      <c r="Z2488" s="400"/>
      <c r="AA2488" s="400"/>
      <c r="AB2488" s="400"/>
      <c r="AC2488" s="400"/>
      <c r="AD2488" s="400"/>
      <c r="AE2488" s="400"/>
      <c r="AF2488" s="400"/>
      <c r="AG2488" s="408"/>
      <c r="AH2488" s="400"/>
      <c r="AI2488" s="400"/>
      <c r="AJ2488" s="400"/>
      <c r="AK2488" s="400"/>
      <c r="AL2488" s="6"/>
      <c r="AM2488" s="6"/>
      <c r="AN2488" s="8"/>
    </row>
    <row r="2489" spans="1:40">
      <c r="A2489" s="725"/>
      <c r="B2489" s="727"/>
      <c r="C2489" s="726"/>
      <c r="D2489" s="726"/>
      <c r="E2489" s="400"/>
      <c r="F2489" s="401"/>
      <c r="G2489" s="400"/>
      <c r="H2489" s="400"/>
      <c r="I2489" s="400"/>
      <c r="J2489" s="409"/>
      <c r="K2489" s="400"/>
      <c r="L2489" s="400"/>
      <c r="M2489" s="400"/>
      <c r="N2489" s="400"/>
      <c r="O2489" s="400"/>
      <c r="P2489" s="400"/>
      <c r="Q2489" s="400"/>
      <c r="R2489" s="400"/>
      <c r="S2489" s="400"/>
      <c r="T2489" s="400"/>
      <c r="V2489" s="403"/>
      <c r="W2489" s="403"/>
      <c r="X2489" s="403"/>
      <c r="Y2489" s="400"/>
      <c r="Z2489" s="400"/>
      <c r="AA2489" s="400"/>
      <c r="AB2489" s="400"/>
      <c r="AC2489" s="400"/>
      <c r="AD2489" s="400"/>
      <c r="AE2489" s="400"/>
      <c r="AF2489" s="400"/>
      <c r="AG2489" s="408"/>
      <c r="AH2489" s="400"/>
      <c r="AI2489" s="400"/>
      <c r="AJ2489" s="400"/>
      <c r="AK2489" s="400"/>
      <c r="AL2489" s="6"/>
      <c r="AM2489" s="6"/>
      <c r="AN2489" s="8"/>
    </row>
    <row r="2490" spans="1:40">
      <c r="A2490" s="725"/>
      <c r="B2490" s="727"/>
      <c r="C2490" s="726"/>
      <c r="D2490" s="726"/>
      <c r="E2490" s="400"/>
      <c r="F2490" s="401"/>
      <c r="G2490" s="400"/>
      <c r="H2490" s="400"/>
      <c r="I2490" s="400"/>
      <c r="J2490" s="409"/>
      <c r="K2490" s="400"/>
      <c r="L2490" s="400"/>
      <c r="M2490" s="400"/>
      <c r="N2490" s="400"/>
      <c r="O2490" s="400"/>
      <c r="P2490" s="400"/>
      <c r="Q2490" s="400"/>
      <c r="R2490" s="400"/>
      <c r="S2490" s="400"/>
      <c r="T2490" s="400"/>
      <c r="V2490" s="403"/>
      <c r="W2490" s="403"/>
      <c r="X2490" s="403"/>
      <c r="Y2490" s="400"/>
      <c r="Z2490" s="400"/>
      <c r="AA2490" s="400"/>
      <c r="AB2490" s="400"/>
      <c r="AC2490" s="400"/>
      <c r="AD2490" s="400"/>
      <c r="AE2490" s="400"/>
      <c r="AF2490" s="400"/>
      <c r="AG2490" s="408"/>
      <c r="AH2490" s="400"/>
      <c r="AI2490" s="400"/>
      <c r="AJ2490" s="400"/>
      <c r="AK2490" s="400"/>
      <c r="AL2490" s="6"/>
      <c r="AM2490" s="6"/>
      <c r="AN2490" s="8"/>
    </row>
    <row r="2491" spans="1:40">
      <c r="A2491" s="725"/>
      <c r="B2491" s="727"/>
      <c r="C2491" s="726"/>
      <c r="D2491" s="726"/>
      <c r="E2491" s="400"/>
      <c r="F2491" s="401"/>
      <c r="G2491" s="400"/>
      <c r="H2491" s="400"/>
      <c r="I2491" s="400"/>
      <c r="J2491" s="409"/>
      <c r="K2491" s="400"/>
      <c r="L2491" s="400"/>
      <c r="M2491" s="400"/>
      <c r="N2491" s="400"/>
      <c r="O2491" s="400"/>
      <c r="P2491" s="400"/>
      <c r="Q2491" s="400"/>
      <c r="R2491" s="400"/>
      <c r="S2491" s="400"/>
      <c r="T2491" s="400"/>
      <c r="V2491" s="403"/>
      <c r="W2491" s="403"/>
      <c r="X2491" s="403"/>
      <c r="Y2491" s="400"/>
      <c r="Z2491" s="400"/>
      <c r="AA2491" s="400"/>
      <c r="AB2491" s="400"/>
      <c r="AC2491" s="400"/>
      <c r="AD2491" s="400"/>
      <c r="AE2491" s="400"/>
      <c r="AF2491" s="400"/>
      <c r="AG2491" s="408"/>
      <c r="AH2491" s="400"/>
      <c r="AI2491" s="400"/>
      <c r="AJ2491" s="400"/>
      <c r="AK2491" s="400"/>
      <c r="AL2491" s="6"/>
      <c r="AM2491" s="6"/>
      <c r="AN2491" s="8"/>
    </row>
    <row r="2492" spans="1:40">
      <c r="A2492" s="725"/>
      <c r="B2492" s="727"/>
      <c r="C2492" s="726"/>
      <c r="D2492" s="726"/>
      <c r="E2492" s="400"/>
      <c r="F2492" s="401"/>
      <c r="G2492" s="400"/>
      <c r="H2492" s="400"/>
      <c r="I2492" s="400"/>
      <c r="J2492" s="409"/>
      <c r="K2492" s="400"/>
      <c r="L2492" s="400"/>
      <c r="M2492" s="400"/>
      <c r="N2492" s="400"/>
      <c r="O2492" s="400"/>
      <c r="P2492" s="400"/>
      <c r="Q2492" s="400"/>
      <c r="R2492" s="400"/>
      <c r="S2492" s="400"/>
      <c r="T2492" s="400"/>
      <c r="V2492" s="403"/>
      <c r="W2492" s="403"/>
      <c r="X2492" s="403"/>
      <c r="Y2492" s="400"/>
      <c r="Z2492" s="400"/>
      <c r="AA2492" s="400"/>
      <c r="AB2492" s="400"/>
      <c r="AC2492" s="400"/>
      <c r="AD2492" s="400"/>
      <c r="AE2492" s="400"/>
      <c r="AF2492" s="400"/>
      <c r="AG2492" s="408"/>
      <c r="AH2492" s="400"/>
      <c r="AI2492" s="400"/>
      <c r="AJ2492" s="400"/>
      <c r="AK2492" s="400"/>
      <c r="AL2492" s="6"/>
      <c r="AM2492" s="6"/>
      <c r="AN2492" s="8"/>
    </row>
    <row r="2493" spans="1:40">
      <c r="A2493" s="725"/>
      <c r="B2493" s="727"/>
      <c r="C2493" s="726"/>
      <c r="D2493" s="726"/>
      <c r="E2493" s="400"/>
      <c r="F2493" s="401"/>
      <c r="G2493" s="400"/>
      <c r="H2493" s="400"/>
      <c r="I2493" s="400"/>
      <c r="J2493" s="409"/>
      <c r="K2493" s="400"/>
      <c r="L2493" s="400"/>
      <c r="M2493" s="400"/>
      <c r="N2493" s="400"/>
      <c r="O2493" s="400"/>
      <c r="P2493" s="400"/>
      <c r="Q2493" s="400"/>
      <c r="R2493" s="400"/>
      <c r="S2493" s="400"/>
      <c r="T2493" s="400"/>
      <c r="V2493" s="403"/>
      <c r="W2493" s="403"/>
      <c r="X2493" s="403"/>
      <c r="Y2493" s="400"/>
      <c r="Z2493" s="400"/>
      <c r="AA2493" s="400"/>
      <c r="AB2493" s="400"/>
      <c r="AC2493" s="400"/>
      <c r="AD2493" s="400"/>
      <c r="AE2493" s="400"/>
      <c r="AF2493" s="400"/>
      <c r="AG2493" s="408"/>
      <c r="AH2493" s="400"/>
      <c r="AI2493" s="400"/>
      <c r="AJ2493" s="400"/>
      <c r="AK2493" s="400"/>
      <c r="AL2493" s="6"/>
      <c r="AM2493" s="6"/>
      <c r="AN2493" s="8"/>
    </row>
    <row r="2494" spans="1:40">
      <c r="A2494" s="725"/>
      <c r="B2494" s="727"/>
      <c r="C2494" s="726"/>
      <c r="D2494" s="726"/>
      <c r="E2494" s="400"/>
      <c r="F2494" s="401"/>
      <c r="G2494" s="400"/>
      <c r="H2494" s="400"/>
      <c r="I2494" s="400"/>
      <c r="J2494" s="409"/>
      <c r="K2494" s="400"/>
      <c r="L2494" s="400"/>
      <c r="M2494" s="400"/>
      <c r="N2494" s="400"/>
      <c r="O2494" s="400"/>
      <c r="P2494" s="400"/>
      <c r="Q2494" s="400"/>
      <c r="R2494" s="400"/>
      <c r="S2494" s="400"/>
      <c r="T2494" s="400"/>
      <c r="V2494" s="403"/>
      <c r="W2494" s="403"/>
      <c r="X2494" s="403"/>
      <c r="Y2494" s="400"/>
      <c r="Z2494" s="400"/>
      <c r="AA2494" s="400"/>
      <c r="AB2494" s="400"/>
      <c r="AC2494" s="400"/>
      <c r="AD2494" s="400"/>
      <c r="AE2494" s="400"/>
      <c r="AF2494" s="400"/>
      <c r="AG2494" s="408"/>
      <c r="AH2494" s="400"/>
      <c r="AI2494" s="400"/>
      <c r="AJ2494" s="400"/>
      <c r="AK2494" s="400"/>
      <c r="AL2494" s="6"/>
      <c r="AM2494" s="6"/>
      <c r="AN2494" s="8"/>
    </row>
    <row r="2495" spans="1:40">
      <c r="A2495" s="725"/>
      <c r="B2495" s="727"/>
      <c r="C2495" s="726"/>
      <c r="D2495" s="726"/>
      <c r="E2495" s="400"/>
      <c r="F2495" s="401"/>
      <c r="G2495" s="400"/>
      <c r="H2495" s="400"/>
      <c r="I2495" s="400"/>
      <c r="J2495" s="409"/>
      <c r="K2495" s="400"/>
      <c r="L2495" s="400"/>
      <c r="M2495" s="400"/>
      <c r="N2495" s="400"/>
      <c r="O2495" s="400"/>
      <c r="P2495" s="400"/>
      <c r="Q2495" s="400"/>
      <c r="R2495" s="400"/>
      <c r="S2495" s="400"/>
      <c r="T2495" s="400"/>
      <c r="V2495" s="403"/>
      <c r="W2495" s="403"/>
      <c r="X2495" s="403"/>
      <c r="Y2495" s="400"/>
      <c r="Z2495" s="400"/>
      <c r="AA2495" s="400"/>
      <c r="AB2495" s="400"/>
      <c r="AC2495" s="400"/>
      <c r="AD2495" s="400"/>
      <c r="AE2495" s="400"/>
      <c r="AF2495" s="400"/>
      <c r="AG2495" s="408"/>
      <c r="AH2495" s="400"/>
      <c r="AI2495" s="400"/>
      <c r="AJ2495" s="400"/>
      <c r="AK2495" s="400"/>
      <c r="AL2495" s="6"/>
      <c r="AM2495" s="6"/>
      <c r="AN2495" s="8"/>
    </row>
    <row r="2496" spans="1:40">
      <c r="A2496" s="725"/>
      <c r="B2496" s="727"/>
      <c r="C2496" s="726"/>
      <c r="D2496" s="726"/>
      <c r="E2496" s="400"/>
      <c r="F2496" s="401"/>
      <c r="G2496" s="400"/>
      <c r="H2496" s="400"/>
      <c r="I2496" s="400"/>
      <c r="J2496" s="409"/>
      <c r="K2496" s="400"/>
      <c r="L2496" s="400"/>
      <c r="M2496" s="400"/>
      <c r="N2496" s="400"/>
      <c r="O2496" s="400"/>
      <c r="P2496" s="400"/>
      <c r="Q2496" s="400"/>
      <c r="R2496" s="400"/>
      <c r="S2496" s="400"/>
      <c r="T2496" s="400"/>
      <c r="V2496" s="403"/>
      <c r="W2496" s="403"/>
      <c r="X2496" s="403"/>
      <c r="Y2496" s="400"/>
      <c r="Z2496" s="400"/>
      <c r="AA2496" s="400"/>
      <c r="AB2496" s="400"/>
      <c r="AC2496" s="400"/>
      <c r="AD2496" s="400"/>
      <c r="AE2496" s="400"/>
      <c r="AF2496" s="400"/>
      <c r="AG2496" s="408"/>
      <c r="AH2496" s="400"/>
      <c r="AI2496" s="400"/>
      <c r="AJ2496" s="400"/>
      <c r="AK2496" s="400"/>
      <c r="AL2496" s="6"/>
      <c r="AM2496" s="6"/>
      <c r="AN2496" s="8"/>
    </row>
    <row r="2497" spans="1:40">
      <c r="A2497" s="725"/>
      <c r="B2497" s="727"/>
      <c r="C2497" s="726"/>
      <c r="D2497" s="726"/>
      <c r="E2497" s="400"/>
      <c r="F2497" s="401"/>
      <c r="G2497" s="400"/>
      <c r="H2497" s="400"/>
      <c r="I2497" s="400"/>
      <c r="J2497" s="409"/>
      <c r="K2497" s="400"/>
      <c r="L2497" s="400"/>
      <c r="M2497" s="400"/>
      <c r="N2497" s="400"/>
      <c r="O2497" s="400"/>
      <c r="P2497" s="400"/>
      <c r="Q2497" s="400"/>
      <c r="R2497" s="400"/>
      <c r="S2497" s="400"/>
      <c r="T2497" s="400"/>
      <c r="V2497" s="403"/>
      <c r="W2497" s="403"/>
      <c r="X2497" s="403"/>
      <c r="Y2497" s="400"/>
      <c r="Z2497" s="400"/>
      <c r="AA2497" s="400"/>
      <c r="AB2497" s="400"/>
      <c r="AC2497" s="400"/>
      <c r="AD2497" s="400"/>
      <c r="AE2497" s="400"/>
      <c r="AF2497" s="400"/>
      <c r="AG2497" s="408"/>
      <c r="AH2497" s="400"/>
      <c r="AI2497" s="400"/>
      <c r="AJ2497" s="400"/>
      <c r="AK2497" s="400"/>
      <c r="AL2497" s="6"/>
      <c r="AM2497" s="6"/>
      <c r="AN2497" s="8"/>
    </row>
    <row r="2498" spans="1:40">
      <c r="A2498" s="725"/>
      <c r="B2498" s="727"/>
      <c r="C2498" s="726"/>
      <c r="D2498" s="726"/>
      <c r="E2498" s="400"/>
      <c r="F2498" s="401"/>
      <c r="G2498" s="400"/>
      <c r="H2498" s="400"/>
      <c r="I2498" s="400"/>
      <c r="J2498" s="409"/>
      <c r="K2498" s="400"/>
      <c r="L2498" s="400"/>
      <c r="M2498" s="400"/>
      <c r="N2498" s="400"/>
      <c r="O2498" s="400"/>
      <c r="P2498" s="400"/>
      <c r="Q2498" s="400"/>
      <c r="R2498" s="400"/>
      <c r="S2498" s="400"/>
      <c r="T2498" s="400"/>
      <c r="V2498" s="403"/>
      <c r="W2498" s="403"/>
      <c r="X2498" s="403"/>
      <c r="Y2498" s="400"/>
      <c r="Z2498" s="400"/>
      <c r="AA2498" s="400"/>
      <c r="AB2498" s="400"/>
      <c r="AC2498" s="400"/>
      <c r="AD2498" s="400"/>
      <c r="AE2498" s="400"/>
      <c r="AF2498" s="400"/>
      <c r="AG2498" s="408"/>
      <c r="AH2498" s="400"/>
      <c r="AI2498" s="400"/>
      <c r="AJ2498" s="400"/>
      <c r="AK2498" s="400"/>
      <c r="AL2498" s="6"/>
      <c r="AM2498" s="6"/>
      <c r="AN2498" s="8"/>
    </row>
    <row r="2499" spans="1:40">
      <c r="A2499" s="725"/>
      <c r="B2499" s="727"/>
      <c r="C2499" s="726"/>
      <c r="D2499" s="726"/>
      <c r="E2499" s="400"/>
      <c r="F2499" s="401"/>
      <c r="G2499" s="400"/>
      <c r="H2499" s="400"/>
      <c r="I2499" s="400"/>
      <c r="J2499" s="409"/>
      <c r="K2499" s="400"/>
      <c r="L2499" s="400"/>
      <c r="M2499" s="400"/>
      <c r="N2499" s="400"/>
      <c r="O2499" s="400"/>
      <c r="P2499" s="400"/>
      <c r="Q2499" s="400"/>
      <c r="R2499" s="400"/>
      <c r="S2499" s="400"/>
      <c r="T2499" s="400"/>
      <c r="V2499" s="403"/>
      <c r="W2499" s="403"/>
      <c r="X2499" s="403"/>
      <c r="Y2499" s="400"/>
      <c r="Z2499" s="400"/>
      <c r="AA2499" s="400"/>
      <c r="AB2499" s="400"/>
      <c r="AC2499" s="400"/>
      <c r="AD2499" s="400"/>
      <c r="AE2499" s="400"/>
      <c r="AF2499" s="400"/>
      <c r="AG2499" s="408"/>
      <c r="AH2499" s="400"/>
      <c r="AI2499" s="400"/>
      <c r="AJ2499" s="400"/>
      <c r="AK2499" s="400"/>
      <c r="AL2499" s="6"/>
      <c r="AM2499" s="6"/>
      <c r="AN2499" s="8"/>
    </row>
    <row r="2500" spans="1:40">
      <c r="A2500" s="725"/>
      <c r="B2500" s="727"/>
      <c r="C2500" s="726"/>
      <c r="D2500" s="726"/>
      <c r="E2500" s="400"/>
      <c r="F2500" s="401"/>
      <c r="G2500" s="400"/>
      <c r="H2500" s="400"/>
      <c r="I2500" s="400"/>
      <c r="J2500" s="409"/>
      <c r="K2500" s="400"/>
      <c r="L2500" s="400"/>
      <c r="M2500" s="400"/>
      <c r="N2500" s="400"/>
      <c r="O2500" s="400"/>
      <c r="P2500" s="400"/>
      <c r="Q2500" s="400"/>
      <c r="R2500" s="400"/>
      <c r="S2500" s="400"/>
      <c r="T2500" s="400"/>
      <c r="V2500" s="403"/>
      <c r="W2500" s="403"/>
      <c r="X2500" s="403"/>
      <c r="Y2500" s="400"/>
      <c r="Z2500" s="400"/>
      <c r="AA2500" s="400"/>
      <c r="AB2500" s="400"/>
      <c r="AC2500" s="400"/>
      <c r="AD2500" s="400"/>
      <c r="AE2500" s="400"/>
      <c r="AF2500" s="400"/>
      <c r="AG2500" s="408"/>
      <c r="AH2500" s="400"/>
      <c r="AI2500" s="400"/>
      <c r="AJ2500" s="400"/>
      <c r="AK2500" s="400"/>
      <c r="AL2500" s="6"/>
      <c r="AM2500" s="6"/>
      <c r="AN2500" s="8"/>
    </row>
    <row r="2501" spans="1:40">
      <c r="A2501" s="725"/>
      <c r="B2501" s="727"/>
      <c r="C2501" s="726"/>
      <c r="D2501" s="726"/>
      <c r="E2501" s="400"/>
      <c r="F2501" s="401"/>
      <c r="G2501" s="400"/>
      <c r="H2501" s="400"/>
      <c r="I2501" s="400"/>
      <c r="J2501" s="409"/>
      <c r="K2501" s="400"/>
      <c r="L2501" s="400"/>
      <c r="M2501" s="400"/>
      <c r="N2501" s="400"/>
      <c r="O2501" s="400"/>
      <c r="P2501" s="400"/>
      <c r="Q2501" s="400"/>
      <c r="R2501" s="400"/>
      <c r="S2501" s="400"/>
      <c r="T2501" s="400"/>
      <c r="V2501" s="403"/>
      <c r="W2501" s="403"/>
      <c r="X2501" s="403"/>
      <c r="Y2501" s="400"/>
      <c r="Z2501" s="400"/>
      <c r="AA2501" s="400"/>
      <c r="AB2501" s="400"/>
      <c r="AC2501" s="400"/>
      <c r="AD2501" s="400"/>
      <c r="AE2501" s="400"/>
      <c r="AF2501" s="400"/>
      <c r="AG2501" s="408"/>
      <c r="AH2501" s="400"/>
      <c r="AI2501" s="400"/>
      <c r="AJ2501" s="400"/>
      <c r="AK2501" s="400"/>
      <c r="AL2501" s="6"/>
      <c r="AM2501" s="6"/>
      <c r="AN2501" s="8"/>
    </row>
    <row r="2502" spans="1:40">
      <c r="A2502" s="725"/>
      <c r="B2502" s="727"/>
      <c r="C2502" s="726"/>
      <c r="D2502" s="726"/>
      <c r="E2502" s="400"/>
      <c r="F2502" s="401"/>
      <c r="G2502" s="400"/>
      <c r="H2502" s="400"/>
      <c r="I2502" s="400"/>
      <c r="J2502" s="409"/>
      <c r="K2502" s="400"/>
      <c r="L2502" s="400"/>
      <c r="M2502" s="400"/>
      <c r="N2502" s="400"/>
      <c r="O2502" s="400"/>
      <c r="P2502" s="400"/>
      <c r="Q2502" s="400"/>
      <c r="R2502" s="400"/>
      <c r="S2502" s="400"/>
      <c r="T2502" s="400"/>
      <c r="V2502" s="403"/>
      <c r="W2502" s="403"/>
      <c r="X2502" s="403"/>
      <c r="Y2502" s="400"/>
      <c r="Z2502" s="400"/>
      <c r="AA2502" s="400"/>
      <c r="AB2502" s="400"/>
      <c r="AC2502" s="400"/>
      <c r="AD2502" s="400"/>
      <c r="AE2502" s="400"/>
      <c r="AF2502" s="400"/>
      <c r="AG2502" s="408"/>
      <c r="AH2502" s="400"/>
      <c r="AI2502" s="400"/>
      <c r="AJ2502" s="400"/>
      <c r="AK2502" s="400"/>
      <c r="AL2502" s="6"/>
      <c r="AM2502" s="6"/>
      <c r="AN2502" s="8"/>
    </row>
    <row r="2503" spans="1:40">
      <c r="A2503" s="725"/>
      <c r="B2503" s="727"/>
      <c r="C2503" s="726"/>
      <c r="D2503" s="726"/>
      <c r="E2503" s="400"/>
      <c r="F2503" s="401"/>
      <c r="G2503" s="400"/>
      <c r="H2503" s="400"/>
      <c r="I2503" s="400"/>
      <c r="J2503" s="409"/>
      <c r="K2503" s="400"/>
      <c r="L2503" s="400"/>
      <c r="M2503" s="400"/>
      <c r="N2503" s="400"/>
      <c r="O2503" s="400"/>
      <c r="P2503" s="400"/>
      <c r="Q2503" s="400"/>
      <c r="R2503" s="400"/>
      <c r="S2503" s="400"/>
      <c r="T2503" s="400"/>
      <c r="V2503" s="403"/>
      <c r="W2503" s="403"/>
      <c r="X2503" s="403"/>
      <c r="Y2503" s="400"/>
      <c r="Z2503" s="400"/>
      <c r="AA2503" s="400"/>
      <c r="AB2503" s="400"/>
      <c r="AC2503" s="400"/>
      <c r="AD2503" s="400"/>
      <c r="AE2503" s="400"/>
      <c r="AF2503" s="400"/>
      <c r="AG2503" s="408"/>
      <c r="AH2503" s="400"/>
      <c r="AI2503" s="400"/>
      <c r="AJ2503" s="400"/>
      <c r="AK2503" s="400"/>
      <c r="AL2503" s="6"/>
      <c r="AM2503" s="6"/>
      <c r="AN2503" s="8"/>
    </row>
    <row r="2504" spans="1:40">
      <c r="A2504" s="725"/>
      <c r="B2504" s="727"/>
      <c r="C2504" s="726"/>
      <c r="D2504" s="726"/>
      <c r="E2504" s="400"/>
      <c r="F2504" s="401"/>
      <c r="G2504" s="400"/>
      <c r="H2504" s="400"/>
      <c r="I2504" s="400"/>
      <c r="J2504" s="409"/>
      <c r="K2504" s="400"/>
      <c r="L2504" s="400"/>
      <c r="M2504" s="400"/>
      <c r="N2504" s="400"/>
      <c r="O2504" s="400"/>
      <c r="P2504" s="400"/>
      <c r="Q2504" s="400"/>
      <c r="R2504" s="400"/>
      <c r="S2504" s="400"/>
      <c r="T2504" s="400"/>
      <c r="V2504" s="403"/>
      <c r="W2504" s="403"/>
      <c r="X2504" s="403"/>
      <c r="Y2504" s="400"/>
      <c r="Z2504" s="400"/>
      <c r="AA2504" s="400"/>
      <c r="AB2504" s="400"/>
      <c r="AC2504" s="400"/>
      <c r="AD2504" s="400"/>
      <c r="AE2504" s="400"/>
      <c r="AF2504" s="400"/>
      <c r="AG2504" s="408"/>
      <c r="AH2504" s="400"/>
      <c r="AI2504" s="400"/>
      <c r="AJ2504" s="400"/>
      <c r="AK2504" s="400"/>
      <c r="AL2504" s="6"/>
      <c r="AM2504" s="6"/>
      <c r="AN2504" s="8"/>
    </row>
    <row r="2505" spans="1:40">
      <c r="A2505" s="725"/>
      <c r="B2505" s="727"/>
      <c r="C2505" s="726"/>
      <c r="D2505" s="726"/>
      <c r="E2505" s="400"/>
      <c r="F2505" s="401"/>
      <c r="G2505" s="400"/>
      <c r="H2505" s="400"/>
      <c r="I2505" s="400"/>
      <c r="J2505" s="409"/>
      <c r="K2505" s="400"/>
      <c r="L2505" s="400"/>
      <c r="M2505" s="400"/>
      <c r="N2505" s="400"/>
      <c r="O2505" s="400"/>
      <c r="P2505" s="400"/>
      <c r="Q2505" s="400"/>
      <c r="R2505" s="400"/>
      <c r="S2505" s="400"/>
      <c r="T2505" s="400"/>
      <c r="V2505" s="403"/>
      <c r="W2505" s="403"/>
      <c r="X2505" s="403"/>
      <c r="Y2505" s="400"/>
      <c r="Z2505" s="400"/>
      <c r="AA2505" s="400"/>
      <c r="AB2505" s="400"/>
      <c r="AC2505" s="400"/>
      <c r="AD2505" s="400"/>
      <c r="AE2505" s="400"/>
      <c r="AF2505" s="400"/>
      <c r="AG2505" s="408"/>
      <c r="AH2505" s="400"/>
      <c r="AI2505" s="400"/>
      <c r="AJ2505" s="400"/>
      <c r="AK2505" s="400"/>
      <c r="AL2505" s="6"/>
      <c r="AM2505" s="6"/>
      <c r="AN2505" s="8"/>
    </row>
    <row r="2506" spans="1:40">
      <c r="A2506" s="725"/>
      <c r="B2506" s="727"/>
      <c r="C2506" s="726"/>
      <c r="D2506" s="726"/>
      <c r="E2506" s="400"/>
      <c r="F2506" s="401"/>
      <c r="G2506" s="400"/>
      <c r="H2506" s="400"/>
      <c r="I2506" s="400"/>
      <c r="J2506" s="409"/>
      <c r="K2506" s="400"/>
      <c r="L2506" s="400"/>
      <c r="M2506" s="400"/>
      <c r="N2506" s="400"/>
      <c r="O2506" s="400"/>
      <c r="P2506" s="400"/>
      <c r="Q2506" s="400"/>
      <c r="R2506" s="400"/>
      <c r="S2506" s="400"/>
      <c r="T2506" s="400"/>
      <c r="V2506" s="403"/>
      <c r="W2506" s="403"/>
      <c r="X2506" s="403"/>
      <c r="Y2506" s="400"/>
      <c r="Z2506" s="400"/>
      <c r="AA2506" s="400"/>
      <c r="AB2506" s="400"/>
      <c r="AC2506" s="400"/>
      <c r="AD2506" s="400"/>
      <c r="AE2506" s="400"/>
      <c r="AF2506" s="400"/>
      <c r="AG2506" s="408"/>
      <c r="AH2506" s="400"/>
      <c r="AI2506" s="400"/>
      <c r="AJ2506" s="400"/>
      <c r="AK2506" s="400"/>
      <c r="AL2506" s="6"/>
      <c r="AM2506" s="6"/>
      <c r="AN2506" s="8"/>
    </row>
    <row r="2507" spans="1:40">
      <c r="A2507" s="725"/>
      <c r="B2507" s="727"/>
      <c r="C2507" s="726"/>
      <c r="D2507" s="726"/>
      <c r="E2507" s="400"/>
      <c r="F2507" s="401"/>
      <c r="G2507" s="400"/>
      <c r="H2507" s="400"/>
      <c r="I2507" s="400"/>
      <c r="J2507" s="409"/>
      <c r="K2507" s="400"/>
      <c r="L2507" s="400"/>
      <c r="M2507" s="400"/>
      <c r="N2507" s="400"/>
      <c r="O2507" s="400"/>
      <c r="P2507" s="400"/>
      <c r="Q2507" s="400"/>
      <c r="R2507" s="400"/>
      <c r="S2507" s="400"/>
      <c r="T2507" s="400"/>
      <c r="V2507" s="403"/>
      <c r="W2507" s="403"/>
      <c r="X2507" s="403"/>
      <c r="Y2507" s="400"/>
      <c r="Z2507" s="400"/>
      <c r="AA2507" s="400"/>
      <c r="AB2507" s="400"/>
      <c r="AC2507" s="400"/>
      <c r="AD2507" s="400"/>
      <c r="AE2507" s="400"/>
      <c r="AF2507" s="400"/>
      <c r="AG2507" s="408"/>
      <c r="AH2507" s="400"/>
      <c r="AI2507" s="400"/>
      <c r="AJ2507" s="400"/>
      <c r="AK2507" s="400"/>
      <c r="AL2507" s="6"/>
      <c r="AM2507" s="6"/>
      <c r="AN2507" s="8"/>
    </row>
    <row r="2508" spans="1:40">
      <c r="A2508" s="725"/>
      <c r="B2508" s="727"/>
      <c r="C2508" s="726"/>
      <c r="D2508" s="726"/>
      <c r="E2508" s="400"/>
      <c r="F2508" s="401"/>
      <c r="G2508" s="400"/>
      <c r="H2508" s="400"/>
      <c r="I2508" s="400"/>
      <c r="J2508" s="409"/>
      <c r="K2508" s="400"/>
      <c r="L2508" s="400"/>
      <c r="M2508" s="400"/>
      <c r="N2508" s="400"/>
      <c r="O2508" s="400"/>
      <c r="P2508" s="400"/>
      <c r="Q2508" s="400"/>
      <c r="R2508" s="400"/>
      <c r="S2508" s="400"/>
      <c r="T2508" s="400"/>
      <c r="V2508" s="403"/>
      <c r="W2508" s="403"/>
      <c r="X2508" s="403"/>
      <c r="Y2508" s="400"/>
      <c r="Z2508" s="400"/>
      <c r="AA2508" s="400"/>
      <c r="AB2508" s="400"/>
      <c r="AC2508" s="400"/>
      <c r="AD2508" s="400"/>
      <c r="AE2508" s="400"/>
      <c r="AF2508" s="400"/>
      <c r="AG2508" s="408"/>
      <c r="AH2508" s="400"/>
      <c r="AI2508" s="400"/>
      <c r="AJ2508" s="400"/>
      <c r="AK2508" s="400"/>
      <c r="AL2508" s="6"/>
      <c r="AM2508" s="6"/>
      <c r="AN2508" s="8"/>
    </row>
    <row r="2509" spans="1:40">
      <c r="A2509" s="725"/>
      <c r="B2509" s="727"/>
      <c r="C2509" s="726"/>
      <c r="D2509" s="726"/>
      <c r="E2509" s="400"/>
      <c r="F2509" s="401"/>
      <c r="G2509" s="400"/>
      <c r="H2509" s="400"/>
      <c r="I2509" s="400"/>
      <c r="J2509" s="409"/>
      <c r="K2509" s="400"/>
      <c r="L2509" s="400"/>
      <c r="M2509" s="400"/>
      <c r="N2509" s="400"/>
      <c r="O2509" s="400"/>
      <c r="P2509" s="400"/>
      <c r="Q2509" s="400"/>
      <c r="R2509" s="400"/>
      <c r="S2509" s="400"/>
      <c r="T2509" s="400"/>
      <c r="V2509" s="403"/>
      <c r="W2509" s="403"/>
      <c r="X2509" s="403"/>
      <c r="Y2509" s="400"/>
      <c r="Z2509" s="400"/>
      <c r="AA2509" s="400"/>
      <c r="AB2509" s="400"/>
      <c r="AC2509" s="400"/>
      <c r="AD2509" s="400"/>
      <c r="AE2509" s="400"/>
      <c r="AF2509" s="400"/>
      <c r="AG2509" s="408"/>
      <c r="AH2509" s="400"/>
      <c r="AI2509" s="400"/>
      <c r="AJ2509" s="400"/>
      <c r="AK2509" s="400"/>
      <c r="AL2509" s="6"/>
      <c r="AM2509" s="6"/>
      <c r="AN2509" s="8"/>
    </row>
    <row r="2510" spans="1:40">
      <c r="A2510" s="725"/>
      <c r="B2510" s="727"/>
      <c r="C2510" s="726"/>
      <c r="D2510" s="726"/>
      <c r="E2510" s="400"/>
      <c r="F2510" s="401"/>
      <c r="G2510" s="400"/>
      <c r="H2510" s="400"/>
      <c r="I2510" s="400"/>
      <c r="J2510" s="409"/>
      <c r="K2510" s="400"/>
      <c r="L2510" s="400"/>
      <c r="M2510" s="400"/>
      <c r="N2510" s="400"/>
      <c r="O2510" s="400"/>
      <c r="P2510" s="400"/>
      <c r="Q2510" s="400"/>
      <c r="R2510" s="400"/>
      <c r="S2510" s="400"/>
      <c r="T2510" s="400"/>
      <c r="V2510" s="403"/>
      <c r="W2510" s="403"/>
      <c r="X2510" s="403"/>
      <c r="Y2510" s="400"/>
      <c r="Z2510" s="400"/>
      <c r="AA2510" s="400"/>
      <c r="AB2510" s="400"/>
      <c r="AC2510" s="400"/>
      <c r="AD2510" s="400"/>
      <c r="AE2510" s="400"/>
      <c r="AF2510" s="400"/>
      <c r="AG2510" s="408"/>
      <c r="AH2510" s="400"/>
      <c r="AI2510" s="400"/>
      <c r="AJ2510" s="400"/>
      <c r="AK2510" s="400"/>
      <c r="AL2510" s="6"/>
      <c r="AM2510" s="6"/>
      <c r="AN2510" s="8"/>
    </row>
    <row r="2511" spans="1:40">
      <c r="A2511" s="725"/>
      <c r="B2511" s="727"/>
      <c r="C2511" s="726"/>
      <c r="D2511" s="726"/>
      <c r="E2511" s="400"/>
      <c r="F2511" s="401"/>
      <c r="G2511" s="400"/>
      <c r="H2511" s="400"/>
      <c r="I2511" s="400"/>
      <c r="J2511" s="409"/>
      <c r="K2511" s="400"/>
      <c r="L2511" s="400"/>
      <c r="M2511" s="400"/>
      <c r="N2511" s="400"/>
      <c r="O2511" s="400"/>
      <c r="P2511" s="400"/>
      <c r="Q2511" s="400"/>
      <c r="R2511" s="400"/>
      <c r="S2511" s="400"/>
      <c r="T2511" s="400"/>
      <c r="V2511" s="403"/>
      <c r="W2511" s="403"/>
      <c r="X2511" s="403"/>
      <c r="Y2511" s="400"/>
      <c r="Z2511" s="400"/>
      <c r="AA2511" s="400"/>
      <c r="AB2511" s="400"/>
      <c r="AC2511" s="400"/>
      <c r="AD2511" s="400"/>
      <c r="AE2511" s="400"/>
      <c r="AF2511" s="400"/>
      <c r="AG2511" s="408"/>
      <c r="AH2511" s="400"/>
      <c r="AI2511" s="400"/>
      <c r="AJ2511" s="400"/>
      <c r="AK2511" s="400"/>
      <c r="AL2511" s="6"/>
      <c r="AM2511" s="6"/>
      <c r="AN2511" s="8"/>
    </row>
    <row r="2512" spans="1:40">
      <c r="A2512" s="725"/>
      <c r="B2512" s="727"/>
      <c r="C2512" s="726"/>
      <c r="D2512" s="726"/>
      <c r="E2512" s="400"/>
      <c r="F2512" s="401"/>
      <c r="G2512" s="400"/>
      <c r="H2512" s="400"/>
      <c r="I2512" s="400"/>
      <c r="J2512" s="409"/>
      <c r="K2512" s="400"/>
      <c r="L2512" s="400"/>
      <c r="M2512" s="400"/>
      <c r="N2512" s="400"/>
      <c r="O2512" s="400"/>
      <c r="P2512" s="400"/>
      <c r="Q2512" s="400"/>
      <c r="R2512" s="400"/>
      <c r="S2512" s="400"/>
      <c r="T2512" s="400"/>
      <c r="V2512" s="403"/>
      <c r="W2512" s="403"/>
      <c r="X2512" s="403"/>
      <c r="Y2512" s="400"/>
      <c r="Z2512" s="400"/>
      <c r="AA2512" s="400"/>
      <c r="AB2512" s="400"/>
      <c r="AC2512" s="400"/>
      <c r="AD2512" s="400"/>
      <c r="AE2512" s="400"/>
      <c r="AF2512" s="400"/>
      <c r="AG2512" s="408"/>
      <c r="AH2512" s="400"/>
      <c r="AI2512" s="400"/>
      <c r="AJ2512" s="400"/>
      <c r="AK2512" s="400"/>
      <c r="AL2512" s="6"/>
      <c r="AM2512" s="6"/>
      <c r="AN2512" s="8"/>
    </row>
    <row r="2513" spans="1:40">
      <c r="A2513" s="725"/>
      <c r="B2513" s="727"/>
      <c r="C2513" s="726"/>
      <c r="D2513" s="726"/>
      <c r="E2513" s="400"/>
      <c r="F2513" s="401"/>
      <c r="G2513" s="400"/>
      <c r="H2513" s="400"/>
      <c r="I2513" s="400"/>
      <c r="J2513" s="409"/>
      <c r="K2513" s="400"/>
      <c r="L2513" s="400"/>
      <c r="M2513" s="400"/>
      <c r="N2513" s="400"/>
      <c r="O2513" s="400"/>
      <c r="P2513" s="400"/>
      <c r="Q2513" s="400"/>
      <c r="R2513" s="400"/>
      <c r="S2513" s="400"/>
      <c r="T2513" s="400"/>
      <c r="V2513" s="403"/>
      <c r="W2513" s="403"/>
      <c r="X2513" s="403"/>
      <c r="Y2513" s="400"/>
      <c r="Z2513" s="400"/>
      <c r="AA2513" s="400"/>
      <c r="AB2513" s="400"/>
      <c r="AC2513" s="400"/>
      <c r="AD2513" s="400"/>
      <c r="AE2513" s="400"/>
      <c r="AF2513" s="400"/>
      <c r="AG2513" s="408"/>
      <c r="AH2513" s="400"/>
      <c r="AI2513" s="400"/>
      <c r="AJ2513" s="400"/>
      <c r="AK2513" s="400"/>
      <c r="AL2513" s="6"/>
      <c r="AM2513" s="6"/>
      <c r="AN2513" s="8"/>
    </row>
    <row r="2514" spans="1:40">
      <c r="A2514" s="725"/>
      <c r="B2514" s="727"/>
      <c r="C2514" s="726"/>
      <c r="D2514" s="726"/>
      <c r="E2514" s="400"/>
      <c r="F2514" s="401"/>
      <c r="G2514" s="400"/>
      <c r="H2514" s="400"/>
      <c r="I2514" s="400"/>
      <c r="J2514" s="409"/>
      <c r="K2514" s="400"/>
      <c r="L2514" s="400"/>
      <c r="M2514" s="400"/>
      <c r="N2514" s="400"/>
      <c r="O2514" s="400"/>
      <c r="P2514" s="400"/>
      <c r="Q2514" s="400"/>
      <c r="R2514" s="400"/>
      <c r="S2514" s="400"/>
      <c r="T2514" s="400"/>
      <c r="V2514" s="403"/>
      <c r="W2514" s="403"/>
      <c r="X2514" s="403"/>
      <c r="Y2514" s="400"/>
      <c r="Z2514" s="400"/>
      <c r="AA2514" s="400"/>
      <c r="AB2514" s="400"/>
      <c r="AC2514" s="400"/>
      <c r="AD2514" s="400"/>
      <c r="AE2514" s="400"/>
      <c r="AF2514" s="400"/>
      <c r="AG2514" s="408"/>
      <c r="AH2514" s="400"/>
      <c r="AI2514" s="400"/>
      <c r="AJ2514" s="400"/>
      <c r="AK2514" s="400"/>
      <c r="AL2514" s="6"/>
      <c r="AM2514" s="6"/>
      <c r="AN2514" s="8"/>
    </row>
    <row r="2515" spans="1:40">
      <c r="A2515" s="725"/>
      <c r="B2515" s="727"/>
      <c r="C2515" s="726"/>
      <c r="D2515" s="726"/>
      <c r="E2515" s="400"/>
      <c r="F2515" s="401"/>
      <c r="G2515" s="400"/>
      <c r="H2515" s="400"/>
      <c r="I2515" s="400"/>
      <c r="J2515" s="409"/>
      <c r="K2515" s="400"/>
      <c r="L2515" s="400"/>
      <c r="M2515" s="400"/>
      <c r="N2515" s="400"/>
      <c r="O2515" s="400"/>
      <c r="P2515" s="400"/>
      <c r="Q2515" s="400"/>
      <c r="R2515" s="400"/>
      <c r="S2515" s="400"/>
      <c r="T2515" s="400"/>
      <c r="V2515" s="403"/>
      <c r="W2515" s="403"/>
      <c r="X2515" s="403"/>
      <c r="Y2515" s="400"/>
      <c r="Z2515" s="400"/>
      <c r="AA2515" s="400"/>
      <c r="AB2515" s="400"/>
      <c r="AC2515" s="400"/>
      <c r="AD2515" s="400"/>
      <c r="AE2515" s="400"/>
      <c r="AF2515" s="400"/>
      <c r="AG2515" s="408"/>
      <c r="AH2515" s="400"/>
      <c r="AI2515" s="400"/>
      <c r="AJ2515" s="400"/>
      <c r="AK2515" s="400"/>
      <c r="AL2515" s="6"/>
      <c r="AM2515" s="6"/>
      <c r="AN2515" s="8"/>
    </row>
    <row r="2516" spans="1:40">
      <c r="A2516" s="725"/>
      <c r="B2516" s="727"/>
      <c r="C2516" s="726"/>
      <c r="D2516" s="726"/>
      <c r="E2516" s="400"/>
      <c r="F2516" s="401"/>
      <c r="G2516" s="400"/>
      <c r="H2516" s="400"/>
      <c r="I2516" s="400"/>
      <c r="J2516" s="409"/>
      <c r="K2516" s="400"/>
      <c r="L2516" s="400"/>
      <c r="M2516" s="400"/>
      <c r="N2516" s="400"/>
      <c r="O2516" s="400"/>
      <c r="P2516" s="400"/>
      <c r="Q2516" s="400"/>
      <c r="R2516" s="400"/>
      <c r="S2516" s="400"/>
      <c r="T2516" s="400"/>
      <c r="V2516" s="403"/>
      <c r="W2516" s="403"/>
      <c r="X2516" s="403"/>
      <c r="Y2516" s="400"/>
      <c r="Z2516" s="400"/>
      <c r="AA2516" s="400"/>
      <c r="AB2516" s="400"/>
      <c r="AC2516" s="400"/>
      <c r="AD2516" s="400"/>
      <c r="AE2516" s="400"/>
      <c r="AF2516" s="400"/>
      <c r="AG2516" s="408"/>
      <c r="AH2516" s="400"/>
      <c r="AI2516" s="400"/>
      <c r="AJ2516" s="400"/>
      <c r="AK2516" s="400"/>
      <c r="AL2516" s="6"/>
      <c r="AM2516" s="6"/>
      <c r="AN2516" s="8"/>
    </row>
    <row r="2517" spans="1:40">
      <c r="A2517" s="725"/>
      <c r="B2517" s="727"/>
      <c r="C2517" s="726"/>
      <c r="D2517" s="726"/>
      <c r="E2517" s="400"/>
      <c r="F2517" s="401"/>
      <c r="G2517" s="400"/>
      <c r="H2517" s="400"/>
      <c r="I2517" s="400"/>
      <c r="J2517" s="409"/>
      <c r="K2517" s="400"/>
      <c r="L2517" s="400"/>
      <c r="M2517" s="400"/>
      <c r="N2517" s="400"/>
      <c r="O2517" s="400"/>
      <c r="P2517" s="400"/>
      <c r="Q2517" s="400"/>
      <c r="R2517" s="400"/>
      <c r="S2517" s="400"/>
      <c r="T2517" s="400"/>
      <c r="V2517" s="403"/>
      <c r="W2517" s="403"/>
      <c r="X2517" s="403"/>
      <c r="Y2517" s="400"/>
      <c r="Z2517" s="400"/>
      <c r="AA2517" s="400"/>
      <c r="AB2517" s="400"/>
      <c r="AC2517" s="400"/>
      <c r="AD2517" s="400"/>
      <c r="AE2517" s="400"/>
      <c r="AF2517" s="400"/>
      <c r="AG2517" s="408"/>
      <c r="AH2517" s="400"/>
      <c r="AI2517" s="400"/>
      <c r="AJ2517" s="400"/>
      <c r="AK2517" s="400"/>
      <c r="AL2517" s="6"/>
      <c r="AM2517" s="6"/>
      <c r="AN2517" s="8"/>
    </row>
    <row r="2518" spans="1:40">
      <c r="A2518" s="725"/>
      <c r="B2518" s="727"/>
      <c r="C2518" s="726"/>
      <c r="D2518" s="726"/>
      <c r="E2518" s="400"/>
      <c r="F2518" s="401"/>
      <c r="G2518" s="400"/>
      <c r="H2518" s="400"/>
      <c r="I2518" s="400"/>
      <c r="J2518" s="409"/>
      <c r="K2518" s="400"/>
      <c r="L2518" s="400"/>
      <c r="M2518" s="400"/>
      <c r="N2518" s="400"/>
      <c r="O2518" s="400"/>
      <c r="P2518" s="400"/>
      <c r="Q2518" s="400"/>
      <c r="R2518" s="400"/>
      <c r="S2518" s="400"/>
      <c r="T2518" s="400"/>
      <c r="V2518" s="403"/>
      <c r="W2518" s="403"/>
      <c r="X2518" s="403"/>
      <c r="Y2518" s="400"/>
      <c r="Z2518" s="400"/>
      <c r="AA2518" s="400"/>
      <c r="AB2518" s="400"/>
      <c r="AC2518" s="400"/>
      <c r="AD2518" s="400"/>
      <c r="AE2518" s="400"/>
      <c r="AF2518" s="400"/>
      <c r="AG2518" s="408"/>
      <c r="AH2518" s="400"/>
      <c r="AI2518" s="400"/>
      <c r="AJ2518" s="400"/>
      <c r="AK2518" s="400"/>
      <c r="AL2518" s="6"/>
      <c r="AM2518" s="6"/>
      <c r="AN2518" s="8"/>
    </row>
    <row r="2519" spans="1:40">
      <c r="A2519" s="725"/>
      <c r="B2519" s="727"/>
      <c r="C2519" s="726"/>
      <c r="D2519" s="726"/>
      <c r="E2519" s="400"/>
      <c r="F2519" s="401"/>
      <c r="G2519" s="400"/>
      <c r="H2519" s="400"/>
      <c r="I2519" s="400"/>
      <c r="J2519" s="409"/>
      <c r="K2519" s="400"/>
      <c r="L2519" s="400"/>
      <c r="M2519" s="400"/>
      <c r="N2519" s="400"/>
      <c r="O2519" s="400"/>
      <c r="P2519" s="400"/>
      <c r="Q2519" s="400"/>
      <c r="R2519" s="400"/>
      <c r="S2519" s="400"/>
      <c r="T2519" s="400"/>
      <c r="V2519" s="403"/>
      <c r="W2519" s="403"/>
      <c r="X2519" s="403"/>
      <c r="Y2519" s="400"/>
      <c r="Z2519" s="400"/>
      <c r="AA2519" s="400"/>
      <c r="AB2519" s="400"/>
      <c r="AC2519" s="400"/>
      <c r="AD2519" s="400"/>
      <c r="AE2519" s="400"/>
      <c r="AF2519" s="400"/>
      <c r="AG2519" s="408"/>
      <c r="AH2519" s="400"/>
      <c r="AI2519" s="400"/>
      <c r="AJ2519" s="400"/>
      <c r="AK2519" s="400"/>
      <c r="AL2519" s="6"/>
      <c r="AM2519" s="6"/>
      <c r="AN2519" s="8"/>
    </row>
    <row r="2520" spans="1:40">
      <c r="A2520" s="725"/>
      <c r="B2520" s="727"/>
      <c r="C2520" s="726"/>
      <c r="D2520" s="726"/>
      <c r="E2520" s="400"/>
      <c r="F2520" s="401"/>
      <c r="G2520" s="400"/>
      <c r="H2520" s="400"/>
      <c r="I2520" s="400"/>
      <c r="J2520" s="409"/>
      <c r="K2520" s="400"/>
      <c r="L2520" s="400"/>
      <c r="M2520" s="400"/>
      <c r="N2520" s="400"/>
      <c r="O2520" s="400"/>
      <c r="P2520" s="400"/>
      <c r="Q2520" s="400"/>
      <c r="R2520" s="400"/>
      <c r="S2520" s="400"/>
      <c r="T2520" s="400"/>
      <c r="V2520" s="403"/>
      <c r="W2520" s="403"/>
      <c r="X2520" s="403"/>
      <c r="Y2520" s="400"/>
      <c r="Z2520" s="400"/>
      <c r="AA2520" s="400"/>
      <c r="AB2520" s="400"/>
      <c r="AC2520" s="400"/>
      <c r="AD2520" s="400"/>
      <c r="AE2520" s="400"/>
      <c r="AF2520" s="400"/>
      <c r="AG2520" s="408"/>
      <c r="AH2520" s="400"/>
      <c r="AI2520" s="400"/>
      <c r="AJ2520" s="400"/>
      <c r="AK2520" s="400"/>
      <c r="AL2520" s="6"/>
      <c r="AM2520" s="6"/>
      <c r="AN2520" s="8"/>
    </row>
    <row r="2521" spans="1:40">
      <c r="A2521" s="725"/>
      <c r="B2521" s="727"/>
      <c r="C2521" s="726"/>
      <c r="D2521" s="726"/>
      <c r="E2521" s="400"/>
      <c r="F2521" s="401"/>
      <c r="G2521" s="400"/>
      <c r="H2521" s="400"/>
      <c r="I2521" s="400"/>
      <c r="J2521" s="409"/>
      <c r="K2521" s="400"/>
      <c r="L2521" s="400"/>
      <c r="M2521" s="400"/>
      <c r="N2521" s="400"/>
      <c r="O2521" s="400"/>
      <c r="P2521" s="400"/>
      <c r="Q2521" s="400"/>
      <c r="R2521" s="400"/>
      <c r="S2521" s="400"/>
      <c r="T2521" s="400"/>
      <c r="V2521" s="403"/>
      <c r="W2521" s="403"/>
      <c r="X2521" s="403"/>
      <c r="Y2521" s="400"/>
      <c r="Z2521" s="400"/>
      <c r="AA2521" s="400"/>
      <c r="AB2521" s="400"/>
      <c r="AC2521" s="400"/>
      <c r="AD2521" s="400"/>
      <c r="AE2521" s="400"/>
      <c r="AF2521" s="400"/>
      <c r="AG2521" s="408"/>
      <c r="AH2521" s="400"/>
      <c r="AI2521" s="400"/>
      <c r="AJ2521" s="400"/>
      <c r="AK2521" s="400"/>
      <c r="AL2521" s="6"/>
      <c r="AM2521" s="6"/>
      <c r="AN2521" s="8"/>
    </row>
    <row r="2522" spans="1:40">
      <c r="A2522" s="725"/>
      <c r="B2522" s="727"/>
      <c r="C2522" s="726"/>
      <c r="D2522" s="726"/>
      <c r="E2522" s="400"/>
      <c r="F2522" s="401"/>
      <c r="G2522" s="400"/>
      <c r="H2522" s="400"/>
      <c r="I2522" s="400"/>
      <c r="J2522" s="409"/>
      <c r="K2522" s="400"/>
      <c r="L2522" s="400"/>
      <c r="M2522" s="400"/>
      <c r="N2522" s="400"/>
      <c r="O2522" s="400"/>
      <c r="P2522" s="400"/>
      <c r="Q2522" s="400"/>
      <c r="R2522" s="400"/>
      <c r="S2522" s="400"/>
      <c r="T2522" s="400"/>
      <c r="V2522" s="403"/>
      <c r="W2522" s="403"/>
      <c r="X2522" s="403"/>
      <c r="Y2522" s="400"/>
      <c r="Z2522" s="400"/>
      <c r="AA2522" s="400"/>
      <c r="AB2522" s="400"/>
      <c r="AC2522" s="400"/>
      <c r="AD2522" s="400"/>
      <c r="AE2522" s="400"/>
      <c r="AF2522" s="400"/>
      <c r="AG2522" s="408"/>
      <c r="AH2522" s="400"/>
      <c r="AI2522" s="400"/>
      <c r="AJ2522" s="400"/>
      <c r="AK2522" s="400"/>
      <c r="AL2522" s="6"/>
      <c r="AM2522" s="6"/>
      <c r="AN2522" s="8"/>
    </row>
    <row r="2523" spans="1:40">
      <c r="A2523" s="725"/>
      <c r="B2523" s="727"/>
      <c r="C2523" s="726"/>
      <c r="D2523" s="726"/>
      <c r="E2523" s="400"/>
      <c r="F2523" s="401"/>
      <c r="G2523" s="400"/>
      <c r="H2523" s="400"/>
      <c r="I2523" s="400"/>
      <c r="J2523" s="409"/>
      <c r="K2523" s="400"/>
      <c r="L2523" s="400"/>
      <c r="M2523" s="400"/>
      <c r="N2523" s="400"/>
      <c r="O2523" s="400"/>
      <c r="P2523" s="400"/>
      <c r="Q2523" s="400"/>
      <c r="R2523" s="400"/>
      <c r="S2523" s="400"/>
      <c r="T2523" s="400"/>
      <c r="V2523" s="403"/>
      <c r="W2523" s="403"/>
      <c r="X2523" s="403"/>
      <c r="Y2523" s="400"/>
      <c r="Z2523" s="400"/>
      <c r="AA2523" s="400"/>
      <c r="AB2523" s="400"/>
      <c r="AC2523" s="400"/>
      <c r="AD2523" s="400"/>
      <c r="AE2523" s="400"/>
      <c r="AF2523" s="400"/>
      <c r="AG2523" s="408"/>
      <c r="AH2523" s="400"/>
      <c r="AI2523" s="400"/>
      <c r="AJ2523" s="400"/>
      <c r="AK2523" s="400"/>
      <c r="AL2523" s="6"/>
      <c r="AM2523" s="6"/>
      <c r="AN2523" s="8"/>
    </row>
    <row r="2524" spans="1:40">
      <c r="A2524" s="725"/>
      <c r="B2524" s="727"/>
      <c r="C2524" s="726"/>
      <c r="D2524" s="726"/>
      <c r="E2524" s="400"/>
      <c r="F2524" s="401"/>
      <c r="G2524" s="400"/>
      <c r="H2524" s="400"/>
      <c r="I2524" s="400"/>
      <c r="J2524" s="409"/>
      <c r="K2524" s="400"/>
      <c r="L2524" s="400"/>
      <c r="M2524" s="400"/>
      <c r="N2524" s="400"/>
      <c r="O2524" s="400"/>
      <c r="P2524" s="400"/>
      <c r="Q2524" s="400"/>
      <c r="R2524" s="400"/>
      <c r="S2524" s="400"/>
      <c r="T2524" s="400"/>
      <c r="V2524" s="403"/>
      <c r="W2524" s="403"/>
      <c r="X2524" s="403"/>
      <c r="Y2524" s="400"/>
      <c r="Z2524" s="400"/>
      <c r="AA2524" s="400"/>
      <c r="AB2524" s="400"/>
      <c r="AC2524" s="400"/>
      <c r="AD2524" s="400"/>
      <c r="AE2524" s="400"/>
      <c r="AF2524" s="400"/>
      <c r="AG2524" s="408"/>
      <c r="AH2524" s="400"/>
      <c r="AI2524" s="400"/>
      <c r="AJ2524" s="400"/>
      <c r="AK2524" s="400"/>
      <c r="AL2524" s="6"/>
      <c r="AM2524" s="6"/>
      <c r="AN2524" s="8"/>
    </row>
    <row r="2525" spans="1:40">
      <c r="A2525" s="725"/>
      <c r="B2525" s="727"/>
      <c r="C2525" s="726"/>
      <c r="D2525" s="726"/>
      <c r="E2525" s="400"/>
      <c r="F2525" s="401"/>
      <c r="G2525" s="400"/>
      <c r="H2525" s="400"/>
      <c r="I2525" s="400"/>
      <c r="J2525" s="409"/>
      <c r="K2525" s="400"/>
      <c r="L2525" s="400"/>
      <c r="M2525" s="400"/>
      <c r="N2525" s="400"/>
      <c r="O2525" s="400"/>
      <c r="P2525" s="400"/>
      <c r="Q2525" s="400"/>
      <c r="R2525" s="400"/>
      <c r="S2525" s="400"/>
      <c r="T2525" s="400"/>
      <c r="V2525" s="403"/>
      <c r="W2525" s="403"/>
      <c r="X2525" s="403"/>
      <c r="Y2525" s="400"/>
      <c r="Z2525" s="400"/>
      <c r="AA2525" s="400"/>
      <c r="AB2525" s="400"/>
      <c r="AC2525" s="400"/>
      <c r="AD2525" s="400"/>
      <c r="AE2525" s="400"/>
      <c r="AF2525" s="400"/>
      <c r="AG2525" s="408"/>
      <c r="AH2525" s="400"/>
      <c r="AI2525" s="400"/>
      <c r="AJ2525" s="400"/>
      <c r="AK2525" s="400"/>
      <c r="AL2525" s="6"/>
      <c r="AM2525" s="6"/>
      <c r="AN2525" s="8"/>
    </row>
    <row r="2526" spans="1:40">
      <c r="A2526" s="725"/>
      <c r="B2526" s="727"/>
      <c r="C2526" s="726"/>
      <c r="D2526" s="726"/>
      <c r="E2526" s="400"/>
      <c r="F2526" s="401"/>
      <c r="G2526" s="400"/>
      <c r="H2526" s="400"/>
      <c r="I2526" s="400"/>
      <c r="J2526" s="409"/>
      <c r="K2526" s="400"/>
      <c r="L2526" s="400"/>
      <c r="M2526" s="400"/>
      <c r="N2526" s="400"/>
      <c r="O2526" s="400"/>
      <c r="P2526" s="400"/>
      <c r="Q2526" s="400"/>
      <c r="R2526" s="400"/>
      <c r="S2526" s="400"/>
      <c r="T2526" s="400"/>
      <c r="V2526" s="403"/>
      <c r="W2526" s="403"/>
      <c r="X2526" s="403"/>
      <c r="Y2526" s="400"/>
      <c r="Z2526" s="400"/>
      <c r="AA2526" s="400"/>
      <c r="AB2526" s="400"/>
      <c r="AC2526" s="400"/>
      <c r="AD2526" s="400"/>
      <c r="AE2526" s="400"/>
      <c r="AF2526" s="400"/>
      <c r="AG2526" s="408"/>
      <c r="AH2526" s="400"/>
      <c r="AI2526" s="400"/>
      <c r="AJ2526" s="400"/>
      <c r="AK2526" s="400"/>
      <c r="AL2526" s="6"/>
      <c r="AM2526" s="6"/>
      <c r="AN2526" s="8"/>
    </row>
    <row r="2527" spans="1:40">
      <c r="A2527" s="725"/>
      <c r="B2527" s="727"/>
      <c r="C2527" s="726"/>
      <c r="D2527" s="726"/>
      <c r="E2527" s="400"/>
      <c r="F2527" s="401"/>
      <c r="G2527" s="400"/>
      <c r="H2527" s="400"/>
      <c r="I2527" s="400"/>
      <c r="J2527" s="409"/>
      <c r="K2527" s="400"/>
      <c r="L2527" s="400"/>
      <c r="M2527" s="400"/>
      <c r="N2527" s="400"/>
      <c r="O2527" s="400"/>
      <c r="P2527" s="400"/>
      <c r="Q2527" s="400"/>
      <c r="R2527" s="400"/>
      <c r="S2527" s="400"/>
      <c r="T2527" s="400"/>
      <c r="V2527" s="403"/>
      <c r="W2527" s="403"/>
      <c r="X2527" s="403"/>
      <c r="Y2527" s="400"/>
      <c r="Z2527" s="400"/>
      <c r="AA2527" s="400"/>
      <c r="AB2527" s="400"/>
      <c r="AC2527" s="400"/>
      <c r="AD2527" s="400"/>
      <c r="AE2527" s="400"/>
      <c r="AF2527" s="400"/>
      <c r="AG2527" s="408"/>
      <c r="AH2527" s="400"/>
      <c r="AI2527" s="400"/>
      <c r="AJ2527" s="400"/>
      <c r="AK2527" s="400"/>
      <c r="AL2527" s="6"/>
      <c r="AM2527" s="6"/>
      <c r="AN2527" s="8"/>
    </row>
    <row r="2528" spans="1:40">
      <c r="A2528" s="725"/>
      <c r="B2528" s="727"/>
      <c r="C2528" s="726"/>
      <c r="D2528" s="726"/>
      <c r="E2528" s="400"/>
      <c r="F2528" s="401"/>
      <c r="G2528" s="400"/>
      <c r="H2528" s="400"/>
      <c r="I2528" s="400"/>
      <c r="J2528" s="409"/>
      <c r="K2528" s="400"/>
      <c r="L2528" s="400"/>
      <c r="M2528" s="400"/>
      <c r="N2528" s="400"/>
      <c r="O2528" s="400"/>
      <c r="P2528" s="400"/>
      <c r="Q2528" s="400"/>
      <c r="R2528" s="400"/>
      <c r="S2528" s="400"/>
      <c r="T2528" s="400"/>
      <c r="V2528" s="403"/>
      <c r="W2528" s="403"/>
      <c r="X2528" s="403"/>
      <c r="Y2528" s="400"/>
      <c r="Z2528" s="400"/>
      <c r="AA2528" s="400"/>
      <c r="AB2528" s="400"/>
      <c r="AC2528" s="400"/>
      <c r="AD2528" s="400"/>
      <c r="AE2528" s="400"/>
      <c r="AF2528" s="400"/>
      <c r="AG2528" s="408"/>
      <c r="AH2528" s="400"/>
      <c r="AI2528" s="400"/>
      <c r="AJ2528" s="400"/>
      <c r="AK2528" s="400"/>
      <c r="AL2528" s="6"/>
      <c r="AM2528" s="6"/>
      <c r="AN2528" s="8"/>
    </row>
    <row r="2529" spans="1:40">
      <c r="A2529" s="725"/>
      <c r="B2529" s="727"/>
      <c r="C2529" s="726"/>
      <c r="D2529" s="726"/>
      <c r="E2529" s="400"/>
      <c r="F2529" s="401"/>
      <c r="G2529" s="400"/>
      <c r="H2529" s="400"/>
      <c r="I2529" s="400"/>
      <c r="J2529" s="409"/>
      <c r="K2529" s="400"/>
      <c r="L2529" s="400"/>
      <c r="M2529" s="400"/>
      <c r="N2529" s="400"/>
      <c r="O2529" s="400"/>
      <c r="P2529" s="400"/>
      <c r="Q2529" s="400"/>
      <c r="R2529" s="400"/>
      <c r="S2529" s="400"/>
      <c r="T2529" s="400"/>
      <c r="V2529" s="403"/>
      <c r="W2529" s="403"/>
      <c r="X2529" s="403"/>
      <c r="Y2529" s="400"/>
      <c r="Z2529" s="400"/>
      <c r="AA2529" s="400"/>
      <c r="AB2529" s="400"/>
      <c r="AC2529" s="400"/>
      <c r="AD2529" s="400"/>
      <c r="AE2529" s="400"/>
      <c r="AF2529" s="400"/>
      <c r="AG2529" s="408"/>
      <c r="AH2529" s="400"/>
      <c r="AI2529" s="400"/>
      <c r="AJ2529" s="400"/>
      <c r="AK2529" s="400"/>
      <c r="AL2529" s="6"/>
      <c r="AM2529" s="6"/>
      <c r="AN2529" s="8"/>
    </row>
    <row r="2530" spans="1:40">
      <c r="A2530" s="725"/>
      <c r="B2530" s="727"/>
      <c r="C2530" s="726"/>
      <c r="D2530" s="726"/>
      <c r="E2530" s="400"/>
      <c r="F2530" s="401"/>
      <c r="G2530" s="400"/>
      <c r="H2530" s="400"/>
      <c r="I2530" s="400"/>
      <c r="J2530" s="409"/>
      <c r="K2530" s="400"/>
      <c r="L2530" s="400"/>
      <c r="M2530" s="400"/>
      <c r="N2530" s="400"/>
      <c r="O2530" s="400"/>
      <c r="P2530" s="400"/>
      <c r="Q2530" s="400"/>
      <c r="R2530" s="400"/>
      <c r="S2530" s="400"/>
      <c r="T2530" s="400"/>
      <c r="V2530" s="403"/>
      <c r="W2530" s="403"/>
      <c r="X2530" s="403"/>
      <c r="Y2530" s="400"/>
      <c r="Z2530" s="400"/>
      <c r="AA2530" s="400"/>
      <c r="AB2530" s="400"/>
      <c r="AC2530" s="400"/>
      <c r="AD2530" s="400"/>
      <c r="AE2530" s="400"/>
      <c r="AF2530" s="400"/>
      <c r="AG2530" s="408"/>
      <c r="AH2530" s="400"/>
      <c r="AI2530" s="400"/>
      <c r="AJ2530" s="400"/>
      <c r="AK2530" s="400"/>
      <c r="AL2530" s="6"/>
      <c r="AM2530" s="6"/>
      <c r="AN2530" s="8"/>
    </row>
    <row r="2531" spans="1:40">
      <c r="A2531" s="725"/>
      <c r="B2531" s="727"/>
      <c r="C2531" s="726"/>
      <c r="D2531" s="726"/>
      <c r="E2531" s="400"/>
      <c r="F2531" s="401"/>
      <c r="G2531" s="400"/>
      <c r="H2531" s="400"/>
      <c r="I2531" s="400"/>
      <c r="J2531" s="409"/>
      <c r="K2531" s="400"/>
      <c r="L2531" s="400"/>
      <c r="M2531" s="400"/>
      <c r="N2531" s="400"/>
      <c r="O2531" s="400"/>
      <c r="P2531" s="400"/>
      <c r="Q2531" s="400"/>
      <c r="R2531" s="400"/>
      <c r="S2531" s="400"/>
      <c r="T2531" s="400"/>
      <c r="V2531" s="403"/>
      <c r="W2531" s="403"/>
      <c r="X2531" s="403"/>
      <c r="Y2531" s="400"/>
      <c r="Z2531" s="400"/>
      <c r="AA2531" s="400"/>
      <c r="AB2531" s="400"/>
      <c r="AC2531" s="400"/>
      <c r="AD2531" s="400"/>
      <c r="AE2531" s="400"/>
      <c r="AF2531" s="400"/>
      <c r="AG2531" s="408"/>
      <c r="AH2531" s="400"/>
      <c r="AI2531" s="400"/>
      <c r="AJ2531" s="400"/>
      <c r="AK2531" s="400"/>
      <c r="AL2531" s="6"/>
      <c r="AM2531" s="6"/>
      <c r="AN2531" s="8"/>
    </row>
    <row r="2532" spans="1:40">
      <c r="A2532" s="725"/>
      <c r="B2532" s="727"/>
      <c r="C2532" s="726"/>
      <c r="D2532" s="726"/>
      <c r="E2532" s="400"/>
      <c r="F2532" s="401"/>
      <c r="G2532" s="400"/>
      <c r="H2532" s="400"/>
      <c r="I2532" s="400"/>
      <c r="J2532" s="409"/>
      <c r="K2532" s="400"/>
      <c r="L2532" s="400"/>
      <c r="M2532" s="400"/>
      <c r="N2532" s="400"/>
      <c r="O2532" s="400"/>
      <c r="P2532" s="400"/>
      <c r="Q2532" s="400"/>
      <c r="R2532" s="400"/>
      <c r="S2532" s="400"/>
      <c r="T2532" s="400"/>
      <c r="V2532" s="403"/>
      <c r="W2532" s="403"/>
      <c r="X2532" s="403"/>
      <c r="Y2532" s="400"/>
      <c r="Z2532" s="400"/>
      <c r="AA2532" s="400"/>
      <c r="AB2532" s="400"/>
      <c r="AC2532" s="400"/>
      <c r="AD2532" s="400"/>
      <c r="AE2532" s="400"/>
      <c r="AF2532" s="400"/>
      <c r="AG2532" s="408"/>
      <c r="AH2532" s="400"/>
      <c r="AI2532" s="400"/>
      <c r="AJ2532" s="400"/>
      <c r="AK2532" s="400"/>
      <c r="AL2532" s="6"/>
      <c r="AM2532" s="6"/>
      <c r="AN2532" s="8"/>
    </row>
    <row r="2533" spans="1:40">
      <c r="A2533" s="725"/>
      <c r="B2533" s="727"/>
      <c r="C2533" s="726"/>
      <c r="D2533" s="726"/>
      <c r="E2533" s="400"/>
      <c r="F2533" s="401"/>
      <c r="G2533" s="400"/>
      <c r="H2533" s="400"/>
      <c r="I2533" s="400"/>
      <c r="J2533" s="409"/>
      <c r="K2533" s="400"/>
      <c r="L2533" s="400"/>
      <c r="M2533" s="400"/>
      <c r="N2533" s="400"/>
      <c r="O2533" s="400"/>
      <c r="P2533" s="400"/>
      <c r="Q2533" s="400"/>
      <c r="R2533" s="400"/>
      <c r="S2533" s="400"/>
      <c r="T2533" s="400"/>
      <c r="V2533" s="403"/>
      <c r="W2533" s="403"/>
      <c r="X2533" s="403"/>
      <c r="Y2533" s="400"/>
      <c r="Z2533" s="400"/>
      <c r="AA2533" s="400"/>
      <c r="AB2533" s="400"/>
      <c r="AC2533" s="400"/>
      <c r="AD2533" s="400"/>
      <c r="AE2533" s="400"/>
      <c r="AF2533" s="400"/>
      <c r="AG2533" s="408"/>
      <c r="AH2533" s="400"/>
      <c r="AI2533" s="400"/>
      <c r="AJ2533" s="400"/>
      <c r="AK2533" s="400"/>
      <c r="AL2533" s="6"/>
      <c r="AM2533" s="6"/>
      <c r="AN2533" s="8"/>
    </row>
    <row r="2534" spans="1:40">
      <c r="A2534" s="725"/>
      <c r="B2534" s="727"/>
      <c r="C2534" s="726"/>
      <c r="D2534" s="726"/>
      <c r="E2534" s="400"/>
      <c r="F2534" s="401"/>
      <c r="G2534" s="400"/>
      <c r="H2534" s="400"/>
      <c r="I2534" s="400"/>
      <c r="J2534" s="409"/>
      <c r="K2534" s="400"/>
      <c r="L2534" s="400"/>
      <c r="M2534" s="400"/>
      <c r="N2534" s="400"/>
      <c r="O2534" s="400"/>
      <c r="P2534" s="400"/>
      <c r="Q2534" s="400"/>
      <c r="R2534" s="400"/>
      <c r="S2534" s="400"/>
      <c r="T2534" s="400"/>
      <c r="V2534" s="403"/>
      <c r="W2534" s="403"/>
      <c r="X2534" s="403"/>
      <c r="Y2534" s="400"/>
      <c r="Z2534" s="400"/>
      <c r="AA2534" s="400"/>
      <c r="AB2534" s="400"/>
      <c r="AC2534" s="400"/>
      <c r="AD2534" s="400"/>
      <c r="AE2534" s="400"/>
      <c r="AF2534" s="400"/>
      <c r="AG2534" s="408"/>
      <c r="AH2534" s="400"/>
      <c r="AI2534" s="400"/>
      <c r="AJ2534" s="400"/>
      <c r="AK2534" s="400"/>
      <c r="AL2534" s="6"/>
      <c r="AM2534" s="6"/>
      <c r="AN2534" s="8"/>
    </row>
    <row r="2535" spans="1:40">
      <c r="A2535" s="725"/>
      <c r="B2535" s="727"/>
      <c r="C2535" s="726"/>
      <c r="D2535" s="726"/>
      <c r="E2535" s="400"/>
      <c r="F2535" s="401"/>
      <c r="G2535" s="400"/>
      <c r="H2535" s="400"/>
      <c r="I2535" s="400"/>
      <c r="J2535" s="409"/>
      <c r="K2535" s="400"/>
      <c r="L2535" s="400"/>
      <c r="M2535" s="400"/>
      <c r="N2535" s="400"/>
      <c r="O2535" s="400"/>
      <c r="P2535" s="400"/>
      <c r="Q2535" s="400"/>
      <c r="R2535" s="400"/>
      <c r="S2535" s="400"/>
      <c r="T2535" s="400"/>
      <c r="V2535" s="403"/>
      <c r="W2535" s="403"/>
      <c r="X2535" s="403"/>
      <c r="Y2535" s="400"/>
      <c r="Z2535" s="400"/>
      <c r="AA2535" s="400"/>
      <c r="AB2535" s="400"/>
      <c r="AC2535" s="400"/>
      <c r="AD2535" s="400"/>
      <c r="AE2535" s="400"/>
      <c r="AF2535" s="400"/>
      <c r="AG2535" s="408"/>
      <c r="AH2535" s="400"/>
      <c r="AI2535" s="400"/>
      <c r="AJ2535" s="400"/>
      <c r="AK2535" s="400"/>
      <c r="AL2535" s="6"/>
      <c r="AM2535" s="6"/>
      <c r="AN2535" s="8"/>
    </row>
    <row r="2536" spans="1:40">
      <c r="A2536" s="725"/>
      <c r="B2536" s="727"/>
      <c r="C2536" s="726"/>
      <c r="D2536" s="726"/>
      <c r="E2536" s="400"/>
      <c r="F2536" s="401"/>
      <c r="G2536" s="400"/>
      <c r="H2536" s="400"/>
      <c r="I2536" s="400"/>
      <c r="J2536" s="409"/>
      <c r="K2536" s="400"/>
      <c r="L2536" s="400"/>
      <c r="M2536" s="400"/>
      <c r="N2536" s="400"/>
      <c r="O2536" s="400"/>
      <c r="P2536" s="400"/>
      <c r="Q2536" s="400"/>
      <c r="R2536" s="400"/>
      <c r="S2536" s="400"/>
      <c r="T2536" s="400"/>
      <c r="V2536" s="403"/>
      <c r="W2536" s="403"/>
      <c r="X2536" s="403"/>
      <c r="Y2536" s="400"/>
      <c r="Z2536" s="400"/>
      <c r="AA2536" s="400"/>
      <c r="AB2536" s="400"/>
      <c r="AC2536" s="400"/>
      <c r="AD2536" s="400"/>
      <c r="AE2536" s="400"/>
      <c r="AF2536" s="400"/>
      <c r="AG2536" s="408"/>
      <c r="AH2536" s="400"/>
      <c r="AI2536" s="400"/>
      <c r="AJ2536" s="400"/>
      <c r="AK2536" s="400"/>
      <c r="AL2536" s="6"/>
      <c r="AM2536" s="6"/>
      <c r="AN2536" s="8"/>
    </row>
    <row r="2537" spans="1:40">
      <c r="A2537" s="725"/>
      <c r="B2537" s="727"/>
      <c r="C2537" s="726"/>
      <c r="D2537" s="726"/>
      <c r="E2537" s="400"/>
      <c r="F2537" s="401"/>
      <c r="G2537" s="400"/>
      <c r="H2537" s="400"/>
      <c r="I2537" s="400"/>
      <c r="J2537" s="409"/>
      <c r="K2537" s="400"/>
      <c r="L2537" s="400"/>
      <c r="M2537" s="400"/>
      <c r="N2537" s="400"/>
      <c r="O2537" s="400"/>
      <c r="P2537" s="400"/>
      <c r="Q2537" s="400"/>
      <c r="R2537" s="400"/>
      <c r="S2537" s="400"/>
      <c r="T2537" s="400"/>
      <c r="V2537" s="403"/>
      <c r="W2537" s="403"/>
      <c r="X2537" s="403"/>
      <c r="Y2537" s="400"/>
      <c r="Z2537" s="400"/>
      <c r="AA2537" s="400"/>
      <c r="AB2537" s="400"/>
      <c r="AC2537" s="400"/>
      <c r="AD2537" s="400"/>
      <c r="AE2537" s="400"/>
      <c r="AF2537" s="400"/>
      <c r="AG2537" s="408"/>
      <c r="AH2537" s="400"/>
      <c r="AI2537" s="400"/>
      <c r="AJ2537" s="400"/>
      <c r="AK2537" s="400"/>
      <c r="AL2537" s="6"/>
      <c r="AM2537" s="6"/>
      <c r="AN2537" s="8"/>
    </row>
    <row r="2538" spans="1:40">
      <c r="A2538" s="725"/>
      <c r="B2538" s="727"/>
      <c r="C2538" s="726"/>
      <c r="D2538" s="726"/>
      <c r="E2538" s="400"/>
      <c r="F2538" s="401"/>
      <c r="G2538" s="400"/>
      <c r="H2538" s="400"/>
      <c r="I2538" s="400"/>
      <c r="J2538" s="409"/>
      <c r="K2538" s="400"/>
      <c r="L2538" s="400"/>
      <c r="M2538" s="400"/>
      <c r="N2538" s="400"/>
      <c r="O2538" s="400"/>
      <c r="P2538" s="400"/>
      <c r="Q2538" s="400"/>
      <c r="R2538" s="400"/>
      <c r="S2538" s="400"/>
      <c r="T2538" s="400"/>
      <c r="V2538" s="403"/>
      <c r="W2538" s="403"/>
      <c r="X2538" s="403"/>
      <c r="Y2538" s="400"/>
      <c r="Z2538" s="400"/>
      <c r="AA2538" s="400"/>
      <c r="AB2538" s="400"/>
      <c r="AC2538" s="400"/>
      <c r="AD2538" s="400"/>
      <c r="AE2538" s="400"/>
      <c r="AF2538" s="400"/>
      <c r="AG2538" s="408"/>
      <c r="AH2538" s="400"/>
      <c r="AI2538" s="400"/>
      <c r="AJ2538" s="400"/>
      <c r="AK2538" s="400"/>
      <c r="AL2538" s="6"/>
      <c r="AM2538" s="6"/>
      <c r="AN2538" s="8"/>
    </row>
    <row r="2539" spans="1:40">
      <c r="A2539" s="725"/>
      <c r="B2539" s="727"/>
      <c r="C2539" s="726"/>
      <c r="D2539" s="726"/>
      <c r="E2539" s="400"/>
      <c r="F2539" s="401"/>
      <c r="G2539" s="400"/>
      <c r="H2539" s="400"/>
      <c r="I2539" s="400"/>
      <c r="J2539" s="409"/>
      <c r="K2539" s="400"/>
      <c r="L2539" s="400"/>
      <c r="M2539" s="400"/>
      <c r="N2539" s="400"/>
      <c r="O2539" s="400"/>
      <c r="P2539" s="400"/>
      <c r="Q2539" s="400"/>
      <c r="R2539" s="400"/>
      <c r="S2539" s="400"/>
      <c r="T2539" s="400"/>
      <c r="V2539" s="403"/>
      <c r="W2539" s="403"/>
      <c r="X2539" s="403"/>
      <c r="Y2539" s="400"/>
      <c r="Z2539" s="400"/>
      <c r="AA2539" s="400"/>
      <c r="AB2539" s="400"/>
      <c r="AC2539" s="400"/>
      <c r="AD2539" s="400"/>
      <c r="AE2539" s="400"/>
      <c r="AF2539" s="400"/>
      <c r="AG2539" s="408"/>
      <c r="AH2539" s="400"/>
      <c r="AI2539" s="400"/>
      <c r="AJ2539" s="400"/>
      <c r="AK2539" s="400"/>
      <c r="AL2539" s="6"/>
      <c r="AM2539" s="6"/>
      <c r="AN2539" s="8"/>
    </row>
    <row r="2540" spans="1:40">
      <c r="A2540" s="725"/>
      <c r="B2540" s="727"/>
      <c r="C2540" s="726"/>
      <c r="D2540" s="726"/>
      <c r="E2540" s="400"/>
      <c r="F2540" s="401"/>
      <c r="G2540" s="400"/>
      <c r="H2540" s="400"/>
      <c r="I2540" s="400"/>
      <c r="J2540" s="409"/>
      <c r="K2540" s="400"/>
      <c r="L2540" s="400"/>
      <c r="M2540" s="400"/>
      <c r="N2540" s="400"/>
      <c r="O2540" s="400"/>
      <c r="P2540" s="400"/>
      <c r="Q2540" s="400"/>
      <c r="R2540" s="400"/>
      <c r="S2540" s="400"/>
      <c r="T2540" s="400"/>
      <c r="V2540" s="403"/>
      <c r="W2540" s="403"/>
      <c r="X2540" s="403"/>
      <c r="Y2540" s="400"/>
      <c r="Z2540" s="400"/>
      <c r="AA2540" s="400"/>
      <c r="AB2540" s="400"/>
      <c r="AC2540" s="400"/>
      <c r="AD2540" s="400"/>
      <c r="AE2540" s="400"/>
      <c r="AF2540" s="400"/>
      <c r="AG2540" s="408"/>
      <c r="AH2540" s="400"/>
      <c r="AI2540" s="400"/>
      <c r="AJ2540" s="400"/>
      <c r="AK2540" s="400"/>
      <c r="AL2540" s="6"/>
      <c r="AM2540" s="6"/>
      <c r="AN2540" s="8"/>
    </row>
    <row r="2541" spans="1:40">
      <c r="A2541" s="725"/>
      <c r="B2541" s="727"/>
      <c r="C2541" s="726"/>
      <c r="D2541" s="726"/>
      <c r="E2541" s="400"/>
      <c r="F2541" s="401"/>
      <c r="G2541" s="400"/>
      <c r="H2541" s="400"/>
      <c r="I2541" s="400"/>
      <c r="J2541" s="409"/>
      <c r="K2541" s="400"/>
      <c r="L2541" s="400"/>
      <c r="M2541" s="400"/>
      <c r="N2541" s="400"/>
      <c r="O2541" s="400"/>
      <c r="P2541" s="400"/>
      <c r="Q2541" s="400"/>
      <c r="R2541" s="400"/>
      <c r="S2541" s="400"/>
      <c r="T2541" s="400"/>
      <c r="V2541" s="403"/>
      <c r="W2541" s="403"/>
      <c r="X2541" s="403"/>
      <c r="Y2541" s="400"/>
      <c r="Z2541" s="400"/>
      <c r="AA2541" s="400"/>
      <c r="AB2541" s="400"/>
      <c r="AC2541" s="400"/>
      <c r="AD2541" s="400"/>
      <c r="AE2541" s="400"/>
      <c r="AF2541" s="400"/>
      <c r="AG2541" s="408"/>
      <c r="AH2541" s="400"/>
      <c r="AI2541" s="400"/>
      <c r="AJ2541" s="400"/>
      <c r="AK2541" s="400"/>
      <c r="AL2541" s="6"/>
      <c r="AM2541" s="6"/>
      <c r="AN2541" s="8"/>
    </row>
    <row r="2542" spans="1:40">
      <c r="A2542" s="725"/>
      <c r="B2542" s="727"/>
      <c r="C2542" s="726"/>
      <c r="D2542" s="726"/>
      <c r="E2542" s="400"/>
      <c r="F2542" s="401"/>
      <c r="G2542" s="400"/>
      <c r="H2542" s="400"/>
      <c r="I2542" s="400"/>
      <c r="J2542" s="409"/>
      <c r="K2542" s="400"/>
      <c r="L2542" s="400"/>
      <c r="M2542" s="400"/>
      <c r="N2542" s="400"/>
      <c r="O2542" s="400"/>
      <c r="P2542" s="400"/>
      <c r="Q2542" s="400"/>
      <c r="R2542" s="400"/>
      <c r="S2542" s="400"/>
      <c r="T2542" s="400"/>
      <c r="V2542" s="403"/>
      <c r="W2542" s="403"/>
      <c r="X2542" s="403"/>
      <c r="Y2542" s="400"/>
      <c r="Z2542" s="400"/>
      <c r="AA2542" s="400"/>
      <c r="AB2542" s="400"/>
      <c r="AC2542" s="400"/>
      <c r="AD2542" s="400"/>
      <c r="AE2542" s="400"/>
      <c r="AF2542" s="400"/>
      <c r="AG2542" s="408"/>
      <c r="AH2542" s="400"/>
      <c r="AI2542" s="400"/>
      <c r="AJ2542" s="400"/>
      <c r="AK2542" s="400"/>
      <c r="AL2542" s="6"/>
      <c r="AM2542" s="6"/>
      <c r="AN2542" s="8"/>
    </row>
    <row r="2543" spans="1:40">
      <c r="A2543" s="725"/>
      <c r="B2543" s="727"/>
      <c r="C2543" s="726"/>
      <c r="D2543" s="726"/>
      <c r="E2543" s="400"/>
      <c r="F2543" s="401"/>
      <c r="G2543" s="400"/>
      <c r="H2543" s="400"/>
      <c r="I2543" s="400"/>
      <c r="J2543" s="409"/>
      <c r="K2543" s="400"/>
      <c r="L2543" s="400"/>
      <c r="M2543" s="400"/>
      <c r="N2543" s="400"/>
      <c r="O2543" s="400"/>
      <c r="P2543" s="400"/>
      <c r="Q2543" s="400"/>
      <c r="R2543" s="400"/>
      <c r="S2543" s="400"/>
      <c r="T2543" s="400"/>
      <c r="V2543" s="403"/>
      <c r="W2543" s="403"/>
      <c r="X2543" s="403"/>
      <c r="Y2543" s="400"/>
      <c r="Z2543" s="400"/>
      <c r="AA2543" s="400"/>
      <c r="AB2543" s="400"/>
      <c r="AC2543" s="400"/>
      <c r="AD2543" s="400"/>
      <c r="AE2543" s="400"/>
      <c r="AF2543" s="400"/>
      <c r="AG2543" s="408"/>
      <c r="AH2543" s="400"/>
      <c r="AI2543" s="400"/>
      <c r="AJ2543" s="400"/>
      <c r="AK2543" s="400"/>
      <c r="AL2543" s="6"/>
      <c r="AM2543" s="6"/>
      <c r="AN2543" s="8"/>
    </row>
    <row r="2544" spans="1:40">
      <c r="A2544" s="725"/>
      <c r="B2544" s="727"/>
      <c r="C2544" s="726"/>
      <c r="D2544" s="726"/>
      <c r="E2544" s="400"/>
      <c r="F2544" s="401"/>
      <c r="G2544" s="400"/>
      <c r="H2544" s="400"/>
      <c r="I2544" s="400"/>
      <c r="J2544" s="409"/>
      <c r="K2544" s="400"/>
      <c r="L2544" s="400"/>
      <c r="M2544" s="400"/>
      <c r="N2544" s="400"/>
      <c r="O2544" s="400"/>
      <c r="P2544" s="400"/>
      <c r="Q2544" s="400"/>
      <c r="R2544" s="400"/>
      <c r="S2544" s="400"/>
      <c r="T2544" s="400"/>
      <c r="V2544" s="403"/>
      <c r="W2544" s="403"/>
      <c r="X2544" s="403"/>
      <c r="Y2544" s="400"/>
      <c r="Z2544" s="400"/>
      <c r="AA2544" s="400"/>
      <c r="AB2544" s="400"/>
      <c r="AC2544" s="400"/>
      <c r="AD2544" s="400"/>
      <c r="AE2544" s="400"/>
      <c r="AF2544" s="400"/>
      <c r="AG2544" s="408"/>
      <c r="AH2544" s="400"/>
      <c r="AI2544" s="400"/>
      <c r="AJ2544" s="400"/>
      <c r="AK2544" s="400"/>
      <c r="AL2544" s="6"/>
      <c r="AM2544" s="6"/>
      <c r="AN2544" s="8"/>
    </row>
    <row r="2545" spans="1:40">
      <c r="A2545" s="725"/>
      <c r="B2545" s="727"/>
      <c r="C2545" s="726"/>
      <c r="D2545" s="726"/>
      <c r="E2545" s="400"/>
      <c r="F2545" s="401"/>
      <c r="G2545" s="400"/>
      <c r="H2545" s="400"/>
      <c r="I2545" s="400"/>
      <c r="J2545" s="409"/>
      <c r="K2545" s="400"/>
      <c r="L2545" s="400"/>
      <c r="M2545" s="400"/>
      <c r="N2545" s="400"/>
      <c r="O2545" s="400"/>
      <c r="P2545" s="400"/>
      <c r="Q2545" s="400"/>
      <c r="R2545" s="400"/>
      <c r="S2545" s="400"/>
      <c r="T2545" s="400"/>
      <c r="V2545" s="403"/>
      <c r="W2545" s="403"/>
      <c r="X2545" s="403"/>
      <c r="Y2545" s="400"/>
      <c r="Z2545" s="400"/>
      <c r="AA2545" s="400"/>
      <c r="AB2545" s="400"/>
      <c r="AC2545" s="400"/>
      <c r="AD2545" s="400"/>
      <c r="AE2545" s="400"/>
      <c r="AF2545" s="400"/>
      <c r="AG2545" s="408"/>
      <c r="AH2545" s="400"/>
      <c r="AI2545" s="400"/>
      <c r="AJ2545" s="400"/>
      <c r="AK2545" s="400"/>
      <c r="AL2545" s="6"/>
      <c r="AM2545" s="6"/>
      <c r="AN2545" s="8"/>
    </row>
    <row r="2546" spans="1:40">
      <c r="A2546" s="725"/>
      <c r="B2546" s="727"/>
      <c r="C2546" s="726"/>
      <c r="D2546" s="726"/>
      <c r="E2546" s="400"/>
      <c r="F2546" s="401"/>
      <c r="G2546" s="400"/>
      <c r="H2546" s="400"/>
      <c r="I2546" s="400"/>
      <c r="J2546" s="409"/>
      <c r="K2546" s="400"/>
      <c r="L2546" s="400"/>
      <c r="M2546" s="400"/>
      <c r="N2546" s="400"/>
      <c r="O2546" s="400"/>
      <c r="P2546" s="400"/>
      <c r="Q2546" s="400"/>
      <c r="R2546" s="400"/>
      <c r="S2546" s="400"/>
      <c r="T2546" s="400"/>
      <c r="V2546" s="403"/>
      <c r="W2546" s="403"/>
      <c r="X2546" s="403"/>
      <c r="Y2546" s="400"/>
      <c r="Z2546" s="400"/>
      <c r="AA2546" s="400"/>
      <c r="AB2546" s="400"/>
      <c r="AC2546" s="400"/>
      <c r="AD2546" s="400"/>
      <c r="AE2546" s="400"/>
      <c r="AF2546" s="400"/>
      <c r="AG2546" s="408"/>
      <c r="AH2546" s="400"/>
      <c r="AI2546" s="400"/>
      <c r="AJ2546" s="400"/>
      <c r="AK2546" s="400"/>
      <c r="AL2546" s="6"/>
      <c r="AM2546" s="6"/>
      <c r="AN2546" s="8"/>
    </row>
    <row r="2547" spans="1:40">
      <c r="A2547" s="725"/>
      <c r="B2547" s="727"/>
      <c r="C2547" s="726"/>
      <c r="D2547" s="726"/>
      <c r="E2547" s="400"/>
      <c r="F2547" s="401"/>
      <c r="G2547" s="400"/>
      <c r="H2547" s="400"/>
      <c r="I2547" s="400"/>
      <c r="J2547" s="409"/>
      <c r="K2547" s="400"/>
      <c r="L2547" s="400"/>
      <c r="M2547" s="400"/>
      <c r="N2547" s="400"/>
      <c r="O2547" s="400"/>
      <c r="P2547" s="400"/>
      <c r="Q2547" s="400"/>
      <c r="R2547" s="400"/>
      <c r="S2547" s="400"/>
      <c r="T2547" s="400"/>
      <c r="V2547" s="403"/>
      <c r="W2547" s="403"/>
      <c r="X2547" s="403"/>
      <c r="Y2547" s="400"/>
      <c r="Z2547" s="400"/>
      <c r="AA2547" s="400"/>
      <c r="AB2547" s="400"/>
      <c r="AC2547" s="400"/>
      <c r="AD2547" s="400"/>
      <c r="AE2547" s="400"/>
      <c r="AF2547" s="400"/>
      <c r="AG2547" s="408"/>
      <c r="AH2547" s="400"/>
      <c r="AI2547" s="400"/>
      <c r="AJ2547" s="400"/>
      <c r="AK2547" s="400"/>
      <c r="AL2547" s="6"/>
      <c r="AM2547" s="6"/>
      <c r="AN2547" s="8"/>
    </row>
    <row r="2548" spans="1:40">
      <c r="A2548" s="725"/>
      <c r="B2548" s="727"/>
      <c r="C2548" s="726"/>
      <c r="D2548" s="726"/>
      <c r="E2548" s="400"/>
      <c r="F2548" s="401"/>
      <c r="G2548" s="400"/>
      <c r="H2548" s="400"/>
      <c r="I2548" s="400"/>
      <c r="J2548" s="409"/>
      <c r="K2548" s="400"/>
      <c r="L2548" s="400"/>
      <c r="M2548" s="400"/>
      <c r="N2548" s="400"/>
      <c r="O2548" s="400"/>
      <c r="P2548" s="400"/>
      <c r="Q2548" s="400"/>
      <c r="R2548" s="400"/>
      <c r="S2548" s="400"/>
      <c r="T2548" s="400"/>
      <c r="V2548" s="403"/>
      <c r="W2548" s="403"/>
      <c r="X2548" s="403"/>
      <c r="Y2548" s="400"/>
      <c r="Z2548" s="400"/>
      <c r="AA2548" s="400"/>
      <c r="AB2548" s="400"/>
      <c r="AC2548" s="400"/>
      <c r="AD2548" s="400"/>
      <c r="AE2548" s="400"/>
      <c r="AF2548" s="400"/>
      <c r="AG2548" s="408"/>
      <c r="AH2548" s="400"/>
      <c r="AI2548" s="400"/>
      <c r="AJ2548" s="400"/>
      <c r="AK2548" s="400"/>
      <c r="AL2548" s="6"/>
      <c r="AM2548" s="6"/>
      <c r="AN2548" s="8"/>
    </row>
    <row r="2549" spans="1:40">
      <c r="A2549" s="725"/>
      <c r="B2549" s="727"/>
      <c r="C2549" s="726"/>
      <c r="D2549" s="726"/>
      <c r="E2549" s="400"/>
      <c r="F2549" s="401"/>
      <c r="G2549" s="400"/>
      <c r="H2549" s="400"/>
      <c r="I2549" s="400"/>
      <c r="J2549" s="409"/>
      <c r="K2549" s="400"/>
      <c r="L2549" s="400"/>
      <c r="M2549" s="400"/>
      <c r="N2549" s="400"/>
      <c r="O2549" s="400"/>
      <c r="P2549" s="400"/>
      <c r="Q2549" s="400"/>
      <c r="R2549" s="400"/>
      <c r="S2549" s="400"/>
      <c r="T2549" s="400"/>
      <c r="V2549" s="403"/>
      <c r="W2549" s="403"/>
      <c r="X2549" s="403"/>
      <c r="Y2549" s="400"/>
      <c r="Z2549" s="400"/>
      <c r="AA2549" s="400"/>
      <c r="AB2549" s="400"/>
      <c r="AC2549" s="400"/>
      <c r="AD2549" s="400"/>
      <c r="AE2549" s="400"/>
      <c r="AF2549" s="400"/>
      <c r="AG2549" s="408"/>
      <c r="AH2549" s="400"/>
      <c r="AI2549" s="400"/>
      <c r="AJ2549" s="400"/>
      <c r="AK2549" s="400"/>
      <c r="AL2549" s="6"/>
      <c r="AM2549" s="6"/>
      <c r="AN2549" s="8"/>
    </row>
    <row r="2550" spans="1:40">
      <c r="A2550" s="725"/>
      <c r="B2550" s="727"/>
      <c r="C2550" s="726"/>
      <c r="D2550" s="726"/>
      <c r="E2550" s="400"/>
      <c r="F2550" s="401"/>
      <c r="G2550" s="400"/>
      <c r="H2550" s="400"/>
      <c r="I2550" s="400"/>
      <c r="J2550" s="409"/>
      <c r="K2550" s="400"/>
      <c r="L2550" s="400"/>
      <c r="M2550" s="400"/>
      <c r="N2550" s="400"/>
      <c r="O2550" s="400"/>
      <c r="P2550" s="400"/>
      <c r="Q2550" s="400"/>
      <c r="R2550" s="400"/>
      <c r="S2550" s="400"/>
      <c r="T2550" s="400"/>
      <c r="V2550" s="403"/>
      <c r="W2550" s="403"/>
      <c r="X2550" s="403"/>
      <c r="Y2550" s="400"/>
      <c r="Z2550" s="400"/>
      <c r="AA2550" s="400"/>
      <c r="AB2550" s="400"/>
      <c r="AC2550" s="400"/>
      <c r="AD2550" s="400"/>
      <c r="AE2550" s="400"/>
      <c r="AF2550" s="400"/>
      <c r="AG2550" s="408"/>
      <c r="AH2550" s="400"/>
      <c r="AI2550" s="400"/>
      <c r="AJ2550" s="400"/>
      <c r="AK2550" s="400"/>
      <c r="AL2550" s="6"/>
      <c r="AM2550" s="6"/>
      <c r="AN2550" s="8"/>
    </row>
    <row r="2551" spans="1:40">
      <c r="A2551" s="725"/>
      <c r="B2551" s="727"/>
      <c r="C2551" s="726"/>
      <c r="D2551" s="726"/>
      <c r="E2551" s="400"/>
      <c r="F2551" s="401"/>
      <c r="G2551" s="400"/>
      <c r="H2551" s="400"/>
      <c r="I2551" s="400"/>
      <c r="J2551" s="409"/>
      <c r="K2551" s="400"/>
      <c r="L2551" s="400"/>
      <c r="M2551" s="400"/>
      <c r="N2551" s="400"/>
      <c r="O2551" s="400"/>
      <c r="P2551" s="400"/>
      <c r="Q2551" s="400"/>
      <c r="R2551" s="400"/>
      <c r="S2551" s="400"/>
      <c r="T2551" s="400"/>
      <c r="V2551" s="403"/>
      <c r="W2551" s="403"/>
      <c r="X2551" s="403"/>
      <c r="Y2551" s="400"/>
      <c r="Z2551" s="400"/>
      <c r="AA2551" s="400"/>
      <c r="AB2551" s="400"/>
      <c r="AC2551" s="400"/>
      <c r="AD2551" s="400"/>
      <c r="AE2551" s="400"/>
      <c r="AF2551" s="400"/>
      <c r="AG2551" s="408"/>
      <c r="AH2551" s="400"/>
      <c r="AI2551" s="400"/>
      <c r="AJ2551" s="400"/>
      <c r="AK2551" s="400"/>
      <c r="AL2551" s="6"/>
      <c r="AM2551" s="6"/>
      <c r="AN2551" s="8"/>
    </row>
    <row r="2552" spans="1:40">
      <c r="A2552" s="725"/>
      <c r="B2552" s="727"/>
      <c r="C2552" s="726"/>
      <c r="D2552" s="726"/>
      <c r="E2552" s="400"/>
      <c r="F2552" s="401"/>
      <c r="G2552" s="400"/>
      <c r="H2552" s="400"/>
      <c r="I2552" s="400"/>
      <c r="J2552" s="409"/>
      <c r="K2552" s="400"/>
      <c r="L2552" s="400"/>
      <c r="M2552" s="400"/>
      <c r="N2552" s="400"/>
      <c r="O2552" s="400"/>
      <c r="P2552" s="400"/>
      <c r="Q2552" s="400"/>
      <c r="R2552" s="400"/>
      <c r="S2552" s="400"/>
      <c r="T2552" s="400"/>
      <c r="V2552" s="403"/>
      <c r="W2552" s="403"/>
      <c r="X2552" s="403"/>
      <c r="Y2552" s="400"/>
      <c r="Z2552" s="400"/>
      <c r="AA2552" s="400"/>
      <c r="AB2552" s="400"/>
      <c r="AC2552" s="400"/>
      <c r="AD2552" s="400"/>
      <c r="AE2552" s="400"/>
      <c r="AF2552" s="400"/>
      <c r="AG2552" s="408"/>
      <c r="AH2552" s="400"/>
      <c r="AI2552" s="400"/>
      <c r="AJ2552" s="400"/>
      <c r="AK2552" s="400"/>
      <c r="AL2552" s="6"/>
      <c r="AM2552" s="6"/>
      <c r="AN2552" s="8"/>
    </row>
    <row r="2553" spans="1:40">
      <c r="A2553" s="725"/>
      <c r="B2553" s="727"/>
      <c r="C2553" s="726"/>
      <c r="D2553" s="726"/>
      <c r="E2553" s="400"/>
      <c r="F2553" s="401"/>
      <c r="G2553" s="400"/>
      <c r="H2553" s="400"/>
      <c r="I2553" s="400"/>
      <c r="J2553" s="409"/>
      <c r="K2553" s="400"/>
      <c r="L2553" s="400"/>
      <c r="M2553" s="400"/>
      <c r="N2553" s="400"/>
      <c r="O2553" s="400"/>
      <c r="P2553" s="400"/>
      <c r="Q2553" s="400"/>
      <c r="R2553" s="400"/>
      <c r="S2553" s="400"/>
      <c r="T2553" s="400"/>
      <c r="V2553" s="403"/>
      <c r="W2553" s="403"/>
      <c r="X2553" s="403"/>
      <c r="Y2553" s="400"/>
      <c r="Z2553" s="400"/>
      <c r="AA2553" s="400"/>
      <c r="AB2553" s="400"/>
      <c r="AC2553" s="400"/>
      <c r="AD2553" s="400"/>
      <c r="AE2553" s="400"/>
      <c r="AF2553" s="400"/>
      <c r="AG2553" s="408"/>
      <c r="AH2553" s="400"/>
      <c r="AI2553" s="400"/>
      <c r="AJ2553" s="400"/>
      <c r="AK2553" s="400"/>
      <c r="AL2553" s="6"/>
      <c r="AM2553" s="6"/>
      <c r="AN2553" s="8"/>
    </row>
    <row r="2554" spans="1:40">
      <c r="A2554" s="725"/>
      <c r="B2554" s="727"/>
      <c r="C2554" s="726"/>
      <c r="D2554" s="726"/>
      <c r="E2554" s="400"/>
      <c r="F2554" s="401"/>
      <c r="G2554" s="400"/>
      <c r="H2554" s="400"/>
      <c r="I2554" s="400"/>
      <c r="J2554" s="409"/>
      <c r="K2554" s="400"/>
      <c r="L2554" s="400"/>
      <c r="M2554" s="400"/>
      <c r="N2554" s="400"/>
      <c r="O2554" s="400"/>
      <c r="P2554" s="400"/>
      <c r="Q2554" s="400"/>
      <c r="R2554" s="400"/>
      <c r="S2554" s="400"/>
      <c r="T2554" s="400"/>
      <c r="V2554" s="403"/>
      <c r="W2554" s="403"/>
      <c r="X2554" s="403"/>
      <c r="Y2554" s="400"/>
      <c r="Z2554" s="400"/>
      <c r="AA2554" s="400"/>
      <c r="AB2554" s="400"/>
      <c r="AC2554" s="400"/>
      <c r="AD2554" s="400"/>
      <c r="AE2554" s="400"/>
      <c r="AF2554" s="400"/>
      <c r="AG2554" s="408"/>
      <c r="AH2554" s="400"/>
      <c r="AI2554" s="400"/>
      <c r="AJ2554" s="400"/>
      <c r="AK2554" s="400"/>
      <c r="AL2554" s="6"/>
      <c r="AM2554" s="6"/>
      <c r="AN2554" s="8"/>
    </row>
    <row r="2555" spans="1:40">
      <c r="A2555" s="725"/>
      <c r="B2555" s="727"/>
      <c r="C2555" s="726"/>
      <c r="D2555" s="726"/>
      <c r="E2555" s="400"/>
      <c r="F2555" s="401"/>
      <c r="G2555" s="400"/>
      <c r="H2555" s="400"/>
      <c r="I2555" s="400"/>
      <c r="J2555" s="409"/>
      <c r="K2555" s="400"/>
      <c r="L2555" s="400"/>
      <c r="M2555" s="400"/>
      <c r="N2555" s="400"/>
      <c r="O2555" s="400"/>
      <c r="P2555" s="400"/>
      <c r="Q2555" s="400"/>
      <c r="R2555" s="400"/>
      <c r="S2555" s="400"/>
      <c r="T2555" s="400"/>
      <c r="V2555" s="403"/>
      <c r="W2555" s="403"/>
      <c r="X2555" s="403"/>
      <c r="Y2555" s="400"/>
      <c r="Z2555" s="400"/>
      <c r="AA2555" s="400"/>
      <c r="AB2555" s="400"/>
      <c r="AC2555" s="400"/>
      <c r="AD2555" s="400"/>
      <c r="AE2555" s="400"/>
      <c r="AF2555" s="400"/>
      <c r="AG2555" s="408"/>
      <c r="AH2555" s="400"/>
      <c r="AI2555" s="400"/>
      <c r="AJ2555" s="400"/>
      <c r="AK2555" s="400"/>
      <c r="AL2555" s="6"/>
      <c r="AM2555" s="6"/>
      <c r="AN2555" s="8"/>
    </row>
    <row r="2556" spans="1:40">
      <c r="A2556" s="725"/>
      <c r="B2556" s="727"/>
      <c r="C2556" s="726"/>
      <c r="D2556" s="726"/>
      <c r="E2556" s="400"/>
      <c r="F2556" s="401"/>
      <c r="G2556" s="400"/>
      <c r="H2556" s="400"/>
      <c r="I2556" s="400"/>
      <c r="J2556" s="409"/>
      <c r="K2556" s="400"/>
      <c r="L2556" s="400"/>
      <c r="M2556" s="400"/>
      <c r="N2556" s="400"/>
      <c r="O2556" s="400"/>
      <c r="P2556" s="400"/>
      <c r="Q2556" s="400"/>
      <c r="R2556" s="400"/>
      <c r="S2556" s="400"/>
      <c r="T2556" s="400"/>
      <c r="W2556" s="403"/>
      <c r="X2556" s="403"/>
      <c r="Y2556" s="400"/>
      <c r="Z2556" s="400"/>
      <c r="AA2556" s="400"/>
      <c r="AB2556" s="400"/>
      <c r="AC2556" s="400"/>
      <c r="AD2556" s="400"/>
      <c r="AE2556" s="400"/>
      <c r="AF2556" s="400"/>
      <c r="AG2556" s="408"/>
      <c r="AH2556" s="400"/>
      <c r="AI2556" s="400"/>
      <c r="AJ2556" s="400"/>
      <c r="AK2556" s="400"/>
      <c r="AL2556" s="6"/>
      <c r="AM2556" s="6"/>
      <c r="AN2556" s="8"/>
    </row>
    <row r="2557" spans="1:40">
      <c r="A2557" s="725"/>
      <c r="B2557" s="727"/>
      <c r="C2557" s="726"/>
      <c r="D2557" s="726"/>
      <c r="E2557" s="400"/>
      <c r="F2557" s="401"/>
      <c r="G2557" s="400"/>
      <c r="H2557" s="400"/>
      <c r="I2557" s="400"/>
      <c r="J2557" s="409"/>
      <c r="K2557" s="400"/>
      <c r="L2557" s="400"/>
      <c r="M2557" s="400"/>
      <c r="N2557" s="400"/>
      <c r="O2557" s="400"/>
      <c r="P2557" s="400"/>
      <c r="Q2557" s="400"/>
      <c r="R2557" s="400"/>
      <c r="S2557" s="400"/>
      <c r="T2557" s="400"/>
      <c r="V2557" s="403"/>
      <c r="W2557" s="403"/>
      <c r="X2557" s="403"/>
      <c r="Y2557" s="400"/>
      <c r="Z2557" s="400"/>
      <c r="AA2557" s="400"/>
      <c r="AB2557" s="400"/>
      <c r="AC2557" s="400"/>
      <c r="AD2557" s="400"/>
      <c r="AE2557" s="400"/>
      <c r="AF2557" s="400"/>
      <c r="AG2557" s="408"/>
      <c r="AH2557" s="400"/>
      <c r="AI2557" s="400"/>
      <c r="AJ2557" s="400"/>
      <c r="AK2557" s="400"/>
      <c r="AL2557" s="6"/>
      <c r="AM2557" s="6"/>
      <c r="AN2557" s="8"/>
    </row>
    <row r="2558" spans="1:40">
      <c r="A2558" s="725"/>
      <c r="B2558" s="727"/>
      <c r="C2558" s="726"/>
      <c r="D2558" s="726"/>
      <c r="E2558" s="400"/>
      <c r="F2558" s="401"/>
      <c r="G2558" s="400"/>
      <c r="H2558" s="400"/>
      <c r="I2558" s="400"/>
      <c r="J2558" s="409"/>
      <c r="K2558" s="400"/>
      <c r="L2558" s="400"/>
      <c r="M2558" s="400"/>
      <c r="N2558" s="400"/>
      <c r="O2558" s="400"/>
      <c r="P2558" s="400"/>
      <c r="Q2558" s="400"/>
      <c r="R2558" s="400"/>
      <c r="S2558" s="400"/>
      <c r="T2558" s="400"/>
      <c r="V2558" s="403"/>
      <c r="W2558" s="403"/>
      <c r="X2558" s="403"/>
      <c r="Y2558" s="400"/>
      <c r="Z2558" s="400"/>
      <c r="AA2558" s="400"/>
      <c r="AB2558" s="400"/>
      <c r="AC2558" s="400"/>
      <c r="AD2558" s="400"/>
      <c r="AE2558" s="400"/>
      <c r="AF2558" s="400"/>
      <c r="AG2558" s="408"/>
      <c r="AH2558" s="400"/>
      <c r="AI2558" s="400"/>
      <c r="AJ2558" s="400"/>
      <c r="AK2558" s="400"/>
      <c r="AL2558" s="6"/>
      <c r="AM2558" s="6"/>
      <c r="AN2558" s="8"/>
    </row>
    <row r="2559" spans="1:40">
      <c r="A2559" s="725"/>
      <c r="B2559" s="727"/>
      <c r="C2559" s="726"/>
      <c r="D2559" s="726"/>
      <c r="E2559" s="400"/>
      <c r="F2559" s="401"/>
      <c r="G2559" s="400"/>
      <c r="H2559" s="400"/>
      <c r="I2559" s="400"/>
      <c r="J2559" s="409"/>
      <c r="K2559" s="400"/>
      <c r="L2559" s="400"/>
      <c r="M2559" s="400"/>
      <c r="N2559" s="400"/>
      <c r="O2559" s="400"/>
      <c r="P2559" s="400"/>
      <c r="Q2559" s="400"/>
      <c r="R2559" s="400"/>
      <c r="S2559" s="400"/>
      <c r="T2559" s="400"/>
      <c r="V2559" s="403"/>
      <c r="W2559" s="403"/>
      <c r="X2559" s="403"/>
      <c r="Y2559" s="400"/>
      <c r="Z2559" s="400"/>
      <c r="AA2559" s="400"/>
      <c r="AB2559" s="400"/>
      <c r="AC2559" s="400"/>
      <c r="AD2559" s="400"/>
      <c r="AE2559" s="400"/>
      <c r="AF2559" s="400"/>
      <c r="AG2559" s="408"/>
      <c r="AH2559" s="400"/>
      <c r="AI2559" s="400"/>
      <c r="AJ2559" s="400"/>
      <c r="AK2559" s="400"/>
      <c r="AL2559" s="6"/>
      <c r="AM2559" s="6"/>
      <c r="AN2559" s="8"/>
    </row>
    <row r="2560" spans="1:40">
      <c r="A2560" s="725"/>
      <c r="B2560" s="727"/>
      <c r="C2560" s="726"/>
      <c r="D2560" s="726"/>
      <c r="E2560" s="400"/>
      <c r="F2560" s="401"/>
      <c r="G2560" s="400"/>
      <c r="H2560" s="400"/>
      <c r="I2560" s="400"/>
      <c r="J2560" s="409"/>
      <c r="K2560" s="400"/>
      <c r="L2560" s="400"/>
      <c r="M2560" s="400"/>
      <c r="N2560" s="400"/>
      <c r="O2560" s="400"/>
      <c r="P2560" s="400"/>
      <c r="Q2560" s="400"/>
      <c r="R2560" s="400"/>
      <c r="S2560" s="400"/>
      <c r="T2560" s="400"/>
      <c r="V2560" s="403"/>
      <c r="W2560" s="403"/>
      <c r="X2560" s="403"/>
      <c r="Y2560" s="400"/>
      <c r="Z2560" s="400"/>
      <c r="AA2560" s="400"/>
      <c r="AB2560" s="400"/>
      <c r="AC2560" s="400"/>
      <c r="AD2560" s="400"/>
      <c r="AE2560" s="400"/>
      <c r="AF2560" s="400"/>
      <c r="AG2560" s="408"/>
      <c r="AH2560" s="400"/>
      <c r="AI2560" s="400"/>
      <c r="AJ2560" s="400"/>
      <c r="AK2560" s="400"/>
      <c r="AL2560" s="6"/>
      <c r="AM2560" s="6"/>
      <c r="AN2560" s="8"/>
    </row>
    <row r="2561" spans="1:40">
      <c r="A2561" s="725"/>
      <c r="B2561" s="727"/>
      <c r="C2561" s="726"/>
      <c r="D2561" s="726"/>
      <c r="E2561" s="400"/>
      <c r="F2561" s="401"/>
      <c r="G2561" s="400"/>
      <c r="H2561" s="400"/>
      <c r="I2561" s="400"/>
      <c r="J2561" s="409"/>
      <c r="K2561" s="400"/>
      <c r="L2561" s="400"/>
      <c r="M2561" s="400"/>
      <c r="N2561" s="400"/>
      <c r="O2561" s="400"/>
      <c r="P2561" s="400"/>
      <c r="Q2561" s="400"/>
      <c r="R2561" s="400"/>
      <c r="S2561" s="400"/>
      <c r="T2561" s="400"/>
      <c r="V2561" s="403"/>
      <c r="W2561" s="403"/>
      <c r="X2561" s="403"/>
      <c r="Y2561" s="400"/>
      <c r="Z2561" s="400"/>
      <c r="AA2561" s="400"/>
      <c r="AB2561" s="400"/>
      <c r="AC2561" s="400"/>
      <c r="AD2561" s="400"/>
      <c r="AE2561" s="400"/>
      <c r="AF2561" s="400"/>
      <c r="AG2561" s="408"/>
      <c r="AH2561" s="400"/>
      <c r="AI2561" s="400"/>
      <c r="AJ2561" s="400"/>
      <c r="AK2561" s="400"/>
      <c r="AL2561" s="6"/>
      <c r="AM2561" s="6"/>
      <c r="AN2561" s="8"/>
    </row>
    <row r="2562" spans="1:40">
      <c r="A2562" s="725"/>
      <c r="B2562" s="727"/>
      <c r="C2562" s="726"/>
      <c r="D2562" s="726"/>
      <c r="E2562" s="400"/>
      <c r="F2562" s="401"/>
      <c r="G2562" s="400"/>
      <c r="H2562" s="400"/>
      <c r="I2562" s="400"/>
      <c r="J2562" s="409"/>
      <c r="K2562" s="400"/>
      <c r="L2562" s="400"/>
      <c r="M2562" s="400"/>
      <c r="N2562" s="400"/>
      <c r="O2562" s="400"/>
      <c r="P2562" s="400"/>
      <c r="Q2562" s="400"/>
      <c r="R2562" s="400"/>
      <c r="S2562" s="400"/>
      <c r="T2562" s="400"/>
      <c r="V2562" s="403"/>
      <c r="W2562" s="403"/>
      <c r="X2562" s="403"/>
      <c r="Y2562" s="400"/>
      <c r="Z2562" s="400"/>
      <c r="AA2562" s="400"/>
      <c r="AB2562" s="400"/>
      <c r="AC2562" s="400"/>
      <c r="AD2562" s="400"/>
      <c r="AE2562" s="400"/>
      <c r="AF2562" s="400"/>
      <c r="AG2562" s="408"/>
      <c r="AH2562" s="400"/>
      <c r="AI2562" s="400"/>
      <c r="AJ2562" s="400"/>
      <c r="AK2562" s="400"/>
      <c r="AL2562" s="6"/>
      <c r="AM2562" s="6"/>
      <c r="AN2562" s="8"/>
    </row>
    <row r="2563" spans="1:40">
      <c r="A2563" s="725"/>
      <c r="B2563" s="727"/>
      <c r="C2563" s="726"/>
      <c r="D2563" s="726"/>
      <c r="E2563" s="400"/>
      <c r="F2563" s="401"/>
      <c r="G2563" s="400"/>
      <c r="H2563" s="400"/>
      <c r="I2563" s="400"/>
      <c r="J2563" s="409"/>
      <c r="K2563" s="400"/>
      <c r="L2563" s="400"/>
      <c r="M2563" s="400"/>
      <c r="N2563" s="400"/>
      <c r="O2563" s="400"/>
      <c r="P2563" s="400"/>
      <c r="Q2563" s="400"/>
      <c r="R2563" s="400"/>
      <c r="S2563" s="400"/>
      <c r="T2563" s="400"/>
      <c r="V2563" s="403"/>
      <c r="W2563" s="403"/>
      <c r="X2563" s="403"/>
      <c r="Y2563" s="400"/>
      <c r="Z2563" s="400"/>
      <c r="AA2563" s="400"/>
      <c r="AB2563" s="400"/>
      <c r="AC2563" s="400"/>
      <c r="AD2563" s="400"/>
      <c r="AE2563" s="400"/>
      <c r="AF2563" s="400"/>
      <c r="AG2563" s="408"/>
      <c r="AH2563" s="400"/>
      <c r="AI2563" s="400"/>
      <c r="AJ2563" s="400"/>
      <c r="AK2563" s="400"/>
      <c r="AL2563" s="6"/>
      <c r="AM2563" s="6"/>
      <c r="AN2563" s="8"/>
    </row>
    <row r="2564" spans="1:40">
      <c r="A2564" s="725"/>
      <c r="B2564" s="727"/>
      <c r="C2564" s="726"/>
      <c r="D2564" s="726"/>
      <c r="E2564" s="400"/>
      <c r="F2564" s="401"/>
      <c r="G2564" s="400"/>
      <c r="H2564" s="400"/>
      <c r="I2564" s="400"/>
      <c r="J2564" s="409"/>
      <c r="K2564" s="400"/>
      <c r="L2564" s="400"/>
      <c r="M2564" s="400"/>
      <c r="N2564" s="400"/>
      <c r="O2564" s="400"/>
      <c r="P2564" s="400"/>
      <c r="Q2564" s="400"/>
      <c r="R2564" s="400"/>
      <c r="S2564" s="400"/>
      <c r="T2564" s="400"/>
      <c r="V2564" s="403"/>
      <c r="W2564" s="403"/>
      <c r="X2564" s="403"/>
      <c r="Y2564" s="400"/>
      <c r="Z2564" s="400"/>
      <c r="AA2564" s="400"/>
      <c r="AB2564" s="400"/>
      <c r="AC2564" s="400"/>
      <c r="AD2564" s="400"/>
      <c r="AE2564" s="400"/>
      <c r="AF2564" s="400"/>
      <c r="AG2564" s="408"/>
      <c r="AH2564" s="400"/>
      <c r="AI2564" s="400"/>
      <c r="AJ2564" s="400"/>
      <c r="AK2564" s="400"/>
      <c r="AL2564" s="6"/>
      <c r="AM2564" s="6"/>
      <c r="AN2564" s="8"/>
    </row>
    <row r="2565" spans="1:40">
      <c r="A2565" s="725"/>
      <c r="B2565" s="727"/>
      <c r="C2565" s="726"/>
      <c r="D2565" s="726"/>
      <c r="E2565" s="400"/>
      <c r="F2565" s="401"/>
      <c r="G2565" s="400"/>
      <c r="H2565" s="400"/>
      <c r="I2565" s="400"/>
      <c r="J2565" s="409"/>
      <c r="K2565" s="400"/>
      <c r="L2565" s="400"/>
      <c r="M2565" s="400"/>
      <c r="N2565" s="400"/>
      <c r="O2565" s="400"/>
      <c r="P2565" s="400"/>
      <c r="Q2565" s="400"/>
      <c r="R2565" s="400"/>
      <c r="S2565" s="400"/>
      <c r="T2565" s="400"/>
      <c r="V2565" s="403"/>
      <c r="W2565" s="403"/>
      <c r="X2565" s="403"/>
      <c r="Y2565" s="400"/>
      <c r="Z2565" s="400"/>
      <c r="AA2565" s="400"/>
      <c r="AB2565" s="400"/>
      <c r="AC2565" s="400"/>
      <c r="AD2565" s="400"/>
      <c r="AE2565" s="400"/>
      <c r="AF2565" s="400"/>
      <c r="AG2565" s="408"/>
      <c r="AH2565" s="400"/>
      <c r="AI2565" s="400"/>
      <c r="AJ2565" s="400"/>
      <c r="AK2565" s="400"/>
      <c r="AL2565" s="6"/>
      <c r="AM2565" s="6"/>
      <c r="AN2565" s="8"/>
    </row>
    <row r="2566" spans="1:40">
      <c r="A2566" s="725"/>
      <c r="B2566" s="727"/>
      <c r="C2566" s="726"/>
      <c r="D2566" s="726"/>
      <c r="E2566" s="400"/>
      <c r="F2566" s="401"/>
      <c r="G2566" s="400"/>
      <c r="H2566" s="400"/>
      <c r="I2566" s="400"/>
      <c r="J2566" s="409"/>
      <c r="K2566" s="400"/>
      <c r="L2566" s="400"/>
      <c r="M2566" s="400"/>
      <c r="N2566" s="400"/>
      <c r="O2566" s="400"/>
      <c r="P2566" s="400"/>
      <c r="Q2566" s="400"/>
      <c r="R2566" s="400"/>
      <c r="S2566" s="400"/>
      <c r="T2566" s="400"/>
      <c r="V2566" s="403"/>
      <c r="W2566" s="403"/>
      <c r="X2566" s="403"/>
      <c r="Y2566" s="400"/>
      <c r="Z2566" s="400"/>
      <c r="AA2566" s="400"/>
      <c r="AB2566" s="400"/>
      <c r="AC2566" s="400"/>
      <c r="AD2566" s="400"/>
      <c r="AE2566" s="400"/>
      <c r="AF2566" s="400"/>
      <c r="AG2566" s="408"/>
      <c r="AH2566" s="400"/>
      <c r="AI2566" s="400"/>
      <c r="AJ2566" s="400"/>
      <c r="AK2566" s="400"/>
      <c r="AL2566" s="6"/>
      <c r="AM2566" s="6"/>
      <c r="AN2566" s="8"/>
    </row>
    <row r="2567" spans="1:40">
      <c r="A2567" s="725"/>
      <c r="B2567" s="727"/>
      <c r="C2567" s="726"/>
      <c r="D2567" s="726"/>
      <c r="E2567" s="400"/>
      <c r="F2567" s="401"/>
      <c r="G2567" s="400"/>
      <c r="H2567" s="400"/>
      <c r="I2567" s="400"/>
      <c r="J2567" s="409"/>
      <c r="K2567" s="400"/>
      <c r="L2567" s="400"/>
      <c r="M2567" s="400"/>
      <c r="N2567" s="400"/>
      <c r="O2567" s="400"/>
      <c r="P2567" s="400"/>
      <c r="Q2567" s="400"/>
      <c r="R2567" s="400"/>
      <c r="S2567" s="400"/>
      <c r="T2567" s="400"/>
      <c r="V2567" s="403"/>
      <c r="W2567" s="403"/>
      <c r="X2567" s="403"/>
      <c r="Y2567" s="400"/>
      <c r="Z2567" s="400"/>
      <c r="AA2567" s="400"/>
      <c r="AB2567" s="400"/>
      <c r="AC2567" s="400"/>
      <c r="AD2567" s="400"/>
      <c r="AE2567" s="400"/>
      <c r="AF2567" s="400"/>
      <c r="AG2567" s="408"/>
      <c r="AH2567" s="400"/>
      <c r="AI2567" s="400"/>
      <c r="AJ2567" s="400"/>
      <c r="AK2567" s="400"/>
      <c r="AL2567" s="6"/>
      <c r="AM2567" s="6"/>
      <c r="AN2567" s="8"/>
    </row>
    <row r="2568" spans="1:40">
      <c r="A2568" s="725"/>
      <c r="B2568" s="727"/>
      <c r="C2568" s="726"/>
      <c r="D2568" s="726"/>
      <c r="E2568" s="400"/>
      <c r="F2568" s="401"/>
      <c r="G2568" s="400"/>
      <c r="H2568" s="400"/>
      <c r="I2568" s="400"/>
      <c r="J2568" s="409"/>
      <c r="K2568" s="400"/>
      <c r="L2568" s="400"/>
      <c r="M2568" s="400"/>
      <c r="N2568" s="400"/>
      <c r="O2568" s="400"/>
      <c r="P2568" s="400"/>
      <c r="Q2568" s="400"/>
      <c r="R2568" s="400"/>
      <c r="S2568" s="400"/>
      <c r="T2568" s="400"/>
      <c r="V2568" s="403"/>
      <c r="W2568" s="403"/>
      <c r="X2568" s="403"/>
      <c r="Y2568" s="400"/>
      <c r="Z2568" s="400"/>
      <c r="AA2568" s="400"/>
      <c r="AB2568" s="400"/>
      <c r="AC2568" s="400"/>
      <c r="AD2568" s="400"/>
      <c r="AE2568" s="400"/>
      <c r="AF2568" s="400"/>
      <c r="AG2568" s="408"/>
      <c r="AH2568" s="400"/>
      <c r="AI2568" s="400"/>
      <c r="AJ2568" s="400"/>
      <c r="AK2568" s="400"/>
      <c r="AL2568" s="6"/>
      <c r="AM2568" s="6"/>
      <c r="AN2568" s="8"/>
    </row>
    <row r="2569" spans="1:40">
      <c r="A2569" s="725"/>
      <c r="B2569" s="727"/>
      <c r="C2569" s="726"/>
      <c r="D2569" s="726"/>
      <c r="E2569" s="400"/>
      <c r="F2569" s="401"/>
      <c r="G2569" s="400"/>
      <c r="H2569" s="400"/>
      <c r="I2569" s="400"/>
      <c r="J2569" s="409"/>
      <c r="K2569" s="400"/>
      <c r="L2569" s="400"/>
      <c r="M2569" s="400"/>
      <c r="N2569" s="400"/>
      <c r="O2569" s="400"/>
      <c r="P2569" s="400"/>
      <c r="Q2569" s="400"/>
      <c r="R2569" s="400"/>
      <c r="S2569" s="400"/>
      <c r="T2569" s="400"/>
      <c r="V2569" s="403"/>
      <c r="W2569" s="403"/>
      <c r="X2569" s="403"/>
      <c r="Y2569" s="400"/>
      <c r="Z2569" s="400"/>
      <c r="AA2569" s="400"/>
      <c r="AB2569" s="400"/>
      <c r="AC2569" s="400"/>
      <c r="AD2569" s="400"/>
      <c r="AE2569" s="400"/>
      <c r="AF2569" s="400"/>
      <c r="AG2569" s="408"/>
      <c r="AH2569" s="400"/>
      <c r="AI2569" s="400"/>
      <c r="AJ2569" s="400"/>
      <c r="AK2569" s="400"/>
      <c r="AL2569" s="6"/>
      <c r="AM2569" s="6"/>
      <c r="AN2569" s="8"/>
    </row>
    <row r="2570" spans="1:40">
      <c r="A2570" s="725"/>
      <c r="B2570" s="727"/>
      <c r="C2570" s="726"/>
      <c r="D2570" s="726"/>
      <c r="E2570" s="400"/>
      <c r="F2570" s="401"/>
      <c r="G2570" s="400"/>
      <c r="H2570" s="400"/>
      <c r="I2570" s="400"/>
      <c r="J2570" s="409"/>
      <c r="K2570" s="400"/>
      <c r="L2570" s="400"/>
      <c r="M2570" s="400"/>
      <c r="N2570" s="400"/>
      <c r="O2570" s="400"/>
      <c r="P2570" s="400"/>
      <c r="Q2570" s="400"/>
      <c r="R2570" s="400"/>
      <c r="S2570" s="400"/>
      <c r="T2570" s="400"/>
      <c r="V2570" s="403"/>
      <c r="W2570" s="403"/>
      <c r="X2570" s="403"/>
      <c r="Y2570" s="400"/>
      <c r="Z2570" s="400"/>
      <c r="AA2570" s="400"/>
      <c r="AB2570" s="400"/>
      <c r="AC2570" s="400"/>
      <c r="AD2570" s="400"/>
      <c r="AE2570" s="400"/>
      <c r="AF2570" s="400"/>
      <c r="AG2570" s="408"/>
      <c r="AH2570" s="400"/>
      <c r="AI2570" s="400"/>
      <c r="AJ2570" s="400"/>
      <c r="AK2570" s="400"/>
      <c r="AL2570" s="6"/>
      <c r="AM2570" s="6"/>
      <c r="AN2570" s="8"/>
    </row>
    <row r="2571" spans="1:40">
      <c r="A2571" s="725"/>
      <c r="B2571" s="727"/>
      <c r="C2571" s="726"/>
      <c r="D2571" s="726"/>
      <c r="E2571" s="400"/>
      <c r="F2571" s="401"/>
      <c r="G2571" s="400"/>
      <c r="H2571" s="400"/>
      <c r="I2571" s="400"/>
      <c r="J2571" s="409"/>
      <c r="K2571" s="400"/>
      <c r="L2571" s="400"/>
      <c r="M2571" s="400"/>
      <c r="N2571" s="400"/>
      <c r="O2571" s="400"/>
      <c r="P2571" s="400"/>
      <c r="Q2571" s="400"/>
      <c r="R2571" s="400"/>
      <c r="S2571" s="400"/>
      <c r="T2571" s="400"/>
      <c r="V2571" s="403"/>
      <c r="W2571" s="403"/>
      <c r="X2571" s="403"/>
      <c r="Y2571" s="400"/>
      <c r="Z2571" s="400"/>
      <c r="AA2571" s="400"/>
      <c r="AB2571" s="400"/>
      <c r="AC2571" s="400"/>
      <c r="AD2571" s="400"/>
      <c r="AE2571" s="400"/>
      <c r="AF2571" s="400"/>
      <c r="AG2571" s="408"/>
      <c r="AH2571" s="400"/>
      <c r="AI2571" s="400"/>
      <c r="AJ2571" s="400"/>
      <c r="AK2571" s="400"/>
      <c r="AL2571" s="6"/>
      <c r="AM2571" s="6"/>
      <c r="AN2571" s="8"/>
    </row>
    <row r="2572" spans="1:40">
      <c r="A2572" s="725"/>
      <c r="B2572" s="727"/>
      <c r="C2572" s="726"/>
      <c r="D2572" s="726"/>
      <c r="E2572" s="400"/>
      <c r="F2572" s="401"/>
      <c r="G2572" s="400"/>
      <c r="H2572" s="400"/>
      <c r="I2572" s="400"/>
      <c r="J2572" s="409"/>
      <c r="K2572" s="400"/>
      <c r="L2572" s="400"/>
      <c r="M2572" s="400"/>
      <c r="N2572" s="400"/>
      <c r="O2572" s="400"/>
      <c r="P2572" s="400"/>
      <c r="Q2572" s="400"/>
      <c r="R2572" s="400"/>
      <c r="S2572" s="400"/>
      <c r="T2572" s="400"/>
      <c r="V2572" s="403"/>
      <c r="W2572" s="403"/>
      <c r="X2572" s="403"/>
      <c r="Y2572" s="400"/>
      <c r="Z2572" s="400"/>
      <c r="AA2572" s="400"/>
      <c r="AB2572" s="400"/>
      <c r="AC2572" s="400"/>
      <c r="AD2572" s="400"/>
      <c r="AE2572" s="400"/>
      <c r="AF2572" s="400"/>
      <c r="AG2572" s="408"/>
      <c r="AH2572" s="400"/>
      <c r="AI2572" s="400"/>
      <c r="AJ2572" s="400"/>
      <c r="AK2572" s="400"/>
      <c r="AL2572" s="6"/>
      <c r="AM2572" s="6"/>
      <c r="AN2572" s="8"/>
    </row>
    <row r="2573" spans="1:40">
      <c r="A2573" s="725"/>
      <c r="B2573" s="727"/>
      <c r="C2573" s="726"/>
      <c r="D2573" s="726"/>
      <c r="E2573" s="400"/>
      <c r="F2573" s="401"/>
      <c r="G2573" s="400"/>
      <c r="H2573" s="400"/>
      <c r="I2573" s="400"/>
      <c r="J2573" s="409"/>
      <c r="K2573" s="400"/>
      <c r="L2573" s="400"/>
      <c r="M2573" s="400"/>
      <c r="N2573" s="400"/>
      <c r="O2573" s="400"/>
      <c r="P2573" s="400"/>
      <c r="Q2573" s="400"/>
      <c r="R2573" s="400"/>
      <c r="S2573" s="400"/>
      <c r="T2573" s="400"/>
      <c r="V2573" s="403"/>
      <c r="W2573" s="403"/>
      <c r="X2573" s="403"/>
      <c r="Y2573" s="400"/>
      <c r="Z2573" s="400"/>
      <c r="AA2573" s="400"/>
      <c r="AB2573" s="400"/>
      <c r="AC2573" s="400"/>
      <c r="AD2573" s="400"/>
      <c r="AE2573" s="400"/>
      <c r="AF2573" s="400"/>
      <c r="AG2573" s="408"/>
      <c r="AH2573" s="400"/>
      <c r="AI2573" s="400"/>
      <c r="AJ2573" s="400"/>
      <c r="AK2573" s="400"/>
      <c r="AL2573" s="6"/>
      <c r="AM2573" s="6"/>
      <c r="AN2573" s="8"/>
    </row>
    <row r="2574" spans="1:40">
      <c r="A2574" s="725"/>
      <c r="B2574" s="727"/>
      <c r="C2574" s="726"/>
      <c r="D2574" s="726"/>
      <c r="E2574" s="400"/>
      <c r="F2574" s="401"/>
      <c r="G2574" s="400"/>
      <c r="H2574" s="400"/>
      <c r="I2574" s="400"/>
      <c r="J2574" s="409"/>
      <c r="K2574" s="400"/>
      <c r="L2574" s="400"/>
      <c r="M2574" s="400"/>
      <c r="N2574" s="400"/>
      <c r="O2574" s="400"/>
      <c r="P2574" s="400"/>
      <c r="Q2574" s="400"/>
      <c r="R2574" s="400"/>
      <c r="S2574" s="400"/>
      <c r="T2574" s="400"/>
      <c r="V2574" s="403"/>
      <c r="W2574" s="403"/>
      <c r="X2574" s="403"/>
      <c r="Y2574" s="400"/>
      <c r="Z2574" s="400"/>
      <c r="AA2574" s="400"/>
      <c r="AB2574" s="400"/>
      <c r="AC2574" s="400"/>
      <c r="AD2574" s="400"/>
      <c r="AE2574" s="400"/>
      <c r="AF2574" s="400"/>
      <c r="AG2574" s="408"/>
      <c r="AH2574" s="400"/>
      <c r="AI2574" s="400"/>
      <c r="AJ2574" s="400"/>
      <c r="AK2574" s="400"/>
      <c r="AL2574" s="6"/>
      <c r="AM2574" s="6"/>
      <c r="AN2574" s="8"/>
    </row>
    <row r="2575" spans="1:40">
      <c r="A2575" s="725"/>
      <c r="B2575" s="727"/>
      <c r="C2575" s="726"/>
      <c r="D2575" s="726"/>
      <c r="E2575" s="400"/>
      <c r="F2575" s="401"/>
      <c r="G2575" s="400"/>
      <c r="H2575" s="400"/>
      <c r="I2575" s="400"/>
      <c r="J2575" s="409"/>
      <c r="K2575" s="400"/>
      <c r="L2575" s="400"/>
      <c r="M2575" s="400"/>
      <c r="N2575" s="400"/>
      <c r="O2575" s="400"/>
      <c r="P2575" s="400"/>
      <c r="Q2575" s="400"/>
      <c r="R2575" s="400"/>
      <c r="S2575" s="400"/>
      <c r="T2575" s="400"/>
      <c r="V2575" s="403"/>
      <c r="W2575" s="403"/>
      <c r="X2575" s="403"/>
      <c r="Y2575" s="400"/>
      <c r="Z2575" s="400"/>
      <c r="AA2575" s="400"/>
      <c r="AB2575" s="400"/>
      <c r="AC2575" s="400"/>
      <c r="AD2575" s="400"/>
      <c r="AE2575" s="400"/>
      <c r="AF2575" s="400"/>
      <c r="AG2575" s="408"/>
      <c r="AH2575" s="400"/>
      <c r="AI2575" s="400"/>
      <c r="AJ2575" s="400"/>
      <c r="AK2575" s="400"/>
      <c r="AL2575" s="6"/>
      <c r="AM2575" s="6"/>
      <c r="AN2575" s="8"/>
    </row>
    <row r="2576" spans="1:40">
      <c r="A2576" s="725"/>
      <c r="B2576" s="727"/>
      <c r="C2576" s="726"/>
      <c r="D2576" s="726"/>
      <c r="E2576" s="400"/>
      <c r="F2576" s="401"/>
      <c r="G2576" s="400"/>
      <c r="H2576" s="400"/>
      <c r="I2576" s="400"/>
      <c r="J2576" s="409"/>
      <c r="K2576" s="400"/>
      <c r="L2576" s="400"/>
      <c r="M2576" s="400"/>
      <c r="N2576" s="400"/>
      <c r="O2576" s="400"/>
      <c r="P2576" s="400"/>
      <c r="Q2576" s="400"/>
      <c r="R2576" s="400"/>
      <c r="S2576" s="400"/>
      <c r="T2576" s="400"/>
      <c r="V2576" s="403"/>
      <c r="W2576" s="403"/>
      <c r="X2576" s="403"/>
      <c r="Y2576" s="400"/>
      <c r="Z2576" s="400"/>
      <c r="AA2576" s="400"/>
      <c r="AB2576" s="400"/>
      <c r="AC2576" s="400"/>
      <c r="AD2576" s="400"/>
      <c r="AE2576" s="400"/>
      <c r="AF2576" s="400"/>
      <c r="AG2576" s="408"/>
      <c r="AH2576" s="400"/>
      <c r="AI2576" s="400"/>
      <c r="AJ2576" s="400"/>
      <c r="AK2576" s="400"/>
      <c r="AL2576" s="6"/>
      <c r="AM2576" s="6"/>
      <c r="AN2576" s="8"/>
    </row>
    <row r="2577" spans="1:40">
      <c r="A2577" s="725"/>
      <c r="B2577" s="727"/>
      <c r="C2577" s="726"/>
      <c r="D2577" s="726"/>
      <c r="E2577" s="400"/>
      <c r="F2577" s="401"/>
      <c r="G2577" s="400"/>
      <c r="H2577" s="400"/>
      <c r="I2577" s="400"/>
      <c r="J2577" s="409"/>
      <c r="K2577" s="400"/>
      <c r="L2577" s="400"/>
      <c r="M2577" s="400"/>
      <c r="N2577" s="400"/>
      <c r="O2577" s="400"/>
      <c r="P2577" s="400"/>
      <c r="Q2577" s="400"/>
      <c r="R2577" s="400"/>
      <c r="S2577" s="400"/>
      <c r="T2577" s="400"/>
      <c r="V2577" s="403"/>
      <c r="W2577" s="403"/>
      <c r="X2577" s="403"/>
      <c r="Y2577" s="400"/>
      <c r="Z2577" s="400"/>
      <c r="AA2577" s="400"/>
      <c r="AB2577" s="400"/>
      <c r="AC2577" s="400"/>
      <c r="AD2577" s="400"/>
      <c r="AE2577" s="400"/>
      <c r="AF2577" s="400"/>
      <c r="AG2577" s="408"/>
      <c r="AH2577" s="400"/>
      <c r="AI2577" s="400"/>
      <c r="AJ2577" s="400"/>
      <c r="AK2577" s="400"/>
      <c r="AL2577" s="6"/>
      <c r="AM2577" s="6"/>
      <c r="AN2577" s="8"/>
    </row>
    <row r="2578" spans="1:40">
      <c r="A2578" s="725"/>
      <c r="B2578" s="727"/>
      <c r="C2578" s="726"/>
      <c r="D2578" s="726"/>
      <c r="E2578" s="400"/>
      <c r="F2578" s="401"/>
      <c r="G2578" s="400"/>
      <c r="H2578" s="400"/>
      <c r="I2578" s="400"/>
      <c r="J2578" s="409"/>
      <c r="K2578" s="400"/>
      <c r="L2578" s="400"/>
      <c r="M2578" s="400"/>
      <c r="N2578" s="400"/>
      <c r="O2578" s="400"/>
      <c r="P2578" s="400"/>
      <c r="Q2578" s="400"/>
      <c r="R2578" s="400"/>
      <c r="S2578" s="400"/>
      <c r="T2578" s="400"/>
      <c r="V2578" s="403"/>
      <c r="W2578" s="403"/>
      <c r="X2578" s="403"/>
      <c r="Y2578" s="400"/>
      <c r="Z2578" s="400"/>
      <c r="AA2578" s="400"/>
      <c r="AB2578" s="400"/>
      <c r="AC2578" s="400"/>
      <c r="AD2578" s="400"/>
      <c r="AE2578" s="400"/>
      <c r="AF2578" s="400"/>
      <c r="AG2578" s="408"/>
      <c r="AH2578" s="400"/>
      <c r="AI2578" s="400"/>
      <c r="AJ2578" s="400"/>
      <c r="AK2578" s="400"/>
      <c r="AL2578" s="6"/>
      <c r="AM2578" s="6"/>
      <c r="AN2578" s="8"/>
    </row>
    <row r="2579" spans="1:40">
      <c r="A2579" s="725"/>
      <c r="B2579" s="727"/>
      <c r="C2579" s="726"/>
      <c r="D2579" s="726"/>
      <c r="E2579" s="400"/>
      <c r="F2579" s="401"/>
      <c r="G2579" s="400"/>
      <c r="H2579" s="400"/>
      <c r="I2579" s="400"/>
      <c r="J2579" s="409"/>
      <c r="K2579" s="400"/>
      <c r="L2579" s="400"/>
      <c r="M2579" s="400"/>
      <c r="N2579" s="400"/>
      <c r="O2579" s="400"/>
      <c r="P2579" s="400"/>
      <c r="Q2579" s="400"/>
      <c r="R2579" s="400"/>
      <c r="S2579" s="400"/>
      <c r="T2579" s="400"/>
      <c r="V2579" s="403"/>
      <c r="W2579" s="403"/>
      <c r="X2579" s="403"/>
      <c r="Y2579" s="400"/>
      <c r="Z2579" s="400"/>
      <c r="AA2579" s="400"/>
      <c r="AB2579" s="400"/>
      <c r="AC2579" s="400"/>
      <c r="AD2579" s="400"/>
      <c r="AE2579" s="400"/>
      <c r="AF2579" s="400"/>
      <c r="AG2579" s="408"/>
      <c r="AH2579" s="400"/>
      <c r="AI2579" s="400"/>
      <c r="AJ2579" s="400"/>
      <c r="AK2579" s="400"/>
      <c r="AL2579" s="6"/>
      <c r="AM2579" s="6"/>
      <c r="AN2579" s="8"/>
    </row>
    <row r="2580" spans="1:40">
      <c r="A2580" s="725"/>
      <c r="B2580" s="727"/>
      <c r="C2580" s="726"/>
      <c r="D2580" s="726"/>
      <c r="E2580" s="400"/>
      <c r="F2580" s="401"/>
      <c r="G2580" s="400"/>
      <c r="H2580" s="400"/>
      <c r="I2580" s="400"/>
      <c r="J2580" s="409"/>
      <c r="K2580" s="400"/>
      <c r="L2580" s="400"/>
      <c r="M2580" s="400"/>
      <c r="N2580" s="400"/>
      <c r="O2580" s="400"/>
      <c r="P2580" s="400"/>
      <c r="Q2580" s="400"/>
      <c r="R2580" s="400"/>
      <c r="S2580" s="400"/>
      <c r="T2580" s="400"/>
      <c r="V2580" s="403"/>
      <c r="W2580" s="403"/>
      <c r="X2580" s="403"/>
      <c r="Y2580" s="400"/>
      <c r="Z2580" s="400"/>
      <c r="AA2580" s="400"/>
      <c r="AB2580" s="400"/>
      <c r="AC2580" s="400"/>
      <c r="AD2580" s="400"/>
      <c r="AE2580" s="400"/>
      <c r="AF2580" s="400"/>
      <c r="AG2580" s="408"/>
      <c r="AH2580" s="400"/>
      <c r="AI2580" s="400"/>
      <c r="AJ2580" s="400"/>
      <c r="AK2580" s="400"/>
      <c r="AL2580" s="6"/>
      <c r="AM2580" s="6"/>
      <c r="AN2580" s="8"/>
    </row>
    <row r="2581" spans="1:40">
      <c r="A2581" s="725"/>
      <c r="B2581" s="727"/>
      <c r="C2581" s="726"/>
      <c r="D2581" s="726"/>
      <c r="E2581" s="400"/>
      <c r="F2581" s="401"/>
      <c r="G2581" s="400"/>
      <c r="H2581" s="400"/>
      <c r="I2581" s="400"/>
      <c r="J2581" s="409"/>
      <c r="K2581" s="400"/>
      <c r="L2581" s="400"/>
      <c r="M2581" s="400"/>
      <c r="N2581" s="400"/>
      <c r="O2581" s="400"/>
      <c r="P2581" s="400"/>
      <c r="Q2581" s="400"/>
      <c r="R2581" s="400"/>
      <c r="S2581" s="400"/>
      <c r="T2581" s="400"/>
      <c r="V2581" s="403"/>
      <c r="W2581" s="403"/>
      <c r="X2581" s="403"/>
      <c r="Y2581" s="400"/>
      <c r="Z2581" s="400"/>
      <c r="AA2581" s="400"/>
      <c r="AB2581" s="400"/>
      <c r="AC2581" s="400"/>
      <c r="AD2581" s="400"/>
      <c r="AE2581" s="400"/>
      <c r="AF2581" s="400"/>
      <c r="AG2581" s="408"/>
      <c r="AH2581" s="400"/>
      <c r="AI2581" s="400"/>
      <c r="AJ2581" s="400"/>
      <c r="AK2581" s="400"/>
      <c r="AL2581" s="6"/>
      <c r="AM2581" s="6"/>
      <c r="AN2581" s="8"/>
    </row>
    <row r="2582" spans="1:40">
      <c r="A2582" s="725"/>
      <c r="B2582" s="727"/>
      <c r="C2582" s="726"/>
      <c r="D2582" s="726"/>
      <c r="E2582" s="400"/>
      <c r="F2582" s="401"/>
      <c r="G2582" s="400"/>
      <c r="H2582" s="400"/>
      <c r="I2582" s="400"/>
      <c r="J2582" s="409"/>
      <c r="K2582" s="400"/>
      <c r="L2582" s="400"/>
      <c r="M2582" s="400"/>
      <c r="N2582" s="400"/>
      <c r="O2582" s="400"/>
      <c r="P2582" s="400"/>
      <c r="Q2582" s="400"/>
      <c r="R2582" s="400"/>
      <c r="S2582" s="400"/>
      <c r="T2582" s="400"/>
      <c r="V2582" s="403"/>
      <c r="W2582" s="403"/>
      <c r="X2582" s="403"/>
      <c r="Y2582" s="400"/>
      <c r="Z2582" s="400"/>
      <c r="AA2582" s="400"/>
      <c r="AB2582" s="400"/>
      <c r="AC2582" s="400"/>
      <c r="AD2582" s="400"/>
      <c r="AE2582" s="400"/>
      <c r="AF2582" s="400"/>
      <c r="AG2582" s="408"/>
      <c r="AH2582" s="400"/>
      <c r="AI2582" s="400"/>
      <c r="AJ2582" s="400"/>
      <c r="AK2582" s="400"/>
      <c r="AL2582" s="6"/>
      <c r="AM2582" s="6"/>
      <c r="AN2582" s="8"/>
    </row>
    <row r="2583" spans="1:40">
      <c r="A2583" s="725"/>
      <c r="B2583" s="727"/>
      <c r="C2583" s="726"/>
      <c r="D2583" s="726"/>
      <c r="E2583" s="400"/>
      <c r="F2583" s="401"/>
      <c r="G2583" s="400"/>
      <c r="H2583" s="400"/>
      <c r="I2583" s="400"/>
      <c r="J2583" s="409"/>
      <c r="K2583" s="400"/>
      <c r="L2583" s="400"/>
      <c r="M2583" s="400"/>
      <c r="N2583" s="400"/>
      <c r="O2583" s="400"/>
      <c r="P2583" s="400"/>
      <c r="Q2583" s="400"/>
      <c r="R2583" s="400"/>
      <c r="S2583" s="400"/>
      <c r="T2583" s="400"/>
      <c r="V2583" s="403"/>
      <c r="W2583" s="403"/>
      <c r="X2583" s="403"/>
      <c r="Y2583" s="400"/>
      <c r="Z2583" s="400"/>
      <c r="AA2583" s="400"/>
      <c r="AB2583" s="400"/>
      <c r="AC2583" s="400"/>
      <c r="AD2583" s="400"/>
      <c r="AE2583" s="400"/>
      <c r="AF2583" s="400"/>
      <c r="AG2583" s="408"/>
      <c r="AH2583" s="400"/>
      <c r="AI2583" s="400"/>
      <c r="AJ2583" s="400"/>
      <c r="AK2583" s="400"/>
      <c r="AL2583" s="6"/>
      <c r="AM2583" s="6"/>
      <c r="AN2583" s="8"/>
    </row>
    <row r="2584" spans="1:40">
      <c r="A2584" s="725"/>
      <c r="B2584" s="727"/>
      <c r="C2584" s="726"/>
      <c r="D2584" s="726"/>
      <c r="E2584" s="400"/>
      <c r="F2584" s="401"/>
      <c r="G2584" s="400"/>
      <c r="H2584" s="400"/>
      <c r="I2584" s="400"/>
      <c r="J2584" s="409"/>
      <c r="K2584" s="400"/>
      <c r="L2584" s="400"/>
      <c r="M2584" s="400"/>
      <c r="N2584" s="400"/>
      <c r="O2584" s="400"/>
      <c r="P2584" s="400"/>
      <c r="Q2584" s="400"/>
      <c r="R2584" s="400"/>
      <c r="S2584" s="400"/>
      <c r="T2584" s="400"/>
      <c r="V2584" s="403"/>
      <c r="W2584" s="403"/>
      <c r="X2584" s="403"/>
      <c r="Y2584" s="400"/>
      <c r="Z2584" s="400"/>
      <c r="AA2584" s="400"/>
      <c r="AB2584" s="400"/>
      <c r="AC2584" s="400"/>
      <c r="AD2584" s="400"/>
      <c r="AE2584" s="400"/>
      <c r="AF2584" s="400"/>
      <c r="AG2584" s="408"/>
      <c r="AH2584" s="400"/>
      <c r="AI2584" s="400"/>
      <c r="AJ2584" s="400"/>
      <c r="AK2584" s="400"/>
      <c r="AL2584" s="6"/>
      <c r="AM2584" s="6"/>
      <c r="AN2584" s="8"/>
    </row>
    <row r="2585" spans="1:40">
      <c r="A2585" s="725"/>
      <c r="B2585" s="727"/>
      <c r="C2585" s="726"/>
      <c r="D2585" s="726"/>
      <c r="E2585" s="400"/>
      <c r="F2585" s="401"/>
      <c r="G2585" s="400"/>
      <c r="H2585" s="400"/>
      <c r="I2585" s="400"/>
      <c r="J2585" s="409"/>
      <c r="K2585" s="400"/>
      <c r="L2585" s="400"/>
      <c r="M2585" s="400"/>
      <c r="N2585" s="400"/>
      <c r="O2585" s="400"/>
      <c r="P2585" s="400"/>
      <c r="Q2585" s="400"/>
      <c r="R2585" s="400"/>
      <c r="S2585" s="400"/>
      <c r="T2585" s="400"/>
      <c r="V2585" s="403"/>
      <c r="W2585" s="403"/>
      <c r="X2585" s="403"/>
      <c r="Y2585" s="400"/>
      <c r="Z2585" s="400"/>
      <c r="AA2585" s="400"/>
      <c r="AB2585" s="400"/>
      <c r="AC2585" s="400"/>
      <c r="AD2585" s="400"/>
      <c r="AE2585" s="400"/>
      <c r="AF2585" s="400"/>
      <c r="AG2585" s="408"/>
      <c r="AH2585" s="400"/>
      <c r="AI2585" s="400"/>
      <c r="AJ2585" s="400"/>
      <c r="AK2585" s="400"/>
      <c r="AL2585" s="6"/>
      <c r="AM2585" s="6"/>
      <c r="AN2585" s="8"/>
    </row>
    <row r="2586" spans="1:40">
      <c r="A2586" s="725"/>
      <c r="B2586" s="727"/>
      <c r="C2586" s="726"/>
      <c r="D2586" s="726"/>
      <c r="E2586" s="400"/>
      <c r="F2586" s="401"/>
      <c r="G2586" s="400"/>
      <c r="H2586" s="400"/>
      <c r="I2586" s="400"/>
      <c r="J2586" s="409"/>
      <c r="K2586" s="400"/>
      <c r="L2586" s="400"/>
      <c r="M2586" s="400"/>
      <c r="N2586" s="400"/>
      <c r="O2586" s="400"/>
      <c r="P2586" s="400"/>
      <c r="Q2586" s="400"/>
      <c r="R2586" s="400"/>
      <c r="S2586" s="400"/>
      <c r="T2586" s="400"/>
      <c r="V2586" s="403"/>
      <c r="W2586" s="403"/>
      <c r="X2586" s="403"/>
      <c r="Y2586" s="400"/>
      <c r="Z2586" s="400"/>
      <c r="AA2586" s="400"/>
      <c r="AB2586" s="400"/>
      <c r="AC2586" s="400"/>
      <c r="AD2586" s="400"/>
      <c r="AE2586" s="400"/>
      <c r="AF2586" s="400"/>
      <c r="AG2586" s="408"/>
      <c r="AH2586" s="400"/>
      <c r="AI2586" s="400"/>
      <c r="AJ2586" s="400"/>
      <c r="AK2586" s="400"/>
      <c r="AL2586" s="6"/>
      <c r="AM2586" s="6"/>
      <c r="AN2586" s="8"/>
    </row>
    <row r="2587" spans="1:40">
      <c r="A2587" s="725"/>
      <c r="B2587" s="727"/>
      <c r="C2587" s="726"/>
      <c r="D2587" s="726"/>
      <c r="E2587" s="400"/>
      <c r="F2587" s="401"/>
      <c r="G2587" s="400"/>
      <c r="H2587" s="400"/>
      <c r="I2587" s="400"/>
      <c r="J2587" s="409"/>
      <c r="K2587" s="400"/>
      <c r="L2587" s="400"/>
      <c r="M2587" s="400"/>
      <c r="N2587" s="400"/>
      <c r="O2587" s="400"/>
      <c r="P2587" s="400"/>
      <c r="Q2587" s="400"/>
      <c r="R2587" s="400"/>
      <c r="S2587" s="400"/>
      <c r="T2587" s="400"/>
      <c r="V2587" s="403"/>
      <c r="W2587" s="403"/>
      <c r="X2587" s="403"/>
      <c r="Y2587" s="400"/>
      <c r="Z2587" s="400"/>
      <c r="AA2587" s="400"/>
      <c r="AB2587" s="400"/>
      <c r="AC2587" s="400"/>
      <c r="AD2587" s="400"/>
      <c r="AE2587" s="400"/>
      <c r="AF2587" s="400"/>
      <c r="AG2587" s="408"/>
      <c r="AH2587" s="400"/>
      <c r="AI2587" s="400"/>
      <c r="AJ2587" s="400"/>
      <c r="AK2587" s="400"/>
      <c r="AL2587" s="6"/>
      <c r="AM2587" s="6"/>
      <c r="AN2587" s="8"/>
    </row>
    <row r="2588" spans="1:40">
      <c r="A2588" s="725"/>
      <c r="B2588" s="727"/>
      <c r="C2588" s="726"/>
      <c r="D2588" s="726"/>
      <c r="E2588" s="400"/>
      <c r="F2588" s="401"/>
      <c r="G2588" s="400"/>
      <c r="H2588" s="400"/>
      <c r="I2588" s="400"/>
      <c r="J2588" s="409"/>
      <c r="K2588" s="400"/>
      <c r="L2588" s="400"/>
      <c r="M2588" s="400"/>
      <c r="N2588" s="400"/>
      <c r="O2588" s="400"/>
      <c r="P2588" s="400"/>
      <c r="Q2588" s="400"/>
      <c r="R2588" s="400"/>
      <c r="S2588" s="400"/>
      <c r="T2588" s="400"/>
      <c r="V2588" s="403"/>
      <c r="W2588" s="403"/>
      <c r="X2588" s="403"/>
      <c r="Y2588" s="400"/>
      <c r="Z2588" s="400"/>
      <c r="AA2588" s="400"/>
      <c r="AB2588" s="400"/>
      <c r="AC2588" s="400"/>
      <c r="AD2588" s="400"/>
      <c r="AE2588" s="400"/>
      <c r="AF2588" s="400"/>
      <c r="AG2588" s="408"/>
      <c r="AH2588" s="400"/>
      <c r="AI2588" s="400"/>
      <c r="AJ2588" s="400"/>
      <c r="AK2588" s="400"/>
      <c r="AL2588" s="6"/>
      <c r="AM2588" s="6"/>
      <c r="AN2588" s="8"/>
    </row>
    <row r="2589" spans="1:40">
      <c r="A2589" s="725"/>
      <c r="B2589" s="727"/>
      <c r="C2589" s="726"/>
      <c r="D2589" s="726"/>
      <c r="E2589" s="400"/>
      <c r="F2589" s="401"/>
      <c r="G2589" s="400"/>
      <c r="H2589" s="400"/>
      <c r="I2589" s="400"/>
      <c r="J2589" s="409"/>
      <c r="K2589" s="400"/>
      <c r="L2589" s="400"/>
      <c r="M2589" s="400"/>
      <c r="N2589" s="400"/>
      <c r="O2589" s="400"/>
      <c r="P2589" s="400"/>
      <c r="Q2589" s="400"/>
      <c r="R2589" s="400"/>
      <c r="S2589" s="400"/>
      <c r="T2589" s="400"/>
      <c r="V2589" s="403"/>
      <c r="W2589" s="403"/>
      <c r="X2589" s="403"/>
      <c r="Y2589" s="400"/>
      <c r="Z2589" s="400"/>
      <c r="AA2589" s="400"/>
      <c r="AB2589" s="400"/>
      <c r="AC2589" s="400"/>
      <c r="AD2589" s="400"/>
      <c r="AE2589" s="400"/>
      <c r="AF2589" s="400"/>
      <c r="AG2589" s="408"/>
      <c r="AH2589" s="400"/>
      <c r="AI2589" s="400"/>
      <c r="AJ2589" s="400"/>
      <c r="AK2589" s="400"/>
      <c r="AL2589" s="6"/>
      <c r="AM2589" s="6"/>
      <c r="AN2589" s="8"/>
    </row>
    <row r="2590" spans="1:40">
      <c r="A2590" s="725"/>
      <c r="B2590" s="727"/>
      <c r="C2590" s="726"/>
      <c r="D2590" s="726"/>
      <c r="E2590" s="400"/>
      <c r="F2590" s="401"/>
      <c r="G2590" s="400"/>
      <c r="H2590" s="400"/>
      <c r="I2590" s="400"/>
      <c r="J2590" s="409"/>
      <c r="K2590" s="400"/>
      <c r="L2590" s="400"/>
      <c r="M2590" s="400"/>
      <c r="N2590" s="400"/>
      <c r="O2590" s="400"/>
      <c r="P2590" s="400"/>
      <c r="Q2590" s="400"/>
      <c r="R2590" s="400"/>
      <c r="S2590" s="400"/>
      <c r="T2590" s="400"/>
      <c r="V2590" s="403"/>
      <c r="W2590" s="403"/>
      <c r="X2590" s="403"/>
      <c r="Y2590" s="400"/>
      <c r="Z2590" s="400"/>
      <c r="AA2590" s="400"/>
      <c r="AB2590" s="400"/>
      <c r="AC2590" s="400"/>
      <c r="AD2590" s="400"/>
      <c r="AE2590" s="400"/>
      <c r="AF2590" s="400"/>
      <c r="AG2590" s="408"/>
      <c r="AH2590" s="400"/>
      <c r="AI2590" s="400"/>
      <c r="AJ2590" s="400"/>
      <c r="AK2590" s="400"/>
      <c r="AL2590" s="6"/>
      <c r="AM2590" s="6"/>
      <c r="AN2590" s="8"/>
    </row>
    <row r="2591" spans="1:40">
      <c r="A2591" s="725"/>
      <c r="B2591" s="727"/>
      <c r="C2591" s="726"/>
      <c r="D2591" s="726"/>
      <c r="E2591" s="400"/>
      <c r="F2591" s="401"/>
      <c r="G2591" s="400"/>
      <c r="H2591" s="400"/>
      <c r="I2591" s="400"/>
      <c r="J2591" s="409"/>
      <c r="K2591" s="400"/>
      <c r="L2591" s="400"/>
      <c r="M2591" s="400"/>
      <c r="N2591" s="400"/>
      <c r="O2591" s="400"/>
      <c r="P2591" s="400"/>
      <c r="Q2591" s="400"/>
      <c r="R2591" s="400"/>
      <c r="S2591" s="400"/>
      <c r="T2591" s="400"/>
      <c r="V2591" s="403"/>
      <c r="W2591" s="403"/>
      <c r="X2591" s="403"/>
      <c r="Y2591" s="400"/>
      <c r="Z2591" s="400"/>
      <c r="AA2591" s="400"/>
      <c r="AB2591" s="400"/>
      <c r="AC2591" s="400"/>
      <c r="AD2591" s="400"/>
      <c r="AE2591" s="400"/>
      <c r="AF2591" s="400"/>
      <c r="AG2591" s="408"/>
      <c r="AH2591" s="400"/>
      <c r="AI2591" s="400"/>
      <c r="AJ2591" s="400"/>
      <c r="AK2591" s="400"/>
      <c r="AL2591" s="6"/>
      <c r="AM2591" s="6"/>
      <c r="AN2591" s="8"/>
    </row>
    <row r="2592" spans="1:40">
      <c r="A2592" s="725"/>
      <c r="B2592" s="727"/>
      <c r="C2592" s="726"/>
      <c r="D2592" s="726"/>
      <c r="E2592" s="400"/>
      <c r="F2592" s="401"/>
      <c r="G2592" s="400"/>
      <c r="H2592" s="400"/>
      <c r="I2592" s="400"/>
      <c r="J2592" s="409"/>
      <c r="K2592" s="400"/>
      <c r="L2592" s="400"/>
      <c r="M2592" s="400"/>
      <c r="N2592" s="400"/>
      <c r="O2592" s="400"/>
      <c r="P2592" s="400"/>
      <c r="Q2592" s="400"/>
      <c r="R2592" s="400"/>
      <c r="S2592" s="400"/>
      <c r="T2592" s="400"/>
      <c r="V2592" s="403"/>
      <c r="W2592" s="403"/>
      <c r="X2592" s="403"/>
      <c r="Y2592" s="400"/>
      <c r="Z2592" s="400"/>
      <c r="AA2592" s="400"/>
      <c r="AB2592" s="400"/>
      <c r="AC2592" s="400"/>
      <c r="AD2592" s="400"/>
      <c r="AE2592" s="400"/>
      <c r="AF2592" s="400"/>
      <c r="AG2592" s="408"/>
      <c r="AH2592" s="400"/>
      <c r="AI2592" s="400"/>
      <c r="AJ2592" s="400"/>
      <c r="AK2592" s="400"/>
      <c r="AL2592" s="6"/>
      <c r="AM2592" s="6"/>
      <c r="AN2592" s="8"/>
    </row>
    <row r="2593" spans="1:40">
      <c r="A2593" s="725"/>
      <c r="B2593" s="727"/>
      <c r="C2593" s="726"/>
      <c r="D2593" s="726"/>
      <c r="E2593" s="400"/>
      <c r="F2593" s="401"/>
      <c r="G2593" s="400"/>
      <c r="H2593" s="400"/>
      <c r="I2593" s="400"/>
      <c r="J2593" s="409"/>
      <c r="K2593" s="400"/>
      <c r="L2593" s="400"/>
      <c r="M2593" s="400"/>
      <c r="N2593" s="400"/>
      <c r="O2593" s="400"/>
      <c r="P2593" s="400"/>
      <c r="Q2593" s="400"/>
      <c r="R2593" s="400"/>
      <c r="S2593" s="400"/>
      <c r="T2593" s="400"/>
      <c r="V2593" s="403"/>
      <c r="W2593" s="403"/>
      <c r="X2593" s="403"/>
      <c r="Y2593" s="400"/>
      <c r="Z2593" s="400"/>
      <c r="AA2593" s="400"/>
      <c r="AB2593" s="400"/>
      <c r="AC2593" s="400"/>
      <c r="AD2593" s="400"/>
      <c r="AE2593" s="400"/>
      <c r="AF2593" s="400"/>
      <c r="AG2593" s="408"/>
      <c r="AH2593" s="400"/>
      <c r="AI2593" s="400"/>
      <c r="AJ2593" s="400"/>
      <c r="AK2593" s="400"/>
      <c r="AL2593" s="6"/>
      <c r="AM2593" s="6"/>
      <c r="AN2593" s="8"/>
    </row>
    <row r="2594" spans="1:40">
      <c r="A2594" s="725"/>
      <c r="B2594" s="727"/>
      <c r="C2594" s="726"/>
      <c r="D2594" s="726"/>
      <c r="E2594" s="400"/>
      <c r="F2594" s="401"/>
      <c r="G2594" s="400"/>
      <c r="H2594" s="400"/>
      <c r="I2594" s="400"/>
      <c r="J2594" s="409"/>
      <c r="K2594" s="400"/>
      <c r="L2594" s="400"/>
      <c r="M2594" s="400"/>
      <c r="N2594" s="400"/>
      <c r="O2594" s="400"/>
      <c r="P2594" s="400"/>
      <c r="Q2594" s="400"/>
      <c r="R2594" s="400"/>
      <c r="S2594" s="400"/>
      <c r="T2594" s="400"/>
      <c r="V2594" s="403"/>
      <c r="W2594" s="403"/>
      <c r="X2594" s="403"/>
      <c r="Y2594" s="400"/>
      <c r="Z2594" s="400"/>
      <c r="AA2594" s="400"/>
      <c r="AB2594" s="400"/>
      <c r="AC2594" s="400"/>
      <c r="AD2594" s="400"/>
      <c r="AE2594" s="400"/>
      <c r="AF2594" s="400"/>
      <c r="AG2594" s="408"/>
      <c r="AH2594" s="400"/>
      <c r="AI2594" s="400"/>
      <c r="AJ2594" s="400"/>
      <c r="AK2594" s="400"/>
      <c r="AL2594" s="6"/>
      <c r="AM2594" s="6"/>
      <c r="AN2594" s="8"/>
    </row>
    <row r="2595" spans="1:40">
      <c r="A2595" s="725"/>
      <c r="B2595" s="727"/>
      <c r="C2595" s="726"/>
      <c r="D2595" s="726"/>
      <c r="E2595" s="400"/>
      <c r="F2595" s="401"/>
      <c r="G2595" s="400"/>
      <c r="H2595" s="400"/>
      <c r="I2595" s="400"/>
      <c r="J2595" s="409"/>
      <c r="K2595" s="400"/>
      <c r="L2595" s="400"/>
      <c r="M2595" s="400"/>
      <c r="N2595" s="400"/>
      <c r="O2595" s="400"/>
      <c r="P2595" s="400"/>
      <c r="Q2595" s="400"/>
      <c r="R2595" s="400"/>
      <c r="S2595" s="400"/>
      <c r="T2595" s="400"/>
      <c r="V2595" s="403"/>
      <c r="W2595" s="403"/>
      <c r="X2595" s="403"/>
      <c r="Y2595" s="400"/>
      <c r="Z2595" s="400"/>
      <c r="AA2595" s="400"/>
      <c r="AB2595" s="400"/>
      <c r="AC2595" s="400"/>
      <c r="AD2595" s="400"/>
      <c r="AE2595" s="400"/>
      <c r="AF2595" s="400"/>
      <c r="AG2595" s="408"/>
      <c r="AH2595" s="400"/>
      <c r="AI2595" s="400"/>
      <c r="AJ2595" s="400"/>
      <c r="AK2595" s="400"/>
      <c r="AL2595" s="6"/>
      <c r="AM2595" s="6"/>
      <c r="AN2595" s="8"/>
    </row>
    <row r="2596" spans="1:40">
      <c r="A2596" s="725"/>
      <c r="B2596" s="727"/>
      <c r="C2596" s="726"/>
      <c r="D2596" s="726"/>
      <c r="E2596" s="400"/>
      <c r="F2596" s="401"/>
      <c r="G2596" s="400"/>
      <c r="H2596" s="400"/>
      <c r="I2596" s="400"/>
      <c r="J2596" s="409"/>
      <c r="K2596" s="400"/>
      <c r="L2596" s="400"/>
      <c r="M2596" s="400"/>
      <c r="N2596" s="400"/>
      <c r="O2596" s="400"/>
      <c r="P2596" s="400"/>
      <c r="Q2596" s="400"/>
      <c r="R2596" s="400"/>
      <c r="S2596" s="400"/>
      <c r="T2596" s="400"/>
      <c r="V2596" s="403"/>
      <c r="W2596" s="403"/>
      <c r="X2596" s="403"/>
      <c r="Y2596" s="400"/>
      <c r="Z2596" s="400"/>
      <c r="AA2596" s="400"/>
      <c r="AB2596" s="400"/>
      <c r="AC2596" s="400"/>
      <c r="AD2596" s="400"/>
      <c r="AE2596" s="400"/>
      <c r="AF2596" s="400"/>
      <c r="AG2596" s="408"/>
      <c r="AH2596" s="400"/>
      <c r="AI2596" s="400"/>
      <c r="AJ2596" s="400"/>
      <c r="AK2596" s="400"/>
      <c r="AL2596" s="6"/>
      <c r="AM2596" s="6"/>
      <c r="AN2596" s="8"/>
    </row>
    <row r="2597" spans="1:40">
      <c r="A2597" s="725"/>
      <c r="B2597" s="727"/>
      <c r="C2597" s="726"/>
      <c r="D2597" s="726"/>
      <c r="E2597" s="400"/>
      <c r="F2597" s="401"/>
      <c r="G2597" s="400"/>
      <c r="H2597" s="400"/>
      <c r="I2597" s="400"/>
      <c r="J2597" s="409"/>
      <c r="K2597" s="400"/>
      <c r="L2597" s="400"/>
      <c r="M2597" s="400"/>
      <c r="N2597" s="400"/>
      <c r="O2597" s="400"/>
      <c r="P2597" s="400"/>
      <c r="Q2597" s="400"/>
      <c r="R2597" s="400"/>
      <c r="S2597" s="400"/>
      <c r="T2597" s="400"/>
      <c r="V2597" s="403"/>
      <c r="W2597" s="403"/>
      <c r="X2597" s="403"/>
      <c r="Y2597" s="400"/>
      <c r="Z2597" s="400"/>
      <c r="AA2597" s="400"/>
      <c r="AB2597" s="400"/>
      <c r="AC2597" s="400"/>
      <c r="AD2597" s="400"/>
      <c r="AE2597" s="400"/>
      <c r="AF2597" s="400"/>
      <c r="AG2597" s="408"/>
      <c r="AH2597" s="400"/>
      <c r="AI2597" s="400"/>
      <c r="AJ2597" s="400"/>
      <c r="AK2597" s="400"/>
      <c r="AL2597" s="6"/>
      <c r="AM2597" s="6"/>
      <c r="AN2597" s="8"/>
    </row>
    <row r="2598" spans="1:40">
      <c r="A2598" s="725"/>
      <c r="B2598" s="727"/>
      <c r="C2598" s="726"/>
      <c r="D2598" s="726"/>
      <c r="E2598" s="400"/>
      <c r="F2598" s="401"/>
      <c r="G2598" s="400"/>
      <c r="H2598" s="400"/>
      <c r="I2598" s="400"/>
      <c r="J2598" s="409"/>
      <c r="K2598" s="400"/>
      <c r="L2598" s="400"/>
      <c r="M2598" s="400"/>
      <c r="N2598" s="400"/>
      <c r="O2598" s="400"/>
      <c r="P2598" s="400"/>
      <c r="Q2598" s="400"/>
      <c r="R2598" s="400"/>
      <c r="S2598" s="400"/>
      <c r="T2598" s="400"/>
      <c r="V2598" s="403"/>
      <c r="W2598" s="403"/>
      <c r="X2598" s="403"/>
      <c r="Y2598" s="400"/>
      <c r="Z2598" s="400"/>
      <c r="AA2598" s="400"/>
      <c r="AB2598" s="400"/>
      <c r="AC2598" s="400"/>
      <c r="AD2598" s="400"/>
      <c r="AE2598" s="400"/>
      <c r="AF2598" s="400"/>
      <c r="AG2598" s="408"/>
      <c r="AH2598" s="400"/>
      <c r="AI2598" s="400"/>
      <c r="AJ2598" s="400"/>
      <c r="AK2598" s="400"/>
      <c r="AL2598" s="6"/>
      <c r="AM2598" s="6"/>
      <c r="AN2598" s="8"/>
    </row>
    <row r="2599" spans="1:40">
      <c r="A2599" s="725"/>
      <c r="B2599" s="727"/>
      <c r="C2599" s="726"/>
      <c r="D2599" s="726"/>
      <c r="E2599" s="400"/>
      <c r="F2599" s="401"/>
      <c r="G2599" s="400"/>
      <c r="H2599" s="400"/>
      <c r="I2599" s="400"/>
      <c r="J2599" s="409"/>
      <c r="K2599" s="400"/>
      <c r="L2599" s="400"/>
      <c r="M2599" s="400"/>
      <c r="N2599" s="400"/>
      <c r="O2599" s="400"/>
      <c r="P2599" s="400"/>
      <c r="Q2599" s="400"/>
      <c r="R2599" s="400"/>
      <c r="S2599" s="400"/>
      <c r="T2599" s="400"/>
      <c r="V2599" s="403"/>
      <c r="W2599" s="403"/>
      <c r="X2599" s="403"/>
      <c r="Y2599" s="400"/>
      <c r="Z2599" s="400"/>
      <c r="AA2599" s="400"/>
      <c r="AB2599" s="400"/>
      <c r="AC2599" s="400"/>
      <c r="AD2599" s="400"/>
      <c r="AE2599" s="400"/>
      <c r="AF2599" s="400"/>
      <c r="AG2599" s="408"/>
      <c r="AH2599" s="400"/>
      <c r="AI2599" s="400"/>
      <c r="AJ2599" s="400"/>
      <c r="AK2599" s="400"/>
      <c r="AL2599" s="6"/>
      <c r="AM2599" s="6"/>
      <c r="AN2599" s="8"/>
    </row>
    <row r="2600" spans="1:40">
      <c r="A2600" s="725"/>
      <c r="B2600" s="727"/>
      <c r="C2600" s="726"/>
      <c r="D2600" s="726"/>
      <c r="E2600" s="400"/>
      <c r="F2600" s="401"/>
      <c r="G2600" s="400"/>
      <c r="H2600" s="400"/>
      <c r="I2600" s="400"/>
      <c r="J2600" s="409"/>
      <c r="K2600" s="400"/>
      <c r="L2600" s="400"/>
      <c r="M2600" s="400"/>
      <c r="N2600" s="400"/>
      <c r="O2600" s="400"/>
      <c r="P2600" s="400"/>
      <c r="Q2600" s="400"/>
      <c r="R2600" s="400"/>
      <c r="S2600" s="400"/>
      <c r="T2600" s="400"/>
      <c r="V2600" s="403"/>
      <c r="W2600" s="403"/>
      <c r="X2600" s="403"/>
      <c r="Y2600" s="400"/>
      <c r="Z2600" s="400"/>
      <c r="AA2600" s="400"/>
      <c r="AB2600" s="400"/>
      <c r="AC2600" s="400"/>
      <c r="AD2600" s="400"/>
      <c r="AE2600" s="400"/>
      <c r="AF2600" s="400"/>
      <c r="AG2600" s="408"/>
      <c r="AH2600" s="400"/>
      <c r="AI2600" s="400"/>
      <c r="AJ2600" s="400"/>
      <c r="AK2600" s="400"/>
      <c r="AL2600" s="6"/>
      <c r="AM2600" s="6"/>
      <c r="AN2600" s="8"/>
    </row>
    <row r="2601" spans="1:40">
      <c r="A2601" s="725"/>
      <c r="B2601" s="727"/>
      <c r="C2601" s="726"/>
      <c r="D2601" s="726"/>
      <c r="E2601" s="400"/>
      <c r="F2601" s="401"/>
      <c r="G2601" s="400"/>
      <c r="H2601" s="400"/>
      <c r="I2601" s="400"/>
      <c r="J2601" s="409"/>
      <c r="K2601" s="400"/>
      <c r="L2601" s="400"/>
      <c r="M2601" s="400"/>
      <c r="N2601" s="400"/>
      <c r="O2601" s="400"/>
      <c r="P2601" s="400"/>
      <c r="Q2601" s="400"/>
      <c r="R2601" s="400"/>
      <c r="S2601" s="400"/>
      <c r="T2601" s="400"/>
      <c r="V2601" s="403"/>
      <c r="W2601" s="403"/>
      <c r="X2601" s="403"/>
      <c r="Y2601" s="400"/>
      <c r="Z2601" s="400"/>
      <c r="AA2601" s="400"/>
      <c r="AB2601" s="400"/>
      <c r="AC2601" s="400"/>
      <c r="AD2601" s="400"/>
      <c r="AE2601" s="400"/>
      <c r="AF2601" s="400"/>
      <c r="AG2601" s="408"/>
      <c r="AH2601" s="400"/>
      <c r="AI2601" s="400"/>
      <c r="AJ2601" s="400"/>
      <c r="AK2601" s="400"/>
      <c r="AL2601" s="6"/>
      <c r="AM2601" s="6"/>
      <c r="AN2601" s="8"/>
    </row>
    <row r="2602" spans="1:40">
      <c r="A2602" s="725"/>
      <c r="B2602" s="727"/>
      <c r="C2602" s="726"/>
      <c r="D2602" s="726"/>
      <c r="E2602" s="400"/>
      <c r="F2602" s="401"/>
      <c r="G2602" s="400"/>
      <c r="H2602" s="400"/>
      <c r="I2602" s="400"/>
      <c r="J2602" s="409"/>
      <c r="K2602" s="400"/>
      <c r="L2602" s="400"/>
      <c r="M2602" s="400"/>
      <c r="N2602" s="400"/>
      <c r="O2602" s="400"/>
      <c r="P2602" s="400"/>
      <c r="Q2602" s="400"/>
      <c r="R2602" s="400"/>
      <c r="S2602" s="400"/>
      <c r="T2602" s="400"/>
      <c r="V2602" s="403"/>
      <c r="W2602" s="403"/>
      <c r="X2602" s="403"/>
      <c r="Y2602" s="400"/>
      <c r="Z2602" s="400"/>
      <c r="AA2602" s="400"/>
      <c r="AB2602" s="400"/>
      <c r="AC2602" s="400"/>
      <c r="AD2602" s="400"/>
      <c r="AE2602" s="400"/>
      <c r="AF2602" s="400"/>
      <c r="AG2602" s="408"/>
      <c r="AH2602" s="400"/>
      <c r="AI2602" s="400"/>
      <c r="AJ2602" s="400"/>
      <c r="AK2602" s="400"/>
      <c r="AL2602" s="6"/>
      <c r="AM2602" s="6"/>
      <c r="AN2602" s="8"/>
    </row>
    <row r="2603" spans="1:40">
      <c r="A2603" s="725"/>
      <c r="B2603" s="727"/>
      <c r="C2603" s="726"/>
      <c r="D2603" s="726"/>
      <c r="E2603" s="400"/>
      <c r="F2603" s="401"/>
      <c r="G2603" s="400"/>
      <c r="H2603" s="400"/>
      <c r="I2603" s="400"/>
      <c r="J2603" s="409"/>
      <c r="K2603" s="400"/>
      <c r="L2603" s="400"/>
      <c r="M2603" s="400"/>
      <c r="N2603" s="400"/>
      <c r="O2603" s="400"/>
      <c r="P2603" s="400"/>
      <c r="Q2603" s="400"/>
      <c r="R2603" s="400"/>
      <c r="S2603" s="400"/>
      <c r="T2603" s="400"/>
      <c r="V2603" s="403"/>
      <c r="W2603" s="403"/>
      <c r="X2603" s="403"/>
      <c r="Y2603" s="400"/>
      <c r="Z2603" s="400"/>
      <c r="AA2603" s="400"/>
      <c r="AB2603" s="400"/>
      <c r="AC2603" s="400"/>
      <c r="AD2603" s="400"/>
      <c r="AE2603" s="400"/>
      <c r="AF2603" s="400"/>
      <c r="AG2603" s="408"/>
      <c r="AH2603" s="400"/>
      <c r="AI2603" s="400"/>
      <c r="AJ2603" s="400"/>
      <c r="AK2603" s="400"/>
      <c r="AL2603" s="6"/>
      <c r="AM2603" s="6"/>
      <c r="AN2603" s="8"/>
    </row>
    <row r="2604" spans="1:40">
      <c r="A2604" s="725"/>
      <c r="B2604" s="727"/>
      <c r="C2604" s="726"/>
      <c r="D2604" s="726"/>
      <c r="E2604" s="400"/>
      <c r="F2604" s="401"/>
      <c r="G2604" s="400"/>
      <c r="H2604" s="400"/>
      <c r="I2604" s="400"/>
      <c r="J2604" s="409"/>
      <c r="K2604" s="400"/>
      <c r="L2604" s="400"/>
      <c r="M2604" s="400"/>
      <c r="N2604" s="400"/>
      <c r="O2604" s="400"/>
      <c r="P2604" s="400"/>
      <c r="Q2604" s="400"/>
      <c r="R2604" s="400"/>
      <c r="S2604" s="400"/>
      <c r="T2604" s="400"/>
      <c r="V2604" s="403"/>
      <c r="W2604" s="403"/>
      <c r="X2604" s="403"/>
      <c r="Y2604" s="400"/>
      <c r="Z2604" s="400"/>
      <c r="AA2604" s="400"/>
      <c r="AB2604" s="400"/>
      <c r="AC2604" s="400"/>
      <c r="AD2604" s="400"/>
      <c r="AE2604" s="400"/>
      <c r="AF2604" s="400"/>
      <c r="AG2604" s="408"/>
      <c r="AH2604" s="400"/>
      <c r="AI2604" s="400"/>
      <c r="AJ2604" s="400"/>
      <c r="AK2604" s="400"/>
      <c r="AL2604" s="6"/>
      <c r="AM2604" s="6"/>
      <c r="AN2604" s="8"/>
    </row>
    <row r="2605" spans="1:40">
      <c r="A2605" s="725"/>
      <c r="B2605" s="727"/>
      <c r="C2605" s="726"/>
      <c r="D2605" s="726"/>
      <c r="E2605" s="400"/>
      <c r="F2605" s="401"/>
      <c r="G2605" s="400"/>
      <c r="H2605" s="400"/>
      <c r="I2605" s="400"/>
      <c r="J2605" s="409"/>
      <c r="K2605" s="400"/>
      <c r="L2605" s="400"/>
      <c r="M2605" s="400"/>
      <c r="N2605" s="400"/>
      <c r="O2605" s="400"/>
      <c r="P2605" s="400"/>
      <c r="Q2605" s="400"/>
      <c r="R2605" s="400"/>
      <c r="S2605" s="400"/>
      <c r="T2605" s="400"/>
      <c r="V2605" s="403"/>
      <c r="W2605" s="403"/>
      <c r="X2605" s="403"/>
      <c r="Y2605" s="400"/>
      <c r="Z2605" s="400"/>
      <c r="AA2605" s="400"/>
      <c r="AB2605" s="400"/>
      <c r="AC2605" s="400"/>
      <c r="AD2605" s="400"/>
      <c r="AE2605" s="400"/>
      <c r="AF2605" s="400"/>
      <c r="AG2605" s="408"/>
      <c r="AH2605" s="400"/>
      <c r="AI2605" s="400"/>
      <c r="AJ2605" s="400"/>
      <c r="AK2605" s="400"/>
      <c r="AL2605" s="6"/>
      <c r="AM2605" s="6"/>
      <c r="AN2605" s="8"/>
    </row>
    <row r="2606" spans="1:40">
      <c r="A2606" s="725"/>
      <c r="B2606" s="727"/>
      <c r="C2606" s="726"/>
      <c r="D2606" s="726"/>
      <c r="E2606" s="400"/>
      <c r="F2606" s="401"/>
      <c r="G2606" s="400"/>
      <c r="H2606" s="400"/>
      <c r="I2606" s="400"/>
      <c r="J2606" s="409"/>
      <c r="K2606" s="400"/>
      <c r="L2606" s="400"/>
      <c r="M2606" s="400"/>
      <c r="N2606" s="400"/>
      <c r="O2606" s="400"/>
      <c r="P2606" s="400"/>
      <c r="Q2606" s="400"/>
      <c r="R2606" s="400"/>
      <c r="S2606" s="400"/>
      <c r="T2606" s="400"/>
      <c r="V2606" s="403"/>
      <c r="W2606" s="403"/>
      <c r="X2606" s="403"/>
      <c r="Y2606" s="400"/>
      <c r="Z2606" s="400"/>
      <c r="AA2606" s="400"/>
      <c r="AB2606" s="400"/>
      <c r="AC2606" s="400"/>
      <c r="AD2606" s="400"/>
      <c r="AE2606" s="400"/>
      <c r="AF2606" s="400"/>
      <c r="AG2606" s="408"/>
      <c r="AH2606" s="400"/>
      <c r="AI2606" s="400"/>
      <c r="AJ2606" s="400"/>
      <c r="AK2606" s="400"/>
      <c r="AL2606" s="6"/>
      <c r="AM2606" s="6"/>
      <c r="AN2606" s="8"/>
    </row>
    <row r="2607" spans="1:40">
      <c r="A2607" s="725"/>
      <c r="B2607" s="727"/>
      <c r="C2607" s="726"/>
      <c r="D2607" s="726"/>
      <c r="E2607" s="400"/>
      <c r="F2607" s="401"/>
      <c r="G2607" s="400"/>
      <c r="H2607" s="400"/>
      <c r="I2607" s="400"/>
      <c r="J2607" s="409"/>
      <c r="K2607" s="400"/>
      <c r="L2607" s="400"/>
      <c r="M2607" s="400"/>
      <c r="N2607" s="400"/>
      <c r="O2607" s="400"/>
      <c r="P2607" s="400"/>
      <c r="Q2607" s="400"/>
      <c r="R2607" s="400"/>
      <c r="S2607" s="400"/>
      <c r="T2607" s="400"/>
      <c r="V2607" s="403"/>
      <c r="W2607" s="403"/>
      <c r="X2607" s="403"/>
      <c r="Y2607" s="400"/>
      <c r="Z2607" s="400"/>
      <c r="AA2607" s="400"/>
      <c r="AB2607" s="400"/>
      <c r="AC2607" s="400"/>
      <c r="AD2607" s="400"/>
      <c r="AE2607" s="400"/>
      <c r="AF2607" s="400"/>
      <c r="AG2607" s="408"/>
      <c r="AH2607" s="400"/>
      <c r="AI2607" s="400"/>
      <c r="AJ2607" s="400"/>
      <c r="AK2607" s="400"/>
      <c r="AL2607" s="6"/>
      <c r="AM2607" s="6"/>
      <c r="AN2607" s="8"/>
    </row>
    <row r="2608" spans="1:40">
      <c r="A2608" s="725"/>
      <c r="B2608" s="727"/>
      <c r="C2608" s="726"/>
      <c r="D2608" s="726"/>
      <c r="E2608" s="400"/>
      <c r="F2608" s="401"/>
      <c r="G2608" s="400"/>
      <c r="H2608" s="400"/>
      <c r="I2608" s="400"/>
      <c r="J2608" s="409"/>
      <c r="K2608" s="400"/>
      <c r="L2608" s="400"/>
      <c r="M2608" s="400"/>
      <c r="N2608" s="400"/>
      <c r="O2608" s="400"/>
      <c r="P2608" s="400"/>
      <c r="Q2608" s="400"/>
      <c r="R2608" s="400"/>
      <c r="S2608" s="400"/>
      <c r="T2608" s="400"/>
      <c r="V2608" s="403"/>
      <c r="W2608" s="403"/>
      <c r="X2608" s="403"/>
      <c r="Y2608" s="400"/>
      <c r="Z2608" s="400"/>
      <c r="AA2608" s="400"/>
      <c r="AB2608" s="400"/>
      <c r="AC2608" s="400"/>
      <c r="AD2608" s="400"/>
      <c r="AE2608" s="400"/>
      <c r="AF2608" s="400"/>
      <c r="AG2608" s="408"/>
      <c r="AH2608" s="400"/>
      <c r="AI2608" s="400"/>
      <c r="AJ2608" s="400"/>
      <c r="AK2608" s="400"/>
      <c r="AL2608" s="6"/>
      <c r="AM2608" s="6"/>
      <c r="AN2608" s="8"/>
    </row>
    <row r="2609" spans="1:40">
      <c r="A2609" s="725"/>
      <c r="B2609" s="727"/>
      <c r="C2609" s="726"/>
      <c r="D2609" s="726"/>
      <c r="E2609" s="400"/>
      <c r="F2609" s="401"/>
      <c r="G2609" s="400"/>
      <c r="H2609" s="400"/>
      <c r="I2609" s="400"/>
      <c r="J2609" s="409"/>
      <c r="K2609" s="400"/>
      <c r="L2609" s="400"/>
      <c r="M2609" s="400"/>
      <c r="N2609" s="400"/>
      <c r="O2609" s="400"/>
      <c r="P2609" s="400"/>
      <c r="Q2609" s="400"/>
      <c r="R2609" s="400"/>
      <c r="S2609" s="400"/>
      <c r="T2609" s="400"/>
      <c r="V2609" s="403"/>
      <c r="W2609" s="403"/>
      <c r="X2609" s="403"/>
      <c r="Y2609" s="400"/>
      <c r="Z2609" s="400"/>
      <c r="AA2609" s="400"/>
      <c r="AB2609" s="400"/>
      <c r="AC2609" s="400"/>
      <c r="AD2609" s="400"/>
      <c r="AE2609" s="400"/>
      <c r="AF2609" s="400"/>
      <c r="AG2609" s="408"/>
      <c r="AH2609" s="400"/>
      <c r="AI2609" s="400"/>
      <c r="AJ2609" s="400"/>
      <c r="AK2609" s="400"/>
      <c r="AL2609" s="6"/>
      <c r="AM2609" s="6"/>
      <c r="AN2609" s="8"/>
    </row>
    <row r="2610" spans="1:40">
      <c r="A2610" s="725"/>
      <c r="B2610" s="727"/>
      <c r="C2610" s="726"/>
      <c r="D2610" s="726"/>
      <c r="E2610" s="400"/>
      <c r="F2610" s="401"/>
      <c r="G2610" s="400"/>
      <c r="H2610" s="400"/>
      <c r="I2610" s="400"/>
      <c r="J2610" s="409"/>
      <c r="K2610" s="400"/>
      <c r="L2610" s="400"/>
      <c r="M2610" s="400"/>
      <c r="N2610" s="400"/>
      <c r="O2610" s="400"/>
      <c r="P2610" s="400"/>
      <c r="Q2610" s="400"/>
      <c r="R2610" s="400"/>
      <c r="S2610" s="400"/>
      <c r="T2610" s="400"/>
      <c r="V2610" s="403"/>
      <c r="W2610" s="403"/>
      <c r="X2610" s="403"/>
      <c r="Y2610" s="400"/>
      <c r="Z2610" s="400"/>
      <c r="AA2610" s="400"/>
      <c r="AB2610" s="400"/>
      <c r="AC2610" s="400"/>
      <c r="AD2610" s="400"/>
      <c r="AE2610" s="400"/>
      <c r="AF2610" s="400"/>
      <c r="AG2610" s="408"/>
      <c r="AH2610" s="400"/>
      <c r="AI2610" s="400"/>
      <c r="AJ2610" s="400"/>
      <c r="AK2610" s="400"/>
      <c r="AL2610" s="6"/>
      <c r="AM2610" s="6"/>
      <c r="AN2610" s="8"/>
    </row>
    <row r="2611" spans="1:40">
      <c r="A2611" s="725"/>
      <c r="B2611" s="727"/>
      <c r="C2611" s="726"/>
      <c r="D2611" s="726"/>
      <c r="E2611" s="400"/>
      <c r="F2611" s="401"/>
      <c r="G2611" s="400"/>
      <c r="H2611" s="400"/>
      <c r="I2611" s="400"/>
      <c r="J2611" s="409"/>
      <c r="K2611" s="400"/>
      <c r="L2611" s="400"/>
      <c r="M2611" s="400"/>
      <c r="N2611" s="400"/>
      <c r="O2611" s="400"/>
      <c r="P2611" s="400"/>
      <c r="Q2611" s="400"/>
      <c r="R2611" s="400"/>
      <c r="S2611" s="400"/>
      <c r="T2611" s="400"/>
      <c r="V2611" s="403"/>
      <c r="W2611" s="403"/>
      <c r="X2611" s="403"/>
      <c r="Y2611" s="400"/>
      <c r="Z2611" s="400"/>
      <c r="AA2611" s="400"/>
      <c r="AB2611" s="400"/>
      <c r="AC2611" s="400"/>
      <c r="AD2611" s="400"/>
      <c r="AE2611" s="400"/>
      <c r="AF2611" s="400"/>
      <c r="AG2611" s="408"/>
      <c r="AH2611" s="400"/>
      <c r="AI2611" s="400"/>
      <c r="AJ2611" s="400"/>
      <c r="AK2611" s="400"/>
      <c r="AL2611" s="6"/>
      <c r="AM2611" s="6"/>
      <c r="AN2611" s="8"/>
    </row>
    <row r="2612" spans="1:40">
      <c r="A2612" s="725"/>
      <c r="B2612" s="727"/>
      <c r="C2612" s="726"/>
      <c r="D2612" s="726"/>
      <c r="E2612" s="400"/>
      <c r="F2612" s="401"/>
      <c r="G2612" s="400"/>
      <c r="H2612" s="400"/>
      <c r="I2612" s="400"/>
      <c r="J2612" s="409"/>
      <c r="K2612" s="400"/>
      <c r="L2612" s="400"/>
      <c r="M2612" s="400"/>
      <c r="N2612" s="400"/>
      <c r="O2612" s="400"/>
      <c r="P2612" s="400"/>
      <c r="Q2612" s="400"/>
      <c r="R2612" s="400"/>
      <c r="S2612" s="400"/>
      <c r="T2612" s="400"/>
      <c r="V2612" s="403"/>
      <c r="W2612" s="403"/>
      <c r="X2612" s="403"/>
      <c r="Y2612" s="400"/>
      <c r="Z2612" s="400"/>
      <c r="AA2612" s="400"/>
      <c r="AB2612" s="400"/>
      <c r="AC2612" s="400"/>
      <c r="AD2612" s="400"/>
      <c r="AE2612" s="400"/>
      <c r="AF2612" s="400"/>
      <c r="AG2612" s="408"/>
      <c r="AH2612" s="400"/>
      <c r="AI2612" s="400"/>
      <c r="AJ2612" s="400"/>
      <c r="AK2612" s="400"/>
      <c r="AL2612" s="6"/>
      <c r="AM2612" s="6"/>
      <c r="AN2612" s="8"/>
    </row>
    <row r="2613" spans="1:40">
      <c r="A2613" s="725"/>
      <c r="B2613" s="727"/>
      <c r="C2613" s="726"/>
      <c r="D2613" s="726"/>
      <c r="E2613" s="400"/>
      <c r="F2613" s="401"/>
      <c r="G2613" s="400"/>
      <c r="H2613" s="400"/>
      <c r="I2613" s="400"/>
      <c r="J2613" s="409"/>
      <c r="K2613" s="400"/>
      <c r="L2613" s="400"/>
      <c r="M2613" s="400"/>
      <c r="N2613" s="400"/>
      <c r="O2613" s="400"/>
      <c r="P2613" s="400"/>
      <c r="Q2613" s="400"/>
      <c r="R2613" s="400"/>
      <c r="S2613" s="400"/>
      <c r="T2613" s="400"/>
      <c r="V2613" s="403"/>
      <c r="W2613" s="403"/>
      <c r="X2613" s="403"/>
      <c r="Y2613" s="400"/>
      <c r="Z2613" s="400"/>
      <c r="AA2613" s="400"/>
      <c r="AB2613" s="400"/>
      <c r="AC2613" s="400"/>
      <c r="AD2613" s="400"/>
      <c r="AE2613" s="400"/>
      <c r="AF2613" s="400"/>
      <c r="AG2613" s="408"/>
      <c r="AH2613" s="400"/>
      <c r="AI2613" s="400"/>
      <c r="AJ2613" s="400"/>
      <c r="AK2613" s="400"/>
      <c r="AL2613" s="6"/>
      <c r="AM2613" s="6"/>
      <c r="AN2613" s="8"/>
    </row>
    <row r="2614" spans="1:40">
      <c r="A2614" s="725"/>
      <c r="B2614" s="727"/>
      <c r="C2614" s="726"/>
      <c r="D2614" s="726"/>
      <c r="E2614" s="400"/>
      <c r="F2614" s="401"/>
      <c r="G2614" s="400"/>
      <c r="H2614" s="400"/>
      <c r="I2614" s="400"/>
      <c r="J2614" s="409"/>
      <c r="K2614" s="400"/>
      <c r="L2614" s="400"/>
      <c r="M2614" s="400"/>
      <c r="N2614" s="400"/>
      <c r="O2614" s="400"/>
      <c r="P2614" s="400"/>
      <c r="Q2614" s="400"/>
      <c r="R2614" s="400"/>
      <c r="S2614" s="400"/>
      <c r="T2614" s="400"/>
      <c r="V2614" s="403"/>
      <c r="W2614" s="403"/>
      <c r="X2614" s="403"/>
      <c r="Y2614" s="400"/>
      <c r="Z2614" s="400"/>
      <c r="AA2614" s="400"/>
      <c r="AB2614" s="400"/>
      <c r="AC2614" s="400"/>
      <c r="AD2614" s="400"/>
      <c r="AE2614" s="400"/>
      <c r="AF2614" s="400"/>
      <c r="AG2614" s="408"/>
      <c r="AH2614" s="400"/>
      <c r="AI2614" s="400"/>
      <c r="AJ2614" s="400"/>
      <c r="AK2614" s="400"/>
      <c r="AL2614" s="6"/>
      <c r="AM2614" s="6"/>
      <c r="AN2614" s="8"/>
    </row>
    <row r="2615" spans="1:40">
      <c r="A2615" s="725"/>
      <c r="B2615" s="727"/>
      <c r="C2615" s="726"/>
      <c r="D2615" s="726"/>
      <c r="E2615" s="400"/>
      <c r="F2615" s="401"/>
      <c r="G2615" s="400"/>
      <c r="H2615" s="400"/>
      <c r="I2615" s="400"/>
      <c r="J2615" s="409"/>
      <c r="K2615" s="400"/>
      <c r="L2615" s="400"/>
      <c r="M2615" s="400"/>
      <c r="N2615" s="400"/>
      <c r="O2615" s="400"/>
      <c r="P2615" s="400"/>
      <c r="Q2615" s="400"/>
      <c r="R2615" s="400"/>
      <c r="S2615" s="400"/>
      <c r="T2615" s="400"/>
      <c r="V2615" s="403"/>
      <c r="W2615" s="403"/>
      <c r="X2615" s="403"/>
      <c r="Y2615" s="400"/>
      <c r="Z2615" s="400"/>
      <c r="AA2615" s="400"/>
      <c r="AB2615" s="400"/>
      <c r="AC2615" s="400"/>
      <c r="AD2615" s="400"/>
      <c r="AE2615" s="400"/>
      <c r="AF2615" s="400"/>
      <c r="AG2615" s="408"/>
      <c r="AH2615" s="400"/>
      <c r="AI2615" s="400"/>
      <c r="AJ2615" s="400"/>
      <c r="AK2615" s="400"/>
      <c r="AL2615" s="6"/>
      <c r="AM2615" s="6"/>
      <c r="AN2615" s="8"/>
    </row>
    <row r="2616" spans="1:40">
      <c r="A2616" s="725"/>
      <c r="B2616" s="727"/>
      <c r="C2616" s="726"/>
      <c r="D2616" s="726"/>
      <c r="E2616" s="400"/>
      <c r="F2616" s="401"/>
      <c r="G2616" s="400"/>
      <c r="H2616" s="400"/>
      <c r="I2616" s="400"/>
      <c r="J2616" s="409"/>
      <c r="K2616" s="400"/>
      <c r="L2616" s="400"/>
      <c r="M2616" s="400"/>
      <c r="N2616" s="400"/>
      <c r="O2616" s="400"/>
      <c r="P2616" s="400"/>
      <c r="Q2616" s="400"/>
      <c r="R2616" s="400"/>
      <c r="S2616" s="400"/>
      <c r="T2616" s="400"/>
      <c r="V2616" s="403"/>
      <c r="W2616" s="403"/>
      <c r="X2616" s="403"/>
      <c r="Y2616" s="400"/>
      <c r="Z2616" s="400"/>
      <c r="AA2616" s="400"/>
      <c r="AB2616" s="400"/>
      <c r="AC2616" s="400"/>
      <c r="AD2616" s="400"/>
      <c r="AE2616" s="400"/>
      <c r="AF2616" s="400"/>
      <c r="AG2616" s="408"/>
      <c r="AH2616" s="400"/>
      <c r="AI2616" s="400"/>
      <c r="AJ2616" s="400"/>
      <c r="AK2616" s="400"/>
      <c r="AL2616" s="6"/>
      <c r="AM2616" s="6"/>
      <c r="AN2616" s="8"/>
    </row>
    <row r="2617" spans="1:40">
      <c r="A2617" s="725"/>
      <c r="B2617" s="727"/>
      <c r="C2617" s="726"/>
      <c r="D2617" s="726"/>
      <c r="E2617" s="400"/>
      <c r="F2617" s="401"/>
      <c r="G2617" s="400"/>
      <c r="H2617" s="400"/>
      <c r="I2617" s="400"/>
      <c r="J2617" s="409"/>
      <c r="K2617" s="400"/>
      <c r="L2617" s="400"/>
      <c r="M2617" s="400"/>
      <c r="N2617" s="400"/>
      <c r="O2617" s="400"/>
      <c r="P2617" s="400"/>
      <c r="Q2617" s="400"/>
      <c r="R2617" s="400"/>
      <c r="S2617" s="400"/>
      <c r="T2617" s="400"/>
      <c r="V2617" s="403"/>
      <c r="W2617" s="403"/>
      <c r="X2617" s="403"/>
      <c r="Y2617" s="400"/>
      <c r="Z2617" s="400"/>
      <c r="AA2617" s="400"/>
      <c r="AB2617" s="400"/>
      <c r="AC2617" s="400"/>
      <c r="AD2617" s="400"/>
      <c r="AE2617" s="400"/>
      <c r="AF2617" s="400"/>
      <c r="AG2617" s="408"/>
      <c r="AH2617" s="400"/>
      <c r="AI2617" s="400"/>
      <c r="AJ2617" s="400"/>
      <c r="AK2617" s="400"/>
      <c r="AL2617" s="6"/>
      <c r="AM2617" s="6"/>
      <c r="AN2617" s="8"/>
    </row>
    <row r="2618" spans="1:40">
      <c r="A2618" s="725"/>
      <c r="B2618" s="727"/>
      <c r="C2618" s="726"/>
      <c r="D2618" s="726"/>
      <c r="E2618" s="400"/>
      <c r="F2618" s="401"/>
      <c r="G2618" s="400"/>
      <c r="H2618" s="400"/>
      <c r="I2618" s="400"/>
      <c r="J2618" s="409"/>
      <c r="K2618" s="400"/>
      <c r="L2618" s="400"/>
      <c r="M2618" s="400"/>
      <c r="N2618" s="400"/>
      <c r="O2618" s="400"/>
      <c r="P2618" s="400"/>
      <c r="Q2618" s="400"/>
      <c r="R2618" s="400"/>
      <c r="S2618" s="400"/>
      <c r="T2618" s="400"/>
      <c r="V2618" s="403"/>
      <c r="W2618" s="403"/>
      <c r="X2618" s="403"/>
      <c r="Y2618" s="400"/>
      <c r="Z2618" s="400"/>
      <c r="AA2618" s="400"/>
      <c r="AB2618" s="400"/>
      <c r="AC2618" s="400"/>
      <c r="AD2618" s="400"/>
      <c r="AE2618" s="400"/>
      <c r="AF2618" s="400"/>
      <c r="AG2618" s="408"/>
      <c r="AH2618" s="400"/>
      <c r="AI2618" s="400"/>
      <c r="AJ2618" s="400"/>
      <c r="AK2618" s="400"/>
      <c r="AL2618" s="6"/>
      <c r="AM2618" s="6"/>
      <c r="AN2618" s="8"/>
    </row>
    <row r="2619" spans="1:40">
      <c r="A2619" s="725"/>
      <c r="B2619" s="727"/>
      <c r="C2619" s="726"/>
      <c r="D2619" s="726"/>
      <c r="E2619" s="400"/>
      <c r="F2619" s="401"/>
      <c r="G2619" s="400"/>
      <c r="H2619" s="400"/>
      <c r="I2619" s="400"/>
      <c r="J2619" s="409"/>
      <c r="K2619" s="400"/>
      <c r="L2619" s="400"/>
      <c r="M2619" s="400"/>
      <c r="N2619" s="400"/>
      <c r="O2619" s="400"/>
      <c r="P2619" s="400"/>
      <c r="Q2619" s="400"/>
      <c r="R2619" s="400"/>
      <c r="S2619" s="400"/>
      <c r="T2619" s="400"/>
      <c r="V2619" s="403"/>
      <c r="W2619" s="403"/>
      <c r="X2619" s="403"/>
      <c r="Y2619" s="400"/>
      <c r="Z2619" s="400"/>
      <c r="AA2619" s="400"/>
      <c r="AB2619" s="400"/>
      <c r="AC2619" s="400"/>
      <c r="AD2619" s="400"/>
      <c r="AE2619" s="400"/>
      <c r="AF2619" s="400"/>
      <c r="AG2619" s="408"/>
      <c r="AH2619" s="400"/>
      <c r="AI2619" s="400"/>
      <c r="AJ2619" s="400"/>
      <c r="AK2619" s="400"/>
      <c r="AL2619" s="6"/>
      <c r="AM2619" s="6"/>
      <c r="AN2619" s="8"/>
    </row>
    <row r="2620" spans="1:40">
      <c r="A2620" s="725"/>
      <c r="B2620" s="727"/>
      <c r="C2620" s="726"/>
      <c r="D2620" s="726"/>
      <c r="E2620" s="400"/>
      <c r="F2620" s="401"/>
      <c r="G2620" s="400"/>
      <c r="H2620" s="400"/>
      <c r="I2620" s="400"/>
      <c r="J2620" s="409"/>
      <c r="K2620" s="400"/>
      <c r="L2620" s="400"/>
      <c r="M2620" s="400"/>
      <c r="N2620" s="400"/>
      <c r="O2620" s="400"/>
      <c r="P2620" s="400"/>
      <c r="Q2620" s="400"/>
      <c r="R2620" s="400"/>
      <c r="S2620" s="400"/>
      <c r="T2620" s="400"/>
      <c r="V2620" s="403"/>
      <c r="W2620" s="403"/>
      <c r="X2620" s="403"/>
      <c r="Y2620" s="400"/>
      <c r="Z2620" s="400"/>
      <c r="AA2620" s="400"/>
      <c r="AB2620" s="400"/>
      <c r="AC2620" s="400"/>
      <c r="AD2620" s="400"/>
      <c r="AE2620" s="400"/>
      <c r="AF2620" s="400"/>
      <c r="AG2620" s="408"/>
      <c r="AH2620" s="400"/>
      <c r="AI2620" s="400"/>
      <c r="AJ2620" s="400"/>
      <c r="AK2620" s="400"/>
      <c r="AL2620" s="6"/>
      <c r="AM2620" s="6"/>
      <c r="AN2620" s="8"/>
    </row>
    <row r="2621" spans="1:40">
      <c r="A2621" s="725"/>
      <c r="B2621" s="727"/>
      <c r="C2621" s="726"/>
      <c r="D2621" s="726"/>
      <c r="E2621" s="400"/>
      <c r="F2621" s="401"/>
      <c r="G2621" s="400"/>
      <c r="H2621" s="400"/>
      <c r="I2621" s="400"/>
      <c r="J2621" s="409"/>
      <c r="K2621" s="400"/>
      <c r="L2621" s="400"/>
      <c r="M2621" s="400"/>
      <c r="N2621" s="400"/>
      <c r="O2621" s="400"/>
      <c r="P2621" s="400"/>
      <c r="Q2621" s="400"/>
      <c r="R2621" s="400"/>
      <c r="S2621" s="400"/>
      <c r="T2621" s="400"/>
      <c r="V2621" s="403"/>
      <c r="W2621" s="403"/>
      <c r="X2621" s="403"/>
      <c r="Y2621" s="400"/>
      <c r="Z2621" s="400"/>
      <c r="AA2621" s="400"/>
      <c r="AB2621" s="400"/>
      <c r="AC2621" s="400"/>
      <c r="AD2621" s="400"/>
      <c r="AE2621" s="400"/>
      <c r="AF2621" s="400"/>
      <c r="AG2621" s="408"/>
      <c r="AH2621" s="400"/>
      <c r="AI2621" s="400"/>
      <c r="AJ2621" s="400"/>
      <c r="AK2621" s="400"/>
      <c r="AL2621" s="6"/>
      <c r="AM2621" s="6"/>
      <c r="AN2621" s="8"/>
    </row>
    <row r="2622" spans="1:40">
      <c r="A2622" s="725"/>
      <c r="B2622" s="727"/>
      <c r="C2622" s="726"/>
      <c r="D2622" s="726"/>
      <c r="E2622" s="400"/>
      <c r="F2622" s="401"/>
      <c r="G2622" s="400"/>
      <c r="H2622" s="400"/>
      <c r="I2622" s="400"/>
      <c r="J2622" s="409"/>
      <c r="K2622" s="400"/>
      <c r="L2622" s="400"/>
      <c r="M2622" s="400"/>
      <c r="N2622" s="400"/>
      <c r="O2622" s="400"/>
      <c r="P2622" s="400"/>
      <c r="Q2622" s="400"/>
      <c r="R2622" s="400"/>
      <c r="S2622" s="400"/>
      <c r="T2622" s="400"/>
      <c r="V2622" s="403"/>
      <c r="W2622" s="403"/>
      <c r="X2622" s="403"/>
      <c r="Y2622" s="400"/>
      <c r="Z2622" s="400"/>
      <c r="AA2622" s="400"/>
      <c r="AB2622" s="400"/>
      <c r="AC2622" s="400"/>
      <c r="AD2622" s="400"/>
      <c r="AE2622" s="400"/>
      <c r="AF2622" s="400"/>
      <c r="AG2622" s="408"/>
      <c r="AH2622" s="400"/>
      <c r="AI2622" s="400"/>
      <c r="AJ2622" s="400"/>
      <c r="AK2622" s="400"/>
      <c r="AL2622" s="6"/>
      <c r="AM2622" s="6"/>
      <c r="AN2622" s="8"/>
    </row>
    <row r="2623" spans="1:40">
      <c r="A2623" s="725"/>
      <c r="B2623" s="727"/>
      <c r="C2623" s="726"/>
      <c r="D2623" s="726"/>
      <c r="E2623" s="400"/>
      <c r="F2623" s="401"/>
      <c r="G2623" s="400"/>
      <c r="H2623" s="400"/>
      <c r="I2623" s="400"/>
      <c r="J2623" s="409"/>
      <c r="K2623" s="400"/>
      <c r="L2623" s="400"/>
      <c r="M2623" s="400"/>
      <c r="N2623" s="400"/>
      <c r="O2623" s="400"/>
      <c r="P2623" s="400"/>
      <c r="Q2623" s="400"/>
      <c r="R2623" s="400"/>
      <c r="S2623" s="400"/>
      <c r="T2623" s="400"/>
      <c r="V2623" s="403"/>
      <c r="W2623" s="403"/>
      <c r="X2623" s="403"/>
      <c r="Y2623" s="400"/>
      <c r="Z2623" s="400"/>
      <c r="AA2623" s="400"/>
      <c r="AB2623" s="400"/>
      <c r="AC2623" s="400"/>
      <c r="AD2623" s="400"/>
      <c r="AE2623" s="400"/>
      <c r="AF2623" s="400"/>
      <c r="AG2623" s="408"/>
      <c r="AH2623" s="400"/>
      <c r="AI2623" s="400"/>
      <c r="AJ2623" s="400"/>
      <c r="AK2623" s="400"/>
      <c r="AL2623" s="6"/>
      <c r="AM2623" s="6"/>
      <c r="AN2623" s="8"/>
    </row>
    <row r="2624" spans="1:40">
      <c r="A2624" s="725"/>
      <c r="B2624" s="727"/>
      <c r="C2624" s="726"/>
      <c r="D2624" s="726"/>
      <c r="E2624" s="400"/>
      <c r="F2624" s="401"/>
      <c r="G2624" s="400"/>
      <c r="H2624" s="400"/>
      <c r="I2624" s="400"/>
      <c r="J2624" s="409"/>
      <c r="K2624" s="400"/>
      <c r="L2624" s="400"/>
      <c r="M2624" s="400"/>
      <c r="N2624" s="400"/>
      <c r="O2624" s="400"/>
      <c r="P2624" s="400"/>
      <c r="Q2624" s="400"/>
      <c r="R2624" s="400"/>
      <c r="S2624" s="400"/>
      <c r="T2624" s="400"/>
      <c r="V2624" s="403"/>
      <c r="W2624" s="403"/>
      <c r="X2624" s="403"/>
      <c r="Y2624" s="400"/>
      <c r="Z2624" s="400"/>
      <c r="AA2624" s="400"/>
      <c r="AB2624" s="400"/>
      <c r="AC2624" s="400"/>
      <c r="AD2624" s="400"/>
      <c r="AE2624" s="400"/>
      <c r="AF2624" s="400"/>
      <c r="AG2624" s="408"/>
      <c r="AH2624" s="400"/>
      <c r="AI2624" s="400"/>
      <c r="AJ2624" s="400"/>
      <c r="AK2624" s="400"/>
      <c r="AL2624" s="6"/>
      <c r="AM2624" s="6"/>
      <c r="AN2624" s="8"/>
    </row>
    <row r="2625" spans="1:40">
      <c r="A2625" s="725"/>
      <c r="B2625" s="727"/>
      <c r="C2625" s="726"/>
      <c r="D2625" s="726"/>
      <c r="E2625" s="400"/>
      <c r="F2625" s="401"/>
      <c r="G2625" s="400"/>
      <c r="H2625" s="400"/>
      <c r="I2625" s="400"/>
      <c r="J2625" s="409"/>
      <c r="K2625" s="400"/>
      <c r="L2625" s="400"/>
      <c r="M2625" s="400"/>
      <c r="N2625" s="400"/>
      <c r="O2625" s="400"/>
      <c r="P2625" s="400"/>
      <c r="Q2625" s="400"/>
      <c r="R2625" s="400"/>
      <c r="S2625" s="400"/>
      <c r="T2625" s="400"/>
      <c r="V2625" s="403"/>
      <c r="W2625" s="403"/>
      <c r="X2625" s="403"/>
      <c r="Y2625" s="400"/>
      <c r="Z2625" s="400"/>
      <c r="AA2625" s="400"/>
      <c r="AB2625" s="400"/>
      <c r="AC2625" s="400"/>
      <c r="AD2625" s="400"/>
      <c r="AE2625" s="400"/>
      <c r="AF2625" s="400"/>
      <c r="AG2625" s="408"/>
      <c r="AH2625" s="400"/>
      <c r="AI2625" s="400"/>
      <c r="AJ2625" s="400"/>
      <c r="AK2625" s="400"/>
      <c r="AL2625" s="6"/>
      <c r="AM2625" s="6"/>
      <c r="AN2625" s="8"/>
    </row>
    <row r="2626" spans="1:40">
      <c r="A2626" s="725"/>
      <c r="B2626" s="727"/>
      <c r="C2626" s="726"/>
      <c r="D2626" s="726"/>
      <c r="E2626" s="400"/>
      <c r="F2626" s="401"/>
      <c r="G2626" s="400"/>
      <c r="H2626" s="400"/>
      <c r="I2626" s="400"/>
      <c r="J2626" s="409"/>
      <c r="K2626" s="400"/>
      <c r="L2626" s="400"/>
      <c r="M2626" s="400"/>
      <c r="N2626" s="400"/>
      <c r="O2626" s="400"/>
      <c r="P2626" s="400"/>
      <c r="Q2626" s="400"/>
      <c r="R2626" s="400"/>
      <c r="S2626" s="400"/>
      <c r="T2626" s="400"/>
      <c r="V2626" s="403"/>
      <c r="W2626" s="403"/>
      <c r="X2626" s="403"/>
      <c r="Y2626" s="400"/>
      <c r="Z2626" s="400"/>
      <c r="AA2626" s="400"/>
      <c r="AB2626" s="400"/>
      <c r="AC2626" s="400"/>
      <c r="AD2626" s="400"/>
      <c r="AE2626" s="400"/>
      <c r="AF2626" s="400"/>
      <c r="AG2626" s="408"/>
      <c r="AH2626" s="400"/>
      <c r="AI2626" s="400"/>
      <c r="AJ2626" s="400"/>
      <c r="AK2626" s="400"/>
      <c r="AL2626" s="6"/>
      <c r="AM2626" s="6"/>
      <c r="AN2626" s="8"/>
    </row>
    <row r="2627" spans="1:40">
      <c r="A2627" s="725"/>
      <c r="B2627" s="727"/>
      <c r="C2627" s="726"/>
      <c r="D2627" s="726"/>
      <c r="E2627" s="400"/>
      <c r="F2627" s="401"/>
      <c r="G2627" s="400"/>
      <c r="H2627" s="400"/>
      <c r="I2627" s="400"/>
      <c r="J2627" s="409"/>
      <c r="K2627" s="400"/>
      <c r="L2627" s="400"/>
      <c r="M2627" s="400"/>
      <c r="N2627" s="400"/>
      <c r="O2627" s="400"/>
      <c r="P2627" s="400"/>
      <c r="Q2627" s="400"/>
      <c r="R2627" s="400"/>
      <c r="S2627" s="400"/>
      <c r="T2627" s="400"/>
      <c r="V2627" s="403"/>
      <c r="W2627" s="403"/>
      <c r="X2627" s="403"/>
      <c r="Y2627" s="400"/>
      <c r="Z2627" s="400"/>
      <c r="AA2627" s="400"/>
      <c r="AB2627" s="400"/>
      <c r="AC2627" s="400"/>
      <c r="AD2627" s="400"/>
      <c r="AE2627" s="400"/>
      <c r="AF2627" s="400"/>
      <c r="AG2627" s="408"/>
      <c r="AH2627" s="400"/>
      <c r="AI2627" s="400"/>
      <c r="AJ2627" s="400"/>
      <c r="AK2627" s="400"/>
      <c r="AL2627" s="6"/>
      <c r="AM2627" s="6"/>
      <c r="AN2627" s="8"/>
    </row>
    <row r="2628" spans="1:40">
      <c r="A2628" s="725"/>
      <c r="B2628" s="727"/>
      <c r="C2628" s="726"/>
      <c r="D2628" s="726"/>
      <c r="E2628" s="400"/>
      <c r="F2628" s="401"/>
      <c r="G2628" s="400"/>
      <c r="H2628" s="400"/>
      <c r="I2628" s="400"/>
      <c r="J2628" s="409"/>
      <c r="K2628" s="400"/>
      <c r="L2628" s="400"/>
      <c r="M2628" s="400"/>
      <c r="N2628" s="400"/>
      <c r="O2628" s="400"/>
      <c r="P2628" s="400"/>
      <c r="Q2628" s="400"/>
      <c r="R2628" s="400"/>
      <c r="S2628" s="400"/>
      <c r="T2628" s="400"/>
      <c r="V2628" s="403"/>
      <c r="W2628" s="403"/>
      <c r="X2628" s="403"/>
      <c r="Y2628" s="400"/>
      <c r="Z2628" s="400"/>
      <c r="AA2628" s="400"/>
      <c r="AB2628" s="400"/>
      <c r="AC2628" s="400"/>
      <c r="AD2628" s="400"/>
      <c r="AE2628" s="400"/>
      <c r="AF2628" s="400"/>
      <c r="AG2628" s="408"/>
      <c r="AH2628" s="400"/>
      <c r="AI2628" s="400"/>
      <c r="AJ2628" s="400"/>
      <c r="AK2628" s="400"/>
      <c r="AL2628" s="6"/>
      <c r="AM2628" s="6"/>
      <c r="AN2628" s="8"/>
    </row>
    <row r="2629" spans="1:40">
      <c r="A2629" s="725"/>
      <c r="B2629" s="727"/>
      <c r="C2629" s="726"/>
      <c r="D2629" s="726"/>
      <c r="E2629" s="400"/>
      <c r="F2629" s="401"/>
      <c r="G2629" s="400"/>
      <c r="H2629" s="400"/>
      <c r="I2629" s="400"/>
      <c r="J2629" s="409"/>
      <c r="K2629" s="400"/>
      <c r="L2629" s="400"/>
      <c r="M2629" s="400"/>
      <c r="N2629" s="400"/>
      <c r="O2629" s="400"/>
      <c r="P2629" s="400"/>
      <c r="Q2629" s="400"/>
      <c r="R2629" s="400"/>
      <c r="S2629" s="400"/>
      <c r="T2629" s="400"/>
      <c r="V2629" s="403"/>
      <c r="W2629" s="403"/>
      <c r="X2629" s="403"/>
      <c r="Y2629" s="400"/>
      <c r="Z2629" s="400"/>
      <c r="AA2629" s="400"/>
      <c r="AB2629" s="400"/>
      <c r="AC2629" s="400"/>
      <c r="AD2629" s="400"/>
      <c r="AE2629" s="400"/>
      <c r="AF2629" s="400"/>
      <c r="AG2629" s="408"/>
      <c r="AH2629" s="400"/>
      <c r="AI2629" s="400"/>
      <c r="AJ2629" s="400"/>
      <c r="AK2629" s="400"/>
      <c r="AL2629" s="6"/>
      <c r="AM2629" s="6"/>
      <c r="AN2629" s="8"/>
    </row>
    <row r="2630" spans="1:40">
      <c r="A2630" s="725"/>
      <c r="B2630" s="727"/>
      <c r="C2630" s="726"/>
      <c r="D2630" s="726"/>
      <c r="E2630" s="400"/>
      <c r="F2630" s="401"/>
      <c r="G2630" s="400"/>
      <c r="H2630" s="400"/>
      <c r="I2630" s="400"/>
      <c r="J2630" s="409"/>
      <c r="K2630" s="400"/>
      <c r="L2630" s="400"/>
      <c r="M2630" s="400"/>
      <c r="N2630" s="400"/>
      <c r="O2630" s="400"/>
      <c r="P2630" s="400"/>
      <c r="Q2630" s="400"/>
      <c r="R2630" s="400"/>
      <c r="S2630" s="400"/>
      <c r="T2630" s="400"/>
      <c r="V2630" s="403"/>
      <c r="W2630" s="403"/>
      <c r="X2630" s="403"/>
      <c r="Y2630" s="400"/>
      <c r="Z2630" s="400"/>
      <c r="AA2630" s="400"/>
      <c r="AB2630" s="400"/>
      <c r="AC2630" s="400"/>
      <c r="AD2630" s="400"/>
      <c r="AE2630" s="400"/>
      <c r="AF2630" s="400"/>
      <c r="AG2630" s="408"/>
      <c r="AH2630" s="400"/>
      <c r="AI2630" s="400"/>
      <c r="AJ2630" s="400"/>
      <c r="AK2630" s="400"/>
      <c r="AL2630" s="6"/>
      <c r="AM2630" s="6"/>
      <c r="AN2630" s="8"/>
    </row>
    <row r="2631" spans="1:40">
      <c r="A2631" s="725"/>
      <c r="B2631" s="727"/>
      <c r="C2631" s="726"/>
      <c r="D2631" s="726"/>
      <c r="E2631" s="400"/>
      <c r="F2631" s="401"/>
      <c r="G2631" s="400"/>
      <c r="H2631" s="400"/>
      <c r="I2631" s="400"/>
      <c r="J2631" s="409"/>
      <c r="K2631" s="400"/>
      <c r="L2631" s="400"/>
      <c r="M2631" s="400"/>
      <c r="N2631" s="400"/>
      <c r="O2631" s="400"/>
      <c r="P2631" s="400"/>
      <c r="Q2631" s="400"/>
      <c r="R2631" s="400"/>
      <c r="S2631" s="400"/>
      <c r="T2631" s="400"/>
      <c r="V2631" s="403"/>
      <c r="W2631" s="403"/>
      <c r="X2631" s="403"/>
      <c r="Y2631" s="400"/>
      <c r="Z2631" s="400"/>
      <c r="AA2631" s="400"/>
      <c r="AB2631" s="400"/>
      <c r="AC2631" s="400"/>
      <c r="AD2631" s="400"/>
      <c r="AE2631" s="400"/>
      <c r="AF2631" s="400"/>
      <c r="AG2631" s="408"/>
      <c r="AH2631" s="400"/>
      <c r="AI2631" s="400"/>
      <c r="AJ2631" s="400"/>
      <c r="AK2631" s="400"/>
      <c r="AL2631" s="6"/>
      <c r="AM2631" s="6"/>
      <c r="AN2631" s="8"/>
    </row>
    <row r="2632" spans="1:40">
      <c r="A2632" s="725"/>
      <c r="B2632" s="727"/>
      <c r="C2632" s="726"/>
      <c r="D2632" s="726"/>
      <c r="E2632" s="400"/>
      <c r="F2632" s="401"/>
      <c r="G2632" s="400"/>
      <c r="H2632" s="400"/>
      <c r="I2632" s="400"/>
      <c r="J2632" s="409"/>
      <c r="K2632" s="400"/>
      <c r="L2632" s="400"/>
      <c r="M2632" s="400"/>
      <c r="N2632" s="400"/>
      <c r="O2632" s="400"/>
      <c r="P2632" s="400"/>
      <c r="Q2632" s="400"/>
      <c r="R2632" s="400"/>
      <c r="S2632" s="400"/>
      <c r="T2632" s="400"/>
      <c r="V2632" s="403"/>
      <c r="W2632" s="403"/>
      <c r="X2632" s="403"/>
      <c r="Y2632" s="400"/>
      <c r="Z2632" s="400"/>
      <c r="AA2632" s="400"/>
      <c r="AB2632" s="400"/>
      <c r="AC2632" s="400"/>
      <c r="AD2632" s="400"/>
      <c r="AE2632" s="400"/>
      <c r="AF2632" s="400"/>
      <c r="AG2632" s="408"/>
      <c r="AH2632" s="400"/>
      <c r="AI2632" s="400"/>
      <c r="AJ2632" s="400"/>
      <c r="AK2632" s="400"/>
      <c r="AL2632" s="6"/>
      <c r="AM2632" s="6"/>
      <c r="AN2632" s="8"/>
    </row>
    <row r="2633" spans="1:40">
      <c r="A2633" s="725"/>
      <c r="B2633" s="727"/>
      <c r="C2633" s="726"/>
      <c r="D2633" s="726"/>
      <c r="E2633" s="400"/>
      <c r="F2633" s="401"/>
      <c r="G2633" s="400"/>
      <c r="H2633" s="400"/>
      <c r="I2633" s="400"/>
      <c r="J2633" s="409"/>
      <c r="K2633" s="400"/>
      <c r="L2633" s="400"/>
      <c r="M2633" s="400"/>
      <c r="N2633" s="400"/>
      <c r="O2633" s="400"/>
      <c r="P2633" s="400"/>
      <c r="Q2633" s="400"/>
      <c r="R2633" s="400"/>
      <c r="S2633" s="400"/>
      <c r="T2633" s="400"/>
      <c r="V2633" s="403"/>
      <c r="W2633" s="403"/>
      <c r="X2633" s="403"/>
      <c r="Y2633" s="400"/>
      <c r="Z2633" s="400"/>
      <c r="AA2633" s="400"/>
      <c r="AB2633" s="400"/>
      <c r="AC2633" s="400"/>
      <c r="AD2633" s="400"/>
      <c r="AE2633" s="400"/>
      <c r="AF2633" s="400"/>
      <c r="AG2633" s="408"/>
      <c r="AH2633" s="400"/>
      <c r="AI2633" s="400"/>
      <c r="AJ2633" s="400"/>
      <c r="AK2633" s="400"/>
      <c r="AL2633" s="6"/>
      <c r="AM2633" s="6"/>
      <c r="AN2633" s="8"/>
    </row>
    <row r="2634" spans="1:40">
      <c r="A2634" s="725"/>
      <c r="B2634" s="727"/>
      <c r="C2634" s="726"/>
      <c r="D2634" s="726"/>
      <c r="E2634" s="400"/>
      <c r="F2634" s="401"/>
      <c r="G2634" s="400"/>
      <c r="H2634" s="400"/>
      <c r="I2634" s="400"/>
      <c r="J2634" s="409"/>
      <c r="K2634" s="400"/>
      <c r="L2634" s="400"/>
      <c r="M2634" s="400"/>
      <c r="N2634" s="400"/>
      <c r="O2634" s="400"/>
      <c r="P2634" s="400"/>
      <c r="Q2634" s="400"/>
      <c r="R2634" s="400"/>
      <c r="S2634" s="400"/>
      <c r="T2634" s="400"/>
      <c r="V2634" s="403"/>
      <c r="W2634" s="403"/>
      <c r="X2634" s="403"/>
      <c r="Y2634" s="400"/>
      <c r="Z2634" s="400"/>
      <c r="AA2634" s="400"/>
      <c r="AB2634" s="400"/>
      <c r="AC2634" s="400"/>
      <c r="AD2634" s="400"/>
      <c r="AE2634" s="400"/>
      <c r="AF2634" s="400"/>
      <c r="AG2634" s="408"/>
      <c r="AH2634" s="400"/>
      <c r="AI2634" s="400"/>
      <c r="AJ2634" s="400"/>
      <c r="AK2634" s="400"/>
      <c r="AL2634" s="6"/>
      <c r="AM2634" s="6"/>
      <c r="AN2634" s="8"/>
    </row>
    <row r="2635" spans="1:40">
      <c r="A2635" s="725"/>
      <c r="B2635" s="727"/>
      <c r="C2635" s="726"/>
      <c r="D2635" s="726"/>
      <c r="E2635" s="400"/>
      <c r="F2635" s="401"/>
      <c r="G2635" s="400"/>
      <c r="H2635" s="400"/>
      <c r="I2635" s="400"/>
      <c r="J2635" s="409"/>
      <c r="K2635" s="400"/>
      <c r="L2635" s="400"/>
      <c r="M2635" s="400"/>
      <c r="N2635" s="400"/>
      <c r="O2635" s="400"/>
      <c r="P2635" s="400"/>
      <c r="Q2635" s="400"/>
      <c r="R2635" s="400"/>
      <c r="S2635" s="400"/>
      <c r="T2635" s="400"/>
      <c r="V2635" s="403"/>
      <c r="W2635" s="403"/>
      <c r="X2635" s="403"/>
      <c r="Y2635" s="400"/>
      <c r="Z2635" s="400"/>
      <c r="AA2635" s="400"/>
      <c r="AB2635" s="400"/>
      <c r="AC2635" s="400"/>
      <c r="AD2635" s="400"/>
      <c r="AE2635" s="400"/>
      <c r="AF2635" s="400"/>
      <c r="AG2635" s="408"/>
      <c r="AH2635" s="400"/>
      <c r="AI2635" s="400"/>
      <c r="AJ2635" s="400"/>
      <c r="AK2635" s="400"/>
      <c r="AL2635" s="6"/>
      <c r="AM2635" s="6"/>
      <c r="AN2635" s="8"/>
    </row>
    <row r="2636" spans="1:40">
      <c r="A2636" s="725"/>
      <c r="B2636" s="727"/>
      <c r="C2636" s="726"/>
      <c r="D2636" s="726"/>
      <c r="E2636" s="400"/>
      <c r="F2636" s="401"/>
      <c r="G2636" s="400"/>
      <c r="H2636" s="400"/>
      <c r="I2636" s="400"/>
      <c r="J2636" s="409"/>
      <c r="K2636" s="400"/>
      <c r="L2636" s="400"/>
      <c r="M2636" s="400"/>
      <c r="N2636" s="400"/>
      <c r="O2636" s="400"/>
      <c r="P2636" s="400"/>
      <c r="Q2636" s="400"/>
      <c r="R2636" s="400"/>
      <c r="S2636" s="400"/>
      <c r="T2636" s="400"/>
      <c r="V2636" s="403"/>
      <c r="W2636" s="403"/>
      <c r="X2636" s="403"/>
      <c r="Y2636" s="400"/>
      <c r="Z2636" s="400"/>
      <c r="AA2636" s="400"/>
      <c r="AB2636" s="400"/>
      <c r="AC2636" s="400"/>
      <c r="AD2636" s="400"/>
      <c r="AE2636" s="400"/>
      <c r="AF2636" s="400"/>
      <c r="AG2636" s="408"/>
      <c r="AH2636" s="400"/>
      <c r="AI2636" s="400"/>
      <c r="AJ2636" s="400"/>
      <c r="AK2636" s="400"/>
      <c r="AL2636" s="6"/>
      <c r="AM2636" s="6"/>
      <c r="AN2636" s="8"/>
    </row>
    <row r="2637" spans="1:40">
      <c r="A2637" s="725"/>
      <c r="B2637" s="727"/>
      <c r="C2637" s="726"/>
      <c r="D2637" s="726"/>
      <c r="E2637" s="400"/>
      <c r="F2637" s="401"/>
      <c r="G2637" s="400"/>
      <c r="H2637" s="400"/>
      <c r="I2637" s="400"/>
      <c r="J2637" s="409"/>
      <c r="K2637" s="400"/>
      <c r="L2637" s="400"/>
      <c r="M2637" s="400"/>
      <c r="N2637" s="400"/>
      <c r="O2637" s="400"/>
      <c r="P2637" s="400"/>
      <c r="Q2637" s="400"/>
      <c r="R2637" s="400"/>
      <c r="S2637" s="400"/>
      <c r="T2637" s="400"/>
      <c r="V2637" s="403"/>
      <c r="W2637" s="403"/>
      <c r="X2637" s="403"/>
      <c r="Y2637" s="400"/>
      <c r="Z2637" s="400"/>
      <c r="AA2637" s="400"/>
      <c r="AB2637" s="400"/>
      <c r="AC2637" s="400"/>
      <c r="AD2637" s="400"/>
      <c r="AE2637" s="400"/>
      <c r="AF2637" s="400"/>
      <c r="AG2637" s="408"/>
      <c r="AH2637" s="400"/>
      <c r="AI2637" s="400"/>
      <c r="AJ2637" s="400"/>
      <c r="AK2637" s="400"/>
      <c r="AL2637" s="6"/>
      <c r="AM2637" s="6"/>
      <c r="AN2637" s="8"/>
    </row>
    <row r="2638" spans="1:40">
      <c r="A2638" s="725"/>
      <c r="B2638" s="727"/>
      <c r="C2638" s="726"/>
      <c r="D2638" s="726"/>
      <c r="E2638" s="400"/>
      <c r="F2638" s="401"/>
      <c r="G2638" s="400"/>
      <c r="H2638" s="400"/>
      <c r="I2638" s="400"/>
      <c r="J2638" s="409"/>
      <c r="K2638" s="400"/>
      <c r="L2638" s="400"/>
      <c r="M2638" s="400"/>
      <c r="N2638" s="400"/>
      <c r="O2638" s="400"/>
      <c r="P2638" s="400"/>
      <c r="Q2638" s="400"/>
      <c r="R2638" s="400"/>
      <c r="S2638" s="400"/>
      <c r="T2638" s="400"/>
      <c r="V2638" s="403"/>
      <c r="W2638" s="403"/>
      <c r="X2638" s="403"/>
      <c r="Y2638" s="400"/>
      <c r="Z2638" s="400"/>
      <c r="AA2638" s="400"/>
      <c r="AB2638" s="400"/>
      <c r="AC2638" s="400"/>
      <c r="AD2638" s="400"/>
      <c r="AE2638" s="400"/>
      <c r="AF2638" s="400"/>
      <c r="AG2638" s="408"/>
      <c r="AH2638" s="400"/>
      <c r="AI2638" s="400"/>
      <c r="AJ2638" s="400"/>
      <c r="AK2638" s="400"/>
      <c r="AL2638" s="6"/>
      <c r="AM2638" s="6"/>
      <c r="AN2638" s="8"/>
    </row>
    <row r="2639" spans="1:40">
      <c r="A2639" s="725"/>
      <c r="B2639" s="727"/>
      <c r="C2639" s="726"/>
      <c r="D2639" s="726"/>
      <c r="E2639" s="400"/>
      <c r="F2639" s="401"/>
      <c r="G2639" s="400"/>
      <c r="H2639" s="400"/>
      <c r="I2639" s="400"/>
      <c r="J2639" s="409"/>
      <c r="K2639" s="400"/>
      <c r="L2639" s="400"/>
      <c r="M2639" s="400"/>
      <c r="N2639" s="400"/>
      <c r="O2639" s="400"/>
      <c r="P2639" s="400"/>
      <c r="Q2639" s="400"/>
      <c r="R2639" s="400"/>
      <c r="S2639" s="400"/>
      <c r="T2639" s="400"/>
      <c r="V2639" s="403"/>
      <c r="W2639" s="403"/>
      <c r="X2639" s="403"/>
      <c r="Y2639" s="400"/>
      <c r="Z2639" s="400"/>
      <c r="AA2639" s="400"/>
      <c r="AB2639" s="400"/>
      <c r="AC2639" s="400"/>
      <c r="AD2639" s="400"/>
      <c r="AE2639" s="400"/>
      <c r="AF2639" s="400"/>
      <c r="AG2639" s="408"/>
      <c r="AH2639" s="400"/>
      <c r="AI2639" s="400"/>
      <c r="AJ2639" s="400"/>
      <c r="AK2639" s="400"/>
      <c r="AL2639" s="6"/>
      <c r="AM2639" s="6"/>
      <c r="AN2639" s="8"/>
    </row>
    <row r="2640" spans="1:40">
      <c r="A2640" s="725"/>
      <c r="B2640" s="727"/>
      <c r="C2640" s="726"/>
      <c r="D2640" s="726"/>
      <c r="E2640" s="400"/>
      <c r="F2640" s="401"/>
      <c r="G2640" s="400"/>
      <c r="H2640" s="400"/>
      <c r="I2640" s="400"/>
      <c r="J2640" s="409"/>
      <c r="K2640" s="400"/>
      <c r="L2640" s="400"/>
      <c r="M2640" s="400"/>
      <c r="N2640" s="400"/>
      <c r="O2640" s="400"/>
      <c r="P2640" s="400"/>
      <c r="Q2640" s="400"/>
      <c r="R2640" s="400"/>
      <c r="S2640" s="400"/>
      <c r="T2640" s="400"/>
      <c r="V2640" s="403"/>
      <c r="W2640" s="403"/>
      <c r="X2640" s="403"/>
      <c r="Y2640" s="400"/>
      <c r="Z2640" s="400"/>
      <c r="AA2640" s="400"/>
      <c r="AB2640" s="400"/>
      <c r="AC2640" s="400"/>
      <c r="AD2640" s="400"/>
      <c r="AE2640" s="400"/>
      <c r="AF2640" s="400"/>
      <c r="AG2640" s="408"/>
      <c r="AH2640" s="400"/>
      <c r="AI2640" s="400"/>
      <c r="AJ2640" s="400"/>
      <c r="AK2640" s="400"/>
      <c r="AL2640" s="6"/>
      <c r="AM2640" s="6"/>
      <c r="AN2640" s="8"/>
    </row>
    <row r="2641" spans="1:40">
      <c r="A2641" s="725"/>
      <c r="B2641" s="727"/>
      <c r="C2641" s="726"/>
      <c r="D2641" s="726"/>
      <c r="E2641" s="400"/>
      <c r="F2641" s="401"/>
      <c r="G2641" s="400"/>
      <c r="H2641" s="400"/>
      <c r="I2641" s="400"/>
      <c r="J2641" s="409"/>
      <c r="K2641" s="400"/>
      <c r="L2641" s="400"/>
      <c r="M2641" s="400"/>
      <c r="N2641" s="400"/>
      <c r="O2641" s="400"/>
      <c r="P2641" s="400"/>
      <c r="Q2641" s="400"/>
      <c r="R2641" s="400"/>
      <c r="S2641" s="400"/>
      <c r="T2641" s="400"/>
      <c r="V2641" s="403"/>
      <c r="W2641" s="403"/>
      <c r="X2641" s="403"/>
      <c r="Y2641" s="400"/>
      <c r="Z2641" s="400"/>
      <c r="AA2641" s="400"/>
      <c r="AB2641" s="400"/>
      <c r="AC2641" s="400"/>
      <c r="AD2641" s="400"/>
      <c r="AE2641" s="400"/>
      <c r="AF2641" s="400"/>
      <c r="AG2641" s="408"/>
      <c r="AH2641" s="400"/>
      <c r="AI2641" s="400"/>
      <c r="AJ2641" s="400"/>
      <c r="AK2641" s="400"/>
      <c r="AL2641" s="6"/>
      <c r="AM2641" s="6"/>
      <c r="AN2641" s="8"/>
    </row>
    <row r="2642" spans="1:40">
      <c r="A2642" s="725"/>
      <c r="B2642" s="727"/>
      <c r="C2642" s="726"/>
      <c r="D2642" s="726"/>
      <c r="E2642" s="400"/>
      <c r="F2642" s="401"/>
      <c r="G2642" s="400"/>
      <c r="H2642" s="400"/>
      <c r="I2642" s="400"/>
      <c r="J2642" s="409"/>
      <c r="K2642" s="400"/>
      <c r="L2642" s="400"/>
      <c r="M2642" s="400"/>
      <c r="N2642" s="400"/>
      <c r="O2642" s="400"/>
      <c r="P2642" s="400"/>
      <c r="Q2642" s="400"/>
      <c r="R2642" s="400"/>
      <c r="S2642" s="400"/>
      <c r="T2642" s="400"/>
      <c r="V2642" s="403"/>
      <c r="W2642" s="403"/>
      <c r="X2642" s="403"/>
      <c r="Y2642" s="400"/>
      <c r="Z2642" s="400"/>
      <c r="AA2642" s="400"/>
      <c r="AB2642" s="400"/>
      <c r="AC2642" s="400"/>
      <c r="AD2642" s="400"/>
      <c r="AE2642" s="400"/>
      <c r="AF2642" s="400"/>
      <c r="AG2642" s="408"/>
      <c r="AH2642" s="400"/>
      <c r="AI2642" s="400"/>
      <c r="AJ2642" s="400"/>
      <c r="AK2642" s="400"/>
      <c r="AL2642" s="6"/>
      <c r="AM2642" s="6"/>
      <c r="AN2642" s="8"/>
    </row>
    <row r="2643" spans="1:40">
      <c r="A2643" s="725"/>
      <c r="B2643" s="727"/>
      <c r="C2643" s="726"/>
      <c r="D2643" s="726"/>
      <c r="E2643" s="400"/>
      <c r="F2643" s="401"/>
      <c r="G2643" s="400"/>
      <c r="H2643" s="400"/>
      <c r="I2643" s="400"/>
      <c r="J2643" s="409"/>
      <c r="K2643" s="400"/>
      <c r="L2643" s="400"/>
      <c r="M2643" s="400"/>
      <c r="N2643" s="400"/>
      <c r="O2643" s="400"/>
      <c r="P2643" s="400"/>
      <c r="Q2643" s="400"/>
      <c r="R2643" s="400"/>
      <c r="S2643" s="400"/>
      <c r="T2643" s="400"/>
      <c r="V2643" s="403"/>
      <c r="W2643" s="403"/>
      <c r="X2643" s="403"/>
      <c r="Y2643" s="400"/>
      <c r="Z2643" s="400"/>
      <c r="AA2643" s="400"/>
      <c r="AB2643" s="400"/>
      <c r="AC2643" s="400"/>
      <c r="AD2643" s="400"/>
      <c r="AE2643" s="400"/>
      <c r="AF2643" s="400"/>
      <c r="AG2643" s="408"/>
      <c r="AH2643" s="400"/>
      <c r="AI2643" s="400"/>
      <c r="AJ2643" s="400"/>
      <c r="AK2643" s="400"/>
      <c r="AL2643" s="6"/>
      <c r="AM2643" s="6"/>
      <c r="AN2643" s="8"/>
    </row>
    <row r="2644" spans="1:40">
      <c r="A2644" s="725"/>
      <c r="B2644" s="727"/>
      <c r="C2644" s="726"/>
      <c r="D2644" s="726"/>
      <c r="E2644" s="400"/>
      <c r="F2644" s="401"/>
      <c r="G2644" s="400"/>
      <c r="H2644" s="400"/>
      <c r="I2644" s="400"/>
      <c r="J2644" s="409"/>
      <c r="K2644" s="400"/>
      <c r="L2644" s="400"/>
      <c r="M2644" s="400"/>
      <c r="N2644" s="400"/>
      <c r="O2644" s="400"/>
      <c r="P2644" s="400"/>
      <c r="Q2644" s="400"/>
      <c r="R2644" s="400"/>
      <c r="S2644" s="400"/>
      <c r="T2644" s="400"/>
      <c r="W2644" s="403"/>
      <c r="X2644" s="403"/>
      <c r="Y2644" s="400"/>
      <c r="Z2644" s="400"/>
      <c r="AA2644" s="400"/>
      <c r="AB2644" s="400"/>
      <c r="AC2644" s="400"/>
      <c r="AD2644" s="400"/>
      <c r="AE2644" s="400"/>
      <c r="AF2644" s="400"/>
      <c r="AG2644" s="408"/>
      <c r="AH2644" s="400"/>
      <c r="AI2644" s="400"/>
      <c r="AJ2644" s="400"/>
      <c r="AK2644" s="400"/>
      <c r="AL2644" s="6"/>
      <c r="AM2644" s="6"/>
      <c r="AN2644" s="8"/>
    </row>
    <row r="2645" spans="1:40">
      <c r="A2645" s="725"/>
      <c r="B2645" s="727"/>
      <c r="C2645" s="726"/>
      <c r="D2645" s="726"/>
      <c r="E2645" s="400"/>
      <c r="F2645" s="401"/>
      <c r="G2645" s="400"/>
      <c r="H2645" s="400"/>
      <c r="I2645" s="400"/>
      <c r="J2645" s="409"/>
      <c r="K2645" s="400"/>
      <c r="L2645" s="400"/>
      <c r="M2645" s="400"/>
      <c r="N2645" s="400"/>
      <c r="O2645" s="400"/>
      <c r="P2645" s="400"/>
      <c r="Q2645" s="400"/>
      <c r="R2645" s="400"/>
      <c r="S2645" s="400"/>
      <c r="T2645" s="400"/>
      <c r="V2645" s="403"/>
      <c r="W2645" s="403"/>
      <c r="X2645" s="403"/>
      <c r="Y2645" s="400"/>
      <c r="Z2645" s="400"/>
      <c r="AA2645" s="400"/>
      <c r="AB2645" s="400"/>
      <c r="AC2645" s="400"/>
      <c r="AD2645" s="400"/>
      <c r="AE2645" s="400"/>
      <c r="AF2645" s="400"/>
      <c r="AG2645" s="408"/>
      <c r="AH2645" s="400"/>
      <c r="AI2645" s="400"/>
      <c r="AJ2645" s="400"/>
      <c r="AK2645" s="400"/>
      <c r="AL2645" s="6"/>
      <c r="AM2645" s="6"/>
      <c r="AN2645" s="8"/>
    </row>
    <row r="2646" spans="1:40">
      <c r="A2646" s="725"/>
      <c r="B2646" s="727"/>
      <c r="C2646" s="726"/>
      <c r="D2646" s="726"/>
      <c r="E2646" s="400"/>
      <c r="F2646" s="401"/>
      <c r="G2646" s="400"/>
      <c r="H2646" s="400"/>
      <c r="I2646" s="400"/>
      <c r="J2646" s="409"/>
      <c r="K2646" s="400"/>
      <c r="L2646" s="400"/>
      <c r="M2646" s="400"/>
      <c r="N2646" s="400"/>
      <c r="O2646" s="400"/>
      <c r="P2646" s="400"/>
      <c r="Q2646" s="400"/>
      <c r="R2646" s="400"/>
      <c r="S2646" s="400"/>
      <c r="T2646" s="400"/>
      <c r="V2646" s="403"/>
      <c r="W2646" s="403"/>
      <c r="X2646" s="403"/>
      <c r="Y2646" s="400"/>
      <c r="Z2646" s="400"/>
      <c r="AA2646" s="400"/>
      <c r="AB2646" s="400"/>
      <c r="AC2646" s="400"/>
      <c r="AD2646" s="400"/>
      <c r="AE2646" s="400"/>
      <c r="AF2646" s="400"/>
      <c r="AG2646" s="408"/>
      <c r="AH2646" s="400"/>
      <c r="AI2646" s="400"/>
      <c r="AJ2646" s="400"/>
      <c r="AK2646" s="400"/>
      <c r="AL2646" s="6"/>
      <c r="AM2646" s="6"/>
      <c r="AN2646" s="8"/>
    </row>
    <row r="2647" spans="1:40">
      <c r="A2647" s="725"/>
      <c r="B2647" s="727"/>
      <c r="C2647" s="726"/>
      <c r="D2647" s="726"/>
      <c r="E2647" s="400"/>
      <c r="F2647" s="401"/>
      <c r="G2647" s="400"/>
      <c r="H2647" s="400"/>
      <c r="I2647" s="400"/>
      <c r="J2647" s="409"/>
      <c r="K2647" s="400"/>
      <c r="L2647" s="400"/>
      <c r="M2647" s="400"/>
      <c r="N2647" s="400"/>
      <c r="O2647" s="400"/>
      <c r="P2647" s="400"/>
      <c r="Q2647" s="400"/>
      <c r="R2647" s="400"/>
      <c r="S2647" s="400"/>
      <c r="T2647" s="400"/>
      <c r="V2647" s="403"/>
      <c r="W2647" s="403"/>
      <c r="X2647" s="403"/>
      <c r="Y2647" s="400"/>
      <c r="Z2647" s="400"/>
      <c r="AA2647" s="400"/>
      <c r="AB2647" s="400"/>
      <c r="AC2647" s="400"/>
      <c r="AD2647" s="400"/>
      <c r="AE2647" s="400"/>
      <c r="AF2647" s="400"/>
      <c r="AG2647" s="408"/>
      <c r="AH2647" s="400"/>
      <c r="AI2647" s="400"/>
      <c r="AJ2647" s="400"/>
      <c r="AK2647" s="400"/>
      <c r="AL2647" s="6"/>
      <c r="AM2647" s="6"/>
      <c r="AN2647" s="8"/>
    </row>
    <row r="2648" spans="1:40">
      <c r="A2648" s="725"/>
      <c r="B2648" s="727"/>
      <c r="C2648" s="726"/>
      <c r="D2648" s="726"/>
      <c r="E2648" s="400"/>
      <c r="F2648" s="401"/>
      <c r="G2648" s="400"/>
      <c r="H2648" s="400"/>
      <c r="I2648" s="400"/>
      <c r="J2648" s="409"/>
      <c r="K2648" s="400"/>
      <c r="L2648" s="400"/>
      <c r="M2648" s="400"/>
      <c r="N2648" s="400"/>
      <c r="O2648" s="400"/>
      <c r="P2648" s="400"/>
      <c r="Q2648" s="400"/>
      <c r="R2648" s="400"/>
      <c r="S2648" s="400"/>
      <c r="T2648" s="400"/>
      <c r="V2648" s="403"/>
      <c r="W2648" s="403"/>
      <c r="X2648" s="403"/>
      <c r="Y2648" s="400"/>
      <c r="Z2648" s="400"/>
      <c r="AA2648" s="400"/>
      <c r="AB2648" s="400"/>
      <c r="AC2648" s="400"/>
      <c r="AD2648" s="400"/>
      <c r="AE2648" s="400"/>
      <c r="AF2648" s="400"/>
      <c r="AG2648" s="408"/>
      <c r="AH2648" s="400"/>
      <c r="AI2648" s="400"/>
      <c r="AJ2648" s="400"/>
      <c r="AK2648" s="400"/>
      <c r="AL2648" s="6"/>
      <c r="AM2648" s="6"/>
      <c r="AN2648" s="8"/>
    </row>
    <row r="2649" spans="1:40">
      <c r="A2649" s="725"/>
      <c r="B2649" s="727"/>
      <c r="C2649" s="726"/>
      <c r="D2649" s="726"/>
      <c r="E2649" s="400"/>
      <c r="F2649" s="401"/>
      <c r="G2649" s="400"/>
      <c r="H2649" s="400"/>
      <c r="I2649" s="400"/>
      <c r="J2649" s="409"/>
      <c r="K2649" s="400"/>
      <c r="L2649" s="400"/>
      <c r="M2649" s="400"/>
      <c r="N2649" s="400"/>
      <c r="O2649" s="400"/>
      <c r="P2649" s="400"/>
      <c r="Q2649" s="400"/>
      <c r="R2649" s="400"/>
      <c r="S2649" s="400"/>
      <c r="T2649" s="400"/>
      <c r="V2649" s="403"/>
      <c r="W2649" s="403"/>
      <c r="X2649" s="403"/>
      <c r="Y2649" s="400"/>
      <c r="Z2649" s="400"/>
      <c r="AA2649" s="400"/>
      <c r="AB2649" s="400"/>
      <c r="AC2649" s="400"/>
      <c r="AD2649" s="400"/>
      <c r="AE2649" s="400"/>
      <c r="AF2649" s="400"/>
      <c r="AG2649" s="408"/>
      <c r="AH2649" s="400"/>
      <c r="AI2649" s="400"/>
      <c r="AJ2649" s="400"/>
      <c r="AK2649" s="400"/>
      <c r="AL2649" s="6"/>
      <c r="AM2649" s="6"/>
      <c r="AN2649" s="8"/>
    </row>
    <row r="2650" spans="1:40">
      <c r="A2650" s="725"/>
      <c r="B2650" s="727"/>
      <c r="C2650" s="726"/>
      <c r="D2650" s="726"/>
      <c r="E2650" s="400"/>
      <c r="F2650" s="401"/>
      <c r="G2650" s="400"/>
      <c r="H2650" s="400"/>
      <c r="I2650" s="400"/>
      <c r="J2650" s="409"/>
      <c r="K2650" s="400"/>
      <c r="L2650" s="400"/>
      <c r="M2650" s="400"/>
      <c r="N2650" s="400"/>
      <c r="O2650" s="400"/>
      <c r="P2650" s="400"/>
      <c r="Q2650" s="400"/>
      <c r="R2650" s="400"/>
      <c r="S2650" s="400"/>
      <c r="T2650" s="400"/>
      <c r="V2650" s="403"/>
      <c r="W2650" s="403"/>
      <c r="X2650" s="403"/>
      <c r="Y2650" s="400"/>
      <c r="Z2650" s="400"/>
      <c r="AA2650" s="400"/>
      <c r="AB2650" s="400"/>
      <c r="AC2650" s="400"/>
      <c r="AD2650" s="400"/>
      <c r="AE2650" s="400"/>
      <c r="AF2650" s="400"/>
      <c r="AG2650" s="408"/>
      <c r="AH2650" s="400"/>
      <c r="AI2650" s="400"/>
      <c r="AJ2650" s="400"/>
      <c r="AK2650" s="400"/>
      <c r="AL2650" s="6"/>
      <c r="AM2650" s="6"/>
      <c r="AN2650" s="8"/>
    </row>
    <row r="2651" spans="1:40">
      <c r="A2651" s="725"/>
      <c r="B2651" s="727"/>
      <c r="C2651" s="726"/>
      <c r="D2651" s="726"/>
      <c r="E2651" s="400"/>
      <c r="F2651" s="401"/>
      <c r="G2651" s="400"/>
      <c r="H2651" s="400"/>
      <c r="I2651" s="400"/>
      <c r="J2651" s="409"/>
      <c r="K2651" s="400"/>
      <c r="L2651" s="400"/>
      <c r="M2651" s="400"/>
      <c r="N2651" s="400"/>
      <c r="O2651" s="400"/>
      <c r="P2651" s="400"/>
      <c r="Q2651" s="400"/>
      <c r="R2651" s="400"/>
      <c r="S2651" s="400"/>
      <c r="T2651" s="400"/>
      <c r="V2651" s="403"/>
      <c r="W2651" s="403"/>
      <c r="X2651" s="403"/>
      <c r="Y2651" s="400"/>
      <c r="Z2651" s="400"/>
      <c r="AA2651" s="400"/>
      <c r="AB2651" s="400"/>
      <c r="AC2651" s="400"/>
      <c r="AD2651" s="400"/>
      <c r="AE2651" s="400"/>
      <c r="AF2651" s="400"/>
      <c r="AG2651" s="408"/>
      <c r="AH2651" s="400"/>
      <c r="AI2651" s="400"/>
      <c r="AJ2651" s="400"/>
      <c r="AK2651" s="400"/>
      <c r="AL2651" s="6"/>
      <c r="AM2651" s="6"/>
      <c r="AN2651" s="8"/>
    </row>
    <row r="2652" spans="1:40">
      <c r="A2652" s="725"/>
      <c r="B2652" s="727"/>
      <c r="C2652" s="726"/>
      <c r="D2652" s="726"/>
      <c r="E2652" s="400"/>
      <c r="F2652" s="401"/>
      <c r="G2652" s="400"/>
      <c r="H2652" s="400"/>
      <c r="I2652" s="400"/>
      <c r="J2652" s="409"/>
      <c r="K2652" s="400"/>
      <c r="L2652" s="400"/>
      <c r="M2652" s="400"/>
      <c r="N2652" s="400"/>
      <c r="O2652" s="400"/>
      <c r="P2652" s="400"/>
      <c r="Q2652" s="400"/>
      <c r="R2652" s="400"/>
      <c r="S2652" s="400"/>
      <c r="T2652" s="400"/>
      <c r="V2652" s="403"/>
      <c r="W2652" s="403"/>
      <c r="X2652" s="403"/>
      <c r="Y2652" s="400"/>
      <c r="Z2652" s="400"/>
      <c r="AA2652" s="400"/>
      <c r="AB2652" s="400"/>
      <c r="AC2652" s="400"/>
      <c r="AD2652" s="400"/>
      <c r="AE2652" s="400"/>
      <c r="AF2652" s="400"/>
      <c r="AG2652" s="408"/>
      <c r="AH2652" s="400"/>
      <c r="AI2652" s="400"/>
      <c r="AJ2652" s="400"/>
      <c r="AK2652" s="400"/>
      <c r="AL2652" s="6"/>
      <c r="AM2652" s="6"/>
      <c r="AN2652" s="8"/>
    </row>
    <row r="2653" spans="1:40">
      <c r="A2653" s="725"/>
      <c r="B2653" s="727"/>
      <c r="C2653" s="726"/>
      <c r="D2653" s="726"/>
      <c r="E2653" s="400"/>
      <c r="F2653" s="401"/>
      <c r="G2653" s="400"/>
      <c r="H2653" s="400"/>
      <c r="I2653" s="400"/>
      <c r="J2653" s="409"/>
      <c r="K2653" s="400"/>
      <c r="L2653" s="400"/>
      <c r="M2653" s="400"/>
      <c r="N2653" s="400"/>
      <c r="O2653" s="400"/>
      <c r="P2653" s="400"/>
      <c r="Q2653" s="400"/>
      <c r="R2653" s="400"/>
      <c r="S2653" s="400"/>
      <c r="T2653" s="400"/>
      <c r="V2653" s="403"/>
      <c r="W2653" s="403"/>
      <c r="X2653" s="403"/>
      <c r="Y2653" s="400"/>
      <c r="Z2653" s="400"/>
      <c r="AA2653" s="400"/>
      <c r="AB2653" s="400"/>
      <c r="AC2653" s="400"/>
      <c r="AD2653" s="400"/>
      <c r="AE2653" s="400"/>
      <c r="AF2653" s="400"/>
      <c r="AG2653" s="408"/>
      <c r="AH2653" s="400"/>
      <c r="AI2653" s="400"/>
      <c r="AJ2653" s="400"/>
      <c r="AK2653" s="400"/>
      <c r="AL2653" s="6"/>
      <c r="AM2653" s="6"/>
      <c r="AN2653" s="8"/>
    </row>
    <row r="2654" spans="1:40">
      <c r="A2654" s="725"/>
      <c r="B2654" s="727"/>
      <c r="C2654" s="726"/>
      <c r="D2654" s="726"/>
      <c r="E2654" s="400"/>
      <c r="F2654" s="401"/>
      <c r="G2654" s="400"/>
      <c r="H2654" s="400"/>
      <c r="I2654" s="400"/>
      <c r="J2654" s="409"/>
      <c r="K2654" s="400"/>
      <c r="L2654" s="400"/>
      <c r="M2654" s="400"/>
      <c r="N2654" s="400"/>
      <c r="O2654" s="400"/>
      <c r="P2654" s="400"/>
      <c r="Q2654" s="400"/>
      <c r="R2654" s="400"/>
      <c r="S2654" s="400"/>
      <c r="T2654" s="400"/>
      <c r="V2654" s="403"/>
      <c r="W2654" s="403"/>
      <c r="X2654" s="403"/>
      <c r="Y2654" s="400"/>
      <c r="Z2654" s="400"/>
      <c r="AA2654" s="400"/>
      <c r="AB2654" s="400"/>
      <c r="AC2654" s="400"/>
      <c r="AD2654" s="400"/>
      <c r="AE2654" s="400"/>
      <c r="AF2654" s="400"/>
      <c r="AG2654" s="408"/>
      <c r="AH2654" s="400"/>
      <c r="AI2654" s="400"/>
      <c r="AJ2654" s="400"/>
      <c r="AK2654" s="400"/>
      <c r="AL2654" s="6"/>
      <c r="AM2654" s="6"/>
      <c r="AN2654" s="8"/>
    </row>
    <row r="2655" spans="1:40">
      <c r="A2655" s="725"/>
      <c r="B2655" s="727"/>
      <c r="C2655" s="726"/>
      <c r="D2655" s="726"/>
      <c r="E2655" s="400"/>
      <c r="F2655" s="401"/>
      <c r="G2655" s="400"/>
      <c r="H2655" s="400"/>
      <c r="I2655" s="400"/>
      <c r="J2655" s="409"/>
      <c r="K2655" s="400"/>
      <c r="L2655" s="400"/>
      <c r="M2655" s="400"/>
      <c r="N2655" s="400"/>
      <c r="O2655" s="400"/>
      <c r="P2655" s="400"/>
      <c r="Q2655" s="400"/>
      <c r="R2655" s="400"/>
      <c r="S2655" s="400"/>
      <c r="T2655" s="400"/>
      <c r="V2655" s="403"/>
      <c r="W2655" s="403"/>
      <c r="X2655" s="403"/>
      <c r="Y2655" s="400"/>
      <c r="Z2655" s="400"/>
      <c r="AA2655" s="400"/>
      <c r="AB2655" s="400"/>
      <c r="AC2655" s="400"/>
      <c r="AD2655" s="400"/>
      <c r="AE2655" s="400"/>
      <c r="AF2655" s="400"/>
      <c r="AG2655" s="408"/>
      <c r="AH2655" s="400"/>
      <c r="AI2655" s="400"/>
      <c r="AJ2655" s="400"/>
      <c r="AK2655" s="400"/>
      <c r="AL2655" s="6"/>
      <c r="AM2655" s="6"/>
      <c r="AN2655" s="8"/>
    </row>
    <row r="2656" spans="1:40">
      <c r="A2656" s="725"/>
      <c r="B2656" s="727"/>
      <c r="C2656" s="726"/>
      <c r="D2656" s="726"/>
      <c r="E2656" s="400"/>
      <c r="F2656" s="401"/>
      <c r="G2656" s="400"/>
      <c r="H2656" s="400"/>
      <c r="I2656" s="400"/>
      <c r="J2656" s="409"/>
      <c r="K2656" s="400"/>
      <c r="L2656" s="400"/>
      <c r="M2656" s="400"/>
      <c r="N2656" s="400"/>
      <c r="O2656" s="400"/>
      <c r="P2656" s="400"/>
      <c r="Q2656" s="400"/>
      <c r="R2656" s="400"/>
      <c r="S2656" s="400"/>
      <c r="T2656" s="400"/>
      <c r="V2656" s="403"/>
      <c r="W2656" s="403"/>
      <c r="X2656" s="403"/>
      <c r="Y2656" s="400"/>
      <c r="Z2656" s="400"/>
      <c r="AA2656" s="400"/>
      <c r="AB2656" s="400"/>
      <c r="AC2656" s="400"/>
      <c r="AD2656" s="400"/>
      <c r="AE2656" s="400"/>
      <c r="AF2656" s="400"/>
      <c r="AG2656" s="408"/>
      <c r="AH2656" s="400"/>
      <c r="AI2656" s="400"/>
      <c r="AJ2656" s="400"/>
      <c r="AK2656" s="400"/>
      <c r="AL2656" s="6"/>
      <c r="AM2656" s="6"/>
      <c r="AN2656" s="8"/>
    </row>
    <row r="2657" spans="1:40">
      <c r="A2657" s="725"/>
      <c r="B2657" s="727"/>
      <c r="C2657" s="726"/>
      <c r="D2657" s="726"/>
      <c r="E2657" s="400"/>
      <c r="F2657" s="401"/>
      <c r="G2657" s="400"/>
      <c r="H2657" s="400"/>
      <c r="I2657" s="400"/>
      <c r="J2657" s="409"/>
      <c r="K2657" s="400"/>
      <c r="L2657" s="400"/>
      <c r="M2657" s="400"/>
      <c r="N2657" s="400"/>
      <c r="O2657" s="400"/>
      <c r="P2657" s="400"/>
      <c r="Q2657" s="400"/>
      <c r="R2657" s="400"/>
      <c r="S2657" s="400"/>
      <c r="T2657" s="400"/>
      <c r="V2657" s="403"/>
      <c r="W2657" s="403"/>
      <c r="X2657" s="403"/>
      <c r="Y2657" s="400"/>
      <c r="Z2657" s="400"/>
      <c r="AA2657" s="400"/>
      <c r="AB2657" s="400"/>
      <c r="AC2657" s="400"/>
      <c r="AD2657" s="400"/>
      <c r="AE2657" s="400"/>
      <c r="AF2657" s="400"/>
      <c r="AG2657" s="408"/>
      <c r="AH2657" s="400"/>
      <c r="AI2657" s="400"/>
      <c r="AJ2657" s="400"/>
      <c r="AK2657" s="400"/>
      <c r="AL2657" s="6"/>
      <c r="AM2657" s="6"/>
      <c r="AN2657" s="8"/>
    </row>
    <row r="2658" spans="1:40">
      <c r="A2658" s="725"/>
      <c r="B2658" s="727"/>
      <c r="C2658" s="726"/>
      <c r="D2658" s="726"/>
      <c r="E2658" s="400"/>
      <c r="F2658" s="401"/>
      <c r="G2658" s="400"/>
      <c r="H2658" s="400"/>
      <c r="I2658" s="400"/>
      <c r="J2658" s="409"/>
      <c r="K2658" s="400"/>
      <c r="L2658" s="400"/>
      <c r="M2658" s="400"/>
      <c r="N2658" s="400"/>
      <c r="O2658" s="400"/>
      <c r="P2658" s="400"/>
      <c r="Q2658" s="400"/>
      <c r="R2658" s="400"/>
      <c r="S2658" s="400"/>
      <c r="T2658" s="400"/>
      <c r="V2658" s="403"/>
      <c r="W2658" s="403"/>
      <c r="X2658" s="403"/>
      <c r="Y2658" s="400"/>
      <c r="Z2658" s="400"/>
      <c r="AA2658" s="400"/>
      <c r="AB2658" s="400"/>
      <c r="AC2658" s="400"/>
      <c r="AD2658" s="400"/>
      <c r="AE2658" s="400"/>
      <c r="AF2658" s="400"/>
      <c r="AG2658" s="408"/>
      <c r="AH2658" s="400"/>
      <c r="AI2658" s="400"/>
      <c r="AJ2658" s="400"/>
      <c r="AK2658" s="400"/>
      <c r="AL2658" s="6"/>
      <c r="AM2658" s="6"/>
      <c r="AN2658" s="8"/>
    </row>
    <row r="2659" spans="1:40">
      <c r="A2659" s="725"/>
      <c r="B2659" s="727"/>
      <c r="C2659" s="726"/>
      <c r="D2659" s="726"/>
      <c r="E2659" s="400"/>
      <c r="F2659" s="401"/>
      <c r="G2659" s="400"/>
      <c r="H2659" s="400"/>
      <c r="I2659" s="400"/>
      <c r="J2659" s="409"/>
      <c r="K2659" s="400"/>
      <c r="L2659" s="400"/>
      <c r="M2659" s="400"/>
      <c r="N2659" s="400"/>
      <c r="O2659" s="400"/>
      <c r="P2659" s="400"/>
      <c r="Q2659" s="400"/>
      <c r="R2659" s="400"/>
      <c r="S2659" s="400"/>
      <c r="T2659" s="400"/>
      <c r="V2659" s="403"/>
      <c r="W2659" s="403"/>
      <c r="X2659" s="403"/>
      <c r="Y2659" s="400"/>
      <c r="Z2659" s="400"/>
      <c r="AA2659" s="400"/>
      <c r="AB2659" s="400"/>
      <c r="AC2659" s="400"/>
      <c r="AD2659" s="400"/>
      <c r="AE2659" s="400"/>
      <c r="AF2659" s="400"/>
      <c r="AG2659" s="408"/>
      <c r="AH2659" s="400"/>
      <c r="AI2659" s="400"/>
      <c r="AJ2659" s="400"/>
      <c r="AK2659" s="400"/>
      <c r="AL2659" s="6"/>
      <c r="AM2659" s="6"/>
      <c r="AN2659" s="8"/>
    </row>
    <row r="2660" spans="1:40">
      <c r="A2660" s="725"/>
      <c r="B2660" s="727"/>
      <c r="C2660" s="726"/>
      <c r="D2660" s="726"/>
      <c r="E2660" s="400"/>
      <c r="F2660" s="401"/>
      <c r="G2660" s="400"/>
      <c r="H2660" s="400"/>
      <c r="I2660" s="400"/>
      <c r="J2660" s="409"/>
      <c r="K2660" s="400"/>
      <c r="L2660" s="400"/>
      <c r="M2660" s="400"/>
      <c r="N2660" s="400"/>
      <c r="O2660" s="400"/>
      <c r="P2660" s="400"/>
      <c r="Q2660" s="400"/>
      <c r="R2660" s="400"/>
      <c r="S2660" s="400"/>
      <c r="T2660" s="400"/>
      <c r="V2660" s="403"/>
      <c r="W2660" s="403"/>
      <c r="X2660" s="403"/>
      <c r="Y2660" s="400"/>
      <c r="Z2660" s="400"/>
      <c r="AA2660" s="400"/>
      <c r="AB2660" s="400"/>
      <c r="AC2660" s="400"/>
      <c r="AD2660" s="400"/>
      <c r="AE2660" s="400"/>
      <c r="AF2660" s="400"/>
      <c r="AG2660" s="408"/>
      <c r="AH2660" s="400"/>
      <c r="AI2660" s="400"/>
      <c r="AJ2660" s="400"/>
      <c r="AK2660" s="400"/>
      <c r="AL2660" s="6"/>
      <c r="AM2660" s="6"/>
      <c r="AN2660" s="8"/>
    </row>
    <row r="2661" spans="1:40">
      <c r="A2661" s="725"/>
      <c r="B2661" s="727"/>
      <c r="C2661" s="726"/>
      <c r="D2661" s="726"/>
      <c r="E2661" s="400"/>
      <c r="F2661" s="401"/>
      <c r="G2661" s="400"/>
      <c r="H2661" s="400"/>
      <c r="I2661" s="400"/>
      <c r="J2661" s="409"/>
      <c r="K2661" s="400"/>
      <c r="L2661" s="400"/>
      <c r="M2661" s="400"/>
      <c r="N2661" s="400"/>
      <c r="O2661" s="400"/>
      <c r="P2661" s="400"/>
      <c r="Q2661" s="400"/>
      <c r="R2661" s="400"/>
      <c r="S2661" s="400"/>
      <c r="T2661" s="400"/>
      <c r="V2661" s="403"/>
      <c r="W2661" s="403"/>
      <c r="X2661" s="403"/>
      <c r="Y2661" s="400"/>
      <c r="Z2661" s="400"/>
      <c r="AA2661" s="400"/>
      <c r="AB2661" s="400"/>
      <c r="AC2661" s="400"/>
      <c r="AD2661" s="400"/>
      <c r="AE2661" s="400"/>
      <c r="AF2661" s="400"/>
      <c r="AG2661" s="408"/>
      <c r="AH2661" s="400"/>
      <c r="AI2661" s="400"/>
      <c r="AJ2661" s="400"/>
      <c r="AK2661" s="400"/>
      <c r="AL2661" s="6"/>
      <c r="AM2661" s="6"/>
      <c r="AN2661" s="8"/>
    </row>
    <row r="2662" spans="1:40">
      <c r="A2662" s="725"/>
      <c r="B2662" s="727"/>
      <c r="C2662" s="726"/>
      <c r="D2662" s="726"/>
      <c r="E2662" s="400"/>
      <c r="F2662" s="401"/>
      <c r="G2662" s="400"/>
      <c r="H2662" s="400"/>
      <c r="I2662" s="400"/>
      <c r="J2662" s="409"/>
      <c r="K2662" s="400"/>
      <c r="L2662" s="400"/>
      <c r="M2662" s="400"/>
      <c r="N2662" s="400"/>
      <c r="O2662" s="400"/>
      <c r="P2662" s="400"/>
      <c r="Q2662" s="400"/>
      <c r="R2662" s="400"/>
      <c r="S2662" s="400"/>
      <c r="T2662" s="400"/>
      <c r="V2662" s="403"/>
      <c r="W2662" s="403"/>
      <c r="X2662" s="403"/>
      <c r="Y2662" s="400"/>
      <c r="Z2662" s="400"/>
      <c r="AA2662" s="400"/>
      <c r="AB2662" s="400"/>
      <c r="AC2662" s="400"/>
      <c r="AD2662" s="400"/>
      <c r="AE2662" s="400"/>
      <c r="AF2662" s="400"/>
      <c r="AG2662" s="408"/>
      <c r="AH2662" s="400"/>
      <c r="AI2662" s="400"/>
      <c r="AJ2662" s="400"/>
      <c r="AK2662" s="400"/>
      <c r="AL2662" s="6"/>
      <c r="AM2662" s="6"/>
      <c r="AN2662" s="8"/>
    </row>
    <row r="2663" spans="1:40">
      <c r="A2663" s="725"/>
      <c r="B2663" s="727"/>
      <c r="C2663" s="726"/>
      <c r="D2663" s="726"/>
      <c r="E2663" s="400"/>
      <c r="F2663" s="401"/>
      <c r="G2663" s="400"/>
      <c r="H2663" s="400"/>
      <c r="I2663" s="400"/>
      <c r="J2663" s="409"/>
      <c r="K2663" s="400"/>
      <c r="L2663" s="400"/>
      <c r="M2663" s="400"/>
      <c r="N2663" s="400"/>
      <c r="O2663" s="400"/>
      <c r="P2663" s="400"/>
      <c r="Q2663" s="400"/>
      <c r="R2663" s="400"/>
      <c r="S2663" s="400"/>
      <c r="T2663" s="400"/>
      <c r="V2663" s="403"/>
      <c r="W2663" s="403"/>
      <c r="X2663" s="403"/>
      <c r="Y2663" s="400"/>
      <c r="Z2663" s="400"/>
      <c r="AA2663" s="400"/>
      <c r="AB2663" s="400"/>
      <c r="AC2663" s="400"/>
      <c r="AD2663" s="400"/>
      <c r="AE2663" s="400"/>
      <c r="AF2663" s="400"/>
      <c r="AG2663" s="408"/>
      <c r="AH2663" s="400"/>
      <c r="AI2663" s="400"/>
      <c r="AJ2663" s="400"/>
      <c r="AK2663" s="400"/>
      <c r="AL2663" s="6"/>
      <c r="AM2663" s="6"/>
      <c r="AN2663" s="8"/>
    </row>
    <row r="2664" spans="1:40">
      <c r="A2664" s="725"/>
      <c r="B2664" s="727"/>
      <c r="C2664" s="726"/>
      <c r="D2664" s="726"/>
      <c r="E2664" s="400"/>
      <c r="F2664" s="401"/>
      <c r="G2664" s="400"/>
      <c r="H2664" s="400"/>
      <c r="I2664" s="400"/>
      <c r="J2664" s="409"/>
      <c r="K2664" s="400"/>
      <c r="L2664" s="400"/>
      <c r="M2664" s="400"/>
      <c r="N2664" s="400"/>
      <c r="O2664" s="400"/>
      <c r="P2664" s="400"/>
      <c r="Q2664" s="400"/>
      <c r="R2664" s="400"/>
      <c r="S2664" s="400"/>
      <c r="T2664" s="400"/>
      <c r="V2664" s="403"/>
      <c r="W2664" s="403"/>
      <c r="X2664" s="403"/>
      <c r="Y2664" s="400"/>
      <c r="Z2664" s="400"/>
      <c r="AA2664" s="400"/>
      <c r="AB2664" s="400"/>
      <c r="AC2664" s="400"/>
      <c r="AD2664" s="400"/>
      <c r="AE2664" s="400"/>
      <c r="AF2664" s="400"/>
      <c r="AG2664" s="408"/>
      <c r="AH2664" s="400"/>
      <c r="AI2664" s="400"/>
      <c r="AJ2664" s="400"/>
      <c r="AK2664" s="400"/>
      <c r="AL2664" s="6"/>
      <c r="AM2664" s="6"/>
      <c r="AN2664" s="8"/>
    </row>
    <row r="2665" spans="1:40">
      <c r="A2665" s="725"/>
      <c r="B2665" s="727"/>
      <c r="C2665" s="726"/>
      <c r="D2665" s="726"/>
      <c r="E2665" s="400"/>
      <c r="F2665" s="401"/>
      <c r="G2665" s="400"/>
      <c r="H2665" s="400"/>
      <c r="I2665" s="400"/>
      <c r="J2665" s="409"/>
      <c r="K2665" s="400"/>
      <c r="L2665" s="400"/>
      <c r="M2665" s="400"/>
      <c r="N2665" s="400"/>
      <c r="O2665" s="400"/>
      <c r="P2665" s="400"/>
      <c r="Q2665" s="400"/>
      <c r="R2665" s="400"/>
      <c r="S2665" s="400"/>
      <c r="T2665" s="400"/>
      <c r="V2665" s="403"/>
      <c r="W2665" s="403"/>
      <c r="X2665" s="403"/>
      <c r="Y2665" s="400"/>
      <c r="Z2665" s="400"/>
      <c r="AA2665" s="400"/>
      <c r="AB2665" s="400"/>
      <c r="AC2665" s="400"/>
      <c r="AD2665" s="400"/>
      <c r="AE2665" s="400"/>
      <c r="AF2665" s="400"/>
      <c r="AG2665" s="408"/>
      <c r="AH2665" s="400"/>
      <c r="AI2665" s="400"/>
      <c r="AJ2665" s="400"/>
      <c r="AK2665" s="400"/>
      <c r="AL2665" s="6"/>
      <c r="AM2665" s="6"/>
      <c r="AN2665" s="8"/>
    </row>
    <row r="2666" spans="1:40">
      <c r="A2666" s="725"/>
      <c r="B2666" s="727"/>
      <c r="C2666" s="726"/>
      <c r="D2666" s="726"/>
      <c r="E2666" s="400"/>
      <c r="F2666" s="401"/>
      <c r="G2666" s="400"/>
      <c r="H2666" s="400"/>
      <c r="I2666" s="400"/>
      <c r="J2666" s="409"/>
      <c r="K2666" s="400"/>
      <c r="L2666" s="400"/>
      <c r="M2666" s="400"/>
      <c r="N2666" s="400"/>
      <c r="O2666" s="400"/>
      <c r="P2666" s="400"/>
      <c r="Q2666" s="400"/>
      <c r="R2666" s="400"/>
      <c r="S2666" s="400"/>
      <c r="T2666" s="400"/>
      <c r="V2666" s="403"/>
      <c r="W2666" s="403"/>
      <c r="X2666" s="403"/>
      <c r="Y2666" s="400"/>
      <c r="Z2666" s="400"/>
      <c r="AA2666" s="400"/>
      <c r="AB2666" s="400"/>
      <c r="AC2666" s="400"/>
      <c r="AD2666" s="400"/>
      <c r="AE2666" s="400"/>
      <c r="AF2666" s="400"/>
      <c r="AG2666" s="408"/>
      <c r="AH2666" s="400"/>
      <c r="AI2666" s="400"/>
      <c r="AJ2666" s="400"/>
      <c r="AK2666" s="400"/>
      <c r="AL2666" s="6"/>
      <c r="AM2666" s="6"/>
      <c r="AN2666" s="8"/>
    </row>
    <row r="2667" spans="1:40">
      <c r="A2667" s="725"/>
      <c r="B2667" s="727"/>
      <c r="C2667" s="726"/>
      <c r="D2667" s="726"/>
      <c r="E2667" s="400"/>
      <c r="F2667" s="401"/>
      <c r="G2667" s="400"/>
      <c r="H2667" s="400"/>
      <c r="I2667" s="400"/>
      <c r="J2667" s="409"/>
      <c r="K2667" s="400"/>
      <c r="L2667" s="400"/>
      <c r="M2667" s="400"/>
      <c r="N2667" s="400"/>
      <c r="O2667" s="400"/>
      <c r="P2667" s="400"/>
      <c r="Q2667" s="400"/>
      <c r="R2667" s="400"/>
      <c r="S2667" s="400"/>
      <c r="T2667" s="400"/>
      <c r="V2667" s="403"/>
      <c r="W2667" s="403"/>
      <c r="X2667" s="403"/>
      <c r="Y2667" s="400"/>
      <c r="Z2667" s="400"/>
      <c r="AA2667" s="400"/>
      <c r="AB2667" s="400"/>
      <c r="AC2667" s="400"/>
      <c r="AD2667" s="400"/>
      <c r="AE2667" s="400"/>
      <c r="AF2667" s="400"/>
      <c r="AG2667" s="408"/>
      <c r="AH2667" s="400"/>
      <c r="AI2667" s="400"/>
      <c r="AJ2667" s="400"/>
      <c r="AK2667" s="400"/>
      <c r="AL2667" s="6"/>
      <c r="AM2667" s="6"/>
      <c r="AN2667" s="8"/>
    </row>
    <row r="2668" spans="1:40">
      <c r="A2668" s="725"/>
      <c r="B2668" s="727"/>
      <c r="C2668" s="726"/>
      <c r="D2668" s="726"/>
      <c r="E2668" s="400"/>
      <c r="F2668" s="401"/>
      <c r="G2668" s="400"/>
      <c r="H2668" s="400"/>
      <c r="I2668" s="400"/>
      <c r="J2668" s="409"/>
      <c r="K2668" s="400"/>
      <c r="L2668" s="400"/>
      <c r="M2668" s="400"/>
      <c r="N2668" s="400"/>
      <c r="O2668" s="400"/>
      <c r="P2668" s="400"/>
      <c r="Q2668" s="400"/>
      <c r="R2668" s="400"/>
      <c r="S2668" s="400"/>
      <c r="T2668" s="400"/>
      <c r="V2668" s="403"/>
      <c r="W2668" s="403"/>
      <c r="X2668" s="403"/>
      <c r="Y2668" s="400"/>
      <c r="Z2668" s="400"/>
      <c r="AA2668" s="400"/>
      <c r="AB2668" s="400"/>
      <c r="AC2668" s="400"/>
      <c r="AD2668" s="400"/>
      <c r="AE2668" s="400"/>
      <c r="AF2668" s="400"/>
      <c r="AG2668" s="408"/>
      <c r="AH2668" s="400"/>
      <c r="AI2668" s="400"/>
      <c r="AJ2668" s="400"/>
      <c r="AK2668" s="400"/>
      <c r="AL2668" s="6"/>
      <c r="AM2668" s="6"/>
      <c r="AN2668" s="8"/>
    </row>
    <row r="2669" spans="1:40">
      <c r="A2669" s="725"/>
      <c r="B2669" s="727"/>
      <c r="C2669" s="726"/>
      <c r="D2669" s="726"/>
      <c r="E2669" s="400"/>
      <c r="F2669" s="401"/>
      <c r="G2669" s="400"/>
      <c r="H2669" s="400"/>
      <c r="I2669" s="400"/>
      <c r="J2669" s="409"/>
      <c r="K2669" s="400"/>
      <c r="L2669" s="400"/>
      <c r="M2669" s="400"/>
      <c r="N2669" s="400"/>
      <c r="O2669" s="400"/>
      <c r="P2669" s="400"/>
      <c r="Q2669" s="400"/>
      <c r="R2669" s="400"/>
      <c r="S2669" s="400"/>
      <c r="T2669" s="400"/>
      <c r="V2669" s="403"/>
      <c r="W2669" s="403"/>
      <c r="X2669" s="403"/>
      <c r="Y2669" s="400"/>
      <c r="Z2669" s="400"/>
      <c r="AA2669" s="400"/>
      <c r="AB2669" s="400"/>
      <c r="AC2669" s="400"/>
      <c r="AD2669" s="400"/>
      <c r="AE2669" s="400"/>
      <c r="AF2669" s="400"/>
      <c r="AG2669" s="408"/>
      <c r="AH2669" s="400"/>
      <c r="AI2669" s="400"/>
      <c r="AJ2669" s="400"/>
      <c r="AK2669" s="400"/>
      <c r="AL2669" s="6"/>
      <c r="AM2669" s="6"/>
      <c r="AN2669" s="8"/>
    </row>
    <row r="2670" spans="1:40">
      <c r="A2670" s="725"/>
      <c r="B2670" s="727"/>
      <c r="C2670" s="726"/>
      <c r="D2670" s="726"/>
      <c r="E2670" s="400"/>
      <c r="F2670" s="401"/>
      <c r="G2670" s="400"/>
      <c r="H2670" s="400"/>
      <c r="I2670" s="400"/>
      <c r="J2670" s="409"/>
      <c r="K2670" s="400"/>
      <c r="L2670" s="400"/>
      <c r="M2670" s="400"/>
      <c r="N2670" s="400"/>
      <c r="O2670" s="400"/>
      <c r="P2670" s="400"/>
      <c r="Q2670" s="400"/>
      <c r="R2670" s="400"/>
      <c r="S2670" s="400"/>
      <c r="T2670" s="400"/>
      <c r="V2670" s="403"/>
      <c r="W2670" s="403"/>
      <c r="X2670" s="403"/>
      <c r="Y2670" s="400"/>
      <c r="Z2670" s="400"/>
      <c r="AA2670" s="400"/>
      <c r="AB2670" s="400"/>
      <c r="AC2670" s="400"/>
      <c r="AD2670" s="400"/>
      <c r="AE2670" s="400"/>
      <c r="AF2670" s="400"/>
      <c r="AG2670" s="408"/>
      <c r="AH2670" s="400"/>
      <c r="AI2670" s="400"/>
      <c r="AJ2670" s="400"/>
      <c r="AK2670" s="400"/>
      <c r="AL2670" s="6"/>
      <c r="AM2670" s="6"/>
      <c r="AN2670" s="8"/>
    </row>
    <row r="2671" spans="1:40">
      <c r="A2671" s="725"/>
      <c r="B2671" s="727"/>
      <c r="C2671" s="726"/>
      <c r="D2671" s="726"/>
      <c r="E2671" s="400"/>
      <c r="F2671" s="401"/>
      <c r="G2671" s="400"/>
      <c r="H2671" s="400"/>
      <c r="I2671" s="400"/>
      <c r="J2671" s="409"/>
      <c r="K2671" s="400"/>
      <c r="L2671" s="400"/>
      <c r="M2671" s="400"/>
      <c r="N2671" s="400"/>
      <c r="O2671" s="400"/>
      <c r="P2671" s="400"/>
      <c r="Q2671" s="400"/>
      <c r="R2671" s="400"/>
      <c r="S2671" s="400"/>
      <c r="T2671" s="400"/>
      <c r="V2671" s="403"/>
      <c r="W2671" s="403"/>
      <c r="X2671" s="403"/>
      <c r="Y2671" s="400"/>
      <c r="Z2671" s="400"/>
      <c r="AA2671" s="400"/>
      <c r="AB2671" s="400"/>
      <c r="AC2671" s="400"/>
      <c r="AD2671" s="400"/>
      <c r="AE2671" s="400"/>
      <c r="AF2671" s="400"/>
      <c r="AG2671" s="408"/>
      <c r="AH2671" s="400"/>
      <c r="AI2671" s="400"/>
      <c r="AJ2671" s="400"/>
      <c r="AK2671" s="400"/>
      <c r="AL2671" s="6"/>
      <c r="AM2671" s="6"/>
      <c r="AN2671" s="8"/>
    </row>
    <row r="2672" spans="1:40">
      <c r="A2672" s="725"/>
      <c r="B2672" s="727"/>
      <c r="C2672" s="726"/>
      <c r="D2672" s="726"/>
      <c r="E2672" s="400"/>
      <c r="F2672" s="401"/>
      <c r="G2672" s="400"/>
      <c r="H2672" s="400"/>
      <c r="I2672" s="400"/>
      <c r="J2672" s="409"/>
      <c r="K2672" s="400"/>
      <c r="L2672" s="400"/>
      <c r="M2672" s="400"/>
      <c r="N2672" s="400"/>
      <c r="O2672" s="400"/>
      <c r="P2672" s="400"/>
      <c r="Q2672" s="400"/>
      <c r="R2672" s="400"/>
      <c r="S2672" s="400"/>
      <c r="T2672" s="400"/>
      <c r="V2672" s="403"/>
      <c r="W2672" s="403"/>
      <c r="X2672" s="403"/>
      <c r="Y2672" s="400"/>
      <c r="Z2672" s="400"/>
      <c r="AA2672" s="400"/>
      <c r="AB2672" s="400"/>
      <c r="AC2672" s="400"/>
      <c r="AD2672" s="400"/>
      <c r="AE2672" s="400"/>
      <c r="AF2672" s="400"/>
      <c r="AG2672" s="408"/>
      <c r="AH2672" s="400"/>
      <c r="AI2672" s="400"/>
      <c r="AJ2672" s="400"/>
      <c r="AK2672" s="400"/>
      <c r="AL2672" s="6"/>
      <c r="AM2672" s="6"/>
      <c r="AN2672" s="8"/>
    </row>
    <row r="2673" spans="1:40">
      <c r="A2673" s="725"/>
      <c r="B2673" s="727"/>
      <c r="C2673" s="726"/>
      <c r="D2673" s="726"/>
      <c r="E2673" s="400"/>
      <c r="F2673" s="401"/>
      <c r="G2673" s="400"/>
      <c r="H2673" s="400"/>
      <c r="I2673" s="400"/>
      <c r="J2673" s="409"/>
      <c r="K2673" s="400"/>
      <c r="L2673" s="400"/>
      <c r="M2673" s="400"/>
      <c r="N2673" s="400"/>
      <c r="O2673" s="400"/>
      <c r="P2673" s="400"/>
      <c r="Q2673" s="400"/>
      <c r="R2673" s="400"/>
      <c r="S2673" s="400"/>
      <c r="T2673" s="400"/>
      <c r="V2673" s="403"/>
      <c r="W2673" s="403"/>
      <c r="X2673" s="403"/>
      <c r="Y2673" s="400"/>
      <c r="Z2673" s="400"/>
      <c r="AA2673" s="400"/>
      <c r="AB2673" s="400"/>
      <c r="AC2673" s="400"/>
      <c r="AD2673" s="400"/>
      <c r="AE2673" s="400"/>
      <c r="AF2673" s="400"/>
      <c r="AG2673" s="408"/>
      <c r="AH2673" s="400"/>
      <c r="AI2673" s="400"/>
      <c r="AJ2673" s="400"/>
      <c r="AK2673" s="400"/>
      <c r="AL2673" s="6"/>
      <c r="AM2673" s="6"/>
      <c r="AN2673" s="8"/>
    </row>
    <row r="2674" spans="1:40">
      <c r="A2674" s="725"/>
      <c r="B2674" s="727"/>
      <c r="C2674" s="726"/>
      <c r="D2674" s="726"/>
      <c r="E2674" s="400"/>
      <c r="F2674" s="401"/>
      <c r="G2674" s="400"/>
      <c r="H2674" s="400"/>
      <c r="I2674" s="400"/>
      <c r="J2674" s="409"/>
      <c r="K2674" s="400"/>
      <c r="L2674" s="400"/>
      <c r="M2674" s="400"/>
      <c r="N2674" s="400"/>
      <c r="O2674" s="400"/>
      <c r="P2674" s="400"/>
      <c r="Q2674" s="400"/>
      <c r="R2674" s="400"/>
      <c r="S2674" s="400"/>
      <c r="T2674" s="400"/>
      <c r="V2674" s="403"/>
      <c r="W2674" s="403"/>
      <c r="X2674" s="403"/>
      <c r="Y2674" s="400"/>
      <c r="Z2674" s="400"/>
      <c r="AA2674" s="400"/>
      <c r="AB2674" s="400"/>
      <c r="AC2674" s="400"/>
      <c r="AD2674" s="400"/>
      <c r="AE2674" s="400"/>
      <c r="AF2674" s="400"/>
      <c r="AG2674" s="408"/>
      <c r="AH2674" s="400"/>
      <c r="AI2674" s="400"/>
      <c r="AJ2674" s="400"/>
      <c r="AK2674" s="400"/>
      <c r="AL2674" s="6"/>
      <c r="AM2674" s="6"/>
      <c r="AN2674" s="8"/>
    </row>
    <row r="2675" spans="1:40">
      <c r="A2675" s="725"/>
      <c r="B2675" s="727"/>
      <c r="C2675" s="726"/>
      <c r="D2675" s="726"/>
      <c r="E2675" s="400"/>
      <c r="F2675" s="401"/>
      <c r="G2675" s="400"/>
      <c r="H2675" s="400"/>
      <c r="I2675" s="400"/>
      <c r="J2675" s="409"/>
      <c r="K2675" s="400"/>
      <c r="L2675" s="400"/>
      <c r="M2675" s="400"/>
      <c r="N2675" s="400"/>
      <c r="O2675" s="400"/>
      <c r="P2675" s="400"/>
      <c r="Q2675" s="400"/>
      <c r="R2675" s="400"/>
      <c r="S2675" s="400"/>
      <c r="T2675" s="400"/>
      <c r="V2675" s="403"/>
      <c r="W2675" s="403"/>
      <c r="X2675" s="403"/>
      <c r="Y2675" s="400"/>
      <c r="Z2675" s="400"/>
      <c r="AA2675" s="400"/>
      <c r="AB2675" s="400"/>
      <c r="AC2675" s="400"/>
      <c r="AD2675" s="400"/>
      <c r="AE2675" s="400"/>
      <c r="AF2675" s="400"/>
      <c r="AG2675" s="408"/>
      <c r="AH2675" s="400"/>
      <c r="AI2675" s="400"/>
      <c r="AJ2675" s="400"/>
      <c r="AK2675" s="400"/>
      <c r="AL2675" s="6"/>
      <c r="AM2675" s="6"/>
      <c r="AN2675" s="8"/>
    </row>
    <row r="2676" spans="1:40">
      <c r="A2676" s="725"/>
      <c r="B2676" s="727"/>
      <c r="C2676" s="726"/>
      <c r="D2676" s="726"/>
      <c r="E2676" s="400"/>
      <c r="F2676" s="401"/>
      <c r="G2676" s="400"/>
      <c r="H2676" s="400"/>
      <c r="I2676" s="400"/>
      <c r="J2676" s="409"/>
      <c r="K2676" s="400"/>
      <c r="L2676" s="400"/>
      <c r="M2676" s="400"/>
      <c r="N2676" s="400"/>
      <c r="O2676" s="400"/>
      <c r="P2676" s="400"/>
      <c r="Q2676" s="400"/>
      <c r="R2676" s="400"/>
      <c r="S2676" s="400"/>
      <c r="T2676" s="400"/>
      <c r="V2676" s="403"/>
      <c r="W2676" s="403"/>
      <c r="X2676" s="403"/>
      <c r="Y2676" s="400"/>
      <c r="Z2676" s="400"/>
      <c r="AA2676" s="400"/>
      <c r="AB2676" s="400"/>
      <c r="AC2676" s="400"/>
      <c r="AD2676" s="400"/>
      <c r="AE2676" s="400"/>
      <c r="AF2676" s="400"/>
      <c r="AG2676" s="408"/>
      <c r="AH2676" s="400"/>
      <c r="AI2676" s="400"/>
      <c r="AJ2676" s="400"/>
      <c r="AK2676" s="400"/>
      <c r="AL2676" s="6"/>
      <c r="AM2676" s="6"/>
      <c r="AN2676" s="8"/>
    </row>
    <row r="2677" spans="1:40">
      <c r="A2677" s="725"/>
      <c r="B2677" s="727"/>
      <c r="C2677" s="726"/>
      <c r="D2677" s="726"/>
      <c r="E2677" s="400"/>
      <c r="F2677" s="401"/>
      <c r="G2677" s="400"/>
      <c r="H2677" s="400"/>
      <c r="I2677" s="400"/>
      <c r="J2677" s="409"/>
      <c r="K2677" s="400"/>
      <c r="L2677" s="400"/>
      <c r="M2677" s="400"/>
      <c r="N2677" s="400"/>
      <c r="O2677" s="400"/>
      <c r="P2677" s="400"/>
      <c r="Q2677" s="400"/>
      <c r="R2677" s="400"/>
      <c r="S2677" s="400"/>
      <c r="T2677" s="400"/>
      <c r="V2677" s="403"/>
      <c r="W2677" s="403"/>
      <c r="X2677" s="403"/>
      <c r="Y2677" s="400"/>
      <c r="Z2677" s="400"/>
      <c r="AA2677" s="400"/>
      <c r="AB2677" s="400"/>
      <c r="AC2677" s="400"/>
      <c r="AD2677" s="400"/>
      <c r="AE2677" s="400"/>
      <c r="AF2677" s="400"/>
      <c r="AG2677" s="408"/>
      <c r="AH2677" s="400"/>
      <c r="AI2677" s="400"/>
      <c r="AJ2677" s="400"/>
      <c r="AK2677" s="400"/>
      <c r="AL2677" s="6"/>
      <c r="AM2677" s="6"/>
      <c r="AN2677" s="8"/>
    </row>
    <row r="2678" spans="1:40">
      <c r="A2678" s="725"/>
      <c r="B2678" s="727"/>
      <c r="C2678" s="726"/>
      <c r="D2678" s="726"/>
      <c r="E2678" s="400"/>
      <c r="F2678" s="401"/>
      <c r="G2678" s="400"/>
      <c r="H2678" s="400"/>
      <c r="I2678" s="400"/>
      <c r="J2678" s="409"/>
      <c r="K2678" s="400"/>
      <c r="L2678" s="400"/>
      <c r="M2678" s="400"/>
      <c r="N2678" s="400"/>
      <c r="O2678" s="400"/>
      <c r="P2678" s="400"/>
      <c r="Q2678" s="400"/>
      <c r="R2678" s="400"/>
      <c r="S2678" s="400"/>
      <c r="T2678" s="400"/>
      <c r="V2678" s="403"/>
      <c r="W2678" s="403"/>
      <c r="X2678" s="403"/>
      <c r="Y2678" s="400"/>
      <c r="Z2678" s="400"/>
      <c r="AA2678" s="400"/>
      <c r="AB2678" s="400"/>
      <c r="AC2678" s="400"/>
      <c r="AD2678" s="400"/>
      <c r="AE2678" s="400"/>
      <c r="AF2678" s="400"/>
      <c r="AG2678" s="408"/>
      <c r="AH2678" s="400"/>
      <c r="AI2678" s="400"/>
      <c r="AJ2678" s="400"/>
      <c r="AK2678" s="400"/>
      <c r="AL2678" s="6"/>
      <c r="AM2678" s="6"/>
      <c r="AN2678" s="8"/>
    </row>
    <row r="2679" spans="1:40">
      <c r="A2679" s="725"/>
      <c r="B2679" s="727"/>
      <c r="C2679" s="726"/>
      <c r="D2679" s="726"/>
      <c r="E2679" s="400"/>
      <c r="F2679" s="401"/>
      <c r="G2679" s="400"/>
      <c r="H2679" s="400"/>
      <c r="I2679" s="400"/>
      <c r="J2679" s="409"/>
      <c r="K2679" s="400"/>
      <c r="L2679" s="400"/>
      <c r="M2679" s="400"/>
      <c r="N2679" s="400"/>
      <c r="O2679" s="400"/>
      <c r="P2679" s="400"/>
      <c r="Q2679" s="400"/>
      <c r="R2679" s="400"/>
      <c r="S2679" s="400"/>
      <c r="T2679" s="400"/>
      <c r="V2679" s="403"/>
      <c r="W2679" s="403"/>
      <c r="X2679" s="403"/>
      <c r="Y2679" s="400"/>
      <c r="Z2679" s="400"/>
      <c r="AA2679" s="400"/>
      <c r="AB2679" s="400"/>
      <c r="AC2679" s="400"/>
      <c r="AD2679" s="400"/>
      <c r="AE2679" s="400"/>
      <c r="AF2679" s="400"/>
      <c r="AG2679" s="408"/>
      <c r="AH2679" s="400"/>
      <c r="AI2679" s="400"/>
      <c r="AJ2679" s="400"/>
      <c r="AK2679" s="400"/>
      <c r="AL2679" s="6"/>
      <c r="AM2679" s="6"/>
      <c r="AN2679" s="8"/>
    </row>
    <row r="2680" spans="1:40">
      <c r="A2680" s="725"/>
      <c r="B2680" s="727"/>
      <c r="C2680" s="726"/>
      <c r="D2680" s="726"/>
      <c r="E2680" s="400"/>
      <c r="F2680" s="401"/>
      <c r="G2680" s="400"/>
      <c r="H2680" s="400"/>
      <c r="I2680" s="400"/>
      <c r="J2680" s="409"/>
      <c r="K2680" s="400"/>
      <c r="L2680" s="400"/>
      <c r="M2680" s="400"/>
      <c r="N2680" s="400"/>
      <c r="O2680" s="400"/>
      <c r="P2680" s="400"/>
      <c r="Q2680" s="400"/>
      <c r="R2680" s="400"/>
      <c r="S2680" s="400"/>
      <c r="T2680" s="400"/>
      <c r="V2680" s="403"/>
      <c r="W2680" s="403"/>
      <c r="X2680" s="403"/>
      <c r="Y2680" s="400"/>
      <c r="Z2680" s="400"/>
      <c r="AA2680" s="400"/>
      <c r="AB2680" s="400"/>
      <c r="AC2680" s="400"/>
      <c r="AD2680" s="400"/>
      <c r="AE2680" s="400"/>
      <c r="AF2680" s="400"/>
      <c r="AG2680" s="408"/>
      <c r="AH2680" s="400"/>
      <c r="AI2680" s="400"/>
      <c r="AJ2680" s="400"/>
      <c r="AK2680" s="400"/>
      <c r="AL2680" s="6"/>
      <c r="AM2680" s="6"/>
      <c r="AN2680" s="8"/>
    </row>
    <row r="2681" spans="1:40">
      <c r="A2681" s="725"/>
      <c r="B2681" s="727"/>
      <c r="C2681" s="726"/>
      <c r="D2681" s="726"/>
      <c r="E2681" s="400"/>
      <c r="F2681" s="401"/>
      <c r="G2681" s="400"/>
      <c r="H2681" s="400"/>
      <c r="I2681" s="400"/>
      <c r="J2681" s="409"/>
      <c r="K2681" s="400"/>
      <c r="L2681" s="400"/>
      <c r="M2681" s="400"/>
      <c r="N2681" s="400"/>
      <c r="O2681" s="400"/>
      <c r="P2681" s="400"/>
      <c r="Q2681" s="400"/>
      <c r="R2681" s="400"/>
      <c r="S2681" s="400"/>
      <c r="T2681" s="400"/>
      <c r="V2681" s="403"/>
      <c r="W2681" s="403"/>
      <c r="X2681" s="403"/>
      <c r="Y2681" s="400"/>
      <c r="Z2681" s="400"/>
      <c r="AA2681" s="400"/>
      <c r="AB2681" s="400"/>
      <c r="AC2681" s="400"/>
      <c r="AD2681" s="400"/>
      <c r="AE2681" s="400"/>
      <c r="AF2681" s="400"/>
      <c r="AG2681" s="408"/>
      <c r="AH2681" s="400"/>
      <c r="AI2681" s="400"/>
      <c r="AJ2681" s="400"/>
      <c r="AK2681" s="400"/>
      <c r="AL2681" s="6"/>
      <c r="AM2681" s="6"/>
      <c r="AN2681" s="8"/>
    </row>
    <row r="2682" spans="1:40">
      <c r="A2682" s="725"/>
      <c r="B2682" s="727"/>
      <c r="C2682" s="726"/>
      <c r="D2682" s="726"/>
      <c r="E2682" s="400"/>
      <c r="F2682" s="401"/>
      <c r="G2682" s="400"/>
      <c r="H2682" s="400"/>
      <c r="I2682" s="400"/>
      <c r="J2682" s="409"/>
      <c r="K2682" s="400"/>
      <c r="L2682" s="400"/>
      <c r="M2682" s="400"/>
      <c r="N2682" s="400"/>
      <c r="O2682" s="400"/>
      <c r="P2682" s="400"/>
      <c r="Q2682" s="400"/>
      <c r="R2682" s="400"/>
      <c r="S2682" s="400"/>
      <c r="T2682" s="400"/>
      <c r="V2682" s="403"/>
      <c r="W2682" s="403"/>
      <c r="X2682" s="403"/>
      <c r="Y2682" s="400"/>
      <c r="Z2682" s="400"/>
      <c r="AA2682" s="400"/>
      <c r="AB2682" s="400"/>
      <c r="AC2682" s="400"/>
      <c r="AD2682" s="400"/>
      <c r="AE2682" s="400"/>
      <c r="AF2682" s="400"/>
      <c r="AG2682" s="408"/>
      <c r="AH2682" s="400"/>
      <c r="AI2682" s="400"/>
      <c r="AJ2682" s="400"/>
      <c r="AK2682" s="400"/>
      <c r="AL2682" s="6"/>
      <c r="AM2682" s="6"/>
      <c r="AN2682" s="8"/>
    </row>
    <row r="2683" spans="1:40">
      <c r="A2683" s="725"/>
      <c r="B2683" s="727"/>
      <c r="C2683" s="726"/>
      <c r="D2683" s="726"/>
      <c r="E2683" s="400"/>
      <c r="F2683" s="401"/>
      <c r="G2683" s="400"/>
      <c r="H2683" s="400"/>
      <c r="I2683" s="400"/>
      <c r="J2683" s="409"/>
      <c r="K2683" s="400"/>
      <c r="L2683" s="400"/>
      <c r="M2683" s="400"/>
      <c r="N2683" s="400"/>
      <c r="O2683" s="400"/>
      <c r="P2683" s="400"/>
      <c r="Q2683" s="400"/>
      <c r="R2683" s="400"/>
      <c r="S2683" s="400"/>
      <c r="T2683" s="400"/>
      <c r="V2683" s="403"/>
      <c r="W2683" s="403"/>
      <c r="X2683" s="403"/>
      <c r="Y2683" s="400"/>
      <c r="Z2683" s="400"/>
      <c r="AA2683" s="400"/>
      <c r="AB2683" s="400"/>
      <c r="AC2683" s="400"/>
      <c r="AD2683" s="400"/>
      <c r="AE2683" s="400"/>
      <c r="AF2683" s="400"/>
      <c r="AG2683" s="408"/>
      <c r="AH2683" s="400"/>
      <c r="AI2683" s="400"/>
      <c r="AJ2683" s="400"/>
      <c r="AK2683" s="400"/>
      <c r="AL2683" s="6"/>
      <c r="AM2683" s="6"/>
      <c r="AN2683" s="8"/>
    </row>
    <row r="2684" spans="1:40">
      <c r="A2684" s="725"/>
      <c r="B2684" s="727"/>
      <c r="C2684" s="726"/>
      <c r="D2684" s="726"/>
      <c r="E2684" s="400"/>
      <c r="F2684" s="401"/>
      <c r="G2684" s="400"/>
      <c r="H2684" s="400"/>
      <c r="I2684" s="400"/>
      <c r="J2684" s="409"/>
      <c r="K2684" s="400"/>
      <c r="L2684" s="400"/>
      <c r="M2684" s="400"/>
      <c r="N2684" s="400"/>
      <c r="O2684" s="400"/>
      <c r="P2684" s="400"/>
      <c r="Q2684" s="400"/>
      <c r="R2684" s="400"/>
      <c r="S2684" s="400"/>
      <c r="T2684" s="400"/>
      <c r="V2684" s="403"/>
      <c r="W2684" s="403"/>
      <c r="X2684" s="403"/>
      <c r="Y2684" s="400"/>
      <c r="Z2684" s="400"/>
      <c r="AA2684" s="400"/>
      <c r="AB2684" s="400"/>
      <c r="AC2684" s="400"/>
      <c r="AD2684" s="400"/>
      <c r="AE2684" s="400"/>
      <c r="AF2684" s="400"/>
      <c r="AG2684" s="408"/>
      <c r="AH2684" s="400"/>
      <c r="AI2684" s="400"/>
      <c r="AJ2684" s="400"/>
      <c r="AK2684" s="400"/>
      <c r="AL2684" s="6"/>
      <c r="AM2684" s="6"/>
      <c r="AN2684" s="8"/>
    </row>
    <row r="2685" spans="1:40">
      <c r="A2685" s="725"/>
      <c r="B2685" s="727"/>
      <c r="C2685" s="726"/>
      <c r="D2685" s="726"/>
      <c r="E2685" s="400"/>
      <c r="F2685" s="401"/>
      <c r="G2685" s="400"/>
      <c r="H2685" s="400"/>
      <c r="I2685" s="400"/>
      <c r="J2685" s="409"/>
      <c r="K2685" s="400"/>
      <c r="L2685" s="400"/>
      <c r="M2685" s="400"/>
      <c r="N2685" s="400"/>
      <c r="O2685" s="400"/>
      <c r="P2685" s="400"/>
      <c r="Q2685" s="400"/>
      <c r="R2685" s="400"/>
      <c r="S2685" s="400"/>
      <c r="T2685" s="400"/>
      <c r="V2685" s="403"/>
      <c r="W2685" s="403"/>
      <c r="X2685" s="403"/>
      <c r="Y2685" s="400"/>
      <c r="Z2685" s="400"/>
      <c r="AA2685" s="400"/>
      <c r="AB2685" s="400"/>
      <c r="AC2685" s="400"/>
      <c r="AD2685" s="400"/>
      <c r="AE2685" s="400"/>
      <c r="AF2685" s="400"/>
      <c r="AG2685" s="408"/>
      <c r="AH2685" s="400"/>
      <c r="AI2685" s="400"/>
      <c r="AJ2685" s="400"/>
      <c r="AK2685" s="400"/>
      <c r="AL2685" s="6"/>
      <c r="AM2685" s="6"/>
      <c r="AN2685" s="8"/>
    </row>
    <row r="2686" spans="1:40">
      <c r="A2686" s="725"/>
      <c r="B2686" s="727"/>
      <c r="C2686" s="726"/>
      <c r="D2686" s="726"/>
      <c r="E2686" s="400"/>
      <c r="F2686" s="401"/>
      <c r="G2686" s="400"/>
      <c r="H2686" s="400"/>
      <c r="I2686" s="400"/>
      <c r="J2686" s="409"/>
      <c r="K2686" s="400"/>
      <c r="L2686" s="400"/>
      <c r="M2686" s="400"/>
      <c r="N2686" s="400"/>
      <c r="O2686" s="400"/>
      <c r="P2686" s="400"/>
      <c r="Q2686" s="400"/>
      <c r="R2686" s="400"/>
      <c r="S2686" s="400"/>
      <c r="T2686" s="400"/>
      <c r="V2686" s="403"/>
      <c r="W2686" s="403"/>
      <c r="X2686" s="403"/>
      <c r="Y2686" s="400"/>
      <c r="Z2686" s="400"/>
      <c r="AA2686" s="400"/>
      <c r="AB2686" s="400"/>
      <c r="AC2686" s="400"/>
      <c r="AD2686" s="400"/>
      <c r="AE2686" s="400"/>
      <c r="AF2686" s="400"/>
      <c r="AG2686" s="408"/>
      <c r="AH2686" s="400"/>
      <c r="AI2686" s="400"/>
      <c r="AJ2686" s="400"/>
      <c r="AK2686" s="400"/>
      <c r="AL2686" s="6"/>
      <c r="AM2686" s="6"/>
      <c r="AN2686" s="8"/>
    </row>
    <row r="2687" spans="1:40">
      <c r="A2687" s="725"/>
      <c r="B2687" s="727"/>
      <c r="C2687" s="726"/>
      <c r="D2687" s="726"/>
      <c r="E2687" s="400"/>
      <c r="F2687" s="401"/>
      <c r="G2687" s="400"/>
      <c r="H2687" s="400"/>
      <c r="I2687" s="400"/>
      <c r="J2687" s="409"/>
      <c r="K2687" s="400"/>
      <c r="L2687" s="400"/>
      <c r="M2687" s="400"/>
      <c r="N2687" s="400"/>
      <c r="O2687" s="400"/>
      <c r="P2687" s="400"/>
      <c r="Q2687" s="400"/>
      <c r="R2687" s="400"/>
      <c r="S2687" s="400"/>
      <c r="T2687" s="400"/>
      <c r="V2687" s="403"/>
      <c r="W2687" s="403"/>
      <c r="X2687" s="403"/>
      <c r="Y2687" s="400"/>
      <c r="Z2687" s="400"/>
      <c r="AA2687" s="400"/>
      <c r="AB2687" s="400"/>
      <c r="AC2687" s="400"/>
      <c r="AD2687" s="400"/>
      <c r="AE2687" s="400"/>
      <c r="AF2687" s="400"/>
      <c r="AG2687" s="408"/>
      <c r="AH2687" s="400"/>
      <c r="AI2687" s="400"/>
      <c r="AJ2687" s="400"/>
      <c r="AK2687" s="400"/>
      <c r="AL2687" s="6"/>
      <c r="AM2687" s="6"/>
      <c r="AN2687" s="8"/>
    </row>
    <row r="2688" spans="1:40">
      <c r="A2688" s="725"/>
      <c r="B2688" s="727"/>
      <c r="C2688" s="726"/>
      <c r="D2688" s="726"/>
      <c r="E2688" s="400"/>
      <c r="F2688" s="401"/>
      <c r="G2688" s="400"/>
      <c r="H2688" s="400"/>
      <c r="I2688" s="400"/>
      <c r="J2688" s="409"/>
      <c r="K2688" s="400"/>
      <c r="L2688" s="400"/>
      <c r="M2688" s="400"/>
      <c r="N2688" s="400"/>
      <c r="O2688" s="400"/>
      <c r="P2688" s="400"/>
      <c r="Q2688" s="400"/>
      <c r="R2688" s="400"/>
      <c r="S2688" s="400"/>
      <c r="T2688" s="400"/>
      <c r="V2688" s="403"/>
      <c r="W2688" s="403"/>
      <c r="X2688" s="403"/>
      <c r="Y2688" s="400"/>
      <c r="Z2688" s="400"/>
      <c r="AA2688" s="400"/>
      <c r="AB2688" s="400"/>
      <c r="AC2688" s="400"/>
      <c r="AD2688" s="400"/>
      <c r="AE2688" s="400"/>
      <c r="AF2688" s="400"/>
      <c r="AG2688" s="408"/>
      <c r="AH2688" s="400"/>
      <c r="AI2688" s="400"/>
      <c r="AJ2688" s="400"/>
      <c r="AK2688" s="400"/>
      <c r="AL2688" s="6"/>
      <c r="AM2688" s="6"/>
      <c r="AN2688" s="8"/>
    </row>
    <row r="2689" spans="1:40">
      <c r="A2689" s="725"/>
      <c r="B2689" s="727"/>
      <c r="C2689" s="726"/>
      <c r="D2689" s="726"/>
      <c r="E2689" s="400"/>
      <c r="F2689" s="401"/>
      <c r="G2689" s="400"/>
      <c r="H2689" s="400"/>
      <c r="I2689" s="400"/>
      <c r="J2689" s="409"/>
      <c r="K2689" s="400"/>
      <c r="L2689" s="400"/>
      <c r="M2689" s="400"/>
      <c r="N2689" s="400"/>
      <c r="O2689" s="400"/>
      <c r="P2689" s="400"/>
      <c r="Q2689" s="400"/>
      <c r="R2689" s="400"/>
      <c r="S2689" s="400"/>
      <c r="T2689" s="400"/>
      <c r="V2689" s="403"/>
      <c r="W2689" s="403"/>
      <c r="X2689" s="403"/>
      <c r="Y2689" s="400"/>
      <c r="Z2689" s="400"/>
      <c r="AA2689" s="400"/>
      <c r="AB2689" s="400"/>
      <c r="AC2689" s="400"/>
      <c r="AD2689" s="400"/>
      <c r="AE2689" s="400"/>
      <c r="AF2689" s="400"/>
      <c r="AG2689" s="408"/>
      <c r="AH2689" s="400"/>
      <c r="AI2689" s="400"/>
      <c r="AJ2689" s="400"/>
      <c r="AK2689" s="400"/>
      <c r="AL2689" s="6"/>
      <c r="AM2689" s="6"/>
      <c r="AN2689" s="8"/>
    </row>
    <row r="2690" spans="1:40">
      <c r="A2690" s="725"/>
      <c r="B2690" s="727"/>
      <c r="C2690" s="726"/>
      <c r="D2690" s="726"/>
      <c r="E2690" s="400"/>
      <c r="F2690" s="401"/>
      <c r="G2690" s="400"/>
      <c r="H2690" s="400"/>
      <c r="I2690" s="400"/>
      <c r="J2690" s="409"/>
      <c r="K2690" s="400"/>
      <c r="L2690" s="400"/>
      <c r="M2690" s="400"/>
      <c r="N2690" s="400"/>
      <c r="O2690" s="400"/>
      <c r="P2690" s="400"/>
      <c r="Q2690" s="400"/>
      <c r="R2690" s="400"/>
      <c r="S2690" s="400"/>
      <c r="T2690" s="400"/>
      <c r="V2690" s="403"/>
      <c r="W2690" s="403"/>
      <c r="X2690" s="403"/>
      <c r="Y2690" s="400"/>
      <c r="Z2690" s="400"/>
      <c r="AA2690" s="400"/>
      <c r="AB2690" s="400"/>
      <c r="AC2690" s="400"/>
      <c r="AD2690" s="400"/>
      <c r="AE2690" s="400"/>
      <c r="AF2690" s="400"/>
      <c r="AG2690" s="408"/>
      <c r="AH2690" s="400"/>
      <c r="AI2690" s="400"/>
      <c r="AJ2690" s="400"/>
      <c r="AK2690" s="400"/>
      <c r="AL2690" s="6"/>
      <c r="AM2690" s="6"/>
      <c r="AN2690" s="8"/>
    </row>
    <row r="2691" spans="1:40">
      <c r="A2691" s="725"/>
      <c r="B2691" s="727"/>
      <c r="C2691" s="726"/>
      <c r="D2691" s="726"/>
      <c r="E2691" s="400"/>
      <c r="F2691" s="401"/>
      <c r="G2691" s="400"/>
      <c r="H2691" s="400"/>
      <c r="I2691" s="400"/>
      <c r="J2691" s="409"/>
      <c r="K2691" s="400"/>
      <c r="L2691" s="400"/>
      <c r="M2691" s="400"/>
      <c r="N2691" s="400"/>
      <c r="O2691" s="400"/>
      <c r="P2691" s="400"/>
      <c r="Q2691" s="400"/>
      <c r="R2691" s="400"/>
      <c r="S2691" s="400"/>
      <c r="T2691" s="400"/>
      <c r="V2691" s="403"/>
      <c r="W2691" s="403"/>
      <c r="X2691" s="403"/>
      <c r="Y2691" s="400"/>
      <c r="Z2691" s="400"/>
      <c r="AA2691" s="400"/>
      <c r="AB2691" s="400"/>
      <c r="AC2691" s="400"/>
      <c r="AD2691" s="400"/>
      <c r="AE2691" s="400"/>
      <c r="AF2691" s="400"/>
      <c r="AG2691" s="408"/>
      <c r="AH2691" s="400"/>
      <c r="AI2691" s="400"/>
      <c r="AJ2691" s="400"/>
      <c r="AK2691" s="400"/>
      <c r="AL2691" s="6"/>
      <c r="AM2691" s="6"/>
      <c r="AN2691" s="8"/>
    </row>
    <row r="2692" spans="1:40">
      <c r="A2692" s="725"/>
      <c r="B2692" s="727"/>
      <c r="C2692" s="726"/>
      <c r="D2692" s="726"/>
      <c r="E2692" s="400"/>
      <c r="F2692" s="401"/>
      <c r="G2692" s="400"/>
      <c r="H2692" s="400"/>
      <c r="I2692" s="400"/>
      <c r="J2692" s="409"/>
      <c r="K2692" s="400"/>
      <c r="L2692" s="400"/>
      <c r="M2692" s="400"/>
      <c r="N2692" s="400"/>
      <c r="O2692" s="400"/>
      <c r="P2692" s="400"/>
      <c r="Q2692" s="400"/>
      <c r="R2692" s="400"/>
      <c r="S2692" s="400"/>
      <c r="T2692" s="400"/>
      <c r="V2692" s="403"/>
      <c r="W2692" s="403"/>
      <c r="X2692" s="403"/>
      <c r="Y2692" s="400"/>
      <c r="Z2692" s="400"/>
      <c r="AA2692" s="400"/>
      <c r="AB2692" s="400"/>
      <c r="AC2692" s="400"/>
      <c r="AD2692" s="400"/>
      <c r="AE2692" s="400"/>
      <c r="AF2692" s="400"/>
      <c r="AG2692" s="408"/>
      <c r="AH2692" s="400"/>
      <c r="AI2692" s="400"/>
      <c r="AJ2692" s="400"/>
      <c r="AK2692" s="400"/>
      <c r="AL2692" s="6"/>
      <c r="AM2692" s="6"/>
      <c r="AN2692" s="8"/>
    </row>
    <row r="2693" spans="1:40">
      <c r="A2693" s="725"/>
      <c r="B2693" s="727"/>
      <c r="C2693" s="726"/>
      <c r="D2693" s="726"/>
      <c r="E2693" s="400"/>
      <c r="F2693" s="401"/>
      <c r="G2693" s="400"/>
      <c r="H2693" s="400"/>
      <c r="I2693" s="400"/>
      <c r="J2693" s="409"/>
      <c r="K2693" s="400"/>
      <c r="L2693" s="400"/>
      <c r="M2693" s="400"/>
      <c r="N2693" s="400"/>
      <c r="O2693" s="400"/>
      <c r="P2693" s="400"/>
      <c r="Q2693" s="400"/>
      <c r="R2693" s="400"/>
      <c r="S2693" s="400"/>
      <c r="T2693" s="400"/>
      <c r="V2693" s="403"/>
      <c r="W2693" s="403"/>
      <c r="X2693" s="403"/>
      <c r="Y2693" s="400"/>
      <c r="Z2693" s="400"/>
      <c r="AA2693" s="400"/>
      <c r="AB2693" s="400"/>
      <c r="AC2693" s="400"/>
      <c r="AD2693" s="400"/>
      <c r="AE2693" s="400"/>
      <c r="AF2693" s="400"/>
      <c r="AG2693" s="408"/>
      <c r="AH2693" s="400"/>
      <c r="AI2693" s="400"/>
      <c r="AJ2693" s="400"/>
      <c r="AK2693" s="400"/>
      <c r="AL2693" s="6"/>
      <c r="AM2693" s="6"/>
      <c r="AN2693" s="8"/>
    </row>
    <row r="2694" spans="1:40">
      <c r="A2694" s="725"/>
      <c r="B2694" s="727"/>
      <c r="C2694" s="726"/>
      <c r="D2694" s="726"/>
      <c r="E2694" s="400"/>
      <c r="F2694" s="401"/>
      <c r="G2694" s="400"/>
      <c r="H2694" s="400"/>
      <c r="I2694" s="400"/>
      <c r="J2694" s="409"/>
      <c r="K2694" s="400"/>
      <c r="L2694" s="400"/>
      <c r="M2694" s="400"/>
      <c r="N2694" s="400"/>
      <c r="O2694" s="400"/>
      <c r="P2694" s="400"/>
      <c r="Q2694" s="400"/>
      <c r="R2694" s="400"/>
      <c r="S2694" s="400"/>
      <c r="T2694" s="400"/>
      <c r="V2694" s="403"/>
      <c r="W2694" s="403"/>
      <c r="X2694" s="403"/>
      <c r="Y2694" s="400"/>
      <c r="Z2694" s="400"/>
      <c r="AA2694" s="400"/>
      <c r="AB2694" s="400"/>
      <c r="AC2694" s="400"/>
      <c r="AD2694" s="400"/>
      <c r="AE2694" s="400"/>
      <c r="AF2694" s="400"/>
      <c r="AG2694" s="408"/>
      <c r="AH2694" s="400"/>
      <c r="AI2694" s="400"/>
      <c r="AJ2694" s="400"/>
      <c r="AK2694" s="400"/>
      <c r="AL2694" s="6"/>
      <c r="AM2694" s="6"/>
      <c r="AN2694" s="8"/>
    </row>
    <row r="2695" spans="1:40">
      <c r="A2695" s="725"/>
      <c r="B2695" s="727"/>
      <c r="C2695" s="726"/>
      <c r="D2695" s="726"/>
      <c r="E2695" s="400"/>
      <c r="F2695" s="401"/>
      <c r="G2695" s="400"/>
      <c r="H2695" s="400"/>
      <c r="I2695" s="400"/>
      <c r="J2695" s="409"/>
      <c r="K2695" s="400"/>
      <c r="L2695" s="400"/>
      <c r="M2695" s="400"/>
      <c r="N2695" s="400"/>
      <c r="O2695" s="400"/>
      <c r="P2695" s="400"/>
      <c r="Q2695" s="400"/>
      <c r="R2695" s="400"/>
      <c r="S2695" s="400"/>
      <c r="T2695" s="400"/>
      <c r="V2695" s="403"/>
      <c r="W2695" s="403"/>
      <c r="X2695" s="403"/>
      <c r="Y2695" s="400"/>
      <c r="Z2695" s="400"/>
      <c r="AA2695" s="400"/>
      <c r="AB2695" s="400"/>
      <c r="AC2695" s="400"/>
      <c r="AD2695" s="400"/>
      <c r="AE2695" s="400"/>
      <c r="AF2695" s="400"/>
      <c r="AG2695" s="408"/>
      <c r="AH2695" s="400"/>
      <c r="AI2695" s="400"/>
      <c r="AJ2695" s="400"/>
      <c r="AK2695" s="400"/>
      <c r="AL2695" s="6"/>
      <c r="AM2695" s="6"/>
      <c r="AN2695" s="8"/>
    </row>
    <row r="2696" spans="1:40">
      <c r="A2696" s="725"/>
      <c r="B2696" s="727"/>
      <c r="C2696" s="726"/>
      <c r="D2696" s="726"/>
      <c r="E2696" s="400"/>
      <c r="F2696" s="401"/>
      <c r="G2696" s="400"/>
      <c r="H2696" s="400"/>
      <c r="I2696" s="400"/>
      <c r="J2696" s="409"/>
      <c r="K2696" s="400"/>
      <c r="L2696" s="400"/>
      <c r="M2696" s="400"/>
      <c r="N2696" s="400"/>
      <c r="O2696" s="400"/>
      <c r="P2696" s="400"/>
      <c r="Q2696" s="400"/>
      <c r="R2696" s="400"/>
      <c r="S2696" s="400"/>
      <c r="T2696" s="400"/>
      <c r="V2696" s="403"/>
      <c r="W2696" s="403"/>
      <c r="X2696" s="403"/>
      <c r="Y2696" s="400"/>
      <c r="Z2696" s="400"/>
      <c r="AA2696" s="400"/>
      <c r="AB2696" s="400"/>
      <c r="AC2696" s="400"/>
      <c r="AD2696" s="400"/>
      <c r="AE2696" s="400"/>
      <c r="AF2696" s="400"/>
      <c r="AG2696" s="408"/>
      <c r="AH2696" s="400"/>
      <c r="AI2696" s="400"/>
      <c r="AJ2696" s="400"/>
      <c r="AK2696" s="400"/>
      <c r="AL2696" s="6"/>
      <c r="AM2696" s="6"/>
      <c r="AN2696" s="8"/>
    </row>
    <row r="2697" spans="1:40">
      <c r="A2697" s="725"/>
      <c r="B2697" s="727"/>
      <c r="C2697" s="726"/>
      <c r="D2697" s="726"/>
      <c r="E2697" s="400"/>
      <c r="F2697" s="401"/>
      <c r="G2697" s="400"/>
      <c r="H2697" s="400"/>
      <c r="I2697" s="400"/>
      <c r="J2697" s="409"/>
      <c r="K2697" s="400"/>
      <c r="L2697" s="400"/>
      <c r="M2697" s="400"/>
      <c r="N2697" s="400"/>
      <c r="O2697" s="400"/>
      <c r="P2697" s="400"/>
      <c r="Q2697" s="400"/>
      <c r="R2697" s="400"/>
      <c r="S2697" s="400"/>
      <c r="T2697" s="400"/>
      <c r="V2697" s="403"/>
      <c r="W2697" s="403"/>
      <c r="X2697" s="403"/>
      <c r="Y2697" s="400"/>
      <c r="Z2697" s="400"/>
      <c r="AA2697" s="400"/>
      <c r="AB2697" s="400"/>
      <c r="AC2697" s="400"/>
      <c r="AD2697" s="400"/>
      <c r="AE2697" s="400"/>
      <c r="AF2697" s="400"/>
      <c r="AG2697" s="408"/>
      <c r="AH2697" s="400"/>
      <c r="AI2697" s="400"/>
      <c r="AJ2697" s="400"/>
      <c r="AK2697" s="400"/>
      <c r="AL2697" s="6"/>
      <c r="AM2697" s="6"/>
      <c r="AN2697" s="8"/>
    </row>
    <row r="2698" spans="1:40">
      <c r="A2698" s="725"/>
      <c r="B2698" s="727"/>
      <c r="C2698" s="726"/>
      <c r="D2698" s="726"/>
      <c r="E2698" s="400"/>
      <c r="F2698" s="401"/>
      <c r="G2698" s="400"/>
      <c r="H2698" s="400"/>
      <c r="I2698" s="400"/>
      <c r="J2698" s="409"/>
      <c r="K2698" s="400"/>
      <c r="L2698" s="400"/>
      <c r="M2698" s="400"/>
      <c r="N2698" s="400"/>
      <c r="O2698" s="400"/>
      <c r="P2698" s="400"/>
      <c r="Q2698" s="400"/>
      <c r="R2698" s="400"/>
      <c r="S2698" s="400"/>
      <c r="T2698" s="400"/>
      <c r="V2698" s="403"/>
      <c r="W2698" s="403"/>
      <c r="X2698" s="403"/>
      <c r="Y2698" s="400"/>
      <c r="Z2698" s="400"/>
      <c r="AA2698" s="400"/>
      <c r="AB2698" s="400"/>
      <c r="AC2698" s="400"/>
      <c r="AD2698" s="400"/>
      <c r="AE2698" s="400"/>
      <c r="AF2698" s="400"/>
      <c r="AG2698" s="408"/>
      <c r="AH2698" s="400"/>
      <c r="AI2698" s="400"/>
      <c r="AJ2698" s="400"/>
      <c r="AK2698" s="400"/>
      <c r="AL2698" s="6"/>
      <c r="AM2698" s="6"/>
      <c r="AN2698" s="8"/>
    </row>
    <row r="2699" spans="1:40">
      <c r="A2699" s="725"/>
      <c r="B2699" s="727"/>
      <c r="C2699" s="726"/>
      <c r="D2699" s="726"/>
      <c r="E2699" s="400"/>
      <c r="F2699" s="401"/>
      <c r="G2699" s="400"/>
      <c r="H2699" s="400"/>
      <c r="I2699" s="400"/>
      <c r="J2699" s="409"/>
      <c r="K2699" s="400"/>
      <c r="L2699" s="400"/>
      <c r="M2699" s="400"/>
      <c r="N2699" s="400"/>
      <c r="O2699" s="400"/>
      <c r="P2699" s="400"/>
      <c r="Q2699" s="400"/>
      <c r="R2699" s="400"/>
      <c r="S2699" s="400"/>
      <c r="T2699" s="400"/>
      <c r="V2699" s="403"/>
      <c r="W2699" s="403"/>
      <c r="X2699" s="403"/>
      <c r="Y2699" s="400"/>
      <c r="Z2699" s="400"/>
      <c r="AA2699" s="400"/>
      <c r="AB2699" s="400"/>
      <c r="AC2699" s="400"/>
      <c r="AD2699" s="400"/>
      <c r="AE2699" s="400"/>
      <c r="AF2699" s="400"/>
      <c r="AG2699" s="408"/>
      <c r="AH2699" s="400"/>
      <c r="AI2699" s="400"/>
      <c r="AJ2699" s="400"/>
      <c r="AK2699" s="400"/>
      <c r="AL2699" s="6"/>
      <c r="AM2699" s="6"/>
      <c r="AN2699" s="8"/>
    </row>
    <row r="2700" spans="1:40">
      <c r="A2700" s="725"/>
      <c r="B2700" s="727"/>
      <c r="C2700" s="726"/>
      <c r="D2700" s="726"/>
      <c r="E2700" s="400"/>
      <c r="F2700" s="401"/>
      <c r="G2700" s="400"/>
      <c r="H2700" s="400"/>
      <c r="I2700" s="400"/>
      <c r="J2700" s="409"/>
      <c r="K2700" s="400"/>
      <c r="L2700" s="400"/>
      <c r="M2700" s="400"/>
      <c r="N2700" s="400"/>
      <c r="O2700" s="400"/>
      <c r="P2700" s="400"/>
      <c r="Q2700" s="400"/>
      <c r="R2700" s="400"/>
      <c r="S2700" s="400"/>
      <c r="T2700" s="400"/>
      <c r="V2700" s="403"/>
      <c r="W2700" s="403"/>
      <c r="X2700" s="403"/>
      <c r="Y2700" s="400"/>
      <c r="Z2700" s="400"/>
      <c r="AA2700" s="400"/>
      <c r="AB2700" s="400"/>
      <c r="AC2700" s="400"/>
      <c r="AD2700" s="400"/>
      <c r="AE2700" s="400"/>
      <c r="AF2700" s="400"/>
      <c r="AG2700" s="408"/>
      <c r="AH2700" s="400"/>
      <c r="AI2700" s="400"/>
      <c r="AJ2700" s="400"/>
      <c r="AK2700" s="400"/>
      <c r="AL2700" s="6"/>
      <c r="AM2700" s="6"/>
      <c r="AN2700" s="8"/>
    </row>
    <row r="2701" spans="1:40">
      <c r="A2701" s="725"/>
      <c r="B2701" s="727"/>
      <c r="C2701" s="726"/>
      <c r="D2701" s="726"/>
      <c r="E2701" s="400"/>
      <c r="F2701" s="401"/>
      <c r="G2701" s="400"/>
      <c r="H2701" s="400"/>
      <c r="I2701" s="400"/>
      <c r="J2701" s="409"/>
      <c r="K2701" s="400"/>
      <c r="L2701" s="400"/>
      <c r="M2701" s="400"/>
      <c r="N2701" s="400"/>
      <c r="O2701" s="400"/>
      <c r="P2701" s="400"/>
      <c r="Q2701" s="400"/>
      <c r="R2701" s="400"/>
      <c r="S2701" s="400"/>
      <c r="T2701" s="400"/>
      <c r="V2701" s="403"/>
      <c r="W2701" s="403"/>
      <c r="X2701" s="403"/>
      <c r="Y2701" s="400"/>
      <c r="Z2701" s="400"/>
      <c r="AA2701" s="400"/>
      <c r="AB2701" s="400"/>
      <c r="AC2701" s="400"/>
      <c r="AD2701" s="400"/>
      <c r="AE2701" s="400"/>
      <c r="AF2701" s="400"/>
      <c r="AG2701" s="408"/>
      <c r="AH2701" s="400"/>
      <c r="AI2701" s="400"/>
      <c r="AJ2701" s="400"/>
      <c r="AK2701" s="400"/>
      <c r="AL2701" s="6"/>
      <c r="AM2701" s="6"/>
      <c r="AN2701" s="8"/>
    </row>
    <row r="2702" spans="1:40">
      <c r="A2702" s="725"/>
      <c r="B2702" s="727"/>
      <c r="C2702" s="726"/>
      <c r="D2702" s="726"/>
      <c r="E2702" s="400"/>
      <c r="F2702" s="401"/>
      <c r="G2702" s="400"/>
      <c r="H2702" s="400"/>
      <c r="I2702" s="400"/>
      <c r="J2702" s="409"/>
      <c r="K2702" s="400"/>
      <c r="L2702" s="400"/>
      <c r="M2702" s="400"/>
      <c r="N2702" s="400"/>
      <c r="O2702" s="400"/>
      <c r="P2702" s="400"/>
      <c r="Q2702" s="400"/>
      <c r="R2702" s="400"/>
      <c r="S2702" s="400"/>
      <c r="T2702" s="400"/>
      <c r="V2702" s="403"/>
      <c r="W2702" s="403"/>
      <c r="X2702" s="403"/>
      <c r="Y2702" s="400"/>
      <c r="Z2702" s="400"/>
      <c r="AA2702" s="400"/>
      <c r="AB2702" s="400"/>
      <c r="AC2702" s="400"/>
      <c r="AD2702" s="400"/>
      <c r="AE2702" s="400"/>
      <c r="AF2702" s="400"/>
      <c r="AG2702" s="408"/>
      <c r="AH2702" s="400"/>
      <c r="AI2702" s="400"/>
      <c r="AJ2702" s="400"/>
      <c r="AK2702" s="400"/>
      <c r="AL2702" s="6"/>
      <c r="AM2702" s="6"/>
      <c r="AN2702" s="8"/>
    </row>
    <row r="2703" spans="1:40">
      <c r="A2703" s="725"/>
      <c r="B2703" s="727"/>
      <c r="C2703" s="726"/>
      <c r="D2703" s="726"/>
      <c r="E2703" s="400"/>
      <c r="F2703" s="401"/>
      <c r="G2703" s="400"/>
      <c r="H2703" s="400"/>
      <c r="I2703" s="400"/>
      <c r="J2703" s="409"/>
      <c r="K2703" s="400"/>
      <c r="L2703" s="400"/>
      <c r="M2703" s="400"/>
      <c r="N2703" s="400"/>
      <c r="O2703" s="400"/>
      <c r="P2703" s="400"/>
      <c r="Q2703" s="400"/>
      <c r="R2703" s="400"/>
      <c r="S2703" s="400"/>
      <c r="T2703" s="400"/>
      <c r="V2703" s="403"/>
      <c r="W2703" s="403"/>
      <c r="X2703" s="403"/>
      <c r="Y2703" s="400"/>
      <c r="Z2703" s="400"/>
      <c r="AA2703" s="400"/>
      <c r="AB2703" s="400"/>
      <c r="AC2703" s="400"/>
      <c r="AD2703" s="400"/>
      <c r="AE2703" s="400"/>
      <c r="AF2703" s="400"/>
      <c r="AG2703" s="408"/>
      <c r="AH2703" s="400"/>
      <c r="AI2703" s="400"/>
      <c r="AJ2703" s="400"/>
      <c r="AK2703" s="400"/>
      <c r="AL2703" s="6"/>
      <c r="AM2703" s="6"/>
      <c r="AN2703" s="8"/>
    </row>
    <row r="2704" spans="1:40">
      <c r="A2704" s="725"/>
      <c r="B2704" s="727"/>
      <c r="C2704" s="726"/>
      <c r="D2704" s="726"/>
      <c r="E2704" s="400"/>
      <c r="F2704" s="401"/>
      <c r="G2704" s="400"/>
      <c r="H2704" s="400"/>
      <c r="I2704" s="400"/>
      <c r="J2704" s="409"/>
      <c r="K2704" s="400"/>
      <c r="L2704" s="400"/>
      <c r="M2704" s="400"/>
      <c r="N2704" s="400"/>
      <c r="O2704" s="400"/>
      <c r="P2704" s="400"/>
      <c r="Q2704" s="400"/>
      <c r="R2704" s="400"/>
      <c r="S2704" s="400"/>
      <c r="T2704" s="400"/>
      <c r="V2704" s="403"/>
      <c r="W2704" s="403"/>
      <c r="X2704" s="403"/>
      <c r="Y2704" s="400"/>
      <c r="Z2704" s="400"/>
      <c r="AA2704" s="400"/>
      <c r="AB2704" s="400"/>
      <c r="AC2704" s="400"/>
      <c r="AD2704" s="400"/>
      <c r="AE2704" s="400"/>
      <c r="AF2704" s="400"/>
      <c r="AG2704" s="408"/>
      <c r="AH2704" s="400"/>
      <c r="AI2704" s="400"/>
      <c r="AJ2704" s="400"/>
      <c r="AK2704" s="400"/>
      <c r="AL2704" s="6"/>
      <c r="AM2704" s="6"/>
      <c r="AN2704" s="8"/>
    </row>
    <row r="2705" spans="1:40">
      <c r="A2705" s="725"/>
      <c r="B2705" s="727"/>
      <c r="C2705" s="726"/>
      <c r="D2705" s="726"/>
      <c r="E2705" s="400"/>
      <c r="F2705" s="401"/>
      <c r="G2705" s="400"/>
      <c r="H2705" s="400"/>
      <c r="I2705" s="400"/>
      <c r="J2705" s="409"/>
      <c r="K2705" s="400"/>
      <c r="L2705" s="400"/>
      <c r="M2705" s="400"/>
      <c r="N2705" s="400"/>
      <c r="O2705" s="400"/>
      <c r="P2705" s="400"/>
      <c r="Q2705" s="400"/>
      <c r="R2705" s="400"/>
      <c r="S2705" s="400"/>
      <c r="T2705" s="400"/>
      <c r="V2705" s="403"/>
      <c r="W2705" s="403"/>
      <c r="X2705" s="403"/>
      <c r="Y2705" s="400"/>
      <c r="Z2705" s="400"/>
      <c r="AA2705" s="400"/>
      <c r="AB2705" s="400"/>
      <c r="AC2705" s="400"/>
      <c r="AD2705" s="400"/>
      <c r="AE2705" s="400"/>
      <c r="AF2705" s="400"/>
      <c r="AG2705" s="408"/>
      <c r="AH2705" s="400"/>
      <c r="AI2705" s="400"/>
      <c r="AJ2705" s="400"/>
      <c r="AK2705" s="400"/>
      <c r="AL2705" s="6"/>
      <c r="AM2705" s="6"/>
      <c r="AN2705" s="8"/>
    </row>
    <row r="2706" spans="1:40">
      <c r="A2706" s="725"/>
      <c r="B2706" s="727"/>
      <c r="C2706" s="726"/>
      <c r="D2706" s="726"/>
      <c r="E2706" s="400"/>
      <c r="F2706" s="401"/>
      <c r="G2706" s="400"/>
      <c r="H2706" s="400"/>
      <c r="I2706" s="400"/>
      <c r="J2706" s="409"/>
      <c r="K2706" s="400"/>
      <c r="L2706" s="400"/>
      <c r="M2706" s="400"/>
      <c r="N2706" s="400"/>
      <c r="O2706" s="400"/>
      <c r="P2706" s="400"/>
      <c r="Q2706" s="400"/>
      <c r="R2706" s="400"/>
      <c r="S2706" s="400"/>
      <c r="T2706" s="400"/>
      <c r="V2706" s="403"/>
      <c r="W2706" s="403"/>
      <c r="X2706" s="403"/>
      <c r="Y2706" s="400"/>
      <c r="Z2706" s="400"/>
      <c r="AA2706" s="400"/>
      <c r="AB2706" s="400"/>
      <c r="AC2706" s="400"/>
      <c r="AD2706" s="400"/>
      <c r="AE2706" s="400"/>
      <c r="AF2706" s="400"/>
      <c r="AG2706" s="408"/>
      <c r="AH2706" s="400"/>
      <c r="AI2706" s="400"/>
      <c r="AJ2706" s="400"/>
      <c r="AK2706" s="400"/>
      <c r="AL2706" s="6"/>
      <c r="AM2706" s="6"/>
      <c r="AN2706" s="8"/>
    </row>
    <row r="2707" spans="1:40">
      <c r="A2707" s="725"/>
      <c r="B2707" s="727"/>
      <c r="C2707" s="726"/>
      <c r="D2707" s="726"/>
      <c r="E2707" s="400"/>
      <c r="F2707" s="401"/>
      <c r="G2707" s="400"/>
      <c r="H2707" s="400"/>
      <c r="I2707" s="400"/>
      <c r="J2707" s="409"/>
      <c r="K2707" s="400"/>
      <c r="L2707" s="400"/>
      <c r="M2707" s="400"/>
      <c r="N2707" s="400"/>
      <c r="O2707" s="400"/>
      <c r="P2707" s="400"/>
      <c r="Q2707" s="400"/>
      <c r="R2707" s="400"/>
      <c r="S2707" s="400"/>
      <c r="T2707" s="400"/>
      <c r="V2707" s="403"/>
      <c r="W2707" s="403"/>
      <c r="X2707" s="403"/>
      <c r="Y2707" s="400"/>
      <c r="Z2707" s="400"/>
      <c r="AA2707" s="400"/>
      <c r="AB2707" s="400"/>
      <c r="AC2707" s="400"/>
      <c r="AD2707" s="400"/>
      <c r="AE2707" s="400"/>
      <c r="AF2707" s="400"/>
      <c r="AG2707" s="408"/>
      <c r="AH2707" s="400"/>
      <c r="AI2707" s="400"/>
      <c r="AJ2707" s="400"/>
      <c r="AK2707" s="400"/>
      <c r="AL2707" s="6"/>
      <c r="AM2707" s="6"/>
      <c r="AN2707" s="8"/>
    </row>
    <row r="2708" spans="1:40">
      <c r="A2708" s="725"/>
      <c r="B2708" s="727"/>
      <c r="C2708" s="726"/>
      <c r="D2708" s="726"/>
      <c r="E2708" s="400"/>
      <c r="F2708" s="401"/>
      <c r="G2708" s="400"/>
      <c r="H2708" s="400"/>
      <c r="I2708" s="400"/>
      <c r="J2708" s="409"/>
      <c r="K2708" s="400"/>
      <c r="L2708" s="400"/>
      <c r="M2708" s="400"/>
      <c r="N2708" s="400"/>
      <c r="O2708" s="400"/>
      <c r="P2708" s="400"/>
      <c r="Q2708" s="400"/>
      <c r="R2708" s="400"/>
      <c r="S2708" s="400"/>
      <c r="T2708" s="400"/>
      <c r="V2708" s="403"/>
      <c r="W2708" s="403"/>
      <c r="X2708" s="403"/>
      <c r="Y2708" s="400"/>
      <c r="Z2708" s="400"/>
      <c r="AA2708" s="400"/>
      <c r="AB2708" s="400"/>
      <c r="AC2708" s="400"/>
      <c r="AD2708" s="400"/>
      <c r="AE2708" s="400"/>
      <c r="AF2708" s="400"/>
      <c r="AG2708" s="408"/>
      <c r="AH2708" s="400"/>
      <c r="AI2708" s="400"/>
      <c r="AJ2708" s="400"/>
      <c r="AK2708" s="400"/>
      <c r="AL2708" s="6"/>
      <c r="AM2708" s="6"/>
      <c r="AN2708" s="8"/>
    </row>
    <row r="2709" spans="1:40">
      <c r="A2709" s="725"/>
      <c r="B2709" s="727"/>
      <c r="C2709" s="726"/>
      <c r="D2709" s="726"/>
      <c r="E2709" s="400"/>
      <c r="F2709" s="401"/>
      <c r="G2709" s="400"/>
      <c r="H2709" s="400"/>
      <c r="I2709" s="400"/>
      <c r="J2709" s="409"/>
      <c r="K2709" s="400"/>
      <c r="L2709" s="400"/>
      <c r="M2709" s="400"/>
      <c r="N2709" s="400"/>
      <c r="O2709" s="400"/>
      <c r="P2709" s="400"/>
      <c r="Q2709" s="400"/>
      <c r="R2709" s="400"/>
      <c r="S2709" s="400"/>
      <c r="T2709" s="400"/>
      <c r="V2709" s="403"/>
      <c r="W2709" s="403"/>
      <c r="X2709" s="403"/>
      <c r="Y2709" s="400"/>
      <c r="Z2709" s="400"/>
      <c r="AA2709" s="400"/>
      <c r="AB2709" s="400"/>
      <c r="AC2709" s="400"/>
      <c r="AD2709" s="400"/>
      <c r="AE2709" s="400"/>
      <c r="AF2709" s="400"/>
      <c r="AG2709" s="408"/>
      <c r="AH2709" s="400"/>
      <c r="AI2709" s="400"/>
      <c r="AJ2709" s="400"/>
      <c r="AK2709" s="400"/>
      <c r="AL2709" s="6"/>
      <c r="AM2709" s="6"/>
      <c r="AN2709" s="8"/>
    </row>
    <row r="2710" spans="1:40">
      <c r="A2710" s="725"/>
      <c r="B2710" s="727"/>
      <c r="C2710" s="726"/>
      <c r="D2710" s="726"/>
      <c r="E2710" s="400"/>
      <c r="F2710" s="401"/>
      <c r="G2710" s="400"/>
      <c r="H2710" s="400"/>
      <c r="I2710" s="400"/>
      <c r="J2710" s="409"/>
      <c r="K2710" s="400"/>
      <c r="L2710" s="400"/>
      <c r="M2710" s="400"/>
      <c r="N2710" s="400"/>
      <c r="O2710" s="400"/>
      <c r="P2710" s="400"/>
      <c r="Q2710" s="400"/>
      <c r="R2710" s="400"/>
      <c r="S2710" s="400"/>
      <c r="T2710" s="400"/>
      <c r="V2710" s="403"/>
      <c r="W2710" s="403"/>
      <c r="X2710" s="403"/>
      <c r="Y2710" s="400"/>
      <c r="Z2710" s="400"/>
      <c r="AA2710" s="400"/>
      <c r="AB2710" s="400"/>
      <c r="AC2710" s="400"/>
      <c r="AD2710" s="400"/>
      <c r="AE2710" s="400"/>
      <c r="AF2710" s="400"/>
      <c r="AG2710" s="408"/>
      <c r="AH2710" s="400"/>
      <c r="AI2710" s="400"/>
      <c r="AJ2710" s="400"/>
      <c r="AK2710" s="400"/>
      <c r="AL2710" s="6"/>
      <c r="AM2710" s="6"/>
      <c r="AN2710" s="8"/>
    </row>
    <row r="2711" spans="1:40">
      <c r="A2711" s="725"/>
      <c r="B2711" s="727"/>
      <c r="C2711" s="726"/>
      <c r="D2711" s="726"/>
      <c r="E2711" s="400"/>
      <c r="F2711" s="401"/>
      <c r="G2711" s="400"/>
      <c r="H2711" s="400"/>
      <c r="I2711" s="400"/>
      <c r="J2711" s="409"/>
      <c r="K2711" s="400"/>
      <c r="L2711" s="400"/>
      <c r="M2711" s="400"/>
      <c r="N2711" s="400"/>
      <c r="O2711" s="400"/>
      <c r="P2711" s="400"/>
      <c r="Q2711" s="400"/>
      <c r="R2711" s="400"/>
      <c r="S2711" s="400"/>
      <c r="T2711" s="400"/>
      <c r="V2711" s="403"/>
      <c r="W2711" s="403"/>
      <c r="X2711" s="403"/>
      <c r="Y2711" s="400"/>
      <c r="Z2711" s="400"/>
      <c r="AA2711" s="400"/>
      <c r="AB2711" s="400"/>
      <c r="AC2711" s="400"/>
      <c r="AD2711" s="400"/>
      <c r="AE2711" s="400"/>
      <c r="AF2711" s="400"/>
      <c r="AG2711" s="408"/>
      <c r="AH2711" s="400"/>
      <c r="AI2711" s="400"/>
      <c r="AJ2711" s="400"/>
      <c r="AK2711" s="400"/>
      <c r="AL2711" s="6"/>
      <c r="AM2711" s="6"/>
      <c r="AN2711" s="8"/>
    </row>
    <row r="2712" spans="1:40">
      <c r="A2712" s="725"/>
      <c r="B2712" s="727"/>
      <c r="C2712" s="726"/>
      <c r="D2712" s="726"/>
      <c r="E2712" s="400"/>
      <c r="F2712" s="401"/>
      <c r="G2712" s="400"/>
      <c r="H2712" s="400"/>
      <c r="I2712" s="400"/>
      <c r="J2712" s="409"/>
      <c r="K2712" s="400"/>
      <c r="L2712" s="400"/>
      <c r="M2712" s="400"/>
      <c r="N2712" s="400"/>
      <c r="O2712" s="400"/>
      <c r="P2712" s="400"/>
      <c r="Q2712" s="400"/>
      <c r="R2712" s="400"/>
      <c r="S2712" s="400"/>
      <c r="T2712" s="400"/>
      <c r="V2712" s="403"/>
      <c r="W2712" s="403"/>
      <c r="X2712" s="403"/>
      <c r="Y2712" s="400"/>
      <c r="Z2712" s="400"/>
      <c r="AA2712" s="400"/>
      <c r="AB2712" s="400"/>
      <c r="AC2712" s="400"/>
      <c r="AD2712" s="400"/>
      <c r="AE2712" s="400"/>
      <c r="AF2712" s="400"/>
      <c r="AG2712" s="408"/>
      <c r="AH2712" s="400"/>
      <c r="AI2712" s="400"/>
      <c r="AJ2712" s="400"/>
      <c r="AK2712" s="400"/>
      <c r="AL2712" s="6"/>
      <c r="AM2712" s="6"/>
      <c r="AN2712" s="8"/>
    </row>
    <row r="2713" spans="1:40">
      <c r="A2713" s="725"/>
      <c r="B2713" s="727"/>
      <c r="C2713" s="726"/>
      <c r="D2713" s="726"/>
      <c r="E2713" s="400"/>
      <c r="F2713" s="401"/>
      <c r="G2713" s="400"/>
      <c r="H2713" s="400"/>
      <c r="I2713" s="400"/>
      <c r="J2713" s="409"/>
      <c r="K2713" s="400"/>
      <c r="L2713" s="400"/>
      <c r="M2713" s="400"/>
      <c r="N2713" s="400"/>
      <c r="O2713" s="400"/>
      <c r="P2713" s="400"/>
      <c r="Q2713" s="400"/>
      <c r="R2713" s="400"/>
      <c r="S2713" s="400"/>
      <c r="T2713" s="400"/>
      <c r="V2713" s="403"/>
      <c r="W2713" s="403"/>
      <c r="X2713" s="403"/>
      <c r="Y2713" s="400"/>
      <c r="Z2713" s="400"/>
      <c r="AA2713" s="400"/>
      <c r="AB2713" s="400"/>
      <c r="AC2713" s="400"/>
      <c r="AD2713" s="400"/>
      <c r="AE2713" s="400"/>
      <c r="AF2713" s="400"/>
      <c r="AG2713" s="408"/>
      <c r="AH2713" s="400"/>
      <c r="AI2713" s="400"/>
      <c r="AJ2713" s="400"/>
      <c r="AK2713" s="400"/>
      <c r="AL2713" s="6"/>
      <c r="AM2713" s="6"/>
      <c r="AN2713" s="8"/>
    </row>
    <row r="2714" spans="1:40">
      <c r="A2714" s="725"/>
      <c r="B2714" s="727"/>
      <c r="C2714" s="726"/>
      <c r="D2714" s="726"/>
      <c r="E2714" s="400"/>
      <c r="F2714" s="401"/>
      <c r="G2714" s="400"/>
      <c r="H2714" s="400"/>
      <c r="I2714" s="400"/>
      <c r="J2714" s="409"/>
      <c r="K2714" s="400"/>
      <c r="L2714" s="400"/>
      <c r="M2714" s="400"/>
      <c r="N2714" s="400"/>
      <c r="O2714" s="400"/>
      <c r="P2714" s="400"/>
      <c r="Q2714" s="400"/>
      <c r="R2714" s="400"/>
      <c r="S2714" s="400"/>
      <c r="T2714" s="400"/>
      <c r="V2714" s="403"/>
      <c r="W2714" s="403"/>
      <c r="X2714" s="403"/>
      <c r="Y2714" s="400"/>
      <c r="Z2714" s="400"/>
      <c r="AA2714" s="400"/>
      <c r="AB2714" s="400"/>
      <c r="AC2714" s="400"/>
      <c r="AD2714" s="400"/>
      <c r="AE2714" s="400"/>
      <c r="AF2714" s="400"/>
      <c r="AG2714" s="408"/>
      <c r="AH2714" s="400"/>
      <c r="AI2714" s="400"/>
      <c r="AJ2714" s="400"/>
      <c r="AK2714" s="400"/>
      <c r="AL2714" s="6"/>
      <c r="AM2714" s="6"/>
      <c r="AN2714" s="8"/>
    </row>
    <row r="2715" spans="1:40">
      <c r="A2715" s="725"/>
      <c r="B2715" s="727"/>
      <c r="C2715" s="726"/>
      <c r="D2715" s="726"/>
      <c r="E2715" s="400"/>
      <c r="F2715" s="401"/>
      <c r="G2715" s="400"/>
      <c r="H2715" s="400"/>
      <c r="I2715" s="400"/>
      <c r="J2715" s="409"/>
      <c r="K2715" s="400"/>
      <c r="L2715" s="400"/>
      <c r="M2715" s="400"/>
      <c r="N2715" s="400"/>
      <c r="O2715" s="400"/>
      <c r="P2715" s="400"/>
      <c r="Q2715" s="400"/>
      <c r="R2715" s="400"/>
      <c r="S2715" s="400"/>
      <c r="T2715" s="400"/>
      <c r="V2715" s="403"/>
      <c r="W2715" s="403"/>
      <c r="X2715" s="403"/>
      <c r="Y2715" s="400"/>
      <c r="Z2715" s="400"/>
      <c r="AA2715" s="400"/>
      <c r="AB2715" s="400"/>
      <c r="AC2715" s="400"/>
      <c r="AD2715" s="400"/>
      <c r="AE2715" s="400"/>
      <c r="AF2715" s="400"/>
      <c r="AG2715" s="408"/>
      <c r="AH2715" s="400"/>
      <c r="AI2715" s="400"/>
      <c r="AJ2715" s="400"/>
      <c r="AK2715" s="400"/>
      <c r="AL2715" s="6"/>
      <c r="AM2715" s="6"/>
      <c r="AN2715" s="8"/>
    </row>
    <row r="2716" spans="1:40">
      <c r="A2716" s="725"/>
      <c r="B2716" s="727"/>
      <c r="C2716" s="726"/>
      <c r="D2716" s="726"/>
      <c r="E2716" s="400"/>
      <c r="F2716" s="401"/>
      <c r="G2716" s="400"/>
      <c r="H2716" s="400"/>
      <c r="I2716" s="400"/>
      <c r="J2716" s="409"/>
      <c r="K2716" s="400"/>
      <c r="L2716" s="400"/>
      <c r="M2716" s="400"/>
      <c r="N2716" s="400"/>
      <c r="O2716" s="400"/>
      <c r="P2716" s="400"/>
      <c r="Q2716" s="400"/>
      <c r="R2716" s="400"/>
      <c r="S2716" s="400"/>
      <c r="T2716" s="400"/>
      <c r="V2716" s="403"/>
      <c r="W2716" s="403"/>
      <c r="X2716" s="403"/>
      <c r="Y2716" s="400"/>
      <c r="Z2716" s="400"/>
      <c r="AA2716" s="400"/>
      <c r="AB2716" s="400"/>
      <c r="AC2716" s="400"/>
      <c r="AD2716" s="400"/>
      <c r="AE2716" s="400"/>
      <c r="AF2716" s="400"/>
      <c r="AG2716" s="408"/>
      <c r="AH2716" s="400"/>
      <c r="AI2716" s="400"/>
      <c r="AJ2716" s="400"/>
      <c r="AK2716" s="400"/>
      <c r="AL2716" s="6"/>
      <c r="AM2716" s="6"/>
      <c r="AN2716" s="8"/>
    </row>
    <row r="2717" spans="1:40">
      <c r="A2717" s="725"/>
      <c r="B2717" s="727"/>
      <c r="C2717" s="726"/>
      <c r="D2717" s="726"/>
      <c r="E2717" s="400"/>
      <c r="F2717" s="401"/>
      <c r="G2717" s="400"/>
      <c r="H2717" s="400"/>
      <c r="I2717" s="400"/>
      <c r="J2717" s="409"/>
      <c r="K2717" s="400"/>
      <c r="L2717" s="400"/>
      <c r="M2717" s="400"/>
      <c r="N2717" s="400"/>
      <c r="O2717" s="400"/>
      <c r="P2717" s="400"/>
      <c r="Q2717" s="400"/>
      <c r="R2717" s="400"/>
      <c r="S2717" s="400"/>
      <c r="T2717" s="400"/>
      <c r="V2717" s="403"/>
      <c r="W2717" s="403"/>
      <c r="X2717" s="403"/>
      <c r="Y2717" s="400"/>
      <c r="Z2717" s="400"/>
      <c r="AA2717" s="400"/>
      <c r="AB2717" s="400"/>
      <c r="AC2717" s="400"/>
      <c r="AD2717" s="400"/>
      <c r="AE2717" s="400"/>
      <c r="AF2717" s="400"/>
      <c r="AG2717" s="408"/>
      <c r="AH2717" s="400"/>
      <c r="AI2717" s="400"/>
      <c r="AJ2717" s="400"/>
      <c r="AK2717" s="400"/>
      <c r="AL2717" s="6"/>
      <c r="AM2717" s="6"/>
      <c r="AN2717" s="8"/>
    </row>
    <row r="2718" spans="1:40">
      <c r="A2718" s="725"/>
      <c r="B2718" s="727"/>
      <c r="C2718" s="726"/>
      <c r="D2718" s="726"/>
      <c r="E2718" s="400"/>
      <c r="F2718" s="401"/>
      <c r="G2718" s="400"/>
      <c r="H2718" s="400"/>
      <c r="I2718" s="400"/>
      <c r="J2718" s="409"/>
      <c r="K2718" s="400"/>
      <c r="L2718" s="400"/>
      <c r="M2718" s="400"/>
      <c r="N2718" s="400"/>
      <c r="O2718" s="400"/>
      <c r="P2718" s="400"/>
      <c r="Q2718" s="400"/>
      <c r="R2718" s="400"/>
      <c r="S2718" s="400"/>
      <c r="T2718" s="400"/>
      <c r="V2718" s="403"/>
      <c r="W2718" s="403"/>
      <c r="X2718" s="403"/>
      <c r="Y2718" s="400"/>
      <c r="Z2718" s="400"/>
      <c r="AA2718" s="400"/>
      <c r="AB2718" s="400"/>
      <c r="AC2718" s="400"/>
      <c r="AD2718" s="400"/>
      <c r="AE2718" s="400"/>
      <c r="AF2718" s="400"/>
      <c r="AG2718" s="408"/>
      <c r="AH2718" s="400"/>
      <c r="AI2718" s="400"/>
      <c r="AJ2718" s="400"/>
      <c r="AK2718" s="400"/>
      <c r="AL2718" s="6"/>
      <c r="AM2718" s="6"/>
      <c r="AN2718" s="8"/>
    </row>
    <row r="2719" spans="1:40">
      <c r="A2719" s="725"/>
      <c r="B2719" s="727"/>
      <c r="C2719" s="726"/>
      <c r="D2719" s="726"/>
      <c r="E2719" s="400"/>
      <c r="F2719" s="401"/>
      <c r="G2719" s="400"/>
      <c r="H2719" s="400"/>
      <c r="I2719" s="400"/>
      <c r="J2719" s="409"/>
      <c r="K2719" s="400"/>
      <c r="L2719" s="400"/>
      <c r="M2719" s="400"/>
      <c r="N2719" s="400"/>
      <c r="O2719" s="400"/>
      <c r="P2719" s="400"/>
      <c r="Q2719" s="400"/>
      <c r="R2719" s="400"/>
      <c r="S2719" s="400"/>
      <c r="T2719" s="400"/>
      <c r="V2719" s="403"/>
      <c r="W2719" s="403"/>
      <c r="X2719" s="403"/>
      <c r="Y2719" s="400"/>
      <c r="Z2719" s="400"/>
      <c r="AA2719" s="400"/>
      <c r="AB2719" s="400"/>
      <c r="AC2719" s="400"/>
      <c r="AD2719" s="400"/>
      <c r="AE2719" s="400"/>
      <c r="AF2719" s="400"/>
      <c r="AG2719" s="408"/>
      <c r="AH2719" s="400"/>
      <c r="AI2719" s="400"/>
      <c r="AJ2719" s="400"/>
      <c r="AK2719" s="400"/>
      <c r="AL2719" s="6"/>
      <c r="AM2719" s="6"/>
      <c r="AN2719" s="8"/>
    </row>
    <row r="2720" spans="1:40">
      <c r="A2720" s="725"/>
      <c r="B2720" s="727"/>
      <c r="C2720" s="726"/>
      <c r="D2720" s="726"/>
      <c r="E2720" s="400"/>
      <c r="F2720" s="401"/>
      <c r="G2720" s="400"/>
      <c r="H2720" s="400"/>
      <c r="I2720" s="400"/>
      <c r="J2720" s="409"/>
      <c r="K2720" s="400"/>
      <c r="L2720" s="400"/>
      <c r="M2720" s="400"/>
      <c r="N2720" s="400"/>
      <c r="O2720" s="400"/>
      <c r="P2720" s="400"/>
      <c r="Q2720" s="400"/>
      <c r="R2720" s="400"/>
      <c r="S2720" s="400"/>
      <c r="T2720" s="400"/>
      <c r="W2720" s="403"/>
      <c r="X2720" s="403"/>
      <c r="Y2720" s="400"/>
      <c r="Z2720" s="400"/>
      <c r="AA2720" s="400"/>
      <c r="AB2720" s="400"/>
      <c r="AC2720" s="400"/>
      <c r="AD2720" s="400"/>
      <c r="AE2720" s="400"/>
      <c r="AF2720" s="400"/>
      <c r="AG2720" s="408"/>
      <c r="AH2720" s="400"/>
      <c r="AI2720" s="400"/>
      <c r="AJ2720" s="400"/>
      <c r="AK2720" s="400"/>
      <c r="AL2720" s="6"/>
      <c r="AM2720" s="6"/>
      <c r="AN2720" s="8"/>
    </row>
    <row r="2721" spans="1:40">
      <c r="A2721" s="725"/>
      <c r="B2721" s="727"/>
      <c r="C2721" s="726"/>
      <c r="D2721" s="726"/>
      <c r="E2721" s="400"/>
      <c r="F2721" s="401"/>
      <c r="G2721" s="400"/>
      <c r="H2721" s="400"/>
      <c r="I2721" s="400"/>
      <c r="J2721" s="409"/>
      <c r="K2721" s="400"/>
      <c r="L2721" s="400"/>
      <c r="M2721" s="400"/>
      <c r="N2721" s="400"/>
      <c r="O2721" s="400"/>
      <c r="P2721" s="400"/>
      <c r="Q2721" s="400"/>
      <c r="R2721" s="400"/>
      <c r="S2721" s="400"/>
      <c r="T2721" s="400"/>
      <c r="V2721" s="403"/>
      <c r="W2721" s="403"/>
      <c r="X2721" s="403"/>
      <c r="Y2721" s="400"/>
      <c r="Z2721" s="400"/>
      <c r="AA2721" s="400"/>
      <c r="AB2721" s="400"/>
      <c r="AC2721" s="400"/>
      <c r="AD2721" s="400"/>
      <c r="AE2721" s="400"/>
      <c r="AF2721" s="400"/>
      <c r="AG2721" s="408"/>
      <c r="AH2721" s="400"/>
      <c r="AI2721" s="400"/>
      <c r="AJ2721" s="400"/>
      <c r="AK2721" s="400"/>
      <c r="AL2721" s="6"/>
      <c r="AM2721" s="6"/>
      <c r="AN2721" s="8"/>
    </row>
    <row r="2722" spans="1:40">
      <c r="A2722" s="725"/>
      <c r="B2722" s="727"/>
      <c r="C2722" s="726"/>
      <c r="D2722" s="726"/>
      <c r="E2722" s="400"/>
      <c r="F2722" s="401"/>
      <c r="G2722" s="400"/>
      <c r="H2722" s="400"/>
      <c r="I2722" s="400"/>
      <c r="J2722" s="409"/>
      <c r="K2722" s="400"/>
      <c r="L2722" s="400"/>
      <c r="M2722" s="400"/>
      <c r="N2722" s="400"/>
      <c r="O2722" s="400"/>
      <c r="P2722" s="400"/>
      <c r="Q2722" s="400"/>
      <c r="R2722" s="400"/>
      <c r="S2722" s="400"/>
      <c r="T2722" s="400"/>
      <c r="V2722" s="403"/>
      <c r="W2722" s="403"/>
      <c r="X2722" s="403"/>
      <c r="Y2722" s="400"/>
      <c r="Z2722" s="400"/>
      <c r="AA2722" s="400"/>
      <c r="AB2722" s="400"/>
      <c r="AC2722" s="400"/>
      <c r="AD2722" s="400"/>
      <c r="AE2722" s="400"/>
      <c r="AF2722" s="400"/>
      <c r="AG2722" s="408"/>
      <c r="AH2722" s="400"/>
      <c r="AI2722" s="400"/>
      <c r="AJ2722" s="400"/>
      <c r="AK2722" s="400"/>
      <c r="AL2722" s="6"/>
      <c r="AM2722" s="6"/>
      <c r="AN2722" s="8"/>
    </row>
    <row r="2723" spans="1:40">
      <c r="A2723" s="725"/>
      <c r="B2723" s="727"/>
      <c r="C2723" s="726"/>
      <c r="D2723" s="726"/>
      <c r="E2723" s="400"/>
      <c r="F2723" s="401"/>
      <c r="G2723" s="400"/>
      <c r="H2723" s="400"/>
      <c r="I2723" s="400"/>
      <c r="J2723" s="409"/>
      <c r="K2723" s="400"/>
      <c r="L2723" s="400"/>
      <c r="M2723" s="400"/>
      <c r="N2723" s="400"/>
      <c r="O2723" s="400"/>
      <c r="P2723" s="400"/>
      <c r="Q2723" s="400"/>
      <c r="R2723" s="400"/>
      <c r="S2723" s="400"/>
      <c r="T2723" s="400"/>
      <c r="V2723" s="403"/>
      <c r="W2723" s="403"/>
      <c r="X2723" s="403"/>
      <c r="Y2723" s="400"/>
      <c r="Z2723" s="400"/>
      <c r="AA2723" s="400"/>
      <c r="AB2723" s="400"/>
      <c r="AC2723" s="400"/>
      <c r="AD2723" s="400"/>
      <c r="AE2723" s="400"/>
      <c r="AF2723" s="400"/>
      <c r="AG2723" s="408"/>
      <c r="AH2723" s="400"/>
      <c r="AI2723" s="400"/>
      <c r="AJ2723" s="400"/>
      <c r="AK2723" s="400"/>
      <c r="AL2723" s="6"/>
      <c r="AM2723" s="6"/>
      <c r="AN2723" s="8"/>
    </row>
    <row r="2724" spans="1:40">
      <c r="A2724" s="725"/>
      <c r="B2724" s="727"/>
      <c r="C2724" s="726"/>
      <c r="D2724" s="726"/>
      <c r="E2724" s="400"/>
      <c r="F2724" s="401"/>
      <c r="G2724" s="400"/>
      <c r="H2724" s="400"/>
      <c r="I2724" s="400"/>
      <c r="J2724" s="409"/>
      <c r="K2724" s="400"/>
      <c r="L2724" s="400"/>
      <c r="M2724" s="400"/>
      <c r="N2724" s="400"/>
      <c r="O2724" s="400"/>
      <c r="P2724" s="400"/>
      <c r="Q2724" s="400"/>
      <c r="R2724" s="400"/>
      <c r="S2724" s="400"/>
      <c r="T2724" s="400"/>
      <c r="V2724" s="403"/>
      <c r="W2724" s="403"/>
      <c r="X2724" s="403"/>
      <c r="Y2724" s="400"/>
      <c r="Z2724" s="400"/>
      <c r="AA2724" s="400"/>
      <c r="AB2724" s="400"/>
      <c r="AC2724" s="400"/>
      <c r="AD2724" s="400"/>
      <c r="AE2724" s="400"/>
      <c r="AF2724" s="400"/>
      <c r="AG2724" s="408"/>
      <c r="AH2724" s="400"/>
      <c r="AI2724" s="400"/>
      <c r="AJ2724" s="400"/>
      <c r="AK2724" s="400"/>
      <c r="AL2724" s="6"/>
      <c r="AM2724" s="6"/>
      <c r="AN2724" s="8"/>
    </row>
    <row r="2725" spans="1:40">
      <c r="A2725" s="725"/>
      <c r="B2725" s="727"/>
      <c r="C2725" s="726"/>
      <c r="D2725" s="726"/>
      <c r="E2725" s="400"/>
      <c r="F2725" s="401"/>
      <c r="G2725" s="400"/>
      <c r="H2725" s="400"/>
      <c r="I2725" s="400"/>
      <c r="J2725" s="409"/>
      <c r="K2725" s="400"/>
      <c r="L2725" s="400"/>
      <c r="M2725" s="400"/>
      <c r="N2725" s="400"/>
      <c r="O2725" s="400"/>
      <c r="P2725" s="400"/>
      <c r="Q2725" s="400"/>
      <c r="R2725" s="400"/>
      <c r="S2725" s="400"/>
      <c r="T2725" s="400"/>
      <c r="V2725" s="403"/>
      <c r="W2725" s="403"/>
      <c r="X2725" s="403"/>
      <c r="Y2725" s="400"/>
      <c r="Z2725" s="400"/>
      <c r="AA2725" s="400"/>
      <c r="AB2725" s="400"/>
      <c r="AC2725" s="400"/>
      <c r="AD2725" s="400"/>
      <c r="AE2725" s="400"/>
      <c r="AF2725" s="400"/>
      <c r="AG2725" s="408"/>
      <c r="AH2725" s="400"/>
      <c r="AI2725" s="400"/>
      <c r="AJ2725" s="400"/>
      <c r="AK2725" s="400"/>
      <c r="AL2725" s="6"/>
      <c r="AM2725" s="6"/>
      <c r="AN2725" s="8"/>
    </row>
    <row r="2726" spans="1:40">
      <c r="A2726" s="725"/>
      <c r="B2726" s="727"/>
      <c r="C2726" s="726"/>
      <c r="D2726" s="726"/>
      <c r="E2726" s="400"/>
      <c r="F2726" s="401"/>
      <c r="G2726" s="400"/>
      <c r="H2726" s="400"/>
      <c r="I2726" s="400"/>
      <c r="J2726" s="409"/>
      <c r="K2726" s="400"/>
      <c r="L2726" s="400"/>
      <c r="M2726" s="400"/>
      <c r="N2726" s="400"/>
      <c r="O2726" s="400"/>
      <c r="P2726" s="400"/>
      <c r="Q2726" s="400"/>
      <c r="R2726" s="400"/>
      <c r="S2726" s="400"/>
      <c r="T2726" s="400"/>
      <c r="V2726" s="403"/>
      <c r="W2726" s="403"/>
      <c r="X2726" s="403"/>
      <c r="Y2726" s="400"/>
      <c r="Z2726" s="400"/>
      <c r="AA2726" s="400"/>
      <c r="AB2726" s="400"/>
      <c r="AC2726" s="400"/>
      <c r="AD2726" s="400"/>
      <c r="AE2726" s="400"/>
      <c r="AF2726" s="400"/>
      <c r="AG2726" s="408"/>
      <c r="AH2726" s="400"/>
      <c r="AI2726" s="400"/>
      <c r="AJ2726" s="400"/>
      <c r="AK2726" s="400"/>
      <c r="AL2726" s="6"/>
      <c r="AM2726" s="6"/>
      <c r="AN2726" s="8"/>
    </row>
    <row r="2727" spans="1:40">
      <c r="A2727" s="725"/>
      <c r="B2727" s="727"/>
      <c r="C2727" s="726"/>
      <c r="D2727" s="726"/>
      <c r="E2727" s="400"/>
      <c r="F2727" s="401"/>
      <c r="G2727" s="400"/>
      <c r="H2727" s="400"/>
      <c r="I2727" s="400"/>
      <c r="J2727" s="409"/>
      <c r="K2727" s="400"/>
      <c r="L2727" s="400"/>
      <c r="M2727" s="400"/>
      <c r="N2727" s="400"/>
      <c r="O2727" s="400"/>
      <c r="P2727" s="400"/>
      <c r="Q2727" s="400"/>
      <c r="R2727" s="400"/>
      <c r="S2727" s="400"/>
      <c r="T2727" s="400"/>
      <c r="V2727" s="403"/>
      <c r="W2727" s="403"/>
      <c r="X2727" s="403"/>
      <c r="Y2727" s="400"/>
      <c r="Z2727" s="400"/>
      <c r="AA2727" s="400"/>
      <c r="AB2727" s="400"/>
      <c r="AC2727" s="400"/>
      <c r="AD2727" s="400"/>
      <c r="AE2727" s="400"/>
      <c r="AF2727" s="400"/>
      <c r="AG2727" s="408"/>
      <c r="AH2727" s="400"/>
      <c r="AI2727" s="400"/>
      <c r="AJ2727" s="400"/>
      <c r="AK2727" s="400"/>
      <c r="AL2727" s="6"/>
      <c r="AM2727" s="6"/>
      <c r="AN2727" s="8"/>
    </row>
    <row r="2728" spans="1:40">
      <c r="A2728" s="725"/>
      <c r="B2728" s="727"/>
      <c r="C2728" s="726"/>
      <c r="D2728" s="726"/>
      <c r="E2728" s="400"/>
      <c r="F2728" s="401"/>
      <c r="G2728" s="400"/>
      <c r="H2728" s="400"/>
      <c r="I2728" s="400"/>
      <c r="J2728" s="409"/>
      <c r="K2728" s="400"/>
      <c r="L2728" s="400"/>
      <c r="M2728" s="400"/>
      <c r="N2728" s="400"/>
      <c r="O2728" s="400"/>
      <c r="P2728" s="400"/>
      <c r="Q2728" s="400"/>
      <c r="R2728" s="400"/>
      <c r="S2728" s="400"/>
      <c r="T2728" s="400"/>
      <c r="V2728" s="403"/>
      <c r="W2728" s="403"/>
      <c r="X2728" s="403"/>
      <c r="Y2728" s="400"/>
      <c r="Z2728" s="400"/>
      <c r="AA2728" s="400"/>
      <c r="AB2728" s="400"/>
      <c r="AC2728" s="400"/>
      <c r="AD2728" s="400"/>
      <c r="AE2728" s="400"/>
      <c r="AF2728" s="400"/>
      <c r="AG2728" s="408"/>
      <c r="AH2728" s="400"/>
      <c r="AI2728" s="400"/>
      <c r="AJ2728" s="400"/>
      <c r="AK2728" s="400"/>
      <c r="AL2728" s="6"/>
      <c r="AM2728" s="6"/>
      <c r="AN2728" s="8"/>
    </row>
    <row r="2729" spans="1:40">
      <c r="A2729" s="725"/>
      <c r="B2729" s="727"/>
      <c r="C2729" s="726"/>
      <c r="D2729" s="726"/>
      <c r="E2729" s="400"/>
      <c r="F2729" s="401"/>
      <c r="G2729" s="400"/>
      <c r="H2729" s="400"/>
      <c r="I2729" s="400"/>
      <c r="J2729" s="409"/>
      <c r="K2729" s="400"/>
      <c r="L2729" s="400"/>
      <c r="M2729" s="400"/>
      <c r="N2729" s="400"/>
      <c r="O2729" s="400"/>
      <c r="P2729" s="400"/>
      <c r="Q2729" s="400"/>
      <c r="R2729" s="400"/>
      <c r="S2729" s="400"/>
      <c r="T2729" s="400"/>
      <c r="V2729" s="403"/>
      <c r="W2729" s="403"/>
      <c r="X2729" s="403"/>
      <c r="Y2729" s="400"/>
      <c r="Z2729" s="400"/>
      <c r="AA2729" s="400"/>
      <c r="AB2729" s="400"/>
      <c r="AC2729" s="400"/>
      <c r="AD2729" s="400"/>
      <c r="AE2729" s="400"/>
      <c r="AF2729" s="400"/>
      <c r="AG2729" s="408"/>
      <c r="AH2729" s="400"/>
      <c r="AI2729" s="400"/>
      <c r="AJ2729" s="400"/>
      <c r="AK2729" s="400"/>
      <c r="AL2729" s="6"/>
      <c r="AM2729" s="6"/>
      <c r="AN2729" s="8"/>
    </row>
    <row r="2730" spans="1:40">
      <c r="A2730" s="725"/>
      <c r="B2730" s="727"/>
      <c r="C2730" s="726"/>
      <c r="D2730" s="726"/>
      <c r="E2730" s="400"/>
      <c r="F2730" s="401"/>
      <c r="G2730" s="400"/>
      <c r="H2730" s="400"/>
      <c r="I2730" s="400"/>
      <c r="J2730" s="409"/>
      <c r="K2730" s="400"/>
      <c r="L2730" s="400"/>
      <c r="M2730" s="400"/>
      <c r="N2730" s="400"/>
      <c r="O2730" s="400"/>
      <c r="P2730" s="400"/>
      <c r="Q2730" s="400"/>
      <c r="R2730" s="400"/>
      <c r="S2730" s="400"/>
      <c r="T2730" s="400"/>
      <c r="V2730" s="403"/>
      <c r="W2730" s="403"/>
      <c r="X2730" s="403"/>
      <c r="Y2730" s="400"/>
      <c r="Z2730" s="400"/>
      <c r="AA2730" s="400"/>
      <c r="AB2730" s="400"/>
      <c r="AC2730" s="400"/>
      <c r="AD2730" s="400"/>
      <c r="AE2730" s="400"/>
      <c r="AF2730" s="400"/>
      <c r="AG2730" s="408"/>
      <c r="AH2730" s="400"/>
      <c r="AI2730" s="400"/>
      <c r="AJ2730" s="400"/>
      <c r="AK2730" s="400"/>
      <c r="AL2730" s="6"/>
      <c r="AM2730" s="6"/>
      <c r="AN2730" s="8"/>
    </row>
    <row r="2731" spans="1:40">
      <c r="A2731" s="725"/>
      <c r="B2731" s="727"/>
      <c r="C2731" s="726"/>
      <c r="D2731" s="726"/>
      <c r="E2731" s="400"/>
      <c r="F2731" s="401"/>
      <c r="G2731" s="400"/>
      <c r="H2731" s="400"/>
      <c r="I2731" s="400"/>
      <c r="J2731" s="409"/>
      <c r="K2731" s="400"/>
      <c r="L2731" s="400"/>
      <c r="M2731" s="400"/>
      <c r="N2731" s="400"/>
      <c r="O2731" s="400"/>
      <c r="P2731" s="400"/>
      <c r="Q2731" s="400"/>
      <c r="R2731" s="400"/>
      <c r="S2731" s="400"/>
      <c r="T2731" s="400"/>
      <c r="V2731" s="403"/>
      <c r="W2731" s="403"/>
      <c r="X2731" s="403"/>
      <c r="Y2731" s="400"/>
      <c r="Z2731" s="400"/>
      <c r="AA2731" s="400"/>
      <c r="AB2731" s="400"/>
      <c r="AC2731" s="400"/>
      <c r="AD2731" s="400"/>
      <c r="AE2731" s="400"/>
      <c r="AF2731" s="400"/>
      <c r="AG2731" s="408"/>
      <c r="AH2731" s="400"/>
      <c r="AI2731" s="400"/>
      <c r="AJ2731" s="400"/>
      <c r="AK2731" s="400"/>
      <c r="AL2731" s="6"/>
      <c r="AM2731" s="6"/>
      <c r="AN2731" s="8"/>
    </row>
    <row r="2732" spans="1:40">
      <c r="A2732" s="725"/>
      <c r="B2732" s="727"/>
      <c r="C2732" s="726"/>
      <c r="D2732" s="726"/>
      <c r="E2732" s="400"/>
      <c r="F2732" s="401"/>
      <c r="G2732" s="400"/>
      <c r="H2732" s="400"/>
      <c r="I2732" s="400"/>
      <c r="J2732" s="409"/>
      <c r="K2732" s="400"/>
      <c r="L2732" s="400"/>
      <c r="M2732" s="400"/>
      <c r="N2732" s="400"/>
      <c r="O2732" s="400"/>
      <c r="P2732" s="400"/>
      <c r="Q2732" s="400"/>
      <c r="R2732" s="400"/>
      <c r="S2732" s="400"/>
      <c r="T2732" s="400"/>
      <c r="V2732" s="403"/>
      <c r="W2732" s="403"/>
      <c r="X2732" s="403"/>
      <c r="Y2732" s="400"/>
      <c r="Z2732" s="400"/>
      <c r="AA2732" s="400"/>
      <c r="AB2732" s="400"/>
      <c r="AC2732" s="400"/>
      <c r="AD2732" s="400"/>
      <c r="AE2732" s="400"/>
      <c r="AF2732" s="400"/>
      <c r="AG2732" s="408"/>
      <c r="AH2732" s="400"/>
      <c r="AI2732" s="400"/>
      <c r="AJ2732" s="400"/>
      <c r="AK2732" s="400"/>
      <c r="AL2732" s="6"/>
      <c r="AM2732" s="6"/>
      <c r="AN2732" s="8"/>
    </row>
    <row r="2733" spans="1:40">
      <c r="A2733" s="725"/>
      <c r="B2733" s="727"/>
      <c r="C2733" s="726"/>
      <c r="D2733" s="726"/>
      <c r="E2733" s="400"/>
      <c r="F2733" s="401"/>
      <c r="G2733" s="400"/>
      <c r="H2733" s="400"/>
      <c r="I2733" s="400"/>
      <c r="J2733" s="409"/>
      <c r="K2733" s="400"/>
      <c r="L2733" s="400"/>
      <c r="M2733" s="400"/>
      <c r="N2733" s="400"/>
      <c r="O2733" s="400"/>
      <c r="P2733" s="400"/>
      <c r="Q2733" s="400"/>
      <c r="R2733" s="400"/>
      <c r="S2733" s="400"/>
      <c r="T2733" s="400"/>
      <c r="V2733" s="403"/>
      <c r="W2733" s="403"/>
      <c r="X2733" s="403"/>
      <c r="Y2733" s="400"/>
      <c r="Z2733" s="400"/>
      <c r="AA2733" s="400"/>
      <c r="AB2733" s="400"/>
      <c r="AC2733" s="400"/>
      <c r="AD2733" s="400"/>
      <c r="AE2733" s="400"/>
      <c r="AF2733" s="400"/>
      <c r="AG2733" s="408"/>
      <c r="AH2733" s="400"/>
      <c r="AI2733" s="400"/>
      <c r="AJ2733" s="400"/>
      <c r="AK2733" s="400"/>
      <c r="AL2733" s="6"/>
      <c r="AM2733" s="6"/>
      <c r="AN2733" s="8"/>
    </row>
    <row r="2734" spans="1:40">
      <c r="A2734" s="725"/>
      <c r="B2734" s="727"/>
      <c r="C2734" s="726"/>
      <c r="D2734" s="726"/>
      <c r="E2734" s="400"/>
      <c r="F2734" s="401"/>
      <c r="G2734" s="400"/>
      <c r="H2734" s="400"/>
      <c r="I2734" s="400"/>
      <c r="J2734" s="409"/>
      <c r="K2734" s="400"/>
      <c r="L2734" s="400"/>
      <c r="M2734" s="400"/>
      <c r="N2734" s="400"/>
      <c r="O2734" s="400"/>
      <c r="P2734" s="400"/>
      <c r="Q2734" s="400"/>
      <c r="R2734" s="400"/>
      <c r="S2734" s="400"/>
      <c r="T2734" s="400"/>
      <c r="V2734" s="403"/>
      <c r="W2734" s="403"/>
      <c r="X2734" s="403"/>
      <c r="Y2734" s="400"/>
      <c r="Z2734" s="400"/>
      <c r="AA2734" s="400"/>
      <c r="AB2734" s="400"/>
      <c r="AC2734" s="400"/>
      <c r="AD2734" s="400"/>
      <c r="AE2734" s="400"/>
      <c r="AF2734" s="400"/>
      <c r="AG2734" s="408"/>
      <c r="AH2734" s="400"/>
      <c r="AI2734" s="400"/>
      <c r="AJ2734" s="400"/>
      <c r="AK2734" s="400"/>
      <c r="AL2734" s="6"/>
      <c r="AM2734" s="6"/>
      <c r="AN2734" s="8"/>
    </row>
    <row r="2735" spans="1:40">
      <c r="A2735" s="725"/>
      <c r="B2735" s="727"/>
      <c r="C2735" s="726"/>
      <c r="D2735" s="726"/>
      <c r="E2735" s="400"/>
      <c r="F2735" s="401"/>
      <c r="G2735" s="400"/>
      <c r="H2735" s="400"/>
      <c r="I2735" s="400"/>
      <c r="J2735" s="409"/>
      <c r="K2735" s="400"/>
      <c r="L2735" s="400"/>
      <c r="M2735" s="400"/>
      <c r="N2735" s="400"/>
      <c r="O2735" s="400"/>
      <c r="P2735" s="400"/>
      <c r="Q2735" s="400"/>
      <c r="R2735" s="400"/>
      <c r="S2735" s="400"/>
      <c r="T2735" s="400"/>
      <c r="V2735" s="403"/>
      <c r="W2735" s="403"/>
      <c r="X2735" s="403"/>
      <c r="Y2735" s="400"/>
      <c r="Z2735" s="400"/>
      <c r="AA2735" s="400"/>
      <c r="AB2735" s="400"/>
      <c r="AC2735" s="400"/>
      <c r="AD2735" s="400"/>
      <c r="AE2735" s="400"/>
      <c r="AF2735" s="400"/>
      <c r="AG2735" s="408"/>
      <c r="AH2735" s="400"/>
      <c r="AI2735" s="400"/>
      <c r="AJ2735" s="400"/>
      <c r="AK2735" s="400"/>
      <c r="AL2735" s="6"/>
      <c r="AM2735" s="6"/>
      <c r="AN2735" s="8"/>
    </row>
    <row r="2736" spans="1:40">
      <c r="A2736" s="725"/>
      <c r="B2736" s="727"/>
      <c r="C2736" s="726"/>
      <c r="D2736" s="726"/>
      <c r="E2736" s="400"/>
      <c r="F2736" s="401"/>
      <c r="G2736" s="400"/>
      <c r="H2736" s="400"/>
      <c r="I2736" s="400"/>
      <c r="J2736" s="409"/>
      <c r="K2736" s="400"/>
      <c r="L2736" s="400"/>
      <c r="M2736" s="400"/>
      <c r="N2736" s="400"/>
      <c r="O2736" s="400"/>
      <c r="P2736" s="400"/>
      <c r="Q2736" s="400"/>
      <c r="R2736" s="400"/>
      <c r="S2736" s="400"/>
      <c r="T2736" s="400"/>
      <c r="V2736" s="403"/>
      <c r="W2736" s="403"/>
      <c r="X2736" s="403"/>
      <c r="Y2736" s="400"/>
      <c r="Z2736" s="400"/>
      <c r="AA2736" s="400"/>
      <c r="AB2736" s="400"/>
      <c r="AC2736" s="400"/>
      <c r="AD2736" s="400"/>
      <c r="AE2736" s="400"/>
      <c r="AF2736" s="400"/>
      <c r="AG2736" s="408"/>
      <c r="AH2736" s="400"/>
      <c r="AI2736" s="400"/>
      <c r="AJ2736" s="400"/>
      <c r="AK2736" s="400"/>
      <c r="AL2736" s="6"/>
      <c r="AM2736" s="6"/>
      <c r="AN2736" s="8"/>
    </row>
    <row r="2737" spans="1:40">
      <c r="A2737" s="725"/>
      <c r="B2737" s="727"/>
      <c r="C2737" s="726"/>
      <c r="D2737" s="726"/>
      <c r="E2737" s="400"/>
      <c r="F2737" s="401"/>
      <c r="G2737" s="400"/>
      <c r="H2737" s="400"/>
      <c r="I2737" s="400"/>
      <c r="J2737" s="409"/>
      <c r="K2737" s="400"/>
      <c r="L2737" s="400"/>
      <c r="M2737" s="400"/>
      <c r="N2737" s="400"/>
      <c r="O2737" s="400"/>
      <c r="P2737" s="400"/>
      <c r="Q2737" s="400"/>
      <c r="R2737" s="400"/>
      <c r="S2737" s="400"/>
      <c r="T2737" s="400"/>
      <c r="V2737" s="403"/>
      <c r="W2737" s="403"/>
      <c r="X2737" s="403"/>
      <c r="Y2737" s="400"/>
      <c r="Z2737" s="400"/>
      <c r="AA2737" s="400"/>
      <c r="AB2737" s="400"/>
      <c r="AC2737" s="400"/>
      <c r="AD2737" s="400"/>
      <c r="AE2737" s="400"/>
      <c r="AF2737" s="400"/>
      <c r="AG2737" s="408"/>
      <c r="AH2737" s="400"/>
      <c r="AI2737" s="400"/>
      <c r="AJ2737" s="400"/>
      <c r="AK2737" s="400"/>
      <c r="AL2737" s="6"/>
      <c r="AM2737" s="6"/>
      <c r="AN2737" s="8"/>
    </row>
    <row r="2738" spans="1:40">
      <c r="A2738" s="725"/>
      <c r="B2738" s="727"/>
      <c r="C2738" s="726"/>
      <c r="D2738" s="726"/>
      <c r="E2738" s="400"/>
      <c r="F2738" s="401"/>
      <c r="G2738" s="400"/>
      <c r="H2738" s="400"/>
      <c r="I2738" s="400"/>
      <c r="J2738" s="409"/>
      <c r="K2738" s="400"/>
      <c r="L2738" s="400"/>
      <c r="M2738" s="400"/>
      <c r="N2738" s="400"/>
      <c r="O2738" s="400"/>
      <c r="P2738" s="400"/>
      <c r="Q2738" s="400"/>
      <c r="R2738" s="400"/>
      <c r="S2738" s="400"/>
      <c r="T2738" s="400"/>
      <c r="V2738" s="403"/>
      <c r="W2738" s="403"/>
      <c r="X2738" s="403"/>
      <c r="Y2738" s="400"/>
      <c r="Z2738" s="400"/>
      <c r="AA2738" s="400"/>
      <c r="AB2738" s="400"/>
      <c r="AC2738" s="400"/>
      <c r="AD2738" s="400"/>
      <c r="AE2738" s="400"/>
      <c r="AF2738" s="400"/>
      <c r="AG2738" s="408"/>
      <c r="AH2738" s="400"/>
      <c r="AI2738" s="400"/>
      <c r="AJ2738" s="400"/>
      <c r="AK2738" s="400"/>
      <c r="AL2738" s="6"/>
      <c r="AM2738" s="6"/>
      <c r="AN2738" s="8"/>
    </row>
    <row r="2739" spans="1:40">
      <c r="A2739" s="725"/>
      <c r="B2739" s="727"/>
      <c r="C2739" s="726"/>
      <c r="D2739" s="726"/>
      <c r="E2739" s="400"/>
      <c r="F2739" s="401"/>
      <c r="G2739" s="400"/>
      <c r="H2739" s="400"/>
      <c r="I2739" s="400"/>
      <c r="J2739" s="409"/>
      <c r="K2739" s="400"/>
      <c r="L2739" s="400"/>
      <c r="M2739" s="400"/>
      <c r="N2739" s="400"/>
      <c r="O2739" s="400"/>
      <c r="P2739" s="400"/>
      <c r="Q2739" s="400"/>
      <c r="R2739" s="400"/>
      <c r="S2739" s="400"/>
      <c r="T2739" s="400"/>
      <c r="V2739" s="403"/>
      <c r="W2739" s="403"/>
      <c r="X2739" s="403"/>
      <c r="Y2739" s="400"/>
      <c r="Z2739" s="400"/>
      <c r="AA2739" s="400"/>
      <c r="AB2739" s="400"/>
      <c r="AC2739" s="400"/>
      <c r="AD2739" s="400"/>
      <c r="AE2739" s="400"/>
      <c r="AF2739" s="400"/>
      <c r="AG2739" s="408"/>
      <c r="AH2739" s="400"/>
      <c r="AI2739" s="400"/>
      <c r="AJ2739" s="400"/>
      <c r="AK2739" s="400"/>
      <c r="AL2739" s="6"/>
      <c r="AM2739" s="6"/>
      <c r="AN2739" s="8"/>
    </row>
    <row r="2740" spans="1:40">
      <c r="A2740" s="725"/>
      <c r="B2740" s="727"/>
      <c r="C2740" s="726"/>
      <c r="D2740" s="726"/>
      <c r="E2740" s="400"/>
      <c r="F2740" s="401"/>
      <c r="G2740" s="400"/>
      <c r="H2740" s="400"/>
      <c r="I2740" s="400"/>
      <c r="J2740" s="409"/>
      <c r="K2740" s="400"/>
      <c r="L2740" s="400"/>
      <c r="M2740" s="400"/>
      <c r="N2740" s="400"/>
      <c r="O2740" s="400"/>
      <c r="P2740" s="400"/>
      <c r="Q2740" s="400"/>
      <c r="R2740" s="400"/>
      <c r="S2740" s="400"/>
      <c r="T2740" s="400"/>
      <c r="V2740" s="403"/>
      <c r="W2740" s="403"/>
      <c r="X2740" s="403"/>
      <c r="Y2740" s="400"/>
      <c r="Z2740" s="400"/>
      <c r="AA2740" s="400"/>
      <c r="AB2740" s="400"/>
      <c r="AC2740" s="400"/>
      <c r="AD2740" s="400"/>
      <c r="AE2740" s="400"/>
      <c r="AF2740" s="400"/>
      <c r="AG2740" s="408"/>
      <c r="AH2740" s="400"/>
      <c r="AI2740" s="400"/>
      <c r="AJ2740" s="400"/>
      <c r="AK2740" s="400"/>
      <c r="AL2740" s="6"/>
      <c r="AM2740" s="6"/>
      <c r="AN2740" s="8"/>
    </row>
    <row r="2741" spans="1:40">
      <c r="A2741" s="725"/>
      <c r="B2741" s="727"/>
      <c r="C2741" s="726"/>
      <c r="D2741" s="726"/>
      <c r="E2741" s="400"/>
      <c r="F2741" s="401"/>
      <c r="G2741" s="400"/>
      <c r="H2741" s="400"/>
      <c r="I2741" s="400"/>
      <c r="J2741" s="409"/>
      <c r="K2741" s="400"/>
      <c r="L2741" s="400"/>
      <c r="M2741" s="400"/>
      <c r="N2741" s="400"/>
      <c r="O2741" s="400"/>
      <c r="P2741" s="400"/>
      <c r="Q2741" s="400"/>
      <c r="R2741" s="400"/>
      <c r="S2741" s="400"/>
      <c r="T2741" s="400"/>
      <c r="V2741" s="403"/>
      <c r="W2741" s="403"/>
      <c r="X2741" s="403"/>
      <c r="Y2741" s="400"/>
      <c r="Z2741" s="400"/>
      <c r="AA2741" s="400"/>
      <c r="AB2741" s="400"/>
      <c r="AC2741" s="400"/>
      <c r="AD2741" s="400"/>
      <c r="AE2741" s="400"/>
      <c r="AF2741" s="400"/>
      <c r="AG2741" s="408"/>
      <c r="AH2741" s="400"/>
      <c r="AI2741" s="400"/>
      <c r="AJ2741" s="400"/>
      <c r="AK2741" s="400"/>
      <c r="AL2741" s="6"/>
      <c r="AM2741" s="6"/>
      <c r="AN2741" s="8"/>
    </row>
    <row r="2742" spans="1:40">
      <c r="A2742" s="725"/>
      <c r="B2742" s="727"/>
      <c r="C2742" s="726"/>
      <c r="D2742" s="726"/>
      <c r="E2742" s="400"/>
      <c r="F2742" s="401"/>
      <c r="G2742" s="400"/>
      <c r="H2742" s="400"/>
      <c r="I2742" s="400"/>
      <c r="J2742" s="409"/>
      <c r="K2742" s="400"/>
      <c r="L2742" s="400"/>
      <c r="M2742" s="400"/>
      <c r="N2742" s="400"/>
      <c r="O2742" s="400"/>
      <c r="P2742" s="400"/>
      <c r="Q2742" s="400"/>
      <c r="R2742" s="400"/>
      <c r="S2742" s="400"/>
      <c r="T2742" s="400"/>
      <c r="V2742" s="403"/>
      <c r="W2742" s="403"/>
      <c r="X2742" s="403"/>
      <c r="Y2742" s="400"/>
      <c r="Z2742" s="400"/>
      <c r="AA2742" s="400"/>
      <c r="AB2742" s="400"/>
      <c r="AC2742" s="400"/>
      <c r="AD2742" s="400"/>
      <c r="AE2742" s="400"/>
      <c r="AF2742" s="400"/>
      <c r="AG2742" s="408"/>
      <c r="AH2742" s="400"/>
      <c r="AI2742" s="400"/>
      <c r="AJ2742" s="400"/>
      <c r="AK2742" s="400"/>
      <c r="AL2742" s="6"/>
      <c r="AM2742" s="6"/>
      <c r="AN2742" s="8"/>
    </row>
    <row r="2743" spans="1:40">
      <c r="A2743" s="725"/>
      <c r="B2743" s="727"/>
      <c r="C2743" s="726"/>
      <c r="D2743" s="726"/>
      <c r="E2743" s="400"/>
      <c r="F2743" s="401"/>
      <c r="G2743" s="400"/>
      <c r="H2743" s="400"/>
      <c r="I2743" s="400"/>
      <c r="J2743" s="409"/>
      <c r="K2743" s="400"/>
      <c r="L2743" s="400"/>
      <c r="M2743" s="400"/>
      <c r="N2743" s="400"/>
      <c r="O2743" s="400"/>
      <c r="P2743" s="400"/>
      <c r="Q2743" s="400"/>
      <c r="R2743" s="400"/>
      <c r="S2743" s="400"/>
      <c r="T2743" s="400"/>
      <c r="V2743" s="403"/>
      <c r="W2743" s="403"/>
      <c r="X2743" s="403"/>
      <c r="Y2743" s="400"/>
      <c r="Z2743" s="400"/>
      <c r="AA2743" s="400"/>
      <c r="AB2743" s="400"/>
      <c r="AC2743" s="400"/>
      <c r="AD2743" s="400"/>
      <c r="AE2743" s="400"/>
      <c r="AF2743" s="400"/>
      <c r="AG2743" s="408"/>
      <c r="AH2743" s="400"/>
      <c r="AI2743" s="400"/>
      <c r="AJ2743" s="400"/>
      <c r="AK2743" s="400"/>
      <c r="AL2743" s="6"/>
      <c r="AM2743" s="6"/>
      <c r="AN2743" s="8"/>
    </row>
    <row r="2744" spans="1:40">
      <c r="A2744" s="725"/>
      <c r="B2744" s="727"/>
      <c r="C2744" s="726"/>
      <c r="D2744" s="726"/>
      <c r="E2744" s="400"/>
      <c r="F2744" s="401"/>
      <c r="G2744" s="400"/>
      <c r="H2744" s="400"/>
      <c r="I2744" s="400"/>
      <c r="J2744" s="409"/>
      <c r="K2744" s="400"/>
      <c r="L2744" s="400"/>
      <c r="M2744" s="400"/>
      <c r="N2744" s="400"/>
      <c r="O2744" s="400"/>
      <c r="P2744" s="400"/>
      <c r="Q2744" s="400"/>
      <c r="R2744" s="400"/>
      <c r="S2744" s="400"/>
      <c r="T2744" s="400"/>
      <c r="V2744" s="403"/>
      <c r="W2744" s="403"/>
      <c r="X2744" s="403"/>
      <c r="Y2744" s="400"/>
      <c r="Z2744" s="400"/>
      <c r="AA2744" s="400"/>
      <c r="AB2744" s="400"/>
      <c r="AC2744" s="400"/>
      <c r="AD2744" s="400"/>
      <c r="AE2744" s="400"/>
      <c r="AF2744" s="400"/>
      <c r="AG2744" s="408"/>
      <c r="AH2744" s="400"/>
      <c r="AI2744" s="400"/>
      <c r="AJ2744" s="400"/>
      <c r="AK2744" s="400"/>
      <c r="AL2744" s="6"/>
      <c r="AM2744" s="6"/>
      <c r="AN2744" s="8"/>
    </row>
    <row r="2745" spans="1:40">
      <c r="A2745" s="725"/>
      <c r="B2745" s="727"/>
      <c r="C2745" s="726"/>
      <c r="D2745" s="726"/>
      <c r="E2745" s="400"/>
      <c r="F2745" s="401"/>
      <c r="G2745" s="400"/>
      <c r="H2745" s="400"/>
      <c r="I2745" s="400"/>
      <c r="J2745" s="409"/>
      <c r="K2745" s="400"/>
      <c r="L2745" s="400"/>
      <c r="M2745" s="400"/>
      <c r="N2745" s="400"/>
      <c r="O2745" s="400"/>
      <c r="P2745" s="400"/>
      <c r="Q2745" s="400"/>
      <c r="R2745" s="400"/>
      <c r="S2745" s="400"/>
      <c r="T2745" s="400"/>
      <c r="V2745" s="403"/>
      <c r="W2745" s="403"/>
      <c r="X2745" s="403"/>
      <c r="Y2745" s="400"/>
      <c r="Z2745" s="400"/>
      <c r="AA2745" s="400"/>
      <c r="AB2745" s="400"/>
      <c r="AC2745" s="400"/>
      <c r="AD2745" s="400"/>
      <c r="AE2745" s="400"/>
      <c r="AF2745" s="400"/>
      <c r="AG2745" s="408"/>
      <c r="AH2745" s="400"/>
      <c r="AI2745" s="400"/>
      <c r="AJ2745" s="400"/>
      <c r="AK2745" s="400"/>
      <c r="AL2745" s="6"/>
      <c r="AM2745" s="6"/>
      <c r="AN2745" s="8"/>
    </row>
    <row r="2746" spans="1:40">
      <c r="A2746" s="725"/>
      <c r="B2746" s="727"/>
      <c r="C2746" s="726"/>
      <c r="D2746" s="726"/>
      <c r="E2746" s="400"/>
      <c r="F2746" s="401"/>
      <c r="G2746" s="400"/>
      <c r="H2746" s="400"/>
      <c r="I2746" s="400"/>
      <c r="J2746" s="409"/>
      <c r="K2746" s="400"/>
      <c r="L2746" s="400"/>
      <c r="M2746" s="400"/>
      <c r="N2746" s="400"/>
      <c r="O2746" s="400"/>
      <c r="P2746" s="400"/>
      <c r="Q2746" s="400"/>
      <c r="R2746" s="400"/>
      <c r="S2746" s="400"/>
      <c r="T2746" s="400"/>
      <c r="V2746" s="403"/>
      <c r="W2746" s="403"/>
      <c r="X2746" s="403"/>
      <c r="Y2746" s="400"/>
      <c r="Z2746" s="400"/>
      <c r="AA2746" s="400"/>
      <c r="AB2746" s="400"/>
      <c r="AC2746" s="400"/>
      <c r="AD2746" s="400"/>
      <c r="AE2746" s="400"/>
      <c r="AF2746" s="400"/>
      <c r="AG2746" s="408"/>
      <c r="AH2746" s="400"/>
      <c r="AI2746" s="400"/>
      <c r="AJ2746" s="400"/>
      <c r="AK2746" s="400"/>
      <c r="AL2746" s="6"/>
      <c r="AM2746" s="6"/>
      <c r="AN2746" s="8"/>
    </row>
    <row r="2747" spans="1:40">
      <c r="A2747" s="725"/>
      <c r="B2747" s="727"/>
      <c r="C2747" s="726"/>
      <c r="D2747" s="726"/>
      <c r="E2747" s="400"/>
      <c r="F2747" s="401"/>
      <c r="G2747" s="400"/>
      <c r="H2747" s="400"/>
      <c r="I2747" s="400"/>
      <c r="J2747" s="409"/>
      <c r="K2747" s="400"/>
      <c r="L2747" s="400"/>
      <c r="M2747" s="400"/>
      <c r="N2747" s="400"/>
      <c r="O2747" s="400"/>
      <c r="P2747" s="400"/>
      <c r="Q2747" s="400"/>
      <c r="R2747" s="400"/>
      <c r="S2747" s="400"/>
      <c r="T2747" s="400"/>
      <c r="V2747" s="403"/>
      <c r="W2747" s="403"/>
      <c r="X2747" s="403"/>
      <c r="Y2747" s="400"/>
      <c r="Z2747" s="400"/>
      <c r="AA2747" s="400"/>
      <c r="AB2747" s="400"/>
      <c r="AC2747" s="400"/>
      <c r="AD2747" s="400"/>
      <c r="AE2747" s="400"/>
      <c r="AF2747" s="400"/>
      <c r="AG2747" s="408"/>
      <c r="AH2747" s="400"/>
      <c r="AI2747" s="400"/>
      <c r="AJ2747" s="400"/>
      <c r="AK2747" s="400"/>
      <c r="AL2747" s="6"/>
      <c r="AM2747" s="6"/>
      <c r="AN2747" s="8"/>
    </row>
    <row r="2748" spans="1:40">
      <c r="A2748" s="725"/>
      <c r="B2748" s="727"/>
      <c r="C2748" s="726"/>
      <c r="D2748" s="726"/>
      <c r="E2748" s="400"/>
      <c r="F2748" s="401"/>
      <c r="G2748" s="400"/>
      <c r="H2748" s="400"/>
      <c r="I2748" s="400"/>
      <c r="J2748" s="409"/>
      <c r="K2748" s="400"/>
      <c r="L2748" s="400"/>
      <c r="M2748" s="400"/>
      <c r="N2748" s="400"/>
      <c r="O2748" s="400"/>
      <c r="P2748" s="400"/>
      <c r="Q2748" s="400"/>
      <c r="R2748" s="400"/>
      <c r="S2748" s="400"/>
      <c r="T2748" s="400"/>
      <c r="V2748" s="403"/>
      <c r="W2748" s="403"/>
      <c r="X2748" s="403"/>
      <c r="Y2748" s="400"/>
      <c r="Z2748" s="400"/>
      <c r="AA2748" s="400"/>
      <c r="AB2748" s="400"/>
      <c r="AC2748" s="400"/>
      <c r="AD2748" s="400"/>
      <c r="AE2748" s="400"/>
      <c r="AF2748" s="400"/>
      <c r="AG2748" s="408"/>
      <c r="AH2748" s="400"/>
      <c r="AI2748" s="400"/>
      <c r="AJ2748" s="400"/>
      <c r="AK2748" s="400"/>
      <c r="AL2748" s="6"/>
      <c r="AM2748" s="6"/>
      <c r="AN2748" s="8"/>
    </row>
    <row r="2749" spans="1:40">
      <c r="A2749" s="725"/>
      <c r="B2749" s="727"/>
      <c r="C2749" s="726"/>
      <c r="D2749" s="726"/>
      <c r="E2749" s="400"/>
      <c r="F2749" s="401"/>
      <c r="G2749" s="400"/>
      <c r="H2749" s="400"/>
      <c r="I2749" s="400"/>
      <c r="J2749" s="409"/>
      <c r="K2749" s="400"/>
      <c r="L2749" s="400"/>
      <c r="M2749" s="400"/>
      <c r="N2749" s="400"/>
      <c r="O2749" s="400"/>
      <c r="P2749" s="400"/>
      <c r="Q2749" s="400"/>
      <c r="R2749" s="400"/>
      <c r="S2749" s="400"/>
      <c r="T2749" s="400"/>
      <c r="V2749" s="403"/>
      <c r="W2749" s="403"/>
      <c r="X2749" s="403"/>
      <c r="Y2749" s="400"/>
      <c r="Z2749" s="400"/>
      <c r="AA2749" s="400"/>
      <c r="AB2749" s="400"/>
      <c r="AC2749" s="400"/>
      <c r="AD2749" s="400"/>
      <c r="AE2749" s="400"/>
      <c r="AF2749" s="400"/>
      <c r="AG2749" s="408"/>
      <c r="AH2749" s="400"/>
      <c r="AI2749" s="400"/>
      <c r="AJ2749" s="400"/>
      <c r="AK2749" s="400"/>
      <c r="AL2749" s="6"/>
      <c r="AM2749" s="6"/>
      <c r="AN2749" s="8"/>
    </row>
    <row r="2750" spans="1:40">
      <c r="A2750" s="725"/>
      <c r="B2750" s="727"/>
      <c r="C2750" s="726"/>
      <c r="D2750" s="726"/>
      <c r="E2750" s="400"/>
      <c r="F2750" s="401"/>
      <c r="G2750" s="400"/>
      <c r="H2750" s="400"/>
      <c r="I2750" s="400"/>
      <c r="J2750" s="409"/>
      <c r="K2750" s="400"/>
      <c r="L2750" s="400"/>
      <c r="M2750" s="400"/>
      <c r="N2750" s="400"/>
      <c r="O2750" s="400"/>
      <c r="P2750" s="400"/>
      <c r="Q2750" s="400"/>
      <c r="R2750" s="400"/>
      <c r="S2750" s="400"/>
      <c r="T2750" s="400"/>
      <c r="V2750" s="403"/>
      <c r="W2750" s="403"/>
      <c r="X2750" s="403"/>
      <c r="Y2750" s="400"/>
      <c r="Z2750" s="400"/>
      <c r="AA2750" s="400"/>
      <c r="AB2750" s="400"/>
      <c r="AC2750" s="400"/>
      <c r="AD2750" s="400"/>
      <c r="AE2750" s="400"/>
      <c r="AF2750" s="400"/>
      <c r="AG2750" s="408"/>
      <c r="AH2750" s="400"/>
      <c r="AI2750" s="400"/>
      <c r="AJ2750" s="400"/>
      <c r="AK2750" s="400"/>
      <c r="AL2750" s="6"/>
      <c r="AM2750" s="6"/>
      <c r="AN2750" s="8"/>
    </row>
    <row r="2751" spans="1:40">
      <c r="A2751" s="725"/>
      <c r="B2751" s="727"/>
      <c r="C2751" s="726"/>
      <c r="D2751" s="726"/>
      <c r="E2751" s="400"/>
      <c r="F2751" s="401"/>
      <c r="G2751" s="400"/>
      <c r="H2751" s="400"/>
      <c r="I2751" s="400"/>
      <c r="J2751" s="409"/>
      <c r="K2751" s="400"/>
      <c r="L2751" s="400"/>
      <c r="M2751" s="400"/>
      <c r="N2751" s="400"/>
      <c r="O2751" s="400"/>
      <c r="P2751" s="400"/>
      <c r="Q2751" s="400"/>
      <c r="R2751" s="400"/>
      <c r="S2751" s="400"/>
      <c r="T2751" s="400"/>
      <c r="V2751" s="403"/>
      <c r="W2751" s="403"/>
      <c r="X2751" s="403"/>
      <c r="Y2751" s="400"/>
      <c r="Z2751" s="400"/>
      <c r="AA2751" s="400"/>
      <c r="AB2751" s="400"/>
      <c r="AC2751" s="400"/>
      <c r="AD2751" s="400"/>
      <c r="AE2751" s="400"/>
      <c r="AF2751" s="400"/>
      <c r="AG2751" s="408"/>
      <c r="AH2751" s="400"/>
      <c r="AI2751" s="400"/>
      <c r="AJ2751" s="400"/>
      <c r="AK2751" s="400"/>
      <c r="AL2751" s="6"/>
      <c r="AM2751" s="6"/>
      <c r="AN2751" s="8"/>
    </row>
    <row r="2752" spans="1:40">
      <c r="A2752" s="725"/>
      <c r="B2752" s="727"/>
      <c r="C2752" s="726"/>
      <c r="D2752" s="726"/>
      <c r="E2752" s="400"/>
      <c r="F2752" s="401"/>
      <c r="G2752" s="400"/>
      <c r="H2752" s="400"/>
      <c r="I2752" s="400"/>
      <c r="J2752" s="409"/>
      <c r="K2752" s="400"/>
      <c r="L2752" s="400"/>
      <c r="M2752" s="400"/>
      <c r="N2752" s="400"/>
      <c r="O2752" s="400"/>
      <c r="P2752" s="400"/>
      <c r="Q2752" s="400"/>
      <c r="R2752" s="400"/>
      <c r="S2752" s="400"/>
      <c r="T2752" s="400"/>
      <c r="V2752" s="403"/>
      <c r="W2752" s="403"/>
      <c r="X2752" s="403"/>
      <c r="Y2752" s="400"/>
      <c r="Z2752" s="400"/>
      <c r="AA2752" s="400"/>
      <c r="AB2752" s="400"/>
      <c r="AC2752" s="400"/>
      <c r="AD2752" s="400"/>
      <c r="AE2752" s="400"/>
      <c r="AF2752" s="400"/>
      <c r="AG2752" s="408"/>
      <c r="AH2752" s="400"/>
      <c r="AI2752" s="400"/>
      <c r="AJ2752" s="400"/>
      <c r="AK2752" s="400"/>
      <c r="AL2752" s="6"/>
      <c r="AM2752" s="6"/>
      <c r="AN2752" s="8"/>
    </row>
    <row r="2753" spans="1:40">
      <c r="A2753" s="725"/>
      <c r="B2753" s="727"/>
      <c r="C2753" s="726"/>
      <c r="D2753" s="726"/>
      <c r="E2753" s="400"/>
      <c r="F2753" s="401"/>
      <c r="G2753" s="400"/>
      <c r="H2753" s="400"/>
      <c r="I2753" s="400"/>
      <c r="J2753" s="409"/>
      <c r="K2753" s="400"/>
      <c r="L2753" s="400"/>
      <c r="M2753" s="400"/>
      <c r="N2753" s="400"/>
      <c r="O2753" s="400"/>
      <c r="P2753" s="400"/>
      <c r="Q2753" s="400"/>
      <c r="R2753" s="400"/>
      <c r="S2753" s="400"/>
      <c r="T2753" s="400"/>
      <c r="V2753" s="403"/>
      <c r="W2753" s="403"/>
      <c r="X2753" s="403"/>
      <c r="Y2753" s="400"/>
      <c r="Z2753" s="400"/>
      <c r="AA2753" s="400"/>
      <c r="AB2753" s="400"/>
      <c r="AC2753" s="400"/>
      <c r="AD2753" s="400"/>
      <c r="AE2753" s="400"/>
      <c r="AF2753" s="400"/>
      <c r="AG2753" s="408"/>
      <c r="AH2753" s="400"/>
      <c r="AI2753" s="400"/>
      <c r="AJ2753" s="400"/>
      <c r="AK2753" s="400"/>
      <c r="AL2753" s="6"/>
      <c r="AM2753" s="6"/>
      <c r="AN2753" s="8"/>
    </row>
    <row r="2754" spans="1:40">
      <c r="A2754" s="725"/>
      <c r="B2754" s="727"/>
      <c r="C2754" s="726"/>
      <c r="D2754" s="726"/>
      <c r="E2754" s="400"/>
      <c r="F2754" s="401"/>
      <c r="G2754" s="400"/>
      <c r="H2754" s="400"/>
      <c r="I2754" s="400"/>
      <c r="J2754" s="409"/>
      <c r="K2754" s="400"/>
      <c r="L2754" s="400"/>
      <c r="M2754" s="400"/>
      <c r="N2754" s="400"/>
      <c r="O2754" s="400"/>
      <c r="P2754" s="400"/>
      <c r="Q2754" s="400"/>
      <c r="R2754" s="400"/>
      <c r="S2754" s="400"/>
      <c r="T2754" s="400"/>
      <c r="V2754" s="403"/>
      <c r="W2754" s="403"/>
      <c r="X2754" s="403"/>
      <c r="Y2754" s="400"/>
      <c r="Z2754" s="400"/>
      <c r="AA2754" s="400"/>
      <c r="AB2754" s="400"/>
      <c r="AC2754" s="400"/>
      <c r="AD2754" s="400"/>
      <c r="AE2754" s="400"/>
      <c r="AF2754" s="400"/>
      <c r="AG2754" s="408"/>
      <c r="AH2754" s="400"/>
      <c r="AI2754" s="400"/>
      <c r="AJ2754" s="400"/>
      <c r="AK2754" s="400"/>
      <c r="AL2754" s="6"/>
      <c r="AM2754" s="6"/>
      <c r="AN2754" s="8"/>
    </row>
    <row r="2755" spans="1:40">
      <c r="A2755" s="725"/>
      <c r="B2755" s="727"/>
      <c r="C2755" s="726"/>
      <c r="D2755" s="726"/>
      <c r="E2755" s="400"/>
      <c r="F2755" s="401"/>
      <c r="G2755" s="400"/>
      <c r="H2755" s="400"/>
      <c r="I2755" s="400"/>
      <c r="J2755" s="409"/>
      <c r="K2755" s="400"/>
      <c r="L2755" s="400"/>
      <c r="M2755" s="400"/>
      <c r="N2755" s="400"/>
      <c r="O2755" s="400"/>
      <c r="P2755" s="400"/>
      <c r="Q2755" s="400"/>
      <c r="R2755" s="400"/>
      <c r="S2755" s="400"/>
      <c r="T2755" s="400"/>
      <c r="V2755" s="403"/>
      <c r="W2755" s="403"/>
      <c r="X2755" s="403"/>
      <c r="Y2755" s="400"/>
      <c r="Z2755" s="400"/>
      <c r="AA2755" s="400"/>
      <c r="AB2755" s="400"/>
      <c r="AC2755" s="400"/>
      <c r="AD2755" s="400"/>
      <c r="AE2755" s="400"/>
      <c r="AF2755" s="400"/>
      <c r="AG2755" s="408"/>
      <c r="AH2755" s="400"/>
      <c r="AI2755" s="400"/>
      <c r="AJ2755" s="400"/>
      <c r="AK2755" s="400"/>
      <c r="AL2755" s="6"/>
      <c r="AM2755" s="6"/>
      <c r="AN2755" s="8"/>
    </row>
    <row r="2756" spans="1:40">
      <c r="A2756" s="725"/>
      <c r="B2756" s="727"/>
      <c r="C2756" s="726"/>
      <c r="D2756" s="726"/>
      <c r="E2756" s="400"/>
      <c r="F2756" s="401"/>
      <c r="G2756" s="400"/>
      <c r="H2756" s="400"/>
      <c r="I2756" s="400"/>
      <c r="J2756" s="409"/>
      <c r="K2756" s="400"/>
      <c r="L2756" s="400"/>
      <c r="M2756" s="400"/>
      <c r="N2756" s="400"/>
      <c r="O2756" s="400"/>
      <c r="P2756" s="400"/>
      <c r="Q2756" s="400"/>
      <c r="R2756" s="400"/>
      <c r="S2756" s="400"/>
      <c r="T2756" s="400"/>
      <c r="V2756" s="403"/>
      <c r="W2756" s="403"/>
      <c r="X2756" s="403"/>
      <c r="Y2756" s="400"/>
      <c r="Z2756" s="400"/>
      <c r="AA2756" s="400"/>
      <c r="AB2756" s="400"/>
      <c r="AC2756" s="400"/>
      <c r="AD2756" s="400"/>
      <c r="AE2756" s="400"/>
      <c r="AF2756" s="400"/>
      <c r="AG2756" s="408"/>
      <c r="AH2756" s="400"/>
      <c r="AI2756" s="400"/>
      <c r="AJ2756" s="400"/>
      <c r="AK2756" s="400"/>
      <c r="AL2756" s="6"/>
      <c r="AM2756" s="6"/>
      <c r="AN2756" s="8"/>
    </row>
    <row r="2757" spans="1:40">
      <c r="A2757" s="725"/>
      <c r="B2757" s="727"/>
      <c r="C2757" s="726"/>
      <c r="D2757" s="726"/>
      <c r="E2757" s="400"/>
      <c r="F2757" s="401"/>
      <c r="G2757" s="400"/>
      <c r="H2757" s="400"/>
      <c r="I2757" s="400"/>
      <c r="J2757" s="409"/>
      <c r="K2757" s="400"/>
      <c r="L2757" s="400"/>
      <c r="M2757" s="400"/>
      <c r="N2757" s="400"/>
      <c r="O2757" s="400"/>
      <c r="P2757" s="400"/>
      <c r="Q2757" s="400"/>
      <c r="R2757" s="400"/>
      <c r="S2757" s="400"/>
      <c r="T2757" s="400"/>
      <c r="V2757" s="403"/>
      <c r="W2757" s="403"/>
      <c r="X2757" s="403"/>
      <c r="Y2757" s="400"/>
      <c r="Z2757" s="400"/>
      <c r="AA2757" s="400"/>
      <c r="AB2757" s="400"/>
      <c r="AC2757" s="400"/>
      <c r="AD2757" s="400"/>
      <c r="AE2757" s="400"/>
      <c r="AF2757" s="400"/>
      <c r="AG2757" s="408"/>
      <c r="AH2757" s="400"/>
      <c r="AI2757" s="400"/>
      <c r="AJ2757" s="400"/>
      <c r="AK2757" s="400"/>
      <c r="AL2757" s="6"/>
      <c r="AM2757" s="6"/>
      <c r="AN2757" s="8"/>
    </row>
    <row r="2758" spans="1:40">
      <c r="A2758" s="725"/>
      <c r="B2758" s="727"/>
      <c r="C2758" s="726"/>
      <c r="D2758" s="726"/>
      <c r="E2758" s="400"/>
      <c r="F2758" s="401"/>
      <c r="G2758" s="400"/>
      <c r="H2758" s="400"/>
      <c r="I2758" s="400"/>
      <c r="J2758" s="409"/>
      <c r="K2758" s="400"/>
      <c r="L2758" s="400"/>
      <c r="M2758" s="400"/>
      <c r="N2758" s="400"/>
      <c r="O2758" s="400"/>
      <c r="P2758" s="400"/>
      <c r="Q2758" s="400"/>
      <c r="R2758" s="400"/>
      <c r="S2758" s="400"/>
      <c r="T2758" s="400"/>
      <c r="V2758" s="403"/>
      <c r="W2758" s="403"/>
      <c r="X2758" s="403"/>
      <c r="Y2758" s="400"/>
      <c r="Z2758" s="400"/>
      <c r="AA2758" s="400"/>
      <c r="AB2758" s="400"/>
      <c r="AC2758" s="400"/>
      <c r="AD2758" s="400"/>
      <c r="AE2758" s="400"/>
      <c r="AF2758" s="400"/>
      <c r="AG2758" s="408"/>
      <c r="AH2758" s="400"/>
      <c r="AI2758" s="400"/>
      <c r="AJ2758" s="400"/>
      <c r="AK2758" s="400"/>
      <c r="AL2758" s="6"/>
      <c r="AM2758" s="6"/>
      <c r="AN2758" s="8"/>
    </row>
    <row r="2759" spans="1:40">
      <c r="A2759" s="725"/>
      <c r="B2759" s="727"/>
      <c r="C2759" s="726"/>
      <c r="D2759" s="726"/>
      <c r="E2759" s="400"/>
      <c r="F2759" s="401"/>
      <c r="G2759" s="400"/>
      <c r="H2759" s="400"/>
      <c r="I2759" s="400"/>
      <c r="J2759" s="409"/>
      <c r="K2759" s="400"/>
      <c r="L2759" s="400"/>
      <c r="M2759" s="400"/>
      <c r="N2759" s="400"/>
      <c r="O2759" s="400"/>
      <c r="P2759" s="400"/>
      <c r="Q2759" s="400"/>
      <c r="R2759" s="400"/>
      <c r="S2759" s="400"/>
      <c r="T2759" s="400"/>
      <c r="V2759" s="403"/>
      <c r="W2759" s="403"/>
      <c r="X2759" s="403"/>
      <c r="Y2759" s="400"/>
      <c r="Z2759" s="400"/>
      <c r="AA2759" s="400"/>
      <c r="AB2759" s="400"/>
      <c r="AC2759" s="400"/>
      <c r="AD2759" s="400"/>
      <c r="AE2759" s="400"/>
      <c r="AF2759" s="400"/>
      <c r="AG2759" s="408"/>
      <c r="AH2759" s="400"/>
      <c r="AI2759" s="400"/>
      <c r="AJ2759" s="400"/>
      <c r="AK2759" s="400"/>
      <c r="AL2759" s="6"/>
      <c r="AM2759" s="6"/>
      <c r="AN2759" s="8"/>
    </row>
    <row r="2760" spans="1:40">
      <c r="A2760" s="725"/>
      <c r="B2760" s="727"/>
      <c r="C2760" s="726"/>
      <c r="D2760" s="726"/>
      <c r="E2760" s="400"/>
      <c r="F2760" s="401"/>
      <c r="G2760" s="400"/>
      <c r="H2760" s="400"/>
      <c r="I2760" s="400"/>
      <c r="J2760" s="409"/>
      <c r="K2760" s="400"/>
      <c r="L2760" s="400"/>
      <c r="M2760" s="400"/>
      <c r="N2760" s="400"/>
      <c r="O2760" s="400"/>
      <c r="P2760" s="400"/>
      <c r="Q2760" s="400"/>
      <c r="R2760" s="400"/>
      <c r="S2760" s="400"/>
      <c r="T2760" s="400"/>
      <c r="V2760" s="403"/>
      <c r="W2760" s="403"/>
      <c r="X2760" s="403"/>
      <c r="Y2760" s="400"/>
      <c r="Z2760" s="400"/>
      <c r="AA2760" s="400"/>
      <c r="AB2760" s="400"/>
      <c r="AC2760" s="400"/>
      <c r="AD2760" s="400"/>
      <c r="AE2760" s="400"/>
      <c r="AF2760" s="400"/>
      <c r="AG2760" s="408"/>
      <c r="AH2760" s="400"/>
      <c r="AI2760" s="400"/>
      <c r="AJ2760" s="400"/>
      <c r="AK2760" s="400"/>
      <c r="AL2760" s="6"/>
      <c r="AM2760" s="6"/>
      <c r="AN2760" s="8"/>
    </row>
    <row r="2761" spans="1:40">
      <c r="A2761" s="725"/>
      <c r="B2761" s="727"/>
      <c r="C2761" s="726"/>
      <c r="D2761" s="726"/>
      <c r="E2761" s="400"/>
      <c r="F2761" s="401"/>
      <c r="G2761" s="400"/>
      <c r="H2761" s="400"/>
      <c r="I2761" s="400"/>
      <c r="J2761" s="409"/>
      <c r="K2761" s="400"/>
      <c r="L2761" s="400"/>
      <c r="M2761" s="400"/>
      <c r="N2761" s="400"/>
      <c r="O2761" s="400"/>
      <c r="P2761" s="400"/>
      <c r="Q2761" s="400"/>
      <c r="R2761" s="400"/>
      <c r="S2761" s="400"/>
      <c r="T2761" s="400"/>
      <c r="V2761" s="403"/>
      <c r="W2761" s="403"/>
      <c r="X2761" s="403"/>
      <c r="Y2761" s="400"/>
      <c r="Z2761" s="400"/>
      <c r="AA2761" s="400"/>
      <c r="AB2761" s="400"/>
      <c r="AC2761" s="400"/>
      <c r="AD2761" s="400"/>
      <c r="AE2761" s="400"/>
      <c r="AF2761" s="400"/>
      <c r="AG2761" s="408"/>
      <c r="AH2761" s="400"/>
      <c r="AI2761" s="400"/>
      <c r="AJ2761" s="400"/>
      <c r="AK2761" s="400"/>
      <c r="AL2761" s="6"/>
      <c r="AM2761" s="6"/>
      <c r="AN2761" s="8"/>
    </row>
    <row r="2762" spans="1:40">
      <c r="A2762" s="725"/>
      <c r="B2762" s="727"/>
      <c r="C2762" s="726"/>
      <c r="D2762" s="726"/>
      <c r="E2762" s="400"/>
      <c r="F2762" s="401"/>
      <c r="G2762" s="400"/>
      <c r="H2762" s="400"/>
      <c r="I2762" s="400"/>
      <c r="J2762" s="409"/>
      <c r="K2762" s="400"/>
      <c r="L2762" s="400"/>
      <c r="M2762" s="400"/>
      <c r="N2762" s="400"/>
      <c r="O2762" s="400"/>
      <c r="P2762" s="400"/>
      <c r="Q2762" s="400"/>
      <c r="R2762" s="400"/>
      <c r="S2762" s="400"/>
      <c r="T2762" s="400"/>
      <c r="V2762" s="403"/>
      <c r="W2762" s="403"/>
      <c r="X2762" s="403"/>
      <c r="Y2762" s="400"/>
      <c r="Z2762" s="400"/>
      <c r="AA2762" s="400"/>
      <c r="AB2762" s="400"/>
      <c r="AC2762" s="400"/>
      <c r="AD2762" s="400"/>
      <c r="AE2762" s="400"/>
      <c r="AF2762" s="400"/>
      <c r="AG2762" s="408"/>
      <c r="AH2762" s="400"/>
      <c r="AI2762" s="400"/>
      <c r="AJ2762" s="400"/>
      <c r="AK2762" s="400"/>
      <c r="AL2762" s="6"/>
      <c r="AM2762" s="6"/>
      <c r="AN2762" s="8"/>
    </row>
    <row r="2763" spans="1:40">
      <c r="A2763" s="725"/>
      <c r="B2763" s="727"/>
      <c r="C2763" s="726"/>
      <c r="D2763" s="726"/>
      <c r="E2763" s="400"/>
      <c r="F2763" s="401"/>
      <c r="G2763" s="400"/>
      <c r="H2763" s="400"/>
      <c r="I2763" s="400"/>
      <c r="J2763" s="409"/>
      <c r="K2763" s="400"/>
      <c r="L2763" s="400"/>
      <c r="M2763" s="400"/>
      <c r="N2763" s="400"/>
      <c r="O2763" s="400"/>
      <c r="P2763" s="400"/>
      <c r="Q2763" s="400"/>
      <c r="R2763" s="400"/>
      <c r="S2763" s="400"/>
      <c r="T2763" s="400"/>
      <c r="W2763" s="403"/>
      <c r="X2763" s="403"/>
      <c r="Y2763" s="400"/>
      <c r="Z2763" s="400"/>
      <c r="AA2763" s="400"/>
      <c r="AB2763" s="400"/>
      <c r="AC2763" s="400"/>
      <c r="AD2763" s="400"/>
      <c r="AE2763" s="400"/>
      <c r="AF2763" s="400"/>
      <c r="AG2763" s="408"/>
      <c r="AH2763" s="400"/>
      <c r="AI2763" s="400"/>
      <c r="AJ2763" s="400"/>
      <c r="AK2763" s="400"/>
      <c r="AL2763" s="6"/>
      <c r="AM2763" s="6"/>
      <c r="AN2763" s="8"/>
    </row>
    <row r="2764" spans="1:40">
      <c r="A2764" s="725"/>
      <c r="B2764" s="727"/>
      <c r="C2764" s="726"/>
      <c r="D2764" s="726"/>
      <c r="E2764" s="400"/>
      <c r="F2764" s="401"/>
      <c r="G2764" s="400"/>
      <c r="H2764" s="400"/>
      <c r="I2764" s="400"/>
      <c r="J2764" s="409"/>
      <c r="K2764" s="400"/>
      <c r="L2764" s="400"/>
      <c r="M2764" s="400"/>
      <c r="N2764" s="400"/>
      <c r="O2764" s="400"/>
      <c r="P2764" s="400"/>
      <c r="Q2764" s="400"/>
      <c r="R2764" s="400"/>
      <c r="S2764" s="400"/>
      <c r="T2764" s="400"/>
      <c r="V2764" s="403"/>
      <c r="W2764" s="403"/>
      <c r="X2764" s="403"/>
      <c r="Y2764" s="400"/>
      <c r="Z2764" s="400"/>
      <c r="AA2764" s="400"/>
      <c r="AB2764" s="400"/>
      <c r="AC2764" s="400"/>
      <c r="AD2764" s="400"/>
      <c r="AE2764" s="400"/>
      <c r="AF2764" s="400"/>
      <c r="AG2764" s="408"/>
      <c r="AH2764" s="400"/>
      <c r="AI2764" s="400"/>
      <c r="AJ2764" s="400"/>
      <c r="AK2764" s="400"/>
      <c r="AL2764" s="6"/>
      <c r="AM2764" s="6"/>
      <c r="AN2764" s="8"/>
    </row>
    <row r="2765" spans="1:40">
      <c r="A2765" s="725"/>
      <c r="B2765" s="727"/>
      <c r="C2765" s="726"/>
      <c r="D2765" s="726"/>
      <c r="E2765" s="400"/>
      <c r="F2765" s="401"/>
      <c r="G2765" s="400"/>
      <c r="H2765" s="400"/>
      <c r="I2765" s="400"/>
      <c r="J2765" s="409"/>
      <c r="K2765" s="400"/>
      <c r="L2765" s="400"/>
      <c r="M2765" s="400"/>
      <c r="N2765" s="400"/>
      <c r="O2765" s="400"/>
      <c r="P2765" s="400"/>
      <c r="Q2765" s="400"/>
      <c r="R2765" s="400"/>
      <c r="S2765" s="400"/>
      <c r="T2765" s="400"/>
      <c r="V2765" s="403"/>
      <c r="W2765" s="403"/>
      <c r="X2765" s="403"/>
      <c r="Y2765" s="400"/>
      <c r="Z2765" s="400"/>
      <c r="AA2765" s="400"/>
      <c r="AB2765" s="400"/>
      <c r="AC2765" s="400"/>
      <c r="AD2765" s="400"/>
      <c r="AE2765" s="400"/>
      <c r="AF2765" s="400"/>
      <c r="AG2765" s="408"/>
      <c r="AH2765" s="400"/>
      <c r="AI2765" s="400"/>
      <c r="AJ2765" s="400"/>
      <c r="AK2765" s="400"/>
      <c r="AL2765" s="6"/>
      <c r="AM2765" s="6"/>
      <c r="AN2765" s="8"/>
    </row>
    <row r="2766" spans="1:40">
      <c r="A2766" s="725"/>
      <c r="B2766" s="727"/>
      <c r="C2766" s="726"/>
      <c r="D2766" s="726"/>
      <c r="E2766" s="400"/>
      <c r="F2766" s="401"/>
      <c r="G2766" s="400"/>
      <c r="H2766" s="400"/>
      <c r="I2766" s="400"/>
      <c r="J2766" s="409"/>
      <c r="K2766" s="400"/>
      <c r="L2766" s="400"/>
      <c r="M2766" s="400"/>
      <c r="N2766" s="400"/>
      <c r="O2766" s="400"/>
      <c r="P2766" s="400"/>
      <c r="Q2766" s="400"/>
      <c r="R2766" s="400"/>
      <c r="S2766" s="400"/>
      <c r="T2766" s="400"/>
      <c r="V2766" s="403"/>
      <c r="W2766" s="403"/>
      <c r="X2766" s="403"/>
      <c r="Y2766" s="400"/>
      <c r="Z2766" s="400"/>
      <c r="AA2766" s="400"/>
      <c r="AB2766" s="400"/>
      <c r="AC2766" s="400"/>
      <c r="AD2766" s="400"/>
      <c r="AE2766" s="400"/>
      <c r="AF2766" s="400"/>
      <c r="AG2766" s="408"/>
      <c r="AH2766" s="400"/>
      <c r="AI2766" s="400"/>
      <c r="AJ2766" s="400"/>
      <c r="AK2766" s="400"/>
      <c r="AL2766" s="6"/>
      <c r="AM2766" s="6"/>
      <c r="AN2766" s="8"/>
    </row>
    <row r="2767" spans="1:40">
      <c r="A2767" s="725"/>
      <c r="B2767" s="727"/>
      <c r="C2767" s="726"/>
      <c r="D2767" s="726"/>
      <c r="E2767" s="400"/>
      <c r="F2767" s="401"/>
      <c r="G2767" s="400"/>
      <c r="H2767" s="400"/>
      <c r="I2767" s="400"/>
      <c r="J2767" s="409"/>
      <c r="K2767" s="400"/>
      <c r="L2767" s="400"/>
      <c r="M2767" s="400"/>
      <c r="N2767" s="400"/>
      <c r="O2767" s="400"/>
      <c r="P2767" s="400"/>
      <c r="Q2767" s="400"/>
      <c r="R2767" s="400"/>
      <c r="S2767" s="400"/>
      <c r="T2767" s="400"/>
      <c r="V2767" s="403"/>
      <c r="W2767" s="403"/>
      <c r="X2767" s="403"/>
      <c r="Y2767" s="400"/>
      <c r="Z2767" s="400"/>
      <c r="AA2767" s="400"/>
      <c r="AB2767" s="400"/>
      <c r="AC2767" s="400"/>
      <c r="AD2767" s="400"/>
      <c r="AE2767" s="400"/>
      <c r="AF2767" s="400"/>
      <c r="AG2767" s="408"/>
      <c r="AH2767" s="400"/>
      <c r="AI2767" s="400"/>
      <c r="AJ2767" s="400"/>
      <c r="AK2767" s="400"/>
      <c r="AL2767" s="6"/>
      <c r="AM2767" s="6"/>
      <c r="AN2767" s="8"/>
    </row>
    <row r="2768" spans="1:40">
      <c r="A2768" s="725"/>
      <c r="B2768" s="727"/>
      <c r="C2768" s="726"/>
      <c r="D2768" s="726"/>
      <c r="E2768" s="400"/>
      <c r="F2768" s="401"/>
      <c r="G2768" s="400"/>
      <c r="H2768" s="400"/>
      <c r="I2768" s="400"/>
      <c r="J2768" s="409"/>
      <c r="K2768" s="400"/>
      <c r="L2768" s="400"/>
      <c r="M2768" s="400"/>
      <c r="N2768" s="400"/>
      <c r="O2768" s="400"/>
      <c r="P2768" s="400"/>
      <c r="Q2768" s="400"/>
      <c r="R2768" s="400"/>
      <c r="S2768" s="400"/>
      <c r="T2768" s="400"/>
      <c r="V2768" s="403"/>
      <c r="W2768" s="403"/>
      <c r="X2768" s="403"/>
      <c r="Y2768" s="400"/>
      <c r="Z2768" s="400"/>
      <c r="AA2768" s="400"/>
      <c r="AB2768" s="400"/>
      <c r="AC2768" s="400"/>
      <c r="AD2768" s="400"/>
      <c r="AE2768" s="400"/>
      <c r="AF2768" s="400"/>
      <c r="AG2768" s="408"/>
      <c r="AH2768" s="400"/>
      <c r="AI2768" s="400"/>
      <c r="AJ2768" s="400"/>
      <c r="AK2768" s="400"/>
      <c r="AL2768" s="6"/>
      <c r="AM2768" s="6"/>
      <c r="AN2768" s="8"/>
    </row>
    <row r="2769" spans="1:40">
      <c r="A2769" s="725"/>
      <c r="B2769" s="727"/>
      <c r="C2769" s="726"/>
      <c r="D2769" s="726"/>
      <c r="E2769" s="400"/>
      <c r="F2769" s="401"/>
      <c r="G2769" s="400"/>
      <c r="H2769" s="400"/>
      <c r="I2769" s="400"/>
      <c r="J2769" s="409"/>
      <c r="K2769" s="400"/>
      <c r="L2769" s="400"/>
      <c r="M2769" s="400"/>
      <c r="N2769" s="400"/>
      <c r="O2769" s="400"/>
      <c r="P2769" s="400"/>
      <c r="Q2769" s="400"/>
      <c r="R2769" s="400"/>
      <c r="S2769" s="400"/>
      <c r="T2769" s="400"/>
      <c r="V2769" s="403"/>
      <c r="W2769" s="403"/>
      <c r="X2769" s="403"/>
      <c r="Y2769" s="400"/>
      <c r="Z2769" s="400"/>
      <c r="AA2769" s="400"/>
      <c r="AB2769" s="400"/>
      <c r="AC2769" s="400"/>
      <c r="AD2769" s="400"/>
      <c r="AE2769" s="400"/>
      <c r="AF2769" s="400"/>
      <c r="AG2769" s="408"/>
      <c r="AH2769" s="400"/>
      <c r="AI2769" s="400"/>
      <c r="AJ2769" s="400"/>
      <c r="AK2769" s="400"/>
      <c r="AL2769" s="6"/>
      <c r="AM2769" s="6"/>
      <c r="AN2769" s="8"/>
    </row>
    <row r="2770" spans="1:40">
      <c r="A2770" s="725"/>
      <c r="B2770" s="727"/>
      <c r="C2770" s="726"/>
      <c r="D2770" s="726"/>
      <c r="E2770" s="400"/>
      <c r="F2770" s="401"/>
      <c r="G2770" s="400"/>
      <c r="H2770" s="400"/>
      <c r="I2770" s="400"/>
      <c r="J2770" s="409"/>
      <c r="K2770" s="400"/>
      <c r="L2770" s="400"/>
      <c r="M2770" s="400"/>
      <c r="N2770" s="400"/>
      <c r="O2770" s="400"/>
      <c r="P2770" s="400"/>
      <c r="Q2770" s="400"/>
      <c r="R2770" s="400"/>
      <c r="S2770" s="400"/>
      <c r="T2770" s="400"/>
      <c r="V2770" s="403"/>
      <c r="W2770" s="403"/>
      <c r="X2770" s="403"/>
      <c r="Y2770" s="400"/>
      <c r="Z2770" s="400"/>
      <c r="AA2770" s="400"/>
      <c r="AB2770" s="400"/>
      <c r="AC2770" s="400"/>
      <c r="AD2770" s="400"/>
      <c r="AE2770" s="400"/>
      <c r="AF2770" s="400"/>
      <c r="AG2770" s="408"/>
      <c r="AH2770" s="400"/>
      <c r="AI2770" s="400"/>
      <c r="AJ2770" s="400"/>
      <c r="AK2770" s="400"/>
      <c r="AL2770" s="6"/>
      <c r="AM2770" s="6"/>
      <c r="AN2770" s="8"/>
    </row>
    <row r="2771" spans="1:40">
      <c r="A2771" s="725"/>
      <c r="B2771" s="727"/>
      <c r="C2771" s="726"/>
      <c r="D2771" s="726"/>
      <c r="E2771" s="400"/>
      <c r="F2771" s="401"/>
      <c r="G2771" s="400"/>
      <c r="H2771" s="400"/>
      <c r="I2771" s="400"/>
      <c r="J2771" s="409"/>
      <c r="K2771" s="400"/>
      <c r="L2771" s="400"/>
      <c r="M2771" s="400"/>
      <c r="N2771" s="400"/>
      <c r="O2771" s="400"/>
      <c r="P2771" s="400"/>
      <c r="Q2771" s="400"/>
      <c r="R2771" s="400"/>
      <c r="S2771" s="400"/>
      <c r="T2771" s="400"/>
      <c r="V2771" s="403"/>
      <c r="W2771" s="403"/>
      <c r="X2771" s="403"/>
      <c r="Y2771" s="400"/>
      <c r="Z2771" s="400"/>
      <c r="AA2771" s="400"/>
      <c r="AB2771" s="400"/>
      <c r="AC2771" s="400"/>
      <c r="AD2771" s="400"/>
      <c r="AE2771" s="400"/>
      <c r="AF2771" s="400"/>
      <c r="AG2771" s="408"/>
      <c r="AH2771" s="400"/>
      <c r="AI2771" s="400"/>
      <c r="AJ2771" s="400"/>
      <c r="AK2771" s="400"/>
      <c r="AL2771" s="6"/>
      <c r="AM2771" s="6"/>
      <c r="AN2771" s="8"/>
    </row>
    <row r="2772" spans="1:40">
      <c r="A2772" s="725"/>
      <c r="B2772" s="727"/>
      <c r="C2772" s="726"/>
      <c r="D2772" s="726"/>
      <c r="E2772" s="400"/>
      <c r="F2772" s="401"/>
      <c r="G2772" s="400"/>
      <c r="H2772" s="400"/>
      <c r="I2772" s="400"/>
      <c r="J2772" s="409"/>
      <c r="K2772" s="400"/>
      <c r="L2772" s="400"/>
      <c r="M2772" s="400"/>
      <c r="N2772" s="400"/>
      <c r="O2772" s="400"/>
      <c r="P2772" s="400"/>
      <c r="Q2772" s="400"/>
      <c r="R2772" s="400"/>
      <c r="S2772" s="400"/>
      <c r="T2772" s="400"/>
      <c r="W2772" s="403"/>
      <c r="X2772" s="403"/>
      <c r="Y2772" s="400"/>
      <c r="Z2772" s="400"/>
      <c r="AA2772" s="400"/>
      <c r="AB2772" s="400"/>
      <c r="AC2772" s="400"/>
      <c r="AD2772" s="400"/>
      <c r="AE2772" s="400"/>
      <c r="AF2772" s="400"/>
      <c r="AG2772" s="408"/>
      <c r="AH2772" s="400"/>
      <c r="AI2772" s="400"/>
      <c r="AJ2772" s="400"/>
      <c r="AK2772" s="400"/>
      <c r="AL2772" s="6"/>
      <c r="AM2772" s="6"/>
      <c r="AN2772" s="8"/>
    </row>
    <row r="2773" spans="1:40">
      <c r="A2773" s="725"/>
      <c r="B2773" s="727"/>
      <c r="C2773" s="726"/>
      <c r="D2773" s="726"/>
      <c r="E2773" s="400"/>
      <c r="F2773" s="401"/>
      <c r="G2773" s="400"/>
      <c r="H2773" s="400"/>
      <c r="I2773" s="400"/>
      <c r="J2773" s="409"/>
      <c r="K2773" s="400"/>
      <c r="L2773" s="400"/>
      <c r="M2773" s="400"/>
      <c r="N2773" s="400"/>
      <c r="O2773" s="400"/>
      <c r="P2773" s="400"/>
      <c r="Q2773" s="400"/>
      <c r="R2773" s="400"/>
      <c r="S2773" s="400"/>
      <c r="T2773" s="400"/>
      <c r="V2773" s="403"/>
      <c r="W2773" s="403"/>
      <c r="X2773" s="403"/>
      <c r="Y2773" s="400"/>
      <c r="Z2773" s="400"/>
      <c r="AA2773" s="400"/>
      <c r="AB2773" s="400"/>
      <c r="AC2773" s="400"/>
      <c r="AD2773" s="400"/>
      <c r="AE2773" s="400"/>
      <c r="AF2773" s="400"/>
      <c r="AG2773" s="408"/>
      <c r="AH2773" s="400"/>
      <c r="AI2773" s="400"/>
      <c r="AJ2773" s="400"/>
      <c r="AK2773" s="400"/>
      <c r="AL2773" s="6"/>
      <c r="AM2773" s="6"/>
      <c r="AN2773" s="8"/>
    </row>
    <row r="2774" spans="1:40">
      <c r="A2774" s="725"/>
      <c r="B2774" s="727"/>
      <c r="C2774" s="726"/>
      <c r="D2774" s="726"/>
      <c r="E2774" s="400"/>
      <c r="F2774" s="401"/>
      <c r="G2774" s="400"/>
      <c r="H2774" s="400"/>
      <c r="I2774" s="400"/>
      <c r="J2774" s="409"/>
      <c r="K2774" s="400"/>
      <c r="L2774" s="400"/>
      <c r="M2774" s="400"/>
      <c r="N2774" s="400"/>
      <c r="O2774" s="400"/>
      <c r="P2774" s="400"/>
      <c r="Q2774" s="400"/>
      <c r="R2774" s="400"/>
      <c r="S2774" s="400"/>
      <c r="T2774" s="400"/>
      <c r="V2774" s="403"/>
      <c r="W2774" s="403"/>
      <c r="X2774" s="403"/>
      <c r="Y2774" s="400"/>
      <c r="Z2774" s="400"/>
      <c r="AA2774" s="400"/>
      <c r="AB2774" s="400"/>
      <c r="AC2774" s="400"/>
      <c r="AD2774" s="400"/>
      <c r="AE2774" s="400"/>
      <c r="AF2774" s="400"/>
      <c r="AG2774" s="408"/>
      <c r="AH2774" s="400"/>
      <c r="AI2774" s="400"/>
      <c r="AJ2774" s="400"/>
      <c r="AK2774" s="400"/>
      <c r="AL2774" s="6"/>
      <c r="AM2774" s="6"/>
      <c r="AN2774" s="8"/>
    </row>
    <row r="2775" spans="1:40">
      <c r="A2775" s="725"/>
      <c r="B2775" s="727"/>
      <c r="C2775" s="726"/>
      <c r="D2775" s="726"/>
      <c r="E2775" s="400"/>
      <c r="F2775" s="401"/>
      <c r="G2775" s="400"/>
      <c r="H2775" s="400"/>
      <c r="I2775" s="400"/>
      <c r="J2775" s="409"/>
      <c r="K2775" s="400"/>
      <c r="L2775" s="400"/>
      <c r="M2775" s="400"/>
      <c r="N2775" s="400"/>
      <c r="O2775" s="400"/>
      <c r="P2775" s="400"/>
      <c r="Q2775" s="400"/>
      <c r="R2775" s="400"/>
      <c r="S2775" s="400"/>
      <c r="T2775" s="400"/>
      <c r="V2775" s="403"/>
      <c r="W2775" s="403"/>
      <c r="X2775" s="403"/>
      <c r="Y2775" s="400"/>
      <c r="Z2775" s="400"/>
      <c r="AA2775" s="400"/>
      <c r="AB2775" s="400"/>
      <c r="AC2775" s="400"/>
      <c r="AD2775" s="400"/>
      <c r="AE2775" s="400"/>
      <c r="AF2775" s="400"/>
      <c r="AG2775" s="408"/>
      <c r="AH2775" s="400"/>
      <c r="AI2775" s="400"/>
      <c r="AJ2775" s="400"/>
      <c r="AK2775" s="400"/>
      <c r="AL2775" s="6"/>
      <c r="AM2775" s="6"/>
      <c r="AN2775" s="8"/>
    </row>
    <row r="2776" spans="1:40">
      <c r="A2776" s="725"/>
      <c r="B2776" s="727"/>
      <c r="C2776" s="726"/>
      <c r="D2776" s="726"/>
      <c r="E2776" s="400"/>
      <c r="F2776" s="401"/>
      <c r="G2776" s="400"/>
      <c r="H2776" s="400"/>
      <c r="I2776" s="400"/>
      <c r="J2776" s="409"/>
      <c r="K2776" s="400"/>
      <c r="L2776" s="400"/>
      <c r="M2776" s="400"/>
      <c r="N2776" s="400"/>
      <c r="O2776" s="400"/>
      <c r="P2776" s="400"/>
      <c r="Q2776" s="400"/>
      <c r="R2776" s="400"/>
      <c r="S2776" s="400"/>
      <c r="T2776" s="400"/>
      <c r="V2776" s="403"/>
      <c r="W2776" s="403"/>
      <c r="X2776" s="403"/>
      <c r="Y2776" s="400"/>
      <c r="Z2776" s="400"/>
      <c r="AA2776" s="400"/>
      <c r="AB2776" s="400"/>
      <c r="AC2776" s="400"/>
      <c r="AD2776" s="400"/>
      <c r="AE2776" s="400"/>
      <c r="AF2776" s="400"/>
      <c r="AG2776" s="408"/>
      <c r="AH2776" s="400"/>
      <c r="AI2776" s="400"/>
      <c r="AJ2776" s="400"/>
      <c r="AK2776" s="400"/>
      <c r="AL2776" s="6"/>
      <c r="AM2776" s="6"/>
      <c r="AN2776" s="8"/>
    </row>
    <row r="2777" spans="1:40">
      <c r="A2777" s="725"/>
      <c r="B2777" s="727"/>
      <c r="C2777" s="726"/>
      <c r="D2777" s="726"/>
      <c r="E2777" s="400"/>
      <c r="F2777" s="401"/>
      <c r="G2777" s="400"/>
      <c r="H2777" s="400"/>
      <c r="I2777" s="400"/>
      <c r="J2777" s="409"/>
      <c r="K2777" s="400"/>
      <c r="L2777" s="400"/>
      <c r="M2777" s="400"/>
      <c r="N2777" s="400"/>
      <c r="O2777" s="400"/>
      <c r="P2777" s="400"/>
      <c r="Q2777" s="400"/>
      <c r="R2777" s="400"/>
      <c r="S2777" s="400"/>
      <c r="T2777" s="400"/>
      <c r="V2777" s="403"/>
      <c r="W2777" s="403"/>
      <c r="X2777" s="403"/>
      <c r="Y2777" s="400"/>
      <c r="Z2777" s="400"/>
      <c r="AA2777" s="400"/>
      <c r="AB2777" s="400"/>
      <c r="AC2777" s="400"/>
      <c r="AD2777" s="400"/>
      <c r="AE2777" s="400"/>
      <c r="AF2777" s="400"/>
      <c r="AG2777" s="408"/>
      <c r="AH2777" s="400"/>
      <c r="AI2777" s="400"/>
      <c r="AJ2777" s="400"/>
      <c r="AK2777" s="400"/>
      <c r="AL2777" s="6"/>
      <c r="AM2777" s="6"/>
      <c r="AN2777" s="8"/>
    </row>
    <row r="2778" spans="1:40">
      <c r="A2778" s="725"/>
      <c r="B2778" s="727"/>
      <c r="C2778" s="726"/>
      <c r="D2778" s="726"/>
      <c r="E2778" s="400"/>
      <c r="F2778" s="401"/>
      <c r="G2778" s="400"/>
      <c r="H2778" s="400"/>
      <c r="I2778" s="400"/>
      <c r="J2778" s="409"/>
      <c r="K2778" s="400"/>
      <c r="L2778" s="400"/>
      <c r="M2778" s="400"/>
      <c r="N2778" s="400"/>
      <c r="O2778" s="400"/>
      <c r="P2778" s="400"/>
      <c r="Q2778" s="400"/>
      <c r="R2778" s="400"/>
      <c r="S2778" s="400"/>
      <c r="T2778" s="400"/>
      <c r="V2778" s="403"/>
      <c r="W2778" s="403"/>
      <c r="X2778" s="403"/>
      <c r="Y2778" s="400"/>
      <c r="Z2778" s="400"/>
      <c r="AA2778" s="400"/>
      <c r="AB2778" s="400"/>
      <c r="AC2778" s="400"/>
      <c r="AD2778" s="400"/>
      <c r="AE2778" s="400"/>
      <c r="AF2778" s="400"/>
      <c r="AG2778" s="408"/>
      <c r="AH2778" s="400"/>
      <c r="AI2778" s="400"/>
      <c r="AJ2778" s="400"/>
      <c r="AK2778" s="400"/>
      <c r="AL2778" s="6"/>
      <c r="AM2778" s="6"/>
      <c r="AN2778" s="8"/>
    </row>
    <row r="2779" spans="1:40">
      <c r="A2779" s="725"/>
      <c r="B2779" s="727"/>
      <c r="C2779" s="726"/>
      <c r="D2779" s="726"/>
      <c r="E2779" s="400"/>
      <c r="F2779" s="401"/>
      <c r="G2779" s="400"/>
      <c r="H2779" s="400"/>
      <c r="I2779" s="400"/>
      <c r="J2779" s="409"/>
      <c r="K2779" s="400"/>
      <c r="L2779" s="400"/>
      <c r="M2779" s="400"/>
      <c r="N2779" s="400"/>
      <c r="O2779" s="400"/>
      <c r="P2779" s="400"/>
      <c r="Q2779" s="400"/>
      <c r="R2779" s="400"/>
      <c r="S2779" s="400"/>
      <c r="T2779" s="400"/>
      <c r="V2779" s="403"/>
      <c r="W2779" s="403"/>
      <c r="X2779" s="403"/>
      <c r="Y2779" s="400"/>
      <c r="Z2779" s="400"/>
      <c r="AA2779" s="400"/>
      <c r="AB2779" s="400"/>
      <c r="AC2779" s="400"/>
      <c r="AD2779" s="400"/>
      <c r="AE2779" s="400"/>
      <c r="AF2779" s="400"/>
      <c r="AG2779" s="408"/>
      <c r="AH2779" s="400"/>
      <c r="AI2779" s="400"/>
      <c r="AJ2779" s="400"/>
      <c r="AK2779" s="400"/>
      <c r="AL2779" s="6"/>
      <c r="AM2779" s="6"/>
      <c r="AN2779" s="8"/>
    </row>
    <row r="2780" spans="1:40">
      <c r="A2780" s="725"/>
      <c r="B2780" s="727"/>
      <c r="C2780" s="726"/>
      <c r="D2780" s="726"/>
      <c r="E2780" s="400"/>
      <c r="F2780" s="401"/>
      <c r="G2780" s="400"/>
      <c r="H2780" s="400"/>
      <c r="I2780" s="400"/>
      <c r="J2780" s="409"/>
      <c r="K2780" s="400"/>
      <c r="L2780" s="400"/>
      <c r="M2780" s="400"/>
      <c r="N2780" s="400"/>
      <c r="O2780" s="400"/>
      <c r="P2780" s="400"/>
      <c r="Q2780" s="400"/>
      <c r="R2780" s="400"/>
      <c r="S2780" s="400"/>
      <c r="T2780" s="400"/>
      <c r="V2780" s="403"/>
      <c r="W2780" s="403"/>
      <c r="X2780" s="403"/>
      <c r="Y2780" s="400"/>
      <c r="Z2780" s="400"/>
      <c r="AA2780" s="400"/>
      <c r="AB2780" s="400"/>
      <c r="AC2780" s="400"/>
      <c r="AD2780" s="400"/>
      <c r="AE2780" s="400"/>
      <c r="AF2780" s="400"/>
      <c r="AG2780" s="408"/>
      <c r="AH2780" s="400"/>
      <c r="AI2780" s="400"/>
      <c r="AJ2780" s="400"/>
      <c r="AK2780" s="400"/>
      <c r="AL2780" s="6"/>
      <c r="AM2780" s="6"/>
      <c r="AN2780" s="8"/>
    </row>
    <row r="2781" spans="1:40">
      <c r="A2781" s="725"/>
      <c r="B2781" s="727"/>
      <c r="C2781" s="726"/>
      <c r="D2781" s="726"/>
      <c r="E2781" s="400"/>
      <c r="F2781" s="401"/>
      <c r="G2781" s="400"/>
      <c r="H2781" s="400"/>
      <c r="I2781" s="400"/>
      <c r="J2781" s="409"/>
      <c r="K2781" s="400"/>
      <c r="L2781" s="400"/>
      <c r="M2781" s="400"/>
      <c r="N2781" s="400"/>
      <c r="O2781" s="400"/>
      <c r="P2781" s="400"/>
      <c r="Q2781" s="400"/>
      <c r="R2781" s="400"/>
      <c r="S2781" s="400"/>
      <c r="T2781" s="400"/>
      <c r="V2781" s="403"/>
      <c r="W2781" s="403"/>
      <c r="X2781" s="403"/>
      <c r="Y2781" s="400"/>
      <c r="Z2781" s="400"/>
      <c r="AA2781" s="400"/>
      <c r="AB2781" s="400"/>
      <c r="AC2781" s="400"/>
      <c r="AD2781" s="400"/>
      <c r="AE2781" s="400"/>
      <c r="AF2781" s="400"/>
      <c r="AG2781" s="408"/>
      <c r="AH2781" s="400"/>
      <c r="AI2781" s="400"/>
      <c r="AJ2781" s="400"/>
      <c r="AK2781" s="400"/>
      <c r="AL2781" s="6"/>
      <c r="AM2781" s="6"/>
      <c r="AN2781" s="8"/>
    </row>
    <row r="2782" spans="1:40">
      <c r="A2782" s="725"/>
      <c r="B2782" s="727"/>
      <c r="C2782" s="726"/>
      <c r="D2782" s="726"/>
      <c r="E2782" s="400"/>
      <c r="F2782" s="401"/>
      <c r="G2782" s="400"/>
      <c r="H2782" s="400"/>
      <c r="I2782" s="400"/>
      <c r="J2782" s="409"/>
      <c r="K2782" s="400"/>
      <c r="L2782" s="400"/>
      <c r="M2782" s="400"/>
      <c r="N2782" s="400"/>
      <c r="O2782" s="400"/>
      <c r="P2782" s="400"/>
      <c r="Q2782" s="400"/>
      <c r="R2782" s="400"/>
      <c r="S2782" s="400"/>
      <c r="T2782" s="400"/>
      <c r="V2782" s="403"/>
      <c r="W2782" s="403"/>
      <c r="X2782" s="403"/>
      <c r="Y2782" s="400"/>
      <c r="Z2782" s="400"/>
      <c r="AA2782" s="400"/>
      <c r="AB2782" s="400"/>
      <c r="AC2782" s="400"/>
      <c r="AD2782" s="400"/>
      <c r="AE2782" s="400"/>
      <c r="AF2782" s="400"/>
      <c r="AG2782" s="408"/>
      <c r="AH2782" s="400"/>
      <c r="AI2782" s="400"/>
      <c r="AJ2782" s="400"/>
      <c r="AK2782" s="400"/>
      <c r="AL2782" s="6"/>
      <c r="AM2782" s="6"/>
      <c r="AN2782" s="8"/>
    </row>
    <row r="2783" spans="1:40">
      <c r="A2783" s="725"/>
      <c r="B2783" s="727"/>
      <c r="C2783" s="726"/>
      <c r="D2783" s="726"/>
      <c r="E2783" s="400"/>
      <c r="F2783" s="401"/>
      <c r="G2783" s="400"/>
      <c r="H2783" s="400"/>
      <c r="I2783" s="400"/>
      <c r="J2783" s="409"/>
      <c r="K2783" s="400"/>
      <c r="L2783" s="400"/>
      <c r="M2783" s="400"/>
      <c r="N2783" s="400"/>
      <c r="O2783" s="400"/>
      <c r="P2783" s="400"/>
      <c r="Q2783" s="400"/>
      <c r="R2783" s="400"/>
      <c r="S2783" s="400"/>
      <c r="T2783" s="400"/>
      <c r="V2783" s="403"/>
      <c r="W2783" s="403"/>
      <c r="X2783" s="403"/>
      <c r="Y2783" s="400"/>
      <c r="Z2783" s="400"/>
      <c r="AA2783" s="400"/>
      <c r="AB2783" s="400"/>
      <c r="AC2783" s="400"/>
      <c r="AD2783" s="400"/>
      <c r="AE2783" s="400"/>
      <c r="AF2783" s="400"/>
      <c r="AG2783" s="408"/>
      <c r="AH2783" s="400"/>
      <c r="AI2783" s="400"/>
      <c r="AJ2783" s="400"/>
      <c r="AK2783" s="400"/>
      <c r="AL2783" s="6"/>
      <c r="AM2783" s="6"/>
      <c r="AN2783" s="8"/>
    </row>
    <row r="2784" spans="1:40">
      <c r="A2784" s="725"/>
      <c r="B2784" s="727"/>
      <c r="C2784" s="726"/>
      <c r="D2784" s="726"/>
      <c r="E2784" s="400"/>
      <c r="F2784" s="401"/>
      <c r="G2784" s="400"/>
      <c r="H2784" s="400"/>
      <c r="I2784" s="400"/>
      <c r="J2784" s="409"/>
      <c r="K2784" s="400"/>
      <c r="L2784" s="400"/>
      <c r="M2784" s="400"/>
      <c r="N2784" s="400"/>
      <c r="O2784" s="400"/>
      <c r="P2784" s="400"/>
      <c r="Q2784" s="400"/>
      <c r="R2784" s="400"/>
      <c r="S2784" s="400"/>
      <c r="T2784" s="400"/>
      <c r="V2784" s="403"/>
      <c r="W2784" s="403"/>
      <c r="X2784" s="403"/>
      <c r="Y2784" s="400"/>
      <c r="Z2784" s="400"/>
      <c r="AA2784" s="400"/>
      <c r="AB2784" s="400"/>
      <c r="AC2784" s="400"/>
      <c r="AD2784" s="400"/>
      <c r="AE2784" s="400"/>
      <c r="AF2784" s="400"/>
      <c r="AG2784" s="408"/>
      <c r="AH2784" s="400"/>
      <c r="AI2784" s="400"/>
      <c r="AJ2784" s="400"/>
      <c r="AK2784" s="400"/>
      <c r="AL2784" s="6"/>
      <c r="AM2784" s="6"/>
      <c r="AN2784" s="8"/>
    </row>
    <row r="2785" spans="1:40">
      <c r="A2785" s="725"/>
      <c r="B2785" s="727"/>
      <c r="C2785" s="726"/>
      <c r="D2785" s="726"/>
      <c r="E2785" s="400"/>
      <c r="F2785" s="401"/>
      <c r="G2785" s="400"/>
      <c r="H2785" s="400"/>
      <c r="I2785" s="400"/>
      <c r="J2785" s="409"/>
      <c r="K2785" s="400"/>
      <c r="L2785" s="400"/>
      <c r="M2785" s="400"/>
      <c r="N2785" s="400"/>
      <c r="O2785" s="400"/>
      <c r="P2785" s="400"/>
      <c r="Q2785" s="400"/>
      <c r="R2785" s="400"/>
      <c r="S2785" s="400"/>
      <c r="T2785" s="400"/>
      <c r="V2785" s="403"/>
      <c r="W2785" s="403"/>
      <c r="X2785" s="403"/>
      <c r="Y2785" s="400"/>
      <c r="Z2785" s="400"/>
      <c r="AA2785" s="400"/>
      <c r="AB2785" s="400"/>
      <c r="AC2785" s="400"/>
      <c r="AD2785" s="400"/>
      <c r="AE2785" s="400"/>
      <c r="AF2785" s="400"/>
      <c r="AG2785" s="408"/>
      <c r="AH2785" s="400"/>
      <c r="AI2785" s="400"/>
      <c r="AJ2785" s="400"/>
      <c r="AK2785" s="400"/>
      <c r="AL2785" s="6"/>
      <c r="AM2785" s="6"/>
      <c r="AN2785" s="8"/>
    </row>
    <row r="2786" spans="1:40">
      <c r="A2786" s="725"/>
      <c r="B2786" s="727"/>
      <c r="C2786" s="726"/>
      <c r="D2786" s="726"/>
      <c r="E2786" s="400"/>
      <c r="F2786" s="401"/>
      <c r="G2786" s="400"/>
      <c r="H2786" s="400"/>
      <c r="I2786" s="400"/>
      <c r="J2786" s="409"/>
      <c r="K2786" s="400"/>
      <c r="L2786" s="400"/>
      <c r="M2786" s="400"/>
      <c r="N2786" s="400"/>
      <c r="O2786" s="400"/>
      <c r="P2786" s="400"/>
      <c r="Q2786" s="400"/>
      <c r="R2786" s="400"/>
      <c r="S2786" s="400"/>
      <c r="T2786" s="400"/>
      <c r="V2786" s="403"/>
      <c r="W2786" s="403"/>
      <c r="X2786" s="403"/>
      <c r="Y2786" s="400"/>
      <c r="Z2786" s="400"/>
      <c r="AA2786" s="400"/>
      <c r="AB2786" s="400"/>
      <c r="AC2786" s="400"/>
      <c r="AD2786" s="400"/>
      <c r="AE2786" s="400"/>
      <c r="AF2786" s="400"/>
      <c r="AG2786" s="408"/>
      <c r="AH2786" s="400"/>
      <c r="AI2786" s="400"/>
      <c r="AJ2786" s="400"/>
      <c r="AK2786" s="400"/>
      <c r="AL2786" s="6"/>
      <c r="AM2786" s="6"/>
      <c r="AN2786" s="8"/>
    </row>
    <row r="2787" spans="1:40">
      <c r="A2787" s="725"/>
      <c r="B2787" s="727"/>
      <c r="C2787" s="726"/>
      <c r="D2787" s="726"/>
      <c r="E2787" s="400"/>
      <c r="F2787" s="401"/>
      <c r="G2787" s="400"/>
      <c r="H2787" s="400"/>
      <c r="I2787" s="400"/>
      <c r="J2787" s="409"/>
      <c r="K2787" s="400"/>
      <c r="L2787" s="400"/>
      <c r="M2787" s="400"/>
      <c r="N2787" s="400"/>
      <c r="O2787" s="400"/>
      <c r="P2787" s="400"/>
      <c r="Q2787" s="400"/>
      <c r="R2787" s="400"/>
      <c r="S2787" s="400"/>
      <c r="T2787" s="400"/>
      <c r="V2787" s="403"/>
      <c r="W2787" s="403"/>
      <c r="X2787" s="403"/>
      <c r="Y2787" s="400"/>
      <c r="Z2787" s="400"/>
      <c r="AA2787" s="400"/>
      <c r="AB2787" s="400"/>
      <c r="AC2787" s="400"/>
      <c r="AD2787" s="400"/>
      <c r="AE2787" s="400"/>
      <c r="AF2787" s="400"/>
      <c r="AG2787" s="408"/>
      <c r="AH2787" s="400"/>
      <c r="AI2787" s="400"/>
      <c r="AJ2787" s="400"/>
      <c r="AK2787" s="400"/>
      <c r="AL2787" s="6"/>
      <c r="AM2787" s="6"/>
      <c r="AN2787" s="8"/>
    </row>
    <row r="2788" spans="1:40">
      <c r="A2788" s="725"/>
      <c r="B2788" s="727"/>
      <c r="C2788" s="726"/>
      <c r="D2788" s="726"/>
      <c r="E2788" s="400"/>
      <c r="F2788" s="401"/>
      <c r="G2788" s="400"/>
      <c r="H2788" s="400"/>
      <c r="I2788" s="400"/>
      <c r="J2788" s="409"/>
      <c r="K2788" s="400"/>
      <c r="L2788" s="400"/>
      <c r="M2788" s="400"/>
      <c r="N2788" s="400"/>
      <c r="O2788" s="400"/>
      <c r="P2788" s="400"/>
      <c r="Q2788" s="400"/>
      <c r="R2788" s="400"/>
      <c r="S2788" s="400"/>
      <c r="T2788" s="400"/>
      <c r="V2788" s="403"/>
      <c r="W2788" s="403"/>
      <c r="X2788" s="403"/>
      <c r="Y2788" s="400"/>
      <c r="Z2788" s="400"/>
      <c r="AA2788" s="400"/>
      <c r="AB2788" s="400"/>
      <c r="AC2788" s="400"/>
      <c r="AD2788" s="400"/>
      <c r="AE2788" s="400"/>
      <c r="AF2788" s="400"/>
      <c r="AG2788" s="408"/>
      <c r="AH2788" s="400"/>
      <c r="AI2788" s="400"/>
      <c r="AJ2788" s="400"/>
      <c r="AK2788" s="400"/>
      <c r="AL2788" s="6"/>
      <c r="AM2788" s="6"/>
      <c r="AN2788" s="8"/>
    </row>
    <row r="2789" spans="1:40">
      <c r="A2789" s="725"/>
      <c r="B2789" s="727"/>
      <c r="C2789" s="726"/>
      <c r="D2789" s="726"/>
      <c r="E2789" s="400"/>
      <c r="F2789" s="401"/>
      <c r="G2789" s="400"/>
      <c r="H2789" s="400"/>
      <c r="I2789" s="400"/>
      <c r="J2789" s="409"/>
      <c r="K2789" s="400"/>
      <c r="L2789" s="400"/>
      <c r="M2789" s="400"/>
      <c r="N2789" s="400"/>
      <c r="O2789" s="400"/>
      <c r="P2789" s="400"/>
      <c r="Q2789" s="400"/>
      <c r="R2789" s="400"/>
      <c r="S2789" s="400"/>
      <c r="T2789" s="400"/>
      <c r="V2789" s="403"/>
      <c r="W2789" s="403"/>
      <c r="X2789" s="403"/>
      <c r="Y2789" s="400"/>
      <c r="Z2789" s="400"/>
      <c r="AA2789" s="400"/>
      <c r="AB2789" s="400"/>
      <c r="AC2789" s="400"/>
      <c r="AD2789" s="400"/>
      <c r="AE2789" s="400"/>
      <c r="AF2789" s="400"/>
      <c r="AG2789" s="408"/>
      <c r="AH2789" s="400"/>
      <c r="AI2789" s="400"/>
      <c r="AJ2789" s="400"/>
      <c r="AK2789" s="400"/>
      <c r="AL2789" s="6"/>
      <c r="AM2789" s="6"/>
      <c r="AN2789" s="8"/>
    </row>
    <row r="2790" spans="1:40">
      <c r="A2790" s="725"/>
      <c r="B2790" s="727"/>
      <c r="C2790" s="726"/>
      <c r="D2790" s="726"/>
      <c r="E2790" s="400"/>
      <c r="F2790" s="401"/>
      <c r="G2790" s="400"/>
      <c r="H2790" s="400"/>
      <c r="I2790" s="400"/>
      <c r="J2790" s="409"/>
      <c r="K2790" s="400"/>
      <c r="L2790" s="400"/>
      <c r="M2790" s="400"/>
      <c r="N2790" s="400"/>
      <c r="O2790" s="400"/>
      <c r="P2790" s="400"/>
      <c r="Q2790" s="400"/>
      <c r="R2790" s="400"/>
      <c r="S2790" s="400"/>
      <c r="T2790" s="400"/>
      <c r="V2790" s="403"/>
      <c r="W2790" s="403"/>
      <c r="X2790" s="403"/>
      <c r="Y2790" s="400"/>
      <c r="Z2790" s="400"/>
      <c r="AA2790" s="400"/>
      <c r="AB2790" s="400"/>
      <c r="AC2790" s="400"/>
      <c r="AD2790" s="400"/>
      <c r="AE2790" s="400"/>
      <c r="AF2790" s="400"/>
      <c r="AG2790" s="408"/>
      <c r="AH2790" s="400"/>
      <c r="AI2790" s="400"/>
      <c r="AJ2790" s="400"/>
      <c r="AK2790" s="400"/>
      <c r="AL2790" s="6"/>
      <c r="AM2790" s="6"/>
      <c r="AN2790" s="8"/>
    </row>
    <row r="2791" spans="1:40">
      <c r="A2791" s="725"/>
      <c r="B2791" s="727"/>
      <c r="C2791" s="726"/>
      <c r="D2791" s="726"/>
      <c r="E2791" s="400"/>
      <c r="F2791" s="401"/>
      <c r="G2791" s="400"/>
      <c r="H2791" s="400"/>
      <c r="I2791" s="400"/>
      <c r="J2791" s="409"/>
      <c r="K2791" s="400"/>
      <c r="L2791" s="400"/>
      <c r="M2791" s="400"/>
      <c r="N2791" s="400"/>
      <c r="O2791" s="400"/>
      <c r="P2791" s="400"/>
      <c r="Q2791" s="400"/>
      <c r="R2791" s="400"/>
      <c r="S2791" s="400"/>
      <c r="T2791" s="400"/>
      <c r="V2791" s="403"/>
      <c r="W2791" s="403"/>
      <c r="X2791" s="403"/>
      <c r="Y2791" s="400"/>
      <c r="Z2791" s="400"/>
      <c r="AA2791" s="400"/>
      <c r="AB2791" s="400"/>
      <c r="AC2791" s="400"/>
      <c r="AD2791" s="400"/>
      <c r="AE2791" s="400"/>
      <c r="AF2791" s="400"/>
      <c r="AG2791" s="408"/>
      <c r="AH2791" s="400"/>
      <c r="AI2791" s="400"/>
      <c r="AJ2791" s="400"/>
      <c r="AK2791" s="400"/>
      <c r="AL2791" s="6"/>
      <c r="AM2791" s="6"/>
      <c r="AN2791" s="8"/>
    </row>
    <row r="2792" spans="1:40">
      <c r="A2792" s="725"/>
      <c r="B2792" s="727"/>
      <c r="C2792" s="726"/>
      <c r="D2792" s="726"/>
      <c r="E2792" s="400"/>
      <c r="F2792" s="401"/>
      <c r="G2792" s="400"/>
      <c r="H2792" s="400"/>
      <c r="I2792" s="400"/>
      <c r="J2792" s="409"/>
      <c r="K2792" s="400"/>
      <c r="L2792" s="400"/>
      <c r="M2792" s="400"/>
      <c r="N2792" s="400"/>
      <c r="O2792" s="400"/>
      <c r="P2792" s="400"/>
      <c r="Q2792" s="400"/>
      <c r="R2792" s="400"/>
      <c r="S2792" s="400"/>
      <c r="T2792" s="400"/>
      <c r="V2792" s="403"/>
      <c r="W2792" s="403"/>
      <c r="X2792" s="403"/>
      <c r="Y2792" s="400"/>
      <c r="Z2792" s="400"/>
      <c r="AA2792" s="400"/>
      <c r="AB2792" s="400"/>
      <c r="AC2792" s="400"/>
      <c r="AD2792" s="400"/>
      <c r="AE2792" s="400"/>
      <c r="AF2792" s="400"/>
      <c r="AG2792" s="408"/>
      <c r="AH2792" s="400"/>
      <c r="AI2792" s="400"/>
      <c r="AJ2792" s="400"/>
      <c r="AK2792" s="400"/>
      <c r="AL2792" s="6"/>
      <c r="AM2792" s="6"/>
      <c r="AN2792" s="8"/>
    </row>
    <row r="2793" spans="1:40">
      <c r="A2793" s="725"/>
      <c r="B2793" s="727"/>
      <c r="C2793" s="726"/>
      <c r="D2793" s="726"/>
      <c r="E2793" s="400"/>
      <c r="F2793" s="401"/>
      <c r="G2793" s="400"/>
      <c r="H2793" s="400"/>
      <c r="I2793" s="400"/>
      <c r="J2793" s="409"/>
      <c r="K2793" s="400"/>
      <c r="L2793" s="400"/>
      <c r="M2793" s="400"/>
      <c r="N2793" s="400"/>
      <c r="O2793" s="400"/>
      <c r="P2793" s="400"/>
      <c r="Q2793" s="400"/>
      <c r="R2793" s="400"/>
      <c r="S2793" s="400"/>
      <c r="T2793" s="400"/>
      <c r="V2793" s="403"/>
      <c r="W2793" s="403"/>
      <c r="X2793" s="403"/>
      <c r="Y2793" s="400"/>
      <c r="Z2793" s="400"/>
      <c r="AA2793" s="400"/>
      <c r="AB2793" s="400"/>
      <c r="AC2793" s="400"/>
      <c r="AD2793" s="400"/>
      <c r="AE2793" s="400"/>
      <c r="AF2793" s="400"/>
      <c r="AG2793" s="408"/>
      <c r="AH2793" s="400"/>
      <c r="AI2793" s="400"/>
      <c r="AJ2793" s="400"/>
      <c r="AK2793" s="400"/>
      <c r="AL2793" s="6"/>
      <c r="AM2793" s="6"/>
      <c r="AN2793" s="8"/>
    </row>
    <row r="2794" spans="1:40">
      <c r="A2794" s="725"/>
      <c r="B2794" s="727"/>
      <c r="C2794" s="726"/>
      <c r="D2794" s="726"/>
      <c r="E2794" s="400"/>
      <c r="F2794" s="401"/>
      <c r="G2794" s="400"/>
      <c r="H2794" s="400"/>
      <c r="I2794" s="400"/>
      <c r="J2794" s="409"/>
      <c r="K2794" s="400"/>
      <c r="L2794" s="400"/>
      <c r="M2794" s="400"/>
      <c r="N2794" s="400"/>
      <c r="O2794" s="400"/>
      <c r="P2794" s="400"/>
      <c r="Q2794" s="400"/>
      <c r="R2794" s="400"/>
      <c r="S2794" s="400"/>
      <c r="T2794" s="400"/>
      <c r="V2794" s="403"/>
      <c r="W2794" s="403"/>
      <c r="X2794" s="403"/>
      <c r="Y2794" s="400"/>
      <c r="Z2794" s="400"/>
      <c r="AA2794" s="400"/>
      <c r="AB2794" s="400"/>
      <c r="AC2794" s="400"/>
      <c r="AD2794" s="400"/>
      <c r="AE2794" s="400"/>
      <c r="AF2794" s="400"/>
      <c r="AG2794" s="408"/>
      <c r="AH2794" s="400"/>
      <c r="AI2794" s="400"/>
      <c r="AJ2794" s="400"/>
      <c r="AK2794" s="400"/>
      <c r="AL2794" s="6"/>
      <c r="AM2794" s="6"/>
      <c r="AN2794" s="8"/>
    </row>
    <row r="2795" spans="1:40">
      <c r="A2795" s="725"/>
      <c r="B2795" s="727"/>
      <c r="C2795" s="726"/>
      <c r="D2795" s="726"/>
      <c r="E2795" s="400"/>
      <c r="F2795" s="401"/>
      <c r="G2795" s="400"/>
      <c r="H2795" s="400"/>
      <c r="I2795" s="400"/>
      <c r="J2795" s="409"/>
      <c r="K2795" s="400"/>
      <c r="L2795" s="400"/>
      <c r="M2795" s="400"/>
      <c r="N2795" s="400"/>
      <c r="O2795" s="400"/>
      <c r="P2795" s="400"/>
      <c r="Q2795" s="400"/>
      <c r="R2795" s="400"/>
      <c r="S2795" s="400"/>
      <c r="T2795" s="400"/>
      <c r="V2795" s="403"/>
      <c r="W2795" s="403"/>
      <c r="X2795" s="403"/>
      <c r="Y2795" s="400"/>
      <c r="Z2795" s="400"/>
      <c r="AA2795" s="400"/>
      <c r="AB2795" s="400"/>
      <c r="AC2795" s="400"/>
      <c r="AD2795" s="400"/>
      <c r="AE2795" s="400"/>
      <c r="AF2795" s="400"/>
      <c r="AG2795" s="408"/>
      <c r="AH2795" s="400"/>
      <c r="AI2795" s="400"/>
      <c r="AJ2795" s="400"/>
      <c r="AK2795" s="400"/>
      <c r="AL2795" s="6"/>
      <c r="AM2795" s="6"/>
      <c r="AN2795" s="8"/>
    </row>
    <row r="2796" spans="1:40">
      <c r="A2796" s="725"/>
      <c r="B2796" s="727"/>
      <c r="C2796" s="726"/>
      <c r="D2796" s="726"/>
      <c r="E2796" s="400"/>
      <c r="F2796" s="401"/>
      <c r="G2796" s="400"/>
      <c r="H2796" s="400"/>
      <c r="I2796" s="400"/>
      <c r="J2796" s="409"/>
      <c r="K2796" s="400"/>
      <c r="L2796" s="400"/>
      <c r="M2796" s="400"/>
      <c r="N2796" s="400"/>
      <c r="O2796" s="400"/>
      <c r="P2796" s="400"/>
      <c r="Q2796" s="400"/>
      <c r="R2796" s="400"/>
      <c r="S2796" s="400"/>
      <c r="T2796" s="400"/>
      <c r="V2796" s="403"/>
      <c r="W2796" s="403"/>
      <c r="X2796" s="403"/>
      <c r="Y2796" s="400"/>
      <c r="Z2796" s="400"/>
      <c r="AA2796" s="400"/>
      <c r="AB2796" s="400"/>
      <c r="AC2796" s="400"/>
      <c r="AD2796" s="400"/>
      <c r="AE2796" s="400"/>
      <c r="AF2796" s="400"/>
      <c r="AG2796" s="408"/>
      <c r="AH2796" s="400"/>
      <c r="AI2796" s="400"/>
      <c r="AJ2796" s="400"/>
      <c r="AK2796" s="400"/>
      <c r="AL2796" s="6"/>
      <c r="AM2796" s="6"/>
      <c r="AN2796" s="8"/>
    </row>
    <row r="2797" spans="1:40">
      <c r="A2797" s="725"/>
      <c r="B2797" s="727"/>
      <c r="C2797" s="726"/>
      <c r="D2797" s="726"/>
      <c r="E2797" s="400"/>
      <c r="F2797" s="401"/>
      <c r="G2797" s="400"/>
      <c r="H2797" s="400"/>
      <c r="I2797" s="400"/>
      <c r="J2797" s="409"/>
      <c r="K2797" s="400"/>
      <c r="L2797" s="400"/>
      <c r="M2797" s="400"/>
      <c r="N2797" s="400"/>
      <c r="O2797" s="400"/>
      <c r="P2797" s="400"/>
      <c r="Q2797" s="400"/>
      <c r="R2797" s="400"/>
      <c r="S2797" s="400"/>
      <c r="T2797" s="400"/>
      <c r="V2797" s="403"/>
      <c r="W2797" s="403"/>
      <c r="X2797" s="403"/>
      <c r="Y2797" s="400"/>
      <c r="Z2797" s="400"/>
      <c r="AA2797" s="400"/>
      <c r="AB2797" s="400"/>
      <c r="AC2797" s="400"/>
      <c r="AD2797" s="400"/>
      <c r="AE2797" s="400"/>
      <c r="AF2797" s="400"/>
      <c r="AG2797" s="408"/>
      <c r="AH2797" s="400"/>
      <c r="AI2797" s="400"/>
      <c r="AJ2797" s="400"/>
      <c r="AK2797" s="400"/>
      <c r="AL2797" s="6"/>
      <c r="AM2797" s="6"/>
      <c r="AN2797" s="8"/>
    </row>
    <row r="2798" spans="1:40">
      <c r="A2798" s="725"/>
      <c r="B2798" s="727"/>
      <c r="C2798" s="726"/>
      <c r="D2798" s="726"/>
      <c r="E2798" s="400"/>
      <c r="F2798" s="401"/>
      <c r="G2798" s="400"/>
      <c r="H2798" s="400"/>
      <c r="I2798" s="400"/>
      <c r="J2798" s="409"/>
      <c r="K2798" s="400"/>
      <c r="L2798" s="400"/>
      <c r="M2798" s="400"/>
      <c r="N2798" s="400"/>
      <c r="O2798" s="400"/>
      <c r="P2798" s="400"/>
      <c r="Q2798" s="400"/>
      <c r="R2798" s="400"/>
      <c r="S2798" s="400"/>
      <c r="T2798" s="400"/>
      <c r="V2798" s="403"/>
      <c r="W2798" s="403"/>
      <c r="X2798" s="403"/>
      <c r="Y2798" s="400"/>
      <c r="Z2798" s="400"/>
      <c r="AA2798" s="400"/>
      <c r="AB2798" s="400"/>
      <c r="AC2798" s="400"/>
      <c r="AD2798" s="400"/>
      <c r="AE2798" s="400"/>
      <c r="AF2798" s="400"/>
      <c r="AG2798" s="408"/>
      <c r="AH2798" s="400"/>
      <c r="AI2798" s="400"/>
      <c r="AJ2798" s="400"/>
      <c r="AK2798" s="400"/>
      <c r="AL2798" s="6"/>
      <c r="AM2798" s="6"/>
      <c r="AN2798" s="8"/>
    </row>
    <row r="2799" spans="1:40">
      <c r="A2799" s="725"/>
      <c r="B2799" s="727"/>
      <c r="C2799" s="726"/>
      <c r="D2799" s="726"/>
      <c r="E2799" s="400"/>
      <c r="F2799" s="401"/>
      <c r="G2799" s="400"/>
      <c r="H2799" s="400"/>
      <c r="I2799" s="400"/>
      <c r="J2799" s="409"/>
      <c r="K2799" s="400"/>
      <c r="L2799" s="400"/>
      <c r="M2799" s="400"/>
      <c r="N2799" s="400"/>
      <c r="O2799" s="400"/>
      <c r="P2799" s="400"/>
      <c r="Q2799" s="400"/>
      <c r="R2799" s="400"/>
      <c r="S2799" s="400"/>
      <c r="T2799" s="400"/>
      <c r="V2799" s="403"/>
      <c r="W2799" s="403"/>
      <c r="X2799" s="403"/>
      <c r="Y2799" s="400"/>
      <c r="Z2799" s="400"/>
      <c r="AA2799" s="400"/>
      <c r="AB2799" s="400"/>
      <c r="AC2799" s="400"/>
      <c r="AD2799" s="400"/>
      <c r="AE2799" s="400"/>
      <c r="AF2799" s="400"/>
      <c r="AG2799" s="408"/>
      <c r="AH2799" s="400"/>
      <c r="AI2799" s="400"/>
      <c r="AJ2799" s="400"/>
      <c r="AK2799" s="400"/>
      <c r="AL2799" s="6"/>
      <c r="AM2799" s="6"/>
      <c r="AN2799" s="8"/>
    </row>
    <row r="2800" spans="1:40">
      <c r="A2800" s="725"/>
      <c r="B2800" s="727"/>
      <c r="C2800" s="726"/>
      <c r="D2800" s="726"/>
      <c r="E2800" s="400"/>
      <c r="F2800" s="401"/>
      <c r="G2800" s="400"/>
      <c r="H2800" s="400"/>
      <c r="I2800" s="400"/>
      <c r="J2800" s="409"/>
      <c r="K2800" s="400"/>
      <c r="L2800" s="400"/>
      <c r="M2800" s="400"/>
      <c r="N2800" s="400"/>
      <c r="O2800" s="400"/>
      <c r="P2800" s="400"/>
      <c r="Q2800" s="400"/>
      <c r="R2800" s="400"/>
      <c r="S2800" s="400"/>
      <c r="T2800" s="400"/>
      <c r="V2800" s="403"/>
      <c r="W2800" s="403"/>
      <c r="X2800" s="403"/>
      <c r="Y2800" s="400"/>
      <c r="Z2800" s="400"/>
      <c r="AA2800" s="400"/>
      <c r="AB2800" s="400"/>
      <c r="AC2800" s="400"/>
      <c r="AD2800" s="400"/>
      <c r="AE2800" s="400"/>
      <c r="AF2800" s="400"/>
      <c r="AG2800" s="408"/>
      <c r="AH2800" s="400"/>
      <c r="AI2800" s="400"/>
      <c r="AJ2800" s="400"/>
      <c r="AK2800" s="400"/>
      <c r="AL2800" s="6"/>
      <c r="AM2800" s="6"/>
      <c r="AN2800" s="8"/>
    </row>
    <row r="2801" spans="1:40">
      <c r="A2801" s="725"/>
      <c r="B2801" s="727"/>
      <c r="C2801" s="726"/>
      <c r="D2801" s="726"/>
      <c r="E2801" s="400"/>
      <c r="F2801" s="401"/>
      <c r="G2801" s="400"/>
      <c r="H2801" s="400"/>
      <c r="I2801" s="400"/>
      <c r="J2801" s="409"/>
      <c r="K2801" s="400"/>
      <c r="L2801" s="400"/>
      <c r="M2801" s="400"/>
      <c r="N2801" s="400"/>
      <c r="O2801" s="400"/>
      <c r="P2801" s="400"/>
      <c r="Q2801" s="400"/>
      <c r="R2801" s="400"/>
      <c r="S2801" s="400"/>
      <c r="T2801" s="400"/>
      <c r="V2801" s="403"/>
      <c r="W2801" s="403"/>
      <c r="X2801" s="403"/>
      <c r="Y2801" s="400"/>
      <c r="Z2801" s="400"/>
      <c r="AA2801" s="400"/>
      <c r="AB2801" s="400"/>
      <c r="AC2801" s="400"/>
      <c r="AD2801" s="400"/>
      <c r="AE2801" s="400"/>
      <c r="AF2801" s="400"/>
      <c r="AG2801" s="408"/>
      <c r="AH2801" s="400"/>
      <c r="AI2801" s="400"/>
      <c r="AJ2801" s="400"/>
      <c r="AK2801" s="400"/>
      <c r="AL2801" s="6"/>
      <c r="AM2801" s="6"/>
      <c r="AN2801" s="8"/>
    </row>
    <row r="2802" spans="1:40">
      <c r="A2802" s="725"/>
      <c r="B2802" s="727"/>
      <c r="C2802" s="726"/>
      <c r="D2802" s="726"/>
      <c r="E2802" s="400"/>
      <c r="F2802" s="401"/>
      <c r="G2802" s="400"/>
      <c r="H2802" s="400"/>
      <c r="I2802" s="400"/>
      <c r="J2802" s="409"/>
      <c r="K2802" s="400"/>
      <c r="L2802" s="400"/>
      <c r="M2802" s="400"/>
      <c r="N2802" s="400"/>
      <c r="O2802" s="400"/>
      <c r="P2802" s="400"/>
      <c r="Q2802" s="400"/>
      <c r="R2802" s="400"/>
      <c r="S2802" s="400"/>
      <c r="T2802" s="400"/>
      <c r="V2802" s="403"/>
      <c r="W2802" s="403"/>
      <c r="X2802" s="403"/>
      <c r="Y2802" s="400"/>
      <c r="Z2802" s="400"/>
      <c r="AA2802" s="400"/>
      <c r="AB2802" s="400"/>
      <c r="AC2802" s="400"/>
      <c r="AD2802" s="400"/>
      <c r="AE2802" s="400"/>
      <c r="AF2802" s="400"/>
      <c r="AG2802" s="408"/>
      <c r="AH2802" s="400"/>
      <c r="AI2802" s="400"/>
      <c r="AJ2802" s="400"/>
      <c r="AK2802" s="400"/>
      <c r="AL2802" s="6"/>
      <c r="AM2802" s="6"/>
      <c r="AN2802" s="8"/>
    </row>
    <row r="2803" spans="1:40">
      <c r="A2803" s="725"/>
      <c r="B2803" s="727"/>
      <c r="C2803" s="726"/>
      <c r="D2803" s="726"/>
      <c r="E2803" s="400"/>
      <c r="F2803" s="401"/>
      <c r="G2803" s="400"/>
      <c r="H2803" s="400"/>
      <c r="I2803" s="400"/>
      <c r="J2803" s="409"/>
      <c r="K2803" s="400"/>
      <c r="L2803" s="400"/>
      <c r="M2803" s="400"/>
      <c r="N2803" s="400"/>
      <c r="O2803" s="400"/>
      <c r="P2803" s="400"/>
      <c r="Q2803" s="400"/>
      <c r="R2803" s="400"/>
      <c r="S2803" s="400"/>
      <c r="T2803" s="400"/>
      <c r="V2803" s="403"/>
      <c r="W2803" s="403"/>
      <c r="X2803" s="403"/>
      <c r="Y2803" s="400"/>
      <c r="Z2803" s="400"/>
      <c r="AA2803" s="400"/>
      <c r="AB2803" s="400"/>
      <c r="AC2803" s="400"/>
      <c r="AD2803" s="400"/>
      <c r="AE2803" s="400"/>
      <c r="AF2803" s="400"/>
      <c r="AG2803" s="408"/>
      <c r="AH2803" s="400"/>
      <c r="AI2803" s="400"/>
      <c r="AJ2803" s="400"/>
      <c r="AK2803" s="400"/>
      <c r="AL2803" s="6"/>
      <c r="AM2803" s="6"/>
      <c r="AN2803" s="8"/>
    </row>
    <row r="2804" spans="1:40">
      <c r="A2804" s="725"/>
      <c r="B2804" s="727"/>
      <c r="C2804" s="726"/>
      <c r="D2804" s="726"/>
      <c r="E2804" s="400"/>
      <c r="F2804" s="401"/>
      <c r="G2804" s="400"/>
      <c r="H2804" s="400"/>
      <c r="I2804" s="400"/>
      <c r="J2804" s="409"/>
      <c r="K2804" s="400"/>
      <c r="L2804" s="400"/>
      <c r="M2804" s="400"/>
      <c r="N2804" s="400"/>
      <c r="O2804" s="400"/>
      <c r="P2804" s="400"/>
      <c r="Q2804" s="400"/>
      <c r="R2804" s="400"/>
      <c r="S2804" s="400"/>
      <c r="T2804" s="400"/>
      <c r="V2804" s="403"/>
      <c r="W2804" s="403"/>
      <c r="X2804" s="403"/>
      <c r="Y2804" s="400"/>
      <c r="Z2804" s="400"/>
      <c r="AA2804" s="400"/>
      <c r="AB2804" s="400"/>
      <c r="AC2804" s="400"/>
      <c r="AD2804" s="400"/>
      <c r="AE2804" s="400"/>
      <c r="AF2804" s="400"/>
      <c r="AG2804" s="408"/>
      <c r="AH2804" s="400"/>
      <c r="AI2804" s="400"/>
      <c r="AJ2804" s="400"/>
      <c r="AK2804" s="400"/>
      <c r="AL2804" s="6"/>
      <c r="AM2804" s="6"/>
      <c r="AN2804" s="8"/>
    </row>
    <row r="2805" spans="1:40">
      <c r="A2805" s="725"/>
      <c r="B2805" s="727"/>
      <c r="C2805" s="726"/>
      <c r="D2805" s="726"/>
      <c r="E2805" s="400"/>
      <c r="F2805" s="401"/>
      <c r="G2805" s="400"/>
      <c r="H2805" s="400"/>
      <c r="I2805" s="400"/>
      <c r="J2805" s="409"/>
      <c r="K2805" s="400"/>
      <c r="L2805" s="400"/>
      <c r="M2805" s="400"/>
      <c r="N2805" s="400"/>
      <c r="O2805" s="400"/>
      <c r="P2805" s="400"/>
      <c r="Q2805" s="400"/>
      <c r="R2805" s="400"/>
      <c r="S2805" s="400"/>
      <c r="T2805" s="400"/>
      <c r="V2805" s="403"/>
      <c r="W2805" s="403"/>
      <c r="X2805" s="403"/>
      <c r="Y2805" s="400"/>
      <c r="Z2805" s="400"/>
      <c r="AA2805" s="400"/>
      <c r="AB2805" s="400"/>
      <c r="AC2805" s="400"/>
      <c r="AD2805" s="400"/>
      <c r="AE2805" s="400"/>
      <c r="AF2805" s="400"/>
      <c r="AG2805" s="408"/>
      <c r="AH2805" s="400"/>
      <c r="AI2805" s="400"/>
      <c r="AJ2805" s="400"/>
      <c r="AK2805" s="400"/>
      <c r="AL2805" s="6"/>
      <c r="AM2805" s="6"/>
      <c r="AN2805" s="8"/>
    </row>
    <row r="2806" spans="1:40">
      <c r="A2806" s="725"/>
      <c r="B2806" s="727"/>
      <c r="C2806" s="726"/>
      <c r="D2806" s="726"/>
      <c r="E2806" s="400"/>
      <c r="F2806" s="401"/>
      <c r="G2806" s="400"/>
      <c r="H2806" s="400"/>
      <c r="I2806" s="400"/>
      <c r="J2806" s="409"/>
      <c r="K2806" s="400"/>
      <c r="L2806" s="400"/>
      <c r="M2806" s="400"/>
      <c r="N2806" s="400"/>
      <c r="O2806" s="400"/>
      <c r="P2806" s="400"/>
      <c r="Q2806" s="400"/>
      <c r="R2806" s="400"/>
      <c r="S2806" s="400"/>
      <c r="T2806" s="400"/>
      <c r="V2806" s="403"/>
      <c r="W2806" s="403"/>
      <c r="X2806" s="403"/>
      <c r="Y2806" s="400"/>
      <c r="Z2806" s="400"/>
      <c r="AA2806" s="400"/>
      <c r="AB2806" s="400"/>
      <c r="AC2806" s="400"/>
      <c r="AD2806" s="400"/>
      <c r="AE2806" s="400"/>
      <c r="AF2806" s="400"/>
      <c r="AG2806" s="408"/>
      <c r="AH2806" s="400"/>
      <c r="AI2806" s="400"/>
      <c r="AJ2806" s="400"/>
      <c r="AK2806" s="400"/>
      <c r="AL2806" s="6"/>
      <c r="AM2806" s="6"/>
      <c r="AN2806" s="8"/>
    </row>
    <row r="2807" spans="1:40">
      <c r="A2807" s="725"/>
      <c r="B2807" s="727"/>
      <c r="C2807" s="726"/>
      <c r="D2807" s="726"/>
      <c r="E2807" s="400"/>
      <c r="F2807" s="401"/>
      <c r="G2807" s="400"/>
      <c r="H2807" s="400"/>
      <c r="I2807" s="400"/>
      <c r="J2807" s="409"/>
      <c r="K2807" s="400"/>
      <c r="L2807" s="400"/>
      <c r="M2807" s="400"/>
      <c r="N2807" s="400"/>
      <c r="O2807" s="400"/>
      <c r="P2807" s="400"/>
      <c r="Q2807" s="400"/>
      <c r="R2807" s="400"/>
      <c r="S2807" s="400"/>
      <c r="T2807" s="400"/>
      <c r="V2807" s="403"/>
      <c r="W2807" s="403"/>
      <c r="X2807" s="403"/>
      <c r="Y2807" s="400"/>
      <c r="Z2807" s="400"/>
      <c r="AA2807" s="400"/>
      <c r="AB2807" s="400"/>
      <c r="AC2807" s="400"/>
      <c r="AD2807" s="400"/>
      <c r="AE2807" s="400"/>
      <c r="AF2807" s="400"/>
      <c r="AG2807" s="408"/>
      <c r="AH2807" s="400"/>
      <c r="AI2807" s="400"/>
      <c r="AJ2807" s="400"/>
      <c r="AK2807" s="400"/>
      <c r="AL2807" s="6"/>
      <c r="AM2807" s="6"/>
      <c r="AN2807" s="8"/>
    </row>
    <row r="2808" spans="1:40">
      <c r="A2808" s="725"/>
      <c r="B2808" s="727"/>
      <c r="C2808" s="726"/>
      <c r="D2808" s="726"/>
      <c r="E2808" s="400"/>
      <c r="F2808" s="401"/>
      <c r="G2808" s="400"/>
      <c r="H2808" s="400"/>
      <c r="I2808" s="400"/>
      <c r="J2808" s="409"/>
      <c r="K2808" s="400"/>
      <c r="L2808" s="400"/>
      <c r="M2808" s="400"/>
      <c r="N2808" s="400"/>
      <c r="O2808" s="400"/>
      <c r="P2808" s="400"/>
      <c r="Q2808" s="400"/>
      <c r="R2808" s="400"/>
      <c r="S2808" s="400"/>
      <c r="T2808" s="400"/>
      <c r="V2808" s="403"/>
      <c r="W2808" s="403"/>
      <c r="X2808" s="403"/>
      <c r="Y2808" s="400"/>
      <c r="Z2808" s="400"/>
      <c r="AA2808" s="400"/>
      <c r="AB2808" s="400"/>
      <c r="AC2808" s="400"/>
      <c r="AD2808" s="400"/>
      <c r="AE2808" s="400"/>
      <c r="AF2808" s="400"/>
      <c r="AG2808" s="408"/>
      <c r="AH2808" s="400"/>
      <c r="AI2808" s="400"/>
      <c r="AJ2808" s="400"/>
      <c r="AK2808" s="400"/>
      <c r="AL2808" s="6"/>
      <c r="AM2808" s="6"/>
      <c r="AN2808" s="8"/>
    </row>
    <row r="2809" spans="1:40">
      <c r="A2809" s="725"/>
      <c r="B2809" s="727"/>
      <c r="C2809" s="726"/>
      <c r="D2809" s="726"/>
      <c r="E2809" s="400"/>
      <c r="F2809" s="401"/>
      <c r="G2809" s="400"/>
      <c r="H2809" s="400"/>
      <c r="I2809" s="400"/>
      <c r="J2809" s="409"/>
      <c r="K2809" s="400"/>
      <c r="L2809" s="400"/>
      <c r="M2809" s="400"/>
      <c r="N2809" s="400"/>
      <c r="O2809" s="400"/>
      <c r="P2809" s="400"/>
      <c r="Q2809" s="400"/>
      <c r="R2809" s="400"/>
      <c r="S2809" s="400"/>
      <c r="T2809" s="400"/>
      <c r="V2809" s="403"/>
      <c r="W2809" s="403"/>
      <c r="X2809" s="403"/>
      <c r="Y2809" s="400"/>
      <c r="Z2809" s="400"/>
      <c r="AA2809" s="400"/>
      <c r="AB2809" s="400"/>
      <c r="AC2809" s="400"/>
      <c r="AD2809" s="400"/>
      <c r="AE2809" s="400"/>
      <c r="AF2809" s="400"/>
      <c r="AG2809" s="408"/>
      <c r="AH2809" s="400"/>
      <c r="AI2809" s="400"/>
      <c r="AJ2809" s="400"/>
      <c r="AK2809" s="400"/>
      <c r="AL2809" s="6"/>
      <c r="AM2809" s="6"/>
      <c r="AN2809" s="8"/>
    </row>
    <row r="2810" spans="1:40">
      <c r="A2810" s="725"/>
      <c r="B2810" s="727"/>
      <c r="C2810" s="726"/>
      <c r="D2810" s="726"/>
      <c r="E2810" s="400"/>
      <c r="F2810" s="401"/>
      <c r="G2810" s="400"/>
      <c r="H2810" s="400"/>
      <c r="I2810" s="400"/>
      <c r="J2810" s="409"/>
      <c r="K2810" s="400"/>
      <c r="L2810" s="400"/>
      <c r="M2810" s="400"/>
      <c r="N2810" s="400"/>
      <c r="O2810" s="400"/>
      <c r="P2810" s="400"/>
      <c r="Q2810" s="400"/>
      <c r="R2810" s="400"/>
      <c r="S2810" s="400"/>
      <c r="T2810" s="400"/>
      <c r="V2810" s="403"/>
      <c r="W2810" s="403"/>
      <c r="X2810" s="403"/>
      <c r="Y2810" s="400"/>
      <c r="Z2810" s="400"/>
      <c r="AA2810" s="400"/>
      <c r="AB2810" s="400"/>
      <c r="AC2810" s="400"/>
      <c r="AD2810" s="400"/>
      <c r="AE2810" s="400"/>
      <c r="AF2810" s="400"/>
      <c r="AG2810" s="408"/>
      <c r="AH2810" s="400"/>
      <c r="AI2810" s="400"/>
      <c r="AJ2810" s="400"/>
      <c r="AK2810" s="400"/>
      <c r="AL2810" s="6"/>
      <c r="AM2810" s="6"/>
      <c r="AN2810" s="8"/>
    </row>
    <row r="2811" spans="1:40">
      <c r="A2811" s="725"/>
      <c r="B2811" s="727"/>
      <c r="C2811" s="726"/>
      <c r="D2811" s="726"/>
      <c r="E2811" s="400"/>
      <c r="F2811" s="401"/>
      <c r="G2811" s="400"/>
      <c r="H2811" s="400"/>
      <c r="I2811" s="400"/>
      <c r="J2811" s="409"/>
      <c r="K2811" s="400"/>
      <c r="L2811" s="400"/>
      <c r="M2811" s="400"/>
      <c r="N2811" s="400"/>
      <c r="O2811" s="400"/>
      <c r="P2811" s="400"/>
      <c r="Q2811" s="400"/>
      <c r="R2811" s="400"/>
      <c r="S2811" s="400"/>
      <c r="T2811" s="400"/>
      <c r="V2811" s="403"/>
      <c r="W2811" s="403"/>
      <c r="X2811" s="403"/>
      <c r="Y2811" s="400"/>
      <c r="Z2811" s="400"/>
      <c r="AA2811" s="400"/>
      <c r="AB2811" s="400"/>
      <c r="AC2811" s="400"/>
      <c r="AD2811" s="400"/>
      <c r="AE2811" s="400"/>
      <c r="AF2811" s="400"/>
      <c r="AG2811" s="408"/>
      <c r="AH2811" s="400"/>
      <c r="AI2811" s="400"/>
      <c r="AJ2811" s="400"/>
      <c r="AK2811" s="400"/>
      <c r="AL2811" s="6"/>
      <c r="AM2811" s="6"/>
      <c r="AN2811" s="8"/>
    </row>
    <row r="2812" spans="1:40">
      <c r="A2812" s="725"/>
      <c r="B2812" s="727"/>
      <c r="C2812" s="726"/>
      <c r="D2812" s="726"/>
      <c r="E2812" s="400"/>
      <c r="F2812" s="401"/>
      <c r="G2812" s="400"/>
      <c r="H2812" s="400"/>
      <c r="I2812" s="400"/>
      <c r="J2812" s="409"/>
      <c r="K2812" s="400"/>
      <c r="L2812" s="400"/>
      <c r="M2812" s="400"/>
      <c r="N2812" s="400"/>
      <c r="O2812" s="400"/>
      <c r="P2812" s="400"/>
      <c r="Q2812" s="400"/>
      <c r="R2812" s="400"/>
      <c r="S2812" s="400"/>
      <c r="T2812" s="400"/>
      <c r="V2812" s="403"/>
      <c r="W2812" s="403"/>
      <c r="X2812" s="403"/>
      <c r="Y2812" s="400"/>
      <c r="Z2812" s="400"/>
      <c r="AA2812" s="400"/>
      <c r="AB2812" s="400"/>
      <c r="AC2812" s="400"/>
      <c r="AD2812" s="400"/>
      <c r="AE2812" s="400"/>
      <c r="AF2812" s="400"/>
      <c r="AG2812" s="408"/>
      <c r="AH2812" s="400"/>
      <c r="AI2812" s="400"/>
      <c r="AJ2812" s="400"/>
      <c r="AK2812" s="400"/>
      <c r="AL2812" s="6"/>
      <c r="AM2812" s="6"/>
      <c r="AN2812" s="8"/>
    </row>
    <row r="2813" spans="1:40">
      <c r="A2813" s="725"/>
      <c r="B2813" s="727"/>
      <c r="C2813" s="726"/>
      <c r="D2813" s="726"/>
      <c r="E2813" s="400"/>
      <c r="F2813" s="401"/>
      <c r="G2813" s="400"/>
      <c r="H2813" s="400"/>
      <c r="I2813" s="400"/>
      <c r="J2813" s="409"/>
      <c r="K2813" s="400"/>
      <c r="L2813" s="400"/>
      <c r="M2813" s="400"/>
      <c r="N2813" s="400"/>
      <c r="O2813" s="400"/>
      <c r="P2813" s="400"/>
      <c r="Q2813" s="400"/>
      <c r="R2813" s="400"/>
      <c r="S2813" s="400"/>
      <c r="T2813" s="400"/>
      <c r="V2813" s="403"/>
      <c r="W2813" s="403"/>
      <c r="X2813" s="403"/>
      <c r="Y2813" s="400"/>
      <c r="Z2813" s="400"/>
      <c r="AA2813" s="400"/>
      <c r="AB2813" s="400"/>
      <c r="AC2813" s="400"/>
      <c r="AD2813" s="400"/>
      <c r="AE2813" s="400"/>
      <c r="AF2813" s="400"/>
      <c r="AG2813" s="408"/>
      <c r="AH2813" s="400"/>
      <c r="AI2813" s="400"/>
      <c r="AJ2813" s="400"/>
      <c r="AK2813" s="400"/>
      <c r="AL2813" s="6"/>
      <c r="AM2813" s="6"/>
      <c r="AN2813" s="8"/>
    </row>
    <row r="2814" spans="1:40">
      <c r="A2814" s="725"/>
      <c r="B2814" s="727"/>
      <c r="C2814" s="726"/>
      <c r="D2814" s="726"/>
      <c r="E2814" s="400"/>
      <c r="F2814" s="401"/>
      <c r="G2814" s="400"/>
      <c r="H2814" s="400"/>
      <c r="I2814" s="400"/>
      <c r="J2814" s="409"/>
      <c r="K2814" s="400"/>
      <c r="L2814" s="400"/>
      <c r="M2814" s="400"/>
      <c r="N2814" s="400"/>
      <c r="O2814" s="400"/>
      <c r="P2814" s="400"/>
      <c r="Q2814" s="400"/>
      <c r="R2814" s="400"/>
      <c r="S2814" s="400"/>
      <c r="T2814" s="400"/>
      <c r="V2814" s="403"/>
      <c r="W2814" s="403"/>
      <c r="X2814" s="403"/>
      <c r="Y2814" s="400"/>
      <c r="Z2814" s="400"/>
      <c r="AA2814" s="400"/>
      <c r="AB2814" s="400"/>
      <c r="AC2814" s="400"/>
      <c r="AD2814" s="400"/>
      <c r="AE2814" s="400"/>
      <c r="AF2814" s="400"/>
      <c r="AG2814" s="408"/>
      <c r="AH2814" s="400"/>
      <c r="AI2814" s="400"/>
      <c r="AJ2814" s="400"/>
      <c r="AK2814" s="400"/>
      <c r="AL2814" s="6"/>
      <c r="AM2814" s="6"/>
      <c r="AN2814" s="8"/>
    </row>
    <row r="2815" spans="1:40">
      <c r="A2815" s="725"/>
      <c r="B2815" s="727"/>
      <c r="C2815" s="726"/>
      <c r="D2815" s="726"/>
      <c r="E2815" s="400"/>
      <c r="F2815" s="401"/>
      <c r="G2815" s="400"/>
      <c r="H2815" s="400"/>
      <c r="I2815" s="400"/>
      <c r="J2815" s="409"/>
      <c r="K2815" s="400"/>
      <c r="L2815" s="400"/>
      <c r="M2815" s="400"/>
      <c r="N2815" s="400"/>
      <c r="O2815" s="400"/>
      <c r="P2815" s="400"/>
      <c r="Q2815" s="400"/>
      <c r="R2815" s="400"/>
      <c r="S2815" s="400"/>
      <c r="T2815" s="400"/>
      <c r="V2815" s="403"/>
      <c r="W2815" s="403"/>
      <c r="X2815" s="403"/>
      <c r="Y2815" s="400"/>
      <c r="Z2815" s="400"/>
      <c r="AA2815" s="400"/>
      <c r="AB2815" s="400"/>
      <c r="AC2815" s="400"/>
      <c r="AD2815" s="400"/>
      <c r="AE2815" s="400"/>
      <c r="AF2815" s="400"/>
      <c r="AG2815" s="408"/>
      <c r="AH2815" s="400"/>
      <c r="AI2815" s="400"/>
      <c r="AJ2815" s="400"/>
      <c r="AK2815" s="400"/>
      <c r="AL2815" s="6"/>
      <c r="AM2815" s="6"/>
      <c r="AN2815" s="8"/>
    </row>
    <row r="2816" spans="1:40">
      <c r="A2816" s="725"/>
      <c r="B2816" s="727"/>
      <c r="C2816" s="726"/>
      <c r="D2816" s="726"/>
      <c r="E2816" s="400"/>
      <c r="F2816" s="401"/>
      <c r="G2816" s="400"/>
      <c r="H2816" s="400"/>
      <c r="I2816" s="400"/>
      <c r="J2816" s="409"/>
      <c r="K2816" s="400"/>
      <c r="L2816" s="400"/>
      <c r="M2816" s="400"/>
      <c r="N2816" s="400"/>
      <c r="O2816" s="400"/>
      <c r="P2816" s="400"/>
      <c r="Q2816" s="400"/>
      <c r="R2816" s="400"/>
      <c r="S2816" s="400"/>
      <c r="T2816" s="400"/>
      <c r="V2816" s="403"/>
      <c r="W2816" s="403"/>
      <c r="X2816" s="403"/>
      <c r="Y2816" s="400"/>
      <c r="Z2816" s="400"/>
      <c r="AA2816" s="400"/>
      <c r="AB2816" s="400"/>
      <c r="AC2816" s="400"/>
      <c r="AD2816" s="400"/>
      <c r="AE2816" s="400"/>
      <c r="AF2816" s="400"/>
      <c r="AG2816" s="408"/>
      <c r="AH2816" s="400"/>
      <c r="AI2816" s="400"/>
      <c r="AJ2816" s="400"/>
      <c r="AK2816" s="400"/>
      <c r="AL2816" s="6"/>
      <c r="AM2816" s="6"/>
      <c r="AN2816" s="8"/>
    </row>
    <row r="2817" spans="1:40">
      <c r="A2817" s="725"/>
      <c r="B2817" s="727"/>
      <c r="C2817" s="726"/>
      <c r="D2817" s="726"/>
      <c r="E2817" s="400"/>
      <c r="F2817" s="401"/>
      <c r="G2817" s="400"/>
      <c r="H2817" s="400"/>
      <c r="I2817" s="400"/>
      <c r="J2817" s="409"/>
      <c r="K2817" s="400"/>
      <c r="L2817" s="400"/>
      <c r="M2817" s="400"/>
      <c r="N2817" s="400"/>
      <c r="O2817" s="400"/>
      <c r="P2817" s="400"/>
      <c r="Q2817" s="400"/>
      <c r="R2817" s="400"/>
      <c r="S2817" s="400"/>
      <c r="T2817" s="400"/>
      <c r="V2817" s="403"/>
      <c r="W2817" s="403"/>
      <c r="X2817" s="403"/>
      <c r="Y2817" s="400"/>
      <c r="Z2817" s="400"/>
      <c r="AA2817" s="400"/>
      <c r="AB2817" s="400"/>
      <c r="AC2817" s="400"/>
      <c r="AD2817" s="400"/>
      <c r="AE2817" s="400"/>
      <c r="AF2817" s="400"/>
      <c r="AG2817" s="408"/>
      <c r="AH2817" s="400"/>
      <c r="AI2817" s="400"/>
      <c r="AJ2817" s="400"/>
      <c r="AK2817" s="400"/>
      <c r="AL2817" s="6"/>
      <c r="AM2817" s="6"/>
      <c r="AN2817" s="8"/>
    </row>
    <row r="2818" spans="1:40">
      <c r="A2818" s="725"/>
      <c r="B2818" s="727"/>
      <c r="C2818" s="726"/>
      <c r="D2818" s="726"/>
      <c r="E2818" s="400"/>
      <c r="F2818" s="401"/>
      <c r="G2818" s="400"/>
      <c r="H2818" s="400"/>
      <c r="I2818" s="400"/>
      <c r="J2818" s="409"/>
      <c r="K2818" s="400"/>
      <c r="L2818" s="400"/>
      <c r="M2818" s="400"/>
      <c r="N2818" s="400"/>
      <c r="O2818" s="400"/>
      <c r="P2818" s="400"/>
      <c r="Q2818" s="400"/>
      <c r="R2818" s="400"/>
      <c r="S2818" s="400"/>
      <c r="T2818" s="400"/>
      <c r="V2818" s="403"/>
      <c r="W2818" s="403"/>
      <c r="X2818" s="403"/>
      <c r="Y2818" s="400"/>
      <c r="Z2818" s="400"/>
      <c r="AA2818" s="400"/>
      <c r="AB2818" s="400"/>
      <c r="AC2818" s="400"/>
      <c r="AD2818" s="400"/>
      <c r="AE2818" s="400"/>
      <c r="AF2818" s="400"/>
      <c r="AG2818" s="408"/>
      <c r="AH2818" s="400"/>
      <c r="AI2818" s="400"/>
      <c r="AJ2818" s="400"/>
      <c r="AK2818" s="400"/>
      <c r="AL2818" s="6"/>
      <c r="AM2818" s="6"/>
      <c r="AN2818" s="8"/>
    </row>
    <row r="2819" spans="1:40">
      <c r="A2819" s="725"/>
      <c r="B2819" s="727"/>
      <c r="C2819" s="726"/>
      <c r="D2819" s="726"/>
      <c r="E2819" s="400"/>
      <c r="F2819" s="401"/>
      <c r="G2819" s="400"/>
      <c r="H2819" s="400"/>
      <c r="I2819" s="400"/>
      <c r="J2819" s="409"/>
      <c r="K2819" s="400"/>
      <c r="L2819" s="400"/>
      <c r="M2819" s="400"/>
      <c r="N2819" s="400"/>
      <c r="O2819" s="400"/>
      <c r="P2819" s="400"/>
      <c r="Q2819" s="400"/>
      <c r="R2819" s="400"/>
      <c r="S2819" s="400"/>
      <c r="T2819" s="400"/>
      <c r="V2819" s="403"/>
      <c r="W2819" s="403"/>
      <c r="X2819" s="403"/>
      <c r="Y2819" s="400"/>
      <c r="Z2819" s="400"/>
      <c r="AA2819" s="400"/>
      <c r="AB2819" s="400"/>
      <c r="AC2819" s="400"/>
      <c r="AD2819" s="400"/>
      <c r="AE2819" s="400"/>
      <c r="AF2819" s="400"/>
      <c r="AG2819" s="408"/>
      <c r="AH2819" s="400"/>
      <c r="AI2819" s="400"/>
      <c r="AJ2819" s="400"/>
      <c r="AK2819" s="400"/>
      <c r="AL2819" s="6"/>
      <c r="AM2819" s="6"/>
      <c r="AN2819" s="8"/>
    </row>
    <row r="2820" spans="1:40">
      <c r="A2820" s="725"/>
      <c r="B2820" s="727"/>
      <c r="C2820" s="726"/>
      <c r="D2820" s="726"/>
      <c r="E2820" s="400"/>
      <c r="F2820" s="401"/>
      <c r="G2820" s="400"/>
      <c r="H2820" s="400"/>
      <c r="I2820" s="400"/>
      <c r="J2820" s="409"/>
      <c r="K2820" s="400"/>
      <c r="L2820" s="400"/>
      <c r="M2820" s="400"/>
      <c r="N2820" s="400"/>
      <c r="O2820" s="400"/>
      <c r="P2820" s="400"/>
      <c r="Q2820" s="400"/>
      <c r="R2820" s="400"/>
      <c r="S2820" s="400"/>
      <c r="T2820" s="400"/>
      <c r="V2820" s="403"/>
      <c r="W2820" s="403"/>
      <c r="X2820" s="403"/>
      <c r="Y2820" s="400"/>
      <c r="Z2820" s="400"/>
      <c r="AA2820" s="400"/>
      <c r="AB2820" s="400"/>
      <c r="AC2820" s="400"/>
      <c r="AD2820" s="400"/>
      <c r="AE2820" s="400"/>
      <c r="AF2820" s="400"/>
      <c r="AG2820" s="408"/>
      <c r="AH2820" s="400"/>
      <c r="AI2820" s="400"/>
      <c r="AJ2820" s="400"/>
      <c r="AK2820" s="400"/>
      <c r="AL2820" s="6"/>
      <c r="AM2820" s="6"/>
      <c r="AN2820" s="8"/>
    </row>
    <row r="2821" spans="1:40">
      <c r="A2821" s="725"/>
      <c r="B2821" s="727"/>
      <c r="C2821" s="726"/>
      <c r="D2821" s="726"/>
      <c r="E2821" s="400"/>
      <c r="F2821" s="401"/>
      <c r="G2821" s="400"/>
      <c r="H2821" s="400"/>
      <c r="I2821" s="400"/>
      <c r="J2821" s="409"/>
      <c r="K2821" s="400"/>
      <c r="L2821" s="400"/>
      <c r="M2821" s="400"/>
      <c r="N2821" s="400"/>
      <c r="O2821" s="400"/>
      <c r="P2821" s="400"/>
      <c r="Q2821" s="400"/>
      <c r="R2821" s="400"/>
      <c r="S2821" s="400"/>
      <c r="T2821" s="400"/>
      <c r="V2821" s="403"/>
      <c r="W2821" s="403"/>
      <c r="X2821" s="403"/>
      <c r="Y2821" s="400"/>
      <c r="Z2821" s="400"/>
      <c r="AA2821" s="400"/>
      <c r="AB2821" s="400"/>
      <c r="AC2821" s="400"/>
      <c r="AD2821" s="400"/>
      <c r="AE2821" s="400"/>
      <c r="AF2821" s="400"/>
      <c r="AG2821" s="408"/>
      <c r="AH2821" s="400"/>
      <c r="AI2821" s="400"/>
      <c r="AJ2821" s="400"/>
      <c r="AK2821" s="400"/>
      <c r="AL2821" s="6"/>
      <c r="AM2821" s="6"/>
      <c r="AN2821" s="8"/>
    </row>
    <row r="2822" spans="1:40">
      <c r="A2822" s="725"/>
      <c r="B2822" s="727"/>
      <c r="C2822" s="726"/>
      <c r="D2822" s="726"/>
      <c r="E2822" s="400"/>
      <c r="F2822" s="401"/>
      <c r="G2822" s="400"/>
      <c r="H2822" s="400"/>
      <c r="I2822" s="400"/>
      <c r="J2822" s="409"/>
      <c r="K2822" s="400"/>
      <c r="L2822" s="400"/>
      <c r="M2822" s="400"/>
      <c r="N2822" s="400"/>
      <c r="O2822" s="400"/>
      <c r="P2822" s="400"/>
      <c r="Q2822" s="400"/>
      <c r="R2822" s="400"/>
      <c r="S2822" s="400"/>
      <c r="T2822" s="400"/>
      <c r="V2822" s="403"/>
      <c r="W2822" s="403"/>
      <c r="X2822" s="403"/>
      <c r="Y2822" s="400"/>
      <c r="Z2822" s="400"/>
      <c r="AA2822" s="400"/>
      <c r="AB2822" s="400"/>
      <c r="AC2822" s="400"/>
      <c r="AD2822" s="400"/>
      <c r="AE2822" s="400"/>
      <c r="AF2822" s="400"/>
      <c r="AG2822" s="408"/>
      <c r="AH2822" s="400"/>
      <c r="AI2822" s="400"/>
      <c r="AJ2822" s="400"/>
      <c r="AK2822" s="400"/>
      <c r="AL2822" s="6"/>
      <c r="AM2822" s="6"/>
      <c r="AN2822" s="8"/>
    </row>
    <row r="2823" spans="1:40">
      <c r="A2823" s="725"/>
      <c r="B2823" s="727"/>
      <c r="C2823" s="726"/>
      <c r="D2823" s="726"/>
      <c r="E2823" s="400"/>
      <c r="F2823" s="401"/>
      <c r="G2823" s="400"/>
      <c r="H2823" s="400"/>
      <c r="I2823" s="400"/>
      <c r="J2823" s="409"/>
      <c r="K2823" s="400"/>
      <c r="L2823" s="400"/>
      <c r="M2823" s="400"/>
      <c r="N2823" s="400"/>
      <c r="O2823" s="400"/>
      <c r="P2823" s="400"/>
      <c r="Q2823" s="400"/>
      <c r="R2823" s="400"/>
      <c r="S2823" s="400"/>
      <c r="T2823" s="400"/>
      <c r="V2823" s="403"/>
      <c r="W2823" s="403"/>
      <c r="X2823" s="403"/>
      <c r="Y2823" s="400"/>
      <c r="Z2823" s="400"/>
      <c r="AA2823" s="400"/>
      <c r="AB2823" s="400"/>
      <c r="AC2823" s="400"/>
      <c r="AD2823" s="400"/>
      <c r="AE2823" s="400"/>
      <c r="AF2823" s="400"/>
      <c r="AG2823" s="408"/>
      <c r="AH2823" s="400"/>
      <c r="AI2823" s="400"/>
      <c r="AJ2823" s="400"/>
      <c r="AK2823" s="400"/>
      <c r="AL2823" s="6"/>
      <c r="AM2823" s="6"/>
      <c r="AN2823" s="8"/>
    </row>
    <row r="2824" spans="1:40">
      <c r="A2824" s="725"/>
      <c r="B2824" s="727"/>
      <c r="C2824" s="726"/>
      <c r="D2824" s="726"/>
      <c r="E2824" s="400"/>
      <c r="F2824" s="401"/>
      <c r="G2824" s="400"/>
      <c r="H2824" s="400"/>
      <c r="I2824" s="400"/>
      <c r="J2824" s="409"/>
      <c r="K2824" s="400"/>
      <c r="L2824" s="400"/>
      <c r="M2824" s="400"/>
      <c r="N2824" s="400"/>
      <c r="O2824" s="400"/>
      <c r="P2824" s="400"/>
      <c r="Q2824" s="400"/>
      <c r="R2824" s="400"/>
      <c r="S2824" s="400"/>
      <c r="T2824" s="400"/>
      <c r="V2824" s="403"/>
      <c r="W2824" s="403"/>
      <c r="X2824" s="403"/>
      <c r="Y2824" s="400"/>
      <c r="Z2824" s="400"/>
      <c r="AA2824" s="400"/>
      <c r="AB2824" s="400"/>
      <c r="AC2824" s="400"/>
      <c r="AD2824" s="400"/>
      <c r="AE2824" s="400"/>
      <c r="AF2824" s="400"/>
      <c r="AG2824" s="408"/>
      <c r="AH2824" s="400"/>
      <c r="AI2824" s="400"/>
      <c r="AJ2824" s="400"/>
      <c r="AK2824" s="400"/>
      <c r="AL2824" s="6"/>
      <c r="AM2824" s="6"/>
      <c r="AN2824" s="8"/>
    </row>
    <row r="2825" spans="1:40">
      <c r="A2825" s="725"/>
      <c r="B2825" s="727"/>
      <c r="C2825" s="726"/>
      <c r="D2825" s="726"/>
      <c r="E2825" s="400"/>
      <c r="F2825" s="401"/>
      <c r="G2825" s="400"/>
      <c r="H2825" s="400"/>
      <c r="I2825" s="400"/>
      <c r="J2825" s="409"/>
      <c r="K2825" s="400"/>
      <c r="L2825" s="400"/>
      <c r="M2825" s="400"/>
      <c r="N2825" s="400"/>
      <c r="O2825" s="400"/>
      <c r="P2825" s="400"/>
      <c r="Q2825" s="400"/>
      <c r="R2825" s="400"/>
      <c r="S2825" s="400"/>
      <c r="T2825" s="400"/>
      <c r="V2825" s="403"/>
      <c r="W2825" s="403"/>
      <c r="X2825" s="403"/>
      <c r="Y2825" s="400"/>
      <c r="Z2825" s="400"/>
      <c r="AA2825" s="400"/>
      <c r="AB2825" s="400"/>
      <c r="AC2825" s="400"/>
      <c r="AD2825" s="400"/>
      <c r="AE2825" s="400"/>
      <c r="AF2825" s="400"/>
      <c r="AG2825" s="408"/>
      <c r="AH2825" s="400"/>
      <c r="AI2825" s="400"/>
      <c r="AJ2825" s="400"/>
      <c r="AK2825" s="400"/>
      <c r="AL2825" s="6"/>
      <c r="AM2825" s="6"/>
      <c r="AN2825" s="8"/>
    </row>
    <row r="2826" spans="1:40">
      <c r="A2826" s="725"/>
      <c r="B2826" s="727"/>
      <c r="C2826" s="726"/>
      <c r="D2826" s="726"/>
      <c r="E2826" s="400"/>
      <c r="F2826" s="401"/>
      <c r="G2826" s="400"/>
      <c r="H2826" s="400"/>
      <c r="I2826" s="400"/>
      <c r="J2826" s="409"/>
      <c r="K2826" s="400"/>
      <c r="L2826" s="400"/>
      <c r="M2826" s="400"/>
      <c r="N2826" s="400"/>
      <c r="O2826" s="400"/>
      <c r="P2826" s="400"/>
      <c r="Q2826" s="400"/>
      <c r="R2826" s="400"/>
      <c r="S2826" s="400"/>
      <c r="T2826" s="400"/>
      <c r="V2826" s="403"/>
      <c r="W2826" s="403"/>
      <c r="X2826" s="403"/>
      <c r="Y2826" s="400"/>
      <c r="Z2826" s="400"/>
      <c r="AA2826" s="400"/>
      <c r="AB2826" s="400"/>
      <c r="AC2826" s="400"/>
      <c r="AD2826" s="400"/>
      <c r="AE2826" s="400"/>
      <c r="AF2826" s="400"/>
      <c r="AG2826" s="408"/>
      <c r="AH2826" s="400"/>
      <c r="AI2826" s="400"/>
      <c r="AJ2826" s="400"/>
      <c r="AK2826" s="400"/>
      <c r="AL2826" s="6"/>
      <c r="AM2826" s="6"/>
      <c r="AN2826" s="8"/>
    </row>
    <row r="2827" spans="1:40">
      <c r="A2827" s="725"/>
      <c r="B2827" s="727"/>
      <c r="C2827" s="726"/>
      <c r="D2827" s="726"/>
      <c r="E2827" s="400"/>
      <c r="F2827" s="401"/>
      <c r="G2827" s="400"/>
      <c r="H2827" s="400"/>
      <c r="I2827" s="400"/>
      <c r="J2827" s="409"/>
      <c r="K2827" s="400"/>
      <c r="L2827" s="400"/>
      <c r="M2827" s="400"/>
      <c r="N2827" s="400"/>
      <c r="O2827" s="400"/>
      <c r="P2827" s="400"/>
      <c r="Q2827" s="400"/>
      <c r="R2827" s="400"/>
      <c r="S2827" s="400"/>
      <c r="T2827" s="400"/>
      <c r="V2827" s="403"/>
      <c r="W2827" s="403"/>
      <c r="X2827" s="403"/>
      <c r="Y2827" s="400"/>
      <c r="Z2827" s="400"/>
      <c r="AA2827" s="400"/>
      <c r="AB2827" s="400"/>
      <c r="AC2827" s="400"/>
      <c r="AD2827" s="400"/>
      <c r="AE2827" s="400"/>
      <c r="AF2827" s="400"/>
      <c r="AG2827" s="408"/>
      <c r="AH2827" s="400"/>
      <c r="AI2827" s="400"/>
      <c r="AJ2827" s="400"/>
      <c r="AK2827" s="400"/>
      <c r="AL2827" s="6"/>
      <c r="AM2827" s="6"/>
      <c r="AN2827" s="8"/>
    </row>
    <row r="2828" spans="1:40">
      <c r="A2828" s="725"/>
      <c r="B2828" s="727"/>
      <c r="C2828" s="726"/>
      <c r="D2828" s="726"/>
      <c r="E2828" s="400"/>
      <c r="F2828" s="401"/>
      <c r="G2828" s="400"/>
      <c r="H2828" s="400"/>
      <c r="I2828" s="400"/>
      <c r="J2828" s="409"/>
      <c r="K2828" s="400"/>
      <c r="L2828" s="400"/>
      <c r="M2828" s="400"/>
      <c r="N2828" s="400"/>
      <c r="O2828" s="400"/>
      <c r="P2828" s="400"/>
      <c r="Q2828" s="400"/>
      <c r="R2828" s="400"/>
      <c r="S2828" s="400"/>
      <c r="T2828" s="400"/>
      <c r="V2828" s="403"/>
      <c r="W2828" s="403"/>
      <c r="X2828" s="403"/>
      <c r="Y2828" s="400"/>
      <c r="Z2828" s="400"/>
      <c r="AA2828" s="400"/>
      <c r="AB2828" s="400"/>
      <c r="AC2828" s="400"/>
      <c r="AD2828" s="400"/>
      <c r="AE2828" s="400"/>
      <c r="AF2828" s="400"/>
      <c r="AG2828" s="408"/>
      <c r="AH2828" s="400"/>
      <c r="AI2828" s="400"/>
      <c r="AJ2828" s="400"/>
      <c r="AK2828" s="400"/>
      <c r="AL2828" s="6"/>
      <c r="AM2828" s="6"/>
      <c r="AN2828" s="8"/>
    </row>
    <row r="2829" spans="1:40">
      <c r="A2829" s="725"/>
      <c r="B2829" s="727"/>
      <c r="C2829" s="726"/>
      <c r="D2829" s="726"/>
      <c r="E2829" s="400"/>
      <c r="F2829" s="401"/>
      <c r="G2829" s="400"/>
      <c r="H2829" s="400"/>
      <c r="I2829" s="400"/>
      <c r="J2829" s="409"/>
      <c r="K2829" s="400"/>
      <c r="L2829" s="400"/>
      <c r="M2829" s="400"/>
      <c r="N2829" s="400"/>
      <c r="O2829" s="400"/>
      <c r="P2829" s="400"/>
      <c r="Q2829" s="400"/>
      <c r="R2829" s="400"/>
      <c r="S2829" s="400"/>
      <c r="T2829" s="400"/>
      <c r="V2829" s="403"/>
      <c r="W2829" s="403"/>
      <c r="X2829" s="403"/>
      <c r="Y2829" s="400"/>
      <c r="Z2829" s="400"/>
      <c r="AA2829" s="400"/>
      <c r="AB2829" s="400"/>
      <c r="AC2829" s="400"/>
      <c r="AD2829" s="400"/>
      <c r="AE2829" s="400"/>
      <c r="AF2829" s="400"/>
      <c r="AG2829" s="408"/>
      <c r="AH2829" s="400"/>
      <c r="AI2829" s="400"/>
      <c r="AJ2829" s="400"/>
      <c r="AK2829" s="400"/>
      <c r="AL2829" s="6"/>
      <c r="AM2829" s="6"/>
      <c r="AN2829" s="8"/>
    </row>
    <row r="2830" spans="1:40">
      <c r="A2830" s="725"/>
      <c r="B2830" s="727"/>
      <c r="C2830" s="726"/>
      <c r="D2830" s="726"/>
      <c r="E2830" s="400"/>
      <c r="F2830" s="401"/>
      <c r="G2830" s="400"/>
      <c r="H2830" s="400"/>
      <c r="I2830" s="400"/>
      <c r="J2830" s="409"/>
      <c r="K2830" s="400"/>
      <c r="L2830" s="400"/>
      <c r="M2830" s="400"/>
      <c r="N2830" s="400"/>
      <c r="O2830" s="400"/>
      <c r="P2830" s="400"/>
      <c r="Q2830" s="400"/>
      <c r="R2830" s="400"/>
      <c r="S2830" s="400"/>
      <c r="T2830" s="400"/>
      <c r="V2830" s="403"/>
      <c r="W2830" s="403"/>
      <c r="X2830" s="403"/>
      <c r="Y2830" s="400"/>
      <c r="Z2830" s="400"/>
      <c r="AA2830" s="400"/>
      <c r="AB2830" s="400"/>
      <c r="AC2830" s="400"/>
      <c r="AD2830" s="400"/>
      <c r="AE2830" s="400"/>
      <c r="AF2830" s="400"/>
      <c r="AG2830" s="408"/>
      <c r="AH2830" s="400"/>
      <c r="AI2830" s="400"/>
      <c r="AJ2830" s="400"/>
      <c r="AK2830" s="400"/>
      <c r="AL2830" s="6"/>
      <c r="AM2830" s="6"/>
      <c r="AN2830" s="8"/>
    </row>
    <row r="2831" spans="1:40">
      <c r="A2831" s="725"/>
      <c r="B2831" s="727"/>
      <c r="C2831" s="726"/>
      <c r="D2831" s="726"/>
      <c r="E2831" s="400"/>
      <c r="F2831" s="401"/>
      <c r="G2831" s="400"/>
      <c r="H2831" s="400"/>
      <c r="I2831" s="400"/>
      <c r="J2831" s="409"/>
      <c r="K2831" s="400"/>
      <c r="L2831" s="400"/>
      <c r="M2831" s="400"/>
      <c r="N2831" s="400"/>
      <c r="O2831" s="400"/>
      <c r="P2831" s="400"/>
      <c r="Q2831" s="400"/>
      <c r="R2831" s="400"/>
      <c r="S2831" s="400"/>
      <c r="T2831" s="400"/>
      <c r="V2831" s="403"/>
      <c r="W2831" s="403"/>
      <c r="X2831" s="403"/>
      <c r="Y2831" s="400"/>
      <c r="Z2831" s="400"/>
      <c r="AA2831" s="400"/>
      <c r="AB2831" s="400"/>
      <c r="AC2831" s="400"/>
      <c r="AD2831" s="400"/>
      <c r="AE2831" s="400"/>
      <c r="AF2831" s="400"/>
      <c r="AG2831" s="408"/>
      <c r="AH2831" s="400"/>
      <c r="AI2831" s="400"/>
      <c r="AJ2831" s="400"/>
      <c r="AK2831" s="400"/>
      <c r="AL2831" s="6"/>
      <c r="AM2831" s="6"/>
      <c r="AN2831" s="8"/>
    </row>
    <row r="2832" spans="1:40">
      <c r="A2832" s="725"/>
      <c r="B2832" s="727"/>
      <c r="C2832" s="726"/>
      <c r="D2832" s="726"/>
      <c r="E2832" s="400"/>
      <c r="F2832" s="401"/>
      <c r="G2832" s="400"/>
      <c r="H2832" s="400"/>
      <c r="I2832" s="400"/>
      <c r="J2832" s="409"/>
      <c r="K2832" s="400"/>
      <c r="L2832" s="400"/>
      <c r="M2832" s="400"/>
      <c r="N2832" s="400"/>
      <c r="O2832" s="400"/>
      <c r="P2832" s="400"/>
      <c r="Q2832" s="400"/>
      <c r="R2832" s="400"/>
      <c r="S2832" s="400"/>
      <c r="T2832" s="400"/>
      <c r="V2832" s="403"/>
      <c r="W2832" s="403"/>
      <c r="X2832" s="403"/>
      <c r="Y2832" s="400"/>
      <c r="Z2832" s="400"/>
      <c r="AA2832" s="400"/>
      <c r="AB2832" s="400"/>
      <c r="AC2832" s="400"/>
      <c r="AD2832" s="400"/>
      <c r="AE2832" s="400"/>
      <c r="AF2832" s="400"/>
      <c r="AG2832" s="408"/>
      <c r="AH2832" s="400"/>
      <c r="AI2832" s="400"/>
      <c r="AJ2832" s="400"/>
      <c r="AK2832" s="400"/>
      <c r="AL2832" s="6"/>
      <c r="AM2832" s="6"/>
      <c r="AN2832" s="8"/>
    </row>
    <row r="2833" spans="1:40">
      <c r="A2833" s="725"/>
      <c r="B2833" s="727"/>
      <c r="C2833" s="726"/>
      <c r="D2833" s="726"/>
      <c r="E2833" s="400"/>
      <c r="F2833" s="401"/>
      <c r="G2833" s="400"/>
      <c r="H2833" s="400"/>
      <c r="I2833" s="400"/>
      <c r="J2833" s="409"/>
      <c r="K2833" s="400"/>
      <c r="L2833" s="400"/>
      <c r="M2833" s="400"/>
      <c r="N2833" s="400"/>
      <c r="O2833" s="400"/>
      <c r="P2833" s="400"/>
      <c r="Q2833" s="400"/>
      <c r="R2833" s="400"/>
      <c r="S2833" s="400"/>
      <c r="T2833" s="400"/>
      <c r="V2833" s="403"/>
      <c r="W2833" s="403"/>
      <c r="X2833" s="403"/>
      <c r="Y2833" s="400"/>
      <c r="Z2833" s="400"/>
      <c r="AA2833" s="400"/>
      <c r="AB2833" s="400"/>
      <c r="AC2833" s="400"/>
      <c r="AD2833" s="400"/>
      <c r="AE2833" s="400"/>
      <c r="AF2833" s="400"/>
      <c r="AG2833" s="408"/>
      <c r="AH2833" s="400"/>
      <c r="AI2833" s="400"/>
      <c r="AJ2833" s="400"/>
      <c r="AK2833" s="400"/>
      <c r="AL2833" s="6"/>
      <c r="AM2833" s="6"/>
      <c r="AN2833" s="8"/>
    </row>
    <row r="2834" spans="1:40">
      <c r="A2834" s="725"/>
      <c r="B2834" s="727"/>
      <c r="C2834" s="726"/>
      <c r="D2834" s="726"/>
      <c r="E2834" s="400"/>
      <c r="F2834" s="401"/>
      <c r="G2834" s="400"/>
      <c r="H2834" s="400"/>
      <c r="I2834" s="400"/>
      <c r="J2834" s="409"/>
      <c r="K2834" s="400"/>
      <c r="L2834" s="400"/>
      <c r="M2834" s="400"/>
      <c r="N2834" s="400"/>
      <c r="O2834" s="400"/>
      <c r="P2834" s="400"/>
      <c r="Q2834" s="400"/>
      <c r="R2834" s="400"/>
      <c r="S2834" s="400"/>
      <c r="T2834" s="400"/>
      <c r="V2834" s="403"/>
      <c r="W2834" s="403"/>
      <c r="X2834" s="403"/>
      <c r="Y2834" s="400"/>
      <c r="Z2834" s="400"/>
      <c r="AA2834" s="400"/>
      <c r="AB2834" s="400"/>
      <c r="AC2834" s="400"/>
      <c r="AD2834" s="400"/>
      <c r="AE2834" s="400"/>
      <c r="AF2834" s="400"/>
      <c r="AG2834" s="408"/>
      <c r="AH2834" s="400"/>
      <c r="AI2834" s="400"/>
      <c r="AJ2834" s="400"/>
      <c r="AK2834" s="400"/>
      <c r="AL2834" s="6"/>
      <c r="AM2834" s="6"/>
      <c r="AN2834" s="8"/>
    </row>
    <row r="2835" spans="1:40">
      <c r="A2835" s="725"/>
      <c r="B2835" s="727"/>
      <c r="C2835" s="726"/>
      <c r="D2835" s="726"/>
      <c r="E2835" s="400"/>
      <c r="F2835" s="401"/>
      <c r="G2835" s="400"/>
      <c r="H2835" s="400"/>
      <c r="I2835" s="400"/>
      <c r="J2835" s="409"/>
      <c r="K2835" s="400"/>
      <c r="L2835" s="400"/>
      <c r="M2835" s="400"/>
      <c r="N2835" s="400"/>
      <c r="O2835" s="400"/>
      <c r="P2835" s="400"/>
      <c r="Q2835" s="400"/>
      <c r="R2835" s="400"/>
      <c r="S2835" s="400"/>
      <c r="T2835" s="400"/>
      <c r="V2835" s="403"/>
      <c r="W2835" s="403"/>
      <c r="X2835" s="403"/>
      <c r="Y2835" s="400"/>
      <c r="Z2835" s="400"/>
      <c r="AA2835" s="400"/>
      <c r="AB2835" s="400"/>
      <c r="AC2835" s="400"/>
      <c r="AD2835" s="400"/>
      <c r="AE2835" s="400"/>
      <c r="AF2835" s="400"/>
      <c r="AG2835" s="408"/>
      <c r="AH2835" s="400"/>
      <c r="AI2835" s="400"/>
      <c r="AJ2835" s="400"/>
      <c r="AK2835" s="400"/>
      <c r="AL2835" s="6"/>
      <c r="AM2835" s="6"/>
      <c r="AN2835" s="8"/>
    </row>
    <row r="2836" spans="1:40">
      <c r="A2836" s="725"/>
      <c r="B2836" s="727"/>
      <c r="C2836" s="726"/>
      <c r="D2836" s="726"/>
      <c r="E2836" s="400"/>
      <c r="F2836" s="401"/>
      <c r="G2836" s="400"/>
      <c r="H2836" s="400"/>
      <c r="I2836" s="400"/>
      <c r="J2836" s="409"/>
      <c r="K2836" s="400"/>
      <c r="L2836" s="400"/>
      <c r="M2836" s="400"/>
      <c r="N2836" s="400"/>
      <c r="O2836" s="400"/>
      <c r="P2836" s="400"/>
      <c r="Q2836" s="400"/>
      <c r="R2836" s="400"/>
      <c r="S2836" s="400"/>
      <c r="T2836" s="400"/>
      <c r="V2836" s="403"/>
      <c r="W2836" s="403"/>
      <c r="X2836" s="403"/>
      <c r="Y2836" s="400"/>
      <c r="Z2836" s="400"/>
      <c r="AA2836" s="400"/>
      <c r="AB2836" s="400"/>
      <c r="AC2836" s="400"/>
      <c r="AD2836" s="400"/>
      <c r="AE2836" s="400"/>
      <c r="AF2836" s="400"/>
      <c r="AG2836" s="408"/>
      <c r="AH2836" s="400"/>
      <c r="AI2836" s="400"/>
      <c r="AJ2836" s="400"/>
      <c r="AK2836" s="400"/>
      <c r="AL2836" s="6"/>
      <c r="AM2836" s="6"/>
      <c r="AN2836" s="8"/>
    </row>
    <row r="2837" spans="1:40">
      <c r="A2837" s="725"/>
      <c r="B2837" s="727"/>
      <c r="C2837" s="726"/>
      <c r="D2837" s="726"/>
      <c r="E2837" s="400"/>
      <c r="F2837" s="401"/>
      <c r="G2837" s="400"/>
      <c r="H2837" s="400"/>
      <c r="I2837" s="400"/>
      <c r="J2837" s="409"/>
      <c r="K2837" s="400"/>
      <c r="L2837" s="400"/>
      <c r="M2837" s="400"/>
      <c r="N2837" s="400"/>
      <c r="O2837" s="400"/>
      <c r="P2837" s="400"/>
      <c r="Q2837" s="400"/>
      <c r="R2837" s="400"/>
      <c r="S2837" s="400"/>
      <c r="T2837" s="400"/>
      <c r="V2837" s="403"/>
      <c r="W2837" s="403"/>
      <c r="X2837" s="403"/>
      <c r="Y2837" s="400"/>
      <c r="Z2837" s="400"/>
      <c r="AA2837" s="400"/>
      <c r="AB2837" s="400"/>
      <c r="AC2837" s="400"/>
      <c r="AD2837" s="400"/>
      <c r="AE2837" s="400"/>
      <c r="AF2837" s="400"/>
      <c r="AG2837" s="408"/>
      <c r="AH2837" s="400"/>
      <c r="AI2837" s="400"/>
      <c r="AJ2837" s="400"/>
      <c r="AK2837" s="400"/>
      <c r="AL2837" s="6"/>
      <c r="AM2837" s="6"/>
      <c r="AN2837" s="8"/>
    </row>
    <row r="2838" spans="1:40">
      <c r="A2838" s="725"/>
      <c r="B2838" s="727"/>
      <c r="C2838" s="726"/>
      <c r="D2838" s="726"/>
      <c r="E2838" s="400"/>
      <c r="F2838" s="401"/>
      <c r="G2838" s="400"/>
      <c r="H2838" s="400"/>
      <c r="I2838" s="400"/>
      <c r="J2838" s="409"/>
      <c r="K2838" s="400"/>
      <c r="L2838" s="400"/>
      <c r="M2838" s="400"/>
      <c r="N2838" s="400"/>
      <c r="O2838" s="400"/>
      <c r="P2838" s="400"/>
      <c r="Q2838" s="400"/>
      <c r="R2838" s="400"/>
      <c r="S2838" s="400"/>
      <c r="T2838" s="400"/>
      <c r="V2838" s="403"/>
      <c r="W2838" s="403"/>
      <c r="X2838" s="403"/>
      <c r="Y2838" s="400"/>
      <c r="Z2838" s="400"/>
      <c r="AA2838" s="400"/>
      <c r="AB2838" s="400"/>
      <c r="AC2838" s="400"/>
      <c r="AD2838" s="400"/>
      <c r="AE2838" s="400"/>
      <c r="AF2838" s="400"/>
      <c r="AG2838" s="408"/>
      <c r="AH2838" s="400"/>
      <c r="AI2838" s="400"/>
      <c r="AJ2838" s="400"/>
      <c r="AK2838" s="400"/>
      <c r="AL2838" s="6"/>
      <c r="AM2838" s="6"/>
      <c r="AN2838" s="8"/>
    </row>
    <row r="2839" spans="1:40">
      <c r="A2839" s="725"/>
      <c r="B2839" s="727"/>
      <c r="C2839" s="726"/>
      <c r="D2839" s="726"/>
      <c r="E2839" s="400"/>
      <c r="F2839" s="401"/>
      <c r="G2839" s="400"/>
      <c r="H2839" s="400"/>
      <c r="I2839" s="400"/>
      <c r="J2839" s="409"/>
      <c r="K2839" s="400"/>
      <c r="L2839" s="400"/>
      <c r="M2839" s="400"/>
      <c r="N2839" s="400"/>
      <c r="O2839" s="400"/>
      <c r="P2839" s="400"/>
      <c r="Q2839" s="400"/>
      <c r="R2839" s="400"/>
      <c r="S2839" s="400"/>
      <c r="T2839" s="400"/>
      <c r="V2839" s="403"/>
      <c r="W2839" s="403"/>
      <c r="X2839" s="403"/>
      <c r="Y2839" s="400"/>
      <c r="Z2839" s="400"/>
      <c r="AA2839" s="400"/>
      <c r="AB2839" s="400"/>
      <c r="AC2839" s="400"/>
      <c r="AD2839" s="400"/>
      <c r="AE2839" s="400"/>
      <c r="AF2839" s="400"/>
      <c r="AG2839" s="408"/>
      <c r="AH2839" s="400"/>
      <c r="AI2839" s="400"/>
      <c r="AJ2839" s="400"/>
      <c r="AK2839" s="400"/>
      <c r="AL2839" s="6"/>
      <c r="AM2839" s="6"/>
      <c r="AN2839" s="8"/>
    </row>
    <row r="2840" spans="1:40">
      <c r="A2840" s="725"/>
      <c r="B2840" s="727"/>
      <c r="C2840" s="726"/>
      <c r="D2840" s="726"/>
      <c r="E2840" s="400"/>
      <c r="F2840" s="401"/>
      <c r="G2840" s="400"/>
      <c r="H2840" s="400"/>
      <c r="I2840" s="400"/>
      <c r="J2840" s="409"/>
      <c r="K2840" s="400"/>
      <c r="L2840" s="400"/>
      <c r="M2840" s="400"/>
      <c r="N2840" s="400"/>
      <c r="O2840" s="400"/>
      <c r="P2840" s="400"/>
      <c r="Q2840" s="400"/>
      <c r="R2840" s="400"/>
      <c r="S2840" s="400"/>
      <c r="T2840" s="400"/>
      <c r="V2840" s="403"/>
      <c r="W2840" s="403"/>
      <c r="X2840" s="403"/>
      <c r="Y2840" s="400"/>
      <c r="Z2840" s="400"/>
      <c r="AA2840" s="400"/>
      <c r="AB2840" s="400"/>
      <c r="AC2840" s="400"/>
      <c r="AD2840" s="400"/>
      <c r="AE2840" s="400"/>
      <c r="AF2840" s="400"/>
      <c r="AG2840" s="408"/>
      <c r="AH2840" s="400"/>
      <c r="AI2840" s="400"/>
      <c r="AJ2840" s="400"/>
      <c r="AK2840" s="400"/>
      <c r="AL2840" s="6"/>
      <c r="AM2840" s="6"/>
      <c r="AN2840" s="8"/>
    </row>
    <row r="2841" spans="1:40">
      <c r="A2841" s="725"/>
      <c r="B2841" s="727"/>
      <c r="C2841" s="726"/>
      <c r="D2841" s="726"/>
      <c r="E2841" s="400"/>
      <c r="F2841" s="401"/>
      <c r="G2841" s="400"/>
      <c r="H2841" s="400"/>
      <c r="I2841" s="400"/>
      <c r="J2841" s="409"/>
      <c r="K2841" s="400"/>
      <c r="L2841" s="400"/>
      <c r="M2841" s="400"/>
      <c r="N2841" s="400"/>
      <c r="O2841" s="400"/>
      <c r="P2841" s="400"/>
      <c r="Q2841" s="400"/>
      <c r="R2841" s="400"/>
      <c r="S2841" s="400"/>
      <c r="T2841" s="400"/>
      <c r="V2841" s="403"/>
      <c r="W2841" s="403"/>
      <c r="X2841" s="403"/>
      <c r="Y2841" s="400"/>
      <c r="Z2841" s="400"/>
      <c r="AA2841" s="400"/>
      <c r="AB2841" s="400"/>
      <c r="AC2841" s="400"/>
      <c r="AD2841" s="400"/>
      <c r="AE2841" s="400"/>
      <c r="AF2841" s="400"/>
      <c r="AG2841" s="408"/>
      <c r="AH2841" s="400"/>
      <c r="AI2841" s="400"/>
      <c r="AJ2841" s="400"/>
      <c r="AK2841" s="400"/>
      <c r="AL2841" s="6"/>
      <c r="AM2841" s="6"/>
      <c r="AN2841" s="8"/>
    </row>
    <row r="2842" spans="1:40">
      <c r="A2842" s="725"/>
      <c r="B2842" s="727"/>
      <c r="C2842" s="726"/>
      <c r="D2842" s="726"/>
      <c r="E2842" s="400"/>
      <c r="F2842" s="401"/>
      <c r="G2842" s="400"/>
      <c r="H2842" s="400"/>
      <c r="I2842" s="400"/>
      <c r="J2842" s="409"/>
      <c r="K2842" s="400"/>
      <c r="L2842" s="400"/>
      <c r="M2842" s="400"/>
      <c r="N2842" s="400"/>
      <c r="O2842" s="400"/>
      <c r="P2842" s="400"/>
      <c r="Q2842" s="400"/>
      <c r="R2842" s="400"/>
      <c r="S2842" s="400"/>
      <c r="T2842" s="400"/>
      <c r="V2842" s="403"/>
      <c r="W2842" s="403"/>
      <c r="X2842" s="403"/>
      <c r="Y2842" s="400"/>
      <c r="Z2842" s="400"/>
      <c r="AA2842" s="400"/>
      <c r="AB2842" s="400"/>
      <c r="AC2842" s="400"/>
      <c r="AD2842" s="400"/>
      <c r="AE2842" s="400"/>
      <c r="AF2842" s="400"/>
      <c r="AG2842" s="408"/>
      <c r="AH2842" s="400"/>
      <c r="AI2842" s="400"/>
      <c r="AJ2842" s="400"/>
      <c r="AK2842" s="400"/>
      <c r="AL2842" s="6"/>
      <c r="AM2842" s="6"/>
      <c r="AN2842" s="8"/>
    </row>
    <row r="2843" spans="1:40">
      <c r="A2843" s="725"/>
      <c r="B2843" s="727"/>
      <c r="C2843" s="726"/>
      <c r="D2843" s="726"/>
      <c r="E2843" s="400"/>
      <c r="F2843" s="401"/>
      <c r="G2843" s="400"/>
      <c r="H2843" s="400"/>
      <c r="I2843" s="400"/>
      <c r="J2843" s="409"/>
      <c r="K2843" s="400"/>
      <c r="L2843" s="400"/>
      <c r="M2843" s="400"/>
      <c r="N2843" s="400"/>
      <c r="O2843" s="400"/>
      <c r="P2843" s="400"/>
      <c r="Q2843" s="400"/>
      <c r="R2843" s="400"/>
      <c r="S2843" s="400"/>
      <c r="T2843" s="400"/>
      <c r="V2843" s="403"/>
      <c r="W2843" s="403"/>
      <c r="X2843" s="403"/>
      <c r="Y2843" s="400"/>
      <c r="Z2843" s="400"/>
      <c r="AA2843" s="400"/>
      <c r="AB2843" s="400"/>
      <c r="AC2843" s="400"/>
      <c r="AD2843" s="400"/>
      <c r="AE2843" s="400"/>
      <c r="AF2843" s="400"/>
      <c r="AG2843" s="408"/>
      <c r="AH2843" s="400"/>
      <c r="AI2843" s="400"/>
      <c r="AJ2843" s="400"/>
      <c r="AK2843" s="400"/>
      <c r="AL2843" s="6"/>
      <c r="AM2843" s="6"/>
      <c r="AN2843" s="8"/>
    </row>
    <row r="2844" spans="1:40">
      <c r="A2844" s="725"/>
      <c r="B2844" s="727"/>
      <c r="C2844" s="726"/>
      <c r="D2844" s="726"/>
      <c r="E2844" s="400"/>
      <c r="F2844" s="401"/>
      <c r="G2844" s="400"/>
      <c r="H2844" s="400"/>
      <c r="I2844" s="400"/>
      <c r="J2844" s="409"/>
      <c r="K2844" s="400"/>
      <c r="L2844" s="400"/>
      <c r="M2844" s="400"/>
      <c r="N2844" s="400"/>
      <c r="O2844" s="400"/>
      <c r="P2844" s="400"/>
      <c r="Q2844" s="400"/>
      <c r="R2844" s="400"/>
      <c r="S2844" s="400"/>
      <c r="T2844" s="400"/>
      <c r="V2844" s="403"/>
      <c r="W2844" s="403"/>
      <c r="X2844" s="403"/>
      <c r="Y2844" s="400"/>
      <c r="Z2844" s="400"/>
      <c r="AA2844" s="400"/>
      <c r="AB2844" s="400"/>
      <c r="AC2844" s="400"/>
      <c r="AD2844" s="400"/>
      <c r="AE2844" s="400"/>
      <c r="AF2844" s="400"/>
      <c r="AG2844" s="408"/>
      <c r="AH2844" s="400"/>
      <c r="AI2844" s="400"/>
      <c r="AJ2844" s="400"/>
      <c r="AK2844" s="400"/>
      <c r="AL2844" s="6"/>
      <c r="AM2844" s="6"/>
      <c r="AN2844" s="8"/>
    </row>
    <row r="2845" spans="1:40">
      <c r="A2845" s="725"/>
      <c r="B2845" s="727"/>
      <c r="C2845" s="726"/>
      <c r="D2845" s="726"/>
      <c r="E2845" s="400"/>
      <c r="F2845" s="401"/>
      <c r="G2845" s="400"/>
      <c r="H2845" s="400"/>
      <c r="I2845" s="400"/>
      <c r="J2845" s="409"/>
      <c r="K2845" s="400"/>
      <c r="L2845" s="400"/>
      <c r="M2845" s="400"/>
      <c r="N2845" s="400"/>
      <c r="O2845" s="400"/>
      <c r="P2845" s="400"/>
      <c r="Q2845" s="400"/>
      <c r="R2845" s="400"/>
      <c r="S2845" s="400"/>
      <c r="T2845" s="400"/>
      <c r="V2845" s="403"/>
      <c r="W2845" s="403"/>
      <c r="X2845" s="403"/>
      <c r="Y2845" s="400"/>
      <c r="Z2845" s="400"/>
      <c r="AA2845" s="400"/>
      <c r="AB2845" s="400"/>
      <c r="AC2845" s="400"/>
      <c r="AD2845" s="400"/>
      <c r="AE2845" s="400"/>
      <c r="AF2845" s="400"/>
      <c r="AG2845" s="408"/>
      <c r="AH2845" s="400"/>
      <c r="AI2845" s="400"/>
      <c r="AJ2845" s="400"/>
      <c r="AK2845" s="400"/>
      <c r="AL2845" s="6"/>
      <c r="AM2845" s="6"/>
      <c r="AN2845" s="8"/>
    </row>
    <row r="2846" spans="1:40">
      <c r="A2846" s="725"/>
      <c r="B2846" s="727"/>
      <c r="C2846" s="726"/>
      <c r="D2846" s="726"/>
      <c r="E2846" s="400"/>
      <c r="F2846" s="401"/>
      <c r="G2846" s="400"/>
      <c r="H2846" s="400"/>
      <c r="I2846" s="400"/>
      <c r="J2846" s="409"/>
      <c r="K2846" s="400"/>
      <c r="L2846" s="400"/>
      <c r="M2846" s="400"/>
      <c r="N2846" s="400"/>
      <c r="O2846" s="400"/>
      <c r="P2846" s="400"/>
      <c r="Q2846" s="400"/>
      <c r="R2846" s="400"/>
      <c r="S2846" s="400"/>
      <c r="T2846" s="400"/>
      <c r="V2846" s="403"/>
      <c r="W2846" s="403"/>
      <c r="X2846" s="403"/>
      <c r="Y2846" s="400"/>
      <c r="Z2846" s="400"/>
      <c r="AA2846" s="400"/>
      <c r="AB2846" s="400"/>
      <c r="AC2846" s="400"/>
      <c r="AD2846" s="400"/>
      <c r="AE2846" s="400"/>
      <c r="AF2846" s="400"/>
      <c r="AG2846" s="408"/>
      <c r="AH2846" s="400"/>
      <c r="AI2846" s="400"/>
      <c r="AJ2846" s="400"/>
      <c r="AK2846" s="400"/>
      <c r="AL2846" s="6"/>
      <c r="AM2846" s="6"/>
      <c r="AN2846" s="8"/>
    </row>
    <row r="2847" spans="1:40">
      <c r="A2847" s="725"/>
      <c r="B2847" s="727"/>
      <c r="C2847" s="726"/>
      <c r="D2847" s="726"/>
      <c r="E2847" s="400"/>
      <c r="F2847" s="401"/>
      <c r="G2847" s="400"/>
      <c r="H2847" s="400"/>
      <c r="I2847" s="400"/>
      <c r="J2847" s="409"/>
      <c r="K2847" s="400"/>
      <c r="L2847" s="400"/>
      <c r="M2847" s="400"/>
      <c r="N2847" s="400"/>
      <c r="O2847" s="400"/>
      <c r="P2847" s="400"/>
      <c r="Q2847" s="400"/>
      <c r="R2847" s="400"/>
      <c r="S2847" s="400"/>
      <c r="T2847" s="400"/>
      <c r="V2847" s="403"/>
      <c r="W2847" s="403"/>
      <c r="X2847" s="403"/>
      <c r="Y2847" s="400"/>
      <c r="Z2847" s="400"/>
      <c r="AA2847" s="400"/>
      <c r="AB2847" s="400"/>
      <c r="AC2847" s="400"/>
      <c r="AD2847" s="400"/>
      <c r="AE2847" s="400"/>
      <c r="AF2847" s="400"/>
      <c r="AG2847" s="408"/>
      <c r="AH2847" s="400"/>
      <c r="AI2847" s="400"/>
      <c r="AJ2847" s="400"/>
      <c r="AK2847" s="400"/>
      <c r="AL2847" s="6"/>
      <c r="AM2847" s="6"/>
      <c r="AN2847" s="8"/>
    </row>
    <row r="2848" spans="1:40">
      <c r="A2848" s="725"/>
      <c r="B2848" s="727"/>
      <c r="C2848" s="726"/>
      <c r="D2848" s="726"/>
      <c r="E2848" s="400"/>
      <c r="F2848" s="401"/>
      <c r="G2848" s="400"/>
      <c r="H2848" s="400"/>
      <c r="I2848" s="400"/>
      <c r="J2848" s="409"/>
      <c r="K2848" s="400"/>
      <c r="L2848" s="400"/>
      <c r="M2848" s="400"/>
      <c r="N2848" s="400"/>
      <c r="O2848" s="400"/>
      <c r="P2848" s="400"/>
      <c r="Q2848" s="400"/>
      <c r="R2848" s="400"/>
      <c r="S2848" s="400"/>
      <c r="T2848" s="400"/>
      <c r="V2848" s="403"/>
      <c r="W2848" s="403"/>
      <c r="X2848" s="403"/>
      <c r="Y2848" s="400"/>
      <c r="Z2848" s="400"/>
      <c r="AA2848" s="400"/>
      <c r="AB2848" s="400"/>
      <c r="AC2848" s="400"/>
      <c r="AD2848" s="400"/>
      <c r="AE2848" s="400"/>
      <c r="AF2848" s="400"/>
      <c r="AG2848" s="408"/>
      <c r="AH2848" s="400"/>
      <c r="AI2848" s="400"/>
      <c r="AJ2848" s="400"/>
      <c r="AK2848" s="400"/>
      <c r="AL2848" s="6"/>
      <c r="AM2848" s="6"/>
      <c r="AN2848" s="8"/>
    </row>
    <row r="2849" spans="1:40">
      <c r="A2849" s="725"/>
      <c r="B2849" s="727"/>
      <c r="C2849" s="726"/>
      <c r="D2849" s="726"/>
      <c r="E2849" s="400"/>
      <c r="F2849" s="401"/>
      <c r="G2849" s="400"/>
      <c r="H2849" s="400"/>
      <c r="I2849" s="400"/>
      <c r="J2849" s="409"/>
      <c r="K2849" s="400"/>
      <c r="L2849" s="400"/>
      <c r="M2849" s="400"/>
      <c r="N2849" s="400"/>
      <c r="O2849" s="400"/>
      <c r="P2849" s="400"/>
      <c r="Q2849" s="400"/>
      <c r="R2849" s="400"/>
      <c r="S2849" s="400"/>
      <c r="T2849" s="400"/>
      <c r="V2849" s="403"/>
      <c r="W2849" s="403"/>
      <c r="X2849" s="403"/>
      <c r="Y2849" s="400"/>
      <c r="Z2849" s="400"/>
      <c r="AA2849" s="400"/>
      <c r="AB2849" s="400"/>
      <c r="AC2849" s="400"/>
      <c r="AD2849" s="400"/>
      <c r="AE2849" s="400"/>
      <c r="AF2849" s="400"/>
      <c r="AG2849" s="408"/>
      <c r="AH2849" s="400"/>
      <c r="AI2849" s="400"/>
      <c r="AJ2849" s="400"/>
      <c r="AK2849" s="400"/>
      <c r="AL2849" s="6"/>
      <c r="AM2849" s="6"/>
      <c r="AN2849" s="8"/>
    </row>
    <row r="2850" spans="1:40">
      <c r="A2850" s="725"/>
      <c r="B2850" s="727"/>
      <c r="C2850" s="726"/>
      <c r="D2850" s="726"/>
      <c r="E2850" s="400"/>
      <c r="F2850" s="401"/>
      <c r="G2850" s="400"/>
      <c r="H2850" s="400"/>
      <c r="I2850" s="400"/>
      <c r="J2850" s="409"/>
      <c r="K2850" s="400"/>
      <c r="L2850" s="400"/>
      <c r="M2850" s="400"/>
      <c r="N2850" s="400"/>
      <c r="O2850" s="400"/>
      <c r="P2850" s="400"/>
      <c r="Q2850" s="400"/>
      <c r="R2850" s="400"/>
      <c r="S2850" s="400"/>
      <c r="T2850" s="400"/>
      <c r="V2850" s="403"/>
      <c r="W2850" s="403"/>
      <c r="X2850" s="403"/>
      <c r="Y2850" s="400"/>
      <c r="Z2850" s="400"/>
      <c r="AA2850" s="400"/>
      <c r="AB2850" s="400"/>
      <c r="AC2850" s="400"/>
      <c r="AD2850" s="400"/>
      <c r="AE2850" s="400"/>
      <c r="AF2850" s="400"/>
      <c r="AG2850" s="408"/>
      <c r="AH2850" s="400"/>
      <c r="AI2850" s="400"/>
      <c r="AJ2850" s="400"/>
      <c r="AK2850" s="400"/>
      <c r="AL2850" s="6"/>
      <c r="AM2850" s="6"/>
      <c r="AN2850" s="8"/>
    </row>
    <row r="2851" spans="1:40">
      <c r="A2851" s="725"/>
      <c r="B2851" s="727"/>
      <c r="C2851" s="726"/>
      <c r="D2851" s="726"/>
      <c r="E2851" s="400"/>
      <c r="F2851" s="401"/>
      <c r="G2851" s="400"/>
      <c r="H2851" s="400"/>
      <c r="I2851" s="400"/>
      <c r="J2851" s="409"/>
      <c r="K2851" s="400"/>
      <c r="L2851" s="400"/>
      <c r="M2851" s="400"/>
      <c r="N2851" s="400"/>
      <c r="O2851" s="400"/>
      <c r="P2851" s="400"/>
      <c r="Q2851" s="400"/>
      <c r="R2851" s="400"/>
      <c r="S2851" s="400"/>
      <c r="T2851" s="400"/>
      <c r="V2851" s="403"/>
      <c r="W2851" s="403"/>
      <c r="X2851" s="403"/>
      <c r="Y2851" s="400"/>
      <c r="Z2851" s="400"/>
      <c r="AA2851" s="400"/>
      <c r="AB2851" s="400"/>
      <c r="AC2851" s="400"/>
      <c r="AD2851" s="400"/>
      <c r="AE2851" s="400"/>
      <c r="AF2851" s="400"/>
      <c r="AG2851" s="408"/>
      <c r="AH2851" s="400"/>
      <c r="AI2851" s="400"/>
      <c r="AJ2851" s="400"/>
      <c r="AK2851" s="400"/>
      <c r="AL2851" s="6"/>
      <c r="AM2851" s="6"/>
      <c r="AN2851" s="8"/>
    </row>
    <row r="2852" spans="1:40">
      <c r="A2852" s="725"/>
      <c r="B2852" s="727"/>
      <c r="C2852" s="726"/>
      <c r="D2852" s="726"/>
      <c r="E2852" s="400"/>
      <c r="F2852" s="401"/>
      <c r="G2852" s="400"/>
      <c r="H2852" s="400"/>
      <c r="I2852" s="400"/>
      <c r="J2852" s="409"/>
      <c r="K2852" s="400"/>
      <c r="L2852" s="400"/>
      <c r="M2852" s="400"/>
      <c r="N2852" s="400"/>
      <c r="O2852" s="400"/>
      <c r="P2852" s="400"/>
      <c r="Q2852" s="400"/>
      <c r="R2852" s="400"/>
      <c r="S2852" s="400"/>
      <c r="T2852" s="400"/>
      <c r="V2852" s="403"/>
      <c r="W2852" s="403"/>
      <c r="X2852" s="403"/>
      <c r="Y2852" s="400"/>
      <c r="Z2852" s="400"/>
      <c r="AA2852" s="400"/>
      <c r="AB2852" s="400"/>
      <c r="AC2852" s="400"/>
      <c r="AD2852" s="400"/>
      <c r="AE2852" s="400"/>
      <c r="AF2852" s="400"/>
      <c r="AG2852" s="408"/>
      <c r="AH2852" s="400"/>
      <c r="AI2852" s="400"/>
      <c r="AJ2852" s="400"/>
      <c r="AK2852" s="400"/>
      <c r="AL2852" s="6"/>
      <c r="AM2852" s="6"/>
      <c r="AN2852" s="8"/>
    </row>
    <row r="2853" spans="1:40">
      <c r="A2853" s="725"/>
      <c r="B2853" s="727"/>
      <c r="C2853" s="726"/>
      <c r="D2853" s="726"/>
      <c r="E2853" s="400"/>
      <c r="F2853" s="401"/>
      <c r="G2853" s="400"/>
      <c r="H2853" s="400"/>
      <c r="I2853" s="400"/>
      <c r="J2853" s="409"/>
      <c r="K2853" s="400"/>
      <c r="L2853" s="400"/>
      <c r="M2853" s="400"/>
      <c r="N2853" s="400"/>
      <c r="O2853" s="400"/>
      <c r="P2853" s="400"/>
      <c r="Q2853" s="400"/>
      <c r="R2853" s="400"/>
      <c r="S2853" s="400"/>
      <c r="T2853" s="400"/>
      <c r="V2853" s="403"/>
      <c r="W2853" s="403"/>
      <c r="X2853" s="403"/>
      <c r="Y2853" s="400"/>
      <c r="Z2853" s="400"/>
      <c r="AA2853" s="400"/>
      <c r="AB2853" s="400"/>
      <c r="AC2853" s="400"/>
      <c r="AD2853" s="400"/>
      <c r="AE2853" s="400"/>
      <c r="AF2853" s="400"/>
      <c r="AG2853" s="408"/>
      <c r="AH2853" s="400"/>
      <c r="AI2853" s="400"/>
      <c r="AJ2853" s="400"/>
      <c r="AK2853" s="400"/>
      <c r="AL2853" s="6"/>
      <c r="AM2853" s="6"/>
      <c r="AN2853" s="8"/>
    </row>
    <row r="2854" spans="1:40">
      <c r="A2854" s="725"/>
      <c r="B2854" s="727"/>
      <c r="C2854" s="726"/>
      <c r="D2854" s="726"/>
      <c r="E2854" s="400"/>
      <c r="F2854" s="401"/>
      <c r="G2854" s="400"/>
      <c r="H2854" s="400"/>
      <c r="I2854" s="400"/>
      <c r="J2854" s="409"/>
      <c r="K2854" s="400"/>
      <c r="L2854" s="400"/>
      <c r="M2854" s="400"/>
      <c r="N2854" s="400"/>
      <c r="O2854" s="400"/>
      <c r="P2854" s="400"/>
      <c r="Q2854" s="400"/>
      <c r="R2854" s="400"/>
      <c r="S2854" s="400"/>
      <c r="T2854" s="400"/>
      <c r="V2854" s="403"/>
      <c r="W2854" s="403"/>
      <c r="X2854" s="403"/>
      <c r="Y2854" s="400"/>
      <c r="Z2854" s="400"/>
      <c r="AA2854" s="400"/>
      <c r="AB2854" s="400"/>
      <c r="AC2854" s="400"/>
      <c r="AD2854" s="400"/>
      <c r="AE2854" s="400"/>
      <c r="AF2854" s="400"/>
      <c r="AG2854" s="408"/>
      <c r="AH2854" s="400"/>
      <c r="AI2854" s="400"/>
      <c r="AJ2854" s="400"/>
      <c r="AK2854" s="400"/>
      <c r="AL2854" s="6"/>
      <c r="AM2854" s="6"/>
      <c r="AN2854" s="8"/>
    </row>
    <row r="2855" spans="1:40">
      <c r="A2855" s="725"/>
      <c r="B2855" s="727"/>
      <c r="C2855" s="726"/>
      <c r="D2855" s="726"/>
      <c r="E2855" s="400"/>
      <c r="F2855" s="401"/>
      <c r="G2855" s="400"/>
      <c r="H2855" s="400"/>
      <c r="I2855" s="400"/>
      <c r="J2855" s="409"/>
      <c r="K2855" s="400"/>
      <c r="L2855" s="400"/>
      <c r="M2855" s="400"/>
      <c r="N2855" s="400"/>
      <c r="O2855" s="400"/>
      <c r="P2855" s="400"/>
      <c r="Q2855" s="400"/>
      <c r="R2855" s="400"/>
      <c r="S2855" s="400"/>
      <c r="T2855" s="400"/>
      <c r="V2855" s="403"/>
      <c r="W2855" s="403"/>
      <c r="X2855" s="403"/>
      <c r="Y2855" s="400"/>
      <c r="Z2855" s="400"/>
      <c r="AA2855" s="400"/>
      <c r="AB2855" s="400"/>
      <c r="AC2855" s="400"/>
      <c r="AD2855" s="400"/>
      <c r="AE2855" s="400"/>
      <c r="AF2855" s="400"/>
      <c r="AG2855" s="408"/>
      <c r="AH2855" s="400"/>
      <c r="AI2855" s="400"/>
      <c r="AJ2855" s="400"/>
      <c r="AK2855" s="400"/>
      <c r="AL2855" s="6"/>
      <c r="AM2855" s="6"/>
      <c r="AN2855" s="8"/>
    </row>
    <row r="2856" spans="1:40">
      <c r="A2856" s="725"/>
      <c r="B2856" s="727"/>
      <c r="C2856" s="726"/>
      <c r="D2856" s="726"/>
      <c r="E2856" s="400"/>
      <c r="F2856" s="401"/>
      <c r="G2856" s="400"/>
      <c r="H2856" s="400"/>
      <c r="I2856" s="400"/>
      <c r="J2856" s="409"/>
      <c r="K2856" s="400"/>
      <c r="L2856" s="400"/>
      <c r="M2856" s="400"/>
      <c r="N2856" s="400"/>
      <c r="O2856" s="400"/>
      <c r="P2856" s="400"/>
      <c r="Q2856" s="400"/>
      <c r="R2856" s="400"/>
      <c r="S2856" s="400"/>
      <c r="T2856" s="400"/>
      <c r="V2856" s="403"/>
      <c r="W2856" s="403"/>
      <c r="X2856" s="403"/>
      <c r="Y2856" s="400"/>
      <c r="Z2856" s="400"/>
      <c r="AA2856" s="400"/>
      <c r="AB2856" s="400"/>
      <c r="AC2856" s="400"/>
      <c r="AD2856" s="400"/>
      <c r="AE2856" s="400"/>
      <c r="AF2856" s="400"/>
      <c r="AG2856" s="408"/>
      <c r="AH2856" s="400"/>
      <c r="AI2856" s="400"/>
      <c r="AJ2856" s="400"/>
      <c r="AK2856" s="400"/>
      <c r="AL2856" s="6"/>
      <c r="AM2856" s="6"/>
      <c r="AN2856" s="8"/>
    </row>
    <row r="2857" spans="1:40">
      <c r="A2857" s="725"/>
      <c r="B2857" s="727"/>
      <c r="C2857" s="726"/>
      <c r="D2857" s="726"/>
      <c r="E2857" s="400"/>
      <c r="F2857" s="401"/>
      <c r="G2857" s="400"/>
      <c r="H2857" s="400"/>
      <c r="I2857" s="400"/>
      <c r="J2857" s="409"/>
      <c r="K2857" s="400"/>
      <c r="L2857" s="400"/>
      <c r="M2857" s="400"/>
      <c r="N2857" s="400"/>
      <c r="O2857" s="400"/>
      <c r="P2857" s="400"/>
      <c r="Q2857" s="400"/>
      <c r="R2857" s="400"/>
      <c r="S2857" s="400"/>
      <c r="T2857" s="400"/>
      <c r="V2857" s="403"/>
      <c r="W2857" s="403"/>
      <c r="X2857" s="403"/>
      <c r="Y2857" s="400"/>
      <c r="Z2857" s="400"/>
      <c r="AA2857" s="400"/>
      <c r="AB2857" s="400"/>
      <c r="AC2857" s="400"/>
      <c r="AD2857" s="400"/>
      <c r="AE2857" s="400"/>
      <c r="AF2857" s="400"/>
      <c r="AG2857" s="408"/>
      <c r="AH2857" s="400"/>
      <c r="AI2857" s="400"/>
      <c r="AJ2857" s="400"/>
      <c r="AK2857" s="400"/>
      <c r="AL2857" s="6"/>
      <c r="AM2857" s="6"/>
      <c r="AN2857" s="8"/>
    </row>
    <row r="2858" spans="1:40">
      <c r="A2858" s="725"/>
      <c r="B2858" s="727"/>
      <c r="C2858" s="726"/>
      <c r="D2858" s="726"/>
      <c r="E2858" s="400"/>
      <c r="F2858" s="401"/>
      <c r="G2858" s="400"/>
      <c r="H2858" s="400"/>
      <c r="I2858" s="400"/>
      <c r="J2858" s="409"/>
      <c r="K2858" s="400"/>
      <c r="L2858" s="400"/>
      <c r="M2858" s="400"/>
      <c r="N2858" s="400"/>
      <c r="O2858" s="400"/>
      <c r="P2858" s="400"/>
      <c r="Q2858" s="400"/>
      <c r="R2858" s="400"/>
      <c r="S2858" s="400"/>
      <c r="T2858" s="400"/>
      <c r="V2858" s="403"/>
      <c r="W2858" s="403"/>
      <c r="X2858" s="403"/>
      <c r="Y2858" s="400"/>
      <c r="Z2858" s="400"/>
      <c r="AA2858" s="400"/>
      <c r="AB2858" s="400"/>
      <c r="AC2858" s="400"/>
      <c r="AD2858" s="400"/>
      <c r="AE2858" s="400"/>
      <c r="AF2858" s="400"/>
      <c r="AG2858" s="408"/>
      <c r="AH2858" s="400"/>
      <c r="AI2858" s="400"/>
      <c r="AJ2858" s="400"/>
      <c r="AK2858" s="400"/>
      <c r="AL2858" s="6"/>
      <c r="AM2858" s="6"/>
      <c r="AN2858" s="8"/>
    </row>
    <row r="2859" spans="1:40">
      <c r="A2859" s="725"/>
      <c r="B2859" s="727"/>
      <c r="C2859" s="726"/>
      <c r="D2859" s="726"/>
      <c r="E2859" s="400"/>
      <c r="F2859" s="401"/>
      <c r="G2859" s="400"/>
      <c r="H2859" s="400"/>
      <c r="I2859" s="400"/>
      <c r="J2859" s="409"/>
      <c r="K2859" s="400"/>
      <c r="L2859" s="400"/>
      <c r="M2859" s="400"/>
      <c r="N2859" s="400"/>
      <c r="O2859" s="400"/>
      <c r="P2859" s="400"/>
      <c r="Q2859" s="400"/>
      <c r="R2859" s="400"/>
      <c r="S2859" s="400"/>
      <c r="T2859" s="400"/>
      <c r="V2859" s="403"/>
      <c r="W2859" s="403"/>
      <c r="X2859" s="403"/>
      <c r="Y2859" s="400"/>
      <c r="Z2859" s="400"/>
      <c r="AA2859" s="400"/>
      <c r="AB2859" s="400"/>
      <c r="AC2859" s="400"/>
      <c r="AD2859" s="400"/>
      <c r="AE2859" s="400"/>
      <c r="AF2859" s="400"/>
      <c r="AG2859" s="408"/>
      <c r="AH2859" s="400"/>
      <c r="AI2859" s="400"/>
      <c r="AJ2859" s="400"/>
      <c r="AK2859" s="400"/>
      <c r="AL2859" s="6"/>
      <c r="AM2859" s="6"/>
      <c r="AN2859" s="8"/>
    </row>
    <row r="2860" spans="1:40">
      <c r="A2860" s="725"/>
      <c r="B2860" s="727"/>
      <c r="C2860" s="726"/>
      <c r="D2860" s="726"/>
      <c r="E2860" s="400"/>
      <c r="F2860" s="401"/>
      <c r="G2860" s="400"/>
      <c r="H2860" s="400"/>
      <c r="I2860" s="400"/>
      <c r="J2860" s="409"/>
      <c r="K2860" s="400"/>
      <c r="L2860" s="400"/>
      <c r="M2860" s="400"/>
      <c r="N2860" s="400"/>
      <c r="O2860" s="400"/>
      <c r="P2860" s="400"/>
      <c r="Q2860" s="400"/>
      <c r="R2860" s="400"/>
      <c r="S2860" s="400"/>
      <c r="T2860" s="400"/>
      <c r="V2860" s="403"/>
      <c r="W2860" s="403"/>
      <c r="X2860" s="403"/>
      <c r="Y2860" s="400"/>
      <c r="Z2860" s="400"/>
      <c r="AA2860" s="400"/>
      <c r="AB2860" s="400"/>
      <c r="AC2860" s="400"/>
      <c r="AD2860" s="400"/>
      <c r="AE2860" s="400"/>
      <c r="AF2860" s="400"/>
      <c r="AG2860" s="408"/>
      <c r="AH2860" s="400"/>
      <c r="AI2860" s="400"/>
      <c r="AJ2860" s="400"/>
      <c r="AK2860" s="400"/>
      <c r="AL2860" s="6"/>
      <c r="AM2860" s="6"/>
      <c r="AN2860" s="8"/>
    </row>
    <row r="2861" spans="1:40">
      <c r="A2861" s="725"/>
      <c r="B2861" s="727"/>
      <c r="C2861" s="726"/>
      <c r="D2861" s="726"/>
      <c r="E2861" s="400"/>
      <c r="F2861" s="401"/>
      <c r="G2861" s="400"/>
      <c r="H2861" s="400"/>
      <c r="I2861" s="400"/>
      <c r="J2861" s="409"/>
      <c r="K2861" s="400"/>
      <c r="L2861" s="400"/>
      <c r="M2861" s="400"/>
      <c r="N2861" s="400"/>
      <c r="O2861" s="400"/>
      <c r="P2861" s="400"/>
      <c r="Q2861" s="400"/>
      <c r="R2861" s="400"/>
      <c r="S2861" s="400"/>
      <c r="T2861" s="400"/>
      <c r="V2861" s="403"/>
      <c r="W2861" s="403"/>
      <c r="X2861" s="403"/>
      <c r="Y2861" s="400"/>
      <c r="Z2861" s="400"/>
      <c r="AA2861" s="400"/>
      <c r="AB2861" s="400"/>
      <c r="AC2861" s="400"/>
      <c r="AD2861" s="400"/>
      <c r="AE2861" s="400"/>
      <c r="AF2861" s="400"/>
      <c r="AG2861" s="408"/>
      <c r="AH2861" s="400"/>
      <c r="AI2861" s="400"/>
      <c r="AJ2861" s="400"/>
      <c r="AK2861" s="400"/>
      <c r="AL2861" s="6"/>
      <c r="AM2861" s="6"/>
      <c r="AN2861" s="8"/>
    </row>
    <row r="2862" spans="1:40">
      <c r="A2862" s="725"/>
      <c r="B2862" s="727"/>
      <c r="C2862" s="726"/>
      <c r="D2862" s="726"/>
      <c r="E2862" s="400"/>
      <c r="F2862" s="401"/>
      <c r="G2862" s="400"/>
      <c r="H2862" s="400"/>
      <c r="I2862" s="400"/>
      <c r="J2862" s="409"/>
      <c r="K2862" s="400"/>
      <c r="L2862" s="400"/>
      <c r="M2862" s="400"/>
      <c r="N2862" s="400"/>
      <c r="O2862" s="400"/>
      <c r="P2862" s="400"/>
      <c r="Q2862" s="400"/>
      <c r="R2862" s="400"/>
      <c r="S2862" s="400"/>
      <c r="T2862" s="400"/>
      <c r="V2862" s="403"/>
      <c r="W2862" s="403"/>
      <c r="X2862" s="403"/>
      <c r="Y2862" s="400"/>
      <c r="Z2862" s="400"/>
      <c r="AA2862" s="400"/>
      <c r="AB2862" s="400"/>
      <c r="AC2862" s="400"/>
      <c r="AD2862" s="400"/>
      <c r="AE2862" s="400"/>
      <c r="AF2862" s="400"/>
      <c r="AG2862" s="408"/>
      <c r="AH2862" s="400"/>
      <c r="AI2862" s="400"/>
      <c r="AJ2862" s="400"/>
      <c r="AK2862" s="400"/>
      <c r="AL2862" s="6"/>
      <c r="AM2862" s="6"/>
      <c r="AN2862" s="8"/>
    </row>
    <row r="2863" spans="1:40">
      <c r="A2863" s="725"/>
      <c r="B2863" s="727"/>
      <c r="C2863" s="726"/>
      <c r="D2863" s="726"/>
      <c r="E2863" s="400"/>
      <c r="F2863" s="401"/>
      <c r="G2863" s="400"/>
      <c r="H2863" s="400"/>
      <c r="I2863" s="400"/>
      <c r="J2863" s="409"/>
      <c r="K2863" s="400"/>
      <c r="L2863" s="400"/>
      <c r="M2863" s="400"/>
      <c r="N2863" s="400"/>
      <c r="O2863" s="400"/>
      <c r="P2863" s="400"/>
      <c r="Q2863" s="400"/>
      <c r="R2863" s="400"/>
      <c r="S2863" s="400"/>
      <c r="T2863" s="400"/>
      <c r="V2863" s="403"/>
      <c r="W2863" s="403"/>
      <c r="X2863" s="403"/>
      <c r="Y2863" s="400"/>
      <c r="Z2863" s="400"/>
      <c r="AA2863" s="400"/>
      <c r="AB2863" s="400"/>
      <c r="AC2863" s="400"/>
      <c r="AD2863" s="400"/>
      <c r="AE2863" s="400"/>
      <c r="AF2863" s="400"/>
      <c r="AG2863" s="408"/>
      <c r="AH2863" s="400"/>
      <c r="AI2863" s="400"/>
      <c r="AJ2863" s="400"/>
      <c r="AK2863" s="400"/>
      <c r="AL2863" s="6"/>
      <c r="AM2863" s="6"/>
      <c r="AN2863" s="8"/>
    </row>
    <row r="2864" spans="1:40">
      <c r="A2864" s="725"/>
      <c r="B2864" s="727"/>
      <c r="C2864" s="726"/>
      <c r="D2864" s="726"/>
      <c r="E2864" s="400"/>
      <c r="F2864" s="401"/>
      <c r="G2864" s="400"/>
      <c r="H2864" s="400"/>
      <c r="I2864" s="400"/>
      <c r="J2864" s="409"/>
      <c r="K2864" s="400"/>
      <c r="L2864" s="400"/>
      <c r="M2864" s="400"/>
      <c r="N2864" s="400"/>
      <c r="O2864" s="400"/>
      <c r="P2864" s="400"/>
      <c r="Q2864" s="400"/>
      <c r="R2864" s="400"/>
      <c r="S2864" s="400"/>
      <c r="T2864" s="400"/>
      <c r="V2864" s="403"/>
      <c r="W2864" s="403"/>
      <c r="X2864" s="403"/>
      <c r="Y2864" s="400"/>
      <c r="Z2864" s="400"/>
      <c r="AA2864" s="400"/>
      <c r="AB2864" s="400"/>
      <c r="AC2864" s="400"/>
      <c r="AD2864" s="400"/>
      <c r="AE2864" s="400"/>
      <c r="AF2864" s="400"/>
      <c r="AG2864" s="408"/>
      <c r="AH2864" s="400"/>
      <c r="AI2864" s="400"/>
      <c r="AJ2864" s="400"/>
      <c r="AK2864" s="400"/>
      <c r="AL2864" s="6"/>
      <c r="AM2864" s="6"/>
      <c r="AN2864" s="8"/>
    </row>
    <row r="2865" spans="1:40">
      <c r="A2865" s="725"/>
      <c r="B2865" s="727"/>
      <c r="C2865" s="726"/>
      <c r="D2865" s="726"/>
      <c r="E2865" s="400"/>
      <c r="F2865" s="401"/>
      <c r="G2865" s="400"/>
      <c r="H2865" s="400"/>
      <c r="I2865" s="400"/>
      <c r="J2865" s="409"/>
      <c r="K2865" s="400"/>
      <c r="L2865" s="400"/>
      <c r="M2865" s="400"/>
      <c r="N2865" s="400"/>
      <c r="O2865" s="400"/>
      <c r="P2865" s="400"/>
      <c r="Q2865" s="400"/>
      <c r="R2865" s="400"/>
      <c r="S2865" s="400"/>
      <c r="T2865" s="400"/>
      <c r="V2865" s="403"/>
      <c r="W2865" s="403"/>
      <c r="X2865" s="403"/>
      <c r="Y2865" s="400"/>
      <c r="Z2865" s="400"/>
      <c r="AA2865" s="400"/>
      <c r="AB2865" s="400"/>
      <c r="AC2865" s="400"/>
      <c r="AD2865" s="400"/>
      <c r="AE2865" s="400"/>
      <c r="AF2865" s="400"/>
      <c r="AG2865" s="408"/>
      <c r="AH2865" s="400"/>
      <c r="AI2865" s="400"/>
      <c r="AJ2865" s="400"/>
      <c r="AK2865" s="400"/>
      <c r="AL2865" s="6"/>
      <c r="AM2865" s="6"/>
      <c r="AN2865" s="8"/>
    </row>
    <row r="2866" spans="1:40">
      <c r="A2866" s="725"/>
      <c r="B2866" s="727"/>
      <c r="C2866" s="726"/>
      <c r="D2866" s="726"/>
      <c r="E2866" s="400"/>
      <c r="F2866" s="401"/>
      <c r="G2866" s="400"/>
      <c r="H2866" s="400"/>
      <c r="I2866" s="400"/>
      <c r="J2866" s="409"/>
      <c r="K2866" s="400"/>
      <c r="L2866" s="400"/>
      <c r="M2866" s="400"/>
      <c r="N2866" s="400"/>
      <c r="O2866" s="400"/>
      <c r="P2866" s="400"/>
      <c r="Q2866" s="400"/>
      <c r="R2866" s="400"/>
      <c r="S2866" s="400"/>
      <c r="T2866" s="400"/>
      <c r="V2866" s="403"/>
      <c r="W2866" s="403"/>
      <c r="X2866" s="403"/>
      <c r="Y2866" s="400"/>
      <c r="Z2866" s="400"/>
      <c r="AA2866" s="400"/>
      <c r="AB2866" s="400"/>
      <c r="AC2866" s="400"/>
      <c r="AD2866" s="400"/>
      <c r="AE2866" s="400"/>
      <c r="AF2866" s="400"/>
      <c r="AG2866" s="408"/>
      <c r="AH2866" s="400"/>
      <c r="AI2866" s="400"/>
      <c r="AJ2866" s="400"/>
      <c r="AK2866" s="400"/>
      <c r="AL2866" s="6"/>
      <c r="AM2866" s="6"/>
      <c r="AN2866" s="8"/>
    </row>
    <row r="2867" spans="1:40">
      <c r="A2867" s="725"/>
      <c r="B2867" s="727"/>
      <c r="C2867" s="726"/>
      <c r="D2867" s="726"/>
      <c r="E2867" s="400"/>
      <c r="F2867" s="401"/>
      <c r="G2867" s="400"/>
      <c r="H2867" s="400"/>
      <c r="I2867" s="400"/>
      <c r="J2867" s="409"/>
      <c r="K2867" s="400"/>
      <c r="L2867" s="400"/>
      <c r="M2867" s="400"/>
      <c r="N2867" s="400"/>
      <c r="O2867" s="400"/>
      <c r="P2867" s="400"/>
      <c r="Q2867" s="400"/>
      <c r="R2867" s="400"/>
      <c r="S2867" s="400"/>
      <c r="T2867" s="400"/>
      <c r="V2867" s="403"/>
      <c r="W2867" s="403"/>
      <c r="X2867" s="403"/>
      <c r="Y2867" s="400"/>
      <c r="Z2867" s="400"/>
      <c r="AA2867" s="400"/>
      <c r="AB2867" s="400"/>
      <c r="AC2867" s="400"/>
      <c r="AD2867" s="400"/>
      <c r="AE2867" s="400"/>
      <c r="AF2867" s="400"/>
      <c r="AG2867" s="408"/>
      <c r="AH2867" s="400"/>
      <c r="AI2867" s="400"/>
      <c r="AJ2867" s="400"/>
      <c r="AK2867" s="400"/>
      <c r="AL2867" s="6"/>
      <c r="AM2867" s="6"/>
      <c r="AN2867" s="8"/>
    </row>
    <row r="2868" spans="1:40">
      <c r="A2868" s="725"/>
      <c r="B2868" s="727"/>
      <c r="C2868" s="726"/>
      <c r="D2868" s="726"/>
      <c r="E2868" s="400"/>
      <c r="F2868" s="401"/>
      <c r="G2868" s="400"/>
      <c r="H2868" s="400"/>
      <c r="I2868" s="400"/>
      <c r="J2868" s="409"/>
      <c r="K2868" s="400"/>
      <c r="L2868" s="400"/>
      <c r="M2868" s="400"/>
      <c r="N2868" s="400"/>
      <c r="O2868" s="400"/>
      <c r="P2868" s="400"/>
      <c r="Q2868" s="400"/>
      <c r="R2868" s="400"/>
      <c r="S2868" s="400"/>
      <c r="T2868" s="400"/>
      <c r="V2868" s="403"/>
      <c r="W2868" s="403"/>
      <c r="X2868" s="403"/>
      <c r="Y2868" s="400"/>
      <c r="Z2868" s="400"/>
      <c r="AA2868" s="400"/>
      <c r="AB2868" s="400"/>
      <c r="AC2868" s="400"/>
      <c r="AD2868" s="400"/>
      <c r="AE2868" s="400"/>
      <c r="AF2868" s="400"/>
      <c r="AG2868" s="408"/>
      <c r="AH2868" s="400"/>
      <c r="AI2868" s="400"/>
      <c r="AJ2868" s="400"/>
      <c r="AK2868" s="400"/>
      <c r="AL2868" s="6"/>
      <c r="AM2868" s="6"/>
      <c r="AN2868" s="8"/>
    </row>
    <row r="2869" spans="1:40">
      <c r="A2869" s="725"/>
      <c r="B2869" s="727"/>
      <c r="C2869" s="726"/>
      <c r="D2869" s="726"/>
      <c r="E2869" s="400"/>
      <c r="F2869" s="401"/>
      <c r="G2869" s="400"/>
      <c r="H2869" s="400"/>
      <c r="I2869" s="400"/>
      <c r="J2869" s="409"/>
      <c r="K2869" s="400"/>
      <c r="L2869" s="400"/>
      <c r="M2869" s="400"/>
      <c r="N2869" s="400"/>
      <c r="O2869" s="400"/>
      <c r="P2869" s="400"/>
      <c r="Q2869" s="400"/>
      <c r="R2869" s="400"/>
      <c r="S2869" s="400"/>
      <c r="T2869" s="400"/>
      <c r="V2869" s="403"/>
      <c r="W2869" s="403"/>
      <c r="X2869" s="403"/>
      <c r="Y2869" s="400"/>
      <c r="Z2869" s="400"/>
      <c r="AA2869" s="400"/>
      <c r="AB2869" s="400"/>
      <c r="AC2869" s="400"/>
      <c r="AD2869" s="400"/>
      <c r="AE2869" s="400"/>
      <c r="AF2869" s="400"/>
      <c r="AG2869" s="408"/>
      <c r="AH2869" s="400"/>
      <c r="AI2869" s="400"/>
      <c r="AJ2869" s="400"/>
      <c r="AK2869" s="400"/>
      <c r="AL2869" s="6"/>
      <c r="AM2869" s="6"/>
      <c r="AN2869" s="8"/>
    </row>
    <row r="2870" spans="1:40">
      <c r="A2870" s="725"/>
      <c r="B2870" s="727"/>
      <c r="C2870" s="726"/>
      <c r="D2870" s="726"/>
      <c r="E2870" s="400"/>
      <c r="F2870" s="401"/>
      <c r="G2870" s="400"/>
      <c r="H2870" s="400"/>
      <c r="I2870" s="400"/>
      <c r="J2870" s="409"/>
      <c r="K2870" s="400"/>
      <c r="L2870" s="400"/>
      <c r="M2870" s="400"/>
      <c r="N2870" s="400"/>
      <c r="O2870" s="400"/>
      <c r="P2870" s="400"/>
      <c r="Q2870" s="400"/>
      <c r="R2870" s="400"/>
      <c r="S2870" s="400"/>
      <c r="T2870" s="400"/>
      <c r="V2870" s="403"/>
      <c r="W2870" s="403"/>
      <c r="X2870" s="403"/>
      <c r="Y2870" s="400"/>
      <c r="Z2870" s="400"/>
      <c r="AA2870" s="400"/>
      <c r="AB2870" s="400"/>
      <c r="AC2870" s="400"/>
      <c r="AD2870" s="400"/>
      <c r="AE2870" s="400"/>
      <c r="AF2870" s="400"/>
      <c r="AG2870" s="408"/>
      <c r="AH2870" s="400"/>
      <c r="AI2870" s="400"/>
      <c r="AJ2870" s="400"/>
      <c r="AK2870" s="400"/>
      <c r="AL2870" s="6"/>
      <c r="AM2870" s="6"/>
      <c r="AN2870" s="8"/>
    </row>
    <row r="2871" spans="1:40">
      <c r="A2871" s="725"/>
      <c r="B2871" s="727"/>
      <c r="C2871" s="726"/>
      <c r="D2871" s="726"/>
      <c r="E2871" s="400"/>
      <c r="F2871" s="401"/>
      <c r="G2871" s="400"/>
      <c r="H2871" s="400"/>
      <c r="I2871" s="400"/>
      <c r="J2871" s="409"/>
      <c r="K2871" s="400"/>
      <c r="L2871" s="400"/>
      <c r="M2871" s="400"/>
      <c r="N2871" s="400"/>
      <c r="O2871" s="400"/>
      <c r="P2871" s="400"/>
      <c r="Q2871" s="400"/>
      <c r="R2871" s="400"/>
      <c r="S2871" s="400"/>
      <c r="T2871" s="400"/>
      <c r="V2871" s="403"/>
      <c r="W2871" s="403"/>
      <c r="X2871" s="403"/>
      <c r="Y2871" s="400"/>
      <c r="Z2871" s="400"/>
      <c r="AA2871" s="400"/>
      <c r="AB2871" s="400"/>
      <c r="AC2871" s="400"/>
      <c r="AD2871" s="400"/>
      <c r="AE2871" s="400"/>
      <c r="AF2871" s="400"/>
      <c r="AG2871" s="408"/>
      <c r="AH2871" s="400"/>
      <c r="AI2871" s="400"/>
      <c r="AJ2871" s="400"/>
      <c r="AK2871" s="400"/>
      <c r="AL2871" s="6"/>
      <c r="AM2871" s="6"/>
      <c r="AN2871" s="8"/>
    </row>
    <row r="2872" spans="1:40">
      <c r="A2872" s="725"/>
      <c r="B2872" s="727"/>
      <c r="C2872" s="726"/>
      <c r="D2872" s="726"/>
      <c r="E2872" s="400"/>
      <c r="F2872" s="401"/>
      <c r="G2872" s="400"/>
      <c r="H2872" s="400"/>
      <c r="I2872" s="400"/>
      <c r="J2872" s="409"/>
      <c r="K2872" s="400"/>
      <c r="L2872" s="400"/>
      <c r="M2872" s="400"/>
      <c r="N2872" s="400"/>
      <c r="O2872" s="400"/>
      <c r="P2872" s="400"/>
      <c r="Q2872" s="400"/>
      <c r="R2872" s="400"/>
      <c r="S2872" s="400"/>
      <c r="T2872" s="400"/>
      <c r="V2872" s="403"/>
      <c r="W2872" s="403"/>
      <c r="X2872" s="403"/>
      <c r="Y2872" s="400"/>
      <c r="Z2872" s="400"/>
      <c r="AA2872" s="400"/>
      <c r="AB2872" s="400"/>
      <c r="AC2872" s="400"/>
      <c r="AD2872" s="400"/>
      <c r="AE2872" s="400"/>
      <c r="AF2872" s="400"/>
      <c r="AG2872" s="408"/>
      <c r="AH2872" s="400"/>
      <c r="AI2872" s="400"/>
      <c r="AJ2872" s="400"/>
      <c r="AK2872" s="400"/>
      <c r="AL2872" s="6"/>
      <c r="AM2872" s="6"/>
      <c r="AN2872" s="8"/>
    </row>
    <row r="2873" spans="1:40">
      <c r="A2873" s="725"/>
      <c r="B2873" s="727"/>
      <c r="C2873" s="726"/>
      <c r="D2873" s="726"/>
      <c r="E2873" s="400"/>
      <c r="F2873" s="401"/>
      <c r="G2873" s="400"/>
      <c r="H2873" s="400"/>
      <c r="I2873" s="400"/>
      <c r="J2873" s="409"/>
      <c r="K2873" s="400"/>
      <c r="L2873" s="400"/>
      <c r="M2873" s="400"/>
      <c r="N2873" s="400"/>
      <c r="O2873" s="400"/>
      <c r="P2873" s="400"/>
      <c r="Q2873" s="400"/>
      <c r="R2873" s="400"/>
      <c r="S2873" s="400"/>
      <c r="T2873" s="400"/>
      <c r="V2873" s="403"/>
      <c r="W2873" s="403"/>
      <c r="X2873" s="403"/>
      <c r="Y2873" s="400"/>
      <c r="Z2873" s="400"/>
      <c r="AA2873" s="400"/>
      <c r="AB2873" s="400"/>
      <c r="AC2873" s="400"/>
      <c r="AD2873" s="400"/>
      <c r="AE2873" s="400"/>
      <c r="AF2873" s="400"/>
      <c r="AG2873" s="408"/>
      <c r="AH2873" s="400"/>
      <c r="AI2873" s="400"/>
      <c r="AJ2873" s="400"/>
      <c r="AK2873" s="400"/>
      <c r="AL2873" s="6"/>
      <c r="AM2873" s="6"/>
      <c r="AN2873" s="8"/>
    </row>
    <row r="2874" spans="1:40">
      <c r="A2874" s="725"/>
      <c r="B2874" s="727"/>
      <c r="C2874" s="726"/>
      <c r="D2874" s="726"/>
      <c r="E2874" s="400"/>
      <c r="F2874" s="401"/>
      <c r="G2874" s="400"/>
      <c r="H2874" s="400"/>
      <c r="I2874" s="400"/>
      <c r="J2874" s="409"/>
      <c r="K2874" s="400"/>
      <c r="L2874" s="400"/>
      <c r="M2874" s="400"/>
      <c r="N2874" s="400"/>
      <c r="O2874" s="400"/>
      <c r="P2874" s="400"/>
      <c r="Q2874" s="400"/>
      <c r="R2874" s="400"/>
      <c r="S2874" s="400"/>
      <c r="T2874" s="400"/>
      <c r="V2874" s="403"/>
      <c r="W2874" s="403"/>
      <c r="X2874" s="403"/>
      <c r="Y2874" s="400"/>
      <c r="Z2874" s="400"/>
      <c r="AA2874" s="400"/>
      <c r="AB2874" s="400"/>
      <c r="AC2874" s="400"/>
      <c r="AD2874" s="400"/>
      <c r="AE2874" s="400"/>
      <c r="AF2874" s="400"/>
      <c r="AG2874" s="408"/>
      <c r="AH2874" s="400"/>
      <c r="AI2874" s="400"/>
      <c r="AJ2874" s="400"/>
      <c r="AK2874" s="400"/>
      <c r="AL2874" s="6"/>
      <c r="AM2874" s="6"/>
      <c r="AN2874" s="8"/>
    </row>
    <row r="2875" spans="1:40">
      <c r="A2875" s="725"/>
      <c r="B2875" s="727"/>
      <c r="C2875" s="726"/>
      <c r="D2875" s="726"/>
      <c r="E2875" s="400"/>
      <c r="F2875" s="401"/>
      <c r="G2875" s="400"/>
      <c r="H2875" s="400"/>
      <c r="I2875" s="400"/>
      <c r="J2875" s="409"/>
      <c r="K2875" s="400"/>
      <c r="L2875" s="400"/>
      <c r="M2875" s="400"/>
      <c r="N2875" s="400"/>
      <c r="O2875" s="400"/>
      <c r="P2875" s="400"/>
      <c r="Q2875" s="400"/>
      <c r="R2875" s="400"/>
      <c r="S2875" s="400"/>
      <c r="T2875" s="400"/>
      <c r="V2875" s="403"/>
      <c r="W2875" s="403"/>
      <c r="X2875" s="403"/>
      <c r="Y2875" s="400"/>
      <c r="Z2875" s="400"/>
      <c r="AA2875" s="400"/>
      <c r="AB2875" s="400"/>
      <c r="AC2875" s="400"/>
      <c r="AD2875" s="400"/>
      <c r="AE2875" s="400"/>
      <c r="AF2875" s="400"/>
      <c r="AG2875" s="408"/>
      <c r="AH2875" s="400"/>
      <c r="AI2875" s="400"/>
      <c r="AJ2875" s="400"/>
      <c r="AK2875" s="400"/>
      <c r="AL2875" s="6"/>
      <c r="AM2875" s="6"/>
      <c r="AN2875" s="8"/>
    </row>
    <row r="2876" spans="1:40">
      <c r="A2876" s="725"/>
      <c r="B2876" s="727"/>
      <c r="C2876" s="726"/>
      <c r="D2876" s="726"/>
      <c r="E2876" s="400"/>
      <c r="F2876" s="401"/>
      <c r="G2876" s="400"/>
      <c r="H2876" s="400"/>
      <c r="I2876" s="400"/>
      <c r="J2876" s="409"/>
      <c r="K2876" s="400"/>
      <c r="L2876" s="400"/>
      <c r="M2876" s="400"/>
      <c r="N2876" s="400"/>
      <c r="O2876" s="400"/>
      <c r="P2876" s="400"/>
      <c r="Q2876" s="400"/>
      <c r="R2876" s="400"/>
      <c r="S2876" s="400"/>
      <c r="T2876" s="400"/>
      <c r="V2876" s="403"/>
      <c r="W2876" s="403"/>
      <c r="X2876" s="403"/>
      <c r="Y2876" s="400"/>
      <c r="Z2876" s="400"/>
      <c r="AA2876" s="400"/>
      <c r="AB2876" s="400"/>
      <c r="AC2876" s="400"/>
      <c r="AD2876" s="400"/>
      <c r="AE2876" s="400"/>
      <c r="AF2876" s="400"/>
      <c r="AG2876" s="408"/>
      <c r="AH2876" s="400"/>
      <c r="AI2876" s="400"/>
      <c r="AJ2876" s="400"/>
      <c r="AK2876" s="400"/>
      <c r="AL2876" s="6"/>
      <c r="AM2876" s="6"/>
      <c r="AN2876" s="8"/>
    </row>
    <row r="2877" spans="1:40">
      <c r="A2877" s="725"/>
      <c r="B2877" s="727"/>
      <c r="C2877" s="726"/>
      <c r="D2877" s="726"/>
      <c r="E2877" s="400"/>
      <c r="F2877" s="401"/>
      <c r="G2877" s="400"/>
      <c r="H2877" s="400"/>
      <c r="I2877" s="400"/>
      <c r="J2877" s="409"/>
      <c r="K2877" s="400"/>
      <c r="L2877" s="400"/>
      <c r="M2877" s="400"/>
      <c r="N2877" s="400"/>
      <c r="O2877" s="400"/>
      <c r="P2877" s="400"/>
      <c r="Q2877" s="400"/>
      <c r="R2877" s="400"/>
      <c r="S2877" s="400"/>
      <c r="T2877" s="400"/>
      <c r="V2877" s="403"/>
      <c r="W2877" s="403"/>
      <c r="X2877" s="403"/>
      <c r="Y2877" s="400"/>
      <c r="Z2877" s="400"/>
      <c r="AA2877" s="400"/>
      <c r="AB2877" s="400"/>
      <c r="AC2877" s="400"/>
      <c r="AD2877" s="400"/>
      <c r="AE2877" s="400"/>
      <c r="AF2877" s="400"/>
      <c r="AG2877" s="408"/>
      <c r="AH2877" s="400"/>
      <c r="AI2877" s="400"/>
      <c r="AJ2877" s="400"/>
      <c r="AK2877" s="400"/>
      <c r="AL2877" s="6"/>
      <c r="AM2877" s="6"/>
      <c r="AN2877" s="8"/>
    </row>
    <row r="2878" spans="1:40">
      <c r="A2878" s="725"/>
      <c r="B2878" s="727"/>
      <c r="C2878" s="726"/>
      <c r="D2878" s="726"/>
      <c r="E2878" s="400"/>
      <c r="F2878" s="401"/>
      <c r="G2878" s="400"/>
      <c r="H2878" s="400"/>
      <c r="I2878" s="400"/>
      <c r="J2878" s="409"/>
      <c r="K2878" s="400"/>
      <c r="L2878" s="400"/>
      <c r="M2878" s="400"/>
      <c r="N2878" s="400"/>
      <c r="O2878" s="400"/>
      <c r="P2878" s="400"/>
      <c r="Q2878" s="400"/>
      <c r="R2878" s="400"/>
      <c r="S2878" s="400"/>
      <c r="T2878" s="400"/>
      <c r="V2878" s="403"/>
      <c r="W2878" s="403"/>
      <c r="X2878" s="403"/>
      <c r="Y2878" s="400"/>
      <c r="Z2878" s="400"/>
      <c r="AA2878" s="400"/>
      <c r="AB2878" s="400"/>
      <c r="AC2878" s="400"/>
      <c r="AD2878" s="400"/>
      <c r="AE2878" s="400"/>
      <c r="AF2878" s="400"/>
      <c r="AG2878" s="408"/>
      <c r="AH2878" s="400"/>
      <c r="AI2878" s="400"/>
      <c r="AJ2878" s="400"/>
      <c r="AK2878" s="400"/>
      <c r="AL2878" s="6"/>
      <c r="AM2878" s="6"/>
      <c r="AN2878" s="8"/>
    </row>
    <row r="2879" spans="1:40">
      <c r="A2879" s="725"/>
      <c r="B2879" s="727"/>
      <c r="C2879" s="726"/>
      <c r="D2879" s="726"/>
      <c r="E2879" s="400"/>
      <c r="F2879" s="401"/>
      <c r="G2879" s="400"/>
      <c r="H2879" s="400"/>
      <c r="I2879" s="400"/>
      <c r="J2879" s="409"/>
      <c r="K2879" s="400"/>
      <c r="L2879" s="400"/>
      <c r="M2879" s="400"/>
      <c r="N2879" s="400"/>
      <c r="O2879" s="400"/>
      <c r="P2879" s="400"/>
      <c r="Q2879" s="400"/>
      <c r="R2879" s="400"/>
      <c r="S2879" s="400"/>
      <c r="T2879" s="400"/>
      <c r="V2879" s="403"/>
      <c r="W2879" s="403"/>
      <c r="X2879" s="403"/>
      <c r="Y2879" s="400"/>
      <c r="Z2879" s="400"/>
      <c r="AA2879" s="400"/>
      <c r="AB2879" s="400"/>
      <c r="AC2879" s="400"/>
      <c r="AD2879" s="400"/>
      <c r="AE2879" s="400"/>
      <c r="AF2879" s="400"/>
      <c r="AG2879" s="408"/>
      <c r="AH2879" s="400"/>
      <c r="AI2879" s="400"/>
      <c r="AJ2879" s="400"/>
      <c r="AK2879" s="400"/>
      <c r="AL2879" s="6"/>
      <c r="AM2879" s="6"/>
      <c r="AN2879" s="8"/>
    </row>
    <row r="2880" spans="1:40">
      <c r="A2880" s="725"/>
      <c r="B2880" s="727"/>
      <c r="C2880" s="726"/>
      <c r="D2880" s="726"/>
      <c r="E2880" s="400"/>
      <c r="F2880" s="401"/>
      <c r="G2880" s="400"/>
      <c r="H2880" s="400"/>
      <c r="I2880" s="400"/>
      <c r="J2880" s="409"/>
      <c r="K2880" s="400"/>
      <c r="L2880" s="400"/>
      <c r="M2880" s="400"/>
      <c r="N2880" s="400"/>
      <c r="O2880" s="400"/>
      <c r="P2880" s="400"/>
      <c r="Q2880" s="400"/>
      <c r="R2880" s="400"/>
      <c r="S2880" s="400"/>
      <c r="T2880" s="400"/>
      <c r="V2880" s="403"/>
      <c r="W2880" s="403"/>
      <c r="X2880" s="403"/>
      <c r="Y2880" s="400"/>
      <c r="Z2880" s="400"/>
      <c r="AA2880" s="400"/>
      <c r="AB2880" s="400"/>
      <c r="AC2880" s="400"/>
      <c r="AD2880" s="400"/>
      <c r="AE2880" s="400"/>
      <c r="AF2880" s="400"/>
      <c r="AG2880" s="408"/>
      <c r="AH2880" s="400"/>
      <c r="AI2880" s="400"/>
      <c r="AJ2880" s="400"/>
      <c r="AK2880" s="400"/>
      <c r="AL2880" s="6"/>
      <c r="AM2880" s="6"/>
      <c r="AN2880" s="8"/>
    </row>
    <row r="2881" spans="1:40">
      <c r="A2881" s="725"/>
      <c r="B2881" s="727"/>
      <c r="C2881" s="726"/>
      <c r="D2881" s="726"/>
      <c r="E2881" s="400"/>
      <c r="F2881" s="401"/>
      <c r="G2881" s="400"/>
      <c r="H2881" s="400"/>
      <c r="I2881" s="400"/>
      <c r="J2881" s="409"/>
      <c r="K2881" s="400"/>
      <c r="L2881" s="400"/>
      <c r="M2881" s="400"/>
      <c r="N2881" s="400"/>
      <c r="O2881" s="400"/>
      <c r="P2881" s="400"/>
      <c r="Q2881" s="400"/>
      <c r="R2881" s="400"/>
      <c r="S2881" s="400"/>
      <c r="T2881" s="400"/>
      <c r="V2881" s="403"/>
      <c r="W2881" s="403"/>
      <c r="X2881" s="403"/>
      <c r="Y2881" s="400"/>
      <c r="Z2881" s="400"/>
      <c r="AA2881" s="400"/>
      <c r="AB2881" s="400"/>
      <c r="AC2881" s="400"/>
      <c r="AD2881" s="400"/>
      <c r="AE2881" s="400"/>
      <c r="AF2881" s="400"/>
      <c r="AG2881" s="408"/>
      <c r="AH2881" s="400"/>
      <c r="AI2881" s="400"/>
      <c r="AJ2881" s="400"/>
      <c r="AK2881" s="400"/>
      <c r="AL2881" s="6"/>
      <c r="AM2881" s="6"/>
      <c r="AN2881" s="8"/>
    </row>
    <row r="2882" spans="1:40">
      <c r="A2882" s="725"/>
      <c r="B2882" s="727"/>
      <c r="C2882" s="726"/>
      <c r="D2882" s="726"/>
      <c r="E2882" s="400"/>
      <c r="F2882" s="401"/>
      <c r="G2882" s="400"/>
      <c r="H2882" s="400"/>
      <c r="I2882" s="400"/>
      <c r="J2882" s="409"/>
      <c r="K2882" s="400"/>
      <c r="L2882" s="400"/>
      <c r="M2882" s="400"/>
      <c r="N2882" s="400"/>
      <c r="O2882" s="400"/>
      <c r="P2882" s="400"/>
      <c r="Q2882" s="400"/>
      <c r="R2882" s="400"/>
      <c r="S2882" s="400"/>
      <c r="T2882" s="400"/>
      <c r="V2882" s="403"/>
      <c r="W2882" s="403"/>
      <c r="X2882" s="403"/>
      <c r="Y2882" s="400"/>
      <c r="Z2882" s="400"/>
      <c r="AA2882" s="400"/>
      <c r="AB2882" s="400"/>
      <c r="AC2882" s="400"/>
      <c r="AD2882" s="400"/>
      <c r="AE2882" s="400"/>
      <c r="AF2882" s="400"/>
      <c r="AG2882" s="408"/>
      <c r="AH2882" s="400"/>
      <c r="AI2882" s="400"/>
      <c r="AJ2882" s="400"/>
      <c r="AK2882" s="400"/>
      <c r="AL2882" s="6"/>
      <c r="AM2882" s="6"/>
      <c r="AN2882" s="8"/>
    </row>
    <row r="2883" spans="1:40">
      <c r="A2883" s="725"/>
      <c r="B2883" s="727"/>
      <c r="C2883" s="726"/>
      <c r="D2883" s="726"/>
      <c r="E2883" s="400"/>
      <c r="F2883" s="401"/>
      <c r="G2883" s="400"/>
      <c r="H2883" s="400"/>
      <c r="I2883" s="400"/>
      <c r="J2883" s="409"/>
      <c r="K2883" s="400"/>
      <c r="L2883" s="400"/>
      <c r="M2883" s="400"/>
      <c r="N2883" s="400"/>
      <c r="O2883" s="400"/>
      <c r="P2883" s="400"/>
      <c r="Q2883" s="400"/>
      <c r="R2883" s="400"/>
      <c r="S2883" s="400"/>
      <c r="T2883" s="400"/>
      <c r="V2883" s="403"/>
      <c r="W2883" s="403"/>
      <c r="X2883" s="403"/>
      <c r="Y2883" s="400"/>
      <c r="Z2883" s="400"/>
      <c r="AA2883" s="400"/>
      <c r="AB2883" s="400"/>
      <c r="AC2883" s="400"/>
      <c r="AD2883" s="400"/>
      <c r="AE2883" s="400"/>
      <c r="AF2883" s="400"/>
      <c r="AG2883" s="408"/>
      <c r="AH2883" s="400"/>
      <c r="AI2883" s="400"/>
      <c r="AJ2883" s="400"/>
      <c r="AK2883" s="400"/>
      <c r="AL2883" s="6"/>
      <c r="AM2883" s="6"/>
      <c r="AN2883" s="8"/>
    </row>
    <row r="2884" spans="1:40">
      <c r="A2884" s="725"/>
      <c r="B2884" s="727"/>
      <c r="C2884" s="726"/>
      <c r="D2884" s="726"/>
      <c r="E2884" s="400"/>
      <c r="F2884" s="401"/>
      <c r="G2884" s="400"/>
      <c r="H2884" s="400"/>
      <c r="I2884" s="400"/>
      <c r="J2884" s="409"/>
      <c r="K2884" s="400"/>
      <c r="L2884" s="400"/>
      <c r="M2884" s="400"/>
      <c r="N2884" s="400"/>
      <c r="O2884" s="400"/>
      <c r="P2884" s="400"/>
      <c r="Q2884" s="400"/>
      <c r="R2884" s="400"/>
      <c r="S2884" s="400"/>
      <c r="T2884" s="400"/>
      <c r="V2884" s="403"/>
      <c r="W2884" s="403"/>
      <c r="X2884" s="403"/>
      <c r="Y2884" s="400"/>
      <c r="Z2884" s="400"/>
      <c r="AA2884" s="400"/>
      <c r="AB2884" s="400"/>
      <c r="AC2884" s="400"/>
      <c r="AD2884" s="400"/>
      <c r="AE2884" s="400"/>
      <c r="AF2884" s="400"/>
      <c r="AG2884" s="408"/>
      <c r="AH2884" s="400"/>
      <c r="AI2884" s="400"/>
      <c r="AJ2884" s="400"/>
      <c r="AK2884" s="400"/>
      <c r="AL2884" s="6"/>
      <c r="AM2884" s="6"/>
      <c r="AN2884" s="8"/>
    </row>
    <row r="2885" spans="1:40">
      <c r="A2885" s="725"/>
      <c r="B2885" s="727"/>
      <c r="C2885" s="726"/>
      <c r="D2885" s="726"/>
      <c r="E2885" s="400"/>
      <c r="F2885" s="401"/>
      <c r="G2885" s="400"/>
      <c r="H2885" s="400"/>
      <c r="I2885" s="400"/>
      <c r="J2885" s="409"/>
      <c r="K2885" s="400"/>
      <c r="L2885" s="400"/>
      <c r="M2885" s="400"/>
      <c r="N2885" s="400"/>
      <c r="O2885" s="400"/>
      <c r="P2885" s="400"/>
      <c r="Q2885" s="400"/>
      <c r="R2885" s="400"/>
      <c r="S2885" s="400"/>
      <c r="T2885" s="400"/>
      <c r="V2885" s="403"/>
      <c r="W2885" s="403"/>
      <c r="X2885" s="403"/>
      <c r="Y2885" s="400"/>
      <c r="Z2885" s="400"/>
      <c r="AA2885" s="400"/>
      <c r="AB2885" s="400"/>
      <c r="AC2885" s="400"/>
      <c r="AD2885" s="400"/>
      <c r="AE2885" s="400"/>
      <c r="AF2885" s="400"/>
      <c r="AG2885" s="408"/>
      <c r="AH2885" s="400"/>
      <c r="AI2885" s="400"/>
      <c r="AJ2885" s="400"/>
      <c r="AK2885" s="400"/>
      <c r="AL2885" s="6"/>
      <c r="AM2885" s="6"/>
      <c r="AN2885" s="8"/>
    </row>
    <row r="2886" spans="1:40">
      <c r="A2886" s="725"/>
      <c r="B2886" s="727"/>
      <c r="C2886" s="726"/>
      <c r="D2886" s="726"/>
      <c r="E2886" s="400"/>
      <c r="F2886" s="401"/>
      <c r="G2886" s="400"/>
      <c r="H2886" s="400"/>
      <c r="I2886" s="400"/>
      <c r="J2886" s="409"/>
      <c r="K2886" s="400"/>
      <c r="L2886" s="400"/>
      <c r="M2886" s="400"/>
      <c r="N2886" s="400"/>
      <c r="O2886" s="400"/>
      <c r="P2886" s="400"/>
      <c r="Q2886" s="400"/>
      <c r="R2886" s="400"/>
      <c r="S2886" s="400"/>
      <c r="T2886" s="400"/>
      <c r="V2886" s="403"/>
      <c r="W2886" s="403"/>
      <c r="X2886" s="403"/>
      <c r="Y2886" s="400"/>
      <c r="Z2886" s="400"/>
      <c r="AA2886" s="400"/>
      <c r="AB2886" s="400"/>
      <c r="AC2886" s="400"/>
      <c r="AD2886" s="400"/>
      <c r="AE2886" s="400"/>
      <c r="AF2886" s="400"/>
      <c r="AG2886" s="408"/>
      <c r="AH2886" s="400"/>
      <c r="AI2886" s="400"/>
      <c r="AJ2886" s="400"/>
      <c r="AK2886" s="400"/>
      <c r="AL2886" s="6"/>
      <c r="AM2886" s="6"/>
      <c r="AN2886" s="8"/>
    </row>
    <row r="2887" spans="1:40">
      <c r="A2887" s="725"/>
      <c r="B2887" s="727"/>
      <c r="C2887" s="726"/>
      <c r="D2887" s="726"/>
      <c r="E2887" s="400"/>
      <c r="F2887" s="401"/>
      <c r="G2887" s="400"/>
      <c r="H2887" s="400"/>
      <c r="I2887" s="400"/>
      <c r="J2887" s="409"/>
      <c r="K2887" s="400"/>
      <c r="L2887" s="400"/>
      <c r="M2887" s="400"/>
      <c r="N2887" s="400"/>
      <c r="O2887" s="400"/>
      <c r="P2887" s="400"/>
      <c r="Q2887" s="400"/>
      <c r="R2887" s="400"/>
      <c r="S2887" s="400"/>
      <c r="T2887" s="400"/>
      <c r="V2887" s="403"/>
      <c r="W2887" s="403"/>
      <c r="X2887" s="403"/>
      <c r="Y2887" s="400"/>
      <c r="Z2887" s="400"/>
      <c r="AA2887" s="400"/>
      <c r="AB2887" s="400"/>
      <c r="AC2887" s="400"/>
      <c r="AD2887" s="400"/>
      <c r="AE2887" s="400"/>
      <c r="AF2887" s="400"/>
      <c r="AG2887" s="408"/>
      <c r="AH2887" s="400"/>
      <c r="AI2887" s="400"/>
      <c r="AJ2887" s="400"/>
      <c r="AK2887" s="400"/>
      <c r="AL2887" s="6"/>
      <c r="AM2887" s="6"/>
      <c r="AN2887" s="8"/>
    </row>
    <row r="2888" spans="1:40">
      <c r="A2888" s="725"/>
      <c r="B2888" s="727"/>
      <c r="C2888" s="726"/>
      <c r="D2888" s="726"/>
      <c r="E2888" s="400"/>
      <c r="F2888" s="401"/>
      <c r="G2888" s="400"/>
      <c r="H2888" s="400"/>
      <c r="I2888" s="400"/>
      <c r="J2888" s="409"/>
      <c r="K2888" s="400"/>
      <c r="L2888" s="400"/>
      <c r="M2888" s="400"/>
      <c r="N2888" s="400"/>
      <c r="O2888" s="400"/>
      <c r="P2888" s="400"/>
      <c r="Q2888" s="400"/>
      <c r="R2888" s="400"/>
      <c r="S2888" s="400"/>
      <c r="T2888" s="400"/>
      <c r="V2888" s="403"/>
      <c r="W2888" s="403"/>
      <c r="X2888" s="403"/>
      <c r="Y2888" s="400"/>
      <c r="Z2888" s="400"/>
      <c r="AA2888" s="400"/>
      <c r="AB2888" s="400"/>
      <c r="AC2888" s="400"/>
      <c r="AD2888" s="400"/>
      <c r="AE2888" s="400"/>
      <c r="AF2888" s="400"/>
      <c r="AG2888" s="408"/>
      <c r="AH2888" s="400"/>
      <c r="AI2888" s="400"/>
      <c r="AJ2888" s="400"/>
      <c r="AK2888" s="400"/>
      <c r="AL2888" s="6"/>
      <c r="AM2888" s="6"/>
      <c r="AN2888" s="8"/>
    </row>
    <row r="2889" spans="1:40">
      <c r="A2889" s="725"/>
      <c r="B2889" s="727"/>
      <c r="C2889" s="726"/>
      <c r="D2889" s="726"/>
      <c r="E2889" s="400"/>
      <c r="F2889" s="401"/>
      <c r="G2889" s="400"/>
      <c r="H2889" s="400"/>
      <c r="I2889" s="400"/>
      <c r="J2889" s="409"/>
      <c r="K2889" s="400"/>
      <c r="L2889" s="400"/>
      <c r="M2889" s="400"/>
      <c r="N2889" s="400"/>
      <c r="O2889" s="400"/>
      <c r="P2889" s="400"/>
      <c r="Q2889" s="400"/>
      <c r="R2889" s="400"/>
      <c r="S2889" s="400"/>
      <c r="T2889" s="400"/>
      <c r="V2889" s="403"/>
      <c r="W2889" s="403"/>
      <c r="X2889" s="403"/>
      <c r="Y2889" s="400"/>
      <c r="Z2889" s="400"/>
      <c r="AA2889" s="400"/>
      <c r="AB2889" s="400"/>
      <c r="AC2889" s="400"/>
      <c r="AD2889" s="400"/>
      <c r="AE2889" s="400"/>
      <c r="AF2889" s="400"/>
      <c r="AG2889" s="408"/>
      <c r="AH2889" s="400"/>
      <c r="AI2889" s="400"/>
      <c r="AJ2889" s="400"/>
      <c r="AK2889" s="400"/>
      <c r="AL2889" s="6"/>
      <c r="AM2889" s="6"/>
      <c r="AN2889" s="8"/>
    </row>
    <row r="2890" spans="1:40">
      <c r="A2890" s="725"/>
      <c r="B2890" s="727"/>
      <c r="C2890" s="726"/>
      <c r="D2890" s="726"/>
      <c r="E2890" s="400"/>
      <c r="F2890" s="401"/>
      <c r="G2890" s="400"/>
      <c r="H2890" s="400"/>
      <c r="I2890" s="400"/>
      <c r="J2890" s="409"/>
      <c r="K2890" s="400"/>
      <c r="L2890" s="400"/>
      <c r="M2890" s="400"/>
      <c r="N2890" s="400"/>
      <c r="O2890" s="400"/>
      <c r="P2890" s="400"/>
      <c r="Q2890" s="400"/>
      <c r="R2890" s="400"/>
      <c r="S2890" s="400"/>
      <c r="T2890" s="400"/>
      <c r="V2890" s="403"/>
      <c r="W2890" s="403"/>
      <c r="X2890" s="403"/>
      <c r="Y2890" s="400"/>
      <c r="Z2890" s="400"/>
      <c r="AA2890" s="400"/>
      <c r="AB2890" s="400"/>
      <c r="AC2890" s="400"/>
      <c r="AD2890" s="400"/>
      <c r="AE2890" s="400"/>
      <c r="AF2890" s="400"/>
      <c r="AG2890" s="408"/>
      <c r="AH2890" s="400"/>
      <c r="AI2890" s="400"/>
      <c r="AJ2890" s="400"/>
      <c r="AK2890" s="400"/>
      <c r="AL2890" s="6"/>
      <c r="AM2890" s="6"/>
      <c r="AN2890" s="8"/>
    </row>
    <row r="2891" spans="1:40">
      <c r="A2891" s="725"/>
      <c r="B2891" s="727"/>
      <c r="C2891" s="726"/>
      <c r="D2891" s="726"/>
      <c r="E2891" s="400"/>
      <c r="F2891" s="401"/>
      <c r="G2891" s="400"/>
      <c r="H2891" s="400"/>
      <c r="I2891" s="400"/>
      <c r="J2891" s="409"/>
      <c r="K2891" s="400"/>
      <c r="L2891" s="400"/>
      <c r="M2891" s="400"/>
      <c r="N2891" s="400"/>
      <c r="O2891" s="400"/>
      <c r="P2891" s="400"/>
      <c r="Q2891" s="400"/>
      <c r="R2891" s="400"/>
      <c r="S2891" s="400"/>
      <c r="T2891" s="400"/>
      <c r="V2891" s="403"/>
      <c r="W2891" s="403"/>
      <c r="X2891" s="403"/>
      <c r="Y2891" s="400"/>
      <c r="Z2891" s="400"/>
      <c r="AA2891" s="400"/>
      <c r="AB2891" s="400"/>
      <c r="AC2891" s="400"/>
      <c r="AD2891" s="400"/>
      <c r="AE2891" s="400"/>
      <c r="AF2891" s="400"/>
      <c r="AG2891" s="408"/>
      <c r="AH2891" s="400"/>
      <c r="AI2891" s="400"/>
      <c r="AJ2891" s="400"/>
      <c r="AK2891" s="400"/>
      <c r="AL2891" s="6"/>
      <c r="AM2891" s="6"/>
      <c r="AN2891" s="8"/>
    </row>
    <row r="2892" spans="1:40">
      <c r="A2892" s="725"/>
      <c r="B2892" s="727"/>
      <c r="C2892" s="726"/>
      <c r="D2892" s="726"/>
      <c r="E2892" s="400"/>
      <c r="F2892" s="401"/>
      <c r="G2892" s="400"/>
      <c r="H2892" s="400"/>
      <c r="I2892" s="400"/>
      <c r="J2892" s="409"/>
      <c r="K2892" s="400"/>
      <c r="L2892" s="400"/>
      <c r="M2892" s="400"/>
      <c r="N2892" s="400"/>
      <c r="O2892" s="400"/>
      <c r="P2892" s="400"/>
      <c r="Q2892" s="400"/>
      <c r="R2892" s="400"/>
      <c r="S2892" s="400"/>
      <c r="T2892" s="400"/>
      <c r="V2892" s="403"/>
      <c r="W2892" s="403"/>
      <c r="X2892" s="403"/>
      <c r="Y2892" s="400"/>
      <c r="Z2892" s="400"/>
      <c r="AA2892" s="400"/>
      <c r="AB2892" s="400"/>
      <c r="AC2892" s="400"/>
      <c r="AD2892" s="400"/>
      <c r="AE2892" s="400"/>
      <c r="AF2892" s="400"/>
      <c r="AG2892" s="408"/>
      <c r="AH2892" s="400"/>
      <c r="AI2892" s="400"/>
      <c r="AJ2892" s="400"/>
      <c r="AK2892" s="400"/>
      <c r="AL2892" s="6"/>
      <c r="AM2892" s="6"/>
      <c r="AN2892" s="8"/>
    </row>
    <row r="2893" spans="1:40">
      <c r="A2893" s="725"/>
      <c r="B2893" s="727"/>
      <c r="C2893" s="726"/>
      <c r="D2893" s="726"/>
      <c r="E2893" s="400"/>
      <c r="F2893" s="401"/>
      <c r="G2893" s="400"/>
      <c r="H2893" s="400"/>
      <c r="I2893" s="400"/>
      <c r="J2893" s="409"/>
      <c r="K2893" s="400"/>
      <c r="L2893" s="400"/>
      <c r="M2893" s="400"/>
      <c r="N2893" s="400"/>
      <c r="O2893" s="400"/>
      <c r="P2893" s="400"/>
      <c r="Q2893" s="400"/>
      <c r="R2893" s="400"/>
      <c r="S2893" s="400"/>
      <c r="T2893" s="400"/>
      <c r="V2893" s="403"/>
      <c r="W2893" s="403"/>
      <c r="X2893" s="403"/>
      <c r="Y2893" s="400"/>
      <c r="Z2893" s="400"/>
      <c r="AA2893" s="400"/>
      <c r="AB2893" s="400"/>
      <c r="AC2893" s="400"/>
      <c r="AD2893" s="400"/>
      <c r="AE2893" s="400"/>
      <c r="AF2893" s="400"/>
      <c r="AG2893" s="408"/>
      <c r="AH2893" s="400"/>
      <c r="AI2893" s="400"/>
      <c r="AJ2893" s="400"/>
      <c r="AK2893" s="400"/>
      <c r="AL2893" s="6"/>
      <c r="AM2893" s="6"/>
      <c r="AN2893" s="8"/>
    </row>
    <row r="2894" spans="1:40">
      <c r="A2894" s="725"/>
      <c r="B2894" s="727"/>
      <c r="C2894" s="726"/>
      <c r="D2894" s="726"/>
      <c r="E2894" s="400"/>
      <c r="F2894" s="401"/>
      <c r="G2894" s="400"/>
      <c r="H2894" s="400"/>
      <c r="I2894" s="400"/>
      <c r="J2894" s="409"/>
      <c r="K2894" s="400"/>
      <c r="L2894" s="400"/>
      <c r="M2894" s="400"/>
      <c r="N2894" s="400"/>
      <c r="O2894" s="400"/>
      <c r="P2894" s="400"/>
      <c r="Q2894" s="400"/>
      <c r="R2894" s="400"/>
      <c r="S2894" s="400"/>
      <c r="T2894" s="400"/>
      <c r="V2894" s="403"/>
      <c r="W2894" s="403"/>
      <c r="X2894" s="403"/>
      <c r="Y2894" s="400"/>
      <c r="Z2894" s="400"/>
      <c r="AA2894" s="400"/>
      <c r="AB2894" s="400"/>
      <c r="AC2894" s="400"/>
      <c r="AD2894" s="400"/>
      <c r="AE2894" s="400"/>
      <c r="AF2894" s="400"/>
      <c r="AG2894" s="408"/>
      <c r="AH2894" s="400"/>
      <c r="AI2894" s="400"/>
      <c r="AJ2894" s="400"/>
      <c r="AK2894" s="400"/>
      <c r="AL2894" s="6"/>
      <c r="AM2894" s="6"/>
      <c r="AN2894" s="8"/>
    </row>
    <row r="2895" spans="1:40">
      <c r="A2895" s="725"/>
      <c r="B2895" s="727"/>
      <c r="C2895" s="726"/>
      <c r="D2895" s="726"/>
      <c r="E2895" s="400"/>
      <c r="F2895" s="401"/>
      <c r="G2895" s="400"/>
      <c r="H2895" s="400"/>
      <c r="I2895" s="400"/>
      <c r="J2895" s="409"/>
      <c r="K2895" s="400"/>
      <c r="L2895" s="400"/>
      <c r="M2895" s="400"/>
      <c r="N2895" s="400"/>
      <c r="O2895" s="400"/>
      <c r="P2895" s="400"/>
      <c r="Q2895" s="400"/>
      <c r="R2895" s="400"/>
      <c r="S2895" s="400"/>
      <c r="T2895" s="400"/>
      <c r="V2895" s="403"/>
      <c r="W2895" s="403"/>
      <c r="X2895" s="403"/>
      <c r="Y2895" s="400"/>
      <c r="Z2895" s="400"/>
      <c r="AA2895" s="400"/>
      <c r="AB2895" s="400"/>
      <c r="AC2895" s="400"/>
      <c r="AD2895" s="400"/>
      <c r="AE2895" s="400"/>
      <c r="AF2895" s="400"/>
      <c r="AG2895" s="408"/>
      <c r="AH2895" s="400"/>
      <c r="AI2895" s="400"/>
      <c r="AJ2895" s="400"/>
      <c r="AK2895" s="400"/>
      <c r="AL2895" s="6"/>
      <c r="AM2895" s="6"/>
      <c r="AN2895" s="8"/>
    </row>
    <row r="2896" spans="1:40">
      <c r="A2896" s="725"/>
      <c r="B2896" s="727"/>
      <c r="C2896" s="726"/>
      <c r="D2896" s="726"/>
      <c r="E2896" s="400"/>
      <c r="F2896" s="401"/>
      <c r="G2896" s="400"/>
      <c r="H2896" s="400"/>
      <c r="I2896" s="400"/>
      <c r="J2896" s="409"/>
      <c r="K2896" s="400"/>
      <c r="L2896" s="400"/>
      <c r="M2896" s="400"/>
      <c r="N2896" s="400"/>
      <c r="O2896" s="400"/>
      <c r="P2896" s="400"/>
      <c r="Q2896" s="400"/>
      <c r="R2896" s="400"/>
      <c r="S2896" s="400"/>
      <c r="T2896" s="400"/>
      <c r="V2896" s="403"/>
      <c r="W2896" s="403"/>
      <c r="X2896" s="403"/>
      <c r="Y2896" s="400"/>
      <c r="Z2896" s="400"/>
      <c r="AA2896" s="400"/>
      <c r="AB2896" s="400"/>
      <c r="AC2896" s="400"/>
      <c r="AD2896" s="400"/>
      <c r="AE2896" s="400"/>
      <c r="AF2896" s="400"/>
      <c r="AG2896" s="408"/>
      <c r="AH2896" s="400"/>
      <c r="AI2896" s="400"/>
      <c r="AJ2896" s="400"/>
      <c r="AK2896" s="400"/>
      <c r="AL2896" s="6"/>
      <c r="AM2896" s="6"/>
      <c r="AN2896" s="8"/>
    </row>
    <row r="2897" spans="1:40">
      <c r="A2897" s="725"/>
      <c r="B2897" s="727"/>
      <c r="C2897" s="726"/>
      <c r="D2897" s="726"/>
      <c r="E2897" s="400"/>
      <c r="F2897" s="401"/>
      <c r="G2897" s="400"/>
      <c r="H2897" s="400"/>
      <c r="I2897" s="400"/>
      <c r="J2897" s="409"/>
      <c r="K2897" s="400"/>
      <c r="L2897" s="400"/>
      <c r="M2897" s="400"/>
      <c r="N2897" s="400"/>
      <c r="O2897" s="400"/>
      <c r="P2897" s="400"/>
      <c r="Q2897" s="400"/>
      <c r="R2897" s="400"/>
      <c r="S2897" s="400"/>
      <c r="T2897" s="400"/>
      <c r="V2897" s="403"/>
      <c r="W2897" s="403"/>
      <c r="X2897" s="403"/>
      <c r="Y2897" s="400"/>
      <c r="Z2897" s="400"/>
      <c r="AA2897" s="400"/>
      <c r="AB2897" s="400"/>
      <c r="AC2897" s="400"/>
      <c r="AD2897" s="400"/>
      <c r="AE2897" s="400"/>
      <c r="AF2897" s="400"/>
      <c r="AG2897" s="408"/>
      <c r="AH2897" s="400"/>
      <c r="AI2897" s="400"/>
      <c r="AJ2897" s="400"/>
      <c r="AK2897" s="400"/>
      <c r="AL2897" s="6"/>
      <c r="AM2897" s="6"/>
      <c r="AN2897" s="8"/>
    </row>
    <row r="2898" spans="1:40">
      <c r="A2898" s="725"/>
      <c r="B2898" s="727"/>
      <c r="C2898" s="726"/>
      <c r="D2898" s="726"/>
      <c r="E2898" s="400"/>
      <c r="F2898" s="401"/>
      <c r="G2898" s="400"/>
      <c r="H2898" s="400"/>
      <c r="I2898" s="400"/>
      <c r="J2898" s="409"/>
      <c r="K2898" s="400"/>
      <c r="L2898" s="400"/>
      <c r="M2898" s="400"/>
      <c r="N2898" s="400"/>
      <c r="O2898" s="400"/>
      <c r="P2898" s="400"/>
      <c r="Q2898" s="400"/>
      <c r="R2898" s="400"/>
      <c r="S2898" s="400"/>
      <c r="T2898" s="400"/>
      <c r="V2898" s="403"/>
      <c r="W2898" s="403"/>
      <c r="X2898" s="403"/>
      <c r="Y2898" s="400"/>
      <c r="Z2898" s="400"/>
      <c r="AA2898" s="400"/>
      <c r="AB2898" s="400"/>
      <c r="AC2898" s="400"/>
      <c r="AD2898" s="400"/>
      <c r="AE2898" s="400"/>
      <c r="AF2898" s="400"/>
      <c r="AG2898" s="408"/>
      <c r="AH2898" s="400"/>
      <c r="AI2898" s="400"/>
      <c r="AJ2898" s="400"/>
      <c r="AK2898" s="400"/>
      <c r="AL2898" s="6"/>
      <c r="AM2898" s="6"/>
      <c r="AN2898" s="8"/>
    </row>
    <row r="2899" spans="1:40">
      <c r="A2899" s="725"/>
      <c r="B2899" s="727"/>
      <c r="C2899" s="726"/>
      <c r="D2899" s="726"/>
      <c r="E2899" s="400"/>
      <c r="F2899" s="401"/>
      <c r="G2899" s="400"/>
      <c r="H2899" s="400"/>
      <c r="I2899" s="400"/>
      <c r="J2899" s="409"/>
      <c r="K2899" s="400"/>
      <c r="L2899" s="400"/>
      <c r="M2899" s="400"/>
      <c r="N2899" s="400"/>
      <c r="O2899" s="400"/>
      <c r="P2899" s="400"/>
      <c r="Q2899" s="400"/>
      <c r="R2899" s="400"/>
      <c r="S2899" s="400"/>
      <c r="T2899" s="400"/>
      <c r="V2899" s="403"/>
      <c r="W2899" s="403"/>
      <c r="X2899" s="403"/>
      <c r="Y2899" s="400"/>
      <c r="Z2899" s="400"/>
      <c r="AA2899" s="400"/>
      <c r="AB2899" s="400"/>
      <c r="AC2899" s="400"/>
      <c r="AD2899" s="400"/>
      <c r="AE2899" s="400"/>
      <c r="AF2899" s="400"/>
      <c r="AG2899" s="408"/>
      <c r="AH2899" s="400"/>
      <c r="AI2899" s="400"/>
      <c r="AJ2899" s="400"/>
      <c r="AK2899" s="400"/>
      <c r="AL2899" s="6"/>
      <c r="AM2899" s="6"/>
      <c r="AN2899" s="8"/>
    </row>
    <row r="2900" spans="1:40">
      <c r="A2900" s="725"/>
      <c r="B2900" s="727"/>
      <c r="C2900" s="726"/>
      <c r="D2900" s="726"/>
      <c r="E2900" s="400"/>
      <c r="F2900" s="401"/>
      <c r="G2900" s="400"/>
      <c r="H2900" s="400"/>
      <c r="I2900" s="400"/>
      <c r="J2900" s="409"/>
      <c r="K2900" s="400"/>
      <c r="L2900" s="400"/>
      <c r="M2900" s="400"/>
      <c r="N2900" s="400"/>
      <c r="O2900" s="400"/>
      <c r="P2900" s="400"/>
      <c r="Q2900" s="400"/>
      <c r="R2900" s="400"/>
      <c r="S2900" s="400"/>
      <c r="T2900" s="400"/>
      <c r="V2900" s="403"/>
      <c r="W2900" s="403"/>
      <c r="X2900" s="403"/>
      <c r="Y2900" s="400"/>
      <c r="Z2900" s="400"/>
      <c r="AA2900" s="400"/>
      <c r="AB2900" s="400"/>
      <c r="AC2900" s="400"/>
      <c r="AD2900" s="400"/>
      <c r="AE2900" s="400"/>
      <c r="AF2900" s="400"/>
      <c r="AG2900" s="408"/>
      <c r="AH2900" s="400"/>
      <c r="AI2900" s="400"/>
      <c r="AJ2900" s="400"/>
      <c r="AK2900" s="400"/>
      <c r="AL2900" s="6"/>
      <c r="AM2900" s="6"/>
      <c r="AN2900" s="8"/>
    </row>
    <row r="2901" spans="1:40">
      <c r="A2901" s="725"/>
      <c r="B2901" s="727"/>
      <c r="C2901" s="726"/>
      <c r="D2901" s="726"/>
      <c r="E2901" s="400"/>
      <c r="F2901" s="401"/>
      <c r="G2901" s="400"/>
      <c r="H2901" s="400"/>
      <c r="I2901" s="400"/>
      <c r="J2901" s="409"/>
      <c r="K2901" s="400"/>
      <c r="L2901" s="400"/>
      <c r="M2901" s="400"/>
      <c r="N2901" s="400"/>
      <c r="O2901" s="400"/>
      <c r="P2901" s="400"/>
      <c r="Q2901" s="400"/>
      <c r="R2901" s="400"/>
      <c r="S2901" s="400"/>
      <c r="T2901" s="400"/>
      <c r="V2901" s="403"/>
      <c r="W2901" s="403"/>
      <c r="X2901" s="403"/>
      <c r="Y2901" s="400"/>
      <c r="Z2901" s="400"/>
      <c r="AA2901" s="400"/>
      <c r="AB2901" s="400"/>
      <c r="AC2901" s="400"/>
      <c r="AD2901" s="400"/>
      <c r="AE2901" s="400"/>
      <c r="AF2901" s="400"/>
      <c r="AG2901" s="408"/>
      <c r="AH2901" s="400"/>
      <c r="AI2901" s="400"/>
      <c r="AJ2901" s="400"/>
      <c r="AK2901" s="400"/>
      <c r="AL2901" s="6"/>
      <c r="AM2901" s="6"/>
      <c r="AN2901" s="8"/>
    </row>
    <row r="2902" spans="1:40">
      <c r="A2902" s="725"/>
      <c r="B2902" s="727"/>
      <c r="C2902" s="726"/>
      <c r="D2902" s="726"/>
      <c r="E2902" s="400"/>
      <c r="F2902" s="401"/>
      <c r="G2902" s="400"/>
      <c r="H2902" s="400"/>
      <c r="I2902" s="400"/>
      <c r="J2902" s="409"/>
      <c r="K2902" s="400"/>
      <c r="L2902" s="400"/>
      <c r="M2902" s="400"/>
      <c r="N2902" s="400"/>
      <c r="O2902" s="400"/>
      <c r="P2902" s="400"/>
      <c r="Q2902" s="400"/>
      <c r="R2902" s="400"/>
      <c r="S2902" s="400"/>
      <c r="T2902" s="400"/>
      <c r="V2902" s="403"/>
      <c r="W2902" s="403"/>
      <c r="X2902" s="403"/>
      <c r="Y2902" s="400"/>
      <c r="Z2902" s="400"/>
      <c r="AA2902" s="400"/>
      <c r="AB2902" s="400"/>
      <c r="AC2902" s="400"/>
      <c r="AD2902" s="400"/>
      <c r="AE2902" s="400"/>
      <c r="AF2902" s="400"/>
      <c r="AG2902" s="408"/>
      <c r="AH2902" s="400"/>
      <c r="AI2902" s="400"/>
      <c r="AJ2902" s="400"/>
      <c r="AK2902" s="400"/>
      <c r="AL2902" s="6"/>
      <c r="AM2902" s="6"/>
      <c r="AN2902" s="8"/>
    </row>
    <row r="2903" spans="1:40">
      <c r="A2903" s="725"/>
      <c r="B2903" s="727"/>
      <c r="C2903" s="726"/>
      <c r="D2903" s="726"/>
      <c r="E2903" s="400"/>
      <c r="F2903" s="401"/>
      <c r="G2903" s="400"/>
      <c r="H2903" s="400"/>
      <c r="I2903" s="400"/>
      <c r="J2903" s="409"/>
      <c r="K2903" s="400"/>
      <c r="L2903" s="400"/>
      <c r="M2903" s="400"/>
      <c r="N2903" s="400"/>
      <c r="O2903" s="400"/>
      <c r="P2903" s="400"/>
      <c r="Q2903" s="400"/>
      <c r="R2903" s="400"/>
      <c r="S2903" s="400"/>
      <c r="T2903" s="400"/>
      <c r="V2903" s="403"/>
      <c r="W2903" s="403"/>
      <c r="X2903" s="403"/>
      <c r="Y2903" s="400"/>
      <c r="Z2903" s="400"/>
      <c r="AA2903" s="400"/>
      <c r="AB2903" s="400"/>
      <c r="AC2903" s="400"/>
      <c r="AD2903" s="400"/>
      <c r="AE2903" s="400"/>
      <c r="AF2903" s="400"/>
      <c r="AG2903" s="408"/>
      <c r="AH2903" s="400"/>
      <c r="AI2903" s="400"/>
      <c r="AJ2903" s="400"/>
      <c r="AK2903" s="400"/>
      <c r="AL2903" s="6"/>
      <c r="AM2903" s="6"/>
      <c r="AN2903" s="8"/>
    </row>
    <row r="2904" spans="1:40">
      <c r="A2904" s="725"/>
      <c r="B2904" s="727"/>
      <c r="C2904" s="726"/>
      <c r="D2904" s="726"/>
      <c r="E2904" s="400"/>
      <c r="F2904" s="401"/>
      <c r="G2904" s="400"/>
      <c r="H2904" s="400"/>
      <c r="I2904" s="400"/>
      <c r="J2904" s="409"/>
      <c r="K2904" s="400"/>
      <c r="L2904" s="400"/>
      <c r="M2904" s="400"/>
      <c r="N2904" s="400"/>
      <c r="O2904" s="400"/>
      <c r="P2904" s="400"/>
      <c r="Q2904" s="400"/>
      <c r="R2904" s="400"/>
      <c r="S2904" s="400"/>
      <c r="T2904" s="400"/>
      <c r="V2904" s="403"/>
      <c r="W2904" s="403"/>
      <c r="X2904" s="403"/>
      <c r="Y2904" s="400"/>
      <c r="Z2904" s="400"/>
      <c r="AA2904" s="400"/>
      <c r="AB2904" s="400"/>
      <c r="AC2904" s="400"/>
      <c r="AD2904" s="400"/>
      <c r="AE2904" s="400"/>
      <c r="AF2904" s="400"/>
      <c r="AG2904" s="408"/>
      <c r="AH2904" s="400"/>
      <c r="AI2904" s="400"/>
      <c r="AJ2904" s="400"/>
      <c r="AK2904" s="400"/>
      <c r="AL2904" s="6"/>
      <c r="AM2904" s="6"/>
      <c r="AN2904" s="8"/>
    </row>
    <row r="2905" spans="1:40">
      <c r="A2905" s="725"/>
      <c r="B2905" s="727"/>
      <c r="C2905" s="726"/>
      <c r="D2905" s="726"/>
      <c r="E2905" s="400"/>
      <c r="F2905" s="401"/>
      <c r="G2905" s="400"/>
      <c r="H2905" s="400"/>
      <c r="I2905" s="400"/>
      <c r="J2905" s="409"/>
      <c r="K2905" s="400"/>
      <c r="L2905" s="400"/>
      <c r="M2905" s="400"/>
      <c r="N2905" s="400"/>
      <c r="O2905" s="400"/>
      <c r="P2905" s="400"/>
      <c r="Q2905" s="400"/>
      <c r="R2905" s="400"/>
      <c r="S2905" s="400"/>
      <c r="T2905" s="400"/>
      <c r="V2905" s="403"/>
      <c r="W2905" s="403"/>
      <c r="X2905" s="403"/>
      <c r="Y2905" s="400"/>
      <c r="Z2905" s="400"/>
      <c r="AA2905" s="400"/>
      <c r="AB2905" s="400"/>
      <c r="AC2905" s="400"/>
      <c r="AD2905" s="400"/>
      <c r="AE2905" s="400"/>
      <c r="AF2905" s="400"/>
      <c r="AG2905" s="408"/>
      <c r="AH2905" s="400"/>
      <c r="AI2905" s="400"/>
      <c r="AJ2905" s="400"/>
      <c r="AK2905" s="400"/>
      <c r="AL2905" s="6"/>
      <c r="AM2905" s="6"/>
      <c r="AN2905" s="8"/>
    </row>
    <row r="2906" spans="1:40">
      <c r="A2906" s="725"/>
      <c r="B2906" s="727"/>
      <c r="C2906" s="726"/>
      <c r="D2906" s="726"/>
      <c r="E2906" s="400"/>
      <c r="F2906" s="401"/>
      <c r="G2906" s="400"/>
      <c r="H2906" s="400"/>
      <c r="I2906" s="400"/>
      <c r="J2906" s="409"/>
      <c r="K2906" s="400"/>
      <c r="L2906" s="400"/>
      <c r="M2906" s="400"/>
      <c r="N2906" s="400"/>
      <c r="O2906" s="400"/>
      <c r="P2906" s="400"/>
      <c r="Q2906" s="400"/>
      <c r="R2906" s="400"/>
      <c r="S2906" s="400"/>
      <c r="T2906" s="400"/>
      <c r="V2906" s="403"/>
      <c r="W2906" s="403"/>
      <c r="X2906" s="403"/>
      <c r="Y2906" s="400"/>
      <c r="Z2906" s="400"/>
      <c r="AA2906" s="400"/>
      <c r="AB2906" s="400"/>
      <c r="AC2906" s="400"/>
      <c r="AD2906" s="400"/>
      <c r="AE2906" s="400"/>
      <c r="AF2906" s="400"/>
      <c r="AG2906" s="408"/>
      <c r="AH2906" s="400"/>
      <c r="AI2906" s="400"/>
      <c r="AJ2906" s="400"/>
      <c r="AK2906" s="400"/>
      <c r="AL2906" s="6"/>
      <c r="AM2906" s="6"/>
      <c r="AN2906" s="8"/>
    </row>
    <row r="2907" spans="1:40">
      <c r="A2907" s="725"/>
      <c r="B2907" s="727"/>
      <c r="C2907" s="726"/>
      <c r="D2907" s="726"/>
      <c r="E2907" s="400"/>
      <c r="F2907" s="401"/>
      <c r="G2907" s="400"/>
      <c r="H2907" s="400"/>
      <c r="I2907" s="400"/>
      <c r="J2907" s="409"/>
      <c r="K2907" s="400"/>
      <c r="L2907" s="400"/>
      <c r="M2907" s="400"/>
      <c r="N2907" s="400"/>
      <c r="O2907" s="400"/>
      <c r="P2907" s="400"/>
      <c r="Q2907" s="400"/>
      <c r="R2907" s="400"/>
      <c r="S2907" s="400"/>
      <c r="T2907" s="400"/>
      <c r="V2907" s="403"/>
      <c r="W2907" s="403"/>
      <c r="X2907" s="403"/>
      <c r="Y2907" s="400"/>
      <c r="Z2907" s="400"/>
      <c r="AA2907" s="400"/>
      <c r="AB2907" s="400"/>
      <c r="AC2907" s="400"/>
      <c r="AD2907" s="400"/>
      <c r="AE2907" s="400"/>
      <c r="AF2907" s="400"/>
      <c r="AG2907" s="408"/>
      <c r="AH2907" s="400"/>
      <c r="AI2907" s="400"/>
      <c r="AJ2907" s="400"/>
      <c r="AK2907" s="400"/>
      <c r="AL2907" s="6"/>
      <c r="AM2907" s="6"/>
      <c r="AN2907" s="8"/>
    </row>
    <row r="2908" spans="1:40">
      <c r="A2908" s="725"/>
      <c r="B2908" s="727"/>
      <c r="C2908" s="726"/>
      <c r="D2908" s="726"/>
      <c r="E2908" s="400"/>
      <c r="F2908" s="401"/>
      <c r="G2908" s="400"/>
      <c r="H2908" s="400"/>
      <c r="I2908" s="400"/>
      <c r="J2908" s="409"/>
      <c r="K2908" s="400"/>
      <c r="L2908" s="400"/>
      <c r="M2908" s="400"/>
      <c r="N2908" s="400"/>
      <c r="O2908" s="400"/>
      <c r="P2908" s="400"/>
      <c r="Q2908" s="400"/>
      <c r="R2908" s="400"/>
      <c r="S2908" s="400"/>
      <c r="T2908" s="400"/>
      <c r="V2908" s="403"/>
      <c r="W2908" s="403"/>
      <c r="X2908" s="403"/>
      <c r="Y2908" s="400"/>
      <c r="Z2908" s="400"/>
      <c r="AA2908" s="400"/>
      <c r="AB2908" s="400"/>
      <c r="AC2908" s="400"/>
      <c r="AD2908" s="400"/>
      <c r="AE2908" s="400"/>
      <c r="AF2908" s="400"/>
      <c r="AG2908" s="408"/>
      <c r="AH2908" s="400"/>
      <c r="AI2908" s="400"/>
      <c r="AJ2908" s="400"/>
      <c r="AK2908" s="400"/>
      <c r="AL2908" s="6"/>
      <c r="AM2908" s="6"/>
      <c r="AN2908" s="8"/>
    </row>
    <row r="2909" spans="1:40">
      <c r="A2909" s="725"/>
      <c r="B2909" s="727"/>
      <c r="C2909" s="726"/>
      <c r="D2909" s="726"/>
      <c r="E2909" s="400"/>
      <c r="F2909" s="401"/>
      <c r="G2909" s="400"/>
      <c r="H2909" s="400"/>
      <c r="I2909" s="400"/>
      <c r="J2909" s="409"/>
      <c r="K2909" s="400"/>
      <c r="L2909" s="400"/>
      <c r="M2909" s="400"/>
      <c r="N2909" s="400"/>
      <c r="O2909" s="400"/>
      <c r="P2909" s="400"/>
      <c r="Q2909" s="400"/>
      <c r="R2909" s="400"/>
      <c r="S2909" s="400"/>
      <c r="T2909" s="400"/>
      <c r="V2909" s="403"/>
      <c r="W2909" s="403"/>
      <c r="X2909" s="403"/>
      <c r="Y2909" s="400"/>
      <c r="Z2909" s="400"/>
      <c r="AA2909" s="400"/>
      <c r="AB2909" s="400"/>
      <c r="AC2909" s="400"/>
      <c r="AD2909" s="400"/>
      <c r="AE2909" s="400"/>
      <c r="AF2909" s="400"/>
      <c r="AG2909" s="408"/>
      <c r="AH2909" s="400"/>
      <c r="AI2909" s="400"/>
      <c r="AJ2909" s="400"/>
      <c r="AK2909" s="400"/>
      <c r="AL2909" s="6"/>
      <c r="AM2909" s="6"/>
      <c r="AN2909" s="8"/>
    </row>
    <row r="2910" spans="1:40">
      <c r="A2910" s="725"/>
      <c r="B2910" s="727"/>
      <c r="C2910" s="726"/>
      <c r="D2910" s="726"/>
      <c r="E2910" s="400"/>
      <c r="F2910" s="401"/>
      <c r="G2910" s="400"/>
      <c r="H2910" s="400"/>
      <c r="I2910" s="400"/>
      <c r="J2910" s="409"/>
      <c r="K2910" s="400"/>
      <c r="L2910" s="400"/>
      <c r="M2910" s="400"/>
      <c r="N2910" s="400"/>
      <c r="O2910" s="400"/>
      <c r="P2910" s="400"/>
      <c r="Q2910" s="400"/>
      <c r="R2910" s="400"/>
      <c r="S2910" s="400"/>
      <c r="T2910" s="400"/>
      <c r="V2910" s="403"/>
      <c r="W2910" s="403"/>
      <c r="X2910" s="403"/>
      <c r="Y2910" s="400"/>
      <c r="Z2910" s="400"/>
      <c r="AA2910" s="400"/>
      <c r="AB2910" s="400"/>
      <c r="AC2910" s="400"/>
      <c r="AD2910" s="400"/>
      <c r="AE2910" s="400"/>
      <c r="AF2910" s="400"/>
      <c r="AG2910" s="408"/>
      <c r="AH2910" s="400"/>
      <c r="AI2910" s="400"/>
      <c r="AJ2910" s="400"/>
      <c r="AK2910" s="400"/>
      <c r="AL2910" s="6"/>
      <c r="AM2910" s="6"/>
      <c r="AN2910" s="8"/>
    </row>
    <row r="2911" spans="1:40">
      <c r="A2911" s="725"/>
      <c r="B2911" s="727"/>
      <c r="C2911" s="726"/>
      <c r="D2911" s="726"/>
      <c r="E2911" s="400"/>
      <c r="F2911" s="401"/>
      <c r="G2911" s="400"/>
      <c r="H2911" s="400"/>
      <c r="I2911" s="400"/>
      <c r="J2911" s="409"/>
      <c r="K2911" s="400"/>
      <c r="L2911" s="400"/>
      <c r="M2911" s="400"/>
      <c r="N2911" s="400"/>
      <c r="O2911" s="400"/>
      <c r="P2911" s="400"/>
      <c r="Q2911" s="400"/>
      <c r="R2911" s="400"/>
      <c r="S2911" s="400"/>
      <c r="T2911" s="400"/>
      <c r="V2911" s="403"/>
      <c r="W2911" s="403"/>
      <c r="X2911" s="403"/>
      <c r="Y2911" s="400"/>
      <c r="Z2911" s="400"/>
      <c r="AA2911" s="400"/>
      <c r="AB2911" s="400"/>
      <c r="AC2911" s="400"/>
      <c r="AD2911" s="400"/>
      <c r="AE2911" s="400"/>
      <c r="AF2911" s="400"/>
      <c r="AG2911" s="408"/>
      <c r="AH2911" s="400"/>
      <c r="AI2911" s="400"/>
      <c r="AJ2911" s="400"/>
      <c r="AK2911" s="400"/>
      <c r="AL2911" s="6"/>
      <c r="AM2911" s="6"/>
      <c r="AN2911" s="8"/>
    </row>
    <row r="2912" spans="1:40">
      <c r="A2912" s="725"/>
      <c r="B2912" s="727"/>
      <c r="C2912" s="726"/>
      <c r="D2912" s="726"/>
      <c r="E2912" s="400"/>
      <c r="F2912" s="401"/>
      <c r="G2912" s="400"/>
      <c r="H2912" s="400"/>
      <c r="I2912" s="400"/>
      <c r="J2912" s="409"/>
      <c r="K2912" s="400"/>
      <c r="L2912" s="400"/>
      <c r="M2912" s="400"/>
      <c r="N2912" s="400"/>
      <c r="O2912" s="400"/>
      <c r="P2912" s="400"/>
      <c r="Q2912" s="400"/>
      <c r="R2912" s="400"/>
      <c r="S2912" s="400"/>
      <c r="T2912" s="400"/>
      <c r="V2912" s="403"/>
      <c r="W2912" s="403"/>
      <c r="X2912" s="403"/>
      <c r="Y2912" s="400"/>
      <c r="Z2912" s="400"/>
      <c r="AA2912" s="400"/>
      <c r="AB2912" s="400"/>
      <c r="AC2912" s="400"/>
      <c r="AD2912" s="400"/>
      <c r="AE2912" s="400"/>
      <c r="AF2912" s="400"/>
      <c r="AG2912" s="408"/>
      <c r="AH2912" s="400"/>
      <c r="AI2912" s="400"/>
      <c r="AJ2912" s="400"/>
      <c r="AK2912" s="400"/>
      <c r="AL2912" s="6"/>
      <c r="AM2912" s="6"/>
      <c r="AN2912" s="8"/>
    </row>
    <row r="2913" spans="1:40">
      <c r="A2913" s="725"/>
      <c r="B2913" s="727"/>
      <c r="C2913" s="726"/>
      <c r="D2913" s="726"/>
      <c r="E2913" s="400"/>
      <c r="F2913" s="401"/>
      <c r="G2913" s="400"/>
      <c r="H2913" s="400"/>
      <c r="I2913" s="400"/>
      <c r="J2913" s="409"/>
      <c r="K2913" s="400"/>
      <c r="L2913" s="400"/>
      <c r="M2913" s="400"/>
      <c r="N2913" s="400"/>
      <c r="O2913" s="400"/>
      <c r="P2913" s="400"/>
      <c r="Q2913" s="400"/>
      <c r="R2913" s="400"/>
      <c r="S2913" s="400"/>
      <c r="T2913" s="400"/>
      <c r="V2913" s="403"/>
      <c r="W2913" s="403"/>
      <c r="X2913" s="403"/>
      <c r="Y2913" s="400"/>
      <c r="Z2913" s="400"/>
      <c r="AA2913" s="400"/>
      <c r="AB2913" s="400"/>
      <c r="AC2913" s="400"/>
      <c r="AD2913" s="400"/>
      <c r="AE2913" s="400"/>
      <c r="AF2913" s="400"/>
      <c r="AG2913" s="408"/>
      <c r="AH2913" s="400"/>
      <c r="AI2913" s="400"/>
      <c r="AJ2913" s="400"/>
      <c r="AK2913" s="400"/>
      <c r="AL2913" s="6"/>
      <c r="AM2913" s="6"/>
      <c r="AN2913" s="8"/>
    </row>
    <row r="2914" spans="1:40">
      <c r="A2914" s="725"/>
      <c r="B2914" s="727"/>
      <c r="C2914" s="726"/>
      <c r="D2914" s="726"/>
      <c r="E2914" s="400"/>
      <c r="F2914" s="401"/>
      <c r="G2914" s="400"/>
      <c r="H2914" s="400"/>
      <c r="I2914" s="400"/>
      <c r="J2914" s="409"/>
      <c r="K2914" s="400"/>
      <c r="L2914" s="400"/>
      <c r="M2914" s="400"/>
      <c r="N2914" s="400"/>
      <c r="O2914" s="400"/>
      <c r="P2914" s="400"/>
      <c r="Q2914" s="400"/>
      <c r="R2914" s="400"/>
      <c r="S2914" s="400"/>
      <c r="T2914" s="400"/>
      <c r="V2914" s="403"/>
      <c r="W2914" s="403"/>
      <c r="X2914" s="403"/>
      <c r="Y2914" s="400"/>
      <c r="Z2914" s="400"/>
      <c r="AA2914" s="400"/>
      <c r="AB2914" s="400"/>
      <c r="AC2914" s="400"/>
      <c r="AD2914" s="400"/>
      <c r="AE2914" s="400"/>
      <c r="AF2914" s="400"/>
      <c r="AG2914" s="408"/>
      <c r="AH2914" s="400"/>
      <c r="AI2914" s="400"/>
      <c r="AJ2914" s="400"/>
      <c r="AK2914" s="400"/>
      <c r="AL2914" s="6"/>
      <c r="AM2914" s="6"/>
      <c r="AN2914" s="8"/>
    </row>
    <row r="2915" spans="1:40">
      <c r="A2915" s="725"/>
      <c r="B2915" s="727"/>
      <c r="C2915" s="726"/>
      <c r="D2915" s="726"/>
      <c r="E2915" s="400"/>
      <c r="F2915" s="401"/>
      <c r="G2915" s="400"/>
      <c r="H2915" s="400"/>
      <c r="I2915" s="400"/>
      <c r="J2915" s="409"/>
      <c r="K2915" s="400"/>
      <c r="L2915" s="400"/>
      <c r="M2915" s="400"/>
      <c r="N2915" s="400"/>
      <c r="O2915" s="400"/>
      <c r="P2915" s="400"/>
      <c r="Q2915" s="400"/>
      <c r="R2915" s="400"/>
      <c r="S2915" s="400"/>
      <c r="T2915" s="400"/>
      <c r="V2915" s="403"/>
      <c r="W2915" s="403"/>
      <c r="X2915" s="403"/>
      <c r="Y2915" s="400"/>
      <c r="Z2915" s="400"/>
      <c r="AA2915" s="400"/>
      <c r="AB2915" s="400"/>
      <c r="AC2915" s="400"/>
      <c r="AD2915" s="400"/>
      <c r="AE2915" s="400"/>
      <c r="AF2915" s="400"/>
      <c r="AG2915" s="408"/>
      <c r="AH2915" s="400"/>
      <c r="AI2915" s="400"/>
      <c r="AJ2915" s="400"/>
      <c r="AK2915" s="400"/>
      <c r="AL2915" s="6"/>
      <c r="AM2915" s="6"/>
      <c r="AN2915" s="8"/>
    </row>
    <row r="2916" spans="1:40">
      <c r="A2916" s="725"/>
      <c r="B2916" s="727"/>
      <c r="C2916" s="726"/>
      <c r="D2916" s="726"/>
      <c r="E2916" s="400"/>
      <c r="F2916" s="401"/>
      <c r="G2916" s="400"/>
      <c r="H2916" s="400"/>
      <c r="I2916" s="400"/>
      <c r="J2916" s="409"/>
      <c r="K2916" s="400"/>
      <c r="L2916" s="400"/>
      <c r="M2916" s="400"/>
      <c r="N2916" s="400"/>
      <c r="O2916" s="400"/>
      <c r="P2916" s="400"/>
      <c r="Q2916" s="400"/>
      <c r="R2916" s="400"/>
      <c r="S2916" s="400"/>
      <c r="T2916" s="400"/>
      <c r="V2916" s="403"/>
      <c r="W2916" s="403"/>
      <c r="X2916" s="403"/>
      <c r="Y2916" s="400"/>
      <c r="Z2916" s="400"/>
      <c r="AA2916" s="400"/>
      <c r="AB2916" s="400"/>
      <c r="AC2916" s="400"/>
      <c r="AD2916" s="400"/>
      <c r="AE2916" s="400"/>
      <c r="AF2916" s="400"/>
      <c r="AG2916" s="408"/>
      <c r="AH2916" s="400"/>
      <c r="AI2916" s="400"/>
      <c r="AJ2916" s="400"/>
      <c r="AK2916" s="400"/>
      <c r="AL2916" s="6"/>
      <c r="AM2916" s="6"/>
      <c r="AN2916" s="8"/>
    </row>
    <row r="2917" spans="1:40">
      <c r="A2917" s="725"/>
      <c r="B2917" s="727"/>
      <c r="C2917" s="726"/>
      <c r="D2917" s="726"/>
      <c r="E2917" s="400"/>
      <c r="F2917" s="401"/>
      <c r="G2917" s="400"/>
      <c r="H2917" s="400"/>
      <c r="I2917" s="400"/>
      <c r="J2917" s="409"/>
      <c r="K2917" s="400"/>
      <c r="L2917" s="400"/>
      <c r="M2917" s="400"/>
      <c r="N2917" s="400"/>
      <c r="O2917" s="400"/>
      <c r="P2917" s="400"/>
      <c r="Q2917" s="400"/>
      <c r="R2917" s="400"/>
      <c r="S2917" s="400"/>
      <c r="T2917" s="400"/>
      <c r="V2917" s="403"/>
      <c r="W2917" s="403"/>
      <c r="X2917" s="403"/>
      <c r="Y2917" s="400"/>
      <c r="Z2917" s="400"/>
      <c r="AA2917" s="400"/>
      <c r="AB2917" s="400"/>
      <c r="AC2917" s="400"/>
      <c r="AD2917" s="400"/>
      <c r="AE2917" s="400"/>
      <c r="AF2917" s="400"/>
      <c r="AG2917" s="408"/>
      <c r="AH2917" s="400"/>
      <c r="AI2917" s="400"/>
      <c r="AJ2917" s="400"/>
      <c r="AK2917" s="400"/>
      <c r="AL2917" s="6"/>
      <c r="AM2917" s="6"/>
      <c r="AN2917" s="8"/>
    </row>
    <row r="2918" spans="1:40">
      <c r="A2918" s="725"/>
      <c r="B2918" s="727"/>
      <c r="C2918" s="726"/>
      <c r="D2918" s="726"/>
      <c r="E2918" s="400"/>
      <c r="F2918" s="401"/>
      <c r="G2918" s="400"/>
      <c r="H2918" s="400"/>
      <c r="I2918" s="400"/>
      <c r="J2918" s="409"/>
      <c r="K2918" s="400"/>
      <c r="L2918" s="400"/>
      <c r="M2918" s="400"/>
      <c r="N2918" s="400"/>
      <c r="O2918" s="400"/>
      <c r="P2918" s="400"/>
      <c r="Q2918" s="400"/>
      <c r="R2918" s="400"/>
      <c r="S2918" s="400"/>
      <c r="T2918" s="400"/>
      <c r="V2918" s="403"/>
      <c r="W2918" s="403"/>
      <c r="X2918" s="403"/>
      <c r="Y2918" s="400"/>
      <c r="Z2918" s="400"/>
      <c r="AA2918" s="400"/>
      <c r="AB2918" s="400"/>
      <c r="AC2918" s="400"/>
      <c r="AD2918" s="400"/>
      <c r="AE2918" s="400"/>
      <c r="AF2918" s="400"/>
      <c r="AG2918" s="408"/>
      <c r="AH2918" s="400"/>
      <c r="AI2918" s="400"/>
      <c r="AJ2918" s="400"/>
      <c r="AK2918" s="400"/>
      <c r="AL2918" s="6"/>
      <c r="AM2918" s="6"/>
      <c r="AN2918" s="8"/>
    </row>
    <row r="2919" spans="1:40">
      <c r="A2919" s="725"/>
      <c r="B2919" s="727"/>
      <c r="C2919" s="726"/>
      <c r="D2919" s="726"/>
      <c r="E2919" s="400"/>
      <c r="F2919" s="401"/>
      <c r="G2919" s="400"/>
      <c r="H2919" s="400"/>
      <c r="I2919" s="400"/>
      <c r="J2919" s="409"/>
      <c r="K2919" s="400"/>
      <c r="L2919" s="400"/>
      <c r="M2919" s="400"/>
      <c r="N2919" s="400"/>
      <c r="O2919" s="400"/>
      <c r="P2919" s="400"/>
      <c r="Q2919" s="400"/>
      <c r="R2919" s="400"/>
      <c r="S2919" s="400"/>
      <c r="T2919" s="400"/>
      <c r="V2919" s="403"/>
      <c r="W2919" s="403"/>
      <c r="X2919" s="403"/>
      <c r="Y2919" s="400"/>
      <c r="Z2919" s="400"/>
      <c r="AA2919" s="400"/>
      <c r="AB2919" s="400"/>
      <c r="AC2919" s="400"/>
      <c r="AD2919" s="400"/>
      <c r="AE2919" s="400"/>
      <c r="AF2919" s="400"/>
      <c r="AG2919" s="408"/>
      <c r="AH2919" s="400"/>
      <c r="AI2919" s="400"/>
      <c r="AJ2919" s="400"/>
      <c r="AK2919" s="400"/>
      <c r="AL2919" s="6"/>
      <c r="AM2919" s="6"/>
      <c r="AN2919" s="8"/>
    </row>
    <row r="2920" spans="1:40">
      <c r="A2920" s="725"/>
      <c r="B2920" s="727"/>
      <c r="C2920" s="726"/>
      <c r="D2920" s="726"/>
      <c r="E2920" s="400"/>
      <c r="F2920" s="401"/>
      <c r="G2920" s="400"/>
      <c r="H2920" s="400"/>
      <c r="I2920" s="400"/>
      <c r="J2920" s="409"/>
      <c r="K2920" s="400"/>
      <c r="L2920" s="400"/>
      <c r="M2920" s="400"/>
      <c r="N2920" s="400"/>
      <c r="O2920" s="400"/>
      <c r="P2920" s="400"/>
      <c r="Q2920" s="400"/>
      <c r="R2920" s="400"/>
      <c r="S2920" s="400"/>
      <c r="T2920" s="400"/>
      <c r="V2920" s="403"/>
      <c r="W2920" s="403"/>
      <c r="X2920" s="403"/>
      <c r="Y2920" s="400"/>
      <c r="Z2920" s="400"/>
      <c r="AA2920" s="400"/>
      <c r="AB2920" s="400"/>
      <c r="AC2920" s="400"/>
      <c r="AD2920" s="400"/>
      <c r="AE2920" s="400"/>
      <c r="AF2920" s="400"/>
      <c r="AG2920" s="408"/>
      <c r="AH2920" s="400"/>
      <c r="AI2920" s="400"/>
      <c r="AJ2920" s="400"/>
      <c r="AK2920" s="400"/>
      <c r="AL2920" s="6"/>
      <c r="AM2920" s="6"/>
      <c r="AN2920" s="8"/>
    </row>
    <row r="2921" spans="1:40">
      <c r="A2921" s="725"/>
      <c r="B2921" s="727"/>
      <c r="C2921" s="726"/>
      <c r="D2921" s="726"/>
      <c r="E2921" s="400"/>
      <c r="F2921" s="401"/>
      <c r="G2921" s="400"/>
      <c r="H2921" s="400"/>
      <c r="I2921" s="400"/>
      <c r="J2921" s="409"/>
      <c r="K2921" s="400"/>
      <c r="L2921" s="400"/>
      <c r="M2921" s="400"/>
      <c r="N2921" s="400"/>
      <c r="O2921" s="400"/>
      <c r="P2921" s="400"/>
      <c r="Q2921" s="400"/>
      <c r="R2921" s="400"/>
      <c r="S2921" s="400"/>
      <c r="T2921" s="400"/>
      <c r="V2921" s="403"/>
      <c r="W2921" s="403"/>
      <c r="X2921" s="403"/>
      <c r="Y2921" s="400"/>
      <c r="Z2921" s="400"/>
      <c r="AA2921" s="400"/>
      <c r="AB2921" s="400"/>
      <c r="AC2921" s="400"/>
      <c r="AD2921" s="400"/>
      <c r="AE2921" s="400"/>
      <c r="AF2921" s="400"/>
      <c r="AG2921" s="408"/>
      <c r="AH2921" s="400"/>
      <c r="AI2921" s="400"/>
      <c r="AJ2921" s="400"/>
      <c r="AK2921" s="400"/>
      <c r="AL2921" s="6"/>
      <c r="AM2921" s="6"/>
      <c r="AN2921" s="8"/>
    </row>
    <row r="2922" spans="1:40">
      <c r="A2922" s="725"/>
      <c r="B2922" s="727"/>
      <c r="C2922" s="726"/>
      <c r="D2922" s="726"/>
      <c r="E2922" s="400"/>
      <c r="F2922" s="401"/>
      <c r="G2922" s="400"/>
      <c r="H2922" s="400"/>
      <c r="I2922" s="400"/>
      <c r="J2922" s="409"/>
      <c r="K2922" s="400"/>
      <c r="L2922" s="400"/>
      <c r="M2922" s="400"/>
      <c r="N2922" s="400"/>
      <c r="O2922" s="400"/>
      <c r="P2922" s="400"/>
      <c r="Q2922" s="400"/>
      <c r="R2922" s="400"/>
      <c r="S2922" s="400"/>
      <c r="T2922" s="400"/>
      <c r="V2922" s="403"/>
      <c r="W2922" s="403"/>
      <c r="X2922" s="403"/>
      <c r="Y2922" s="400"/>
      <c r="Z2922" s="400"/>
      <c r="AA2922" s="400"/>
      <c r="AB2922" s="400"/>
      <c r="AC2922" s="400"/>
      <c r="AD2922" s="400"/>
      <c r="AE2922" s="400"/>
      <c r="AF2922" s="400"/>
      <c r="AG2922" s="408"/>
      <c r="AH2922" s="400"/>
      <c r="AI2922" s="400"/>
      <c r="AJ2922" s="400"/>
      <c r="AK2922" s="400"/>
      <c r="AL2922" s="6"/>
      <c r="AM2922" s="6"/>
      <c r="AN2922" s="8"/>
    </row>
    <row r="2923" spans="1:40">
      <c r="A2923" s="725"/>
      <c r="B2923" s="727"/>
      <c r="C2923" s="726"/>
      <c r="D2923" s="726"/>
      <c r="E2923" s="400"/>
      <c r="F2923" s="401"/>
      <c r="G2923" s="400"/>
      <c r="H2923" s="400"/>
      <c r="I2923" s="400"/>
      <c r="J2923" s="409"/>
      <c r="K2923" s="400"/>
      <c r="L2923" s="400"/>
      <c r="M2923" s="400"/>
      <c r="N2923" s="400"/>
      <c r="O2923" s="400"/>
      <c r="P2923" s="400"/>
      <c r="Q2923" s="400"/>
      <c r="R2923" s="400"/>
      <c r="S2923" s="400"/>
      <c r="T2923" s="400"/>
      <c r="V2923" s="403"/>
      <c r="W2923" s="403"/>
      <c r="X2923" s="403"/>
      <c r="Y2923" s="400"/>
      <c r="Z2923" s="400"/>
      <c r="AA2923" s="400"/>
      <c r="AB2923" s="400"/>
      <c r="AC2923" s="400"/>
      <c r="AD2923" s="400"/>
      <c r="AE2923" s="400"/>
      <c r="AF2923" s="400"/>
      <c r="AG2923" s="408"/>
      <c r="AH2923" s="400"/>
      <c r="AI2923" s="400"/>
      <c r="AJ2923" s="400"/>
      <c r="AK2923" s="400"/>
      <c r="AL2923" s="6"/>
      <c r="AM2923" s="6"/>
      <c r="AN2923" s="8"/>
    </row>
    <row r="2924" spans="1:40">
      <c r="A2924" s="725"/>
      <c r="B2924" s="727"/>
      <c r="C2924" s="726"/>
      <c r="D2924" s="726"/>
      <c r="E2924" s="400"/>
      <c r="F2924" s="401"/>
      <c r="G2924" s="400"/>
      <c r="H2924" s="400"/>
      <c r="I2924" s="400"/>
      <c r="J2924" s="409"/>
      <c r="K2924" s="400"/>
      <c r="L2924" s="400"/>
      <c r="M2924" s="400"/>
      <c r="N2924" s="400"/>
      <c r="O2924" s="400"/>
      <c r="P2924" s="400"/>
      <c r="Q2924" s="400"/>
      <c r="R2924" s="400"/>
      <c r="S2924" s="400"/>
      <c r="T2924" s="400"/>
      <c r="V2924" s="403"/>
      <c r="W2924" s="403"/>
      <c r="X2924" s="403"/>
      <c r="Y2924" s="400"/>
      <c r="Z2924" s="400"/>
      <c r="AA2924" s="400"/>
      <c r="AB2924" s="400"/>
      <c r="AC2924" s="400"/>
      <c r="AD2924" s="400"/>
      <c r="AE2924" s="400"/>
      <c r="AF2924" s="400"/>
      <c r="AG2924" s="408"/>
      <c r="AH2924" s="400"/>
      <c r="AI2924" s="400"/>
      <c r="AJ2924" s="400"/>
      <c r="AK2924" s="400"/>
      <c r="AL2924" s="6"/>
      <c r="AM2924" s="6"/>
      <c r="AN2924" s="8"/>
    </row>
    <row r="2925" spans="1:40">
      <c r="A2925" s="725"/>
      <c r="B2925" s="727"/>
      <c r="C2925" s="726"/>
      <c r="D2925" s="726"/>
      <c r="E2925" s="400"/>
      <c r="F2925" s="401"/>
      <c r="G2925" s="400"/>
      <c r="H2925" s="400"/>
      <c r="I2925" s="400"/>
      <c r="J2925" s="409"/>
      <c r="K2925" s="400"/>
      <c r="L2925" s="400"/>
      <c r="M2925" s="400"/>
      <c r="N2925" s="400"/>
      <c r="O2925" s="400"/>
      <c r="P2925" s="400"/>
      <c r="Q2925" s="400"/>
      <c r="R2925" s="400"/>
      <c r="S2925" s="400"/>
      <c r="T2925" s="400"/>
      <c r="V2925" s="403"/>
      <c r="W2925" s="403"/>
      <c r="X2925" s="403"/>
      <c r="Y2925" s="400"/>
      <c r="Z2925" s="400"/>
      <c r="AA2925" s="400"/>
      <c r="AB2925" s="400"/>
      <c r="AC2925" s="400"/>
      <c r="AD2925" s="400"/>
      <c r="AE2925" s="400"/>
      <c r="AF2925" s="400"/>
      <c r="AG2925" s="408"/>
      <c r="AH2925" s="400"/>
      <c r="AI2925" s="400"/>
      <c r="AJ2925" s="400"/>
      <c r="AK2925" s="400"/>
      <c r="AL2925" s="6"/>
      <c r="AM2925" s="6"/>
      <c r="AN2925" s="8"/>
    </row>
    <row r="2926" spans="1:40">
      <c r="A2926" s="725"/>
      <c r="B2926" s="727"/>
      <c r="C2926" s="726"/>
      <c r="D2926" s="726"/>
      <c r="E2926" s="400"/>
      <c r="F2926" s="401"/>
      <c r="G2926" s="400"/>
      <c r="H2926" s="400"/>
      <c r="I2926" s="400"/>
      <c r="J2926" s="409"/>
      <c r="K2926" s="400"/>
      <c r="L2926" s="400"/>
      <c r="M2926" s="400"/>
      <c r="N2926" s="400"/>
      <c r="O2926" s="400"/>
      <c r="P2926" s="400"/>
      <c r="Q2926" s="400"/>
      <c r="R2926" s="400"/>
      <c r="S2926" s="400"/>
      <c r="T2926" s="400"/>
      <c r="V2926" s="403"/>
      <c r="W2926" s="403"/>
      <c r="X2926" s="403"/>
      <c r="Y2926" s="400"/>
      <c r="Z2926" s="400"/>
      <c r="AA2926" s="400"/>
      <c r="AB2926" s="400"/>
      <c r="AC2926" s="400"/>
      <c r="AD2926" s="400"/>
      <c r="AE2926" s="400"/>
      <c r="AF2926" s="400"/>
      <c r="AG2926" s="408"/>
      <c r="AH2926" s="400"/>
      <c r="AI2926" s="400"/>
      <c r="AJ2926" s="400"/>
      <c r="AK2926" s="400"/>
      <c r="AL2926" s="6"/>
      <c r="AM2926" s="6"/>
      <c r="AN2926" s="8"/>
    </row>
    <row r="2927" spans="1:40">
      <c r="A2927" s="725"/>
      <c r="B2927" s="727"/>
      <c r="C2927" s="726"/>
      <c r="D2927" s="726"/>
      <c r="E2927" s="400"/>
      <c r="F2927" s="401"/>
      <c r="G2927" s="400"/>
      <c r="H2927" s="400"/>
      <c r="I2927" s="400"/>
      <c r="J2927" s="409"/>
      <c r="K2927" s="400"/>
      <c r="L2927" s="400"/>
      <c r="M2927" s="400"/>
      <c r="N2927" s="400"/>
      <c r="O2927" s="400"/>
      <c r="P2927" s="400"/>
      <c r="Q2927" s="400"/>
      <c r="R2927" s="400"/>
      <c r="S2927" s="400"/>
      <c r="T2927" s="400"/>
      <c r="V2927" s="403"/>
      <c r="W2927" s="403"/>
      <c r="X2927" s="403"/>
      <c r="Y2927" s="400"/>
      <c r="Z2927" s="400"/>
      <c r="AA2927" s="400"/>
      <c r="AB2927" s="400"/>
      <c r="AC2927" s="400"/>
      <c r="AD2927" s="400"/>
      <c r="AE2927" s="400"/>
      <c r="AF2927" s="400"/>
      <c r="AG2927" s="408"/>
      <c r="AH2927" s="400"/>
      <c r="AI2927" s="400"/>
      <c r="AJ2927" s="400"/>
      <c r="AK2927" s="400"/>
      <c r="AL2927" s="6"/>
      <c r="AM2927" s="6"/>
      <c r="AN2927" s="8"/>
    </row>
    <row r="2928" spans="1:40">
      <c r="A2928" s="725"/>
      <c r="B2928" s="727"/>
      <c r="C2928" s="726"/>
      <c r="D2928" s="726"/>
      <c r="E2928" s="400"/>
      <c r="F2928" s="401"/>
      <c r="G2928" s="400"/>
      <c r="H2928" s="400"/>
      <c r="I2928" s="400"/>
      <c r="J2928" s="409"/>
      <c r="K2928" s="400"/>
      <c r="L2928" s="400"/>
      <c r="M2928" s="400"/>
      <c r="N2928" s="400"/>
      <c r="O2928" s="400"/>
      <c r="P2928" s="400"/>
      <c r="Q2928" s="400"/>
      <c r="R2928" s="400"/>
      <c r="S2928" s="400"/>
      <c r="T2928" s="400"/>
      <c r="V2928" s="403"/>
      <c r="W2928" s="403"/>
      <c r="X2928" s="403"/>
      <c r="Y2928" s="400"/>
      <c r="Z2928" s="400"/>
      <c r="AA2928" s="400"/>
      <c r="AB2928" s="400"/>
      <c r="AC2928" s="400"/>
      <c r="AD2928" s="400"/>
      <c r="AE2928" s="400"/>
      <c r="AF2928" s="400"/>
      <c r="AG2928" s="408"/>
      <c r="AH2928" s="400"/>
      <c r="AI2928" s="400"/>
      <c r="AJ2928" s="400"/>
      <c r="AK2928" s="400"/>
      <c r="AL2928" s="6"/>
      <c r="AM2928" s="6"/>
      <c r="AN2928" s="8"/>
    </row>
    <row r="2929" spans="1:40">
      <c r="A2929" s="725"/>
      <c r="B2929" s="727"/>
      <c r="C2929" s="726"/>
      <c r="D2929" s="726"/>
      <c r="E2929" s="400"/>
      <c r="F2929" s="401"/>
      <c r="G2929" s="400"/>
      <c r="H2929" s="400"/>
      <c r="I2929" s="400"/>
      <c r="J2929" s="409"/>
      <c r="K2929" s="400"/>
      <c r="L2929" s="400"/>
      <c r="M2929" s="400"/>
      <c r="N2929" s="400"/>
      <c r="O2929" s="400"/>
      <c r="P2929" s="400"/>
      <c r="Q2929" s="400"/>
      <c r="R2929" s="400"/>
      <c r="S2929" s="400"/>
      <c r="T2929" s="400"/>
      <c r="V2929" s="403"/>
      <c r="W2929" s="403"/>
      <c r="X2929" s="403"/>
      <c r="Y2929" s="400"/>
      <c r="Z2929" s="400"/>
      <c r="AA2929" s="400"/>
      <c r="AB2929" s="400"/>
      <c r="AC2929" s="400"/>
      <c r="AD2929" s="400"/>
      <c r="AE2929" s="400"/>
      <c r="AF2929" s="400"/>
      <c r="AG2929" s="408"/>
      <c r="AH2929" s="400"/>
      <c r="AI2929" s="400"/>
      <c r="AJ2929" s="400"/>
      <c r="AK2929" s="400"/>
      <c r="AL2929" s="6"/>
      <c r="AM2929" s="6"/>
      <c r="AN2929" s="8"/>
    </row>
    <row r="2930" spans="1:40">
      <c r="A2930" s="725"/>
      <c r="B2930" s="727"/>
      <c r="C2930" s="726"/>
      <c r="D2930" s="726"/>
      <c r="E2930" s="400"/>
      <c r="F2930" s="401"/>
      <c r="G2930" s="400"/>
      <c r="H2930" s="400"/>
      <c r="I2930" s="400"/>
      <c r="J2930" s="409"/>
      <c r="K2930" s="400"/>
      <c r="L2930" s="400"/>
      <c r="M2930" s="400"/>
      <c r="N2930" s="400"/>
      <c r="O2930" s="400"/>
      <c r="P2930" s="400"/>
      <c r="Q2930" s="400"/>
      <c r="R2930" s="400"/>
      <c r="S2930" s="400"/>
      <c r="T2930" s="400"/>
      <c r="V2930" s="403"/>
      <c r="W2930" s="403"/>
      <c r="X2930" s="403"/>
      <c r="Y2930" s="400"/>
      <c r="Z2930" s="400"/>
      <c r="AA2930" s="400"/>
      <c r="AB2930" s="400"/>
      <c r="AC2930" s="400"/>
      <c r="AD2930" s="400"/>
      <c r="AE2930" s="400"/>
      <c r="AF2930" s="400"/>
      <c r="AG2930" s="408"/>
      <c r="AH2930" s="400"/>
      <c r="AI2930" s="400"/>
      <c r="AJ2930" s="400"/>
      <c r="AK2930" s="400"/>
      <c r="AL2930" s="6"/>
      <c r="AM2930" s="6"/>
      <c r="AN2930" s="8"/>
    </row>
    <row r="2931" spans="1:40">
      <c r="A2931" s="725"/>
      <c r="B2931" s="727"/>
      <c r="C2931" s="726"/>
      <c r="D2931" s="726"/>
      <c r="E2931" s="400"/>
      <c r="F2931" s="401"/>
      <c r="G2931" s="400"/>
      <c r="H2931" s="400"/>
      <c r="I2931" s="400"/>
      <c r="J2931" s="409"/>
      <c r="K2931" s="400"/>
      <c r="L2931" s="400"/>
      <c r="M2931" s="400"/>
      <c r="N2931" s="400"/>
      <c r="O2931" s="400"/>
      <c r="P2931" s="400"/>
      <c r="Q2931" s="400"/>
      <c r="R2931" s="400"/>
      <c r="S2931" s="400"/>
      <c r="T2931" s="400"/>
      <c r="V2931" s="403"/>
      <c r="W2931" s="403"/>
      <c r="X2931" s="403"/>
      <c r="Y2931" s="400"/>
      <c r="Z2931" s="400"/>
      <c r="AA2931" s="400"/>
      <c r="AB2931" s="400"/>
      <c r="AC2931" s="400"/>
      <c r="AD2931" s="400"/>
      <c r="AE2931" s="400"/>
      <c r="AF2931" s="400"/>
      <c r="AG2931" s="408"/>
      <c r="AH2931" s="400"/>
      <c r="AI2931" s="400"/>
      <c r="AJ2931" s="400"/>
      <c r="AK2931" s="400"/>
      <c r="AL2931" s="6"/>
      <c r="AM2931" s="6"/>
      <c r="AN2931" s="8"/>
    </row>
    <row r="2932" spans="1:40">
      <c r="A2932" s="725"/>
      <c r="B2932" s="727"/>
      <c r="C2932" s="726"/>
      <c r="D2932" s="726"/>
      <c r="E2932" s="400"/>
      <c r="F2932" s="401"/>
      <c r="G2932" s="400"/>
      <c r="H2932" s="400"/>
      <c r="I2932" s="400"/>
      <c r="J2932" s="409"/>
      <c r="K2932" s="400"/>
      <c r="L2932" s="400"/>
      <c r="M2932" s="400"/>
      <c r="N2932" s="400"/>
      <c r="O2932" s="400"/>
      <c r="P2932" s="400"/>
      <c r="Q2932" s="400"/>
      <c r="R2932" s="400"/>
      <c r="S2932" s="400"/>
      <c r="T2932" s="400"/>
      <c r="V2932" s="403"/>
      <c r="W2932" s="403"/>
      <c r="X2932" s="403"/>
      <c r="Y2932" s="400"/>
      <c r="Z2932" s="400"/>
      <c r="AA2932" s="400"/>
      <c r="AB2932" s="400"/>
      <c r="AC2932" s="400"/>
      <c r="AD2932" s="400"/>
      <c r="AE2932" s="400"/>
      <c r="AF2932" s="400"/>
      <c r="AG2932" s="408"/>
      <c r="AH2932" s="400"/>
      <c r="AI2932" s="400"/>
      <c r="AJ2932" s="400"/>
      <c r="AK2932" s="400"/>
      <c r="AL2932" s="6"/>
      <c r="AM2932" s="6"/>
      <c r="AN2932" s="8"/>
    </row>
    <row r="2933" spans="1:40">
      <c r="A2933" s="725"/>
      <c r="B2933" s="727"/>
      <c r="C2933" s="726"/>
      <c r="D2933" s="726"/>
      <c r="E2933" s="400"/>
      <c r="F2933" s="401"/>
      <c r="G2933" s="400"/>
      <c r="H2933" s="400"/>
      <c r="I2933" s="400"/>
      <c r="J2933" s="409"/>
      <c r="K2933" s="400"/>
      <c r="L2933" s="400"/>
      <c r="M2933" s="400"/>
      <c r="N2933" s="400"/>
      <c r="O2933" s="400"/>
      <c r="P2933" s="400"/>
      <c r="Q2933" s="400"/>
      <c r="R2933" s="400"/>
      <c r="S2933" s="400"/>
      <c r="T2933" s="400"/>
      <c r="V2933" s="403"/>
      <c r="W2933" s="403"/>
      <c r="X2933" s="403"/>
      <c r="Y2933" s="400"/>
      <c r="Z2933" s="400"/>
      <c r="AA2933" s="400"/>
      <c r="AB2933" s="400"/>
      <c r="AC2933" s="400"/>
      <c r="AD2933" s="400"/>
      <c r="AE2933" s="400"/>
      <c r="AF2933" s="400"/>
      <c r="AG2933" s="408"/>
      <c r="AH2933" s="400"/>
      <c r="AI2933" s="400"/>
      <c r="AJ2933" s="400"/>
      <c r="AK2933" s="400"/>
      <c r="AL2933" s="6"/>
      <c r="AM2933" s="6"/>
      <c r="AN2933" s="8"/>
    </row>
    <row r="2934" spans="1:40">
      <c r="A2934" s="725"/>
      <c r="B2934" s="727"/>
      <c r="C2934" s="726"/>
      <c r="D2934" s="726"/>
      <c r="E2934" s="400"/>
      <c r="F2934" s="401"/>
      <c r="G2934" s="400"/>
      <c r="H2934" s="400"/>
      <c r="I2934" s="400"/>
      <c r="J2934" s="409"/>
      <c r="K2934" s="400"/>
      <c r="L2934" s="400"/>
      <c r="M2934" s="400"/>
      <c r="N2934" s="400"/>
      <c r="O2934" s="400"/>
      <c r="P2934" s="400"/>
      <c r="Q2934" s="400"/>
      <c r="R2934" s="400"/>
      <c r="S2934" s="400"/>
      <c r="T2934" s="400"/>
      <c r="V2934" s="403"/>
      <c r="W2934" s="403"/>
      <c r="X2934" s="403"/>
      <c r="Y2934" s="400"/>
      <c r="Z2934" s="400"/>
      <c r="AA2934" s="400"/>
      <c r="AB2934" s="400"/>
      <c r="AC2934" s="400"/>
      <c r="AD2934" s="400"/>
      <c r="AE2934" s="400"/>
      <c r="AF2934" s="400"/>
      <c r="AG2934" s="408"/>
      <c r="AH2934" s="400"/>
      <c r="AI2934" s="400"/>
      <c r="AJ2934" s="400"/>
      <c r="AK2934" s="400"/>
      <c r="AL2934" s="6"/>
      <c r="AM2934" s="6"/>
      <c r="AN2934" s="8"/>
    </row>
    <row r="2935" spans="1:40">
      <c r="A2935" s="725"/>
      <c r="B2935" s="727"/>
      <c r="C2935" s="726"/>
      <c r="D2935" s="726"/>
      <c r="E2935" s="400"/>
      <c r="F2935" s="401"/>
      <c r="G2935" s="400"/>
      <c r="H2935" s="400"/>
      <c r="I2935" s="400"/>
      <c r="J2935" s="409"/>
      <c r="K2935" s="400"/>
      <c r="L2935" s="400"/>
      <c r="M2935" s="400"/>
      <c r="N2935" s="400"/>
      <c r="O2935" s="400"/>
      <c r="P2935" s="400"/>
      <c r="Q2935" s="400"/>
      <c r="R2935" s="400"/>
      <c r="S2935" s="400"/>
      <c r="T2935" s="400"/>
      <c r="V2935" s="403"/>
      <c r="W2935" s="403"/>
      <c r="X2935" s="403"/>
      <c r="Y2935" s="400"/>
      <c r="Z2935" s="400"/>
      <c r="AA2935" s="400"/>
      <c r="AB2935" s="400"/>
      <c r="AC2935" s="400"/>
      <c r="AD2935" s="400"/>
      <c r="AE2935" s="400"/>
      <c r="AF2935" s="400"/>
      <c r="AG2935" s="408"/>
      <c r="AH2935" s="400"/>
      <c r="AI2935" s="400"/>
      <c r="AJ2935" s="400"/>
      <c r="AK2935" s="400"/>
      <c r="AL2935" s="6"/>
      <c r="AM2935" s="6"/>
      <c r="AN2935" s="8"/>
    </row>
    <row r="2936" spans="1:40">
      <c r="A2936" s="725"/>
      <c r="B2936" s="727"/>
      <c r="C2936" s="726"/>
      <c r="D2936" s="726"/>
      <c r="E2936" s="400"/>
      <c r="F2936" s="401"/>
      <c r="G2936" s="400"/>
      <c r="H2936" s="400"/>
      <c r="I2936" s="400"/>
      <c r="J2936" s="409"/>
      <c r="K2936" s="400"/>
      <c r="L2936" s="400"/>
      <c r="M2936" s="400"/>
      <c r="N2936" s="400"/>
      <c r="O2936" s="400"/>
      <c r="P2936" s="400"/>
      <c r="Q2936" s="400"/>
      <c r="R2936" s="400"/>
      <c r="S2936" s="400"/>
      <c r="T2936" s="400"/>
      <c r="V2936" s="403"/>
      <c r="W2936" s="403"/>
      <c r="X2936" s="403"/>
      <c r="Y2936" s="400"/>
      <c r="Z2936" s="400"/>
      <c r="AA2936" s="400"/>
      <c r="AB2936" s="400"/>
      <c r="AC2936" s="400"/>
      <c r="AD2936" s="400"/>
      <c r="AE2936" s="400"/>
      <c r="AF2936" s="400"/>
      <c r="AG2936" s="408"/>
      <c r="AH2936" s="400"/>
      <c r="AI2936" s="400"/>
      <c r="AJ2936" s="400"/>
      <c r="AK2936" s="400"/>
      <c r="AL2936" s="6"/>
      <c r="AM2936" s="6"/>
      <c r="AN2936" s="8"/>
    </row>
    <row r="2937" spans="1:40">
      <c r="A2937" s="725"/>
      <c r="B2937" s="727"/>
      <c r="C2937" s="726"/>
      <c r="D2937" s="726"/>
      <c r="E2937" s="400"/>
      <c r="F2937" s="401"/>
      <c r="G2937" s="400"/>
      <c r="H2937" s="400"/>
      <c r="I2937" s="400"/>
      <c r="J2937" s="409"/>
      <c r="K2937" s="400"/>
      <c r="L2937" s="400"/>
      <c r="M2937" s="400"/>
      <c r="N2937" s="400"/>
      <c r="O2937" s="400"/>
      <c r="P2937" s="400"/>
      <c r="Q2937" s="400"/>
      <c r="R2937" s="400"/>
      <c r="S2937" s="400"/>
      <c r="T2937" s="400"/>
      <c r="V2937" s="403"/>
      <c r="W2937" s="403"/>
      <c r="X2937" s="403"/>
      <c r="Y2937" s="400"/>
      <c r="Z2937" s="400"/>
      <c r="AA2937" s="400"/>
      <c r="AB2937" s="400"/>
      <c r="AC2937" s="400"/>
      <c r="AD2937" s="400"/>
      <c r="AE2937" s="400"/>
      <c r="AF2937" s="400"/>
      <c r="AG2937" s="408"/>
      <c r="AH2937" s="400"/>
      <c r="AI2937" s="400"/>
      <c r="AJ2937" s="400"/>
      <c r="AK2937" s="400"/>
      <c r="AL2937" s="6"/>
      <c r="AM2937" s="6"/>
      <c r="AN2937" s="8"/>
    </row>
    <row r="2938" spans="1:40">
      <c r="A2938" s="725"/>
      <c r="B2938" s="727"/>
      <c r="C2938" s="726"/>
      <c r="D2938" s="726"/>
      <c r="E2938" s="400"/>
      <c r="F2938" s="401"/>
      <c r="G2938" s="400"/>
      <c r="H2938" s="400"/>
      <c r="I2938" s="400"/>
      <c r="J2938" s="409"/>
      <c r="K2938" s="400"/>
      <c r="L2938" s="400"/>
      <c r="M2938" s="400"/>
      <c r="N2938" s="400"/>
      <c r="O2938" s="400"/>
      <c r="P2938" s="400"/>
      <c r="Q2938" s="400"/>
      <c r="R2938" s="400"/>
      <c r="S2938" s="400"/>
      <c r="T2938" s="400"/>
      <c r="V2938" s="403"/>
      <c r="W2938" s="403"/>
      <c r="X2938" s="403"/>
      <c r="Y2938" s="400"/>
      <c r="Z2938" s="400"/>
      <c r="AA2938" s="400"/>
      <c r="AB2938" s="400"/>
      <c r="AC2938" s="400"/>
      <c r="AD2938" s="400"/>
      <c r="AE2938" s="400"/>
      <c r="AF2938" s="400"/>
      <c r="AG2938" s="408"/>
      <c r="AH2938" s="400"/>
      <c r="AI2938" s="400"/>
      <c r="AJ2938" s="400"/>
      <c r="AK2938" s="400"/>
      <c r="AL2938" s="6"/>
      <c r="AM2938" s="6"/>
      <c r="AN2938" s="8"/>
    </row>
    <row r="2939" spans="1:40">
      <c r="A2939" s="725"/>
      <c r="B2939" s="727"/>
      <c r="C2939" s="726"/>
      <c r="D2939" s="726"/>
      <c r="E2939" s="400"/>
      <c r="F2939" s="401"/>
      <c r="G2939" s="400"/>
      <c r="H2939" s="400"/>
      <c r="I2939" s="400"/>
      <c r="J2939" s="409"/>
      <c r="K2939" s="400"/>
      <c r="L2939" s="400"/>
      <c r="M2939" s="400"/>
      <c r="N2939" s="400"/>
      <c r="O2939" s="400"/>
      <c r="P2939" s="400"/>
      <c r="Q2939" s="400"/>
      <c r="R2939" s="400"/>
      <c r="S2939" s="400"/>
      <c r="T2939" s="400"/>
      <c r="V2939" s="403"/>
      <c r="W2939" s="403"/>
      <c r="X2939" s="403"/>
      <c r="Y2939" s="400"/>
      <c r="Z2939" s="400"/>
      <c r="AA2939" s="400"/>
      <c r="AB2939" s="400"/>
      <c r="AC2939" s="400"/>
      <c r="AD2939" s="400"/>
      <c r="AE2939" s="400"/>
      <c r="AF2939" s="400"/>
      <c r="AG2939" s="408"/>
      <c r="AH2939" s="400"/>
      <c r="AI2939" s="400"/>
      <c r="AJ2939" s="400"/>
      <c r="AK2939" s="400"/>
      <c r="AL2939" s="6"/>
      <c r="AM2939" s="6"/>
      <c r="AN2939" s="8"/>
    </row>
    <row r="2940" spans="1:40">
      <c r="A2940" s="725"/>
      <c r="B2940" s="727"/>
      <c r="C2940" s="726"/>
      <c r="D2940" s="726"/>
      <c r="E2940" s="400"/>
      <c r="F2940" s="401"/>
      <c r="G2940" s="400"/>
      <c r="H2940" s="400"/>
      <c r="I2940" s="400"/>
      <c r="J2940" s="409"/>
      <c r="K2940" s="400"/>
      <c r="L2940" s="400"/>
      <c r="M2940" s="400"/>
      <c r="N2940" s="400"/>
      <c r="O2940" s="400"/>
      <c r="P2940" s="400"/>
      <c r="Q2940" s="400"/>
      <c r="R2940" s="400"/>
      <c r="S2940" s="400"/>
      <c r="T2940" s="400"/>
      <c r="V2940" s="403"/>
      <c r="W2940" s="403"/>
      <c r="X2940" s="403"/>
      <c r="Y2940" s="400"/>
      <c r="Z2940" s="400"/>
      <c r="AA2940" s="400"/>
      <c r="AB2940" s="400"/>
      <c r="AC2940" s="400"/>
      <c r="AD2940" s="400"/>
      <c r="AE2940" s="400"/>
      <c r="AF2940" s="400"/>
      <c r="AG2940" s="408"/>
      <c r="AH2940" s="400"/>
      <c r="AI2940" s="400"/>
      <c r="AJ2940" s="400"/>
      <c r="AK2940" s="400"/>
      <c r="AL2940" s="6"/>
      <c r="AM2940" s="6"/>
      <c r="AN2940" s="8"/>
    </row>
    <row r="2941" spans="1:40">
      <c r="A2941" s="725"/>
      <c r="B2941" s="727"/>
      <c r="C2941" s="726"/>
      <c r="D2941" s="726"/>
      <c r="E2941" s="400"/>
      <c r="F2941" s="401"/>
      <c r="G2941" s="400"/>
      <c r="H2941" s="400"/>
      <c r="I2941" s="400"/>
      <c r="J2941" s="409"/>
      <c r="K2941" s="400"/>
      <c r="L2941" s="400"/>
      <c r="M2941" s="400"/>
      <c r="N2941" s="400"/>
      <c r="O2941" s="400"/>
      <c r="P2941" s="400"/>
      <c r="Q2941" s="400"/>
      <c r="R2941" s="400"/>
      <c r="S2941" s="400"/>
      <c r="T2941" s="400"/>
      <c r="V2941" s="403"/>
      <c r="W2941" s="403"/>
      <c r="X2941" s="403"/>
      <c r="Y2941" s="400"/>
      <c r="Z2941" s="400"/>
      <c r="AA2941" s="400"/>
      <c r="AB2941" s="400"/>
      <c r="AC2941" s="400"/>
      <c r="AD2941" s="400"/>
      <c r="AE2941" s="400"/>
      <c r="AF2941" s="400"/>
      <c r="AG2941" s="408"/>
      <c r="AH2941" s="400"/>
      <c r="AI2941" s="400"/>
      <c r="AJ2941" s="400"/>
      <c r="AK2941" s="400"/>
      <c r="AL2941" s="6"/>
      <c r="AM2941" s="6"/>
      <c r="AN2941" s="8"/>
    </row>
    <row r="2942" spans="1:40">
      <c r="A2942" s="725"/>
      <c r="B2942" s="727"/>
      <c r="C2942" s="726"/>
      <c r="D2942" s="726"/>
      <c r="E2942" s="400"/>
      <c r="F2942" s="401"/>
      <c r="G2942" s="400"/>
      <c r="H2942" s="400"/>
      <c r="I2942" s="400"/>
      <c r="J2942" s="409"/>
      <c r="K2942" s="400"/>
      <c r="L2942" s="400"/>
      <c r="M2942" s="400"/>
      <c r="N2942" s="400"/>
      <c r="O2942" s="400"/>
      <c r="P2942" s="400"/>
      <c r="Q2942" s="400"/>
      <c r="R2942" s="400"/>
      <c r="S2942" s="400"/>
      <c r="T2942" s="400"/>
      <c r="V2942" s="403"/>
      <c r="W2942" s="403"/>
      <c r="X2942" s="403"/>
      <c r="Y2942" s="400"/>
      <c r="Z2942" s="400"/>
      <c r="AA2942" s="400"/>
      <c r="AB2942" s="400"/>
      <c r="AC2942" s="400"/>
      <c r="AD2942" s="400"/>
      <c r="AE2942" s="400"/>
      <c r="AF2942" s="400"/>
      <c r="AG2942" s="408"/>
      <c r="AH2942" s="400"/>
      <c r="AI2942" s="400"/>
      <c r="AJ2942" s="400"/>
      <c r="AK2942" s="400"/>
      <c r="AL2942" s="6"/>
      <c r="AM2942" s="6"/>
      <c r="AN2942" s="8"/>
    </row>
    <row r="2943" spans="1:40">
      <c r="A2943" s="725"/>
      <c r="B2943" s="727"/>
      <c r="C2943" s="726"/>
      <c r="D2943" s="726"/>
      <c r="E2943" s="400"/>
      <c r="F2943" s="401"/>
      <c r="G2943" s="400"/>
      <c r="H2943" s="400"/>
      <c r="I2943" s="400"/>
      <c r="J2943" s="409"/>
      <c r="K2943" s="400"/>
      <c r="L2943" s="400"/>
      <c r="M2943" s="400"/>
      <c r="N2943" s="400"/>
      <c r="O2943" s="400"/>
      <c r="P2943" s="400"/>
      <c r="Q2943" s="400"/>
      <c r="R2943" s="400"/>
      <c r="S2943" s="400"/>
      <c r="T2943" s="400"/>
      <c r="V2943" s="403"/>
      <c r="W2943" s="403"/>
      <c r="X2943" s="403"/>
      <c r="Y2943" s="400"/>
      <c r="Z2943" s="400"/>
      <c r="AA2943" s="400"/>
      <c r="AB2943" s="400"/>
      <c r="AC2943" s="400"/>
      <c r="AD2943" s="400"/>
      <c r="AE2943" s="400"/>
      <c r="AF2943" s="400"/>
      <c r="AG2943" s="408"/>
      <c r="AH2943" s="400"/>
      <c r="AI2943" s="400"/>
      <c r="AJ2943" s="400"/>
      <c r="AK2943" s="400"/>
      <c r="AL2943" s="6"/>
      <c r="AM2943" s="6"/>
      <c r="AN2943" s="8"/>
    </row>
    <row r="2944" spans="1:40">
      <c r="A2944" s="725"/>
      <c r="B2944" s="727"/>
      <c r="C2944" s="726"/>
      <c r="D2944" s="726"/>
      <c r="E2944" s="400"/>
      <c r="F2944" s="401"/>
      <c r="G2944" s="400"/>
      <c r="H2944" s="400"/>
      <c r="I2944" s="400"/>
      <c r="J2944" s="409"/>
      <c r="K2944" s="400"/>
      <c r="L2944" s="400"/>
      <c r="M2944" s="400"/>
      <c r="N2944" s="400"/>
      <c r="O2944" s="400"/>
      <c r="P2944" s="400"/>
      <c r="Q2944" s="400"/>
      <c r="R2944" s="400"/>
      <c r="S2944" s="400"/>
      <c r="T2944" s="400"/>
      <c r="V2944" s="403"/>
      <c r="W2944" s="403"/>
      <c r="X2944" s="403"/>
      <c r="Y2944" s="400"/>
      <c r="Z2944" s="400"/>
      <c r="AA2944" s="400"/>
      <c r="AB2944" s="400"/>
      <c r="AC2944" s="400"/>
      <c r="AD2944" s="400"/>
      <c r="AE2944" s="400"/>
      <c r="AF2944" s="400"/>
      <c r="AG2944" s="408"/>
      <c r="AH2944" s="400"/>
      <c r="AI2944" s="400"/>
      <c r="AJ2944" s="400"/>
      <c r="AK2944" s="400"/>
      <c r="AL2944" s="6"/>
      <c r="AM2944" s="6"/>
      <c r="AN2944" s="8"/>
    </row>
    <row r="2945" spans="1:40">
      <c r="A2945" s="725"/>
      <c r="B2945" s="727"/>
      <c r="C2945" s="726"/>
      <c r="D2945" s="726"/>
      <c r="E2945" s="400"/>
      <c r="F2945" s="401"/>
      <c r="G2945" s="400"/>
      <c r="H2945" s="400"/>
      <c r="I2945" s="400"/>
      <c r="J2945" s="409"/>
      <c r="K2945" s="400"/>
      <c r="L2945" s="400"/>
      <c r="M2945" s="400"/>
      <c r="N2945" s="400"/>
      <c r="O2945" s="400"/>
      <c r="P2945" s="400"/>
      <c r="Q2945" s="400"/>
      <c r="R2945" s="400"/>
      <c r="S2945" s="400"/>
      <c r="T2945" s="400"/>
      <c r="V2945" s="403"/>
      <c r="W2945" s="403"/>
      <c r="X2945" s="403"/>
      <c r="Y2945" s="400"/>
      <c r="Z2945" s="400"/>
      <c r="AA2945" s="400"/>
      <c r="AB2945" s="400"/>
      <c r="AC2945" s="400"/>
      <c r="AD2945" s="400"/>
      <c r="AE2945" s="400"/>
      <c r="AF2945" s="400"/>
      <c r="AG2945" s="408"/>
      <c r="AH2945" s="400"/>
      <c r="AI2945" s="400"/>
      <c r="AJ2945" s="400"/>
      <c r="AK2945" s="400"/>
      <c r="AL2945" s="6"/>
      <c r="AM2945" s="6"/>
      <c r="AN2945" s="8"/>
    </row>
    <row r="2946" spans="1:40">
      <c r="A2946" s="725"/>
      <c r="B2946" s="727"/>
      <c r="C2946" s="726"/>
      <c r="D2946" s="726"/>
      <c r="E2946" s="400"/>
      <c r="F2946" s="401"/>
      <c r="G2946" s="400"/>
      <c r="H2946" s="400"/>
      <c r="I2946" s="400"/>
      <c r="J2946" s="409"/>
      <c r="K2946" s="400"/>
      <c r="L2946" s="400"/>
      <c r="M2946" s="400"/>
      <c r="N2946" s="400"/>
      <c r="O2946" s="400"/>
      <c r="P2946" s="400"/>
      <c r="Q2946" s="400"/>
      <c r="R2946" s="400"/>
      <c r="S2946" s="400"/>
      <c r="T2946" s="400"/>
      <c r="V2946" s="403"/>
      <c r="W2946" s="403"/>
      <c r="X2946" s="403"/>
      <c r="Y2946" s="400"/>
      <c r="Z2946" s="400"/>
      <c r="AA2946" s="400"/>
      <c r="AB2946" s="400"/>
      <c r="AC2946" s="400"/>
      <c r="AD2946" s="400"/>
      <c r="AE2946" s="400"/>
      <c r="AF2946" s="400"/>
      <c r="AG2946" s="408"/>
      <c r="AH2946" s="400"/>
      <c r="AI2946" s="400"/>
      <c r="AJ2946" s="400"/>
      <c r="AK2946" s="400"/>
      <c r="AL2946" s="6"/>
      <c r="AM2946" s="6"/>
      <c r="AN2946" s="8"/>
    </row>
    <row r="2947" spans="1:40">
      <c r="A2947" s="725"/>
      <c r="B2947" s="727"/>
      <c r="C2947" s="726"/>
      <c r="D2947" s="726"/>
      <c r="E2947" s="400"/>
      <c r="F2947" s="401"/>
      <c r="G2947" s="400"/>
      <c r="H2947" s="400"/>
      <c r="I2947" s="400"/>
      <c r="J2947" s="409"/>
      <c r="K2947" s="400"/>
      <c r="L2947" s="400"/>
      <c r="M2947" s="400"/>
      <c r="N2947" s="400"/>
      <c r="O2947" s="400"/>
      <c r="P2947" s="400"/>
      <c r="Q2947" s="400"/>
      <c r="R2947" s="400"/>
      <c r="S2947" s="400"/>
      <c r="T2947" s="400"/>
      <c r="V2947" s="403"/>
      <c r="W2947" s="403"/>
      <c r="X2947" s="403"/>
      <c r="Y2947" s="400"/>
      <c r="Z2947" s="400"/>
      <c r="AA2947" s="400"/>
      <c r="AB2947" s="400"/>
      <c r="AC2947" s="400"/>
      <c r="AD2947" s="400"/>
      <c r="AE2947" s="400"/>
      <c r="AF2947" s="400"/>
      <c r="AG2947" s="408"/>
      <c r="AH2947" s="400"/>
      <c r="AI2947" s="400"/>
      <c r="AJ2947" s="400"/>
      <c r="AK2947" s="400"/>
      <c r="AL2947" s="6"/>
      <c r="AM2947" s="6"/>
      <c r="AN2947" s="8"/>
    </row>
    <row r="2948" spans="1:40">
      <c r="A2948" s="725"/>
      <c r="B2948" s="727"/>
      <c r="C2948" s="726"/>
      <c r="D2948" s="726"/>
      <c r="E2948" s="400"/>
      <c r="F2948" s="401"/>
      <c r="G2948" s="400"/>
      <c r="H2948" s="400"/>
      <c r="I2948" s="400"/>
      <c r="J2948" s="409"/>
      <c r="K2948" s="400"/>
      <c r="L2948" s="400"/>
      <c r="M2948" s="400"/>
      <c r="N2948" s="400"/>
      <c r="O2948" s="400"/>
      <c r="P2948" s="400"/>
      <c r="Q2948" s="400"/>
      <c r="R2948" s="400"/>
      <c r="S2948" s="400"/>
      <c r="T2948" s="400"/>
      <c r="V2948" s="403"/>
      <c r="W2948" s="403"/>
      <c r="X2948" s="403"/>
      <c r="Y2948" s="400"/>
      <c r="Z2948" s="400"/>
      <c r="AA2948" s="400"/>
      <c r="AB2948" s="400"/>
      <c r="AC2948" s="400"/>
      <c r="AD2948" s="400"/>
      <c r="AE2948" s="400"/>
      <c r="AF2948" s="400"/>
      <c r="AG2948" s="408"/>
      <c r="AH2948" s="400"/>
      <c r="AI2948" s="400"/>
      <c r="AJ2948" s="400"/>
      <c r="AK2948" s="400"/>
      <c r="AL2948" s="6"/>
      <c r="AM2948" s="6"/>
      <c r="AN2948" s="8"/>
    </row>
    <row r="2949" spans="1:40">
      <c r="A2949" s="725"/>
      <c r="B2949" s="727"/>
      <c r="C2949" s="726"/>
      <c r="D2949" s="726"/>
      <c r="E2949" s="400"/>
      <c r="F2949" s="401"/>
      <c r="G2949" s="400"/>
      <c r="H2949" s="400"/>
      <c r="I2949" s="400"/>
      <c r="J2949" s="409"/>
      <c r="K2949" s="400"/>
      <c r="L2949" s="400"/>
      <c r="M2949" s="400"/>
      <c r="N2949" s="400"/>
      <c r="O2949" s="400"/>
      <c r="P2949" s="400"/>
      <c r="Q2949" s="400"/>
      <c r="R2949" s="400"/>
      <c r="S2949" s="400"/>
      <c r="T2949" s="400"/>
      <c r="V2949" s="403"/>
      <c r="W2949" s="403"/>
      <c r="X2949" s="403"/>
      <c r="Y2949" s="400"/>
      <c r="Z2949" s="400"/>
      <c r="AA2949" s="400"/>
      <c r="AB2949" s="400"/>
      <c r="AC2949" s="400"/>
      <c r="AD2949" s="400"/>
      <c r="AE2949" s="400"/>
      <c r="AF2949" s="400"/>
      <c r="AG2949" s="408"/>
      <c r="AH2949" s="400"/>
      <c r="AI2949" s="400"/>
      <c r="AJ2949" s="400"/>
      <c r="AK2949" s="400"/>
      <c r="AL2949" s="6"/>
      <c r="AM2949" s="6"/>
      <c r="AN2949" s="8"/>
    </row>
    <row r="2950" spans="1:40">
      <c r="A2950" s="725"/>
      <c r="B2950" s="727"/>
      <c r="C2950" s="726"/>
      <c r="D2950" s="726"/>
      <c r="E2950" s="400"/>
      <c r="F2950" s="401"/>
      <c r="G2950" s="400"/>
      <c r="H2950" s="400"/>
      <c r="I2950" s="400"/>
      <c r="J2950" s="409"/>
      <c r="K2950" s="400"/>
      <c r="L2950" s="400"/>
      <c r="M2950" s="400"/>
      <c r="N2950" s="400"/>
      <c r="O2950" s="400"/>
      <c r="P2950" s="400"/>
      <c r="Q2950" s="400"/>
      <c r="R2950" s="400"/>
      <c r="S2950" s="400"/>
      <c r="T2950" s="400"/>
      <c r="V2950" s="403"/>
      <c r="W2950" s="403"/>
      <c r="X2950" s="403"/>
      <c r="Y2950" s="400"/>
      <c r="Z2950" s="400"/>
      <c r="AA2950" s="400"/>
      <c r="AB2950" s="400"/>
      <c r="AC2950" s="400"/>
      <c r="AD2950" s="400"/>
      <c r="AE2950" s="400"/>
      <c r="AF2950" s="400"/>
      <c r="AG2950" s="408"/>
      <c r="AH2950" s="400"/>
      <c r="AI2950" s="400"/>
      <c r="AJ2950" s="400"/>
      <c r="AK2950" s="400"/>
      <c r="AL2950" s="6"/>
      <c r="AM2950" s="6"/>
      <c r="AN2950" s="8"/>
    </row>
    <row r="2951" spans="1:40">
      <c r="A2951" s="725"/>
      <c r="B2951" s="727"/>
      <c r="C2951" s="726"/>
      <c r="D2951" s="726"/>
      <c r="E2951" s="400"/>
      <c r="F2951" s="401"/>
      <c r="G2951" s="400"/>
      <c r="H2951" s="400"/>
      <c r="I2951" s="400"/>
      <c r="J2951" s="409"/>
      <c r="K2951" s="400"/>
      <c r="L2951" s="400"/>
      <c r="M2951" s="400"/>
      <c r="N2951" s="400"/>
      <c r="O2951" s="400"/>
      <c r="P2951" s="400"/>
      <c r="Q2951" s="400"/>
      <c r="R2951" s="400"/>
      <c r="S2951" s="400"/>
      <c r="T2951" s="400"/>
      <c r="V2951" s="403"/>
      <c r="W2951" s="403"/>
      <c r="X2951" s="403"/>
      <c r="Y2951" s="400"/>
      <c r="Z2951" s="400"/>
      <c r="AA2951" s="400"/>
      <c r="AB2951" s="400"/>
      <c r="AC2951" s="400"/>
      <c r="AD2951" s="400"/>
      <c r="AE2951" s="400"/>
      <c r="AF2951" s="400"/>
      <c r="AG2951" s="408"/>
      <c r="AH2951" s="400"/>
      <c r="AI2951" s="400"/>
      <c r="AJ2951" s="400"/>
      <c r="AK2951" s="400"/>
      <c r="AL2951" s="6"/>
      <c r="AM2951" s="6"/>
      <c r="AN2951" s="8"/>
    </row>
    <row r="2952" spans="1:40">
      <c r="A2952" s="725"/>
      <c r="B2952" s="727"/>
      <c r="C2952" s="726"/>
      <c r="D2952" s="726"/>
      <c r="E2952" s="400"/>
      <c r="F2952" s="401"/>
      <c r="G2952" s="400"/>
      <c r="H2952" s="400"/>
      <c r="I2952" s="400"/>
      <c r="J2952" s="409"/>
      <c r="K2952" s="400"/>
      <c r="L2952" s="400"/>
      <c r="M2952" s="400"/>
      <c r="N2952" s="400"/>
      <c r="O2952" s="400"/>
      <c r="P2952" s="400"/>
      <c r="Q2952" s="400"/>
      <c r="R2952" s="400"/>
      <c r="S2952" s="400"/>
      <c r="T2952" s="400"/>
      <c r="V2952" s="403"/>
      <c r="W2952" s="403"/>
      <c r="X2952" s="403"/>
      <c r="Y2952" s="400"/>
      <c r="Z2952" s="400"/>
      <c r="AA2952" s="400"/>
      <c r="AB2952" s="400"/>
      <c r="AC2952" s="400"/>
      <c r="AD2952" s="400"/>
      <c r="AE2952" s="400"/>
      <c r="AF2952" s="400"/>
      <c r="AG2952" s="408"/>
      <c r="AH2952" s="400"/>
      <c r="AI2952" s="400"/>
      <c r="AJ2952" s="400"/>
      <c r="AK2952" s="400"/>
      <c r="AL2952" s="6"/>
      <c r="AM2952" s="6"/>
      <c r="AN2952" s="8"/>
    </row>
    <row r="2953" spans="1:40">
      <c r="A2953" s="725"/>
      <c r="B2953" s="727"/>
      <c r="C2953" s="726"/>
      <c r="D2953" s="726"/>
      <c r="E2953" s="400"/>
      <c r="F2953" s="401"/>
      <c r="G2953" s="400"/>
      <c r="H2953" s="400"/>
      <c r="I2953" s="400"/>
      <c r="J2953" s="409"/>
      <c r="K2953" s="400"/>
      <c r="L2953" s="400"/>
      <c r="M2953" s="400"/>
      <c r="N2953" s="400"/>
      <c r="O2953" s="400"/>
      <c r="P2953" s="400"/>
      <c r="Q2953" s="400"/>
      <c r="R2953" s="400"/>
      <c r="S2953" s="400"/>
      <c r="T2953" s="400"/>
      <c r="V2953" s="403"/>
      <c r="W2953" s="403"/>
      <c r="X2953" s="403"/>
      <c r="Y2953" s="400"/>
      <c r="Z2953" s="400"/>
      <c r="AA2953" s="400"/>
      <c r="AB2953" s="400"/>
      <c r="AC2953" s="400"/>
      <c r="AD2953" s="400"/>
      <c r="AE2953" s="400"/>
      <c r="AF2953" s="400"/>
      <c r="AG2953" s="408"/>
      <c r="AH2953" s="400"/>
      <c r="AI2953" s="400"/>
      <c r="AJ2953" s="400"/>
      <c r="AK2953" s="400"/>
      <c r="AL2953" s="6"/>
      <c r="AM2953" s="6"/>
      <c r="AN2953" s="8"/>
    </row>
    <row r="2954" spans="1:40">
      <c r="A2954" s="725"/>
      <c r="B2954" s="727"/>
      <c r="C2954" s="726"/>
      <c r="D2954" s="726"/>
      <c r="E2954" s="400"/>
      <c r="F2954" s="401"/>
      <c r="G2954" s="400"/>
      <c r="H2954" s="400"/>
      <c r="I2954" s="400"/>
      <c r="J2954" s="409"/>
      <c r="K2954" s="400"/>
      <c r="L2954" s="400"/>
      <c r="M2954" s="400"/>
      <c r="N2954" s="400"/>
      <c r="O2954" s="400"/>
      <c r="P2954" s="400"/>
      <c r="Q2954" s="400"/>
      <c r="R2954" s="400"/>
      <c r="S2954" s="400"/>
      <c r="T2954" s="400"/>
      <c r="V2954" s="403"/>
      <c r="W2954" s="403"/>
      <c r="X2954" s="403"/>
      <c r="Y2954" s="400"/>
      <c r="Z2954" s="400"/>
      <c r="AA2954" s="400"/>
      <c r="AB2954" s="400"/>
      <c r="AC2954" s="400"/>
      <c r="AD2954" s="400"/>
      <c r="AE2954" s="400"/>
      <c r="AF2954" s="400"/>
      <c r="AG2954" s="408"/>
      <c r="AH2954" s="400"/>
      <c r="AI2954" s="400"/>
      <c r="AJ2954" s="400"/>
      <c r="AK2954" s="400"/>
      <c r="AL2954" s="6"/>
      <c r="AM2954" s="6"/>
      <c r="AN2954" s="8"/>
    </row>
    <row r="2955" spans="1:40">
      <c r="A2955" s="725"/>
      <c r="B2955" s="727"/>
      <c r="C2955" s="726"/>
      <c r="D2955" s="726"/>
      <c r="E2955" s="400"/>
      <c r="F2955" s="401"/>
      <c r="G2955" s="400"/>
      <c r="H2955" s="400"/>
      <c r="I2955" s="400"/>
      <c r="J2955" s="409"/>
      <c r="K2955" s="400"/>
      <c r="L2955" s="400"/>
      <c r="M2955" s="400"/>
      <c r="N2955" s="400"/>
      <c r="O2955" s="400"/>
      <c r="P2955" s="400"/>
      <c r="Q2955" s="400"/>
      <c r="R2955" s="400"/>
      <c r="S2955" s="400"/>
      <c r="T2955" s="400"/>
      <c r="V2955" s="403"/>
      <c r="W2955" s="403"/>
      <c r="X2955" s="403"/>
      <c r="Y2955" s="400"/>
      <c r="Z2955" s="400"/>
      <c r="AA2955" s="400"/>
      <c r="AB2955" s="400"/>
      <c r="AC2955" s="400"/>
      <c r="AD2955" s="400"/>
      <c r="AE2955" s="400"/>
      <c r="AF2955" s="400"/>
      <c r="AG2955" s="408"/>
      <c r="AH2955" s="400"/>
      <c r="AI2955" s="400"/>
      <c r="AJ2955" s="400"/>
      <c r="AK2955" s="400"/>
      <c r="AL2955" s="6"/>
      <c r="AM2955" s="6"/>
      <c r="AN2955" s="8"/>
    </row>
    <row r="2956" spans="1:40">
      <c r="A2956" s="725"/>
      <c r="B2956" s="727"/>
      <c r="C2956" s="726"/>
      <c r="D2956" s="726"/>
      <c r="E2956" s="400"/>
      <c r="F2956" s="401"/>
      <c r="G2956" s="400"/>
      <c r="H2956" s="400"/>
      <c r="I2956" s="400"/>
      <c r="J2956" s="409"/>
      <c r="K2956" s="400"/>
      <c r="L2956" s="400"/>
      <c r="M2956" s="400"/>
      <c r="N2956" s="400"/>
      <c r="O2956" s="400"/>
      <c r="P2956" s="400"/>
      <c r="Q2956" s="400"/>
      <c r="R2956" s="400"/>
      <c r="S2956" s="400"/>
      <c r="T2956" s="400"/>
      <c r="V2956" s="403"/>
      <c r="W2956" s="403"/>
      <c r="X2956" s="403"/>
      <c r="Y2956" s="400"/>
      <c r="Z2956" s="400"/>
      <c r="AA2956" s="400"/>
      <c r="AB2956" s="400"/>
      <c r="AC2956" s="400"/>
      <c r="AD2956" s="400"/>
      <c r="AE2956" s="400"/>
      <c r="AF2956" s="400"/>
      <c r="AG2956" s="408"/>
      <c r="AH2956" s="400"/>
      <c r="AI2956" s="400"/>
      <c r="AJ2956" s="400"/>
      <c r="AK2956" s="400"/>
      <c r="AL2956" s="6"/>
      <c r="AM2956" s="6"/>
      <c r="AN2956" s="8"/>
    </row>
    <row r="2957" spans="1:40">
      <c r="A2957" s="725"/>
      <c r="B2957" s="727"/>
      <c r="C2957" s="726"/>
      <c r="D2957" s="726"/>
      <c r="E2957" s="400"/>
      <c r="F2957" s="401"/>
      <c r="G2957" s="400"/>
      <c r="H2957" s="400"/>
      <c r="I2957" s="400"/>
      <c r="J2957" s="409"/>
      <c r="K2957" s="400"/>
      <c r="L2957" s="400"/>
      <c r="M2957" s="400"/>
      <c r="N2957" s="400"/>
      <c r="O2957" s="400"/>
      <c r="P2957" s="400"/>
      <c r="Q2957" s="400"/>
      <c r="R2957" s="400"/>
      <c r="S2957" s="400"/>
      <c r="T2957" s="400"/>
      <c r="V2957" s="403"/>
      <c r="W2957" s="403"/>
      <c r="X2957" s="403"/>
      <c r="Y2957" s="400"/>
      <c r="Z2957" s="400"/>
      <c r="AA2957" s="400"/>
      <c r="AB2957" s="400"/>
      <c r="AC2957" s="400"/>
      <c r="AD2957" s="400"/>
      <c r="AE2957" s="400"/>
      <c r="AF2957" s="400"/>
      <c r="AG2957" s="408"/>
      <c r="AH2957" s="400"/>
      <c r="AI2957" s="400"/>
      <c r="AJ2957" s="400"/>
      <c r="AK2957" s="400"/>
      <c r="AL2957" s="6"/>
      <c r="AM2957" s="6"/>
      <c r="AN2957" s="8"/>
    </row>
    <row r="2958" spans="1:40">
      <c r="A2958" s="725"/>
      <c r="B2958" s="727"/>
      <c r="C2958" s="726"/>
      <c r="D2958" s="726"/>
      <c r="E2958" s="400"/>
      <c r="F2958" s="401"/>
      <c r="G2958" s="400"/>
      <c r="H2958" s="400"/>
      <c r="I2958" s="400"/>
      <c r="J2958" s="409"/>
      <c r="K2958" s="400"/>
      <c r="L2958" s="400"/>
      <c r="M2958" s="400"/>
      <c r="N2958" s="400"/>
      <c r="O2958" s="400"/>
      <c r="P2958" s="400"/>
      <c r="Q2958" s="400"/>
      <c r="R2958" s="400"/>
      <c r="S2958" s="400"/>
      <c r="T2958" s="400"/>
      <c r="V2958" s="403"/>
      <c r="W2958" s="403"/>
      <c r="X2958" s="403"/>
      <c r="Y2958" s="400"/>
      <c r="Z2958" s="400"/>
      <c r="AA2958" s="400"/>
      <c r="AB2958" s="400"/>
      <c r="AC2958" s="400"/>
      <c r="AD2958" s="400"/>
      <c r="AE2958" s="400"/>
      <c r="AF2958" s="400"/>
      <c r="AG2958" s="408"/>
      <c r="AH2958" s="400"/>
      <c r="AI2958" s="400"/>
      <c r="AJ2958" s="400"/>
      <c r="AK2958" s="400"/>
      <c r="AL2958" s="6"/>
      <c r="AM2958" s="6"/>
      <c r="AN2958" s="8"/>
    </row>
    <row r="2959" spans="1:40">
      <c r="A2959" s="725"/>
      <c r="B2959" s="727"/>
      <c r="C2959" s="726"/>
      <c r="D2959" s="726"/>
      <c r="E2959" s="400"/>
      <c r="F2959" s="401"/>
      <c r="G2959" s="400"/>
      <c r="H2959" s="400"/>
      <c r="I2959" s="400"/>
      <c r="J2959" s="409"/>
      <c r="K2959" s="400"/>
      <c r="L2959" s="400"/>
      <c r="M2959" s="400"/>
      <c r="N2959" s="400"/>
      <c r="O2959" s="400"/>
      <c r="P2959" s="400"/>
      <c r="Q2959" s="400"/>
      <c r="R2959" s="400"/>
      <c r="S2959" s="400"/>
      <c r="T2959" s="400"/>
      <c r="V2959" s="403"/>
      <c r="W2959" s="403"/>
      <c r="X2959" s="403"/>
      <c r="Y2959" s="400"/>
      <c r="Z2959" s="400"/>
      <c r="AA2959" s="400"/>
      <c r="AB2959" s="400"/>
      <c r="AC2959" s="400"/>
      <c r="AD2959" s="400"/>
      <c r="AE2959" s="400"/>
      <c r="AF2959" s="400"/>
      <c r="AG2959" s="408"/>
      <c r="AH2959" s="400"/>
      <c r="AI2959" s="400"/>
      <c r="AJ2959" s="400"/>
      <c r="AK2959" s="400"/>
      <c r="AL2959" s="6"/>
      <c r="AM2959" s="6"/>
      <c r="AN2959" s="8"/>
    </row>
    <row r="2960" spans="1:40">
      <c r="A2960" s="725"/>
      <c r="B2960" s="727"/>
      <c r="C2960" s="726"/>
      <c r="D2960" s="726"/>
      <c r="E2960" s="400"/>
      <c r="F2960" s="401"/>
      <c r="G2960" s="400"/>
      <c r="H2960" s="400"/>
      <c r="I2960" s="400"/>
      <c r="J2960" s="409"/>
      <c r="K2960" s="400"/>
      <c r="L2960" s="400"/>
      <c r="M2960" s="400"/>
      <c r="N2960" s="400"/>
      <c r="O2960" s="400"/>
      <c r="P2960" s="400"/>
      <c r="Q2960" s="400"/>
      <c r="R2960" s="400"/>
      <c r="S2960" s="400"/>
      <c r="T2960" s="400"/>
      <c r="V2960" s="403"/>
      <c r="W2960" s="403"/>
      <c r="X2960" s="403"/>
      <c r="Y2960" s="400"/>
      <c r="Z2960" s="400"/>
      <c r="AA2960" s="400"/>
      <c r="AB2960" s="400"/>
      <c r="AC2960" s="400"/>
      <c r="AD2960" s="400"/>
      <c r="AE2960" s="400"/>
      <c r="AF2960" s="400"/>
      <c r="AG2960" s="408"/>
      <c r="AH2960" s="400"/>
      <c r="AI2960" s="400"/>
      <c r="AJ2960" s="400"/>
      <c r="AK2960" s="400"/>
      <c r="AL2960" s="6"/>
      <c r="AM2960" s="6"/>
      <c r="AN2960" s="8"/>
    </row>
    <row r="2961" spans="1:40">
      <c r="A2961" s="725"/>
      <c r="B2961" s="727"/>
      <c r="C2961" s="726"/>
      <c r="D2961" s="726"/>
      <c r="E2961" s="400"/>
      <c r="F2961" s="401"/>
      <c r="G2961" s="400"/>
      <c r="H2961" s="400"/>
      <c r="I2961" s="400"/>
      <c r="J2961" s="409"/>
      <c r="K2961" s="400"/>
      <c r="L2961" s="400"/>
      <c r="M2961" s="400"/>
      <c r="N2961" s="400"/>
      <c r="O2961" s="400"/>
      <c r="P2961" s="400"/>
      <c r="Q2961" s="400"/>
      <c r="R2961" s="400"/>
      <c r="S2961" s="400"/>
      <c r="T2961" s="400"/>
      <c r="V2961" s="403"/>
      <c r="W2961" s="403"/>
      <c r="X2961" s="403"/>
      <c r="Y2961" s="400"/>
      <c r="Z2961" s="400"/>
      <c r="AA2961" s="400"/>
      <c r="AB2961" s="400"/>
      <c r="AC2961" s="400"/>
      <c r="AD2961" s="400"/>
      <c r="AE2961" s="400"/>
      <c r="AF2961" s="400"/>
      <c r="AG2961" s="408"/>
      <c r="AH2961" s="400"/>
      <c r="AI2961" s="400"/>
      <c r="AJ2961" s="400"/>
      <c r="AK2961" s="400"/>
      <c r="AL2961" s="6"/>
      <c r="AM2961" s="6"/>
      <c r="AN2961" s="8"/>
    </row>
    <row r="2962" spans="1:40">
      <c r="A2962" s="725"/>
      <c r="B2962" s="727"/>
      <c r="C2962" s="726"/>
      <c r="D2962" s="726"/>
      <c r="E2962" s="400"/>
      <c r="F2962" s="401"/>
      <c r="G2962" s="400"/>
      <c r="H2962" s="400"/>
      <c r="I2962" s="400"/>
      <c r="J2962" s="409"/>
      <c r="K2962" s="400"/>
      <c r="L2962" s="400"/>
      <c r="M2962" s="400"/>
      <c r="N2962" s="400"/>
      <c r="O2962" s="400"/>
      <c r="P2962" s="400"/>
      <c r="Q2962" s="400"/>
      <c r="R2962" s="400"/>
      <c r="S2962" s="400"/>
      <c r="T2962" s="400"/>
      <c r="V2962" s="403"/>
      <c r="W2962" s="403"/>
      <c r="X2962" s="403"/>
      <c r="Y2962" s="400"/>
      <c r="Z2962" s="400"/>
      <c r="AA2962" s="400"/>
      <c r="AB2962" s="400"/>
      <c r="AC2962" s="400"/>
      <c r="AD2962" s="400"/>
      <c r="AE2962" s="400"/>
      <c r="AF2962" s="400"/>
      <c r="AG2962" s="408"/>
      <c r="AH2962" s="400"/>
      <c r="AI2962" s="400"/>
      <c r="AJ2962" s="400"/>
      <c r="AK2962" s="400"/>
      <c r="AL2962" s="6"/>
      <c r="AM2962" s="6"/>
      <c r="AN2962" s="8"/>
    </row>
    <row r="2963" spans="1:40">
      <c r="A2963" s="725"/>
      <c r="B2963" s="727"/>
      <c r="C2963" s="726"/>
      <c r="D2963" s="726"/>
      <c r="E2963" s="400"/>
      <c r="F2963" s="401"/>
      <c r="G2963" s="400"/>
      <c r="H2963" s="400"/>
      <c r="I2963" s="400"/>
      <c r="J2963" s="409"/>
      <c r="K2963" s="400"/>
      <c r="L2963" s="400"/>
      <c r="M2963" s="400"/>
      <c r="N2963" s="400"/>
      <c r="O2963" s="400"/>
      <c r="P2963" s="400"/>
      <c r="Q2963" s="400"/>
      <c r="R2963" s="400"/>
      <c r="S2963" s="400"/>
      <c r="T2963" s="400"/>
      <c r="V2963" s="403"/>
      <c r="W2963" s="403"/>
      <c r="X2963" s="403"/>
      <c r="Y2963" s="400"/>
      <c r="Z2963" s="400"/>
      <c r="AA2963" s="400"/>
      <c r="AB2963" s="400"/>
      <c r="AC2963" s="400"/>
      <c r="AD2963" s="400"/>
      <c r="AE2963" s="400"/>
      <c r="AF2963" s="400"/>
      <c r="AG2963" s="408"/>
      <c r="AH2963" s="400"/>
      <c r="AI2963" s="400"/>
      <c r="AJ2963" s="400"/>
      <c r="AK2963" s="400"/>
      <c r="AL2963" s="6"/>
      <c r="AM2963" s="6"/>
      <c r="AN2963" s="8"/>
    </row>
    <row r="2964" spans="1:40">
      <c r="A2964" s="725"/>
      <c r="B2964" s="727"/>
      <c r="C2964" s="726"/>
      <c r="D2964" s="726"/>
      <c r="E2964" s="400"/>
      <c r="F2964" s="401"/>
      <c r="G2964" s="400"/>
      <c r="H2964" s="400"/>
      <c r="I2964" s="400"/>
      <c r="J2964" s="409"/>
      <c r="K2964" s="400"/>
      <c r="L2964" s="400"/>
      <c r="M2964" s="400"/>
      <c r="N2964" s="400"/>
      <c r="O2964" s="400"/>
      <c r="P2964" s="400"/>
      <c r="Q2964" s="400"/>
      <c r="R2964" s="400"/>
      <c r="S2964" s="400"/>
      <c r="T2964" s="400"/>
      <c r="V2964" s="403"/>
      <c r="W2964" s="403"/>
      <c r="X2964" s="403"/>
      <c r="Y2964" s="400"/>
      <c r="Z2964" s="400"/>
      <c r="AA2964" s="400"/>
      <c r="AB2964" s="400"/>
      <c r="AC2964" s="400"/>
      <c r="AD2964" s="400"/>
      <c r="AE2964" s="400"/>
      <c r="AF2964" s="400"/>
      <c r="AG2964" s="408"/>
      <c r="AH2964" s="400"/>
      <c r="AI2964" s="400"/>
      <c r="AJ2964" s="400"/>
      <c r="AK2964" s="400"/>
      <c r="AL2964" s="6"/>
      <c r="AM2964" s="6"/>
      <c r="AN2964" s="8"/>
    </row>
    <row r="2965" spans="1:40">
      <c r="A2965" s="725"/>
      <c r="B2965" s="727"/>
      <c r="C2965" s="726"/>
      <c r="D2965" s="726"/>
      <c r="E2965" s="400"/>
      <c r="F2965" s="401"/>
      <c r="G2965" s="400"/>
      <c r="H2965" s="400"/>
      <c r="I2965" s="400"/>
      <c r="J2965" s="409"/>
      <c r="K2965" s="400"/>
      <c r="L2965" s="400"/>
      <c r="M2965" s="400"/>
      <c r="N2965" s="400"/>
      <c r="O2965" s="400"/>
      <c r="P2965" s="400"/>
      <c r="Q2965" s="400"/>
      <c r="R2965" s="400"/>
      <c r="S2965" s="400"/>
      <c r="T2965" s="400"/>
      <c r="V2965" s="403"/>
      <c r="W2965" s="403"/>
      <c r="X2965" s="403"/>
      <c r="Y2965" s="400"/>
      <c r="Z2965" s="400"/>
      <c r="AA2965" s="400"/>
      <c r="AB2965" s="400"/>
      <c r="AC2965" s="400"/>
      <c r="AD2965" s="400"/>
      <c r="AE2965" s="400"/>
      <c r="AF2965" s="400"/>
      <c r="AG2965" s="408"/>
      <c r="AH2965" s="400"/>
      <c r="AI2965" s="400"/>
      <c r="AJ2965" s="400"/>
      <c r="AK2965" s="400"/>
      <c r="AL2965" s="6"/>
      <c r="AM2965" s="6"/>
      <c r="AN2965" s="8"/>
    </row>
    <row r="2966" spans="1:40">
      <c r="A2966" s="725"/>
      <c r="B2966" s="727"/>
      <c r="C2966" s="726"/>
      <c r="D2966" s="726"/>
      <c r="E2966" s="400"/>
      <c r="F2966" s="401"/>
      <c r="G2966" s="400"/>
      <c r="H2966" s="400"/>
      <c r="I2966" s="400"/>
      <c r="J2966" s="409"/>
      <c r="K2966" s="400"/>
      <c r="L2966" s="400"/>
      <c r="M2966" s="400"/>
      <c r="N2966" s="400"/>
      <c r="O2966" s="400"/>
      <c r="P2966" s="400"/>
      <c r="Q2966" s="400"/>
      <c r="R2966" s="400"/>
      <c r="S2966" s="400"/>
      <c r="T2966" s="400"/>
      <c r="V2966" s="403"/>
      <c r="W2966" s="403"/>
      <c r="X2966" s="403"/>
      <c r="Y2966" s="400"/>
      <c r="Z2966" s="400"/>
      <c r="AA2966" s="400"/>
      <c r="AB2966" s="400"/>
      <c r="AC2966" s="400"/>
      <c r="AD2966" s="400"/>
      <c r="AE2966" s="400"/>
      <c r="AF2966" s="400"/>
      <c r="AG2966" s="408"/>
      <c r="AH2966" s="400"/>
      <c r="AI2966" s="400"/>
      <c r="AJ2966" s="400"/>
      <c r="AK2966" s="400"/>
      <c r="AL2966" s="6"/>
      <c r="AM2966" s="6"/>
      <c r="AN2966" s="8"/>
    </row>
    <row r="2967" spans="1:40">
      <c r="A2967" s="725"/>
      <c r="B2967" s="727"/>
      <c r="C2967" s="726"/>
      <c r="D2967" s="726"/>
      <c r="E2967" s="400"/>
      <c r="F2967" s="401"/>
      <c r="G2967" s="400"/>
      <c r="H2967" s="400"/>
      <c r="I2967" s="400"/>
      <c r="J2967" s="409"/>
      <c r="K2967" s="400"/>
      <c r="L2967" s="400"/>
      <c r="M2967" s="400"/>
      <c r="N2967" s="400"/>
      <c r="O2967" s="400"/>
      <c r="P2967" s="400"/>
      <c r="Q2967" s="400"/>
      <c r="R2967" s="400"/>
      <c r="S2967" s="400"/>
      <c r="T2967" s="400"/>
      <c r="V2967" s="403"/>
      <c r="W2967" s="403"/>
      <c r="X2967" s="403"/>
      <c r="Y2967" s="400"/>
      <c r="Z2967" s="400"/>
      <c r="AA2967" s="400"/>
      <c r="AB2967" s="400"/>
      <c r="AC2967" s="400"/>
      <c r="AD2967" s="400"/>
      <c r="AE2967" s="400"/>
      <c r="AF2967" s="400"/>
      <c r="AG2967" s="408"/>
      <c r="AH2967" s="400"/>
      <c r="AI2967" s="400"/>
      <c r="AJ2967" s="400"/>
      <c r="AK2967" s="400"/>
      <c r="AL2967" s="6"/>
      <c r="AM2967" s="6"/>
      <c r="AN2967" s="8"/>
    </row>
    <row r="2968" spans="1:40">
      <c r="A2968" s="725"/>
      <c r="B2968" s="727"/>
      <c r="C2968" s="726"/>
      <c r="D2968" s="726"/>
      <c r="E2968" s="400"/>
      <c r="F2968" s="401"/>
      <c r="G2968" s="400"/>
      <c r="H2968" s="400"/>
      <c r="I2968" s="400"/>
      <c r="J2968" s="409"/>
      <c r="K2968" s="400"/>
      <c r="L2968" s="400"/>
      <c r="M2968" s="400"/>
      <c r="N2968" s="400"/>
      <c r="O2968" s="400"/>
      <c r="P2968" s="400"/>
      <c r="Q2968" s="400"/>
      <c r="R2968" s="400"/>
      <c r="S2968" s="400"/>
      <c r="T2968" s="400"/>
      <c r="V2968" s="403"/>
      <c r="W2968" s="403"/>
      <c r="X2968" s="403"/>
      <c r="Y2968" s="400"/>
      <c r="Z2968" s="400"/>
      <c r="AA2968" s="400"/>
      <c r="AB2968" s="400"/>
      <c r="AC2968" s="400"/>
      <c r="AD2968" s="400"/>
      <c r="AE2968" s="400"/>
      <c r="AF2968" s="400"/>
      <c r="AG2968" s="408"/>
      <c r="AH2968" s="400"/>
      <c r="AI2968" s="400"/>
      <c r="AJ2968" s="400"/>
      <c r="AK2968" s="400"/>
      <c r="AL2968" s="6"/>
      <c r="AM2968" s="6"/>
      <c r="AN2968" s="8"/>
    </row>
    <row r="2969" spans="1:40">
      <c r="A2969" s="725"/>
      <c r="B2969" s="727"/>
      <c r="C2969" s="726"/>
      <c r="D2969" s="726"/>
      <c r="E2969" s="400"/>
      <c r="F2969" s="401"/>
      <c r="G2969" s="400"/>
      <c r="H2969" s="400"/>
      <c r="I2969" s="400"/>
      <c r="J2969" s="409"/>
      <c r="K2969" s="400"/>
      <c r="L2969" s="400"/>
      <c r="M2969" s="400"/>
      <c r="N2969" s="400"/>
      <c r="O2969" s="400"/>
      <c r="P2969" s="400"/>
      <c r="Q2969" s="400"/>
      <c r="R2969" s="400"/>
      <c r="S2969" s="400"/>
      <c r="T2969" s="400"/>
      <c r="V2969" s="403"/>
      <c r="W2969" s="403"/>
      <c r="X2969" s="403"/>
      <c r="Y2969" s="400"/>
      <c r="Z2969" s="400"/>
      <c r="AA2969" s="400"/>
      <c r="AB2969" s="400"/>
      <c r="AC2969" s="400"/>
      <c r="AD2969" s="400"/>
      <c r="AE2969" s="400"/>
      <c r="AF2969" s="400"/>
      <c r="AG2969" s="408"/>
      <c r="AH2969" s="400"/>
      <c r="AI2969" s="400"/>
      <c r="AJ2969" s="400"/>
      <c r="AK2969" s="400"/>
      <c r="AL2969" s="6"/>
      <c r="AM2969" s="6"/>
      <c r="AN2969" s="8"/>
    </row>
    <row r="2970" spans="1:40">
      <c r="A2970" s="725"/>
      <c r="B2970" s="727"/>
      <c r="C2970" s="726"/>
      <c r="D2970" s="726"/>
      <c r="E2970" s="400"/>
      <c r="F2970" s="401"/>
      <c r="G2970" s="400"/>
      <c r="H2970" s="400"/>
      <c r="I2970" s="400"/>
      <c r="J2970" s="409"/>
      <c r="K2970" s="400"/>
      <c r="L2970" s="400"/>
      <c r="M2970" s="400"/>
      <c r="N2970" s="400"/>
      <c r="O2970" s="400"/>
      <c r="P2970" s="400"/>
      <c r="Q2970" s="400"/>
      <c r="R2970" s="400"/>
      <c r="S2970" s="400"/>
      <c r="T2970" s="400"/>
      <c r="V2970" s="403"/>
      <c r="W2970" s="403"/>
      <c r="X2970" s="403"/>
      <c r="Y2970" s="400"/>
      <c r="Z2970" s="400"/>
      <c r="AA2970" s="400"/>
      <c r="AB2970" s="400"/>
      <c r="AC2970" s="400"/>
      <c r="AD2970" s="400"/>
      <c r="AE2970" s="400"/>
      <c r="AF2970" s="400"/>
      <c r="AG2970" s="408"/>
      <c r="AH2970" s="400"/>
      <c r="AI2970" s="400"/>
      <c r="AJ2970" s="400"/>
      <c r="AK2970" s="400"/>
      <c r="AL2970" s="6"/>
      <c r="AM2970" s="6"/>
      <c r="AN2970" s="8"/>
    </row>
    <row r="2971" spans="1:40">
      <c r="A2971" s="725"/>
      <c r="B2971" s="727"/>
      <c r="C2971" s="726"/>
      <c r="D2971" s="726"/>
      <c r="E2971" s="400"/>
      <c r="F2971" s="401"/>
      <c r="G2971" s="400"/>
      <c r="H2971" s="400"/>
      <c r="I2971" s="400"/>
      <c r="J2971" s="409"/>
      <c r="K2971" s="400"/>
      <c r="L2971" s="400"/>
      <c r="M2971" s="400"/>
      <c r="N2971" s="400"/>
      <c r="O2971" s="400"/>
      <c r="P2971" s="400"/>
      <c r="Q2971" s="400"/>
      <c r="R2971" s="400"/>
      <c r="S2971" s="400"/>
      <c r="T2971" s="400"/>
      <c r="V2971" s="403"/>
      <c r="W2971" s="403"/>
      <c r="X2971" s="403"/>
      <c r="Y2971" s="400"/>
      <c r="Z2971" s="400"/>
      <c r="AA2971" s="400"/>
      <c r="AB2971" s="400"/>
      <c r="AC2971" s="400"/>
      <c r="AD2971" s="400"/>
      <c r="AE2971" s="400"/>
      <c r="AF2971" s="400"/>
      <c r="AG2971" s="408"/>
      <c r="AH2971" s="400"/>
      <c r="AI2971" s="400"/>
      <c r="AJ2971" s="400"/>
      <c r="AK2971" s="400"/>
      <c r="AL2971" s="6"/>
      <c r="AM2971" s="6"/>
      <c r="AN2971" s="8"/>
    </row>
    <row r="2972" spans="1:40">
      <c r="A2972" s="725"/>
      <c r="B2972" s="727"/>
      <c r="C2972" s="726"/>
      <c r="D2972" s="726"/>
      <c r="E2972" s="400"/>
      <c r="F2972" s="401"/>
      <c r="G2972" s="400"/>
      <c r="H2972" s="400"/>
      <c r="I2972" s="400"/>
      <c r="J2972" s="409"/>
      <c r="K2972" s="400"/>
      <c r="L2972" s="400"/>
      <c r="M2972" s="400"/>
      <c r="N2972" s="400"/>
      <c r="O2972" s="400"/>
      <c r="P2972" s="400"/>
      <c r="Q2972" s="400"/>
      <c r="R2972" s="400"/>
      <c r="S2972" s="400"/>
      <c r="T2972" s="400"/>
      <c r="V2972" s="403"/>
      <c r="W2972" s="403"/>
      <c r="X2972" s="403"/>
      <c r="Y2972" s="400"/>
      <c r="Z2972" s="400"/>
      <c r="AA2972" s="400"/>
      <c r="AB2972" s="400"/>
      <c r="AC2972" s="400"/>
      <c r="AD2972" s="400"/>
      <c r="AE2972" s="400"/>
      <c r="AF2972" s="400"/>
      <c r="AG2972" s="408"/>
      <c r="AH2972" s="400"/>
      <c r="AI2972" s="400"/>
      <c r="AJ2972" s="400"/>
      <c r="AK2972" s="400"/>
      <c r="AL2972" s="6"/>
      <c r="AM2972" s="6"/>
      <c r="AN2972" s="8"/>
    </row>
    <row r="2973" spans="1:40">
      <c r="A2973" s="725"/>
      <c r="B2973" s="727"/>
      <c r="C2973" s="726"/>
      <c r="D2973" s="726"/>
      <c r="E2973" s="400"/>
      <c r="F2973" s="401"/>
      <c r="G2973" s="400"/>
      <c r="H2973" s="400"/>
      <c r="I2973" s="400"/>
      <c r="J2973" s="409"/>
      <c r="K2973" s="400"/>
      <c r="L2973" s="400"/>
      <c r="M2973" s="400"/>
      <c r="N2973" s="400"/>
      <c r="O2973" s="400"/>
      <c r="P2973" s="400"/>
      <c r="Q2973" s="400"/>
      <c r="R2973" s="400"/>
      <c r="S2973" s="400"/>
      <c r="T2973" s="400"/>
      <c r="V2973" s="403"/>
      <c r="W2973" s="403"/>
      <c r="X2973" s="403"/>
      <c r="Y2973" s="400"/>
      <c r="Z2973" s="400"/>
      <c r="AA2973" s="400"/>
      <c r="AB2973" s="400"/>
      <c r="AC2973" s="400"/>
      <c r="AD2973" s="400"/>
      <c r="AE2973" s="400"/>
      <c r="AF2973" s="400"/>
      <c r="AG2973" s="408"/>
      <c r="AH2973" s="400"/>
      <c r="AI2973" s="400"/>
      <c r="AJ2973" s="400"/>
      <c r="AK2973" s="400"/>
      <c r="AL2973" s="6"/>
      <c r="AM2973" s="6"/>
      <c r="AN2973" s="8"/>
    </row>
    <row r="2974" spans="1:40">
      <c r="A2974" s="725"/>
      <c r="B2974" s="727"/>
      <c r="C2974" s="726"/>
      <c r="D2974" s="726"/>
      <c r="E2974" s="400"/>
      <c r="F2974" s="401"/>
      <c r="G2974" s="400"/>
      <c r="H2974" s="400"/>
      <c r="I2974" s="400"/>
      <c r="J2974" s="409"/>
      <c r="K2974" s="400"/>
      <c r="L2974" s="400"/>
      <c r="M2974" s="400"/>
      <c r="N2974" s="400"/>
      <c r="O2974" s="400"/>
      <c r="P2974" s="400"/>
      <c r="Q2974" s="400"/>
      <c r="R2974" s="400"/>
      <c r="S2974" s="400"/>
      <c r="T2974" s="400"/>
      <c r="V2974" s="403"/>
      <c r="W2974" s="403"/>
      <c r="X2974" s="403"/>
      <c r="Y2974" s="400"/>
      <c r="Z2974" s="400"/>
      <c r="AA2974" s="400"/>
      <c r="AB2974" s="400"/>
      <c r="AC2974" s="400"/>
      <c r="AD2974" s="400"/>
      <c r="AE2974" s="400"/>
      <c r="AF2974" s="400"/>
      <c r="AG2974" s="408"/>
      <c r="AH2974" s="400"/>
      <c r="AI2974" s="400"/>
      <c r="AJ2974" s="400"/>
      <c r="AK2974" s="400"/>
      <c r="AL2974" s="6"/>
      <c r="AM2974" s="6"/>
      <c r="AN2974" s="8"/>
    </row>
    <row r="2975" spans="1:40">
      <c r="A2975" s="725"/>
      <c r="B2975" s="727"/>
      <c r="C2975" s="726"/>
      <c r="D2975" s="726"/>
      <c r="E2975" s="400"/>
      <c r="F2975" s="401"/>
      <c r="G2975" s="400"/>
      <c r="H2975" s="400"/>
      <c r="I2975" s="400"/>
      <c r="J2975" s="409"/>
      <c r="K2975" s="400"/>
      <c r="L2975" s="400"/>
      <c r="M2975" s="400"/>
      <c r="N2975" s="400"/>
      <c r="O2975" s="400"/>
      <c r="P2975" s="400"/>
      <c r="Q2975" s="400"/>
      <c r="R2975" s="400"/>
      <c r="S2975" s="400"/>
      <c r="T2975" s="400"/>
      <c r="V2975" s="403"/>
      <c r="W2975" s="403"/>
      <c r="X2975" s="403"/>
      <c r="Y2975" s="400"/>
      <c r="Z2975" s="400"/>
      <c r="AA2975" s="400"/>
      <c r="AB2975" s="400"/>
      <c r="AC2975" s="400"/>
      <c r="AD2975" s="400"/>
      <c r="AE2975" s="400"/>
      <c r="AF2975" s="400"/>
      <c r="AG2975" s="408"/>
      <c r="AH2975" s="400"/>
      <c r="AI2975" s="400"/>
      <c r="AJ2975" s="400"/>
      <c r="AK2975" s="400"/>
      <c r="AL2975" s="6"/>
      <c r="AM2975" s="6"/>
      <c r="AN2975" s="8"/>
    </row>
    <row r="2976" spans="1:40">
      <c r="A2976" s="725"/>
      <c r="B2976" s="727"/>
      <c r="C2976" s="726"/>
      <c r="D2976" s="726"/>
      <c r="E2976" s="400"/>
      <c r="F2976" s="401"/>
      <c r="G2976" s="400"/>
      <c r="H2976" s="400"/>
      <c r="I2976" s="400"/>
      <c r="J2976" s="409"/>
      <c r="K2976" s="400"/>
      <c r="L2976" s="400"/>
      <c r="M2976" s="400"/>
      <c r="N2976" s="400"/>
      <c r="O2976" s="400"/>
      <c r="P2976" s="400"/>
      <c r="Q2976" s="400"/>
      <c r="R2976" s="400"/>
      <c r="S2976" s="400"/>
      <c r="T2976" s="400"/>
      <c r="V2976" s="403"/>
      <c r="W2976" s="403"/>
      <c r="X2976" s="403"/>
      <c r="Y2976" s="400"/>
      <c r="Z2976" s="400"/>
      <c r="AA2976" s="400"/>
      <c r="AB2976" s="400"/>
      <c r="AC2976" s="400"/>
      <c r="AD2976" s="400"/>
      <c r="AE2976" s="400"/>
      <c r="AF2976" s="400"/>
      <c r="AG2976" s="408"/>
      <c r="AH2976" s="400"/>
      <c r="AI2976" s="400"/>
      <c r="AJ2976" s="400"/>
      <c r="AK2976" s="400"/>
      <c r="AL2976" s="6"/>
      <c r="AM2976" s="6"/>
      <c r="AN2976" s="8"/>
    </row>
    <row r="2977" spans="1:40">
      <c r="A2977" s="725"/>
      <c r="B2977" s="727"/>
      <c r="C2977" s="726"/>
      <c r="D2977" s="726"/>
      <c r="E2977" s="400"/>
      <c r="F2977" s="401"/>
      <c r="G2977" s="400"/>
      <c r="H2977" s="400"/>
      <c r="I2977" s="400"/>
      <c r="J2977" s="409"/>
      <c r="K2977" s="400"/>
      <c r="L2977" s="400"/>
      <c r="M2977" s="400"/>
      <c r="N2977" s="400"/>
      <c r="O2977" s="400"/>
      <c r="P2977" s="400"/>
      <c r="Q2977" s="400"/>
      <c r="R2977" s="400"/>
      <c r="S2977" s="400"/>
      <c r="T2977" s="400"/>
      <c r="V2977" s="403"/>
      <c r="W2977" s="403"/>
      <c r="X2977" s="403"/>
      <c r="Y2977" s="400"/>
      <c r="Z2977" s="400"/>
      <c r="AA2977" s="400"/>
      <c r="AB2977" s="400"/>
      <c r="AC2977" s="400"/>
      <c r="AD2977" s="400"/>
      <c r="AE2977" s="400"/>
      <c r="AF2977" s="400"/>
      <c r="AG2977" s="408"/>
      <c r="AH2977" s="400"/>
      <c r="AI2977" s="400"/>
      <c r="AJ2977" s="400"/>
      <c r="AK2977" s="400"/>
      <c r="AL2977" s="6"/>
      <c r="AM2977" s="6"/>
      <c r="AN2977" s="8"/>
    </row>
    <row r="2978" spans="1:40">
      <c r="A2978" s="725"/>
      <c r="B2978" s="727"/>
      <c r="C2978" s="726"/>
      <c r="D2978" s="726"/>
      <c r="E2978" s="400"/>
      <c r="F2978" s="401"/>
      <c r="G2978" s="400"/>
      <c r="H2978" s="400"/>
      <c r="I2978" s="400"/>
      <c r="J2978" s="409"/>
      <c r="K2978" s="400"/>
      <c r="L2978" s="400"/>
      <c r="M2978" s="400"/>
      <c r="N2978" s="400"/>
      <c r="O2978" s="400"/>
      <c r="P2978" s="400"/>
      <c r="Q2978" s="400"/>
      <c r="R2978" s="400"/>
      <c r="S2978" s="400"/>
      <c r="T2978" s="400"/>
      <c r="V2978" s="403"/>
      <c r="W2978" s="403"/>
      <c r="X2978" s="403"/>
      <c r="Y2978" s="400"/>
      <c r="Z2978" s="400"/>
      <c r="AA2978" s="400"/>
      <c r="AB2978" s="400"/>
      <c r="AC2978" s="400"/>
      <c r="AD2978" s="400"/>
      <c r="AE2978" s="400"/>
      <c r="AF2978" s="400"/>
      <c r="AG2978" s="408"/>
      <c r="AH2978" s="400"/>
      <c r="AI2978" s="400"/>
      <c r="AJ2978" s="400"/>
      <c r="AK2978" s="400"/>
      <c r="AL2978" s="6"/>
      <c r="AM2978" s="6"/>
      <c r="AN2978" s="8"/>
    </row>
    <row r="2979" spans="1:40">
      <c r="A2979" s="725"/>
      <c r="B2979" s="727"/>
      <c r="C2979" s="726"/>
      <c r="D2979" s="726"/>
      <c r="E2979" s="400"/>
      <c r="F2979" s="401"/>
      <c r="G2979" s="400"/>
      <c r="H2979" s="400"/>
      <c r="I2979" s="400"/>
      <c r="J2979" s="409"/>
      <c r="K2979" s="400"/>
      <c r="L2979" s="400"/>
      <c r="M2979" s="400"/>
      <c r="N2979" s="400"/>
      <c r="O2979" s="400"/>
      <c r="P2979" s="400"/>
      <c r="Q2979" s="400"/>
      <c r="R2979" s="400"/>
      <c r="S2979" s="400"/>
      <c r="T2979" s="400"/>
      <c r="V2979" s="403"/>
      <c r="W2979" s="403"/>
      <c r="X2979" s="403"/>
      <c r="Y2979" s="400"/>
      <c r="Z2979" s="400"/>
      <c r="AA2979" s="400"/>
      <c r="AB2979" s="400"/>
      <c r="AC2979" s="400"/>
      <c r="AD2979" s="400"/>
      <c r="AE2979" s="400"/>
      <c r="AF2979" s="400"/>
      <c r="AG2979" s="408"/>
      <c r="AH2979" s="400"/>
      <c r="AI2979" s="400"/>
      <c r="AJ2979" s="400"/>
      <c r="AK2979" s="400"/>
      <c r="AL2979" s="6"/>
      <c r="AM2979" s="6"/>
      <c r="AN2979" s="8"/>
    </row>
    <row r="2980" spans="1:40">
      <c r="A2980" s="725"/>
      <c r="B2980" s="727"/>
      <c r="C2980" s="726"/>
      <c r="D2980" s="726"/>
      <c r="E2980" s="400"/>
      <c r="F2980" s="401"/>
      <c r="G2980" s="400"/>
      <c r="H2980" s="400"/>
      <c r="I2980" s="400"/>
      <c r="J2980" s="409"/>
      <c r="K2980" s="400"/>
      <c r="L2980" s="400"/>
      <c r="M2980" s="400"/>
      <c r="N2980" s="400"/>
      <c r="O2980" s="400"/>
      <c r="P2980" s="400"/>
      <c r="Q2980" s="400"/>
      <c r="R2980" s="400"/>
      <c r="S2980" s="400"/>
      <c r="T2980" s="400"/>
      <c r="V2980" s="403"/>
      <c r="W2980" s="403"/>
      <c r="X2980" s="403"/>
      <c r="Y2980" s="400"/>
      <c r="Z2980" s="400"/>
      <c r="AA2980" s="400"/>
      <c r="AB2980" s="400"/>
      <c r="AC2980" s="400"/>
      <c r="AD2980" s="400"/>
      <c r="AE2980" s="400"/>
      <c r="AF2980" s="400"/>
      <c r="AG2980" s="408"/>
      <c r="AH2980" s="400"/>
      <c r="AI2980" s="400"/>
      <c r="AJ2980" s="400"/>
      <c r="AK2980" s="400"/>
      <c r="AL2980" s="6"/>
      <c r="AM2980" s="6"/>
      <c r="AN2980" s="8"/>
    </row>
    <row r="2981" spans="1:40">
      <c r="A2981" s="725"/>
      <c r="B2981" s="727"/>
      <c r="C2981" s="726"/>
      <c r="D2981" s="726"/>
      <c r="E2981" s="400"/>
      <c r="F2981" s="401"/>
      <c r="G2981" s="400"/>
      <c r="H2981" s="400"/>
      <c r="I2981" s="400"/>
      <c r="J2981" s="409"/>
      <c r="K2981" s="400"/>
      <c r="L2981" s="400"/>
      <c r="M2981" s="400"/>
      <c r="N2981" s="400"/>
      <c r="O2981" s="400"/>
      <c r="P2981" s="400"/>
      <c r="Q2981" s="400"/>
      <c r="R2981" s="400"/>
      <c r="S2981" s="400"/>
      <c r="T2981" s="400"/>
      <c r="V2981" s="403"/>
      <c r="W2981" s="403"/>
      <c r="X2981" s="403"/>
      <c r="Y2981" s="400"/>
      <c r="Z2981" s="400"/>
      <c r="AA2981" s="400"/>
      <c r="AB2981" s="400"/>
      <c r="AC2981" s="400"/>
      <c r="AD2981" s="400"/>
      <c r="AE2981" s="400"/>
      <c r="AF2981" s="400"/>
      <c r="AG2981" s="408"/>
      <c r="AH2981" s="400"/>
      <c r="AI2981" s="400"/>
      <c r="AJ2981" s="400"/>
      <c r="AK2981" s="400"/>
      <c r="AL2981" s="6"/>
      <c r="AM2981" s="6"/>
      <c r="AN2981" s="8"/>
    </row>
    <row r="2982" spans="1:40">
      <c r="A2982" s="725"/>
      <c r="B2982" s="727"/>
      <c r="C2982" s="726"/>
      <c r="D2982" s="726"/>
      <c r="E2982" s="400"/>
      <c r="F2982" s="401"/>
      <c r="G2982" s="400"/>
      <c r="H2982" s="400"/>
      <c r="I2982" s="400"/>
      <c r="J2982" s="409"/>
      <c r="K2982" s="400"/>
      <c r="L2982" s="400"/>
      <c r="M2982" s="400"/>
      <c r="N2982" s="400"/>
      <c r="O2982" s="400"/>
      <c r="P2982" s="400"/>
      <c r="Q2982" s="400"/>
      <c r="R2982" s="400"/>
      <c r="S2982" s="400"/>
      <c r="T2982" s="400"/>
      <c r="V2982" s="403"/>
      <c r="W2982" s="403"/>
      <c r="X2982" s="403"/>
      <c r="Y2982" s="400"/>
      <c r="Z2982" s="400"/>
      <c r="AA2982" s="400"/>
      <c r="AB2982" s="400"/>
      <c r="AC2982" s="400"/>
      <c r="AD2982" s="400"/>
      <c r="AE2982" s="400"/>
      <c r="AF2982" s="400"/>
      <c r="AG2982" s="408"/>
      <c r="AH2982" s="400"/>
      <c r="AI2982" s="400"/>
      <c r="AJ2982" s="400"/>
      <c r="AK2982" s="400"/>
      <c r="AL2982" s="6"/>
      <c r="AM2982" s="6"/>
      <c r="AN2982" s="8"/>
    </row>
    <row r="2983" spans="1:40">
      <c r="A2983" s="725"/>
      <c r="B2983" s="727"/>
      <c r="C2983" s="726"/>
      <c r="D2983" s="726"/>
      <c r="E2983" s="400"/>
      <c r="F2983" s="401"/>
      <c r="G2983" s="400"/>
      <c r="H2983" s="400"/>
      <c r="I2983" s="400"/>
      <c r="J2983" s="409"/>
      <c r="K2983" s="400"/>
      <c r="L2983" s="400"/>
      <c r="M2983" s="400"/>
      <c r="N2983" s="400"/>
      <c r="O2983" s="400"/>
      <c r="P2983" s="400"/>
      <c r="Q2983" s="400"/>
      <c r="R2983" s="400"/>
      <c r="S2983" s="400"/>
      <c r="T2983" s="400"/>
      <c r="V2983" s="403"/>
      <c r="W2983" s="403"/>
      <c r="X2983" s="403"/>
      <c r="Y2983" s="400"/>
      <c r="Z2983" s="400"/>
      <c r="AA2983" s="400"/>
      <c r="AB2983" s="400"/>
      <c r="AC2983" s="400"/>
      <c r="AD2983" s="400"/>
      <c r="AE2983" s="400"/>
      <c r="AF2983" s="400"/>
      <c r="AG2983" s="408"/>
      <c r="AH2983" s="400"/>
      <c r="AI2983" s="400"/>
      <c r="AJ2983" s="400"/>
      <c r="AK2983" s="400"/>
      <c r="AL2983" s="6"/>
      <c r="AM2983" s="6"/>
      <c r="AN2983" s="8"/>
    </row>
    <row r="2984" spans="1:40">
      <c r="A2984" s="725"/>
      <c r="B2984" s="727"/>
      <c r="C2984" s="726"/>
      <c r="D2984" s="726"/>
      <c r="E2984" s="400"/>
      <c r="F2984" s="401"/>
      <c r="G2984" s="400"/>
      <c r="H2984" s="400"/>
      <c r="I2984" s="400"/>
      <c r="J2984" s="409"/>
      <c r="K2984" s="400"/>
      <c r="L2984" s="400"/>
      <c r="M2984" s="400"/>
      <c r="N2984" s="400"/>
      <c r="O2984" s="400"/>
      <c r="P2984" s="400"/>
      <c r="Q2984" s="400"/>
      <c r="R2984" s="400"/>
      <c r="S2984" s="400"/>
      <c r="T2984" s="400"/>
      <c r="V2984" s="403"/>
      <c r="W2984" s="403"/>
      <c r="X2984" s="403"/>
      <c r="Y2984" s="400"/>
      <c r="Z2984" s="400"/>
      <c r="AA2984" s="400"/>
      <c r="AB2984" s="400"/>
      <c r="AC2984" s="400"/>
      <c r="AD2984" s="400"/>
      <c r="AE2984" s="400"/>
      <c r="AF2984" s="400"/>
      <c r="AG2984" s="408"/>
      <c r="AH2984" s="400"/>
      <c r="AI2984" s="400"/>
      <c r="AJ2984" s="400"/>
      <c r="AK2984" s="400"/>
      <c r="AL2984" s="6"/>
      <c r="AM2984" s="6"/>
      <c r="AN2984" s="8"/>
    </row>
    <row r="2985" spans="1:40">
      <c r="A2985" s="725"/>
      <c r="B2985" s="727"/>
      <c r="C2985" s="726"/>
      <c r="D2985" s="726"/>
      <c r="E2985" s="400"/>
      <c r="F2985" s="401"/>
      <c r="G2985" s="400"/>
      <c r="H2985" s="400"/>
      <c r="I2985" s="400"/>
      <c r="J2985" s="409"/>
      <c r="K2985" s="400"/>
      <c r="L2985" s="400"/>
      <c r="M2985" s="400"/>
      <c r="N2985" s="400"/>
      <c r="O2985" s="400"/>
      <c r="P2985" s="400"/>
      <c r="Q2985" s="400"/>
      <c r="R2985" s="400"/>
      <c r="S2985" s="400"/>
      <c r="T2985" s="400"/>
      <c r="V2985" s="403"/>
      <c r="W2985" s="403"/>
      <c r="X2985" s="403"/>
      <c r="Y2985" s="400"/>
      <c r="Z2985" s="400"/>
      <c r="AA2985" s="400"/>
      <c r="AB2985" s="400"/>
      <c r="AC2985" s="400"/>
      <c r="AD2985" s="400"/>
      <c r="AE2985" s="400"/>
      <c r="AF2985" s="400"/>
      <c r="AG2985" s="408"/>
      <c r="AH2985" s="400"/>
      <c r="AI2985" s="400"/>
      <c r="AJ2985" s="400"/>
      <c r="AK2985" s="400"/>
      <c r="AL2985" s="6"/>
      <c r="AM2985" s="6"/>
      <c r="AN2985" s="8"/>
    </row>
    <row r="2986" spans="1:40">
      <c r="A2986" s="725"/>
      <c r="B2986" s="727"/>
      <c r="C2986" s="726"/>
      <c r="D2986" s="726"/>
      <c r="E2986" s="400"/>
      <c r="F2986" s="401"/>
      <c r="G2986" s="400"/>
      <c r="H2986" s="400"/>
      <c r="I2986" s="400"/>
      <c r="J2986" s="409"/>
      <c r="K2986" s="400"/>
      <c r="L2986" s="400"/>
      <c r="M2986" s="400"/>
      <c r="N2986" s="400"/>
      <c r="O2986" s="400"/>
      <c r="P2986" s="400"/>
      <c r="Q2986" s="400"/>
      <c r="R2986" s="400"/>
      <c r="S2986" s="400"/>
      <c r="T2986" s="400"/>
      <c r="V2986" s="403"/>
      <c r="W2986" s="403"/>
      <c r="X2986" s="403"/>
      <c r="Y2986" s="400"/>
      <c r="Z2986" s="400"/>
      <c r="AA2986" s="400"/>
      <c r="AB2986" s="400"/>
      <c r="AC2986" s="400"/>
      <c r="AD2986" s="400"/>
      <c r="AE2986" s="400"/>
      <c r="AF2986" s="400"/>
      <c r="AG2986" s="408"/>
      <c r="AH2986" s="400"/>
      <c r="AI2986" s="400"/>
      <c r="AJ2986" s="400"/>
      <c r="AK2986" s="400"/>
      <c r="AL2986" s="6"/>
      <c r="AM2986" s="6"/>
      <c r="AN2986" s="8"/>
    </row>
    <row r="2987" spans="1:40">
      <c r="A2987" s="725"/>
      <c r="B2987" s="727"/>
      <c r="C2987" s="726"/>
      <c r="D2987" s="726"/>
      <c r="E2987" s="400"/>
      <c r="F2987" s="401"/>
      <c r="G2987" s="400"/>
      <c r="H2987" s="400"/>
      <c r="I2987" s="400"/>
      <c r="J2987" s="409"/>
      <c r="K2987" s="400"/>
      <c r="L2987" s="400"/>
      <c r="M2987" s="400"/>
      <c r="N2987" s="400"/>
      <c r="O2987" s="400"/>
      <c r="P2987" s="400"/>
      <c r="Q2987" s="400"/>
      <c r="R2987" s="400"/>
      <c r="S2987" s="400"/>
      <c r="T2987" s="400"/>
      <c r="V2987" s="403"/>
      <c r="W2987" s="403"/>
      <c r="X2987" s="403"/>
      <c r="Y2987" s="400"/>
      <c r="Z2987" s="400"/>
      <c r="AA2987" s="400"/>
      <c r="AB2987" s="400"/>
      <c r="AC2987" s="400"/>
      <c r="AD2987" s="400"/>
      <c r="AE2987" s="400"/>
      <c r="AF2987" s="400"/>
      <c r="AG2987" s="408"/>
      <c r="AH2987" s="400"/>
      <c r="AI2987" s="400"/>
      <c r="AJ2987" s="400"/>
      <c r="AK2987" s="400"/>
      <c r="AL2987" s="6"/>
      <c r="AM2987" s="6"/>
      <c r="AN2987" s="8"/>
    </row>
    <row r="2988" spans="1:40">
      <c r="A2988" s="725"/>
      <c r="B2988" s="727"/>
      <c r="C2988" s="726"/>
      <c r="D2988" s="726"/>
      <c r="E2988" s="400"/>
      <c r="F2988" s="401"/>
      <c r="G2988" s="400"/>
      <c r="H2988" s="400"/>
      <c r="I2988" s="400"/>
      <c r="J2988" s="409"/>
      <c r="K2988" s="400"/>
      <c r="L2988" s="400"/>
      <c r="M2988" s="400"/>
      <c r="N2988" s="400"/>
      <c r="O2988" s="400"/>
      <c r="P2988" s="400"/>
      <c r="Q2988" s="400"/>
      <c r="R2988" s="400"/>
      <c r="S2988" s="400"/>
      <c r="T2988" s="400"/>
      <c r="V2988" s="403"/>
      <c r="W2988" s="403"/>
      <c r="X2988" s="403"/>
      <c r="Y2988" s="400"/>
      <c r="Z2988" s="400"/>
      <c r="AA2988" s="400"/>
      <c r="AB2988" s="400"/>
      <c r="AC2988" s="400"/>
      <c r="AD2988" s="400"/>
      <c r="AE2988" s="400"/>
      <c r="AF2988" s="400"/>
      <c r="AG2988" s="408"/>
      <c r="AH2988" s="400"/>
      <c r="AI2988" s="400"/>
      <c r="AJ2988" s="400"/>
      <c r="AK2988" s="400"/>
      <c r="AL2988" s="6"/>
      <c r="AM2988" s="6"/>
      <c r="AN2988" s="8"/>
    </row>
    <row r="2989" spans="1:40">
      <c r="A2989" s="725"/>
      <c r="B2989" s="727"/>
      <c r="C2989" s="726"/>
      <c r="D2989" s="726"/>
      <c r="E2989" s="400"/>
      <c r="F2989" s="401"/>
      <c r="G2989" s="400"/>
      <c r="H2989" s="400"/>
      <c r="I2989" s="400"/>
      <c r="J2989" s="409"/>
      <c r="K2989" s="400"/>
      <c r="L2989" s="400"/>
      <c r="M2989" s="400"/>
      <c r="N2989" s="400"/>
      <c r="O2989" s="400"/>
      <c r="P2989" s="400"/>
      <c r="Q2989" s="400"/>
      <c r="R2989" s="400"/>
      <c r="S2989" s="400"/>
      <c r="T2989" s="400"/>
      <c r="W2989" s="403"/>
      <c r="X2989" s="403"/>
      <c r="Y2989" s="400"/>
      <c r="Z2989" s="400"/>
      <c r="AA2989" s="400"/>
      <c r="AB2989" s="400"/>
      <c r="AC2989" s="400"/>
      <c r="AD2989" s="400"/>
      <c r="AE2989" s="400"/>
      <c r="AF2989" s="400"/>
      <c r="AG2989" s="408"/>
      <c r="AH2989" s="400"/>
      <c r="AI2989" s="400"/>
      <c r="AJ2989" s="400"/>
      <c r="AK2989" s="400"/>
      <c r="AL2989" s="6"/>
      <c r="AM2989" s="6"/>
      <c r="AN2989" s="8"/>
    </row>
    <row r="2990" spans="1:40">
      <c r="A2990" s="725"/>
      <c r="B2990" s="727"/>
      <c r="C2990" s="726"/>
      <c r="D2990" s="726"/>
      <c r="E2990" s="400"/>
      <c r="F2990" s="401"/>
      <c r="G2990" s="400"/>
      <c r="H2990" s="400"/>
      <c r="I2990" s="400"/>
      <c r="J2990" s="409"/>
      <c r="K2990" s="400"/>
      <c r="L2990" s="400"/>
      <c r="M2990" s="400"/>
      <c r="N2990" s="400"/>
      <c r="O2990" s="400"/>
      <c r="P2990" s="400"/>
      <c r="Q2990" s="400"/>
      <c r="R2990" s="400"/>
      <c r="S2990" s="400"/>
      <c r="T2990" s="400"/>
      <c r="V2990" s="403"/>
      <c r="W2990" s="403"/>
      <c r="X2990" s="403"/>
      <c r="Y2990" s="400"/>
      <c r="Z2990" s="400"/>
      <c r="AA2990" s="400"/>
      <c r="AB2990" s="400"/>
      <c r="AC2990" s="400"/>
      <c r="AD2990" s="400"/>
      <c r="AE2990" s="400"/>
      <c r="AF2990" s="400"/>
      <c r="AG2990" s="408"/>
      <c r="AH2990" s="400"/>
      <c r="AI2990" s="400"/>
      <c r="AJ2990" s="400"/>
      <c r="AK2990" s="400"/>
      <c r="AL2990" s="6"/>
      <c r="AM2990" s="6"/>
      <c r="AN2990" s="8"/>
    </row>
    <row r="2991" spans="1:40">
      <c r="A2991" s="725"/>
      <c r="B2991" s="727"/>
      <c r="C2991" s="726"/>
      <c r="D2991" s="726"/>
      <c r="E2991" s="400"/>
      <c r="F2991" s="401"/>
      <c r="G2991" s="400"/>
      <c r="H2991" s="400"/>
      <c r="I2991" s="400"/>
      <c r="J2991" s="409"/>
      <c r="K2991" s="400"/>
      <c r="L2991" s="400"/>
      <c r="M2991" s="400"/>
      <c r="N2991" s="400"/>
      <c r="O2991" s="400"/>
      <c r="P2991" s="400"/>
      <c r="Q2991" s="400"/>
      <c r="R2991" s="400"/>
      <c r="S2991" s="400"/>
      <c r="T2991" s="400"/>
      <c r="V2991" s="403"/>
      <c r="W2991" s="403"/>
      <c r="X2991" s="403"/>
      <c r="Y2991" s="400"/>
      <c r="Z2991" s="400"/>
      <c r="AA2991" s="400"/>
      <c r="AB2991" s="400"/>
      <c r="AC2991" s="400"/>
      <c r="AD2991" s="400"/>
      <c r="AE2991" s="400"/>
      <c r="AF2991" s="400"/>
      <c r="AG2991" s="408"/>
      <c r="AH2991" s="400"/>
      <c r="AI2991" s="400"/>
      <c r="AJ2991" s="400"/>
      <c r="AK2991" s="400"/>
      <c r="AL2991" s="6"/>
      <c r="AM2991" s="6"/>
      <c r="AN2991" s="8"/>
    </row>
    <row r="2992" spans="1:40">
      <c r="A2992" s="725"/>
      <c r="B2992" s="727"/>
      <c r="C2992" s="726"/>
      <c r="D2992" s="726"/>
      <c r="E2992" s="400"/>
      <c r="F2992" s="401"/>
      <c r="G2992" s="400"/>
      <c r="H2992" s="400"/>
      <c r="I2992" s="400"/>
      <c r="J2992" s="409"/>
      <c r="K2992" s="400"/>
      <c r="L2992" s="400"/>
      <c r="M2992" s="400"/>
      <c r="N2992" s="400"/>
      <c r="O2992" s="400"/>
      <c r="P2992" s="400"/>
      <c r="Q2992" s="400"/>
      <c r="R2992" s="400"/>
      <c r="S2992" s="400"/>
      <c r="T2992" s="400"/>
      <c r="V2992" s="403"/>
      <c r="W2992" s="403"/>
      <c r="X2992" s="403"/>
      <c r="Y2992" s="400"/>
      <c r="Z2992" s="400"/>
      <c r="AA2992" s="400"/>
      <c r="AB2992" s="400"/>
      <c r="AC2992" s="400"/>
      <c r="AD2992" s="400"/>
      <c r="AE2992" s="400"/>
      <c r="AF2992" s="400"/>
      <c r="AG2992" s="408"/>
      <c r="AH2992" s="400"/>
      <c r="AI2992" s="400"/>
      <c r="AJ2992" s="400"/>
      <c r="AK2992" s="400"/>
      <c r="AL2992" s="6"/>
      <c r="AM2992" s="6"/>
      <c r="AN2992" s="8"/>
    </row>
    <row r="2993" spans="1:40">
      <c r="A2993" s="725"/>
      <c r="B2993" s="727"/>
      <c r="C2993" s="726"/>
      <c r="D2993" s="726"/>
      <c r="E2993" s="400"/>
      <c r="F2993" s="401"/>
      <c r="G2993" s="400"/>
      <c r="H2993" s="400"/>
      <c r="I2993" s="400"/>
      <c r="J2993" s="409"/>
      <c r="K2993" s="400"/>
      <c r="L2993" s="400"/>
      <c r="M2993" s="400"/>
      <c r="N2993" s="400"/>
      <c r="O2993" s="400"/>
      <c r="P2993" s="400"/>
      <c r="Q2993" s="400"/>
      <c r="R2993" s="400"/>
      <c r="S2993" s="400"/>
      <c r="T2993" s="400"/>
      <c r="V2993" s="403"/>
      <c r="W2993" s="403"/>
      <c r="X2993" s="403"/>
      <c r="Y2993" s="400"/>
      <c r="Z2993" s="400"/>
      <c r="AA2993" s="400"/>
      <c r="AB2993" s="400"/>
      <c r="AC2993" s="400"/>
      <c r="AD2993" s="400"/>
      <c r="AE2993" s="400"/>
      <c r="AF2993" s="400"/>
      <c r="AG2993" s="408"/>
      <c r="AH2993" s="400"/>
      <c r="AI2993" s="400"/>
      <c r="AJ2993" s="400"/>
      <c r="AK2993" s="400"/>
      <c r="AL2993" s="6"/>
      <c r="AM2993" s="6"/>
      <c r="AN2993" s="8"/>
    </row>
    <row r="2994" spans="1:40">
      <c r="A2994" s="725"/>
      <c r="B2994" s="727"/>
      <c r="C2994" s="726"/>
      <c r="D2994" s="726"/>
      <c r="E2994" s="400"/>
      <c r="F2994" s="401"/>
      <c r="G2994" s="400"/>
      <c r="H2994" s="400"/>
      <c r="I2994" s="400"/>
      <c r="J2994" s="409"/>
      <c r="K2994" s="400"/>
      <c r="L2994" s="400"/>
      <c r="M2994" s="400"/>
      <c r="N2994" s="400"/>
      <c r="O2994" s="400"/>
      <c r="P2994" s="400"/>
      <c r="Q2994" s="400"/>
      <c r="R2994" s="400"/>
      <c r="S2994" s="400"/>
      <c r="T2994" s="400"/>
      <c r="V2994" s="403"/>
      <c r="W2994" s="403"/>
      <c r="X2994" s="403"/>
      <c r="Y2994" s="400"/>
      <c r="Z2994" s="400"/>
      <c r="AA2994" s="400"/>
      <c r="AB2994" s="400"/>
      <c r="AC2994" s="400"/>
      <c r="AD2994" s="400"/>
      <c r="AE2994" s="400"/>
      <c r="AF2994" s="400"/>
      <c r="AG2994" s="408"/>
      <c r="AH2994" s="400"/>
      <c r="AI2994" s="400"/>
      <c r="AJ2994" s="400"/>
      <c r="AK2994" s="400"/>
      <c r="AL2994" s="6"/>
      <c r="AM2994" s="6"/>
      <c r="AN2994" s="8"/>
    </row>
    <row r="2995" spans="1:40">
      <c r="A2995" s="725"/>
      <c r="B2995" s="727"/>
      <c r="C2995" s="726"/>
      <c r="D2995" s="726"/>
      <c r="E2995" s="400"/>
      <c r="F2995" s="401"/>
      <c r="G2995" s="400"/>
      <c r="H2995" s="400"/>
      <c r="I2995" s="400"/>
      <c r="J2995" s="409"/>
      <c r="K2995" s="400"/>
      <c r="L2995" s="400"/>
      <c r="M2995" s="400"/>
      <c r="N2995" s="400"/>
      <c r="O2995" s="400"/>
      <c r="P2995" s="400"/>
      <c r="Q2995" s="400"/>
      <c r="R2995" s="400"/>
      <c r="S2995" s="400"/>
      <c r="T2995" s="400"/>
      <c r="V2995" s="403"/>
      <c r="W2995" s="403"/>
      <c r="X2995" s="403"/>
      <c r="Y2995" s="400"/>
      <c r="Z2995" s="400"/>
      <c r="AA2995" s="400"/>
      <c r="AB2995" s="400"/>
      <c r="AC2995" s="400"/>
      <c r="AD2995" s="400"/>
      <c r="AE2995" s="400"/>
      <c r="AF2995" s="400"/>
      <c r="AG2995" s="408"/>
      <c r="AH2995" s="400"/>
      <c r="AI2995" s="400"/>
      <c r="AJ2995" s="400"/>
      <c r="AK2995" s="400"/>
      <c r="AL2995" s="6"/>
      <c r="AM2995" s="6"/>
      <c r="AN2995" s="8"/>
    </row>
    <row r="2996" spans="1:40">
      <c r="A2996" s="725"/>
      <c r="B2996" s="727"/>
      <c r="C2996" s="726"/>
      <c r="D2996" s="726"/>
      <c r="E2996" s="400"/>
      <c r="F2996" s="401"/>
      <c r="G2996" s="400"/>
      <c r="H2996" s="400"/>
      <c r="I2996" s="400"/>
      <c r="J2996" s="409"/>
      <c r="K2996" s="400"/>
      <c r="L2996" s="400"/>
      <c r="M2996" s="400"/>
      <c r="N2996" s="400"/>
      <c r="O2996" s="400"/>
      <c r="P2996" s="400"/>
      <c r="Q2996" s="400"/>
      <c r="R2996" s="400"/>
      <c r="S2996" s="400"/>
      <c r="T2996" s="400"/>
      <c r="V2996" s="403"/>
      <c r="W2996" s="403"/>
      <c r="X2996" s="403"/>
      <c r="Y2996" s="400"/>
      <c r="Z2996" s="400"/>
      <c r="AA2996" s="400"/>
      <c r="AB2996" s="400"/>
      <c r="AC2996" s="400"/>
      <c r="AD2996" s="400"/>
      <c r="AE2996" s="400"/>
      <c r="AF2996" s="400"/>
      <c r="AG2996" s="408"/>
      <c r="AH2996" s="400"/>
      <c r="AI2996" s="400"/>
      <c r="AJ2996" s="400"/>
      <c r="AK2996" s="400"/>
      <c r="AL2996" s="6"/>
      <c r="AM2996" s="6"/>
      <c r="AN2996" s="8"/>
    </row>
    <row r="2997" spans="1:40">
      <c r="A2997" s="725"/>
      <c r="B2997" s="727"/>
      <c r="C2997" s="726"/>
      <c r="D2997" s="726"/>
      <c r="E2997" s="400"/>
      <c r="F2997" s="401"/>
      <c r="G2997" s="400"/>
      <c r="H2997" s="400"/>
      <c r="I2997" s="400"/>
      <c r="J2997" s="409"/>
      <c r="K2997" s="400"/>
      <c r="L2997" s="400"/>
      <c r="M2997" s="400"/>
      <c r="N2997" s="400"/>
      <c r="O2997" s="400"/>
      <c r="P2997" s="400"/>
      <c r="Q2997" s="400"/>
      <c r="R2997" s="400"/>
      <c r="S2997" s="400"/>
      <c r="T2997" s="400"/>
      <c r="V2997" s="403"/>
      <c r="W2997" s="403"/>
      <c r="X2997" s="403"/>
      <c r="Y2997" s="400"/>
      <c r="Z2997" s="400"/>
      <c r="AA2997" s="400"/>
      <c r="AB2997" s="400"/>
      <c r="AC2997" s="400"/>
      <c r="AD2997" s="400"/>
      <c r="AE2997" s="400"/>
      <c r="AF2997" s="400"/>
      <c r="AG2997" s="408"/>
      <c r="AH2997" s="400"/>
      <c r="AI2997" s="400"/>
      <c r="AJ2997" s="400"/>
      <c r="AK2997" s="400"/>
      <c r="AL2997" s="6"/>
      <c r="AM2997" s="6"/>
      <c r="AN2997" s="8"/>
    </row>
    <row r="2998" spans="1:40">
      <c r="A2998" s="725"/>
      <c r="B2998" s="727"/>
      <c r="C2998" s="726"/>
      <c r="D2998" s="726"/>
      <c r="E2998" s="400"/>
      <c r="F2998" s="401"/>
      <c r="G2998" s="400"/>
      <c r="H2998" s="400"/>
      <c r="I2998" s="400"/>
      <c r="J2998" s="409"/>
      <c r="K2998" s="400"/>
      <c r="L2998" s="400"/>
      <c r="M2998" s="400"/>
      <c r="N2998" s="400"/>
      <c r="O2998" s="400"/>
      <c r="P2998" s="400"/>
      <c r="Q2998" s="400"/>
      <c r="R2998" s="400"/>
      <c r="S2998" s="400"/>
      <c r="T2998" s="400"/>
      <c r="V2998" s="403"/>
      <c r="W2998" s="403"/>
      <c r="X2998" s="403"/>
      <c r="Y2998" s="400"/>
      <c r="Z2998" s="400"/>
      <c r="AA2998" s="400"/>
      <c r="AB2998" s="400"/>
      <c r="AC2998" s="400"/>
      <c r="AD2998" s="400"/>
      <c r="AE2998" s="400"/>
      <c r="AF2998" s="400"/>
      <c r="AG2998" s="408"/>
      <c r="AH2998" s="400"/>
      <c r="AI2998" s="400"/>
      <c r="AJ2998" s="400"/>
      <c r="AK2998" s="400"/>
      <c r="AL2998" s="6"/>
      <c r="AM2998" s="6"/>
      <c r="AN2998" s="8"/>
    </row>
    <row r="2999" spans="1:40">
      <c r="A2999" s="725"/>
      <c r="B2999" s="727"/>
      <c r="C2999" s="726"/>
      <c r="D2999" s="726"/>
      <c r="E2999" s="400"/>
      <c r="F2999" s="401"/>
      <c r="G2999" s="400"/>
      <c r="H2999" s="400"/>
      <c r="I2999" s="400"/>
      <c r="J2999" s="409"/>
      <c r="K2999" s="400"/>
      <c r="L2999" s="400"/>
      <c r="M2999" s="400"/>
      <c r="N2999" s="400"/>
      <c r="O2999" s="400"/>
      <c r="P2999" s="400"/>
      <c r="Q2999" s="400"/>
      <c r="R2999" s="400"/>
      <c r="S2999" s="400"/>
      <c r="T2999" s="400"/>
      <c r="V2999" s="403"/>
      <c r="W2999" s="403"/>
      <c r="X2999" s="403"/>
      <c r="Y2999" s="400"/>
      <c r="Z2999" s="400"/>
      <c r="AA2999" s="400"/>
      <c r="AB2999" s="400"/>
      <c r="AC2999" s="400"/>
      <c r="AD2999" s="400"/>
      <c r="AE2999" s="400"/>
      <c r="AF2999" s="400"/>
      <c r="AG2999" s="408"/>
      <c r="AH2999" s="400"/>
      <c r="AI2999" s="400"/>
      <c r="AJ2999" s="400"/>
      <c r="AK2999" s="400"/>
      <c r="AL2999" s="6"/>
      <c r="AM2999" s="6"/>
      <c r="AN2999" s="8"/>
    </row>
    <row r="3000" spans="1:40">
      <c r="A3000" s="725"/>
      <c r="B3000" s="727"/>
      <c r="C3000" s="726"/>
      <c r="D3000" s="726"/>
      <c r="E3000" s="400"/>
      <c r="F3000" s="401"/>
      <c r="G3000" s="400"/>
      <c r="H3000" s="400"/>
      <c r="I3000" s="400"/>
      <c r="J3000" s="409"/>
      <c r="K3000" s="400"/>
      <c r="L3000" s="400"/>
      <c r="M3000" s="400"/>
      <c r="N3000" s="400"/>
      <c r="O3000" s="400"/>
      <c r="P3000" s="400"/>
      <c r="Q3000" s="400"/>
      <c r="R3000" s="400"/>
      <c r="S3000" s="400"/>
      <c r="T3000" s="400"/>
      <c r="V3000" s="403"/>
      <c r="W3000" s="403"/>
      <c r="X3000" s="403"/>
      <c r="Y3000" s="400"/>
      <c r="Z3000" s="400"/>
      <c r="AA3000" s="400"/>
      <c r="AB3000" s="400"/>
      <c r="AC3000" s="400"/>
      <c r="AD3000" s="400"/>
      <c r="AE3000" s="400"/>
      <c r="AF3000" s="400"/>
      <c r="AG3000" s="408"/>
      <c r="AH3000" s="400"/>
      <c r="AI3000" s="400"/>
      <c r="AJ3000" s="400"/>
      <c r="AK3000" s="400"/>
      <c r="AL3000" s="6"/>
      <c r="AM3000" s="6"/>
      <c r="AN3000" s="8"/>
    </row>
    <row r="3001" spans="1:40">
      <c r="A3001" s="725"/>
      <c r="B3001" s="727"/>
      <c r="C3001" s="726"/>
      <c r="D3001" s="726"/>
      <c r="E3001" s="400"/>
      <c r="F3001" s="401"/>
      <c r="G3001" s="400"/>
      <c r="H3001" s="400"/>
      <c r="I3001" s="400"/>
      <c r="J3001" s="409"/>
      <c r="K3001" s="400"/>
      <c r="L3001" s="400"/>
      <c r="M3001" s="400"/>
      <c r="N3001" s="400"/>
      <c r="O3001" s="400"/>
      <c r="P3001" s="400"/>
      <c r="Q3001" s="400"/>
      <c r="R3001" s="400"/>
      <c r="S3001" s="400"/>
      <c r="T3001" s="400"/>
      <c r="V3001" s="403"/>
      <c r="W3001" s="403"/>
      <c r="X3001" s="403"/>
      <c r="Y3001" s="400"/>
      <c r="Z3001" s="400"/>
      <c r="AA3001" s="400"/>
      <c r="AB3001" s="400"/>
      <c r="AC3001" s="400"/>
      <c r="AD3001" s="400"/>
      <c r="AE3001" s="400"/>
      <c r="AF3001" s="400"/>
      <c r="AG3001" s="408"/>
      <c r="AH3001" s="400"/>
      <c r="AI3001" s="400"/>
      <c r="AJ3001" s="400"/>
      <c r="AK3001" s="400"/>
      <c r="AL3001" s="6"/>
      <c r="AM3001" s="6"/>
      <c r="AN3001" s="8"/>
    </row>
    <row r="3002" spans="1:40">
      <c r="A3002" s="725"/>
      <c r="B3002" s="727"/>
      <c r="C3002" s="726"/>
      <c r="D3002" s="726"/>
      <c r="E3002" s="400"/>
      <c r="F3002" s="401"/>
      <c r="G3002" s="400"/>
      <c r="H3002" s="400"/>
      <c r="I3002" s="400"/>
      <c r="J3002" s="409"/>
      <c r="K3002" s="400"/>
      <c r="L3002" s="400"/>
      <c r="M3002" s="400"/>
      <c r="N3002" s="400"/>
      <c r="O3002" s="400"/>
      <c r="P3002" s="400"/>
      <c r="Q3002" s="400"/>
      <c r="R3002" s="400"/>
      <c r="S3002" s="400"/>
      <c r="T3002" s="400"/>
      <c r="V3002" s="403"/>
      <c r="W3002" s="403"/>
      <c r="X3002" s="403"/>
      <c r="Y3002" s="400"/>
      <c r="Z3002" s="400"/>
      <c r="AA3002" s="400"/>
      <c r="AB3002" s="400"/>
      <c r="AC3002" s="400"/>
      <c r="AD3002" s="400"/>
      <c r="AE3002" s="400"/>
      <c r="AF3002" s="400"/>
      <c r="AG3002" s="408"/>
      <c r="AH3002" s="400"/>
      <c r="AI3002" s="400"/>
      <c r="AJ3002" s="400"/>
      <c r="AK3002" s="400"/>
      <c r="AL3002" s="6"/>
      <c r="AM3002" s="6"/>
      <c r="AN3002" s="8"/>
    </row>
    <row r="3003" spans="1:40">
      <c r="A3003" s="725"/>
      <c r="B3003" s="727"/>
      <c r="C3003" s="726"/>
      <c r="D3003" s="726"/>
      <c r="E3003" s="400"/>
      <c r="F3003" s="401"/>
      <c r="G3003" s="400"/>
      <c r="H3003" s="400"/>
      <c r="I3003" s="400"/>
      <c r="J3003" s="409"/>
      <c r="K3003" s="400"/>
      <c r="L3003" s="400"/>
      <c r="M3003" s="400"/>
      <c r="N3003" s="400"/>
      <c r="O3003" s="400"/>
      <c r="P3003" s="400"/>
      <c r="Q3003" s="400"/>
      <c r="R3003" s="400"/>
      <c r="S3003" s="400"/>
      <c r="T3003" s="400"/>
      <c r="V3003" s="403"/>
      <c r="W3003" s="403"/>
      <c r="X3003" s="403"/>
      <c r="Y3003" s="400"/>
      <c r="Z3003" s="400"/>
      <c r="AA3003" s="400"/>
      <c r="AB3003" s="400"/>
      <c r="AC3003" s="400"/>
      <c r="AD3003" s="400"/>
      <c r="AE3003" s="400"/>
      <c r="AF3003" s="400"/>
      <c r="AG3003" s="408"/>
      <c r="AH3003" s="400"/>
      <c r="AI3003" s="400"/>
      <c r="AJ3003" s="400"/>
      <c r="AK3003" s="400"/>
      <c r="AL3003" s="6"/>
      <c r="AM3003" s="6"/>
      <c r="AN3003" s="8"/>
    </row>
    <row r="3004" spans="1:40">
      <c r="A3004" s="725"/>
      <c r="B3004" s="727"/>
      <c r="C3004" s="726"/>
      <c r="D3004" s="726"/>
      <c r="E3004" s="400"/>
      <c r="F3004" s="401"/>
      <c r="G3004" s="400"/>
      <c r="H3004" s="400"/>
      <c r="I3004" s="400"/>
      <c r="J3004" s="409"/>
      <c r="K3004" s="400"/>
      <c r="L3004" s="400"/>
      <c r="M3004" s="400"/>
      <c r="N3004" s="400"/>
      <c r="O3004" s="400"/>
      <c r="P3004" s="400"/>
      <c r="Q3004" s="400"/>
      <c r="R3004" s="400"/>
      <c r="S3004" s="400"/>
      <c r="T3004" s="400"/>
      <c r="V3004" s="403"/>
      <c r="W3004" s="403"/>
      <c r="X3004" s="403"/>
      <c r="Y3004" s="400"/>
      <c r="Z3004" s="400"/>
      <c r="AA3004" s="400"/>
      <c r="AB3004" s="400"/>
      <c r="AC3004" s="400"/>
      <c r="AD3004" s="400"/>
      <c r="AE3004" s="400"/>
      <c r="AF3004" s="400"/>
      <c r="AG3004" s="408"/>
      <c r="AH3004" s="400"/>
      <c r="AI3004" s="400"/>
      <c r="AJ3004" s="400"/>
      <c r="AK3004" s="400"/>
      <c r="AL3004" s="6"/>
      <c r="AM3004" s="6"/>
      <c r="AN3004" s="8"/>
    </row>
    <row r="3005" spans="1:40">
      <c r="A3005" s="725"/>
      <c r="B3005" s="727"/>
      <c r="C3005" s="726"/>
      <c r="D3005" s="726"/>
      <c r="E3005" s="400"/>
      <c r="F3005" s="401"/>
      <c r="G3005" s="400"/>
      <c r="H3005" s="400"/>
      <c r="I3005" s="400"/>
      <c r="J3005" s="409"/>
      <c r="K3005" s="400"/>
      <c r="L3005" s="400"/>
      <c r="M3005" s="400"/>
      <c r="N3005" s="400"/>
      <c r="O3005" s="400"/>
      <c r="P3005" s="400"/>
      <c r="Q3005" s="400"/>
      <c r="R3005" s="400"/>
      <c r="S3005" s="400"/>
      <c r="T3005" s="400"/>
      <c r="V3005" s="403"/>
      <c r="W3005" s="403"/>
      <c r="X3005" s="403"/>
      <c r="Y3005" s="400"/>
      <c r="Z3005" s="400"/>
      <c r="AA3005" s="400"/>
      <c r="AB3005" s="400"/>
      <c r="AC3005" s="400"/>
      <c r="AD3005" s="400"/>
      <c r="AE3005" s="400"/>
      <c r="AF3005" s="400"/>
      <c r="AG3005" s="408"/>
      <c r="AH3005" s="400"/>
      <c r="AI3005" s="400"/>
      <c r="AJ3005" s="400"/>
      <c r="AK3005" s="400"/>
      <c r="AL3005" s="6"/>
      <c r="AM3005" s="6"/>
      <c r="AN3005" s="8"/>
    </row>
    <row r="3006" spans="1:40">
      <c r="A3006" s="725"/>
      <c r="B3006" s="727"/>
      <c r="C3006" s="726"/>
      <c r="D3006" s="726"/>
      <c r="E3006" s="400"/>
      <c r="F3006" s="401"/>
      <c r="G3006" s="400"/>
      <c r="H3006" s="400"/>
      <c r="I3006" s="400"/>
      <c r="J3006" s="409"/>
      <c r="K3006" s="400"/>
      <c r="L3006" s="400"/>
      <c r="M3006" s="400"/>
      <c r="N3006" s="400"/>
      <c r="O3006" s="400"/>
      <c r="P3006" s="400"/>
      <c r="Q3006" s="400"/>
      <c r="R3006" s="400"/>
      <c r="S3006" s="400"/>
      <c r="T3006" s="400"/>
      <c r="V3006" s="403"/>
      <c r="W3006" s="403"/>
      <c r="X3006" s="403"/>
      <c r="Y3006" s="400"/>
      <c r="Z3006" s="400"/>
      <c r="AA3006" s="400"/>
      <c r="AB3006" s="400"/>
      <c r="AC3006" s="400"/>
      <c r="AD3006" s="400"/>
      <c r="AE3006" s="400"/>
      <c r="AF3006" s="400"/>
      <c r="AG3006" s="408"/>
      <c r="AH3006" s="400"/>
      <c r="AI3006" s="400"/>
      <c r="AJ3006" s="400"/>
      <c r="AK3006" s="400"/>
      <c r="AL3006" s="6"/>
      <c r="AM3006" s="6"/>
      <c r="AN3006" s="8"/>
    </row>
    <row r="3007" spans="1:40">
      <c r="A3007" s="725"/>
      <c r="B3007" s="727"/>
      <c r="C3007" s="726"/>
      <c r="D3007" s="726"/>
      <c r="E3007" s="400"/>
      <c r="F3007" s="401"/>
      <c r="G3007" s="400"/>
      <c r="H3007" s="400"/>
      <c r="I3007" s="400"/>
      <c r="J3007" s="409"/>
      <c r="K3007" s="400"/>
      <c r="L3007" s="400"/>
      <c r="M3007" s="400"/>
      <c r="N3007" s="400"/>
      <c r="O3007" s="400"/>
      <c r="P3007" s="400"/>
      <c r="Q3007" s="400"/>
      <c r="R3007" s="400"/>
      <c r="S3007" s="400"/>
      <c r="T3007" s="400"/>
      <c r="V3007" s="403"/>
      <c r="W3007" s="403"/>
      <c r="X3007" s="403"/>
      <c r="Y3007" s="400"/>
      <c r="Z3007" s="400"/>
      <c r="AA3007" s="400"/>
      <c r="AB3007" s="400"/>
      <c r="AC3007" s="400"/>
      <c r="AD3007" s="400"/>
      <c r="AE3007" s="400"/>
      <c r="AF3007" s="400"/>
      <c r="AG3007" s="408"/>
      <c r="AH3007" s="400"/>
      <c r="AI3007" s="400"/>
      <c r="AJ3007" s="400"/>
      <c r="AK3007" s="400"/>
      <c r="AL3007" s="6"/>
      <c r="AM3007" s="6"/>
      <c r="AN3007" s="8"/>
    </row>
    <row r="3008" spans="1:40">
      <c r="A3008" s="725"/>
      <c r="B3008" s="727"/>
      <c r="C3008" s="726"/>
      <c r="D3008" s="726"/>
      <c r="E3008" s="400"/>
      <c r="F3008" s="401"/>
      <c r="G3008" s="400"/>
      <c r="H3008" s="400"/>
      <c r="I3008" s="400"/>
      <c r="J3008" s="409"/>
      <c r="K3008" s="400"/>
      <c r="L3008" s="400"/>
      <c r="M3008" s="400"/>
      <c r="N3008" s="400"/>
      <c r="O3008" s="400"/>
      <c r="P3008" s="400"/>
      <c r="Q3008" s="400"/>
      <c r="R3008" s="400"/>
      <c r="S3008" s="400"/>
      <c r="T3008" s="400"/>
      <c r="V3008" s="403"/>
      <c r="W3008" s="403"/>
      <c r="X3008" s="403"/>
      <c r="Y3008" s="400"/>
      <c r="Z3008" s="400"/>
      <c r="AA3008" s="400"/>
      <c r="AB3008" s="400"/>
      <c r="AC3008" s="400"/>
      <c r="AD3008" s="400"/>
      <c r="AE3008" s="400"/>
      <c r="AF3008" s="400"/>
      <c r="AG3008" s="408"/>
      <c r="AH3008" s="400"/>
      <c r="AI3008" s="400"/>
      <c r="AJ3008" s="400"/>
      <c r="AK3008" s="400"/>
      <c r="AL3008" s="6"/>
      <c r="AM3008" s="6"/>
      <c r="AN3008" s="8"/>
    </row>
    <row r="3009" spans="1:40">
      <c r="A3009" s="725"/>
      <c r="B3009" s="727"/>
      <c r="C3009" s="726"/>
      <c r="D3009" s="726"/>
      <c r="E3009" s="400"/>
      <c r="F3009" s="401"/>
      <c r="G3009" s="400"/>
      <c r="H3009" s="400"/>
      <c r="I3009" s="400"/>
      <c r="J3009" s="409"/>
      <c r="K3009" s="400"/>
      <c r="L3009" s="400"/>
      <c r="M3009" s="400"/>
      <c r="N3009" s="400"/>
      <c r="O3009" s="400"/>
      <c r="P3009" s="400"/>
      <c r="Q3009" s="400"/>
      <c r="R3009" s="400"/>
      <c r="S3009" s="400"/>
      <c r="T3009" s="400"/>
      <c r="V3009" s="403"/>
      <c r="W3009" s="403"/>
      <c r="X3009" s="403"/>
      <c r="Y3009" s="400"/>
      <c r="Z3009" s="400"/>
      <c r="AA3009" s="400"/>
      <c r="AB3009" s="400"/>
      <c r="AC3009" s="400"/>
      <c r="AD3009" s="400"/>
      <c r="AE3009" s="400"/>
      <c r="AF3009" s="400"/>
      <c r="AG3009" s="408"/>
      <c r="AH3009" s="400"/>
      <c r="AI3009" s="400"/>
      <c r="AJ3009" s="400"/>
      <c r="AK3009" s="400"/>
      <c r="AL3009" s="6"/>
      <c r="AM3009" s="6"/>
      <c r="AN3009" s="8"/>
    </row>
    <row r="3010" spans="1:40">
      <c r="A3010" s="725"/>
      <c r="B3010" s="727"/>
      <c r="C3010" s="726"/>
      <c r="D3010" s="726"/>
      <c r="E3010" s="400"/>
      <c r="F3010" s="401"/>
      <c r="G3010" s="400"/>
      <c r="H3010" s="400"/>
      <c r="I3010" s="400"/>
      <c r="J3010" s="409"/>
      <c r="K3010" s="400"/>
      <c r="L3010" s="400"/>
      <c r="M3010" s="400"/>
      <c r="N3010" s="400"/>
      <c r="O3010" s="400"/>
      <c r="P3010" s="400"/>
      <c r="Q3010" s="400"/>
      <c r="R3010" s="400"/>
      <c r="S3010" s="400"/>
      <c r="T3010" s="400"/>
      <c r="V3010" s="403"/>
      <c r="W3010" s="403"/>
      <c r="X3010" s="403"/>
      <c r="Y3010" s="400"/>
      <c r="Z3010" s="400"/>
      <c r="AA3010" s="400"/>
      <c r="AB3010" s="400"/>
      <c r="AC3010" s="400"/>
      <c r="AD3010" s="400"/>
      <c r="AE3010" s="400"/>
      <c r="AF3010" s="400"/>
      <c r="AG3010" s="408"/>
      <c r="AH3010" s="400"/>
      <c r="AI3010" s="400"/>
      <c r="AJ3010" s="400"/>
      <c r="AK3010" s="400"/>
      <c r="AL3010" s="6"/>
      <c r="AM3010" s="6"/>
      <c r="AN3010" s="8"/>
    </row>
    <row r="3011" spans="1:40">
      <c r="A3011" s="725"/>
      <c r="B3011" s="727"/>
      <c r="C3011" s="726"/>
      <c r="D3011" s="726"/>
      <c r="E3011" s="400"/>
      <c r="F3011" s="401"/>
      <c r="G3011" s="400"/>
      <c r="H3011" s="400"/>
      <c r="I3011" s="400"/>
      <c r="J3011" s="409"/>
      <c r="K3011" s="400"/>
      <c r="L3011" s="400"/>
      <c r="M3011" s="400"/>
      <c r="N3011" s="400"/>
      <c r="O3011" s="400"/>
      <c r="P3011" s="400"/>
      <c r="Q3011" s="400"/>
      <c r="R3011" s="400"/>
      <c r="S3011" s="400"/>
      <c r="T3011" s="400"/>
      <c r="V3011" s="403"/>
      <c r="W3011" s="403"/>
      <c r="X3011" s="403"/>
      <c r="Y3011" s="400"/>
      <c r="Z3011" s="400"/>
      <c r="AA3011" s="400"/>
      <c r="AB3011" s="400"/>
      <c r="AC3011" s="400"/>
      <c r="AD3011" s="400"/>
      <c r="AE3011" s="400"/>
      <c r="AF3011" s="400"/>
      <c r="AG3011" s="408"/>
      <c r="AH3011" s="400"/>
      <c r="AI3011" s="400"/>
      <c r="AJ3011" s="400"/>
      <c r="AK3011" s="400"/>
      <c r="AL3011" s="6"/>
      <c r="AM3011" s="6"/>
      <c r="AN3011" s="8"/>
    </row>
    <row r="3012" spans="1:40">
      <c r="A3012" s="725"/>
      <c r="B3012" s="727"/>
      <c r="C3012" s="726"/>
      <c r="D3012" s="726"/>
      <c r="E3012" s="400"/>
      <c r="F3012" s="401"/>
      <c r="G3012" s="400"/>
      <c r="H3012" s="400"/>
      <c r="I3012" s="400"/>
      <c r="J3012" s="409"/>
      <c r="K3012" s="400"/>
      <c r="L3012" s="400"/>
      <c r="M3012" s="400"/>
      <c r="N3012" s="400"/>
      <c r="O3012" s="400"/>
      <c r="P3012" s="400"/>
      <c r="Q3012" s="400"/>
      <c r="R3012" s="400"/>
      <c r="S3012" s="400"/>
      <c r="T3012" s="400"/>
      <c r="V3012" s="403"/>
      <c r="W3012" s="403"/>
      <c r="X3012" s="403"/>
      <c r="Y3012" s="400"/>
      <c r="Z3012" s="400"/>
      <c r="AA3012" s="400"/>
      <c r="AB3012" s="400"/>
      <c r="AC3012" s="400"/>
      <c r="AD3012" s="400"/>
      <c r="AE3012" s="400"/>
      <c r="AF3012" s="400"/>
      <c r="AG3012" s="408"/>
      <c r="AH3012" s="400"/>
      <c r="AI3012" s="400"/>
      <c r="AJ3012" s="400"/>
      <c r="AK3012" s="400"/>
      <c r="AL3012" s="6"/>
      <c r="AM3012" s="6"/>
      <c r="AN3012" s="8"/>
    </row>
    <row r="3013" spans="1:40">
      <c r="A3013" s="725"/>
      <c r="B3013" s="727"/>
      <c r="C3013" s="726"/>
      <c r="D3013" s="726"/>
      <c r="E3013" s="400"/>
      <c r="F3013" s="401"/>
      <c r="G3013" s="400"/>
      <c r="H3013" s="400"/>
      <c r="I3013" s="400"/>
      <c r="J3013" s="409"/>
      <c r="K3013" s="400"/>
      <c r="L3013" s="400"/>
      <c r="M3013" s="400"/>
      <c r="N3013" s="400"/>
      <c r="O3013" s="400"/>
      <c r="P3013" s="400"/>
      <c r="Q3013" s="400"/>
      <c r="R3013" s="400"/>
      <c r="S3013" s="400"/>
      <c r="T3013" s="400"/>
      <c r="V3013" s="403"/>
      <c r="W3013" s="403"/>
      <c r="X3013" s="403"/>
      <c r="Y3013" s="400"/>
      <c r="Z3013" s="400"/>
      <c r="AA3013" s="400"/>
      <c r="AB3013" s="400"/>
      <c r="AC3013" s="400"/>
      <c r="AD3013" s="400"/>
      <c r="AE3013" s="400"/>
      <c r="AF3013" s="400"/>
      <c r="AG3013" s="408"/>
      <c r="AH3013" s="400"/>
      <c r="AI3013" s="400"/>
      <c r="AJ3013" s="400"/>
      <c r="AK3013" s="400"/>
      <c r="AL3013" s="6"/>
      <c r="AM3013" s="6"/>
      <c r="AN3013" s="8"/>
    </row>
    <row r="3014" spans="1:40">
      <c r="A3014" s="725"/>
      <c r="B3014" s="727"/>
      <c r="C3014" s="726"/>
      <c r="D3014" s="726"/>
      <c r="E3014" s="400"/>
      <c r="F3014" s="401"/>
      <c r="G3014" s="400"/>
      <c r="H3014" s="400"/>
      <c r="I3014" s="400"/>
      <c r="J3014" s="409"/>
      <c r="K3014" s="400"/>
      <c r="L3014" s="400"/>
      <c r="M3014" s="400"/>
      <c r="N3014" s="400"/>
      <c r="O3014" s="400"/>
      <c r="P3014" s="400"/>
      <c r="Q3014" s="400"/>
      <c r="R3014" s="400"/>
      <c r="S3014" s="400"/>
      <c r="T3014" s="400"/>
      <c r="V3014" s="403"/>
      <c r="W3014" s="403"/>
      <c r="X3014" s="403"/>
      <c r="Y3014" s="400"/>
      <c r="Z3014" s="400"/>
      <c r="AA3014" s="400"/>
      <c r="AB3014" s="400"/>
      <c r="AC3014" s="400"/>
      <c r="AD3014" s="400"/>
      <c r="AE3014" s="400"/>
      <c r="AF3014" s="400"/>
      <c r="AG3014" s="408"/>
      <c r="AH3014" s="400"/>
      <c r="AI3014" s="400"/>
      <c r="AJ3014" s="400"/>
      <c r="AK3014" s="400"/>
      <c r="AL3014" s="6"/>
      <c r="AM3014" s="6"/>
      <c r="AN3014" s="8"/>
    </row>
    <row r="3015" spans="1:40">
      <c r="A3015" s="725"/>
      <c r="B3015" s="727"/>
      <c r="C3015" s="726"/>
      <c r="D3015" s="726"/>
      <c r="E3015" s="400"/>
      <c r="F3015" s="401"/>
      <c r="G3015" s="400"/>
      <c r="H3015" s="400"/>
      <c r="I3015" s="400"/>
      <c r="J3015" s="409"/>
      <c r="K3015" s="400"/>
      <c r="L3015" s="400"/>
      <c r="M3015" s="400"/>
      <c r="N3015" s="400"/>
      <c r="O3015" s="400"/>
      <c r="P3015" s="400"/>
      <c r="Q3015" s="400"/>
      <c r="R3015" s="400"/>
      <c r="S3015" s="400"/>
      <c r="T3015" s="400"/>
      <c r="V3015" s="403"/>
      <c r="W3015" s="403"/>
      <c r="X3015" s="403"/>
      <c r="Y3015" s="400"/>
      <c r="Z3015" s="400"/>
      <c r="AA3015" s="400"/>
      <c r="AB3015" s="400"/>
      <c r="AC3015" s="400"/>
      <c r="AD3015" s="400"/>
      <c r="AE3015" s="400"/>
      <c r="AF3015" s="400"/>
      <c r="AG3015" s="408"/>
      <c r="AH3015" s="400"/>
      <c r="AI3015" s="400"/>
      <c r="AJ3015" s="400"/>
      <c r="AK3015" s="400"/>
      <c r="AL3015" s="6"/>
      <c r="AM3015" s="6"/>
      <c r="AN3015" s="8"/>
    </row>
    <row r="3016" spans="1:40">
      <c r="A3016" s="725"/>
      <c r="B3016" s="727"/>
      <c r="C3016" s="726"/>
      <c r="D3016" s="726"/>
      <c r="E3016" s="400"/>
      <c r="F3016" s="401"/>
      <c r="G3016" s="400"/>
      <c r="H3016" s="400"/>
      <c r="I3016" s="400"/>
      <c r="J3016" s="409"/>
      <c r="K3016" s="400"/>
      <c r="L3016" s="400"/>
      <c r="M3016" s="400"/>
      <c r="N3016" s="400"/>
      <c r="O3016" s="400"/>
      <c r="P3016" s="400"/>
      <c r="Q3016" s="400"/>
      <c r="R3016" s="400"/>
      <c r="S3016" s="400"/>
      <c r="T3016" s="400"/>
      <c r="V3016" s="403"/>
      <c r="W3016" s="403"/>
      <c r="X3016" s="403"/>
      <c r="Y3016" s="400"/>
      <c r="Z3016" s="400"/>
      <c r="AA3016" s="400"/>
      <c r="AB3016" s="400"/>
      <c r="AC3016" s="400"/>
      <c r="AD3016" s="400"/>
      <c r="AE3016" s="400"/>
      <c r="AF3016" s="400"/>
      <c r="AG3016" s="408"/>
      <c r="AH3016" s="400"/>
      <c r="AI3016" s="400"/>
      <c r="AJ3016" s="400"/>
      <c r="AK3016" s="400"/>
      <c r="AL3016" s="6"/>
      <c r="AM3016" s="6"/>
      <c r="AN3016" s="8"/>
    </row>
    <row r="3017" spans="1:40">
      <c r="A3017" s="725"/>
      <c r="B3017" s="727"/>
      <c r="C3017" s="726"/>
      <c r="D3017" s="726"/>
      <c r="E3017" s="400"/>
      <c r="F3017" s="401"/>
      <c r="G3017" s="400"/>
      <c r="H3017" s="400"/>
      <c r="I3017" s="400"/>
      <c r="J3017" s="409"/>
      <c r="K3017" s="400"/>
      <c r="L3017" s="400"/>
      <c r="M3017" s="400"/>
      <c r="N3017" s="400"/>
      <c r="O3017" s="400"/>
      <c r="P3017" s="400"/>
      <c r="Q3017" s="400"/>
      <c r="R3017" s="400"/>
      <c r="S3017" s="400"/>
      <c r="T3017" s="400"/>
      <c r="V3017" s="403"/>
      <c r="W3017" s="403"/>
      <c r="X3017" s="403"/>
      <c r="Y3017" s="400"/>
      <c r="Z3017" s="400"/>
      <c r="AA3017" s="400"/>
      <c r="AB3017" s="400"/>
      <c r="AC3017" s="400"/>
      <c r="AD3017" s="400"/>
      <c r="AE3017" s="400"/>
      <c r="AF3017" s="400"/>
      <c r="AG3017" s="408"/>
      <c r="AH3017" s="400"/>
      <c r="AI3017" s="400"/>
      <c r="AJ3017" s="400"/>
      <c r="AK3017" s="400"/>
      <c r="AL3017" s="6"/>
      <c r="AM3017" s="6"/>
      <c r="AN3017" s="8"/>
    </row>
    <row r="3018" spans="1:40">
      <c r="A3018" s="725"/>
      <c r="B3018" s="727"/>
      <c r="C3018" s="726"/>
      <c r="D3018" s="726"/>
      <c r="E3018" s="400"/>
      <c r="F3018" s="401"/>
      <c r="G3018" s="400"/>
      <c r="H3018" s="400"/>
      <c r="I3018" s="400"/>
      <c r="J3018" s="409"/>
      <c r="K3018" s="400"/>
      <c r="L3018" s="400"/>
      <c r="M3018" s="400"/>
      <c r="N3018" s="400"/>
      <c r="O3018" s="400"/>
      <c r="P3018" s="400"/>
      <c r="Q3018" s="400"/>
      <c r="R3018" s="400"/>
      <c r="S3018" s="400"/>
      <c r="T3018" s="400"/>
      <c r="V3018" s="403"/>
      <c r="W3018" s="403"/>
      <c r="X3018" s="403"/>
      <c r="Y3018" s="400"/>
      <c r="Z3018" s="400"/>
      <c r="AA3018" s="400"/>
      <c r="AB3018" s="400"/>
      <c r="AC3018" s="400"/>
      <c r="AD3018" s="400"/>
      <c r="AE3018" s="400"/>
      <c r="AF3018" s="400"/>
      <c r="AG3018" s="408"/>
      <c r="AH3018" s="400"/>
      <c r="AI3018" s="400"/>
      <c r="AJ3018" s="400"/>
      <c r="AK3018" s="400"/>
      <c r="AL3018" s="6"/>
      <c r="AM3018" s="6"/>
      <c r="AN3018" s="8"/>
    </row>
    <row r="3019" spans="1:40">
      <c r="A3019" s="725"/>
      <c r="B3019" s="727"/>
      <c r="C3019" s="726"/>
      <c r="D3019" s="726"/>
      <c r="E3019" s="400"/>
      <c r="F3019" s="401"/>
      <c r="G3019" s="400"/>
      <c r="H3019" s="400"/>
      <c r="I3019" s="400"/>
      <c r="J3019" s="409"/>
      <c r="K3019" s="400"/>
      <c r="L3019" s="400"/>
      <c r="M3019" s="400"/>
      <c r="N3019" s="400"/>
      <c r="O3019" s="400"/>
      <c r="P3019" s="400"/>
      <c r="Q3019" s="400"/>
      <c r="R3019" s="400"/>
      <c r="S3019" s="400"/>
      <c r="T3019" s="400"/>
      <c r="V3019" s="403"/>
      <c r="W3019" s="403"/>
      <c r="X3019" s="403"/>
      <c r="Y3019" s="400"/>
      <c r="Z3019" s="400"/>
      <c r="AA3019" s="400"/>
      <c r="AB3019" s="400"/>
      <c r="AC3019" s="400"/>
      <c r="AD3019" s="400"/>
      <c r="AE3019" s="400"/>
      <c r="AF3019" s="400"/>
      <c r="AG3019" s="408"/>
      <c r="AH3019" s="400"/>
      <c r="AI3019" s="400"/>
      <c r="AJ3019" s="400"/>
      <c r="AK3019" s="400"/>
      <c r="AL3019" s="6"/>
      <c r="AM3019" s="6"/>
      <c r="AN3019" s="8"/>
    </row>
    <row r="3020" spans="1:40">
      <c r="A3020" s="725"/>
      <c r="B3020" s="727"/>
      <c r="C3020" s="726"/>
      <c r="D3020" s="726"/>
      <c r="E3020" s="400"/>
      <c r="F3020" s="401"/>
      <c r="G3020" s="400"/>
      <c r="H3020" s="400"/>
      <c r="I3020" s="400"/>
      <c r="J3020" s="409"/>
      <c r="K3020" s="400"/>
      <c r="L3020" s="400"/>
      <c r="M3020" s="400"/>
      <c r="N3020" s="400"/>
      <c r="O3020" s="400"/>
      <c r="P3020" s="400"/>
      <c r="Q3020" s="400"/>
      <c r="R3020" s="400"/>
      <c r="S3020" s="400"/>
      <c r="T3020" s="400"/>
      <c r="V3020" s="403"/>
      <c r="W3020" s="403"/>
      <c r="X3020" s="403"/>
      <c r="Y3020" s="400"/>
      <c r="Z3020" s="400"/>
      <c r="AA3020" s="400"/>
      <c r="AB3020" s="400"/>
      <c r="AC3020" s="400"/>
      <c r="AD3020" s="400"/>
      <c r="AE3020" s="400"/>
      <c r="AF3020" s="400"/>
      <c r="AG3020" s="408"/>
      <c r="AH3020" s="400"/>
      <c r="AI3020" s="400"/>
      <c r="AJ3020" s="400"/>
      <c r="AK3020" s="400"/>
      <c r="AL3020" s="6"/>
      <c r="AM3020" s="6"/>
      <c r="AN3020" s="8"/>
    </row>
    <row r="3021" spans="1:40">
      <c r="A3021" s="725"/>
      <c r="B3021" s="727"/>
      <c r="C3021" s="726"/>
      <c r="D3021" s="726"/>
      <c r="E3021" s="400"/>
      <c r="F3021" s="401"/>
      <c r="G3021" s="400"/>
      <c r="H3021" s="400"/>
      <c r="I3021" s="400"/>
      <c r="J3021" s="409"/>
      <c r="K3021" s="400"/>
      <c r="L3021" s="400"/>
      <c r="M3021" s="400"/>
      <c r="N3021" s="400"/>
      <c r="O3021" s="400"/>
      <c r="P3021" s="400"/>
      <c r="Q3021" s="400"/>
      <c r="R3021" s="400"/>
      <c r="S3021" s="400"/>
      <c r="T3021" s="400"/>
      <c r="V3021" s="403"/>
      <c r="W3021" s="403"/>
      <c r="X3021" s="403"/>
      <c r="Y3021" s="400"/>
      <c r="Z3021" s="400"/>
      <c r="AA3021" s="400"/>
      <c r="AB3021" s="400"/>
      <c r="AC3021" s="400"/>
      <c r="AD3021" s="400"/>
      <c r="AE3021" s="400"/>
      <c r="AF3021" s="400"/>
      <c r="AG3021" s="408"/>
      <c r="AH3021" s="400"/>
      <c r="AI3021" s="400"/>
      <c r="AJ3021" s="400"/>
      <c r="AK3021" s="400"/>
      <c r="AL3021" s="6"/>
      <c r="AM3021" s="6"/>
      <c r="AN3021" s="8"/>
    </row>
    <row r="3022" spans="1:40">
      <c r="A3022" s="725"/>
      <c r="B3022" s="727"/>
      <c r="C3022" s="726"/>
      <c r="D3022" s="726"/>
      <c r="E3022" s="400"/>
      <c r="F3022" s="401"/>
      <c r="G3022" s="400"/>
      <c r="H3022" s="400"/>
      <c r="I3022" s="400"/>
      <c r="J3022" s="409"/>
      <c r="K3022" s="400"/>
      <c r="L3022" s="400"/>
      <c r="M3022" s="400"/>
      <c r="N3022" s="400"/>
      <c r="O3022" s="400"/>
      <c r="P3022" s="400"/>
      <c r="Q3022" s="400"/>
      <c r="R3022" s="400"/>
      <c r="S3022" s="400"/>
      <c r="T3022" s="400"/>
      <c r="V3022" s="403"/>
      <c r="W3022" s="403"/>
      <c r="X3022" s="403"/>
      <c r="Y3022" s="400"/>
      <c r="Z3022" s="400"/>
      <c r="AA3022" s="400"/>
      <c r="AB3022" s="400"/>
      <c r="AC3022" s="400"/>
      <c r="AD3022" s="400"/>
      <c r="AE3022" s="400"/>
      <c r="AF3022" s="400"/>
      <c r="AG3022" s="408"/>
      <c r="AH3022" s="400"/>
      <c r="AI3022" s="400"/>
      <c r="AJ3022" s="400"/>
      <c r="AK3022" s="400"/>
      <c r="AL3022" s="6"/>
      <c r="AM3022" s="6"/>
      <c r="AN3022" s="8"/>
    </row>
    <row r="3023" spans="1:40">
      <c r="A3023" s="725"/>
      <c r="B3023" s="727"/>
      <c r="C3023" s="726"/>
      <c r="D3023" s="726"/>
      <c r="E3023" s="400"/>
      <c r="F3023" s="401"/>
      <c r="G3023" s="400"/>
      <c r="H3023" s="400"/>
      <c r="I3023" s="400"/>
      <c r="J3023" s="409"/>
      <c r="K3023" s="400"/>
      <c r="L3023" s="400"/>
      <c r="M3023" s="400"/>
      <c r="N3023" s="400"/>
      <c r="O3023" s="400"/>
      <c r="P3023" s="400"/>
      <c r="Q3023" s="400"/>
      <c r="R3023" s="400"/>
      <c r="S3023" s="400"/>
      <c r="T3023" s="400"/>
      <c r="V3023" s="403"/>
      <c r="W3023" s="403"/>
      <c r="X3023" s="403"/>
      <c r="Y3023" s="400"/>
      <c r="Z3023" s="400"/>
      <c r="AA3023" s="400"/>
      <c r="AB3023" s="400"/>
      <c r="AC3023" s="400"/>
      <c r="AD3023" s="400"/>
      <c r="AE3023" s="400"/>
      <c r="AF3023" s="400"/>
      <c r="AG3023" s="408"/>
      <c r="AH3023" s="400"/>
      <c r="AI3023" s="400"/>
      <c r="AJ3023" s="400"/>
      <c r="AK3023" s="400"/>
      <c r="AL3023" s="6"/>
      <c r="AM3023" s="6"/>
      <c r="AN3023" s="8"/>
    </row>
    <row r="3024" spans="1:40">
      <c r="A3024" s="725"/>
      <c r="B3024" s="727"/>
      <c r="C3024" s="726"/>
      <c r="D3024" s="726"/>
      <c r="E3024" s="400"/>
      <c r="F3024" s="401"/>
      <c r="G3024" s="400"/>
      <c r="H3024" s="400"/>
      <c r="I3024" s="400"/>
      <c r="J3024" s="409"/>
      <c r="K3024" s="400"/>
      <c r="L3024" s="400"/>
      <c r="M3024" s="400"/>
      <c r="N3024" s="400"/>
      <c r="O3024" s="400"/>
      <c r="P3024" s="400"/>
      <c r="Q3024" s="400"/>
      <c r="R3024" s="400"/>
      <c r="S3024" s="400"/>
      <c r="T3024" s="400"/>
      <c r="V3024" s="403"/>
      <c r="W3024" s="403"/>
      <c r="X3024" s="403"/>
      <c r="Y3024" s="400"/>
      <c r="Z3024" s="400"/>
      <c r="AA3024" s="400"/>
      <c r="AB3024" s="400"/>
      <c r="AC3024" s="400"/>
      <c r="AD3024" s="400"/>
      <c r="AE3024" s="400"/>
      <c r="AF3024" s="400"/>
      <c r="AG3024" s="408"/>
      <c r="AH3024" s="400"/>
      <c r="AI3024" s="400"/>
      <c r="AJ3024" s="400"/>
      <c r="AK3024" s="400"/>
      <c r="AL3024" s="6"/>
      <c r="AM3024" s="6"/>
      <c r="AN3024" s="8"/>
    </row>
    <row r="3025" spans="1:40">
      <c r="A3025" s="725"/>
      <c r="B3025" s="727"/>
      <c r="C3025" s="726"/>
      <c r="D3025" s="726"/>
      <c r="E3025" s="400"/>
      <c r="F3025" s="401"/>
      <c r="G3025" s="400"/>
      <c r="H3025" s="400"/>
      <c r="I3025" s="400"/>
      <c r="J3025" s="409"/>
      <c r="K3025" s="400"/>
      <c r="L3025" s="400"/>
      <c r="M3025" s="400"/>
      <c r="N3025" s="400"/>
      <c r="O3025" s="400"/>
      <c r="P3025" s="400"/>
      <c r="Q3025" s="400"/>
      <c r="R3025" s="400"/>
      <c r="S3025" s="400"/>
      <c r="T3025" s="400"/>
      <c r="V3025" s="403"/>
      <c r="W3025" s="403"/>
      <c r="X3025" s="403"/>
      <c r="Y3025" s="400"/>
      <c r="Z3025" s="400"/>
      <c r="AA3025" s="400"/>
      <c r="AB3025" s="400"/>
      <c r="AC3025" s="400"/>
      <c r="AD3025" s="400"/>
      <c r="AE3025" s="400"/>
      <c r="AF3025" s="400"/>
      <c r="AG3025" s="408"/>
      <c r="AH3025" s="400"/>
      <c r="AI3025" s="400"/>
      <c r="AJ3025" s="400"/>
      <c r="AK3025" s="400"/>
      <c r="AL3025" s="6"/>
      <c r="AM3025" s="6"/>
      <c r="AN3025" s="8"/>
    </row>
    <row r="3026" spans="1:40">
      <c r="A3026" s="725"/>
      <c r="B3026" s="727"/>
      <c r="C3026" s="726"/>
      <c r="D3026" s="726"/>
      <c r="E3026" s="400"/>
      <c r="F3026" s="401"/>
      <c r="G3026" s="400"/>
      <c r="H3026" s="400"/>
      <c r="I3026" s="400"/>
      <c r="J3026" s="409"/>
      <c r="K3026" s="400"/>
      <c r="L3026" s="400"/>
      <c r="M3026" s="400"/>
      <c r="N3026" s="400"/>
      <c r="O3026" s="400"/>
      <c r="P3026" s="400"/>
      <c r="Q3026" s="400"/>
      <c r="R3026" s="400"/>
      <c r="S3026" s="400"/>
      <c r="T3026" s="400"/>
      <c r="V3026" s="403"/>
      <c r="W3026" s="403"/>
      <c r="X3026" s="403"/>
      <c r="Y3026" s="400"/>
      <c r="Z3026" s="400"/>
      <c r="AA3026" s="400"/>
      <c r="AB3026" s="400"/>
      <c r="AC3026" s="400"/>
      <c r="AD3026" s="400"/>
      <c r="AE3026" s="400"/>
      <c r="AF3026" s="400"/>
      <c r="AG3026" s="408"/>
      <c r="AH3026" s="400"/>
      <c r="AI3026" s="400"/>
      <c r="AJ3026" s="400"/>
      <c r="AK3026" s="400"/>
      <c r="AL3026" s="6"/>
      <c r="AM3026" s="6"/>
      <c r="AN3026" s="8"/>
    </row>
    <row r="3027" spans="1:40">
      <c r="A3027" s="725"/>
      <c r="B3027" s="727"/>
      <c r="C3027" s="726"/>
      <c r="D3027" s="726"/>
      <c r="E3027" s="400"/>
      <c r="F3027" s="401"/>
      <c r="G3027" s="400"/>
      <c r="H3027" s="400"/>
      <c r="I3027" s="400"/>
      <c r="J3027" s="409"/>
      <c r="K3027" s="400"/>
      <c r="L3027" s="400"/>
      <c r="M3027" s="400"/>
      <c r="N3027" s="400"/>
      <c r="O3027" s="400"/>
      <c r="P3027" s="400"/>
      <c r="Q3027" s="400"/>
      <c r="R3027" s="400"/>
      <c r="S3027" s="400"/>
      <c r="T3027" s="400"/>
      <c r="V3027" s="403"/>
      <c r="W3027" s="403"/>
      <c r="X3027" s="403"/>
      <c r="Y3027" s="400"/>
      <c r="Z3027" s="400"/>
      <c r="AA3027" s="400"/>
      <c r="AB3027" s="400"/>
      <c r="AC3027" s="400"/>
      <c r="AD3027" s="400"/>
      <c r="AE3027" s="400"/>
      <c r="AF3027" s="400"/>
      <c r="AG3027" s="408"/>
      <c r="AH3027" s="400"/>
      <c r="AI3027" s="400"/>
      <c r="AJ3027" s="400"/>
      <c r="AK3027" s="400"/>
      <c r="AL3027" s="6"/>
      <c r="AM3027" s="6"/>
      <c r="AN3027" s="8"/>
    </row>
    <row r="3028" spans="1:40">
      <c r="A3028" s="725"/>
      <c r="B3028" s="727"/>
      <c r="C3028" s="726"/>
      <c r="D3028" s="726"/>
      <c r="E3028" s="400"/>
      <c r="F3028" s="401"/>
      <c r="G3028" s="400"/>
      <c r="H3028" s="400"/>
      <c r="I3028" s="400"/>
      <c r="J3028" s="409"/>
      <c r="K3028" s="400"/>
      <c r="L3028" s="400"/>
      <c r="M3028" s="400"/>
      <c r="N3028" s="400"/>
      <c r="O3028" s="400"/>
      <c r="P3028" s="400"/>
      <c r="Q3028" s="400"/>
      <c r="R3028" s="400"/>
      <c r="S3028" s="400"/>
      <c r="T3028" s="400"/>
      <c r="V3028" s="403"/>
      <c r="W3028" s="403"/>
      <c r="X3028" s="403"/>
      <c r="Y3028" s="400"/>
      <c r="Z3028" s="400"/>
      <c r="AA3028" s="400"/>
      <c r="AB3028" s="400"/>
      <c r="AC3028" s="400"/>
      <c r="AD3028" s="400"/>
      <c r="AE3028" s="400"/>
      <c r="AF3028" s="400"/>
      <c r="AG3028" s="408"/>
      <c r="AH3028" s="400"/>
      <c r="AI3028" s="400"/>
      <c r="AJ3028" s="400"/>
      <c r="AK3028" s="400"/>
      <c r="AL3028" s="6"/>
      <c r="AM3028" s="6"/>
      <c r="AN3028" s="8"/>
    </row>
    <row r="3029" spans="1:40">
      <c r="A3029" s="725"/>
      <c r="B3029" s="727"/>
      <c r="C3029" s="726"/>
      <c r="D3029" s="726"/>
      <c r="E3029" s="400"/>
      <c r="F3029" s="401"/>
      <c r="G3029" s="400"/>
      <c r="H3029" s="400"/>
      <c r="I3029" s="400"/>
      <c r="J3029" s="409"/>
      <c r="K3029" s="400"/>
      <c r="L3029" s="400"/>
      <c r="M3029" s="400"/>
      <c r="N3029" s="400"/>
      <c r="O3029" s="400"/>
      <c r="P3029" s="400"/>
      <c r="Q3029" s="400"/>
      <c r="R3029" s="400"/>
      <c r="S3029" s="400"/>
      <c r="T3029" s="400"/>
      <c r="V3029" s="403"/>
      <c r="W3029" s="403"/>
      <c r="X3029" s="403"/>
      <c r="Y3029" s="400"/>
      <c r="Z3029" s="400"/>
      <c r="AA3029" s="400"/>
      <c r="AB3029" s="400"/>
      <c r="AC3029" s="400"/>
      <c r="AD3029" s="400"/>
      <c r="AE3029" s="400"/>
      <c r="AF3029" s="400"/>
      <c r="AG3029" s="408"/>
      <c r="AH3029" s="400"/>
      <c r="AI3029" s="400"/>
      <c r="AJ3029" s="400"/>
      <c r="AK3029" s="400"/>
      <c r="AL3029" s="6"/>
      <c r="AM3029" s="6"/>
      <c r="AN3029" s="8"/>
    </row>
    <row r="3030" spans="1:40">
      <c r="A3030" s="725"/>
      <c r="B3030" s="727"/>
      <c r="C3030" s="726"/>
      <c r="D3030" s="726"/>
      <c r="E3030" s="400"/>
      <c r="F3030" s="401"/>
      <c r="G3030" s="400"/>
      <c r="H3030" s="400"/>
      <c r="I3030" s="400"/>
      <c r="J3030" s="409"/>
      <c r="K3030" s="400"/>
      <c r="L3030" s="400"/>
      <c r="M3030" s="400"/>
      <c r="N3030" s="400"/>
      <c r="O3030" s="400"/>
      <c r="P3030" s="400"/>
      <c r="Q3030" s="400"/>
      <c r="R3030" s="400"/>
      <c r="S3030" s="400"/>
      <c r="T3030" s="400"/>
      <c r="V3030" s="403"/>
      <c r="W3030" s="403"/>
      <c r="X3030" s="403"/>
      <c r="Y3030" s="400"/>
      <c r="Z3030" s="400"/>
      <c r="AA3030" s="400"/>
      <c r="AB3030" s="400"/>
      <c r="AC3030" s="400"/>
      <c r="AD3030" s="400"/>
      <c r="AE3030" s="400"/>
      <c r="AF3030" s="400"/>
      <c r="AG3030" s="408"/>
      <c r="AH3030" s="400"/>
      <c r="AI3030" s="400"/>
      <c r="AJ3030" s="400"/>
      <c r="AK3030" s="400"/>
      <c r="AL3030" s="6"/>
      <c r="AM3030" s="6"/>
      <c r="AN3030" s="8"/>
    </row>
    <row r="3031" spans="1:40">
      <c r="A3031" s="725"/>
      <c r="B3031" s="727"/>
      <c r="C3031" s="726"/>
      <c r="D3031" s="726"/>
      <c r="E3031" s="400"/>
      <c r="F3031" s="401"/>
      <c r="G3031" s="400"/>
      <c r="H3031" s="400"/>
      <c r="I3031" s="400"/>
      <c r="J3031" s="409"/>
      <c r="K3031" s="400"/>
      <c r="L3031" s="400"/>
      <c r="M3031" s="400"/>
      <c r="N3031" s="400"/>
      <c r="O3031" s="400"/>
      <c r="P3031" s="400"/>
      <c r="Q3031" s="400"/>
      <c r="R3031" s="400"/>
      <c r="S3031" s="400"/>
      <c r="T3031" s="400"/>
      <c r="V3031" s="403"/>
      <c r="W3031" s="403"/>
      <c r="X3031" s="403"/>
      <c r="Y3031" s="400"/>
      <c r="Z3031" s="400"/>
      <c r="AA3031" s="400"/>
      <c r="AB3031" s="400"/>
      <c r="AC3031" s="400"/>
      <c r="AD3031" s="400"/>
      <c r="AE3031" s="400"/>
      <c r="AF3031" s="400"/>
      <c r="AG3031" s="408"/>
      <c r="AH3031" s="400"/>
      <c r="AI3031" s="400"/>
      <c r="AJ3031" s="400"/>
      <c r="AK3031" s="400"/>
      <c r="AL3031" s="6"/>
      <c r="AM3031" s="6"/>
      <c r="AN3031" s="8"/>
    </row>
    <row r="3032" spans="1:40">
      <c r="A3032" s="725"/>
      <c r="B3032" s="727"/>
      <c r="C3032" s="726"/>
      <c r="D3032" s="726"/>
      <c r="E3032" s="400"/>
      <c r="F3032" s="401"/>
      <c r="G3032" s="400"/>
      <c r="H3032" s="400"/>
      <c r="I3032" s="400"/>
      <c r="J3032" s="409"/>
      <c r="K3032" s="400"/>
      <c r="L3032" s="400"/>
      <c r="M3032" s="400"/>
      <c r="N3032" s="400"/>
      <c r="O3032" s="400"/>
      <c r="P3032" s="400"/>
      <c r="Q3032" s="400"/>
      <c r="R3032" s="400"/>
      <c r="S3032" s="400"/>
      <c r="T3032" s="400"/>
      <c r="V3032" s="403"/>
      <c r="W3032" s="403"/>
      <c r="X3032" s="403"/>
      <c r="Y3032" s="400"/>
      <c r="Z3032" s="400"/>
      <c r="AA3032" s="400"/>
      <c r="AB3032" s="400"/>
      <c r="AC3032" s="400"/>
      <c r="AD3032" s="400"/>
      <c r="AE3032" s="400"/>
      <c r="AF3032" s="400"/>
      <c r="AG3032" s="408"/>
      <c r="AH3032" s="400"/>
      <c r="AI3032" s="400"/>
      <c r="AJ3032" s="400"/>
      <c r="AK3032" s="400"/>
      <c r="AL3032" s="6"/>
      <c r="AM3032" s="6"/>
      <c r="AN3032" s="8"/>
    </row>
    <row r="3033" spans="1:40">
      <c r="A3033" s="725"/>
      <c r="B3033" s="727"/>
      <c r="C3033" s="726"/>
      <c r="D3033" s="726"/>
      <c r="E3033" s="400"/>
      <c r="F3033" s="401"/>
      <c r="G3033" s="400"/>
      <c r="H3033" s="400"/>
      <c r="I3033" s="400"/>
      <c r="J3033" s="409"/>
      <c r="K3033" s="400"/>
      <c r="L3033" s="400"/>
      <c r="M3033" s="400"/>
      <c r="N3033" s="400"/>
      <c r="O3033" s="400"/>
      <c r="P3033" s="400"/>
      <c r="Q3033" s="400"/>
      <c r="R3033" s="400"/>
      <c r="S3033" s="400"/>
      <c r="T3033" s="400"/>
      <c r="V3033" s="403"/>
      <c r="W3033" s="403"/>
      <c r="X3033" s="403"/>
      <c r="Y3033" s="400"/>
      <c r="Z3033" s="400"/>
      <c r="AA3033" s="400"/>
      <c r="AB3033" s="400"/>
      <c r="AC3033" s="400"/>
      <c r="AD3033" s="400"/>
      <c r="AE3033" s="400"/>
      <c r="AF3033" s="400"/>
      <c r="AG3033" s="408"/>
      <c r="AH3033" s="400"/>
      <c r="AI3033" s="400"/>
      <c r="AJ3033" s="400"/>
      <c r="AK3033" s="400"/>
      <c r="AL3033" s="6"/>
      <c r="AM3033" s="6"/>
      <c r="AN3033" s="8"/>
    </row>
    <row r="3034" spans="1:40">
      <c r="A3034" s="725"/>
      <c r="B3034" s="727"/>
      <c r="C3034" s="726"/>
      <c r="D3034" s="726"/>
      <c r="E3034" s="400"/>
      <c r="F3034" s="401"/>
      <c r="G3034" s="400"/>
      <c r="H3034" s="400"/>
      <c r="I3034" s="400"/>
      <c r="J3034" s="409"/>
      <c r="K3034" s="400"/>
      <c r="L3034" s="400"/>
      <c r="M3034" s="400"/>
      <c r="N3034" s="400"/>
      <c r="O3034" s="400"/>
      <c r="P3034" s="400"/>
      <c r="Q3034" s="400"/>
      <c r="R3034" s="400"/>
      <c r="S3034" s="400"/>
      <c r="T3034" s="400"/>
      <c r="V3034" s="403"/>
      <c r="W3034" s="403"/>
      <c r="X3034" s="403"/>
      <c r="Y3034" s="400"/>
      <c r="Z3034" s="400"/>
      <c r="AA3034" s="400"/>
      <c r="AB3034" s="400"/>
      <c r="AC3034" s="400"/>
      <c r="AD3034" s="400"/>
      <c r="AE3034" s="400"/>
      <c r="AF3034" s="400"/>
      <c r="AG3034" s="408"/>
      <c r="AH3034" s="400"/>
      <c r="AI3034" s="400"/>
      <c r="AJ3034" s="400"/>
      <c r="AK3034" s="400"/>
      <c r="AL3034" s="6"/>
      <c r="AM3034" s="6"/>
      <c r="AN3034" s="8"/>
    </row>
    <row r="3035" spans="1:40">
      <c r="A3035" s="725"/>
      <c r="B3035" s="727"/>
      <c r="C3035" s="726"/>
      <c r="D3035" s="726"/>
      <c r="E3035" s="400"/>
      <c r="F3035" s="401"/>
      <c r="G3035" s="400"/>
      <c r="H3035" s="400"/>
      <c r="I3035" s="400"/>
      <c r="J3035" s="409"/>
      <c r="K3035" s="400"/>
      <c r="L3035" s="400"/>
      <c r="M3035" s="400"/>
      <c r="N3035" s="400"/>
      <c r="O3035" s="400"/>
      <c r="P3035" s="400"/>
      <c r="Q3035" s="400"/>
      <c r="R3035" s="400"/>
      <c r="S3035" s="400"/>
      <c r="T3035" s="400"/>
      <c r="V3035" s="403"/>
      <c r="W3035" s="403"/>
      <c r="X3035" s="403"/>
      <c r="Y3035" s="400"/>
      <c r="Z3035" s="400"/>
      <c r="AA3035" s="400"/>
      <c r="AB3035" s="400"/>
      <c r="AC3035" s="400"/>
      <c r="AD3035" s="400"/>
      <c r="AE3035" s="400"/>
      <c r="AF3035" s="400"/>
      <c r="AG3035" s="408"/>
      <c r="AH3035" s="400"/>
      <c r="AI3035" s="400"/>
      <c r="AJ3035" s="400"/>
      <c r="AK3035" s="400"/>
      <c r="AL3035" s="6"/>
      <c r="AM3035" s="6"/>
      <c r="AN3035" s="8"/>
    </row>
    <row r="3036" spans="1:40">
      <c r="A3036" s="725"/>
      <c r="B3036" s="727"/>
      <c r="C3036" s="726"/>
      <c r="D3036" s="726"/>
      <c r="E3036" s="400"/>
      <c r="F3036" s="401"/>
      <c r="G3036" s="400"/>
      <c r="H3036" s="400"/>
      <c r="I3036" s="400"/>
      <c r="J3036" s="409"/>
      <c r="K3036" s="400"/>
      <c r="L3036" s="400"/>
      <c r="M3036" s="400"/>
      <c r="N3036" s="400"/>
      <c r="O3036" s="400"/>
      <c r="P3036" s="400"/>
      <c r="Q3036" s="400"/>
      <c r="R3036" s="400"/>
      <c r="S3036" s="400"/>
      <c r="T3036" s="400"/>
      <c r="V3036" s="403"/>
      <c r="W3036" s="403"/>
      <c r="X3036" s="403"/>
      <c r="Y3036" s="400"/>
      <c r="Z3036" s="400"/>
      <c r="AA3036" s="400"/>
      <c r="AB3036" s="400"/>
      <c r="AC3036" s="400"/>
      <c r="AD3036" s="400"/>
      <c r="AE3036" s="400"/>
      <c r="AF3036" s="400"/>
      <c r="AG3036" s="408"/>
      <c r="AH3036" s="400"/>
      <c r="AI3036" s="400"/>
      <c r="AJ3036" s="400"/>
      <c r="AK3036" s="400"/>
      <c r="AL3036" s="6"/>
      <c r="AM3036" s="6"/>
      <c r="AN3036" s="8"/>
    </row>
    <row r="3037" spans="1:40">
      <c r="A3037" s="725"/>
      <c r="B3037" s="727"/>
      <c r="C3037" s="726"/>
      <c r="D3037" s="726"/>
      <c r="E3037" s="400"/>
      <c r="F3037" s="401"/>
      <c r="G3037" s="400"/>
      <c r="H3037" s="400"/>
      <c r="I3037" s="400"/>
      <c r="J3037" s="409"/>
      <c r="K3037" s="400"/>
      <c r="L3037" s="400"/>
      <c r="M3037" s="400"/>
      <c r="N3037" s="400"/>
      <c r="O3037" s="400"/>
      <c r="P3037" s="400"/>
      <c r="Q3037" s="400"/>
      <c r="R3037" s="400"/>
      <c r="S3037" s="400"/>
      <c r="T3037" s="400"/>
      <c r="V3037" s="403"/>
      <c r="W3037" s="403"/>
      <c r="X3037" s="403"/>
      <c r="Y3037" s="400"/>
      <c r="Z3037" s="400"/>
      <c r="AA3037" s="400"/>
      <c r="AB3037" s="400"/>
      <c r="AC3037" s="400"/>
      <c r="AD3037" s="400"/>
      <c r="AE3037" s="400"/>
      <c r="AF3037" s="400"/>
      <c r="AG3037" s="408"/>
      <c r="AH3037" s="400"/>
      <c r="AI3037" s="400"/>
      <c r="AJ3037" s="400"/>
      <c r="AK3037" s="400"/>
      <c r="AL3037" s="6"/>
      <c r="AM3037" s="6"/>
      <c r="AN3037" s="8"/>
    </row>
    <row r="3038" spans="1:40">
      <c r="A3038" s="725"/>
      <c r="B3038" s="727"/>
      <c r="C3038" s="726"/>
      <c r="D3038" s="726"/>
      <c r="E3038" s="400"/>
      <c r="F3038" s="401"/>
      <c r="G3038" s="400"/>
      <c r="H3038" s="400"/>
      <c r="I3038" s="400"/>
      <c r="J3038" s="409"/>
      <c r="K3038" s="400"/>
      <c r="L3038" s="400"/>
      <c r="M3038" s="400"/>
      <c r="N3038" s="400"/>
      <c r="O3038" s="400"/>
      <c r="P3038" s="400"/>
      <c r="Q3038" s="400"/>
      <c r="R3038" s="400"/>
      <c r="S3038" s="400"/>
      <c r="T3038" s="400"/>
      <c r="V3038" s="403"/>
      <c r="W3038" s="403"/>
      <c r="X3038" s="403"/>
      <c r="Y3038" s="400"/>
      <c r="Z3038" s="400"/>
      <c r="AA3038" s="400"/>
      <c r="AB3038" s="400"/>
      <c r="AC3038" s="400"/>
      <c r="AD3038" s="400"/>
      <c r="AE3038" s="400"/>
      <c r="AF3038" s="400"/>
      <c r="AG3038" s="408"/>
      <c r="AH3038" s="400"/>
      <c r="AI3038" s="400"/>
      <c r="AJ3038" s="400"/>
      <c r="AK3038" s="400"/>
      <c r="AL3038" s="6"/>
      <c r="AM3038" s="6"/>
      <c r="AN3038" s="8"/>
    </row>
    <row r="3039" spans="1:40">
      <c r="A3039" s="725"/>
      <c r="B3039" s="727"/>
      <c r="C3039" s="726"/>
      <c r="D3039" s="726"/>
      <c r="E3039" s="400"/>
      <c r="F3039" s="401"/>
      <c r="G3039" s="400"/>
      <c r="H3039" s="400"/>
      <c r="I3039" s="400"/>
      <c r="J3039" s="409"/>
      <c r="K3039" s="400"/>
      <c r="L3039" s="400"/>
      <c r="M3039" s="400"/>
      <c r="N3039" s="400"/>
      <c r="O3039" s="400"/>
      <c r="P3039" s="400"/>
      <c r="Q3039" s="400"/>
      <c r="R3039" s="400"/>
      <c r="S3039" s="400"/>
      <c r="T3039" s="400"/>
      <c r="V3039" s="403"/>
      <c r="W3039" s="403"/>
      <c r="X3039" s="403"/>
      <c r="Y3039" s="400"/>
      <c r="Z3039" s="400"/>
      <c r="AA3039" s="400"/>
      <c r="AB3039" s="400"/>
      <c r="AC3039" s="400"/>
      <c r="AD3039" s="400"/>
      <c r="AE3039" s="400"/>
      <c r="AF3039" s="400"/>
      <c r="AG3039" s="408"/>
      <c r="AH3039" s="400"/>
      <c r="AI3039" s="400"/>
      <c r="AJ3039" s="400"/>
      <c r="AK3039" s="400"/>
      <c r="AL3039" s="6"/>
      <c r="AM3039" s="6"/>
      <c r="AN3039" s="8"/>
    </row>
    <row r="3040" spans="1:40">
      <c r="A3040" s="725"/>
      <c r="B3040" s="727"/>
      <c r="C3040" s="726"/>
      <c r="D3040" s="726"/>
      <c r="E3040" s="400"/>
      <c r="F3040" s="401"/>
      <c r="G3040" s="400"/>
      <c r="H3040" s="400"/>
      <c r="I3040" s="400"/>
      <c r="J3040" s="409"/>
      <c r="K3040" s="400"/>
      <c r="L3040" s="400"/>
      <c r="M3040" s="400"/>
      <c r="N3040" s="400"/>
      <c r="O3040" s="400"/>
      <c r="P3040" s="400"/>
      <c r="Q3040" s="400"/>
      <c r="R3040" s="400"/>
      <c r="S3040" s="400"/>
      <c r="T3040" s="400"/>
      <c r="V3040" s="403"/>
      <c r="W3040" s="403"/>
      <c r="X3040" s="403"/>
      <c r="Y3040" s="400"/>
      <c r="Z3040" s="400"/>
      <c r="AA3040" s="400"/>
      <c r="AB3040" s="400"/>
      <c r="AC3040" s="400"/>
      <c r="AD3040" s="400"/>
      <c r="AE3040" s="400"/>
      <c r="AF3040" s="400"/>
      <c r="AG3040" s="408"/>
      <c r="AH3040" s="400"/>
      <c r="AI3040" s="400"/>
      <c r="AJ3040" s="400"/>
      <c r="AK3040" s="400"/>
      <c r="AL3040" s="6"/>
      <c r="AM3040" s="6"/>
      <c r="AN3040" s="8"/>
    </row>
    <row r="3041" spans="1:40">
      <c r="A3041" s="725"/>
      <c r="B3041" s="727"/>
      <c r="C3041" s="726"/>
      <c r="D3041" s="726"/>
      <c r="E3041" s="400"/>
      <c r="F3041" s="401"/>
      <c r="G3041" s="400"/>
      <c r="H3041" s="400"/>
      <c r="I3041" s="400"/>
      <c r="J3041" s="409"/>
      <c r="K3041" s="400"/>
      <c r="L3041" s="400"/>
      <c r="M3041" s="400"/>
      <c r="N3041" s="400"/>
      <c r="O3041" s="400"/>
      <c r="P3041" s="400"/>
      <c r="Q3041" s="400"/>
      <c r="R3041" s="400"/>
      <c r="S3041" s="400"/>
      <c r="T3041" s="400"/>
      <c r="V3041" s="403"/>
      <c r="W3041" s="403"/>
      <c r="X3041" s="403"/>
      <c r="Y3041" s="400"/>
      <c r="Z3041" s="400"/>
      <c r="AA3041" s="400"/>
      <c r="AB3041" s="400"/>
      <c r="AC3041" s="400"/>
      <c r="AD3041" s="400"/>
      <c r="AE3041" s="400"/>
      <c r="AF3041" s="400"/>
      <c r="AG3041" s="408"/>
      <c r="AH3041" s="400"/>
      <c r="AI3041" s="400"/>
      <c r="AJ3041" s="400"/>
      <c r="AK3041" s="400"/>
      <c r="AL3041" s="6"/>
      <c r="AM3041" s="6"/>
      <c r="AN3041" s="8"/>
    </row>
    <row r="3042" spans="1:40">
      <c r="A3042" s="725"/>
      <c r="B3042" s="727"/>
      <c r="C3042" s="726"/>
      <c r="D3042" s="726"/>
      <c r="E3042" s="400"/>
      <c r="F3042" s="401"/>
      <c r="G3042" s="400"/>
      <c r="H3042" s="400"/>
      <c r="I3042" s="400"/>
      <c r="J3042" s="409"/>
      <c r="K3042" s="400"/>
      <c r="L3042" s="400"/>
      <c r="M3042" s="400"/>
      <c r="N3042" s="400"/>
      <c r="O3042" s="400"/>
      <c r="P3042" s="400"/>
      <c r="Q3042" s="400"/>
      <c r="R3042" s="400"/>
      <c r="S3042" s="400"/>
      <c r="T3042" s="400"/>
      <c r="V3042" s="403"/>
      <c r="W3042" s="403"/>
      <c r="X3042" s="403"/>
      <c r="Y3042" s="400"/>
      <c r="Z3042" s="400"/>
      <c r="AA3042" s="400"/>
      <c r="AB3042" s="400"/>
      <c r="AC3042" s="400"/>
      <c r="AD3042" s="400"/>
      <c r="AE3042" s="400"/>
      <c r="AF3042" s="400"/>
      <c r="AG3042" s="408"/>
      <c r="AH3042" s="400"/>
      <c r="AI3042" s="400"/>
      <c r="AJ3042" s="400"/>
      <c r="AK3042" s="400"/>
      <c r="AL3042" s="6"/>
      <c r="AM3042" s="6"/>
      <c r="AN3042" s="8"/>
    </row>
    <row r="3043" spans="1:40">
      <c r="A3043" s="725"/>
      <c r="B3043" s="727"/>
      <c r="C3043" s="726"/>
      <c r="D3043" s="726"/>
      <c r="E3043" s="400"/>
      <c r="F3043" s="401"/>
      <c r="G3043" s="400"/>
      <c r="H3043" s="400"/>
      <c r="I3043" s="400"/>
      <c r="J3043" s="409"/>
      <c r="K3043" s="400"/>
      <c r="L3043" s="400"/>
      <c r="M3043" s="400"/>
      <c r="N3043" s="400"/>
      <c r="O3043" s="400"/>
      <c r="P3043" s="400"/>
      <c r="Q3043" s="400"/>
      <c r="R3043" s="400"/>
      <c r="S3043" s="400"/>
      <c r="T3043" s="400"/>
      <c r="V3043" s="403"/>
      <c r="W3043" s="403"/>
      <c r="X3043" s="403"/>
      <c r="Y3043" s="400"/>
      <c r="Z3043" s="400"/>
      <c r="AA3043" s="400"/>
      <c r="AB3043" s="400"/>
      <c r="AC3043" s="400"/>
      <c r="AD3043" s="400"/>
      <c r="AE3043" s="400"/>
      <c r="AF3043" s="400"/>
      <c r="AG3043" s="408"/>
      <c r="AH3043" s="400"/>
      <c r="AI3043" s="400"/>
      <c r="AJ3043" s="400"/>
      <c r="AK3043" s="400"/>
      <c r="AL3043" s="6"/>
      <c r="AM3043" s="6"/>
      <c r="AN3043" s="8"/>
    </row>
    <row r="3044" spans="1:40">
      <c r="A3044" s="725"/>
      <c r="B3044" s="727"/>
      <c r="C3044" s="726"/>
      <c r="D3044" s="726"/>
      <c r="E3044" s="400"/>
      <c r="F3044" s="401"/>
      <c r="G3044" s="400"/>
      <c r="H3044" s="400"/>
      <c r="I3044" s="400"/>
      <c r="J3044" s="409"/>
      <c r="K3044" s="400"/>
      <c r="L3044" s="400"/>
      <c r="M3044" s="400"/>
      <c r="N3044" s="400"/>
      <c r="O3044" s="400"/>
      <c r="P3044" s="400"/>
      <c r="Q3044" s="400"/>
      <c r="R3044" s="400"/>
      <c r="S3044" s="400"/>
      <c r="T3044" s="400"/>
      <c r="V3044" s="403"/>
      <c r="W3044" s="403"/>
      <c r="X3044" s="403"/>
      <c r="Y3044" s="400"/>
      <c r="Z3044" s="400"/>
      <c r="AA3044" s="400"/>
      <c r="AB3044" s="400"/>
      <c r="AC3044" s="400"/>
      <c r="AD3044" s="400"/>
      <c r="AE3044" s="400"/>
      <c r="AF3044" s="400"/>
      <c r="AG3044" s="408"/>
      <c r="AH3044" s="400"/>
      <c r="AI3044" s="400"/>
      <c r="AJ3044" s="400"/>
      <c r="AK3044" s="400"/>
      <c r="AL3044" s="6"/>
      <c r="AM3044" s="6"/>
      <c r="AN3044" s="8"/>
    </row>
    <row r="3045" spans="1:40">
      <c r="A3045" s="725"/>
      <c r="B3045" s="727"/>
      <c r="C3045" s="726"/>
      <c r="D3045" s="726"/>
      <c r="E3045" s="400"/>
      <c r="F3045" s="401"/>
      <c r="G3045" s="400"/>
      <c r="H3045" s="400"/>
      <c r="I3045" s="400"/>
      <c r="J3045" s="409"/>
      <c r="K3045" s="400"/>
      <c r="L3045" s="400"/>
      <c r="M3045" s="400"/>
      <c r="N3045" s="400"/>
      <c r="O3045" s="400"/>
      <c r="P3045" s="400"/>
      <c r="Q3045" s="400"/>
      <c r="R3045" s="400"/>
      <c r="S3045" s="400"/>
      <c r="T3045" s="400"/>
      <c r="V3045" s="403"/>
      <c r="W3045" s="403"/>
      <c r="X3045" s="403"/>
      <c r="Y3045" s="400"/>
      <c r="Z3045" s="400"/>
      <c r="AA3045" s="400"/>
      <c r="AB3045" s="400"/>
      <c r="AC3045" s="400"/>
      <c r="AD3045" s="400"/>
      <c r="AE3045" s="400"/>
      <c r="AF3045" s="400"/>
      <c r="AG3045" s="408"/>
      <c r="AH3045" s="400"/>
      <c r="AI3045" s="400"/>
      <c r="AJ3045" s="400"/>
      <c r="AK3045" s="400"/>
      <c r="AL3045" s="6"/>
      <c r="AM3045" s="6"/>
      <c r="AN3045" s="8"/>
    </row>
    <row r="3046" spans="1:40">
      <c r="A3046" s="725"/>
      <c r="B3046" s="727"/>
      <c r="C3046" s="726"/>
      <c r="D3046" s="726"/>
      <c r="E3046" s="400"/>
      <c r="F3046" s="401"/>
      <c r="G3046" s="400"/>
      <c r="H3046" s="400"/>
      <c r="I3046" s="400"/>
      <c r="J3046" s="409"/>
      <c r="K3046" s="400"/>
      <c r="L3046" s="400"/>
      <c r="M3046" s="400"/>
      <c r="N3046" s="400"/>
      <c r="O3046" s="400"/>
      <c r="P3046" s="400"/>
      <c r="Q3046" s="400"/>
      <c r="R3046" s="400"/>
      <c r="S3046" s="400"/>
      <c r="T3046" s="400"/>
      <c r="V3046" s="403"/>
      <c r="W3046" s="403"/>
      <c r="X3046" s="403"/>
      <c r="Y3046" s="400"/>
      <c r="Z3046" s="400"/>
      <c r="AA3046" s="400"/>
      <c r="AB3046" s="400"/>
      <c r="AC3046" s="400"/>
      <c r="AD3046" s="400"/>
      <c r="AE3046" s="400"/>
      <c r="AF3046" s="400"/>
      <c r="AG3046" s="408"/>
      <c r="AH3046" s="400"/>
      <c r="AI3046" s="400"/>
      <c r="AJ3046" s="400"/>
      <c r="AK3046" s="400"/>
      <c r="AL3046" s="6"/>
      <c r="AM3046" s="6"/>
      <c r="AN3046" s="8"/>
    </row>
    <row r="3047" spans="1:40">
      <c r="A3047" s="725"/>
      <c r="B3047" s="727"/>
      <c r="C3047" s="726"/>
      <c r="D3047" s="726"/>
      <c r="E3047" s="400"/>
      <c r="F3047" s="401"/>
      <c r="G3047" s="400"/>
      <c r="H3047" s="400"/>
      <c r="I3047" s="400"/>
      <c r="J3047" s="409"/>
      <c r="K3047" s="400"/>
      <c r="L3047" s="400"/>
      <c r="M3047" s="400"/>
      <c r="N3047" s="400"/>
      <c r="O3047" s="400"/>
      <c r="P3047" s="400"/>
      <c r="Q3047" s="400"/>
      <c r="R3047" s="400"/>
      <c r="S3047" s="400"/>
      <c r="T3047" s="400"/>
      <c r="V3047" s="403"/>
      <c r="W3047" s="403"/>
      <c r="X3047" s="403"/>
      <c r="Y3047" s="400"/>
      <c r="Z3047" s="400"/>
      <c r="AA3047" s="400"/>
      <c r="AB3047" s="400"/>
      <c r="AC3047" s="400"/>
      <c r="AD3047" s="400"/>
      <c r="AE3047" s="400"/>
      <c r="AF3047" s="400"/>
      <c r="AG3047" s="408"/>
      <c r="AH3047" s="400"/>
      <c r="AI3047" s="400"/>
      <c r="AJ3047" s="400"/>
      <c r="AK3047" s="400"/>
      <c r="AL3047" s="6"/>
      <c r="AM3047" s="6"/>
      <c r="AN3047" s="8"/>
    </row>
    <row r="3048" spans="1:40">
      <c r="A3048" s="725"/>
      <c r="B3048" s="727"/>
      <c r="C3048" s="726"/>
      <c r="D3048" s="726"/>
      <c r="E3048" s="400"/>
      <c r="F3048" s="401"/>
      <c r="G3048" s="400"/>
      <c r="H3048" s="400"/>
      <c r="I3048" s="400"/>
      <c r="J3048" s="409"/>
      <c r="K3048" s="400"/>
      <c r="L3048" s="400"/>
      <c r="M3048" s="400"/>
      <c r="N3048" s="400"/>
      <c r="O3048" s="400"/>
      <c r="P3048" s="400"/>
      <c r="Q3048" s="400"/>
      <c r="R3048" s="400"/>
      <c r="S3048" s="400"/>
      <c r="T3048" s="400"/>
      <c r="V3048" s="403"/>
      <c r="W3048" s="403"/>
      <c r="X3048" s="403"/>
      <c r="Y3048" s="400"/>
      <c r="Z3048" s="400"/>
      <c r="AA3048" s="400"/>
      <c r="AB3048" s="400"/>
      <c r="AC3048" s="400"/>
      <c r="AD3048" s="400"/>
      <c r="AE3048" s="400"/>
      <c r="AF3048" s="400"/>
      <c r="AG3048" s="408"/>
      <c r="AH3048" s="400"/>
      <c r="AI3048" s="400"/>
      <c r="AJ3048" s="400"/>
      <c r="AK3048" s="400"/>
      <c r="AL3048" s="6"/>
      <c r="AM3048" s="6"/>
      <c r="AN3048" s="8"/>
    </row>
    <row r="3049" spans="1:40">
      <c r="A3049" s="725"/>
      <c r="B3049" s="727"/>
      <c r="C3049" s="726"/>
      <c r="D3049" s="726"/>
      <c r="E3049" s="400"/>
      <c r="F3049" s="401"/>
      <c r="G3049" s="400"/>
      <c r="H3049" s="400"/>
      <c r="I3049" s="400"/>
      <c r="J3049" s="409"/>
      <c r="K3049" s="400"/>
      <c r="L3049" s="400"/>
      <c r="M3049" s="400"/>
      <c r="N3049" s="400"/>
      <c r="O3049" s="400"/>
      <c r="P3049" s="400"/>
      <c r="Q3049" s="400"/>
      <c r="R3049" s="400"/>
      <c r="S3049" s="400"/>
      <c r="T3049" s="400"/>
      <c r="V3049" s="403"/>
      <c r="W3049" s="403"/>
      <c r="X3049" s="403"/>
      <c r="Y3049" s="400"/>
      <c r="Z3049" s="400"/>
      <c r="AA3049" s="400"/>
      <c r="AB3049" s="400"/>
      <c r="AC3049" s="400"/>
      <c r="AD3049" s="400"/>
      <c r="AE3049" s="400"/>
      <c r="AF3049" s="400"/>
      <c r="AG3049" s="408"/>
      <c r="AH3049" s="400"/>
      <c r="AI3049" s="400"/>
      <c r="AJ3049" s="400"/>
      <c r="AK3049" s="400"/>
      <c r="AL3049" s="6"/>
      <c r="AM3049" s="6"/>
      <c r="AN3049" s="8"/>
    </row>
    <row r="3050" spans="1:40">
      <c r="A3050" s="725"/>
      <c r="B3050" s="727"/>
      <c r="C3050" s="726"/>
      <c r="D3050" s="726"/>
      <c r="E3050" s="400"/>
      <c r="F3050" s="401"/>
      <c r="G3050" s="400"/>
      <c r="H3050" s="400"/>
      <c r="I3050" s="400"/>
      <c r="J3050" s="409"/>
      <c r="K3050" s="400"/>
      <c r="L3050" s="400"/>
      <c r="M3050" s="400"/>
      <c r="N3050" s="400"/>
      <c r="O3050" s="400"/>
      <c r="P3050" s="400"/>
      <c r="Q3050" s="400"/>
      <c r="R3050" s="400"/>
      <c r="S3050" s="400"/>
      <c r="T3050" s="400"/>
      <c r="V3050" s="403"/>
      <c r="W3050" s="403"/>
      <c r="X3050" s="403"/>
      <c r="Y3050" s="400"/>
      <c r="Z3050" s="400"/>
      <c r="AA3050" s="400"/>
      <c r="AB3050" s="400"/>
      <c r="AC3050" s="400"/>
      <c r="AD3050" s="400"/>
      <c r="AE3050" s="400"/>
      <c r="AF3050" s="400"/>
      <c r="AG3050" s="408"/>
      <c r="AH3050" s="400"/>
      <c r="AI3050" s="400"/>
      <c r="AJ3050" s="400"/>
      <c r="AK3050" s="400"/>
      <c r="AL3050" s="6"/>
      <c r="AM3050" s="6"/>
      <c r="AN3050" s="8"/>
    </row>
    <row r="3051" spans="1:40">
      <c r="A3051" s="725"/>
      <c r="B3051" s="727"/>
      <c r="C3051" s="726"/>
      <c r="D3051" s="726"/>
      <c r="E3051" s="400"/>
      <c r="F3051" s="401"/>
      <c r="G3051" s="400"/>
      <c r="H3051" s="400"/>
      <c r="I3051" s="400"/>
      <c r="J3051" s="409"/>
      <c r="K3051" s="400"/>
      <c r="L3051" s="400"/>
      <c r="M3051" s="400"/>
      <c r="N3051" s="400"/>
      <c r="O3051" s="400"/>
      <c r="P3051" s="400"/>
      <c r="Q3051" s="400"/>
      <c r="R3051" s="400"/>
      <c r="S3051" s="400"/>
      <c r="T3051" s="400"/>
      <c r="V3051" s="403"/>
      <c r="W3051" s="403"/>
      <c r="X3051" s="403"/>
      <c r="Y3051" s="400"/>
      <c r="Z3051" s="400"/>
      <c r="AA3051" s="400"/>
      <c r="AB3051" s="400"/>
      <c r="AC3051" s="400"/>
      <c r="AD3051" s="400"/>
      <c r="AE3051" s="400"/>
      <c r="AF3051" s="400"/>
      <c r="AG3051" s="408"/>
      <c r="AH3051" s="400"/>
      <c r="AI3051" s="400"/>
      <c r="AJ3051" s="400"/>
      <c r="AK3051" s="400"/>
      <c r="AL3051" s="6"/>
      <c r="AM3051" s="6"/>
      <c r="AN3051" s="8"/>
    </row>
    <row r="3052" spans="1:40">
      <c r="A3052" s="725"/>
      <c r="B3052" s="727"/>
      <c r="C3052" s="726"/>
      <c r="D3052" s="726"/>
      <c r="E3052" s="400"/>
      <c r="F3052" s="401"/>
      <c r="G3052" s="400"/>
      <c r="H3052" s="400"/>
      <c r="I3052" s="400"/>
      <c r="J3052" s="409"/>
      <c r="K3052" s="400"/>
      <c r="L3052" s="400"/>
      <c r="M3052" s="400"/>
      <c r="N3052" s="400"/>
      <c r="O3052" s="400"/>
      <c r="P3052" s="400"/>
      <c r="Q3052" s="400"/>
      <c r="R3052" s="400"/>
      <c r="S3052" s="400"/>
      <c r="T3052" s="400"/>
      <c r="V3052" s="403"/>
      <c r="W3052" s="403"/>
      <c r="X3052" s="403"/>
      <c r="Y3052" s="400"/>
      <c r="Z3052" s="400"/>
      <c r="AA3052" s="400"/>
      <c r="AB3052" s="400"/>
      <c r="AC3052" s="400"/>
      <c r="AD3052" s="400"/>
      <c r="AE3052" s="400"/>
      <c r="AF3052" s="400"/>
      <c r="AG3052" s="408"/>
      <c r="AH3052" s="400"/>
      <c r="AI3052" s="400"/>
      <c r="AJ3052" s="400"/>
      <c r="AK3052" s="400"/>
      <c r="AL3052" s="6"/>
      <c r="AM3052" s="6"/>
      <c r="AN3052" s="8"/>
    </row>
    <row r="3053" spans="1:40">
      <c r="A3053" s="725"/>
      <c r="B3053" s="727"/>
      <c r="C3053" s="726"/>
      <c r="D3053" s="726"/>
      <c r="E3053" s="400"/>
      <c r="F3053" s="401"/>
      <c r="G3053" s="400"/>
      <c r="H3053" s="400"/>
      <c r="I3053" s="400"/>
      <c r="J3053" s="409"/>
      <c r="K3053" s="400"/>
      <c r="L3053" s="400"/>
      <c r="M3053" s="400"/>
      <c r="N3053" s="400"/>
      <c r="O3053" s="400"/>
      <c r="P3053" s="400"/>
      <c r="Q3053" s="400"/>
      <c r="R3053" s="400"/>
      <c r="S3053" s="400"/>
      <c r="T3053" s="400"/>
      <c r="V3053" s="403"/>
      <c r="W3053" s="403"/>
      <c r="X3053" s="403"/>
      <c r="Y3053" s="400"/>
      <c r="Z3053" s="400"/>
      <c r="AA3053" s="400"/>
      <c r="AB3053" s="400"/>
      <c r="AC3053" s="400"/>
      <c r="AD3053" s="400"/>
      <c r="AE3053" s="400"/>
      <c r="AF3053" s="400"/>
      <c r="AG3053" s="408"/>
      <c r="AH3053" s="400"/>
      <c r="AI3053" s="400"/>
      <c r="AJ3053" s="400"/>
      <c r="AK3053" s="400"/>
      <c r="AL3053" s="6"/>
      <c r="AM3053" s="6"/>
      <c r="AN3053" s="8"/>
    </row>
    <row r="3054" spans="1:40">
      <c r="A3054" s="725"/>
      <c r="B3054" s="727"/>
      <c r="C3054" s="726"/>
      <c r="D3054" s="726"/>
      <c r="E3054" s="400"/>
      <c r="F3054" s="401"/>
      <c r="G3054" s="400"/>
      <c r="H3054" s="400"/>
      <c r="I3054" s="400"/>
      <c r="J3054" s="409"/>
      <c r="K3054" s="400"/>
      <c r="L3054" s="400"/>
      <c r="M3054" s="400"/>
      <c r="N3054" s="400"/>
      <c r="O3054" s="400"/>
      <c r="P3054" s="400"/>
      <c r="Q3054" s="400"/>
      <c r="R3054" s="400"/>
      <c r="S3054" s="400"/>
      <c r="T3054" s="400"/>
      <c r="V3054" s="403"/>
      <c r="W3054" s="403"/>
      <c r="X3054" s="403"/>
      <c r="Y3054" s="400"/>
      <c r="Z3054" s="400"/>
      <c r="AA3054" s="400"/>
      <c r="AB3054" s="400"/>
      <c r="AC3054" s="400"/>
      <c r="AD3054" s="400"/>
      <c r="AE3054" s="400"/>
      <c r="AF3054" s="400"/>
      <c r="AG3054" s="408"/>
      <c r="AH3054" s="400"/>
      <c r="AI3054" s="400"/>
      <c r="AJ3054" s="400"/>
      <c r="AK3054" s="400"/>
      <c r="AL3054" s="6"/>
      <c r="AM3054" s="6"/>
      <c r="AN3054" s="8"/>
    </row>
    <row r="3055" spans="1:40">
      <c r="A3055" s="725"/>
      <c r="B3055" s="727"/>
      <c r="C3055" s="726"/>
      <c r="D3055" s="726"/>
      <c r="E3055" s="400"/>
      <c r="F3055" s="401"/>
      <c r="G3055" s="400"/>
      <c r="H3055" s="400"/>
      <c r="I3055" s="400"/>
      <c r="J3055" s="409"/>
      <c r="K3055" s="400"/>
      <c r="L3055" s="400"/>
      <c r="M3055" s="400"/>
      <c r="N3055" s="400"/>
      <c r="O3055" s="400"/>
      <c r="P3055" s="400"/>
      <c r="Q3055" s="400"/>
      <c r="R3055" s="400"/>
      <c r="S3055" s="400"/>
      <c r="T3055" s="400"/>
      <c r="V3055" s="403"/>
      <c r="W3055" s="403"/>
      <c r="X3055" s="403"/>
      <c r="Y3055" s="400"/>
      <c r="Z3055" s="400"/>
      <c r="AA3055" s="400"/>
      <c r="AB3055" s="400"/>
      <c r="AC3055" s="400"/>
      <c r="AD3055" s="400"/>
      <c r="AE3055" s="400"/>
      <c r="AF3055" s="400"/>
      <c r="AG3055" s="408"/>
      <c r="AH3055" s="400"/>
      <c r="AI3055" s="400"/>
      <c r="AJ3055" s="400"/>
      <c r="AK3055" s="400"/>
      <c r="AL3055" s="6"/>
      <c r="AM3055" s="6"/>
      <c r="AN3055" s="8"/>
    </row>
    <row r="3056" spans="1:40">
      <c r="A3056" s="725"/>
      <c r="B3056" s="727"/>
      <c r="C3056" s="726"/>
      <c r="D3056" s="726"/>
      <c r="E3056" s="400"/>
      <c r="F3056" s="401"/>
      <c r="G3056" s="400"/>
      <c r="H3056" s="400"/>
      <c r="I3056" s="400"/>
      <c r="J3056" s="409"/>
      <c r="K3056" s="400"/>
      <c r="L3056" s="400"/>
      <c r="M3056" s="400"/>
      <c r="N3056" s="400"/>
      <c r="O3056" s="400"/>
      <c r="P3056" s="400"/>
      <c r="Q3056" s="400"/>
      <c r="R3056" s="400"/>
      <c r="S3056" s="400"/>
      <c r="T3056" s="400"/>
      <c r="V3056" s="403"/>
      <c r="W3056" s="403"/>
      <c r="X3056" s="403"/>
      <c r="Y3056" s="400"/>
      <c r="Z3056" s="400"/>
      <c r="AA3056" s="400"/>
      <c r="AB3056" s="400"/>
      <c r="AC3056" s="400"/>
      <c r="AD3056" s="400"/>
      <c r="AE3056" s="400"/>
      <c r="AF3056" s="400"/>
      <c r="AG3056" s="408"/>
      <c r="AH3056" s="400"/>
      <c r="AI3056" s="400"/>
      <c r="AJ3056" s="400"/>
      <c r="AK3056" s="400"/>
      <c r="AL3056" s="6"/>
      <c r="AM3056" s="6"/>
      <c r="AN3056" s="8"/>
    </row>
    <row r="3057" spans="1:40">
      <c r="A3057" s="725"/>
      <c r="B3057" s="727"/>
      <c r="C3057" s="726"/>
      <c r="D3057" s="726"/>
      <c r="E3057" s="400"/>
      <c r="F3057" s="401"/>
      <c r="G3057" s="400"/>
      <c r="H3057" s="400"/>
      <c r="I3057" s="400"/>
      <c r="J3057" s="409"/>
      <c r="K3057" s="400"/>
      <c r="L3057" s="400"/>
      <c r="M3057" s="400"/>
      <c r="N3057" s="400"/>
      <c r="O3057" s="400"/>
      <c r="P3057" s="400"/>
      <c r="Q3057" s="400"/>
      <c r="R3057" s="400"/>
      <c r="S3057" s="400"/>
      <c r="T3057" s="400"/>
      <c r="V3057" s="403"/>
      <c r="W3057" s="403"/>
      <c r="X3057" s="403"/>
      <c r="Y3057" s="400"/>
      <c r="Z3057" s="400"/>
      <c r="AA3057" s="400"/>
      <c r="AB3057" s="400"/>
      <c r="AC3057" s="400"/>
      <c r="AD3057" s="400"/>
      <c r="AE3057" s="400"/>
      <c r="AF3057" s="400"/>
      <c r="AG3057" s="408"/>
      <c r="AH3057" s="400"/>
      <c r="AI3057" s="400"/>
      <c r="AJ3057" s="400"/>
      <c r="AK3057" s="400"/>
      <c r="AL3057" s="6"/>
      <c r="AM3057" s="6"/>
      <c r="AN3057" s="8"/>
    </row>
    <row r="3058" spans="1:40">
      <c r="A3058" s="725"/>
      <c r="B3058" s="727"/>
      <c r="C3058" s="726"/>
      <c r="D3058" s="726"/>
      <c r="E3058" s="400"/>
      <c r="F3058" s="401"/>
      <c r="G3058" s="400"/>
      <c r="H3058" s="400"/>
      <c r="I3058" s="400"/>
      <c r="J3058" s="409"/>
      <c r="K3058" s="400"/>
      <c r="L3058" s="400"/>
      <c r="M3058" s="400"/>
      <c r="N3058" s="400"/>
      <c r="O3058" s="400"/>
      <c r="P3058" s="400"/>
      <c r="Q3058" s="400"/>
      <c r="R3058" s="400"/>
      <c r="S3058" s="400"/>
      <c r="T3058" s="400"/>
      <c r="V3058" s="403"/>
      <c r="W3058" s="403"/>
      <c r="X3058" s="403"/>
      <c r="Y3058" s="400"/>
      <c r="Z3058" s="400"/>
      <c r="AA3058" s="400"/>
      <c r="AB3058" s="400"/>
      <c r="AC3058" s="400"/>
      <c r="AD3058" s="400"/>
      <c r="AE3058" s="400"/>
      <c r="AF3058" s="400"/>
      <c r="AG3058" s="408"/>
      <c r="AH3058" s="400"/>
      <c r="AI3058" s="400"/>
      <c r="AJ3058" s="400"/>
      <c r="AK3058" s="400"/>
      <c r="AL3058" s="6"/>
      <c r="AM3058" s="6"/>
      <c r="AN3058" s="8"/>
    </row>
    <row r="3059" spans="1:40">
      <c r="A3059" s="725"/>
      <c r="B3059" s="727"/>
      <c r="C3059" s="726"/>
      <c r="D3059" s="726"/>
      <c r="E3059" s="400"/>
      <c r="F3059" s="401"/>
      <c r="G3059" s="400"/>
      <c r="H3059" s="400"/>
      <c r="I3059" s="400"/>
      <c r="J3059" s="409"/>
      <c r="K3059" s="400"/>
      <c r="L3059" s="400"/>
      <c r="M3059" s="400"/>
      <c r="N3059" s="400"/>
      <c r="O3059" s="400"/>
      <c r="P3059" s="400"/>
      <c r="Q3059" s="400"/>
      <c r="R3059" s="400"/>
      <c r="S3059" s="400"/>
      <c r="T3059" s="400"/>
      <c r="V3059" s="403"/>
      <c r="W3059" s="403"/>
      <c r="X3059" s="403"/>
      <c r="Y3059" s="400"/>
      <c r="Z3059" s="400"/>
      <c r="AA3059" s="400"/>
      <c r="AB3059" s="400"/>
      <c r="AC3059" s="400"/>
      <c r="AD3059" s="400"/>
      <c r="AE3059" s="400"/>
      <c r="AF3059" s="400"/>
      <c r="AG3059" s="408"/>
      <c r="AH3059" s="400"/>
      <c r="AI3059" s="400"/>
      <c r="AJ3059" s="400"/>
      <c r="AK3059" s="400"/>
      <c r="AL3059" s="6"/>
      <c r="AM3059" s="6"/>
      <c r="AN3059" s="8"/>
    </row>
    <row r="3060" spans="1:40">
      <c r="A3060" s="725"/>
      <c r="B3060" s="727"/>
      <c r="C3060" s="726"/>
      <c r="D3060" s="726"/>
      <c r="E3060" s="400"/>
      <c r="F3060" s="401"/>
      <c r="G3060" s="400"/>
      <c r="H3060" s="400"/>
      <c r="I3060" s="400"/>
      <c r="J3060" s="409"/>
      <c r="K3060" s="400"/>
      <c r="L3060" s="400"/>
      <c r="M3060" s="400"/>
      <c r="N3060" s="400"/>
      <c r="O3060" s="400"/>
      <c r="P3060" s="400"/>
      <c r="Q3060" s="400"/>
      <c r="R3060" s="400"/>
      <c r="S3060" s="400"/>
      <c r="T3060" s="400"/>
      <c r="V3060" s="403"/>
      <c r="W3060" s="403"/>
      <c r="X3060" s="403"/>
      <c r="Y3060" s="400"/>
      <c r="Z3060" s="400"/>
      <c r="AA3060" s="400"/>
      <c r="AB3060" s="400"/>
      <c r="AC3060" s="400"/>
      <c r="AD3060" s="400"/>
      <c r="AE3060" s="400"/>
      <c r="AF3060" s="400"/>
      <c r="AG3060" s="408"/>
      <c r="AH3060" s="400"/>
      <c r="AI3060" s="400"/>
      <c r="AJ3060" s="400"/>
      <c r="AK3060" s="400"/>
      <c r="AL3060" s="6"/>
      <c r="AM3060" s="6"/>
      <c r="AN3060" s="8"/>
    </row>
    <row r="3061" spans="1:40">
      <c r="A3061" s="725"/>
      <c r="B3061" s="727"/>
      <c r="C3061" s="726"/>
      <c r="D3061" s="726"/>
      <c r="E3061" s="400"/>
      <c r="F3061" s="401"/>
      <c r="G3061" s="400"/>
      <c r="H3061" s="400"/>
      <c r="I3061" s="400"/>
      <c r="J3061" s="409"/>
      <c r="K3061" s="400"/>
      <c r="L3061" s="400"/>
      <c r="M3061" s="400"/>
      <c r="N3061" s="400"/>
      <c r="O3061" s="400"/>
      <c r="P3061" s="400"/>
      <c r="Q3061" s="400"/>
      <c r="R3061" s="400"/>
      <c r="S3061" s="400"/>
      <c r="T3061" s="400"/>
      <c r="V3061" s="403"/>
      <c r="W3061" s="403"/>
      <c r="X3061" s="403"/>
      <c r="Y3061" s="400"/>
      <c r="Z3061" s="400"/>
      <c r="AA3061" s="400"/>
      <c r="AB3061" s="400"/>
      <c r="AC3061" s="400"/>
      <c r="AD3061" s="400"/>
      <c r="AE3061" s="400"/>
      <c r="AF3061" s="400"/>
      <c r="AG3061" s="408"/>
      <c r="AH3061" s="400"/>
      <c r="AI3061" s="400"/>
      <c r="AJ3061" s="400"/>
      <c r="AK3061" s="400"/>
      <c r="AL3061" s="6"/>
      <c r="AM3061" s="6"/>
      <c r="AN3061" s="8"/>
    </row>
    <row r="3062" spans="1:40">
      <c r="A3062" s="725"/>
      <c r="B3062" s="727"/>
      <c r="C3062" s="726"/>
      <c r="D3062" s="726"/>
      <c r="E3062" s="400"/>
      <c r="F3062" s="401"/>
      <c r="G3062" s="400"/>
      <c r="H3062" s="400"/>
      <c r="I3062" s="400"/>
      <c r="J3062" s="409"/>
      <c r="K3062" s="400"/>
      <c r="L3062" s="400"/>
      <c r="M3062" s="400"/>
      <c r="N3062" s="400"/>
      <c r="O3062" s="400"/>
      <c r="P3062" s="400"/>
      <c r="Q3062" s="400"/>
      <c r="R3062" s="400"/>
      <c r="S3062" s="400"/>
      <c r="T3062" s="400"/>
      <c r="V3062" s="403"/>
      <c r="W3062" s="403"/>
      <c r="X3062" s="403"/>
      <c r="Y3062" s="400"/>
      <c r="Z3062" s="400"/>
      <c r="AA3062" s="400"/>
      <c r="AB3062" s="400"/>
      <c r="AC3062" s="400"/>
      <c r="AD3062" s="400"/>
      <c r="AE3062" s="400"/>
      <c r="AF3062" s="400"/>
      <c r="AG3062" s="408"/>
      <c r="AH3062" s="400"/>
      <c r="AI3062" s="400"/>
      <c r="AJ3062" s="400"/>
      <c r="AK3062" s="400"/>
      <c r="AL3062" s="6"/>
      <c r="AM3062" s="6"/>
      <c r="AN3062" s="8"/>
    </row>
    <row r="3063" spans="1:40">
      <c r="A3063" s="725"/>
      <c r="B3063" s="727"/>
      <c r="C3063" s="726"/>
      <c r="D3063" s="726"/>
      <c r="E3063" s="400"/>
      <c r="F3063" s="401"/>
      <c r="G3063" s="400"/>
      <c r="H3063" s="400"/>
      <c r="I3063" s="400"/>
      <c r="J3063" s="409"/>
      <c r="K3063" s="400"/>
      <c r="L3063" s="400"/>
      <c r="M3063" s="400"/>
      <c r="N3063" s="400"/>
      <c r="O3063" s="400"/>
      <c r="P3063" s="400"/>
      <c r="Q3063" s="400"/>
      <c r="R3063" s="400"/>
      <c r="S3063" s="400"/>
      <c r="T3063" s="400"/>
      <c r="V3063" s="403"/>
      <c r="W3063" s="403"/>
      <c r="X3063" s="403"/>
      <c r="Y3063" s="400"/>
      <c r="Z3063" s="400"/>
      <c r="AA3063" s="400"/>
      <c r="AB3063" s="400"/>
      <c r="AC3063" s="400"/>
      <c r="AD3063" s="400"/>
      <c r="AE3063" s="400"/>
      <c r="AF3063" s="400"/>
      <c r="AG3063" s="408"/>
      <c r="AH3063" s="400"/>
      <c r="AI3063" s="400"/>
      <c r="AJ3063" s="400"/>
      <c r="AK3063" s="400"/>
      <c r="AL3063" s="6"/>
      <c r="AM3063" s="6"/>
      <c r="AN3063" s="8"/>
    </row>
    <row r="3064" spans="1:40">
      <c r="A3064" s="725"/>
      <c r="B3064" s="727"/>
      <c r="C3064" s="726"/>
      <c r="D3064" s="726"/>
      <c r="E3064" s="400"/>
      <c r="F3064" s="401"/>
      <c r="G3064" s="400"/>
      <c r="H3064" s="400"/>
      <c r="I3064" s="400"/>
      <c r="J3064" s="409"/>
      <c r="K3064" s="400"/>
      <c r="L3064" s="400"/>
      <c r="M3064" s="400"/>
      <c r="N3064" s="400"/>
      <c r="O3064" s="400"/>
      <c r="P3064" s="400"/>
      <c r="Q3064" s="400"/>
      <c r="R3064" s="400"/>
      <c r="S3064" s="400"/>
      <c r="T3064" s="400"/>
      <c r="V3064" s="403"/>
      <c r="W3064" s="403"/>
      <c r="X3064" s="403"/>
      <c r="Y3064" s="400"/>
      <c r="Z3064" s="400"/>
      <c r="AA3064" s="400"/>
      <c r="AB3064" s="400"/>
      <c r="AC3064" s="400"/>
      <c r="AD3064" s="400"/>
      <c r="AE3064" s="400"/>
      <c r="AF3064" s="400"/>
      <c r="AG3064" s="408"/>
      <c r="AH3064" s="400"/>
      <c r="AI3064" s="400"/>
      <c r="AJ3064" s="400"/>
      <c r="AK3064" s="400"/>
      <c r="AL3064" s="6"/>
      <c r="AM3064" s="6"/>
      <c r="AN3064" s="8"/>
    </row>
    <row r="3065" spans="1:40">
      <c r="A3065" s="725"/>
      <c r="B3065" s="727"/>
      <c r="C3065" s="726"/>
      <c r="D3065" s="726"/>
      <c r="E3065" s="400"/>
      <c r="F3065" s="401"/>
      <c r="G3065" s="400"/>
      <c r="H3065" s="400"/>
      <c r="I3065" s="400"/>
      <c r="J3065" s="409"/>
      <c r="K3065" s="400"/>
      <c r="L3065" s="400"/>
      <c r="M3065" s="400"/>
      <c r="N3065" s="400"/>
      <c r="O3065" s="400"/>
      <c r="P3065" s="400"/>
      <c r="Q3065" s="400"/>
      <c r="R3065" s="400"/>
      <c r="S3065" s="400"/>
      <c r="T3065" s="400"/>
      <c r="W3065" s="403"/>
      <c r="X3065" s="403"/>
      <c r="Y3065" s="400"/>
      <c r="Z3065" s="400"/>
      <c r="AA3065" s="400"/>
      <c r="AB3065" s="400"/>
      <c r="AC3065" s="400"/>
      <c r="AD3065" s="400"/>
      <c r="AE3065" s="400"/>
      <c r="AF3065" s="400"/>
      <c r="AG3065" s="408"/>
      <c r="AH3065" s="400"/>
      <c r="AI3065" s="400"/>
      <c r="AJ3065" s="400"/>
      <c r="AK3065" s="400"/>
      <c r="AL3065" s="6"/>
      <c r="AM3065" s="6"/>
      <c r="AN3065" s="8"/>
    </row>
    <row r="3066" spans="1:40">
      <c r="A3066" s="725"/>
      <c r="B3066" s="727"/>
      <c r="C3066" s="726"/>
      <c r="D3066" s="726"/>
      <c r="E3066" s="400"/>
      <c r="F3066" s="401"/>
      <c r="G3066" s="400"/>
      <c r="H3066" s="400"/>
      <c r="I3066" s="400"/>
      <c r="J3066" s="409"/>
      <c r="K3066" s="400"/>
      <c r="L3066" s="400"/>
      <c r="M3066" s="400"/>
      <c r="N3066" s="400"/>
      <c r="O3066" s="400"/>
      <c r="P3066" s="400"/>
      <c r="Q3066" s="400"/>
      <c r="R3066" s="400"/>
      <c r="S3066" s="400"/>
      <c r="T3066" s="400"/>
      <c r="V3066" s="403"/>
      <c r="W3066" s="403"/>
      <c r="X3066" s="403"/>
      <c r="Y3066" s="400"/>
      <c r="Z3066" s="400"/>
      <c r="AA3066" s="400"/>
      <c r="AB3066" s="400"/>
      <c r="AC3066" s="400"/>
      <c r="AD3066" s="400"/>
      <c r="AE3066" s="400"/>
      <c r="AF3066" s="400"/>
      <c r="AG3066" s="408"/>
      <c r="AH3066" s="400"/>
      <c r="AI3066" s="400"/>
      <c r="AJ3066" s="400"/>
      <c r="AK3066" s="400"/>
      <c r="AL3066" s="6"/>
      <c r="AM3066" s="6"/>
      <c r="AN3066" s="8"/>
    </row>
    <row r="3067" spans="1:40">
      <c r="A3067" s="725"/>
      <c r="B3067" s="727"/>
      <c r="C3067" s="726"/>
      <c r="D3067" s="726"/>
      <c r="E3067" s="400"/>
      <c r="F3067" s="401"/>
      <c r="G3067" s="400"/>
      <c r="H3067" s="400"/>
      <c r="I3067" s="400"/>
      <c r="J3067" s="409"/>
      <c r="K3067" s="400"/>
      <c r="L3067" s="400"/>
      <c r="M3067" s="400"/>
      <c r="N3067" s="400"/>
      <c r="O3067" s="400"/>
      <c r="P3067" s="400"/>
      <c r="Q3067" s="400"/>
      <c r="R3067" s="400"/>
      <c r="S3067" s="400"/>
      <c r="T3067" s="400"/>
      <c r="V3067" s="403"/>
      <c r="W3067" s="403"/>
      <c r="X3067" s="403"/>
      <c r="Y3067" s="400"/>
      <c r="Z3067" s="400"/>
      <c r="AA3067" s="400"/>
      <c r="AB3067" s="400"/>
      <c r="AC3067" s="400"/>
      <c r="AD3067" s="400"/>
      <c r="AE3067" s="400"/>
      <c r="AF3067" s="400"/>
      <c r="AG3067" s="408"/>
      <c r="AH3067" s="400"/>
      <c r="AI3067" s="400"/>
      <c r="AJ3067" s="400"/>
      <c r="AK3067" s="400"/>
      <c r="AL3067" s="6"/>
      <c r="AM3067" s="6"/>
      <c r="AN3067" s="8"/>
    </row>
    <row r="3068" spans="1:40">
      <c r="A3068" s="725"/>
      <c r="B3068" s="727"/>
      <c r="C3068" s="726"/>
      <c r="D3068" s="726"/>
      <c r="E3068" s="400"/>
      <c r="F3068" s="401"/>
      <c r="G3068" s="400"/>
      <c r="H3068" s="400"/>
      <c r="I3068" s="400"/>
      <c r="J3068" s="409"/>
      <c r="K3068" s="400"/>
      <c r="L3068" s="400"/>
      <c r="M3068" s="400"/>
      <c r="N3068" s="400"/>
      <c r="O3068" s="400"/>
      <c r="P3068" s="400"/>
      <c r="Q3068" s="400"/>
      <c r="R3068" s="400"/>
      <c r="S3068" s="400"/>
      <c r="T3068" s="400"/>
      <c r="V3068" s="403"/>
      <c r="W3068" s="403"/>
      <c r="X3068" s="403"/>
      <c r="Y3068" s="400"/>
      <c r="Z3068" s="400"/>
      <c r="AA3068" s="400"/>
      <c r="AB3068" s="400"/>
      <c r="AC3068" s="400"/>
      <c r="AD3068" s="400"/>
      <c r="AE3068" s="400"/>
      <c r="AF3068" s="400"/>
      <c r="AG3068" s="408"/>
      <c r="AH3068" s="400"/>
      <c r="AI3068" s="400"/>
      <c r="AJ3068" s="400"/>
      <c r="AK3068" s="400"/>
      <c r="AL3068" s="6"/>
      <c r="AM3068" s="6"/>
      <c r="AN3068" s="8"/>
    </row>
    <row r="3069" spans="1:40">
      <c r="A3069" s="725"/>
      <c r="B3069" s="727"/>
      <c r="C3069" s="726"/>
      <c r="D3069" s="726"/>
      <c r="E3069" s="400"/>
      <c r="F3069" s="401"/>
      <c r="G3069" s="400"/>
      <c r="H3069" s="400"/>
      <c r="I3069" s="400"/>
      <c r="J3069" s="409"/>
      <c r="K3069" s="400"/>
      <c r="L3069" s="400"/>
      <c r="M3069" s="400"/>
      <c r="N3069" s="400"/>
      <c r="O3069" s="400"/>
      <c r="P3069" s="400"/>
      <c r="Q3069" s="400"/>
      <c r="R3069" s="400"/>
      <c r="S3069" s="400"/>
      <c r="T3069" s="400"/>
      <c r="V3069" s="403"/>
      <c r="W3069" s="403"/>
      <c r="X3069" s="403"/>
      <c r="Y3069" s="400"/>
      <c r="Z3069" s="400"/>
      <c r="AA3069" s="400"/>
      <c r="AB3069" s="400"/>
      <c r="AC3069" s="400"/>
      <c r="AD3069" s="400"/>
      <c r="AE3069" s="400"/>
      <c r="AF3069" s="400"/>
      <c r="AG3069" s="408"/>
      <c r="AH3069" s="400"/>
      <c r="AI3069" s="400"/>
      <c r="AJ3069" s="400"/>
      <c r="AK3069" s="400"/>
      <c r="AL3069" s="6"/>
      <c r="AM3069" s="6"/>
      <c r="AN3069" s="8"/>
    </row>
    <row r="3070" spans="1:40">
      <c r="A3070" s="725"/>
      <c r="B3070" s="727"/>
      <c r="C3070" s="726"/>
      <c r="D3070" s="726"/>
      <c r="E3070" s="400"/>
      <c r="F3070" s="401"/>
      <c r="G3070" s="400"/>
      <c r="H3070" s="400"/>
      <c r="I3070" s="400"/>
      <c r="J3070" s="409"/>
      <c r="K3070" s="400"/>
      <c r="L3070" s="400"/>
      <c r="M3070" s="400"/>
      <c r="N3070" s="400"/>
      <c r="O3070" s="400"/>
      <c r="P3070" s="400"/>
      <c r="Q3070" s="400"/>
      <c r="R3070" s="400"/>
      <c r="S3070" s="400"/>
      <c r="T3070" s="400"/>
      <c r="V3070" s="403"/>
      <c r="W3070" s="403"/>
      <c r="X3070" s="403"/>
      <c r="Y3070" s="400"/>
      <c r="Z3070" s="400"/>
      <c r="AA3070" s="400"/>
      <c r="AB3070" s="400"/>
      <c r="AC3070" s="400"/>
      <c r="AD3070" s="400"/>
      <c r="AE3070" s="400"/>
      <c r="AF3070" s="400"/>
      <c r="AG3070" s="408"/>
      <c r="AH3070" s="400"/>
      <c r="AI3070" s="400"/>
      <c r="AJ3070" s="400"/>
      <c r="AK3070" s="400"/>
      <c r="AL3070" s="6"/>
      <c r="AM3070" s="6"/>
      <c r="AN3070" s="8"/>
    </row>
    <row r="3071" spans="1:40">
      <c r="A3071" s="725"/>
      <c r="B3071" s="727"/>
      <c r="C3071" s="726"/>
      <c r="D3071" s="726"/>
      <c r="E3071" s="400"/>
      <c r="F3071" s="401"/>
      <c r="G3071" s="400"/>
      <c r="H3071" s="400"/>
      <c r="I3071" s="400"/>
      <c r="J3071" s="409"/>
      <c r="K3071" s="400"/>
      <c r="L3071" s="400"/>
      <c r="M3071" s="400"/>
      <c r="N3071" s="400"/>
      <c r="O3071" s="400"/>
      <c r="P3071" s="400"/>
      <c r="Q3071" s="400"/>
      <c r="R3071" s="400"/>
      <c r="S3071" s="400"/>
      <c r="T3071" s="400"/>
      <c r="V3071" s="403"/>
      <c r="W3071" s="403"/>
      <c r="X3071" s="403"/>
      <c r="Y3071" s="400"/>
      <c r="Z3071" s="400"/>
      <c r="AA3071" s="400"/>
      <c r="AB3071" s="400"/>
      <c r="AC3071" s="400"/>
      <c r="AD3071" s="400"/>
      <c r="AE3071" s="400"/>
      <c r="AF3071" s="400"/>
      <c r="AG3071" s="408"/>
      <c r="AH3071" s="400"/>
      <c r="AI3071" s="400"/>
      <c r="AJ3071" s="400"/>
      <c r="AK3071" s="400"/>
      <c r="AL3071" s="6"/>
      <c r="AM3071" s="6"/>
      <c r="AN3071" s="8"/>
    </row>
    <row r="3072" spans="1:40">
      <c r="A3072" s="725"/>
      <c r="B3072" s="727"/>
      <c r="C3072" s="726"/>
      <c r="D3072" s="726"/>
      <c r="E3072" s="400"/>
      <c r="F3072" s="401"/>
      <c r="G3072" s="400"/>
      <c r="H3072" s="400"/>
      <c r="I3072" s="400"/>
      <c r="J3072" s="409"/>
      <c r="K3072" s="400"/>
      <c r="L3072" s="400"/>
      <c r="M3072" s="400"/>
      <c r="N3072" s="400"/>
      <c r="O3072" s="400"/>
      <c r="P3072" s="400"/>
      <c r="Q3072" s="400"/>
      <c r="R3072" s="400"/>
      <c r="S3072" s="400"/>
      <c r="T3072" s="400"/>
      <c r="V3072" s="403"/>
      <c r="W3072" s="403"/>
      <c r="X3072" s="403"/>
      <c r="Y3072" s="400"/>
      <c r="Z3072" s="400"/>
      <c r="AA3072" s="400"/>
      <c r="AB3072" s="400"/>
      <c r="AC3072" s="400"/>
      <c r="AD3072" s="400"/>
      <c r="AE3072" s="400"/>
      <c r="AF3072" s="400"/>
      <c r="AG3072" s="408"/>
      <c r="AH3072" s="400"/>
      <c r="AI3072" s="400"/>
      <c r="AJ3072" s="400"/>
      <c r="AK3072" s="400"/>
      <c r="AL3072" s="6"/>
      <c r="AM3072" s="6"/>
      <c r="AN3072" s="8"/>
    </row>
    <row r="3073" spans="1:40">
      <c r="A3073" s="725"/>
      <c r="B3073" s="727"/>
      <c r="C3073" s="726"/>
      <c r="D3073" s="726"/>
      <c r="E3073" s="400"/>
      <c r="F3073" s="401"/>
      <c r="G3073" s="400"/>
      <c r="H3073" s="400"/>
      <c r="I3073" s="400"/>
      <c r="J3073" s="409"/>
      <c r="K3073" s="400"/>
      <c r="L3073" s="400"/>
      <c r="M3073" s="400"/>
      <c r="N3073" s="400"/>
      <c r="O3073" s="400"/>
      <c r="P3073" s="400"/>
      <c r="Q3073" s="400"/>
      <c r="R3073" s="400"/>
      <c r="S3073" s="400"/>
      <c r="T3073" s="400"/>
      <c r="V3073" s="403"/>
      <c r="W3073" s="403"/>
      <c r="X3073" s="403"/>
      <c r="Y3073" s="400"/>
      <c r="Z3073" s="400"/>
      <c r="AA3073" s="400"/>
      <c r="AB3073" s="400"/>
      <c r="AC3073" s="400"/>
      <c r="AD3073" s="400"/>
      <c r="AE3073" s="400"/>
      <c r="AF3073" s="400"/>
      <c r="AG3073" s="408"/>
      <c r="AH3073" s="400"/>
      <c r="AI3073" s="400"/>
      <c r="AJ3073" s="400"/>
      <c r="AK3073" s="400"/>
      <c r="AL3073" s="6"/>
      <c r="AM3073" s="6"/>
      <c r="AN3073" s="8"/>
    </row>
    <row r="3074" spans="1:40">
      <c r="A3074" s="725"/>
      <c r="B3074" s="727"/>
      <c r="C3074" s="726"/>
      <c r="D3074" s="726"/>
      <c r="E3074" s="400"/>
      <c r="F3074" s="401"/>
      <c r="G3074" s="400"/>
      <c r="H3074" s="400"/>
      <c r="I3074" s="400"/>
      <c r="J3074" s="409"/>
      <c r="K3074" s="400"/>
      <c r="L3074" s="400"/>
      <c r="M3074" s="400"/>
      <c r="N3074" s="400"/>
      <c r="O3074" s="400"/>
      <c r="P3074" s="400"/>
      <c r="Q3074" s="400"/>
      <c r="R3074" s="400"/>
      <c r="S3074" s="400"/>
      <c r="T3074" s="400"/>
      <c r="V3074" s="403"/>
      <c r="W3074" s="403"/>
      <c r="X3074" s="403"/>
      <c r="Y3074" s="400"/>
      <c r="Z3074" s="400"/>
      <c r="AA3074" s="400"/>
      <c r="AB3074" s="400"/>
      <c r="AC3074" s="400"/>
      <c r="AD3074" s="400"/>
      <c r="AE3074" s="400"/>
      <c r="AF3074" s="400"/>
      <c r="AG3074" s="408"/>
      <c r="AH3074" s="400"/>
      <c r="AI3074" s="400"/>
      <c r="AJ3074" s="400"/>
      <c r="AK3074" s="400"/>
      <c r="AL3074" s="6"/>
      <c r="AM3074" s="6"/>
      <c r="AN3074" s="8"/>
    </row>
    <row r="3075" spans="1:40">
      <c r="A3075" s="725"/>
      <c r="B3075" s="727"/>
      <c r="C3075" s="726"/>
      <c r="D3075" s="726"/>
      <c r="E3075" s="400"/>
      <c r="F3075" s="401"/>
      <c r="G3075" s="400"/>
      <c r="H3075" s="400"/>
      <c r="I3075" s="400"/>
      <c r="J3075" s="409"/>
      <c r="K3075" s="400"/>
      <c r="L3075" s="400"/>
      <c r="M3075" s="400"/>
      <c r="N3075" s="400"/>
      <c r="O3075" s="400"/>
      <c r="P3075" s="400"/>
      <c r="Q3075" s="400"/>
      <c r="R3075" s="400"/>
      <c r="S3075" s="400"/>
      <c r="T3075" s="400"/>
      <c r="V3075" s="403"/>
      <c r="W3075" s="403"/>
      <c r="X3075" s="403"/>
      <c r="Y3075" s="400"/>
      <c r="Z3075" s="400"/>
      <c r="AA3075" s="400"/>
      <c r="AB3075" s="400"/>
      <c r="AC3075" s="400"/>
      <c r="AD3075" s="400"/>
      <c r="AE3075" s="400"/>
      <c r="AF3075" s="400"/>
      <c r="AG3075" s="408"/>
      <c r="AH3075" s="400"/>
      <c r="AI3075" s="400"/>
      <c r="AJ3075" s="400"/>
      <c r="AK3075" s="400"/>
      <c r="AL3075" s="6"/>
      <c r="AM3075" s="6"/>
      <c r="AN3075" s="8"/>
    </row>
    <row r="3076" spans="1:40">
      <c r="A3076" s="725"/>
      <c r="B3076" s="727"/>
      <c r="C3076" s="726"/>
      <c r="D3076" s="726"/>
      <c r="E3076" s="400"/>
      <c r="F3076" s="401"/>
      <c r="G3076" s="400"/>
      <c r="H3076" s="400"/>
      <c r="I3076" s="400"/>
      <c r="J3076" s="409"/>
      <c r="K3076" s="400"/>
      <c r="L3076" s="400"/>
      <c r="M3076" s="400"/>
      <c r="N3076" s="400"/>
      <c r="O3076" s="400"/>
      <c r="P3076" s="400"/>
      <c r="Q3076" s="400"/>
      <c r="R3076" s="400"/>
      <c r="S3076" s="400"/>
      <c r="T3076" s="400"/>
      <c r="V3076" s="403"/>
      <c r="W3076" s="403"/>
      <c r="X3076" s="403"/>
      <c r="Y3076" s="400"/>
      <c r="Z3076" s="400"/>
      <c r="AA3076" s="400"/>
      <c r="AB3076" s="400"/>
      <c r="AC3076" s="400"/>
      <c r="AD3076" s="400"/>
      <c r="AE3076" s="400"/>
      <c r="AF3076" s="400"/>
      <c r="AG3076" s="408"/>
      <c r="AH3076" s="400"/>
      <c r="AI3076" s="400"/>
      <c r="AJ3076" s="400"/>
      <c r="AK3076" s="400"/>
      <c r="AL3076" s="6"/>
      <c r="AM3076" s="6"/>
      <c r="AN3076" s="8"/>
    </row>
    <row r="3077" spans="1:40">
      <c r="A3077" s="725"/>
      <c r="B3077" s="727"/>
      <c r="C3077" s="726"/>
      <c r="D3077" s="726"/>
      <c r="E3077" s="400"/>
      <c r="F3077" s="401"/>
      <c r="G3077" s="400"/>
      <c r="H3077" s="400"/>
      <c r="I3077" s="400"/>
      <c r="J3077" s="409"/>
      <c r="K3077" s="400"/>
      <c r="L3077" s="400"/>
      <c r="M3077" s="400"/>
      <c r="N3077" s="400"/>
      <c r="O3077" s="400"/>
      <c r="P3077" s="400"/>
      <c r="Q3077" s="400"/>
      <c r="R3077" s="400"/>
      <c r="S3077" s="400"/>
      <c r="T3077" s="400"/>
      <c r="V3077" s="403"/>
      <c r="W3077" s="403"/>
      <c r="X3077" s="403"/>
      <c r="Y3077" s="400"/>
      <c r="Z3077" s="400"/>
      <c r="AA3077" s="400"/>
      <c r="AB3077" s="400"/>
      <c r="AC3077" s="400"/>
      <c r="AD3077" s="400"/>
      <c r="AE3077" s="400"/>
      <c r="AF3077" s="400"/>
      <c r="AG3077" s="408"/>
      <c r="AH3077" s="400"/>
      <c r="AI3077" s="400"/>
      <c r="AJ3077" s="400"/>
      <c r="AK3077" s="400"/>
      <c r="AL3077" s="6"/>
      <c r="AM3077" s="6"/>
      <c r="AN3077" s="8"/>
    </row>
    <row r="3078" spans="1:40">
      <c r="A3078" s="725"/>
      <c r="B3078" s="727"/>
      <c r="C3078" s="726"/>
      <c r="D3078" s="726"/>
      <c r="E3078" s="400"/>
      <c r="F3078" s="401"/>
      <c r="G3078" s="400"/>
      <c r="H3078" s="400"/>
      <c r="I3078" s="400"/>
      <c r="J3078" s="409"/>
      <c r="K3078" s="400"/>
      <c r="L3078" s="400"/>
      <c r="M3078" s="400"/>
      <c r="N3078" s="400"/>
      <c r="O3078" s="400"/>
      <c r="P3078" s="400"/>
      <c r="Q3078" s="400"/>
      <c r="R3078" s="400"/>
      <c r="S3078" s="400"/>
      <c r="T3078" s="400"/>
      <c r="V3078" s="403"/>
      <c r="W3078" s="403"/>
      <c r="X3078" s="403"/>
      <c r="Y3078" s="400"/>
      <c r="Z3078" s="400"/>
      <c r="AA3078" s="400"/>
      <c r="AB3078" s="400"/>
      <c r="AC3078" s="400"/>
      <c r="AD3078" s="400"/>
      <c r="AE3078" s="400"/>
      <c r="AF3078" s="400"/>
      <c r="AG3078" s="408"/>
      <c r="AH3078" s="400"/>
      <c r="AI3078" s="400"/>
      <c r="AJ3078" s="400"/>
      <c r="AK3078" s="400"/>
      <c r="AL3078" s="6"/>
      <c r="AM3078" s="6"/>
      <c r="AN3078" s="8"/>
    </row>
    <row r="3079" spans="1:40">
      <c r="A3079" s="725"/>
      <c r="B3079" s="727"/>
      <c r="C3079" s="726"/>
      <c r="D3079" s="726"/>
      <c r="E3079" s="400"/>
      <c r="F3079" s="401"/>
      <c r="G3079" s="400"/>
      <c r="H3079" s="400"/>
      <c r="I3079" s="400"/>
      <c r="J3079" s="409"/>
      <c r="K3079" s="400"/>
      <c r="L3079" s="400"/>
      <c r="M3079" s="400"/>
      <c r="N3079" s="400"/>
      <c r="O3079" s="400"/>
      <c r="P3079" s="400"/>
      <c r="Q3079" s="400"/>
      <c r="R3079" s="400"/>
      <c r="S3079" s="400"/>
      <c r="T3079" s="400"/>
      <c r="V3079" s="403"/>
      <c r="W3079" s="403"/>
      <c r="X3079" s="403"/>
      <c r="Y3079" s="400"/>
      <c r="Z3079" s="400"/>
      <c r="AA3079" s="400"/>
      <c r="AB3079" s="400"/>
      <c r="AC3079" s="400"/>
      <c r="AD3079" s="400"/>
      <c r="AE3079" s="400"/>
      <c r="AF3079" s="400"/>
      <c r="AG3079" s="408"/>
      <c r="AH3079" s="400"/>
      <c r="AI3079" s="400"/>
      <c r="AJ3079" s="400"/>
      <c r="AK3079" s="400"/>
      <c r="AL3079" s="6"/>
      <c r="AM3079" s="6"/>
      <c r="AN3079" s="8"/>
    </row>
    <row r="3080" spans="1:40">
      <c r="A3080" s="725"/>
      <c r="B3080" s="727"/>
      <c r="C3080" s="726"/>
      <c r="D3080" s="726"/>
      <c r="E3080" s="400"/>
      <c r="F3080" s="401"/>
      <c r="G3080" s="400"/>
      <c r="H3080" s="400"/>
      <c r="I3080" s="400"/>
      <c r="J3080" s="409"/>
      <c r="K3080" s="400"/>
      <c r="L3080" s="400"/>
      <c r="M3080" s="400"/>
      <c r="N3080" s="400"/>
      <c r="O3080" s="400"/>
      <c r="P3080" s="400"/>
      <c r="Q3080" s="400"/>
      <c r="R3080" s="400"/>
      <c r="S3080" s="400"/>
      <c r="T3080" s="400"/>
      <c r="V3080" s="403"/>
      <c r="W3080" s="403"/>
      <c r="X3080" s="403"/>
      <c r="Y3080" s="400"/>
      <c r="Z3080" s="400"/>
      <c r="AA3080" s="400"/>
      <c r="AB3080" s="400"/>
      <c r="AC3080" s="400"/>
      <c r="AD3080" s="400"/>
      <c r="AE3080" s="400"/>
      <c r="AF3080" s="400"/>
      <c r="AG3080" s="408"/>
      <c r="AH3080" s="400"/>
      <c r="AI3080" s="400"/>
      <c r="AJ3080" s="400"/>
      <c r="AK3080" s="400"/>
      <c r="AL3080" s="6"/>
      <c r="AM3080" s="6"/>
      <c r="AN3080" s="8"/>
    </row>
    <row r="3081" spans="1:40">
      <c r="A3081" s="725"/>
      <c r="B3081" s="727"/>
      <c r="C3081" s="726"/>
      <c r="D3081" s="726"/>
      <c r="E3081" s="400"/>
      <c r="F3081" s="401"/>
      <c r="G3081" s="400"/>
      <c r="H3081" s="400"/>
      <c r="I3081" s="400"/>
      <c r="J3081" s="409"/>
      <c r="K3081" s="400"/>
      <c r="L3081" s="400"/>
      <c r="M3081" s="400"/>
      <c r="N3081" s="400"/>
      <c r="O3081" s="400"/>
      <c r="P3081" s="400"/>
      <c r="Q3081" s="400"/>
      <c r="R3081" s="400"/>
      <c r="S3081" s="400"/>
      <c r="T3081" s="400"/>
      <c r="V3081" s="403"/>
      <c r="W3081" s="403"/>
      <c r="X3081" s="403"/>
      <c r="Y3081" s="400"/>
      <c r="Z3081" s="400"/>
      <c r="AA3081" s="400"/>
      <c r="AB3081" s="400"/>
      <c r="AC3081" s="400"/>
      <c r="AD3081" s="400"/>
      <c r="AE3081" s="400"/>
      <c r="AF3081" s="400"/>
      <c r="AG3081" s="408"/>
      <c r="AH3081" s="400"/>
      <c r="AI3081" s="400"/>
      <c r="AJ3081" s="400"/>
      <c r="AK3081" s="400"/>
      <c r="AL3081" s="6"/>
      <c r="AM3081" s="6"/>
      <c r="AN3081" s="8"/>
    </row>
    <row r="3082" spans="1:40">
      <c r="A3082" s="725"/>
      <c r="B3082" s="727"/>
      <c r="C3082" s="726"/>
      <c r="D3082" s="726"/>
      <c r="E3082" s="400"/>
      <c r="F3082" s="401"/>
      <c r="G3082" s="400"/>
      <c r="H3082" s="400"/>
      <c r="I3082" s="400"/>
      <c r="J3082" s="409"/>
      <c r="K3082" s="400"/>
      <c r="L3082" s="400"/>
      <c r="M3082" s="400"/>
      <c r="N3082" s="400"/>
      <c r="O3082" s="400"/>
      <c r="P3082" s="400"/>
      <c r="Q3082" s="400"/>
      <c r="R3082" s="400"/>
      <c r="S3082" s="400"/>
      <c r="T3082" s="400"/>
      <c r="V3082" s="403"/>
      <c r="W3082" s="403"/>
      <c r="X3082" s="403"/>
      <c r="Y3082" s="400"/>
      <c r="Z3082" s="400"/>
      <c r="AA3082" s="400"/>
      <c r="AB3082" s="400"/>
      <c r="AC3082" s="400"/>
      <c r="AD3082" s="400"/>
      <c r="AE3082" s="400"/>
      <c r="AF3082" s="400"/>
      <c r="AG3082" s="408"/>
      <c r="AH3082" s="400"/>
      <c r="AI3082" s="400"/>
      <c r="AJ3082" s="400"/>
      <c r="AK3082" s="400"/>
      <c r="AL3082" s="6"/>
      <c r="AM3082" s="6"/>
      <c r="AN3082" s="8"/>
    </row>
    <row r="3083" spans="1:40">
      <c r="A3083" s="725"/>
      <c r="B3083" s="727"/>
      <c r="C3083" s="726"/>
      <c r="D3083" s="726"/>
      <c r="E3083" s="400"/>
      <c r="F3083" s="401"/>
      <c r="G3083" s="400"/>
      <c r="H3083" s="400"/>
      <c r="I3083" s="400"/>
      <c r="J3083" s="409"/>
      <c r="K3083" s="400"/>
      <c r="L3083" s="400"/>
      <c r="M3083" s="400"/>
      <c r="N3083" s="400"/>
      <c r="O3083" s="400"/>
      <c r="P3083" s="400"/>
      <c r="Q3083" s="400"/>
      <c r="R3083" s="400"/>
      <c r="S3083" s="400"/>
      <c r="T3083" s="400"/>
      <c r="V3083" s="403"/>
      <c r="W3083" s="403"/>
      <c r="X3083" s="403"/>
      <c r="Y3083" s="400"/>
      <c r="Z3083" s="400"/>
      <c r="AA3083" s="400"/>
      <c r="AB3083" s="400"/>
      <c r="AC3083" s="400"/>
      <c r="AD3083" s="400"/>
      <c r="AE3083" s="400"/>
      <c r="AF3083" s="400"/>
      <c r="AG3083" s="408"/>
      <c r="AH3083" s="400"/>
      <c r="AI3083" s="400"/>
      <c r="AJ3083" s="400"/>
      <c r="AK3083" s="400"/>
      <c r="AL3083" s="6"/>
      <c r="AM3083" s="6"/>
      <c r="AN3083" s="8"/>
    </row>
    <row r="3084" spans="1:40">
      <c r="A3084" s="725"/>
      <c r="B3084" s="727"/>
      <c r="C3084" s="726"/>
      <c r="D3084" s="726"/>
      <c r="E3084" s="400"/>
      <c r="F3084" s="401"/>
      <c r="G3084" s="400"/>
      <c r="H3084" s="400"/>
      <c r="I3084" s="400"/>
      <c r="J3084" s="409"/>
      <c r="K3084" s="400"/>
      <c r="L3084" s="400"/>
      <c r="M3084" s="400"/>
      <c r="N3084" s="400"/>
      <c r="O3084" s="400"/>
      <c r="P3084" s="400"/>
      <c r="Q3084" s="400"/>
      <c r="R3084" s="400"/>
      <c r="S3084" s="400"/>
      <c r="T3084" s="400"/>
      <c r="V3084" s="403"/>
      <c r="W3084" s="403"/>
      <c r="X3084" s="403"/>
      <c r="Y3084" s="400"/>
      <c r="Z3084" s="400"/>
      <c r="AA3084" s="400"/>
      <c r="AB3084" s="400"/>
      <c r="AC3084" s="400"/>
      <c r="AD3084" s="400"/>
      <c r="AE3084" s="400"/>
      <c r="AF3084" s="400"/>
      <c r="AG3084" s="408"/>
      <c r="AH3084" s="400"/>
      <c r="AI3084" s="400"/>
      <c r="AJ3084" s="400"/>
      <c r="AK3084" s="400"/>
      <c r="AL3084" s="6"/>
      <c r="AM3084" s="6"/>
      <c r="AN3084" s="8"/>
    </row>
    <row r="3085" spans="1:40">
      <c r="A3085" s="725"/>
      <c r="B3085" s="727"/>
      <c r="C3085" s="726"/>
      <c r="D3085" s="726"/>
      <c r="E3085" s="400"/>
      <c r="F3085" s="401"/>
      <c r="G3085" s="400"/>
      <c r="H3085" s="400"/>
      <c r="I3085" s="400"/>
      <c r="J3085" s="409"/>
      <c r="K3085" s="400"/>
      <c r="L3085" s="400"/>
      <c r="M3085" s="400"/>
      <c r="N3085" s="400"/>
      <c r="O3085" s="400"/>
      <c r="P3085" s="400"/>
      <c r="Q3085" s="400"/>
      <c r="R3085" s="400"/>
      <c r="S3085" s="400"/>
      <c r="T3085" s="400"/>
      <c r="V3085" s="403"/>
      <c r="W3085" s="403"/>
      <c r="X3085" s="403"/>
      <c r="Y3085" s="400"/>
      <c r="Z3085" s="400"/>
      <c r="AA3085" s="400"/>
      <c r="AB3085" s="400"/>
      <c r="AC3085" s="400"/>
      <c r="AD3085" s="400"/>
      <c r="AE3085" s="400"/>
      <c r="AF3085" s="400"/>
      <c r="AG3085" s="408"/>
      <c r="AH3085" s="400"/>
      <c r="AI3085" s="400"/>
      <c r="AJ3085" s="400"/>
      <c r="AK3085" s="400"/>
      <c r="AL3085" s="6"/>
      <c r="AM3085" s="6"/>
      <c r="AN3085" s="8"/>
    </row>
    <row r="3086" spans="1:40">
      <c r="A3086" s="725"/>
      <c r="B3086" s="727"/>
      <c r="C3086" s="726"/>
      <c r="D3086" s="726"/>
      <c r="E3086" s="400"/>
      <c r="F3086" s="401"/>
      <c r="G3086" s="400"/>
      <c r="H3086" s="400"/>
      <c r="I3086" s="400"/>
      <c r="J3086" s="409"/>
      <c r="K3086" s="400"/>
      <c r="L3086" s="400"/>
      <c r="M3086" s="400"/>
      <c r="N3086" s="400"/>
      <c r="O3086" s="400"/>
      <c r="P3086" s="400"/>
      <c r="Q3086" s="400"/>
      <c r="R3086" s="400"/>
      <c r="S3086" s="400"/>
      <c r="T3086" s="400"/>
      <c r="V3086" s="403"/>
      <c r="W3086" s="403"/>
      <c r="X3086" s="403"/>
      <c r="Y3086" s="400"/>
      <c r="Z3086" s="400"/>
      <c r="AA3086" s="400"/>
      <c r="AB3086" s="400"/>
      <c r="AC3086" s="400"/>
      <c r="AD3086" s="400"/>
      <c r="AE3086" s="400"/>
      <c r="AF3086" s="400"/>
      <c r="AG3086" s="408"/>
      <c r="AH3086" s="400"/>
      <c r="AI3086" s="400"/>
      <c r="AJ3086" s="400"/>
      <c r="AK3086" s="400"/>
      <c r="AL3086" s="6"/>
      <c r="AM3086" s="6"/>
      <c r="AN3086" s="8"/>
    </row>
    <row r="3087" spans="1:40">
      <c r="A3087" s="725"/>
      <c r="B3087" s="727"/>
      <c r="C3087" s="726"/>
      <c r="D3087" s="726"/>
      <c r="E3087" s="400"/>
      <c r="F3087" s="401"/>
      <c r="G3087" s="400"/>
      <c r="H3087" s="400"/>
      <c r="I3087" s="400"/>
      <c r="J3087" s="409"/>
      <c r="K3087" s="400"/>
      <c r="L3087" s="400"/>
      <c r="M3087" s="400"/>
      <c r="N3087" s="400"/>
      <c r="O3087" s="400"/>
      <c r="P3087" s="400"/>
      <c r="Q3087" s="400"/>
      <c r="R3087" s="400"/>
      <c r="S3087" s="400"/>
      <c r="T3087" s="400"/>
      <c r="V3087" s="403"/>
      <c r="W3087" s="403"/>
      <c r="X3087" s="403"/>
      <c r="Y3087" s="400"/>
      <c r="Z3087" s="400"/>
      <c r="AA3087" s="400"/>
      <c r="AB3087" s="400"/>
      <c r="AC3087" s="400"/>
      <c r="AD3087" s="400"/>
      <c r="AE3087" s="400"/>
      <c r="AF3087" s="400"/>
      <c r="AG3087" s="408"/>
      <c r="AH3087" s="400"/>
      <c r="AI3087" s="400"/>
      <c r="AJ3087" s="400"/>
      <c r="AK3087" s="400"/>
      <c r="AL3087" s="6"/>
      <c r="AM3087" s="6"/>
      <c r="AN3087" s="8"/>
    </row>
    <row r="3088" spans="1:40">
      <c r="A3088" s="725"/>
      <c r="B3088" s="727"/>
      <c r="C3088" s="726"/>
      <c r="D3088" s="726"/>
      <c r="E3088" s="400"/>
      <c r="F3088" s="401"/>
      <c r="G3088" s="400"/>
      <c r="H3088" s="400"/>
      <c r="I3088" s="400"/>
      <c r="J3088" s="409"/>
      <c r="K3088" s="400"/>
      <c r="L3088" s="400"/>
      <c r="M3088" s="400"/>
      <c r="N3088" s="400"/>
      <c r="O3088" s="400"/>
      <c r="P3088" s="400"/>
      <c r="Q3088" s="400"/>
      <c r="R3088" s="400"/>
      <c r="S3088" s="400"/>
      <c r="T3088" s="400"/>
      <c r="V3088" s="403"/>
      <c r="W3088" s="403"/>
      <c r="X3088" s="403"/>
      <c r="Y3088" s="400"/>
      <c r="Z3088" s="400"/>
      <c r="AA3088" s="400"/>
      <c r="AB3088" s="400"/>
      <c r="AC3088" s="400"/>
      <c r="AD3088" s="400"/>
      <c r="AE3088" s="400"/>
      <c r="AF3088" s="400"/>
      <c r="AG3088" s="408"/>
      <c r="AH3088" s="400"/>
      <c r="AI3088" s="400"/>
      <c r="AJ3088" s="400"/>
      <c r="AK3088" s="400"/>
      <c r="AL3088" s="6"/>
      <c r="AM3088" s="6"/>
      <c r="AN3088" s="8"/>
    </row>
    <row r="3089" spans="1:40">
      <c r="A3089" s="725"/>
      <c r="B3089" s="727"/>
      <c r="C3089" s="726"/>
      <c r="D3089" s="726"/>
      <c r="E3089" s="400"/>
      <c r="F3089" s="401"/>
      <c r="G3089" s="400"/>
      <c r="H3089" s="400"/>
      <c r="I3089" s="400"/>
      <c r="J3089" s="409"/>
      <c r="K3089" s="400"/>
      <c r="L3089" s="400"/>
      <c r="M3089" s="400"/>
      <c r="N3089" s="400"/>
      <c r="O3089" s="400"/>
      <c r="P3089" s="400"/>
      <c r="Q3089" s="400"/>
      <c r="R3089" s="400"/>
      <c r="S3089" s="400"/>
      <c r="T3089" s="400"/>
      <c r="V3089" s="403"/>
      <c r="W3089" s="403"/>
      <c r="X3089" s="403"/>
      <c r="Y3089" s="400"/>
      <c r="Z3089" s="400"/>
      <c r="AA3089" s="400"/>
      <c r="AB3089" s="400"/>
      <c r="AC3089" s="400"/>
      <c r="AD3089" s="400"/>
      <c r="AE3089" s="400"/>
      <c r="AF3089" s="400"/>
      <c r="AG3089" s="408"/>
      <c r="AH3089" s="400"/>
      <c r="AI3089" s="400"/>
      <c r="AJ3089" s="400"/>
      <c r="AK3089" s="400"/>
      <c r="AL3089" s="6"/>
      <c r="AM3089" s="6"/>
      <c r="AN3089" s="8"/>
    </row>
    <row r="3090" spans="1:40">
      <c r="A3090" s="725"/>
      <c r="B3090" s="727"/>
      <c r="C3090" s="726"/>
      <c r="D3090" s="726"/>
      <c r="E3090" s="400"/>
      <c r="F3090" s="401"/>
      <c r="G3090" s="400"/>
      <c r="H3090" s="400"/>
      <c r="I3090" s="400"/>
      <c r="J3090" s="409"/>
      <c r="K3090" s="400"/>
      <c r="L3090" s="400"/>
      <c r="M3090" s="400"/>
      <c r="N3090" s="400"/>
      <c r="O3090" s="400"/>
      <c r="P3090" s="400"/>
      <c r="Q3090" s="400"/>
      <c r="R3090" s="400"/>
      <c r="S3090" s="400"/>
      <c r="T3090" s="400"/>
      <c r="V3090" s="403"/>
      <c r="W3090" s="403"/>
      <c r="X3090" s="403"/>
      <c r="Y3090" s="400"/>
      <c r="Z3090" s="400"/>
      <c r="AA3090" s="400"/>
      <c r="AB3090" s="400"/>
      <c r="AC3090" s="400"/>
      <c r="AD3090" s="400"/>
      <c r="AE3090" s="400"/>
      <c r="AF3090" s="400"/>
      <c r="AG3090" s="408"/>
      <c r="AH3090" s="400"/>
      <c r="AI3090" s="400"/>
      <c r="AJ3090" s="400"/>
      <c r="AK3090" s="400"/>
      <c r="AL3090" s="6"/>
      <c r="AM3090" s="6"/>
      <c r="AN3090" s="8"/>
    </row>
    <row r="3091" spans="1:40">
      <c r="A3091" s="725"/>
      <c r="B3091" s="727"/>
      <c r="C3091" s="726"/>
      <c r="D3091" s="726"/>
      <c r="E3091" s="400"/>
      <c r="F3091" s="401"/>
      <c r="G3091" s="400"/>
      <c r="H3091" s="400"/>
      <c r="I3091" s="400"/>
      <c r="J3091" s="409"/>
      <c r="K3091" s="400"/>
      <c r="L3091" s="400"/>
      <c r="M3091" s="400"/>
      <c r="N3091" s="400"/>
      <c r="O3091" s="400"/>
      <c r="P3091" s="400"/>
      <c r="Q3091" s="400"/>
      <c r="R3091" s="400"/>
      <c r="S3091" s="400"/>
      <c r="T3091" s="400"/>
      <c r="V3091" s="403"/>
      <c r="W3091" s="403"/>
      <c r="X3091" s="403"/>
      <c r="Y3091" s="400"/>
      <c r="Z3091" s="400"/>
      <c r="AA3091" s="400"/>
      <c r="AB3091" s="400"/>
      <c r="AC3091" s="400"/>
      <c r="AD3091" s="400"/>
      <c r="AE3091" s="400"/>
      <c r="AF3091" s="400"/>
      <c r="AG3091" s="408"/>
      <c r="AH3091" s="400"/>
      <c r="AI3091" s="400"/>
      <c r="AJ3091" s="400"/>
      <c r="AK3091" s="400"/>
      <c r="AL3091" s="6"/>
      <c r="AM3091" s="6"/>
      <c r="AN3091" s="8"/>
    </row>
    <row r="3092" spans="1:40">
      <c r="A3092" s="725"/>
      <c r="B3092" s="727"/>
      <c r="C3092" s="726"/>
      <c r="D3092" s="726"/>
      <c r="E3092" s="400"/>
      <c r="F3092" s="401"/>
      <c r="G3092" s="400"/>
      <c r="H3092" s="400"/>
      <c r="I3092" s="400"/>
      <c r="J3092" s="409"/>
      <c r="K3092" s="400"/>
      <c r="L3092" s="400"/>
      <c r="M3092" s="400"/>
      <c r="N3092" s="400"/>
      <c r="O3092" s="400"/>
      <c r="P3092" s="400"/>
      <c r="Q3092" s="400"/>
      <c r="R3092" s="400"/>
      <c r="S3092" s="400"/>
      <c r="T3092" s="400"/>
      <c r="V3092" s="403"/>
      <c r="W3092" s="403"/>
      <c r="X3092" s="403"/>
      <c r="Y3092" s="400"/>
      <c r="Z3092" s="400"/>
      <c r="AA3092" s="400"/>
      <c r="AB3092" s="400"/>
      <c r="AC3092" s="400"/>
      <c r="AD3092" s="400"/>
      <c r="AE3092" s="400"/>
      <c r="AF3092" s="400"/>
      <c r="AG3092" s="408"/>
      <c r="AH3092" s="400"/>
      <c r="AI3092" s="400"/>
      <c r="AJ3092" s="400"/>
      <c r="AK3092" s="400"/>
      <c r="AL3092" s="6"/>
      <c r="AM3092" s="6"/>
      <c r="AN3092" s="8"/>
    </row>
    <row r="3093" spans="1:40">
      <c r="A3093" s="725"/>
      <c r="B3093" s="727"/>
      <c r="C3093" s="726"/>
      <c r="D3093" s="726"/>
      <c r="E3093" s="400"/>
      <c r="F3093" s="401"/>
      <c r="G3093" s="400"/>
      <c r="H3093" s="400"/>
      <c r="I3093" s="400"/>
      <c r="J3093" s="409"/>
      <c r="K3093" s="400"/>
      <c r="L3093" s="400"/>
      <c r="M3093" s="400"/>
      <c r="N3093" s="400"/>
      <c r="O3093" s="400"/>
      <c r="P3093" s="400"/>
      <c r="Q3093" s="400"/>
      <c r="R3093" s="400"/>
      <c r="S3093" s="400"/>
      <c r="T3093" s="400"/>
      <c r="V3093" s="403"/>
      <c r="W3093" s="403"/>
      <c r="X3093" s="403"/>
      <c r="Y3093" s="400"/>
      <c r="Z3093" s="400"/>
      <c r="AA3093" s="400"/>
      <c r="AB3093" s="400"/>
      <c r="AC3093" s="400"/>
      <c r="AD3093" s="400"/>
      <c r="AE3093" s="400"/>
      <c r="AF3093" s="400"/>
      <c r="AG3093" s="408"/>
      <c r="AH3093" s="400"/>
      <c r="AI3093" s="400"/>
      <c r="AJ3093" s="400"/>
      <c r="AK3093" s="400"/>
      <c r="AL3093" s="6"/>
      <c r="AM3093" s="6"/>
      <c r="AN3093" s="8"/>
    </row>
    <row r="3094" spans="1:40">
      <c r="A3094" s="725"/>
      <c r="B3094" s="727"/>
      <c r="C3094" s="726"/>
      <c r="D3094" s="726"/>
      <c r="E3094" s="400"/>
      <c r="F3094" s="401"/>
      <c r="G3094" s="400"/>
      <c r="H3094" s="400"/>
      <c r="I3094" s="400"/>
      <c r="J3094" s="409"/>
      <c r="K3094" s="400"/>
      <c r="L3094" s="400"/>
      <c r="M3094" s="400"/>
      <c r="N3094" s="400"/>
      <c r="O3094" s="400"/>
      <c r="P3094" s="400"/>
      <c r="Q3094" s="400"/>
      <c r="R3094" s="400"/>
      <c r="S3094" s="400"/>
      <c r="T3094" s="400"/>
      <c r="V3094" s="403"/>
      <c r="W3094" s="403"/>
      <c r="X3094" s="403"/>
      <c r="Y3094" s="400"/>
      <c r="Z3094" s="400"/>
      <c r="AA3094" s="400"/>
      <c r="AB3094" s="400"/>
      <c r="AC3094" s="400"/>
      <c r="AD3094" s="400"/>
      <c r="AE3094" s="400"/>
      <c r="AF3094" s="400"/>
      <c r="AG3094" s="408"/>
      <c r="AH3094" s="400"/>
      <c r="AI3094" s="400"/>
      <c r="AJ3094" s="400"/>
      <c r="AK3094" s="400"/>
      <c r="AL3094" s="6"/>
      <c r="AM3094" s="6"/>
      <c r="AN3094" s="8"/>
    </row>
    <row r="3095" spans="1:40">
      <c r="A3095" s="725"/>
      <c r="B3095" s="727"/>
      <c r="C3095" s="726"/>
      <c r="D3095" s="726"/>
      <c r="E3095" s="400"/>
      <c r="F3095" s="401"/>
      <c r="G3095" s="400"/>
      <c r="H3095" s="400"/>
      <c r="I3095" s="400"/>
      <c r="J3095" s="409"/>
      <c r="K3095" s="400"/>
      <c r="L3095" s="400"/>
      <c r="M3095" s="400"/>
      <c r="N3095" s="400"/>
      <c r="O3095" s="400"/>
      <c r="P3095" s="400"/>
      <c r="Q3095" s="400"/>
      <c r="R3095" s="400"/>
      <c r="S3095" s="400"/>
      <c r="T3095" s="400"/>
      <c r="V3095" s="403"/>
      <c r="W3095" s="403"/>
      <c r="X3095" s="403"/>
      <c r="Y3095" s="400"/>
      <c r="Z3095" s="400"/>
      <c r="AA3095" s="400"/>
      <c r="AB3095" s="400"/>
      <c r="AC3095" s="400"/>
      <c r="AD3095" s="400"/>
      <c r="AE3095" s="400"/>
      <c r="AF3095" s="400"/>
      <c r="AG3095" s="408"/>
      <c r="AH3095" s="400"/>
      <c r="AI3095" s="400"/>
      <c r="AJ3095" s="400"/>
      <c r="AK3095" s="400"/>
      <c r="AL3095" s="6"/>
      <c r="AM3095" s="6"/>
      <c r="AN3095" s="8"/>
    </row>
    <row r="3096" spans="1:40">
      <c r="A3096" s="725"/>
      <c r="B3096" s="727"/>
      <c r="C3096" s="726"/>
      <c r="D3096" s="726"/>
      <c r="E3096" s="400"/>
      <c r="F3096" s="401"/>
      <c r="G3096" s="400"/>
      <c r="H3096" s="400"/>
      <c r="I3096" s="400"/>
      <c r="J3096" s="409"/>
      <c r="K3096" s="400"/>
      <c r="L3096" s="400"/>
      <c r="M3096" s="400"/>
      <c r="N3096" s="400"/>
      <c r="O3096" s="400"/>
      <c r="P3096" s="400"/>
      <c r="Q3096" s="400"/>
      <c r="R3096" s="400"/>
      <c r="S3096" s="400"/>
      <c r="T3096" s="400"/>
      <c r="V3096" s="403"/>
      <c r="W3096" s="403"/>
      <c r="X3096" s="403"/>
      <c r="Y3096" s="400"/>
      <c r="Z3096" s="400"/>
      <c r="AA3096" s="400"/>
      <c r="AB3096" s="400"/>
      <c r="AC3096" s="400"/>
      <c r="AD3096" s="400"/>
      <c r="AE3096" s="400"/>
      <c r="AF3096" s="400"/>
      <c r="AG3096" s="408"/>
      <c r="AH3096" s="400"/>
      <c r="AI3096" s="400"/>
      <c r="AJ3096" s="400"/>
      <c r="AK3096" s="400"/>
      <c r="AL3096" s="6"/>
      <c r="AM3096" s="6"/>
      <c r="AN3096" s="8"/>
    </row>
    <row r="3097" spans="1:40">
      <c r="A3097" s="725"/>
      <c r="B3097" s="727"/>
      <c r="C3097" s="726"/>
      <c r="D3097" s="726"/>
      <c r="E3097" s="400"/>
      <c r="F3097" s="401"/>
      <c r="G3097" s="400"/>
      <c r="H3097" s="400"/>
      <c r="I3097" s="400"/>
      <c r="J3097" s="409"/>
      <c r="K3097" s="400"/>
      <c r="L3097" s="400"/>
      <c r="M3097" s="400"/>
      <c r="N3097" s="400"/>
      <c r="O3097" s="400"/>
      <c r="P3097" s="400"/>
      <c r="Q3097" s="400"/>
      <c r="R3097" s="400"/>
      <c r="S3097" s="400"/>
      <c r="T3097" s="400"/>
      <c r="V3097" s="403"/>
      <c r="W3097" s="403"/>
      <c r="X3097" s="403"/>
      <c r="Y3097" s="400"/>
      <c r="Z3097" s="400"/>
      <c r="AA3097" s="400"/>
      <c r="AB3097" s="400"/>
      <c r="AC3097" s="400"/>
      <c r="AD3097" s="400"/>
      <c r="AE3097" s="400"/>
      <c r="AF3097" s="400"/>
      <c r="AG3097" s="408"/>
      <c r="AH3097" s="400"/>
      <c r="AI3097" s="400"/>
      <c r="AJ3097" s="400"/>
      <c r="AK3097" s="400"/>
      <c r="AL3097" s="6"/>
      <c r="AM3097" s="6"/>
      <c r="AN3097" s="8"/>
    </row>
    <row r="3098" spans="1:40">
      <c r="A3098" s="725"/>
      <c r="B3098" s="727"/>
      <c r="C3098" s="726"/>
      <c r="D3098" s="726"/>
      <c r="E3098" s="400"/>
      <c r="F3098" s="401"/>
      <c r="G3098" s="400"/>
      <c r="H3098" s="400"/>
      <c r="I3098" s="400"/>
      <c r="J3098" s="409"/>
      <c r="K3098" s="400"/>
      <c r="L3098" s="400"/>
      <c r="M3098" s="400"/>
      <c r="N3098" s="400"/>
      <c r="O3098" s="400"/>
      <c r="P3098" s="400"/>
      <c r="Q3098" s="400"/>
      <c r="R3098" s="400"/>
      <c r="S3098" s="400"/>
      <c r="T3098" s="400"/>
      <c r="V3098" s="403"/>
      <c r="W3098" s="403"/>
      <c r="X3098" s="403"/>
      <c r="Y3098" s="400"/>
      <c r="Z3098" s="400"/>
      <c r="AA3098" s="400"/>
      <c r="AB3098" s="400"/>
      <c r="AC3098" s="400"/>
      <c r="AD3098" s="400"/>
      <c r="AE3098" s="400"/>
      <c r="AF3098" s="400"/>
      <c r="AG3098" s="408"/>
      <c r="AH3098" s="400"/>
      <c r="AI3098" s="400"/>
      <c r="AJ3098" s="400"/>
      <c r="AK3098" s="400"/>
      <c r="AL3098" s="6"/>
      <c r="AM3098" s="6"/>
      <c r="AN3098" s="8"/>
    </row>
    <row r="3099" spans="1:40">
      <c r="A3099" s="725"/>
      <c r="B3099" s="727"/>
      <c r="C3099" s="726"/>
      <c r="D3099" s="726"/>
      <c r="E3099" s="400"/>
      <c r="F3099" s="401"/>
      <c r="G3099" s="400"/>
      <c r="H3099" s="400"/>
      <c r="I3099" s="400"/>
      <c r="J3099" s="409"/>
      <c r="K3099" s="400"/>
      <c r="L3099" s="400"/>
      <c r="M3099" s="400"/>
      <c r="N3099" s="400"/>
      <c r="O3099" s="400"/>
      <c r="P3099" s="400"/>
      <c r="Q3099" s="400"/>
      <c r="R3099" s="400"/>
      <c r="S3099" s="400"/>
      <c r="T3099" s="400"/>
      <c r="V3099" s="403"/>
      <c r="W3099" s="403"/>
      <c r="X3099" s="403"/>
      <c r="Y3099" s="400"/>
      <c r="Z3099" s="400"/>
      <c r="AA3099" s="400"/>
      <c r="AB3099" s="400"/>
      <c r="AC3099" s="400"/>
      <c r="AD3099" s="400"/>
      <c r="AE3099" s="400"/>
      <c r="AF3099" s="400"/>
      <c r="AG3099" s="408"/>
      <c r="AH3099" s="400"/>
      <c r="AI3099" s="400"/>
      <c r="AJ3099" s="400"/>
      <c r="AK3099" s="400"/>
      <c r="AL3099" s="6"/>
      <c r="AM3099" s="6"/>
      <c r="AN3099" s="8"/>
    </row>
    <row r="3100" spans="1:40">
      <c r="A3100" s="725"/>
      <c r="B3100" s="727"/>
      <c r="C3100" s="726"/>
      <c r="D3100" s="726"/>
      <c r="E3100" s="400"/>
      <c r="F3100" s="401"/>
      <c r="G3100" s="400"/>
      <c r="H3100" s="400"/>
      <c r="I3100" s="400"/>
      <c r="J3100" s="409"/>
      <c r="K3100" s="400"/>
      <c r="L3100" s="400"/>
      <c r="M3100" s="400"/>
      <c r="N3100" s="400"/>
      <c r="O3100" s="400"/>
      <c r="P3100" s="400"/>
      <c r="Q3100" s="400"/>
      <c r="R3100" s="400"/>
      <c r="S3100" s="400"/>
      <c r="T3100" s="400"/>
      <c r="V3100" s="403"/>
      <c r="W3100" s="403"/>
      <c r="X3100" s="403"/>
      <c r="Y3100" s="400"/>
      <c r="Z3100" s="400"/>
      <c r="AA3100" s="400"/>
      <c r="AB3100" s="400"/>
      <c r="AC3100" s="400"/>
      <c r="AD3100" s="400"/>
      <c r="AE3100" s="400"/>
      <c r="AF3100" s="400"/>
      <c r="AG3100" s="408"/>
      <c r="AH3100" s="400"/>
      <c r="AI3100" s="400"/>
      <c r="AJ3100" s="400"/>
      <c r="AK3100" s="400"/>
      <c r="AL3100" s="6"/>
      <c r="AM3100" s="6"/>
      <c r="AN3100" s="8"/>
    </row>
    <row r="3101" spans="1:40">
      <c r="A3101" s="725"/>
      <c r="B3101" s="727"/>
      <c r="C3101" s="726"/>
      <c r="D3101" s="726"/>
      <c r="E3101" s="400"/>
      <c r="F3101" s="401"/>
      <c r="G3101" s="400"/>
      <c r="H3101" s="400"/>
      <c r="I3101" s="400"/>
      <c r="J3101" s="409"/>
      <c r="K3101" s="400"/>
      <c r="L3101" s="400"/>
      <c r="M3101" s="400"/>
      <c r="N3101" s="400"/>
      <c r="O3101" s="400"/>
      <c r="P3101" s="400"/>
      <c r="Q3101" s="400"/>
      <c r="R3101" s="400"/>
      <c r="S3101" s="400"/>
      <c r="T3101" s="400"/>
      <c r="V3101" s="403"/>
      <c r="W3101" s="403"/>
      <c r="X3101" s="403"/>
      <c r="Y3101" s="400"/>
      <c r="Z3101" s="400"/>
      <c r="AA3101" s="400"/>
      <c r="AB3101" s="400"/>
      <c r="AC3101" s="400"/>
      <c r="AD3101" s="400"/>
      <c r="AE3101" s="400"/>
      <c r="AF3101" s="400"/>
      <c r="AG3101" s="408"/>
      <c r="AH3101" s="400"/>
      <c r="AI3101" s="400"/>
      <c r="AJ3101" s="400"/>
      <c r="AK3101" s="400"/>
      <c r="AL3101" s="6"/>
      <c r="AM3101" s="6"/>
      <c r="AN3101" s="8"/>
    </row>
    <row r="3102" spans="1:40">
      <c r="A3102" s="725"/>
      <c r="B3102" s="727"/>
      <c r="C3102" s="726"/>
      <c r="D3102" s="726"/>
      <c r="E3102" s="400"/>
      <c r="F3102" s="401"/>
      <c r="G3102" s="400"/>
      <c r="H3102" s="400"/>
      <c r="I3102" s="400"/>
      <c r="J3102" s="409"/>
      <c r="K3102" s="400"/>
      <c r="L3102" s="400"/>
      <c r="M3102" s="400"/>
      <c r="N3102" s="400"/>
      <c r="O3102" s="400"/>
      <c r="P3102" s="400"/>
      <c r="Q3102" s="400"/>
      <c r="R3102" s="400"/>
      <c r="S3102" s="400"/>
      <c r="T3102" s="400"/>
      <c r="V3102" s="403"/>
      <c r="W3102" s="403"/>
      <c r="X3102" s="403"/>
      <c r="Y3102" s="400"/>
      <c r="Z3102" s="400"/>
      <c r="AA3102" s="400"/>
      <c r="AB3102" s="400"/>
      <c r="AC3102" s="400"/>
      <c r="AD3102" s="400"/>
      <c r="AE3102" s="400"/>
      <c r="AF3102" s="400"/>
      <c r="AG3102" s="408"/>
      <c r="AH3102" s="400"/>
      <c r="AI3102" s="400"/>
      <c r="AJ3102" s="400"/>
      <c r="AK3102" s="400"/>
      <c r="AL3102" s="6"/>
      <c r="AM3102" s="6"/>
      <c r="AN3102" s="8"/>
    </row>
    <row r="3103" spans="1:40">
      <c r="A3103" s="725"/>
      <c r="B3103" s="727"/>
      <c r="C3103" s="726"/>
      <c r="D3103" s="726"/>
      <c r="E3103" s="400"/>
      <c r="F3103" s="401"/>
      <c r="G3103" s="400"/>
      <c r="H3103" s="400"/>
      <c r="I3103" s="400"/>
      <c r="J3103" s="409"/>
      <c r="K3103" s="400"/>
      <c r="L3103" s="400"/>
      <c r="M3103" s="400"/>
      <c r="N3103" s="400"/>
      <c r="O3103" s="400"/>
      <c r="P3103" s="400"/>
      <c r="Q3103" s="400"/>
      <c r="R3103" s="400"/>
      <c r="S3103" s="400"/>
      <c r="T3103" s="400"/>
      <c r="V3103" s="403"/>
      <c r="W3103" s="403"/>
      <c r="X3103" s="403"/>
      <c r="Y3103" s="400"/>
      <c r="Z3103" s="400"/>
      <c r="AA3103" s="400"/>
      <c r="AB3103" s="400"/>
      <c r="AC3103" s="400"/>
      <c r="AD3103" s="400"/>
      <c r="AE3103" s="400"/>
      <c r="AF3103" s="400"/>
      <c r="AG3103" s="408"/>
      <c r="AH3103" s="400"/>
      <c r="AI3103" s="400"/>
      <c r="AJ3103" s="400"/>
      <c r="AK3103" s="400"/>
      <c r="AL3103" s="6"/>
      <c r="AM3103" s="6"/>
      <c r="AN3103" s="8"/>
    </row>
    <row r="3104" spans="1:40">
      <c r="A3104" s="725"/>
      <c r="B3104" s="727"/>
      <c r="C3104" s="726"/>
      <c r="D3104" s="726"/>
      <c r="E3104" s="400"/>
      <c r="F3104" s="401"/>
      <c r="G3104" s="400"/>
      <c r="H3104" s="400"/>
      <c r="I3104" s="400"/>
      <c r="J3104" s="409"/>
      <c r="K3104" s="400"/>
      <c r="L3104" s="400"/>
      <c r="M3104" s="400"/>
      <c r="N3104" s="400"/>
      <c r="O3104" s="400"/>
      <c r="P3104" s="400"/>
      <c r="Q3104" s="400"/>
      <c r="R3104" s="400"/>
      <c r="S3104" s="400"/>
      <c r="T3104" s="400"/>
      <c r="V3104" s="403"/>
      <c r="W3104" s="403"/>
      <c r="X3104" s="403"/>
      <c r="Y3104" s="400"/>
      <c r="Z3104" s="400"/>
      <c r="AA3104" s="400"/>
      <c r="AB3104" s="400"/>
      <c r="AC3104" s="400"/>
      <c r="AD3104" s="400"/>
      <c r="AE3104" s="400"/>
      <c r="AF3104" s="400"/>
      <c r="AG3104" s="408"/>
      <c r="AH3104" s="400"/>
      <c r="AI3104" s="400"/>
      <c r="AJ3104" s="400"/>
      <c r="AK3104" s="400"/>
      <c r="AL3104" s="6"/>
      <c r="AM3104" s="6"/>
      <c r="AN3104" s="8"/>
    </row>
    <row r="3105" spans="1:40">
      <c r="A3105" s="725"/>
      <c r="B3105" s="727"/>
      <c r="C3105" s="726"/>
      <c r="D3105" s="726"/>
      <c r="E3105" s="400"/>
      <c r="F3105" s="401"/>
      <c r="G3105" s="400"/>
      <c r="H3105" s="400"/>
      <c r="I3105" s="400"/>
      <c r="J3105" s="409"/>
      <c r="K3105" s="400"/>
      <c r="L3105" s="400"/>
      <c r="M3105" s="400"/>
      <c r="N3105" s="400"/>
      <c r="O3105" s="400"/>
      <c r="P3105" s="400"/>
      <c r="Q3105" s="400"/>
      <c r="R3105" s="400"/>
      <c r="S3105" s="400"/>
      <c r="T3105" s="400"/>
      <c r="V3105" s="403"/>
      <c r="W3105" s="403"/>
      <c r="X3105" s="403"/>
      <c r="Y3105" s="400"/>
      <c r="Z3105" s="400"/>
      <c r="AA3105" s="400"/>
      <c r="AB3105" s="400"/>
      <c r="AC3105" s="400"/>
      <c r="AD3105" s="400"/>
      <c r="AE3105" s="400"/>
      <c r="AF3105" s="400"/>
      <c r="AG3105" s="408"/>
      <c r="AH3105" s="400"/>
      <c r="AI3105" s="400"/>
      <c r="AJ3105" s="400"/>
      <c r="AK3105" s="400"/>
      <c r="AL3105" s="6"/>
      <c r="AM3105" s="6"/>
      <c r="AN3105" s="8"/>
    </row>
    <row r="3106" spans="1:40">
      <c r="A3106" s="725"/>
      <c r="B3106" s="727"/>
      <c r="C3106" s="726"/>
      <c r="D3106" s="726"/>
      <c r="E3106" s="400"/>
      <c r="F3106" s="401"/>
      <c r="G3106" s="400"/>
      <c r="H3106" s="400"/>
      <c r="I3106" s="400"/>
      <c r="J3106" s="409"/>
      <c r="K3106" s="400"/>
      <c r="L3106" s="400"/>
      <c r="M3106" s="400"/>
      <c r="N3106" s="400"/>
      <c r="O3106" s="400"/>
      <c r="P3106" s="400"/>
      <c r="Q3106" s="400"/>
      <c r="R3106" s="400"/>
      <c r="S3106" s="400"/>
      <c r="T3106" s="400"/>
      <c r="W3106" s="403"/>
      <c r="X3106" s="403"/>
      <c r="Y3106" s="400"/>
      <c r="Z3106" s="400"/>
      <c r="AA3106" s="400"/>
      <c r="AB3106" s="400"/>
      <c r="AC3106" s="400"/>
      <c r="AD3106" s="400"/>
      <c r="AE3106" s="400"/>
      <c r="AF3106" s="400"/>
      <c r="AG3106" s="408"/>
      <c r="AH3106" s="400"/>
      <c r="AI3106" s="400"/>
      <c r="AJ3106" s="400"/>
      <c r="AK3106" s="400"/>
      <c r="AL3106" s="6"/>
      <c r="AM3106" s="6"/>
      <c r="AN3106" s="8"/>
    </row>
    <row r="3107" spans="1:40">
      <c r="A3107" s="725"/>
      <c r="B3107" s="727"/>
      <c r="C3107" s="726"/>
      <c r="D3107" s="726"/>
      <c r="E3107" s="400"/>
      <c r="F3107" s="401"/>
      <c r="G3107" s="400"/>
      <c r="H3107" s="400"/>
      <c r="I3107" s="400"/>
      <c r="J3107" s="409"/>
      <c r="K3107" s="400"/>
      <c r="L3107" s="400"/>
      <c r="M3107" s="400"/>
      <c r="N3107" s="400"/>
      <c r="O3107" s="400"/>
      <c r="P3107" s="400"/>
      <c r="Q3107" s="400"/>
      <c r="R3107" s="400"/>
      <c r="S3107" s="400"/>
      <c r="T3107" s="400"/>
      <c r="W3107" s="403"/>
      <c r="X3107" s="403"/>
      <c r="Y3107" s="400"/>
      <c r="Z3107" s="400"/>
      <c r="AA3107" s="400"/>
      <c r="AB3107" s="400"/>
      <c r="AC3107" s="400"/>
      <c r="AD3107" s="400"/>
      <c r="AE3107" s="400"/>
      <c r="AF3107" s="400"/>
      <c r="AG3107" s="408"/>
      <c r="AH3107" s="400"/>
      <c r="AI3107" s="400"/>
      <c r="AJ3107" s="400"/>
      <c r="AK3107" s="400"/>
      <c r="AL3107" s="6"/>
      <c r="AM3107" s="6"/>
      <c r="AN3107" s="8"/>
    </row>
    <row r="3108" spans="1:40">
      <c r="A3108" s="725"/>
      <c r="B3108" s="727"/>
      <c r="C3108" s="726"/>
      <c r="D3108" s="726"/>
      <c r="E3108" s="400"/>
      <c r="F3108" s="401"/>
      <c r="G3108" s="400"/>
      <c r="H3108" s="400"/>
      <c r="I3108" s="400"/>
      <c r="J3108" s="409"/>
      <c r="K3108" s="400"/>
      <c r="L3108" s="400"/>
      <c r="M3108" s="400"/>
      <c r="N3108" s="400"/>
      <c r="O3108" s="400"/>
      <c r="P3108" s="400"/>
      <c r="Q3108" s="400"/>
      <c r="R3108" s="400"/>
      <c r="S3108" s="400"/>
      <c r="T3108" s="400"/>
      <c r="V3108" s="403"/>
      <c r="W3108" s="403"/>
      <c r="X3108" s="403"/>
      <c r="Y3108" s="400"/>
      <c r="Z3108" s="400"/>
      <c r="AA3108" s="400"/>
      <c r="AB3108" s="400"/>
      <c r="AC3108" s="400"/>
      <c r="AD3108" s="400"/>
      <c r="AE3108" s="400"/>
      <c r="AF3108" s="400"/>
      <c r="AG3108" s="408"/>
      <c r="AH3108" s="400"/>
      <c r="AI3108" s="400"/>
      <c r="AJ3108" s="400"/>
      <c r="AK3108" s="400"/>
      <c r="AL3108" s="6"/>
      <c r="AM3108" s="6"/>
      <c r="AN3108" s="8"/>
    </row>
    <row r="3109" spans="1:40">
      <c r="A3109" s="725"/>
      <c r="B3109" s="727"/>
      <c r="C3109" s="726"/>
      <c r="D3109" s="726"/>
      <c r="E3109" s="400"/>
      <c r="F3109" s="401"/>
      <c r="G3109" s="400"/>
      <c r="H3109" s="400"/>
      <c r="I3109" s="400"/>
      <c r="J3109" s="409"/>
      <c r="K3109" s="400"/>
      <c r="L3109" s="400"/>
      <c r="M3109" s="400"/>
      <c r="N3109" s="400"/>
      <c r="O3109" s="400"/>
      <c r="P3109" s="400"/>
      <c r="Q3109" s="400"/>
      <c r="R3109" s="400"/>
      <c r="S3109" s="400"/>
      <c r="T3109" s="400"/>
      <c r="V3109" s="403"/>
      <c r="W3109" s="403"/>
      <c r="X3109" s="403"/>
      <c r="Y3109" s="400"/>
      <c r="Z3109" s="400"/>
      <c r="AA3109" s="400"/>
      <c r="AB3109" s="400"/>
      <c r="AC3109" s="400"/>
      <c r="AD3109" s="400"/>
      <c r="AE3109" s="400"/>
      <c r="AF3109" s="400"/>
      <c r="AG3109" s="408"/>
      <c r="AH3109" s="400"/>
      <c r="AI3109" s="400"/>
      <c r="AJ3109" s="400"/>
      <c r="AK3109" s="400"/>
      <c r="AL3109" s="6"/>
      <c r="AM3109" s="6"/>
      <c r="AN3109" s="8"/>
    </row>
    <row r="3110" spans="1:40">
      <c r="A3110" s="725"/>
      <c r="B3110" s="727"/>
      <c r="C3110" s="726"/>
      <c r="D3110" s="726"/>
      <c r="E3110" s="400"/>
      <c r="F3110" s="401"/>
      <c r="G3110" s="400"/>
      <c r="H3110" s="400"/>
      <c r="I3110" s="400"/>
      <c r="J3110" s="409"/>
      <c r="K3110" s="400"/>
      <c r="L3110" s="400"/>
      <c r="M3110" s="400"/>
      <c r="N3110" s="400"/>
      <c r="O3110" s="400"/>
      <c r="P3110" s="400"/>
      <c r="Q3110" s="400"/>
      <c r="R3110" s="400"/>
      <c r="S3110" s="400"/>
      <c r="T3110" s="400"/>
      <c r="V3110" s="403"/>
      <c r="W3110" s="403"/>
      <c r="X3110" s="403"/>
      <c r="Y3110" s="400"/>
      <c r="Z3110" s="400"/>
      <c r="AA3110" s="400"/>
      <c r="AB3110" s="400"/>
      <c r="AC3110" s="400"/>
      <c r="AD3110" s="400"/>
      <c r="AE3110" s="400"/>
      <c r="AF3110" s="400"/>
      <c r="AG3110" s="408"/>
      <c r="AH3110" s="400"/>
      <c r="AI3110" s="400"/>
      <c r="AJ3110" s="400"/>
      <c r="AK3110" s="400"/>
      <c r="AL3110" s="6"/>
      <c r="AM3110" s="6"/>
      <c r="AN3110" s="8"/>
    </row>
    <row r="3111" spans="1:40">
      <c r="A3111" s="725"/>
      <c r="B3111" s="727"/>
      <c r="C3111" s="726"/>
      <c r="D3111" s="726"/>
      <c r="E3111" s="400"/>
      <c r="F3111" s="401"/>
      <c r="G3111" s="400"/>
      <c r="H3111" s="400"/>
      <c r="I3111" s="400"/>
      <c r="J3111" s="409"/>
      <c r="K3111" s="400"/>
      <c r="L3111" s="400"/>
      <c r="M3111" s="400"/>
      <c r="N3111" s="400"/>
      <c r="O3111" s="400"/>
      <c r="P3111" s="400"/>
      <c r="Q3111" s="400"/>
      <c r="R3111" s="400"/>
      <c r="S3111" s="400"/>
      <c r="T3111" s="400"/>
      <c r="V3111" s="403"/>
      <c r="W3111" s="403"/>
      <c r="X3111" s="403"/>
      <c r="Y3111" s="400"/>
      <c r="Z3111" s="400"/>
      <c r="AA3111" s="400"/>
      <c r="AB3111" s="400"/>
      <c r="AC3111" s="400"/>
      <c r="AD3111" s="400"/>
      <c r="AE3111" s="400"/>
      <c r="AF3111" s="400"/>
      <c r="AG3111" s="408"/>
      <c r="AH3111" s="400"/>
      <c r="AI3111" s="400"/>
      <c r="AJ3111" s="400"/>
      <c r="AK3111" s="400"/>
      <c r="AL3111" s="6"/>
      <c r="AM3111" s="6"/>
      <c r="AN3111" s="8"/>
    </row>
    <row r="3112" spans="1:40">
      <c r="A3112" s="725"/>
      <c r="B3112" s="727"/>
      <c r="C3112" s="726"/>
      <c r="D3112" s="726"/>
      <c r="E3112" s="400"/>
      <c r="F3112" s="401"/>
      <c r="G3112" s="400"/>
      <c r="H3112" s="400"/>
      <c r="I3112" s="400"/>
      <c r="J3112" s="409"/>
      <c r="K3112" s="400"/>
      <c r="L3112" s="400"/>
      <c r="M3112" s="400"/>
      <c r="N3112" s="400"/>
      <c r="O3112" s="400"/>
      <c r="P3112" s="400"/>
      <c r="Q3112" s="400"/>
      <c r="R3112" s="400"/>
      <c r="S3112" s="400"/>
      <c r="T3112" s="400"/>
      <c r="V3112" s="403"/>
      <c r="W3112" s="403"/>
      <c r="X3112" s="403"/>
      <c r="Y3112" s="400"/>
      <c r="Z3112" s="400"/>
      <c r="AA3112" s="400"/>
      <c r="AB3112" s="400"/>
      <c r="AC3112" s="400"/>
      <c r="AD3112" s="400"/>
      <c r="AE3112" s="400"/>
      <c r="AF3112" s="400"/>
      <c r="AG3112" s="408"/>
      <c r="AH3112" s="400"/>
      <c r="AI3112" s="400"/>
      <c r="AJ3112" s="400"/>
      <c r="AK3112" s="400"/>
      <c r="AL3112" s="6"/>
      <c r="AM3112" s="6"/>
      <c r="AN3112" s="8"/>
    </row>
    <row r="3113" spans="1:40">
      <c r="A3113" s="725"/>
      <c r="B3113" s="727"/>
      <c r="C3113" s="726"/>
      <c r="D3113" s="726"/>
      <c r="E3113" s="400"/>
      <c r="F3113" s="401"/>
      <c r="G3113" s="400"/>
      <c r="H3113" s="400"/>
      <c r="I3113" s="400"/>
      <c r="J3113" s="409"/>
      <c r="K3113" s="400"/>
      <c r="L3113" s="400"/>
      <c r="M3113" s="400"/>
      <c r="N3113" s="400"/>
      <c r="O3113" s="400"/>
      <c r="P3113" s="400"/>
      <c r="Q3113" s="400"/>
      <c r="R3113" s="400"/>
      <c r="S3113" s="400"/>
      <c r="T3113" s="400"/>
      <c r="V3113" s="403"/>
      <c r="W3113" s="403"/>
      <c r="X3113" s="403"/>
      <c r="Y3113" s="400"/>
      <c r="Z3113" s="400"/>
      <c r="AA3113" s="400"/>
      <c r="AB3113" s="400"/>
      <c r="AC3113" s="400"/>
      <c r="AD3113" s="400"/>
      <c r="AE3113" s="400"/>
      <c r="AF3113" s="400"/>
      <c r="AG3113" s="408"/>
      <c r="AH3113" s="400"/>
      <c r="AI3113" s="400"/>
      <c r="AJ3113" s="400"/>
      <c r="AK3113" s="400"/>
      <c r="AL3113" s="6"/>
      <c r="AM3113" s="6"/>
      <c r="AN3113" s="8"/>
    </row>
    <row r="3114" spans="1:40">
      <c r="A3114" s="725"/>
      <c r="B3114" s="727"/>
      <c r="C3114" s="726"/>
      <c r="D3114" s="726"/>
      <c r="E3114" s="400"/>
      <c r="F3114" s="401"/>
      <c r="G3114" s="400"/>
      <c r="H3114" s="400"/>
      <c r="I3114" s="400"/>
      <c r="J3114" s="409"/>
      <c r="K3114" s="400"/>
      <c r="L3114" s="400"/>
      <c r="M3114" s="400"/>
      <c r="N3114" s="400"/>
      <c r="O3114" s="400"/>
      <c r="P3114" s="400"/>
      <c r="Q3114" s="400"/>
      <c r="R3114" s="400"/>
      <c r="S3114" s="400"/>
      <c r="T3114" s="400"/>
      <c r="V3114" s="403"/>
      <c r="W3114" s="403"/>
      <c r="X3114" s="403"/>
      <c r="Y3114" s="400"/>
      <c r="Z3114" s="400"/>
      <c r="AA3114" s="400"/>
      <c r="AB3114" s="400"/>
      <c r="AC3114" s="400"/>
      <c r="AD3114" s="400"/>
      <c r="AE3114" s="400"/>
      <c r="AF3114" s="400"/>
      <c r="AG3114" s="408"/>
      <c r="AH3114" s="400"/>
      <c r="AI3114" s="400"/>
      <c r="AJ3114" s="400"/>
      <c r="AK3114" s="400"/>
      <c r="AL3114" s="6"/>
      <c r="AM3114" s="6"/>
      <c r="AN3114" s="8"/>
    </row>
    <row r="3115" spans="1:40">
      <c r="A3115" s="725"/>
      <c r="B3115" s="727"/>
      <c r="C3115" s="726"/>
      <c r="D3115" s="726"/>
      <c r="E3115" s="400"/>
      <c r="F3115" s="401"/>
      <c r="G3115" s="400"/>
      <c r="H3115" s="400"/>
      <c r="I3115" s="400"/>
      <c r="J3115" s="409"/>
      <c r="K3115" s="400"/>
      <c r="L3115" s="400"/>
      <c r="M3115" s="400"/>
      <c r="N3115" s="400"/>
      <c r="O3115" s="400"/>
      <c r="P3115" s="400"/>
      <c r="Q3115" s="400"/>
      <c r="R3115" s="400"/>
      <c r="S3115" s="400"/>
      <c r="T3115" s="400"/>
      <c r="V3115" s="403"/>
      <c r="W3115" s="403"/>
      <c r="X3115" s="403"/>
      <c r="Y3115" s="400"/>
      <c r="Z3115" s="400"/>
      <c r="AA3115" s="400"/>
      <c r="AB3115" s="400"/>
      <c r="AC3115" s="400"/>
      <c r="AD3115" s="400"/>
      <c r="AE3115" s="400"/>
      <c r="AF3115" s="400"/>
      <c r="AG3115" s="408"/>
      <c r="AH3115" s="400"/>
      <c r="AI3115" s="400"/>
      <c r="AJ3115" s="400"/>
      <c r="AK3115" s="400"/>
      <c r="AL3115" s="6"/>
      <c r="AM3115" s="6"/>
      <c r="AN3115" s="8"/>
    </row>
    <row r="3116" spans="1:40">
      <c r="A3116" s="725"/>
      <c r="B3116" s="727"/>
      <c r="C3116" s="726"/>
      <c r="D3116" s="726"/>
      <c r="E3116" s="400"/>
      <c r="F3116" s="401"/>
      <c r="G3116" s="400"/>
      <c r="H3116" s="400"/>
      <c r="I3116" s="400"/>
      <c r="J3116" s="409"/>
      <c r="K3116" s="400"/>
      <c r="L3116" s="400"/>
      <c r="M3116" s="400"/>
      <c r="N3116" s="400"/>
      <c r="O3116" s="400"/>
      <c r="P3116" s="400"/>
      <c r="Q3116" s="400"/>
      <c r="R3116" s="400"/>
      <c r="S3116" s="400"/>
      <c r="T3116" s="400"/>
      <c r="V3116" s="403"/>
      <c r="W3116" s="403"/>
      <c r="X3116" s="403"/>
      <c r="Y3116" s="400"/>
      <c r="Z3116" s="400"/>
      <c r="AA3116" s="400"/>
      <c r="AB3116" s="400"/>
      <c r="AC3116" s="400"/>
      <c r="AD3116" s="400"/>
      <c r="AE3116" s="400"/>
      <c r="AF3116" s="400"/>
      <c r="AG3116" s="408"/>
      <c r="AH3116" s="400"/>
      <c r="AI3116" s="400"/>
      <c r="AJ3116" s="400"/>
      <c r="AK3116" s="400"/>
      <c r="AL3116" s="6"/>
      <c r="AM3116" s="6"/>
      <c r="AN3116" s="8"/>
    </row>
    <row r="3117" spans="1:40">
      <c r="A3117" s="725"/>
      <c r="B3117" s="727"/>
      <c r="C3117" s="726"/>
      <c r="D3117" s="726"/>
      <c r="E3117" s="400"/>
      <c r="F3117" s="401"/>
      <c r="G3117" s="400"/>
      <c r="H3117" s="400"/>
      <c r="I3117" s="400"/>
      <c r="J3117" s="409"/>
      <c r="K3117" s="400"/>
      <c r="L3117" s="400"/>
      <c r="M3117" s="400"/>
      <c r="N3117" s="400"/>
      <c r="O3117" s="400"/>
      <c r="P3117" s="400"/>
      <c r="Q3117" s="400"/>
      <c r="R3117" s="400"/>
      <c r="S3117" s="400"/>
      <c r="T3117" s="400"/>
      <c r="V3117" s="403"/>
      <c r="W3117" s="403"/>
      <c r="X3117" s="403"/>
      <c r="Y3117" s="400"/>
      <c r="Z3117" s="400"/>
      <c r="AA3117" s="400"/>
      <c r="AB3117" s="400"/>
      <c r="AC3117" s="400"/>
      <c r="AD3117" s="400"/>
      <c r="AE3117" s="400"/>
      <c r="AF3117" s="400"/>
      <c r="AG3117" s="408"/>
      <c r="AH3117" s="400"/>
      <c r="AI3117" s="400"/>
      <c r="AJ3117" s="400"/>
      <c r="AK3117" s="400"/>
      <c r="AL3117" s="6"/>
      <c r="AM3117" s="6"/>
      <c r="AN3117" s="8"/>
    </row>
    <row r="3118" spans="1:40">
      <c r="A3118" s="725"/>
      <c r="B3118" s="727"/>
      <c r="C3118" s="726"/>
      <c r="D3118" s="726"/>
      <c r="E3118" s="400"/>
      <c r="F3118" s="401"/>
      <c r="G3118" s="400"/>
      <c r="H3118" s="400"/>
      <c r="I3118" s="400"/>
      <c r="J3118" s="409"/>
      <c r="K3118" s="400"/>
      <c r="L3118" s="400"/>
      <c r="M3118" s="400"/>
      <c r="N3118" s="400"/>
      <c r="O3118" s="400"/>
      <c r="P3118" s="400"/>
      <c r="Q3118" s="400"/>
      <c r="R3118" s="400"/>
      <c r="S3118" s="400"/>
      <c r="T3118" s="400"/>
      <c r="V3118" s="403"/>
      <c r="W3118" s="403"/>
      <c r="X3118" s="403"/>
      <c r="Y3118" s="400"/>
      <c r="Z3118" s="400"/>
      <c r="AA3118" s="400"/>
      <c r="AB3118" s="400"/>
      <c r="AC3118" s="400"/>
      <c r="AD3118" s="400"/>
      <c r="AE3118" s="400"/>
      <c r="AF3118" s="400"/>
      <c r="AG3118" s="408"/>
      <c r="AH3118" s="400"/>
      <c r="AI3118" s="400"/>
      <c r="AJ3118" s="400"/>
      <c r="AK3118" s="400"/>
      <c r="AL3118" s="6"/>
      <c r="AM3118" s="6"/>
      <c r="AN3118" s="8"/>
    </row>
    <row r="3119" spans="1:40">
      <c r="A3119" s="725"/>
      <c r="B3119" s="727"/>
      <c r="C3119" s="726"/>
      <c r="D3119" s="726"/>
      <c r="E3119" s="400"/>
      <c r="F3119" s="401"/>
      <c r="G3119" s="400"/>
      <c r="H3119" s="400"/>
      <c r="I3119" s="400"/>
      <c r="J3119" s="409"/>
      <c r="K3119" s="400"/>
      <c r="L3119" s="400"/>
      <c r="M3119" s="400"/>
      <c r="N3119" s="400"/>
      <c r="O3119" s="400"/>
      <c r="P3119" s="400"/>
      <c r="Q3119" s="400"/>
      <c r="R3119" s="400"/>
      <c r="S3119" s="400"/>
      <c r="T3119" s="400"/>
      <c r="V3119" s="403"/>
      <c r="W3119" s="403"/>
      <c r="X3119" s="403"/>
      <c r="Y3119" s="400"/>
      <c r="Z3119" s="400"/>
      <c r="AA3119" s="400"/>
      <c r="AB3119" s="400"/>
      <c r="AC3119" s="400"/>
      <c r="AD3119" s="400"/>
      <c r="AE3119" s="400"/>
      <c r="AF3119" s="400"/>
      <c r="AG3119" s="408"/>
      <c r="AH3119" s="400"/>
      <c r="AI3119" s="400"/>
      <c r="AJ3119" s="400"/>
      <c r="AK3119" s="400"/>
      <c r="AL3119" s="6"/>
      <c r="AM3119" s="6"/>
      <c r="AN3119" s="8"/>
    </row>
    <row r="3120" spans="1:40">
      <c r="A3120" s="725"/>
      <c r="B3120" s="727"/>
      <c r="C3120" s="726"/>
      <c r="D3120" s="726"/>
      <c r="E3120" s="400"/>
      <c r="F3120" s="401"/>
      <c r="G3120" s="400"/>
      <c r="H3120" s="400"/>
      <c r="I3120" s="400"/>
      <c r="J3120" s="409"/>
      <c r="K3120" s="400"/>
      <c r="L3120" s="400"/>
      <c r="M3120" s="400"/>
      <c r="N3120" s="400"/>
      <c r="O3120" s="400"/>
      <c r="P3120" s="400"/>
      <c r="Q3120" s="400"/>
      <c r="R3120" s="400"/>
      <c r="S3120" s="400"/>
      <c r="T3120" s="400"/>
      <c r="V3120" s="403"/>
      <c r="W3120" s="403"/>
      <c r="X3120" s="403"/>
      <c r="Y3120" s="400"/>
      <c r="Z3120" s="400"/>
      <c r="AA3120" s="400"/>
      <c r="AB3120" s="400"/>
      <c r="AC3120" s="400"/>
      <c r="AD3120" s="400"/>
      <c r="AE3120" s="400"/>
      <c r="AF3120" s="400"/>
      <c r="AG3120" s="408"/>
      <c r="AH3120" s="400"/>
      <c r="AI3120" s="400"/>
      <c r="AJ3120" s="400"/>
      <c r="AK3120" s="400"/>
      <c r="AL3120" s="6"/>
      <c r="AM3120" s="6"/>
      <c r="AN3120" s="8"/>
    </row>
    <row r="3121" spans="1:40">
      <c r="A3121" s="725"/>
      <c r="B3121" s="727"/>
      <c r="C3121" s="726"/>
      <c r="D3121" s="726"/>
      <c r="E3121" s="400"/>
      <c r="F3121" s="401"/>
      <c r="G3121" s="400"/>
      <c r="H3121" s="400"/>
      <c r="I3121" s="400"/>
      <c r="J3121" s="409"/>
      <c r="K3121" s="400"/>
      <c r="L3121" s="400"/>
      <c r="M3121" s="400"/>
      <c r="N3121" s="400"/>
      <c r="O3121" s="400"/>
      <c r="P3121" s="400"/>
      <c r="Q3121" s="400"/>
      <c r="R3121" s="400"/>
      <c r="S3121" s="400"/>
      <c r="T3121" s="400"/>
      <c r="W3121" s="403"/>
      <c r="X3121" s="403"/>
      <c r="Y3121" s="400"/>
      <c r="Z3121" s="400"/>
      <c r="AA3121" s="400"/>
      <c r="AB3121" s="400"/>
      <c r="AC3121" s="400"/>
      <c r="AD3121" s="400"/>
      <c r="AE3121" s="400"/>
      <c r="AF3121" s="400"/>
      <c r="AG3121" s="408"/>
      <c r="AH3121" s="400"/>
      <c r="AI3121" s="400"/>
      <c r="AJ3121" s="400"/>
      <c r="AK3121" s="400"/>
      <c r="AL3121" s="6"/>
      <c r="AM3121" s="6"/>
      <c r="AN3121" s="8"/>
    </row>
    <row r="3122" spans="1:40">
      <c r="A3122" s="725"/>
      <c r="B3122" s="727"/>
      <c r="C3122" s="726"/>
      <c r="D3122" s="726"/>
      <c r="E3122" s="400"/>
      <c r="F3122" s="401"/>
      <c r="G3122" s="400"/>
      <c r="H3122" s="400"/>
      <c r="I3122" s="400"/>
      <c r="J3122" s="409"/>
      <c r="K3122" s="400"/>
      <c r="L3122" s="400"/>
      <c r="M3122" s="400"/>
      <c r="N3122" s="400"/>
      <c r="O3122" s="400"/>
      <c r="P3122" s="400"/>
      <c r="Q3122" s="400"/>
      <c r="R3122" s="400"/>
      <c r="S3122" s="400"/>
      <c r="T3122" s="400"/>
      <c r="V3122" s="403"/>
      <c r="W3122" s="403"/>
      <c r="X3122" s="403"/>
      <c r="Y3122" s="400"/>
      <c r="Z3122" s="400"/>
      <c r="AA3122" s="400"/>
      <c r="AB3122" s="400"/>
      <c r="AC3122" s="400"/>
      <c r="AD3122" s="400"/>
      <c r="AE3122" s="400"/>
      <c r="AF3122" s="400"/>
      <c r="AG3122" s="408"/>
      <c r="AH3122" s="400"/>
      <c r="AI3122" s="400"/>
      <c r="AJ3122" s="400"/>
      <c r="AK3122" s="400"/>
      <c r="AL3122" s="6"/>
      <c r="AM3122" s="6"/>
      <c r="AN3122" s="8"/>
    </row>
    <row r="3123" spans="1:40">
      <c r="A3123" s="725"/>
      <c r="B3123" s="727"/>
      <c r="C3123" s="726"/>
      <c r="D3123" s="726"/>
      <c r="E3123" s="400"/>
      <c r="F3123" s="401"/>
      <c r="G3123" s="400"/>
      <c r="H3123" s="400"/>
      <c r="I3123" s="400"/>
      <c r="J3123" s="409"/>
      <c r="K3123" s="400"/>
      <c r="L3123" s="400"/>
      <c r="M3123" s="400"/>
      <c r="N3123" s="400"/>
      <c r="O3123" s="400"/>
      <c r="P3123" s="400"/>
      <c r="Q3123" s="400"/>
      <c r="R3123" s="400"/>
      <c r="S3123" s="400"/>
      <c r="T3123" s="400"/>
      <c r="V3123" s="403"/>
      <c r="W3123" s="403"/>
      <c r="X3123" s="403"/>
      <c r="Y3123" s="400"/>
      <c r="Z3123" s="400"/>
      <c r="AA3123" s="400"/>
      <c r="AB3123" s="400"/>
      <c r="AC3123" s="400"/>
      <c r="AD3123" s="400"/>
      <c r="AE3123" s="400"/>
      <c r="AF3123" s="400"/>
      <c r="AG3123" s="408"/>
      <c r="AH3123" s="400"/>
      <c r="AI3123" s="400"/>
      <c r="AJ3123" s="400"/>
      <c r="AK3123" s="400"/>
      <c r="AL3123" s="6"/>
      <c r="AM3123" s="6"/>
      <c r="AN3123" s="8"/>
    </row>
    <row r="3124" spans="1:40">
      <c r="A3124" s="725"/>
      <c r="B3124" s="727"/>
      <c r="C3124" s="726"/>
      <c r="D3124" s="726"/>
      <c r="E3124" s="400"/>
      <c r="F3124" s="401"/>
      <c r="G3124" s="400"/>
      <c r="H3124" s="400"/>
      <c r="I3124" s="400"/>
      <c r="J3124" s="409"/>
      <c r="K3124" s="400"/>
      <c r="L3124" s="400"/>
      <c r="M3124" s="400"/>
      <c r="N3124" s="400"/>
      <c r="O3124" s="400"/>
      <c r="P3124" s="400"/>
      <c r="Q3124" s="400"/>
      <c r="R3124" s="400"/>
      <c r="S3124" s="400"/>
      <c r="T3124" s="400"/>
      <c r="V3124" s="403"/>
      <c r="W3124" s="403"/>
      <c r="X3124" s="403"/>
      <c r="Y3124" s="400"/>
      <c r="Z3124" s="400"/>
      <c r="AA3124" s="400"/>
      <c r="AB3124" s="400"/>
      <c r="AC3124" s="400"/>
      <c r="AD3124" s="400"/>
      <c r="AE3124" s="400"/>
      <c r="AF3124" s="400"/>
      <c r="AG3124" s="408"/>
      <c r="AH3124" s="400"/>
      <c r="AI3124" s="400"/>
      <c r="AJ3124" s="400"/>
      <c r="AK3124" s="400"/>
      <c r="AL3124" s="6"/>
      <c r="AM3124" s="6"/>
      <c r="AN3124" s="8"/>
    </row>
    <row r="3125" spans="1:40">
      <c r="A3125" s="725"/>
      <c r="B3125" s="727"/>
      <c r="C3125" s="726"/>
      <c r="D3125" s="726"/>
      <c r="E3125" s="400"/>
      <c r="F3125" s="401"/>
      <c r="G3125" s="400"/>
      <c r="H3125" s="400"/>
      <c r="I3125" s="400"/>
      <c r="J3125" s="409"/>
      <c r="K3125" s="400"/>
      <c r="L3125" s="400"/>
      <c r="M3125" s="400"/>
      <c r="N3125" s="400"/>
      <c r="O3125" s="400"/>
      <c r="P3125" s="400"/>
      <c r="Q3125" s="400"/>
      <c r="R3125" s="400"/>
      <c r="S3125" s="400"/>
      <c r="T3125" s="400"/>
      <c r="V3125" s="403"/>
      <c r="W3125" s="403"/>
      <c r="X3125" s="403"/>
      <c r="Y3125" s="400"/>
      <c r="Z3125" s="400"/>
      <c r="AA3125" s="400"/>
      <c r="AB3125" s="400"/>
      <c r="AC3125" s="400"/>
      <c r="AD3125" s="400"/>
      <c r="AE3125" s="400"/>
      <c r="AF3125" s="400"/>
      <c r="AG3125" s="408"/>
      <c r="AH3125" s="400"/>
      <c r="AI3125" s="400"/>
      <c r="AJ3125" s="400"/>
      <c r="AK3125" s="400"/>
      <c r="AL3125" s="6"/>
      <c r="AM3125" s="6"/>
      <c r="AN3125" s="8"/>
    </row>
    <row r="3126" spans="1:40">
      <c r="A3126" s="725"/>
      <c r="B3126" s="727"/>
      <c r="C3126" s="726"/>
      <c r="D3126" s="726"/>
      <c r="E3126" s="400"/>
      <c r="F3126" s="401"/>
      <c r="G3126" s="400"/>
      <c r="H3126" s="400"/>
      <c r="I3126" s="400"/>
      <c r="J3126" s="409"/>
      <c r="K3126" s="400"/>
      <c r="L3126" s="400"/>
      <c r="M3126" s="400"/>
      <c r="N3126" s="400"/>
      <c r="O3126" s="400"/>
      <c r="P3126" s="400"/>
      <c r="Q3126" s="400"/>
      <c r="R3126" s="400"/>
      <c r="S3126" s="400"/>
      <c r="T3126" s="400"/>
      <c r="V3126" s="403"/>
      <c r="W3126" s="403"/>
      <c r="X3126" s="403"/>
      <c r="Y3126" s="400"/>
      <c r="Z3126" s="400"/>
      <c r="AA3126" s="400"/>
      <c r="AB3126" s="400"/>
      <c r="AC3126" s="400"/>
      <c r="AD3126" s="400"/>
      <c r="AE3126" s="400"/>
      <c r="AF3126" s="400"/>
      <c r="AG3126" s="408"/>
      <c r="AH3126" s="400"/>
      <c r="AI3126" s="400"/>
      <c r="AJ3126" s="400"/>
      <c r="AK3126" s="400"/>
      <c r="AL3126" s="6"/>
      <c r="AM3126" s="6"/>
      <c r="AN3126" s="8"/>
    </row>
    <row r="3127" spans="1:40">
      <c r="A3127" s="725"/>
      <c r="B3127" s="727"/>
      <c r="C3127" s="726"/>
      <c r="D3127" s="726"/>
      <c r="E3127" s="400"/>
      <c r="F3127" s="401"/>
      <c r="G3127" s="400"/>
      <c r="H3127" s="400"/>
      <c r="I3127" s="400"/>
      <c r="J3127" s="409"/>
      <c r="K3127" s="400"/>
      <c r="L3127" s="400"/>
      <c r="M3127" s="400"/>
      <c r="N3127" s="400"/>
      <c r="O3127" s="400"/>
      <c r="P3127" s="400"/>
      <c r="Q3127" s="400"/>
      <c r="R3127" s="400"/>
      <c r="S3127" s="400"/>
      <c r="T3127" s="400"/>
      <c r="V3127" s="403"/>
      <c r="W3127" s="403"/>
      <c r="X3127" s="403"/>
      <c r="Y3127" s="400"/>
      <c r="Z3127" s="400"/>
      <c r="AA3127" s="400"/>
      <c r="AB3127" s="400"/>
      <c r="AC3127" s="400"/>
      <c r="AD3127" s="400"/>
      <c r="AE3127" s="400"/>
      <c r="AF3127" s="400"/>
      <c r="AG3127" s="408"/>
      <c r="AH3127" s="400"/>
      <c r="AI3127" s="400"/>
      <c r="AJ3127" s="400"/>
      <c r="AK3127" s="400"/>
      <c r="AL3127" s="6"/>
      <c r="AM3127" s="6"/>
      <c r="AN3127" s="8"/>
    </row>
    <row r="3128" spans="1:40">
      <c r="A3128" s="725"/>
      <c r="B3128" s="727"/>
      <c r="C3128" s="726"/>
      <c r="D3128" s="726"/>
      <c r="E3128" s="400"/>
      <c r="F3128" s="401"/>
      <c r="G3128" s="400"/>
      <c r="H3128" s="400"/>
      <c r="I3128" s="400"/>
      <c r="J3128" s="409"/>
      <c r="K3128" s="400"/>
      <c r="L3128" s="400"/>
      <c r="M3128" s="400"/>
      <c r="N3128" s="400"/>
      <c r="O3128" s="400"/>
      <c r="P3128" s="400"/>
      <c r="Q3128" s="400"/>
      <c r="R3128" s="400"/>
      <c r="S3128" s="400"/>
      <c r="T3128" s="400"/>
      <c r="V3128" s="403"/>
      <c r="W3128" s="403"/>
      <c r="X3128" s="403"/>
      <c r="Y3128" s="400"/>
      <c r="Z3128" s="400"/>
      <c r="AA3128" s="400"/>
      <c r="AB3128" s="400"/>
      <c r="AC3128" s="400"/>
      <c r="AD3128" s="400"/>
      <c r="AE3128" s="400"/>
      <c r="AF3128" s="400"/>
      <c r="AG3128" s="408"/>
      <c r="AH3128" s="400"/>
      <c r="AI3128" s="400"/>
      <c r="AJ3128" s="400"/>
      <c r="AK3128" s="400"/>
      <c r="AL3128" s="6"/>
      <c r="AM3128" s="6"/>
      <c r="AN3128" s="8"/>
    </row>
    <row r="3129" spans="1:40">
      <c r="A3129" s="725"/>
      <c r="B3129" s="727"/>
      <c r="C3129" s="726"/>
      <c r="D3129" s="726"/>
      <c r="E3129" s="400"/>
      <c r="F3129" s="401"/>
      <c r="G3129" s="400"/>
      <c r="H3129" s="400"/>
      <c r="I3129" s="400"/>
      <c r="J3129" s="409"/>
      <c r="K3129" s="400"/>
      <c r="L3129" s="400"/>
      <c r="M3129" s="400"/>
      <c r="N3129" s="400"/>
      <c r="O3129" s="400"/>
      <c r="P3129" s="400"/>
      <c r="Q3129" s="400"/>
      <c r="R3129" s="400"/>
      <c r="S3129" s="400"/>
      <c r="T3129" s="400"/>
      <c r="V3129" s="403"/>
      <c r="W3129" s="403"/>
      <c r="X3129" s="403"/>
      <c r="Y3129" s="400"/>
      <c r="Z3129" s="400"/>
      <c r="AA3129" s="400"/>
      <c r="AB3129" s="400"/>
      <c r="AC3129" s="400"/>
      <c r="AD3129" s="400"/>
      <c r="AE3129" s="400"/>
      <c r="AF3129" s="400"/>
      <c r="AG3129" s="408"/>
      <c r="AH3129" s="400"/>
      <c r="AI3129" s="400"/>
      <c r="AJ3129" s="400"/>
      <c r="AK3129" s="400"/>
      <c r="AL3129" s="6"/>
      <c r="AM3129" s="6"/>
      <c r="AN3129" s="8"/>
    </row>
    <row r="3130" spans="1:40">
      <c r="A3130" s="725"/>
      <c r="B3130" s="727"/>
      <c r="C3130" s="726"/>
      <c r="D3130" s="726"/>
      <c r="E3130" s="400"/>
      <c r="F3130" s="401"/>
      <c r="G3130" s="400"/>
      <c r="H3130" s="400"/>
      <c r="I3130" s="400"/>
      <c r="J3130" s="409"/>
      <c r="K3130" s="400"/>
      <c r="L3130" s="400"/>
      <c r="M3130" s="400"/>
      <c r="N3130" s="400"/>
      <c r="O3130" s="400"/>
      <c r="P3130" s="400"/>
      <c r="Q3130" s="400"/>
      <c r="R3130" s="400"/>
      <c r="S3130" s="400"/>
      <c r="T3130" s="400"/>
      <c r="V3130" s="403"/>
      <c r="W3130" s="403"/>
      <c r="X3130" s="403"/>
      <c r="Y3130" s="400"/>
      <c r="Z3130" s="400"/>
      <c r="AA3130" s="400"/>
      <c r="AB3130" s="400"/>
      <c r="AC3130" s="400"/>
      <c r="AD3130" s="400"/>
      <c r="AE3130" s="400"/>
      <c r="AF3130" s="400"/>
      <c r="AG3130" s="408"/>
      <c r="AH3130" s="400"/>
      <c r="AI3130" s="400"/>
      <c r="AJ3130" s="400"/>
      <c r="AK3130" s="400"/>
      <c r="AL3130" s="6"/>
      <c r="AM3130" s="6"/>
      <c r="AN3130" s="8"/>
    </row>
    <row r="3131" spans="1:40">
      <c r="A3131" s="725"/>
      <c r="B3131" s="727"/>
      <c r="C3131" s="726"/>
      <c r="D3131" s="726"/>
      <c r="E3131" s="400"/>
      <c r="F3131" s="401"/>
      <c r="G3131" s="400"/>
      <c r="H3131" s="400"/>
      <c r="I3131" s="400"/>
      <c r="J3131" s="409"/>
      <c r="K3131" s="400"/>
      <c r="L3131" s="400"/>
      <c r="M3131" s="400"/>
      <c r="N3131" s="400"/>
      <c r="O3131" s="400"/>
      <c r="P3131" s="400"/>
      <c r="Q3131" s="400"/>
      <c r="R3131" s="400"/>
      <c r="S3131" s="400"/>
      <c r="T3131" s="400"/>
      <c r="V3131" s="403"/>
      <c r="W3131" s="403"/>
      <c r="X3131" s="403"/>
      <c r="Y3131" s="400"/>
      <c r="Z3131" s="400"/>
      <c r="AA3131" s="400"/>
      <c r="AB3131" s="400"/>
      <c r="AC3131" s="400"/>
      <c r="AD3131" s="400"/>
      <c r="AE3131" s="400"/>
      <c r="AF3131" s="400"/>
      <c r="AG3131" s="408"/>
      <c r="AH3131" s="400"/>
      <c r="AI3131" s="400"/>
      <c r="AJ3131" s="400"/>
      <c r="AK3131" s="400"/>
      <c r="AL3131" s="6"/>
      <c r="AM3131" s="6"/>
      <c r="AN3131" s="8"/>
    </row>
    <row r="3132" spans="1:40">
      <c r="A3132" s="725"/>
      <c r="B3132" s="727"/>
      <c r="C3132" s="726"/>
      <c r="D3132" s="726"/>
      <c r="E3132" s="400"/>
      <c r="F3132" s="401"/>
      <c r="G3132" s="400"/>
      <c r="H3132" s="400"/>
      <c r="I3132" s="400"/>
      <c r="J3132" s="409"/>
      <c r="K3132" s="400"/>
      <c r="L3132" s="400"/>
      <c r="M3132" s="400"/>
      <c r="N3132" s="400"/>
      <c r="O3132" s="400"/>
      <c r="P3132" s="400"/>
      <c r="Q3132" s="400"/>
      <c r="R3132" s="400"/>
      <c r="S3132" s="400"/>
      <c r="T3132" s="400"/>
      <c r="V3132" s="403"/>
      <c r="W3132" s="403"/>
      <c r="X3132" s="403"/>
      <c r="Y3132" s="400"/>
      <c r="Z3132" s="400"/>
      <c r="AA3132" s="400"/>
      <c r="AB3132" s="400"/>
      <c r="AC3132" s="400"/>
      <c r="AD3132" s="400"/>
      <c r="AE3132" s="400"/>
      <c r="AF3132" s="400"/>
      <c r="AG3132" s="408"/>
      <c r="AH3132" s="400"/>
      <c r="AI3132" s="400"/>
      <c r="AJ3132" s="400"/>
      <c r="AK3132" s="400"/>
      <c r="AL3132" s="6"/>
      <c r="AM3132" s="6"/>
      <c r="AN3132" s="8"/>
    </row>
    <row r="3133" spans="1:40">
      <c r="A3133" s="725"/>
      <c r="B3133" s="727"/>
      <c r="C3133" s="726"/>
      <c r="D3133" s="726"/>
      <c r="E3133" s="400"/>
      <c r="F3133" s="401"/>
      <c r="G3133" s="400"/>
      <c r="H3133" s="400"/>
      <c r="I3133" s="400"/>
      <c r="J3133" s="409"/>
      <c r="K3133" s="400"/>
      <c r="L3133" s="400"/>
      <c r="M3133" s="400"/>
      <c r="N3133" s="400"/>
      <c r="O3133" s="400"/>
      <c r="P3133" s="400"/>
      <c r="Q3133" s="400"/>
      <c r="R3133" s="400"/>
      <c r="S3133" s="400"/>
      <c r="T3133" s="400"/>
      <c r="V3133" s="403"/>
      <c r="W3133" s="403"/>
      <c r="X3133" s="403"/>
      <c r="Y3133" s="400"/>
      <c r="Z3133" s="400"/>
      <c r="AA3133" s="400"/>
      <c r="AB3133" s="400"/>
      <c r="AC3133" s="400"/>
      <c r="AD3133" s="400"/>
      <c r="AE3133" s="400"/>
      <c r="AF3133" s="400"/>
      <c r="AG3133" s="408"/>
      <c r="AH3133" s="400"/>
      <c r="AI3133" s="400"/>
      <c r="AJ3133" s="400"/>
      <c r="AK3133" s="400"/>
      <c r="AL3133" s="6"/>
      <c r="AM3133" s="6"/>
      <c r="AN3133" s="8"/>
    </row>
    <row r="3134" spans="1:40">
      <c r="A3134" s="725"/>
      <c r="B3134" s="727"/>
      <c r="C3134" s="726"/>
      <c r="D3134" s="726"/>
      <c r="E3134" s="400"/>
      <c r="F3134" s="401"/>
      <c r="G3134" s="400"/>
      <c r="H3134" s="400"/>
      <c r="I3134" s="400"/>
      <c r="J3134" s="409"/>
      <c r="K3134" s="400"/>
      <c r="L3134" s="400"/>
      <c r="M3134" s="400"/>
      <c r="N3134" s="400"/>
      <c r="O3134" s="400"/>
      <c r="P3134" s="400"/>
      <c r="Q3134" s="400"/>
      <c r="R3134" s="400"/>
      <c r="S3134" s="400"/>
      <c r="T3134" s="400"/>
      <c r="V3134" s="403"/>
      <c r="W3134" s="403"/>
      <c r="X3134" s="403"/>
      <c r="Y3134" s="400"/>
      <c r="Z3134" s="400"/>
      <c r="AA3134" s="400"/>
      <c r="AB3134" s="400"/>
      <c r="AC3134" s="400"/>
      <c r="AD3134" s="400"/>
      <c r="AE3134" s="400"/>
      <c r="AF3134" s="400"/>
      <c r="AG3134" s="408"/>
      <c r="AH3134" s="400"/>
      <c r="AI3134" s="400"/>
      <c r="AJ3134" s="400"/>
      <c r="AK3134" s="400"/>
      <c r="AL3134" s="6"/>
      <c r="AM3134" s="6"/>
      <c r="AN3134" s="8"/>
    </row>
    <row r="3135" spans="1:40">
      <c r="A3135" s="725"/>
      <c r="B3135" s="727"/>
      <c r="C3135" s="726"/>
      <c r="D3135" s="726"/>
      <c r="E3135" s="400"/>
      <c r="F3135" s="401"/>
      <c r="G3135" s="400"/>
      <c r="H3135" s="400"/>
      <c r="I3135" s="400"/>
      <c r="J3135" s="409"/>
      <c r="K3135" s="400"/>
      <c r="L3135" s="400"/>
      <c r="M3135" s="400"/>
      <c r="N3135" s="400"/>
      <c r="O3135" s="400"/>
      <c r="P3135" s="400"/>
      <c r="Q3135" s="400"/>
      <c r="R3135" s="400"/>
      <c r="S3135" s="400"/>
      <c r="T3135" s="400"/>
      <c r="V3135" s="403"/>
      <c r="W3135" s="403"/>
      <c r="X3135" s="403"/>
      <c r="Y3135" s="400"/>
      <c r="Z3135" s="400"/>
      <c r="AA3135" s="400"/>
      <c r="AB3135" s="400"/>
      <c r="AC3135" s="400"/>
      <c r="AD3135" s="400"/>
      <c r="AE3135" s="400"/>
      <c r="AF3135" s="400"/>
      <c r="AG3135" s="408"/>
      <c r="AH3135" s="400"/>
      <c r="AI3135" s="400"/>
      <c r="AJ3135" s="400"/>
      <c r="AK3135" s="400"/>
      <c r="AL3135" s="6"/>
      <c r="AM3135" s="6"/>
      <c r="AN3135" s="8"/>
    </row>
    <row r="3136" spans="1:40">
      <c r="A3136" s="725"/>
      <c r="B3136" s="727"/>
      <c r="C3136" s="726"/>
      <c r="D3136" s="726"/>
      <c r="E3136" s="400"/>
      <c r="F3136" s="401"/>
      <c r="G3136" s="400"/>
      <c r="H3136" s="400"/>
      <c r="I3136" s="400"/>
      <c r="J3136" s="409"/>
      <c r="K3136" s="400"/>
      <c r="L3136" s="400"/>
      <c r="M3136" s="400"/>
      <c r="N3136" s="400"/>
      <c r="O3136" s="400"/>
      <c r="P3136" s="400"/>
      <c r="Q3136" s="400"/>
      <c r="R3136" s="400"/>
      <c r="S3136" s="400"/>
      <c r="T3136" s="400"/>
      <c r="V3136" s="403"/>
      <c r="W3136" s="403"/>
      <c r="X3136" s="403"/>
      <c r="Y3136" s="400"/>
      <c r="Z3136" s="400"/>
      <c r="AA3136" s="400"/>
      <c r="AB3136" s="400"/>
      <c r="AC3136" s="400"/>
      <c r="AD3136" s="400"/>
      <c r="AE3136" s="400"/>
      <c r="AF3136" s="400"/>
      <c r="AG3136" s="408"/>
      <c r="AH3136" s="400"/>
      <c r="AI3136" s="400"/>
      <c r="AJ3136" s="400"/>
      <c r="AK3136" s="400"/>
      <c r="AL3136" s="6"/>
      <c r="AM3136" s="6"/>
      <c r="AN3136" s="8"/>
    </row>
    <row r="3137" spans="1:40">
      <c r="A3137" s="725"/>
      <c r="B3137" s="727"/>
      <c r="C3137" s="726"/>
      <c r="D3137" s="726"/>
      <c r="E3137" s="400"/>
      <c r="F3137" s="401"/>
      <c r="G3137" s="400"/>
      <c r="H3137" s="400"/>
      <c r="I3137" s="400"/>
      <c r="J3137" s="409"/>
      <c r="K3137" s="400"/>
      <c r="L3137" s="400"/>
      <c r="M3137" s="400"/>
      <c r="N3137" s="400"/>
      <c r="O3137" s="400"/>
      <c r="P3137" s="400"/>
      <c r="Q3137" s="400"/>
      <c r="R3137" s="400"/>
      <c r="S3137" s="400"/>
      <c r="T3137" s="400"/>
      <c r="V3137" s="403"/>
      <c r="W3137" s="403"/>
      <c r="X3137" s="403"/>
      <c r="Y3137" s="400"/>
      <c r="Z3137" s="400"/>
      <c r="AA3137" s="400"/>
      <c r="AB3137" s="400"/>
      <c r="AC3137" s="400"/>
      <c r="AD3137" s="400"/>
      <c r="AE3137" s="400"/>
      <c r="AF3137" s="400"/>
      <c r="AG3137" s="408"/>
      <c r="AH3137" s="400"/>
      <c r="AI3137" s="400"/>
      <c r="AJ3137" s="400"/>
      <c r="AK3137" s="400"/>
      <c r="AL3137" s="6"/>
      <c r="AM3137" s="6"/>
      <c r="AN3137" s="8"/>
    </row>
    <row r="3138" spans="1:40">
      <c r="A3138" s="725"/>
      <c r="B3138" s="727"/>
      <c r="C3138" s="726"/>
      <c r="D3138" s="726"/>
      <c r="E3138" s="400"/>
      <c r="F3138" s="401"/>
      <c r="G3138" s="400"/>
      <c r="H3138" s="400"/>
      <c r="I3138" s="400"/>
      <c r="J3138" s="409"/>
      <c r="K3138" s="400"/>
      <c r="L3138" s="400"/>
      <c r="M3138" s="400"/>
      <c r="N3138" s="400"/>
      <c r="O3138" s="400"/>
      <c r="P3138" s="400"/>
      <c r="Q3138" s="400"/>
      <c r="R3138" s="400"/>
      <c r="S3138" s="400"/>
      <c r="T3138" s="400"/>
      <c r="V3138" s="403"/>
      <c r="W3138" s="403"/>
      <c r="X3138" s="403"/>
      <c r="Y3138" s="400"/>
      <c r="Z3138" s="400"/>
      <c r="AA3138" s="400"/>
      <c r="AB3138" s="400"/>
      <c r="AC3138" s="400"/>
      <c r="AD3138" s="400"/>
      <c r="AE3138" s="400"/>
      <c r="AF3138" s="400"/>
      <c r="AG3138" s="408"/>
      <c r="AH3138" s="400"/>
      <c r="AI3138" s="400"/>
      <c r="AJ3138" s="400"/>
      <c r="AK3138" s="400"/>
      <c r="AL3138" s="6"/>
      <c r="AM3138" s="6"/>
      <c r="AN3138" s="8"/>
    </row>
    <row r="3139" spans="1:40">
      <c r="A3139" s="725"/>
      <c r="B3139" s="727"/>
      <c r="C3139" s="726"/>
      <c r="D3139" s="726"/>
      <c r="E3139" s="400"/>
      <c r="F3139" s="401"/>
      <c r="G3139" s="400"/>
      <c r="H3139" s="400"/>
      <c r="I3139" s="400"/>
      <c r="J3139" s="409"/>
      <c r="K3139" s="400"/>
      <c r="L3139" s="400"/>
      <c r="M3139" s="400"/>
      <c r="N3139" s="400"/>
      <c r="O3139" s="400"/>
      <c r="P3139" s="400"/>
      <c r="Q3139" s="400"/>
      <c r="R3139" s="400"/>
      <c r="S3139" s="400"/>
      <c r="T3139" s="400"/>
      <c r="V3139" s="403"/>
      <c r="W3139" s="403"/>
      <c r="X3139" s="403"/>
      <c r="Y3139" s="400"/>
      <c r="Z3139" s="400"/>
      <c r="AA3139" s="400"/>
      <c r="AB3139" s="400"/>
      <c r="AC3139" s="400"/>
      <c r="AD3139" s="400"/>
      <c r="AE3139" s="400"/>
      <c r="AF3139" s="400"/>
      <c r="AG3139" s="408"/>
      <c r="AH3139" s="400"/>
      <c r="AI3139" s="400"/>
      <c r="AJ3139" s="400"/>
      <c r="AK3139" s="400"/>
      <c r="AL3139" s="6"/>
      <c r="AM3139" s="6"/>
      <c r="AN3139" s="8"/>
    </row>
    <row r="3140" spans="1:40">
      <c r="A3140" s="725"/>
      <c r="B3140" s="727"/>
      <c r="C3140" s="726"/>
      <c r="D3140" s="726"/>
      <c r="E3140" s="400"/>
      <c r="F3140" s="401"/>
      <c r="G3140" s="400"/>
      <c r="H3140" s="400"/>
      <c r="I3140" s="400"/>
      <c r="J3140" s="409"/>
      <c r="K3140" s="400"/>
      <c r="L3140" s="400"/>
      <c r="M3140" s="400"/>
      <c r="N3140" s="400"/>
      <c r="O3140" s="400"/>
      <c r="P3140" s="400"/>
      <c r="Q3140" s="400"/>
      <c r="R3140" s="400"/>
      <c r="S3140" s="400"/>
      <c r="T3140" s="400"/>
      <c r="V3140" s="403"/>
      <c r="W3140" s="403"/>
      <c r="X3140" s="403"/>
      <c r="Y3140" s="400"/>
      <c r="Z3140" s="400"/>
      <c r="AA3140" s="400"/>
      <c r="AB3140" s="400"/>
      <c r="AC3140" s="400"/>
      <c r="AD3140" s="400"/>
      <c r="AE3140" s="400"/>
      <c r="AF3140" s="400"/>
      <c r="AG3140" s="408"/>
      <c r="AH3140" s="400"/>
      <c r="AI3140" s="400"/>
      <c r="AJ3140" s="400"/>
      <c r="AK3140" s="400"/>
      <c r="AL3140" s="6"/>
      <c r="AM3140" s="6"/>
      <c r="AN3140" s="8"/>
    </row>
    <row r="3141" spans="1:40">
      <c r="A3141" s="725"/>
      <c r="B3141" s="727"/>
      <c r="C3141" s="726"/>
      <c r="D3141" s="726"/>
      <c r="E3141" s="400"/>
      <c r="F3141" s="401"/>
      <c r="G3141" s="400"/>
      <c r="H3141" s="400"/>
      <c r="I3141" s="400"/>
      <c r="J3141" s="409"/>
      <c r="K3141" s="400"/>
      <c r="L3141" s="400"/>
      <c r="M3141" s="400"/>
      <c r="N3141" s="400"/>
      <c r="O3141" s="400"/>
      <c r="P3141" s="400"/>
      <c r="Q3141" s="400"/>
      <c r="R3141" s="400"/>
      <c r="S3141" s="400"/>
      <c r="T3141" s="400"/>
      <c r="V3141" s="403"/>
      <c r="W3141" s="403"/>
      <c r="X3141" s="403"/>
      <c r="Y3141" s="400"/>
      <c r="Z3141" s="400"/>
      <c r="AA3141" s="400"/>
      <c r="AB3141" s="400"/>
      <c r="AC3141" s="400"/>
      <c r="AD3141" s="400"/>
      <c r="AE3141" s="400"/>
      <c r="AF3141" s="400"/>
      <c r="AG3141" s="408"/>
      <c r="AH3141" s="400"/>
      <c r="AI3141" s="400"/>
      <c r="AJ3141" s="400"/>
      <c r="AK3141" s="400"/>
      <c r="AL3141" s="6"/>
      <c r="AM3141" s="6"/>
      <c r="AN3141" s="8"/>
    </row>
    <row r="3142" spans="1:40">
      <c r="A3142" s="725"/>
      <c r="B3142" s="727"/>
      <c r="C3142" s="726"/>
      <c r="D3142" s="726"/>
      <c r="E3142" s="400"/>
      <c r="F3142" s="401"/>
      <c r="G3142" s="400"/>
      <c r="H3142" s="400"/>
      <c r="I3142" s="400"/>
      <c r="J3142" s="409"/>
      <c r="K3142" s="400"/>
      <c r="L3142" s="400"/>
      <c r="M3142" s="400"/>
      <c r="N3142" s="400"/>
      <c r="O3142" s="400"/>
      <c r="P3142" s="400"/>
      <c r="Q3142" s="400"/>
      <c r="R3142" s="400"/>
      <c r="S3142" s="400"/>
      <c r="T3142" s="400"/>
      <c r="V3142" s="403"/>
      <c r="W3142" s="403"/>
      <c r="X3142" s="403"/>
      <c r="Y3142" s="400"/>
      <c r="Z3142" s="400"/>
      <c r="AA3142" s="400"/>
      <c r="AB3142" s="400"/>
      <c r="AC3142" s="400"/>
      <c r="AD3142" s="400"/>
      <c r="AE3142" s="400"/>
      <c r="AF3142" s="400"/>
      <c r="AG3142" s="408"/>
      <c r="AH3142" s="400"/>
      <c r="AI3142" s="400"/>
      <c r="AJ3142" s="400"/>
      <c r="AK3142" s="400"/>
      <c r="AL3142" s="6"/>
      <c r="AM3142" s="6"/>
      <c r="AN3142" s="8"/>
    </row>
    <row r="3143" spans="1:40">
      <c r="A3143" s="725"/>
      <c r="B3143" s="727"/>
      <c r="C3143" s="726"/>
      <c r="D3143" s="726"/>
      <c r="E3143" s="400"/>
      <c r="F3143" s="401"/>
      <c r="G3143" s="400"/>
      <c r="H3143" s="400"/>
      <c r="I3143" s="400"/>
      <c r="J3143" s="409"/>
      <c r="K3143" s="400"/>
      <c r="L3143" s="400"/>
      <c r="M3143" s="400"/>
      <c r="N3143" s="400"/>
      <c r="O3143" s="400"/>
      <c r="P3143" s="400"/>
      <c r="Q3143" s="400"/>
      <c r="R3143" s="400"/>
      <c r="S3143" s="400"/>
      <c r="T3143" s="400"/>
      <c r="V3143" s="403"/>
      <c r="W3143" s="403"/>
      <c r="X3143" s="403"/>
      <c r="Y3143" s="400"/>
      <c r="Z3143" s="400"/>
      <c r="AA3143" s="400"/>
      <c r="AB3143" s="400"/>
      <c r="AC3143" s="400"/>
      <c r="AD3143" s="400"/>
      <c r="AE3143" s="400"/>
      <c r="AF3143" s="400"/>
      <c r="AG3143" s="408"/>
      <c r="AH3143" s="400"/>
      <c r="AI3143" s="400"/>
      <c r="AJ3143" s="400"/>
      <c r="AK3143" s="400"/>
      <c r="AL3143" s="6"/>
      <c r="AM3143" s="6"/>
      <c r="AN3143" s="8"/>
    </row>
    <row r="3144" spans="1:40">
      <c r="A3144" s="725"/>
      <c r="B3144" s="727"/>
      <c r="C3144" s="726"/>
      <c r="D3144" s="726"/>
      <c r="E3144" s="400"/>
      <c r="F3144" s="401"/>
      <c r="G3144" s="400"/>
      <c r="H3144" s="400"/>
      <c r="I3144" s="400"/>
      <c r="J3144" s="409"/>
      <c r="K3144" s="400"/>
      <c r="L3144" s="400"/>
      <c r="M3144" s="400"/>
      <c r="N3144" s="400"/>
      <c r="O3144" s="400"/>
      <c r="P3144" s="400"/>
      <c r="Q3144" s="400"/>
      <c r="R3144" s="400"/>
      <c r="S3144" s="400"/>
      <c r="T3144" s="400"/>
      <c r="V3144" s="403"/>
      <c r="W3144" s="403"/>
      <c r="X3144" s="403"/>
      <c r="Y3144" s="400"/>
      <c r="Z3144" s="400"/>
      <c r="AA3144" s="400"/>
      <c r="AB3144" s="400"/>
      <c r="AC3144" s="400"/>
      <c r="AD3144" s="400"/>
      <c r="AE3144" s="400"/>
      <c r="AF3144" s="400"/>
      <c r="AG3144" s="408"/>
      <c r="AH3144" s="400"/>
      <c r="AI3144" s="400"/>
      <c r="AJ3144" s="400"/>
      <c r="AK3144" s="400"/>
      <c r="AL3144" s="6"/>
      <c r="AM3144" s="6"/>
      <c r="AN3144" s="8"/>
    </row>
    <row r="3145" spans="1:40">
      <c r="A3145" s="725"/>
      <c r="B3145" s="727"/>
      <c r="C3145" s="726"/>
      <c r="D3145" s="726"/>
      <c r="E3145" s="400"/>
      <c r="F3145" s="401"/>
      <c r="G3145" s="400"/>
      <c r="H3145" s="400"/>
      <c r="I3145" s="400"/>
      <c r="J3145" s="409"/>
      <c r="K3145" s="400"/>
      <c r="L3145" s="400"/>
      <c r="M3145" s="400"/>
      <c r="N3145" s="400"/>
      <c r="O3145" s="400"/>
      <c r="P3145" s="400"/>
      <c r="Q3145" s="400"/>
      <c r="R3145" s="400"/>
      <c r="S3145" s="400"/>
      <c r="T3145" s="400"/>
      <c r="V3145" s="403"/>
      <c r="W3145" s="403"/>
      <c r="X3145" s="403"/>
      <c r="Y3145" s="400"/>
      <c r="Z3145" s="400"/>
      <c r="AA3145" s="400"/>
      <c r="AB3145" s="400"/>
      <c r="AC3145" s="400"/>
      <c r="AD3145" s="400"/>
      <c r="AE3145" s="400"/>
      <c r="AF3145" s="400"/>
      <c r="AG3145" s="408"/>
      <c r="AH3145" s="400"/>
      <c r="AI3145" s="400"/>
      <c r="AJ3145" s="400"/>
      <c r="AK3145" s="400"/>
      <c r="AL3145" s="6"/>
      <c r="AM3145" s="6"/>
      <c r="AN3145" s="8"/>
    </row>
    <row r="3146" spans="1:40">
      <c r="A3146" s="725"/>
      <c r="B3146" s="727"/>
      <c r="C3146" s="726"/>
      <c r="D3146" s="726"/>
      <c r="E3146" s="400"/>
      <c r="F3146" s="401"/>
      <c r="G3146" s="400"/>
      <c r="H3146" s="400"/>
      <c r="I3146" s="400"/>
      <c r="J3146" s="409"/>
      <c r="K3146" s="400"/>
      <c r="L3146" s="400"/>
      <c r="M3146" s="400"/>
      <c r="N3146" s="400"/>
      <c r="O3146" s="400"/>
      <c r="P3146" s="400"/>
      <c r="Q3146" s="400"/>
      <c r="R3146" s="400"/>
      <c r="S3146" s="400"/>
      <c r="T3146" s="400"/>
      <c r="V3146" s="403"/>
      <c r="W3146" s="403"/>
      <c r="X3146" s="403"/>
      <c r="Y3146" s="400"/>
      <c r="Z3146" s="400"/>
      <c r="AA3146" s="400"/>
      <c r="AB3146" s="400"/>
      <c r="AC3146" s="400"/>
      <c r="AD3146" s="400"/>
      <c r="AE3146" s="400"/>
      <c r="AF3146" s="400"/>
      <c r="AG3146" s="408"/>
      <c r="AH3146" s="400"/>
      <c r="AI3146" s="400"/>
      <c r="AJ3146" s="400"/>
      <c r="AK3146" s="400"/>
      <c r="AL3146" s="6"/>
      <c r="AM3146" s="6"/>
      <c r="AN3146" s="8"/>
    </row>
    <row r="3147" spans="1:40">
      <c r="A3147" s="725"/>
      <c r="B3147" s="727"/>
      <c r="C3147" s="726"/>
      <c r="D3147" s="726"/>
      <c r="E3147" s="400"/>
      <c r="F3147" s="401"/>
      <c r="G3147" s="400"/>
      <c r="H3147" s="400"/>
      <c r="I3147" s="400"/>
      <c r="J3147" s="409"/>
      <c r="K3147" s="400"/>
      <c r="L3147" s="400"/>
      <c r="M3147" s="400"/>
      <c r="N3147" s="400"/>
      <c r="O3147" s="400"/>
      <c r="P3147" s="400"/>
      <c r="Q3147" s="400"/>
      <c r="R3147" s="400"/>
      <c r="S3147" s="400"/>
      <c r="T3147" s="400"/>
      <c r="V3147" s="403"/>
      <c r="W3147" s="403"/>
      <c r="X3147" s="403"/>
      <c r="Y3147" s="400"/>
      <c r="Z3147" s="400"/>
      <c r="AA3147" s="400"/>
      <c r="AB3147" s="400"/>
      <c r="AC3147" s="400"/>
      <c r="AD3147" s="400"/>
      <c r="AE3147" s="400"/>
      <c r="AF3147" s="400"/>
      <c r="AG3147" s="408"/>
      <c r="AH3147" s="400"/>
      <c r="AI3147" s="400"/>
      <c r="AJ3147" s="400"/>
      <c r="AK3147" s="400"/>
      <c r="AL3147" s="6"/>
      <c r="AM3147" s="6"/>
      <c r="AN3147" s="8"/>
    </row>
    <row r="3148" spans="1:40">
      <c r="A3148" s="725"/>
      <c r="B3148" s="727"/>
      <c r="C3148" s="726"/>
      <c r="D3148" s="726"/>
      <c r="E3148" s="400"/>
      <c r="F3148" s="401"/>
      <c r="G3148" s="400"/>
      <c r="H3148" s="400"/>
      <c r="I3148" s="400"/>
      <c r="J3148" s="409"/>
      <c r="K3148" s="400"/>
      <c r="L3148" s="400"/>
      <c r="M3148" s="400"/>
      <c r="N3148" s="400"/>
      <c r="O3148" s="400"/>
      <c r="P3148" s="400"/>
      <c r="Q3148" s="400"/>
      <c r="R3148" s="400"/>
      <c r="S3148" s="400"/>
      <c r="T3148" s="400"/>
      <c r="V3148" s="403"/>
      <c r="W3148" s="403"/>
      <c r="X3148" s="403"/>
      <c r="Y3148" s="400"/>
      <c r="Z3148" s="400"/>
      <c r="AA3148" s="400"/>
      <c r="AB3148" s="400"/>
      <c r="AC3148" s="400"/>
      <c r="AD3148" s="400"/>
      <c r="AE3148" s="400"/>
      <c r="AF3148" s="400"/>
      <c r="AG3148" s="408"/>
      <c r="AH3148" s="400"/>
      <c r="AI3148" s="400"/>
      <c r="AJ3148" s="400"/>
      <c r="AK3148" s="400"/>
      <c r="AL3148" s="6"/>
      <c r="AM3148" s="6"/>
      <c r="AN3148" s="8"/>
    </row>
    <row r="3149" spans="1:40">
      <c r="A3149" s="725"/>
      <c r="B3149" s="727"/>
      <c r="C3149" s="726"/>
      <c r="D3149" s="726"/>
      <c r="E3149" s="400"/>
      <c r="F3149" s="401"/>
      <c r="G3149" s="400"/>
      <c r="H3149" s="400"/>
      <c r="I3149" s="400"/>
      <c r="J3149" s="409"/>
      <c r="K3149" s="400"/>
      <c r="L3149" s="400"/>
      <c r="M3149" s="400"/>
      <c r="N3149" s="400"/>
      <c r="O3149" s="400"/>
      <c r="P3149" s="400"/>
      <c r="Q3149" s="400"/>
      <c r="R3149" s="400"/>
      <c r="S3149" s="400"/>
      <c r="T3149" s="400"/>
      <c r="V3149" s="403"/>
      <c r="W3149" s="403"/>
      <c r="X3149" s="403"/>
      <c r="Y3149" s="400"/>
      <c r="Z3149" s="400"/>
      <c r="AA3149" s="400"/>
      <c r="AB3149" s="400"/>
      <c r="AC3149" s="400"/>
      <c r="AD3149" s="400"/>
      <c r="AE3149" s="400"/>
      <c r="AF3149" s="400"/>
      <c r="AG3149" s="408"/>
      <c r="AH3149" s="400"/>
      <c r="AI3149" s="400"/>
      <c r="AJ3149" s="400"/>
      <c r="AK3149" s="400"/>
      <c r="AL3149" s="6"/>
      <c r="AM3149" s="6"/>
      <c r="AN3149" s="8"/>
    </row>
    <row r="3150" spans="1:40">
      <c r="A3150" s="725"/>
      <c r="B3150" s="727"/>
      <c r="C3150" s="726"/>
      <c r="D3150" s="726"/>
      <c r="E3150" s="400"/>
      <c r="F3150" s="401"/>
      <c r="G3150" s="400"/>
      <c r="H3150" s="400"/>
      <c r="I3150" s="400"/>
      <c r="J3150" s="409"/>
      <c r="K3150" s="400"/>
      <c r="L3150" s="400"/>
      <c r="M3150" s="400"/>
      <c r="N3150" s="400"/>
      <c r="O3150" s="400"/>
      <c r="P3150" s="400"/>
      <c r="Q3150" s="400"/>
      <c r="R3150" s="400"/>
      <c r="S3150" s="400"/>
      <c r="T3150" s="400"/>
      <c r="V3150" s="403"/>
      <c r="W3150" s="403"/>
      <c r="X3150" s="403"/>
      <c r="Y3150" s="400"/>
      <c r="Z3150" s="400"/>
      <c r="AA3150" s="400"/>
      <c r="AB3150" s="400"/>
      <c r="AC3150" s="400"/>
      <c r="AD3150" s="400"/>
      <c r="AE3150" s="400"/>
      <c r="AF3150" s="400"/>
      <c r="AG3150" s="408"/>
      <c r="AH3150" s="400"/>
      <c r="AI3150" s="400"/>
      <c r="AJ3150" s="400"/>
      <c r="AK3150" s="400"/>
      <c r="AL3150" s="6"/>
      <c r="AM3150" s="6"/>
      <c r="AN3150" s="8"/>
    </row>
    <row r="3151" spans="1:40">
      <c r="A3151" s="725"/>
      <c r="B3151" s="727"/>
      <c r="C3151" s="726"/>
      <c r="D3151" s="726"/>
      <c r="E3151" s="400"/>
      <c r="F3151" s="401"/>
      <c r="G3151" s="400"/>
      <c r="H3151" s="400"/>
      <c r="I3151" s="400"/>
      <c r="J3151" s="409"/>
      <c r="K3151" s="400"/>
      <c r="L3151" s="400"/>
      <c r="M3151" s="400"/>
      <c r="N3151" s="400"/>
      <c r="O3151" s="400"/>
      <c r="P3151" s="400"/>
      <c r="Q3151" s="400"/>
      <c r="R3151" s="400"/>
      <c r="S3151" s="400"/>
      <c r="T3151" s="400"/>
      <c r="V3151" s="403"/>
      <c r="W3151" s="403"/>
      <c r="X3151" s="403"/>
      <c r="Y3151" s="400"/>
      <c r="Z3151" s="400"/>
      <c r="AA3151" s="400"/>
      <c r="AB3151" s="400"/>
      <c r="AC3151" s="400"/>
      <c r="AD3151" s="400"/>
      <c r="AE3151" s="400"/>
      <c r="AF3151" s="400"/>
      <c r="AG3151" s="408"/>
      <c r="AH3151" s="400"/>
      <c r="AI3151" s="400"/>
      <c r="AJ3151" s="400"/>
      <c r="AK3151" s="400"/>
      <c r="AL3151" s="6"/>
      <c r="AM3151" s="6"/>
      <c r="AN3151" s="8"/>
    </row>
    <row r="3152" spans="1:40">
      <c r="A3152" s="725"/>
      <c r="B3152" s="727"/>
      <c r="C3152" s="726"/>
      <c r="D3152" s="726"/>
      <c r="E3152" s="400"/>
      <c r="F3152" s="401"/>
      <c r="G3152" s="400"/>
      <c r="H3152" s="400"/>
      <c r="I3152" s="400"/>
      <c r="J3152" s="409"/>
      <c r="K3152" s="400"/>
      <c r="L3152" s="400"/>
      <c r="M3152" s="400"/>
      <c r="N3152" s="400"/>
      <c r="O3152" s="400"/>
      <c r="P3152" s="400"/>
      <c r="Q3152" s="400"/>
      <c r="R3152" s="400"/>
      <c r="S3152" s="400"/>
      <c r="T3152" s="400"/>
      <c r="V3152" s="403"/>
      <c r="W3152" s="403"/>
      <c r="X3152" s="403"/>
      <c r="Y3152" s="400"/>
      <c r="Z3152" s="400"/>
      <c r="AA3152" s="400"/>
      <c r="AB3152" s="400"/>
      <c r="AC3152" s="400"/>
      <c r="AD3152" s="400"/>
      <c r="AE3152" s="400"/>
      <c r="AF3152" s="400"/>
      <c r="AG3152" s="408"/>
      <c r="AH3152" s="400"/>
      <c r="AI3152" s="400"/>
      <c r="AJ3152" s="400"/>
      <c r="AK3152" s="400"/>
      <c r="AL3152" s="6"/>
      <c r="AM3152" s="6"/>
      <c r="AN3152" s="8"/>
    </row>
    <row r="3153" spans="1:40">
      <c r="A3153" s="725"/>
      <c r="B3153" s="727"/>
      <c r="C3153" s="726"/>
      <c r="D3153" s="726"/>
      <c r="E3153" s="400"/>
      <c r="F3153" s="401"/>
      <c r="G3153" s="400"/>
      <c r="H3153" s="400"/>
      <c r="I3153" s="400"/>
      <c r="J3153" s="409"/>
      <c r="K3153" s="400"/>
      <c r="L3153" s="400"/>
      <c r="M3153" s="400"/>
      <c r="N3153" s="400"/>
      <c r="O3153" s="400"/>
      <c r="P3153" s="400"/>
      <c r="Q3153" s="400"/>
      <c r="R3153" s="400"/>
      <c r="S3153" s="400"/>
      <c r="T3153" s="400"/>
      <c r="V3153" s="403"/>
      <c r="W3153" s="403"/>
      <c r="X3153" s="403"/>
      <c r="Y3153" s="400"/>
      <c r="Z3153" s="400"/>
      <c r="AA3153" s="400"/>
      <c r="AB3153" s="400"/>
      <c r="AC3153" s="400"/>
      <c r="AD3153" s="400"/>
      <c r="AE3153" s="400"/>
      <c r="AF3153" s="400"/>
      <c r="AG3153" s="408"/>
      <c r="AH3153" s="400"/>
      <c r="AI3153" s="400"/>
      <c r="AJ3153" s="400"/>
      <c r="AK3153" s="400"/>
      <c r="AL3153" s="6"/>
      <c r="AM3153" s="6"/>
      <c r="AN3153" s="8"/>
    </row>
    <row r="3154" spans="1:40">
      <c r="A3154" s="725"/>
      <c r="B3154" s="727"/>
      <c r="C3154" s="726"/>
      <c r="D3154" s="726"/>
      <c r="E3154" s="400"/>
      <c r="F3154" s="401"/>
      <c r="G3154" s="400"/>
      <c r="H3154" s="400"/>
      <c r="I3154" s="400"/>
      <c r="J3154" s="409"/>
      <c r="K3154" s="400"/>
      <c r="L3154" s="400"/>
      <c r="M3154" s="400"/>
      <c r="N3154" s="400"/>
      <c r="O3154" s="400"/>
      <c r="P3154" s="400"/>
      <c r="Q3154" s="400"/>
      <c r="R3154" s="400"/>
      <c r="S3154" s="400"/>
      <c r="T3154" s="400"/>
      <c r="V3154" s="403"/>
      <c r="W3154" s="403"/>
      <c r="X3154" s="403"/>
      <c r="Y3154" s="400"/>
      <c r="Z3154" s="400"/>
      <c r="AA3154" s="400"/>
      <c r="AB3154" s="400"/>
      <c r="AC3154" s="400"/>
      <c r="AD3154" s="400"/>
      <c r="AE3154" s="400"/>
      <c r="AF3154" s="400"/>
      <c r="AG3154" s="408"/>
      <c r="AH3154" s="400"/>
      <c r="AI3154" s="400"/>
      <c r="AJ3154" s="400"/>
      <c r="AK3154" s="400"/>
      <c r="AL3154" s="6"/>
      <c r="AM3154" s="6"/>
      <c r="AN3154" s="8"/>
    </row>
    <row r="3155" spans="1:40">
      <c r="A3155" s="725"/>
      <c r="B3155" s="727"/>
      <c r="C3155" s="726"/>
      <c r="D3155" s="726"/>
      <c r="E3155" s="400"/>
      <c r="F3155" s="401"/>
      <c r="G3155" s="400"/>
      <c r="H3155" s="400"/>
      <c r="I3155" s="400"/>
      <c r="J3155" s="409"/>
      <c r="K3155" s="400"/>
      <c r="L3155" s="400"/>
      <c r="M3155" s="400"/>
      <c r="N3155" s="400"/>
      <c r="O3155" s="400"/>
      <c r="P3155" s="400"/>
      <c r="Q3155" s="400"/>
      <c r="R3155" s="400"/>
      <c r="S3155" s="400"/>
      <c r="T3155" s="400"/>
      <c r="V3155" s="403"/>
      <c r="W3155" s="403"/>
      <c r="X3155" s="403"/>
      <c r="Y3155" s="400"/>
      <c r="Z3155" s="400"/>
      <c r="AA3155" s="400"/>
      <c r="AB3155" s="400"/>
      <c r="AC3155" s="400"/>
      <c r="AD3155" s="400"/>
      <c r="AE3155" s="400"/>
      <c r="AF3155" s="400"/>
      <c r="AG3155" s="408"/>
      <c r="AH3155" s="400"/>
      <c r="AI3155" s="400"/>
      <c r="AJ3155" s="400"/>
      <c r="AK3155" s="400"/>
      <c r="AL3155" s="6"/>
      <c r="AM3155" s="6"/>
      <c r="AN3155" s="8"/>
    </row>
    <row r="3156" spans="1:40">
      <c r="A3156" s="725"/>
      <c r="B3156" s="727"/>
      <c r="C3156" s="726"/>
      <c r="D3156" s="726"/>
      <c r="E3156" s="400"/>
      <c r="F3156" s="401"/>
      <c r="G3156" s="400"/>
      <c r="H3156" s="400"/>
      <c r="I3156" s="400"/>
      <c r="J3156" s="409"/>
      <c r="K3156" s="400"/>
      <c r="L3156" s="400"/>
      <c r="M3156" s="400"/>
      <c r="N3156" s="400"/>
      <c r="O3156" s="400"/>
      <c r="P3156" s="400"/>
      <c r="Q3156" s="400"/>
      <c r="R3156" s="400"/>
      <c r="S3156" s="400"/>
      <c r="T3156" s="400"/>
      <c r="V3156" s="403"/>
      <c r="W3156" s="403"/>
      <c r="X3156" s="403"/>
      <c r="Y3156" s="400"/>
      <c r="Z3156" s="400"/>
      <c r="AA3156" s="400"/>
      <c r="AB3156" s="400"/>
      <c r="AC3156" s="400"/>
      <c r="AD3156" s="400"/>
      <c r="AE3156" s="400"/>
      <c r="AF3156" s="400"/>
      <c r="AG3156" s="408"/>
      <c r="AH3156" s="400"/>
      <c r="AI3156" s="400"/>
      <c r="AJ3156" s="400"/>
      <c r="AK3156" s="400"/>
      <c r="AL3156" s="6"/>
      <c r="AM3156" s="6"/>
      <c r="AN3156" s="8"/>
    </row>
    <row r="3157" spans="1:40">
      <c r="A3157" s="725"/>
      <c r="B3157" s="727"/>
      <c r="C3157" s="726"/>
      <c r="D3157" s="726"/>
      <c r="E3157" s="400"/>
      <c r="F3157" s="401"/>
      <c r="G3157" s="400"/>
      <c r="H3157" s="400"/>
      <c r="I3157" s="400"/>
      <c r="J3157" s="409"/>
      <c r="K3157" s="400"/>
      <c r="L3157" s="400"/>
      <c r="M3157" s="400"/>
      <c r="N3157" s="400"/>
      <c r="O3157" s="400"/>
      <c r="P3157" s="400"/>
      <c r="Q3157" s="400"/>
      <c r="R3157" s="400"/>
      <c r="S3157" s="400"/>
      <c r="T3157" s="400"/>
      <c r="V3157" s="403"/>
      <c r="W3157" s="403"/>
      <c r="X3157" s="403"/>
      <c r="Y3157" s="400"/>
      <c r="Z3157" s="400"/>
      <c r="AA3157" s="400"/>
      <c r="AB3157" s="400"/>
      <c r="AC3157" s="400"/>
      <c r="AD3157" s="400"/>
      <c r="AE3157" s="400"/>
      <c r="AF3157" s="400"/>
      <c r="AG3157" s="408"/>
      <c r="AH3157" s="400"/>
      <c r="AI3157" s="400"/>
      <c r="AJ3157" s="400"/>
      <c r="AK3157" s="400"/>
      <c r="AL3157" s="6"/>
      <c r="AM3157" s="6"/>
      <c r="AN3157" s="8"/>
    </row>
    <row r="3158" spans="1:40">
      <c r="A3158" s="725"/>
      <c r="B3158" s="727"/>
      <c r="C3158" s="726"/>
      <c r="D3158" s="726"/>
      <c r="E3158" s="400"/>
      <c r="F3158" s="401"/>
      <c r="G3158" s="400"/>
      <c r="H3158" s="400"/>
      <c r="I3158" s="400"/>
      <c r="J3158" s="409"/>
      <c r="K3158" s="400"/>
      <c r="L3158" s="400"/>
      <c r="M3158" s="400"/>
      <c r="N3158" s="400"/>
      <c r="O3158" s="400"/>
      <c r="P3158" s="400"/>
      <c r="Q3158" s="400"/>
      <c r="R3158" s="400"/>
      <c r="S3158" s="400"/>
      <c r="T3158" s="400"/>
      <c r="V3158" s="403"/>
      <c r="W3158" s="403"/>
      <c r="X3158" s="403"/>
      <c r="Y3158" s="400"/>
      <c r="Z3158" s="400"/>
      <c r="AA3158" s="400"/>
      <c r="AB3158" s="400"/>
      <c r="AC3158" s="400"/>
      <c r="AD3158" s="400"/>
      <c r="AE3158" s="400"/>
      <c r="AF3158" s="400"/>
      <c r="AG3158" s="408"/>
      <c r="AH3158" s="400"/>
      <c r="AI3158" s="400"/>
      <c r="AJ3158" s="400"/>
      <c r="AK3158" s="400"/>
      <c r="AL3158" s="6"/>
      <c r="AM3158" s="6"/>
      <c r="AN3158" s="8"/>
    </row>
    <row r="3159" spans="1:40">
      <c r="A3159" s="725"/>
      <c r="B3159" s="727"/>
      <c r="C3159" s="726"/>
      <c r="D3159" s="726"/>
      <c r="E3159" s="400"/>
      <c r="F3159" s="401"/>
      <c r="G3159" s="400"/>
      <c r="H3159" s="400"/>
      <c r="I3159" s="400"/>
      <c r="J3159" s="409"/>
      <c r="K3159" s="400"/>
      <c r="L3159" s="400"/>
      <c r="M3159" s="400"/>
      <c r="N3159" s="400"/>
      <c r="O3159" s="400"/>
      <c r="P3159" s="400"/>
      <c r="Q3159" s="400"/>
      <c r="R3159" s="400"/>
      <c r="S3159" s="400"/>
      <c r="T3159" s="400"/>
      <c r="V3159" s="403"/>
      <c r="W3159" s="403"/>
      <c r="X3159" s="403"/>
      <c r="Y3159" s="400"/>
      <c r="Z3159" s="400"/>
      <c r="AA3159" s="400"/>
      <c r="AB3159" s="400"/>
      <c r="AC3159" s="400"/>
      <c r="AD3159" s="400"/>
      <c r="AE3159" s="400"/>
      <c r="AF3159" s="400"/>
      <c r="AG3159" s="408"/>
      <c r="AH3159" s="400"/>
      <c r="AI3159" s="400"/>
      <c r="AJ3159" s="400"/>
      <c r="AK3159" s="400"/>
      <c r="AL3159" s="6"/>
      <c r="AM3159" s="6"/>
      <c r="AN3159" s="8"/>
    </row>
    <row r="3160" spans="1:40">
      <c r="A3160" s="725"/>
      <c r="B3160" s="727"/>
      <c r="C3160" s="726"/>
      <c r="D3160" s="726"/>
      <c r="E3160" s="400"/>
      <c r="F3160" s="401"/>
      <c r="G3160" s="400"/>
      <c r="H3160" s="400"/>
      <c r="I3160" s="400"/>
      <c r="J3160" s="409"/>
      <c r="K3160" s="400"/>
      <c r="L3160" s="400"/>
      <c r="M3160" s="400"/>
      <c r="N3160" s="400"/>
      <c r="O3160" s="400"/>
      <c r="P3160" s="400"/>
      <c r="Q3160" s="400"/>
      <c r="R3160" s="400"/>
      <c r="S3160" s="400"/>
      <c r="T3160" s="400"/>
      <c r="V3160" s="403"/>
      <c r="W3160" s="403"/>
      <c r="X3160" s="403"/>
      <c r="Y3160" s="400"/>
      <c r="Z3160" s="400"/>
      <c r="AA3160" s="400"/>
      <c r="AB3160" s="400"/>
      <c r="AC3160" s="400"/>
      <c r="AD3160" s="400"/>
      <c r="AE3160" s="400"/>
      <c r="AF3160" s="400"/>
      <c r="AG3160" s="408"/>
      <c r="AH3160" s="400"/>
      <c r="AI3160" s="400"/>
      <c r="AJ3160" s="400"/>
      <c r="AK3160" s="400"/>
      <c r="AL3160" s="6"/>
      <c r="AM3160" s="6"/>
      <c r="AN3160" s="8"/>
    </row>
    <row r="3161" spans="1:40">
      <c r="A3161" s="725"/>
      <c r="B3161" s="727"/>
      <c r="C3161" s="726"/>
      <c r="D3161" s="726"/>
      <c r="E3161" s="400"/>
      <c r="F3161" s="401"/>
      <c r="G3161" s="400"/>
      <c r="H3161" s="400"/>
      <c r="I3161" s="400"/>
      <c r="J3161" s="409"/>
      <c r="K3161" s="400"/>
      <c r="L3161" s="400"/>
      <c r="M3161" s="400"/>
      <c r="N3161" s="400"/>
      <c r="O3161" s="400"/>
      <c r="P3161" s="400"/>
      <c r="Q3161" s="400"/>
      <c r="R3161" s="400"/>
      <c r="S3161" s="400"/>
      <c r="T3161" s="400"/>
      <c r="V3161" s="403"/>
      <c r="W3161" s="403"/>
      <c r="X3161" s="403"/>
      <c r="Y3161" s="400"/>
      <c r="Z3161" s="400"/>
      <c r="AA3161" s="400"/>
      <c r="AB3161" s="400"/>
      <c r="AC3161" s="400"/>
      <c r="AD3161" s="400"/>
      <c r="AE3161" s="400"/>
      <c r="AF3161" s="400"/>
      <c r="AG3161" s="408"/>
      <c r="AH3161" s="400"/>
      <c r="AI3161" s="400"/>
      <c r="AJ3161" s="400"/>
      <c r="AK3161" s="400"/>
      <c r="AL3161" s="6"/>
      <c r="AM3161" s="6"/>
      <c r="AN3161" s="8"/>
    </row>
    <row r="3162" spans="1:40">
      <c r="A3162" s="725"/>
      <c r="B3162" s="727"/>
      <c r="C3162" s="726"/>
      <c r="D3162" s="726"/>
      <c r="E3162" s="400"/>
      <c r="F3162" s="401"/>
      <c r="G3162" s="400"/>
      <c r="H3162" s="400"/>
      <c r="I3162" s="400"/>
      <c r="J3162" s="409"/>
      <c r="K3162" s="400"/>
      <c r="L3162" s="400"/>
      <c r="M3162" s="400"/>
      <c r="N3162" s="400"/>
      <c r="O3162" s="400"/>
      <c r="P3162" s="400"/>
      <c r="Q3162" s="400"/>
      <c r="R3162" s="400"/>
      <c r="S3162" s="400"/>
      <c r="T3162" s="400"/>
      <c r="V3162" s="403"/>
      <c r="W3162" s="403"/>
      <c r="X3162" s="403"/>
      <c r="Y3162" s="400"/>
      <c r="Z3162" s="400"/>
      <c r="AA3162" s="400"/>
      <c r="AB3162" s="400"/>
      <c r="AC3162" s="400"/>
      <c r="AD3162" s="400"/>
      <c r="AE3162" s="400"/>
      <c r="AF3162" s="400"/>
      <c r="AG3162" s="408"/>
      <c r="AH3162" s="400"/>
      <c r="AI3162" s="400"/>
      <c r="AJ3162" s="400"/>
      <c r="AK3162" s="400"/>
      <c r="AL3162" s="6"/>
      <c r="AM3162" s="6"/>
      <c r="AN3162" s="8"/>
    </row>
    <row r="3163" spans="1:40">
      <c r="A3163" s="725"/>
      <c r="B3163" s="727"/>
      <c r="C3163" s="726"/>
      <c r="D3163" s="726"/>
      <c r="E3163" s="400"/>
      <c r="F3163" s="401"/>
      <c r="G3163" s="400"/>
      <c r="H3163" s="400"/>
      <c r="I3163" s="400"/>
      <c r="J3163" s="409"/>
      <c r="K3163" s="400"/>
      <c r="L3163" s="400"/>
      <c r="M3163" s="400"/>
      <c r="N3163" s="400"/>
      <c r="O3163" s="400"/>
      <c r="P3163" s="400"/>
      <c r="Q3163" s="400"/>
      <c r="R3163" s="400"/>
      <c r="S3163" s="400"/>
      <c r="T3163" s="400"/>
      <c r="V3163" s="403"/>
      <c r="W3163" s="403"/>
      <c r="X3163" s="403"/>
      <c r="Y3163" s="400"/>
      <c r="Z3163" s="400"/>
      <c r="AA3163" s="400"/>
      <c r="AB3163" s="400"/>
      <c r="AC3163" s="400"/>
      <c r="AD3163" s="400"/>
      <c r="AE3163" s="400"/>
      <c r="AF3163" s="400"/>
      <c r="AG3163" s="408"/>
      <c r="AH3163" s="400"/>
      <c r="AI3163" s="400"/>
      <c r="AJ3163" s="400"/>
      <c r="AK3163" s="400"/>
      <c r="AL3163" s="6"/>
      <c r="AM3163" s="6"/>
      <c r="AN3163" s="8"/>
    </row>
    <row r="3164" spans="1:40">
      <c r="A3164" s="725"/>
      <c r="B3164" s="727"/>
      <c r="C3164" s="726"/>
      <c r="D3164" s="726"/>
      <c r="E3164" s="400"/>
      <c r="F3164" s="401"/>
      <c r="G3164" s="400"/>
      <c r="H3164" s="400"/>
      <c r="I3164" s="400"/>
      <c r="J3164" s="409"/>
      <c r="K3164" s="400"/>
      <c r="L3164" s="400"/>
      <c r="M3164" s="400"/>
      <c r="N3164" s="400"/>
      <c r="O3164" s="400"/>
      <c r="P3164" s="400"/>
      <c r="Q3164" s="400"/>
      <c r="R3164" s="400"/>
      <c r="S3164" s="400"/>
      <c r="T3164" s="400"/>
      <c r="V3164" s="403"/>
      <c r="W3164" s="403"/>
      <c r="X3164" s="403"/>
      <c r="Y3164" s="400"/>
      <c r="Z3164" s="400"/>
      <c r="AA3164" s="400"/>
      <c r="AB3164" s="400"/>
      <c r="AC3164" s="400"/>
      <c r="AD3164" s="400"/>
      <c r="AE3164" s="400"/>
      <c r="AF3164" s="400"/>
      <c r="AG3164" s="408"/>
      <c r="AH3164" s="400"/>
      <c r="AI3164" s="400"/>
      <c r="AJ3164" s="400"/>
      <c r="AK3164" s="400"/>
      <c r="AL3164" s="6"/>
      <c r="AM3164" s="6"/>
      <c r="AN3164" s="8"/>
    </row>
    <row r="3165" spans="1:40">
      <c r="A3165" s="725"/>
      <c r="B3165" s="727"/>
      <c r="C3165" s="726"/>
      <c r="D3165" s="726"/>
      <c r="E3165" s="400"/>
      <c r="F3165" s="401"/>
      <c r="G3165" s="400"/>
      <c r="H3165" s="400"/>
      <c r="I3165" s="400"/>
      <c r="J3165" s="409"/>
      <c r="K3165" s="400"/>
      <c r="L3165" s="400"/>
      <c r="M3165" s="400"/>
      <c r="N3165" s="400"/>
      <c r="O3165" s="400"/>
      <c r="P3165" s="400"/>
      <c r="Q3165" s="400"/>
      <c r="R3165" s="400"/>
      <c r="S3165" s="400"/>
      <c r="T3165" s="400"/>
      <c r="V3165" s="403"/>
      <c r="W3165" s="403"/>
      <c r="X3165" s="403"/>
      <c r="Y3165" s="400"/>
      <c r="Z3165" s="400"/>
      <c r="AA3165" s="400"/>
      <c r="AB3165" s="400"/>
      <c r="AC3165" s="400"/>
      <c r="AD3165" s="400"/>
      <c r="AE3165" s="400"/>
      <c r="AF3165" s="400"/>
      <c r="AG3165" s="408"/>
      <c r="AH3165" s="400"/>
      <c r="AI3165" s="400"/>
      <c r="AJ3165" s="400"/>
      <c r="AK3165" s="400"/>
      <c r="AL3165" s="6"/>
      <c r="AM3165" s="6"/>
      <c r="AN3165" s="8"/>
    </row>
    <row r="3166" spans="1:40">
      <c r="A3166" s="725"/>
      <c r="B3166" s="727"/>
      <c r="C3166" s="726"/>
      <c r="D3166" s="726"/>
      <c r="E3166" s="400"/>
      <c r="F3166" s="401"/>
      <c r="G3166" s="400"/>
      <c r="H3166" s="400"/>
      <c r="I3166" s="400"/>
      <c r="J3166" s="409"/>
      <c r="K3166" s="400"/>
      <c r="L3166" s="400"/>
      <c r="M3166" s="400"/>
      <c r="N3166" s="400"/>
      <c r="O3166" s="400"/>
      <c r="P3166" s="400"/>
      <c r="Q3166" s="400"/>
      <c r="R3166" s="400"/>
      <c r="S3166" s="400"/>
      <c r="T3166" s="400"/>
      <c r="V3166" s="403"/>
      <c r="W3166" s="403"/>
      <c r="X3166" s="403"/>
      <c r="Y3166" s="400"/>
      <c r="Z3166" s="400"/>
      <c r="AA3166" s="400"/>
      <c r="AB3166" s="400"/>
      <c r="AC3166" s="400"/>
      <c r="AD3166" s="400"/>
      <c r="AE3166" s="400"/>
      <c r="AF3166" s="400"/>
      <c r="AG3166" s="408"/>
      <c r="AH3166" s="400"/>
      <c r="AI3166" s="400"/>
      <c r="AJ3166" s="400"/>
      <c r="AK3166" s="400"/>
      <c r="AL3166" s="6"/>
      <c r="AM3166" s="6"/>
      <c r="AN3166" s="8"/>
    </row>
    <row r="3167" spans="1:40">
      <c r="A3167" s="725"/>
      <c r="B3167" s="727"/>
      <c r="C3167" s="726"/>
      <c r="D3167" s="726"/>
      <c r="E3167" s="400"/>
      <c r="F3167" s="401"/>
      <c r="G3167" s="400"/>
      <c r="H3167" s="400"/>
      <c r="I3167" s="400"/>
      <c r="J3167" s="409"/>
      <c r="K3167" s="400"/>
      <c r="L3167" s="400"/>
      <c r="M3167" s="400"/>
      <c r="N3167" s="400"/>
      <c r="O3167" s="400"/>
      <c r="P3167" s="400"/>
      <c r="Q3167" s="400"/>
      <c r="R3167" s="400"/>
      <c r="S3167" s="400"/>
      <c r="T3167" s="400"/>
      <c r="V3167" s="403"/>
      <c r="W3167" s="403"/>
      <c r="X3167" s="403"/>
      <c r="Y3167" s="400"/>
      <c r="Z3167" s="400"/>
      <c r="AA3167" s="400"/>
      <c r="AB3167" s="400"/>
      <c r="AC3167" s="400"/>
      <c r="AD3167" s="400"/>
      <c r="AE3167" s="400"/>
      <c r="AF3167" s="400"/>
      <c r="AG3167" s="408"/>
      <c r="AH3167" s="400"/>
      <c r="AI3167" s="400"/>
      <c r="AJ3167" s="400"/>
      <c r="AK3167" s="400"/>
      <c r="AL3167" s="6"/>
      <c r="AM3167" s="6"/>
      <c r="AN3167" s="8"/>
    </row>
    <row r="3168" spans="1:40">
      <c r="A3168" s="725"/>
      <c r="B3168" s="727"/>
      <c r="C3168" s="726"/>
      <c r="D3168" s="726"/>
      <c r="E3168" s="400"/>
      <c r="F3168" s="401"/>
      <c r="G3168" s="400"/>
      <c r="H3168" s="400"/>
      <c r="I3168" s="400"/>
      <c r="J3168" s="409"/>
      <c r="K3168" s="400"/>
      <c r="L3168" s="400"/>
      <c r="M3168" s="400"/>
      <c r="N3168" s="400"/>
      <c r="O3168" s="400"/>
      <c r="P3168" s="400"/>
      <c r="Q3168" s="400"/>
      <c r="R3168" s="400"/>
      <c r="S3168" s="400"/>
      <c r="T3168" s="400"/>
      <c r="V3168" s="403"/>
      <c r="W3168" s="403"/>
      <c r="X3168" s="403"/>
      <c r="Y3168" s="400"/>
      <c r="Z3168" s="400"/>
      <c r="AA3168" s="400"/>
      <c r="AB3168" s="400"/>
      <c r="AC3168" s="400"/>
      <c r="AD3168" s="400"/>
      <c r="AE3168" s="400"/>
      <c r="AF3168" s="400"/>
      <c r="AG3168" s="408"/>
      <c r="AH3168" s="400"/>
      <c r="AI3168" s="400"/>
      <c r="AJ3168" s="400"/>
      <c r="AK3168" s="400"/>
      <c r="AL3168" s="6"/>
      <c r="AM3168" s="6"/>
      <c r="AN3168" s="8"/>
    </row>
    <row r="3169" spans="1:40">
      <c r="A3169" s="725"/>
      <c r="B3169" s="727"/>
      <c r="C3169" s="726"/>
      <c r="D3169" s="726"/>
      <c r="E3169" s="400"/>
      <c r="F3169" s="401"/>
      <c r="G3169" s="400"/>
      <c r="H3169" s="400"/>
      <c r="I3169" s="400"/>
      <c r="J3169" s="409"/>
      <c r="K3169" s="400"/>
      <c r="L3169" s="400"/>
      <c r="M3169" s="400"/>
      <c r="N3169" s="400"/>
      <c r="O3169" s="400"/>
      <c r="P3169" s="400"/>
      <c r="Q3169" s="400"/>
      <c r="R3169" s="400"/>
      <c r="S3169" s="400"/>
      <c r="T3169" s="400"/>
      <c r="V3169" s="403"/>
      <c r="W3169" s="403"/>
      <c r="X3169" s="403"/>
      <c r="Y3169" s="400"/>
      <c r="Z3169" s="400"/>
      <c r="AA3169" s="400"/>
      <c r="AB3169" s="400"/>
      <c r="AC3169" s="400"/>
      <c r="AD3169" s="400"/>
      <c r="AE3169" s="400"/>
      <c r="AF3169" s="400"/>
      <c r="AG3169" s="408"/>
      <c r="AH3169" s="400"/>
      <c r="AI3169" s="400"/>
      <c r="AJ3169" s="400"/>
      <c r="AK3169" s="400"/>
      <c r="AL3169" s="6"/>
      <c r="AM3169" s="6"/>
      <c r="AN3169" s="8"/>
    </row>
    <row r="3170" spans="1:40">
      <c r="A3170" s="725"/>
      <c r="B3170" s="727"/>
      <c r="C3170" s="726"/>
      <c r="D3170" s="726"/>
      <c r="E3170" s="400"/>
      <c r="F3170" s="401"/>
      <c r="G3170" s="400"/>
      <c r="H3170" s="400"/>
      <c r="I3170" s="400"/>
      <c r="J3170" s="409"/>
      <c r="K3170" s="400"/>
      <c r="L3170" s="400"/>
      <c r="M3170" s="400"/>
      <c r="N3170" s="400"/>
      <c r="O3170" s="400"/>
      <c r="P3170" s="400"/>
      <c r="Q3170" s="400"/>
      <c r="R3170" s="400"/>
      <c r="S3170" s="400"/>
      <c r="T3170" s="400"/>
      <c r="V3170" s="403"/>
      <c r="W3170" s="403"/>
      <c r="X3170" s="403"/>
      <c r="Y3170" s="400"/>
      <c r="Z3170" s="400"/>
      <c r="AA3170" s="400"/>
      <c r="AB3170" s="400"/>
      <c r="AC3170" s="400"/>
      <c r="AD3170" s="400"/>
      <c r="AE3170" s="400"/>
      <c r="AF3170" s="400"/>
      <c r="AG3170" s="408"/>
      <c r="AH3170" s="400"/>
      <c r="AI3170" s="400"/>
      <c r="AJ3170" s="400"/>
      <c r="AK3170" s="400"/>
      <c r="AL3170" s="6"/>
      <c r="AM3170" s="6"/>
      <c r="AN3170" s="8"/>
    </row>
    <row r="3171" spans="1:40">
      <c r="A3171" s="725"/>
      <c r="B3171" s="727"/>
      <c r="C3171" s="726"/>
      <c r="D3171" s="726"/>
      <c r="E3171" s="400"/>
      <c r="F3171" s="401"/>
      <c r="G3171" s="400"/>
      <c r="H3171" s="400"/>
      <c r="I3171" s="400"/>
      <c r="J3171" s="409"/>
      <c r="K3171" s="400"/>
      <c r="L3171" s="400"/>
      <c r="M3171" s="400"/>
      <c r="N3171" s="400"/>
      <c r="O3171" s="400"/>
      <c r="P3171" s="400"/>
      <c r="Q3171" s="400"/>
      <c r="R3171" s="400"/>
      <c r="S3171" s="400"/>
      <c r="T3171" s="400"/>
      <c r="V3171" s="403"/>
      <c r="W3171" s="403"/>
      <c r="X3171" s="403"/>
      <c r="Y3171" s="400"/>
      <c r="Z3171" s="400"/>
      <c r="AA3171" s="400"/>
      <c r="AB3171" s="400"/>
      <c r="AC3171" s="400"/>
      <c r="AD3171" s="400"/>
      <c r="AE3171" s="400"/>
      <c r="AF3171" s="400"/>
      <c r="AG3171" s="408"/>
      <c r="AH3171" s="400"/>
      <c r="AI3171" s="400"/>
      <c r="AJ3171" s="400"/>
      <c r="AK3171" s="400"/>
      <c r="AL3171" s="6"/>
      <c r="AM3171" s="6"/>
      <c r="AN3171" s="8"/>
    </row>
    <row r="3172" spans="1:40">
      <c r="A3172" s="725"/>
      <c r="B3172" s="727"/>
      <c r="C3172" s="726"/>
      <c r="D3172" s="726"/>
      <c r="E3172" s="400"/>
      <c r="F3172" s="401"/>
      <c r="G3172" s="400"/>
      <c r="H3172" s="400"/>
      <c r="I3172" s="400"/>
      <c r="J3172" s="409"/>
      <c r="K3172" s="400"/>
      <c r="L3172" s="400"/>
      <c r="M3172" s="400"/>
      <c r="N3172" s="400"/>
      <c r="O3172" s="400"/>
      <c r="P3172" s="400"/>
      <c r="Q3172" s="400"/>
      <c r="R3172" s="400"/>
      <c r="S3172" s="400"/>
      <c r="T3172" s="400"/>
      <c r="V3172" s="403"/>
      <c r="W3172" s="403"/>
      <c r="X3172" s="403"/>
      <c r="Y3172" s="400"/>
      <c r="Z3172" s="400"/>
      <c r="AA3172" s="400"/>
      <c r="AB3172" s="400"/>
      <c r="AC3172" s="400"/>
      <c r="AD3172" s="400"/>
      <c r="AE3172" s="400"/>
      <c r="AF3172" s="400"/>
      <c r="AG3172" s="408"/>
      <c r="AH3172" s="400"/>
      <c r="AI3172" s="400"/>
      <c r="AJ3172" s="400"/>
      <c r="AK3172" s="400"/>
      <c r="AL3172" s="6"/>
      <c r="AM3172" s="6"/>
      <c r="AN3172" s="8"/>
    </row>
    <row r="3173" spans="1:40">
      <c r="A3173" s="725"/>
      <c r="B3173" s="727"/>
      <c r="C3173" s="726"/>
      <c r="D3173" s="726"/>
      <c r="E3173" s="400"/>
      <c r="F3173" s="401"/>
      <c r="G3173" s="400"/>
      <c r="H3173" s="400"/>
      <c r="I3173" s="400"/>
      <c r="J3173" s="409"/>
      <c r="K3173" s="400"/>
      <c r="L3173" s="400"/>
      <c r="M3173" s="400"/>
      <c r="N3173" s="400"/>
      <c r="O3173" s="400"/>
      <c r="P3173" s="400"/>
      <c r="Q3173" s="400"/>
      <c r="R3173" s="400"/>
      <c r="S3173" s="400"/>
      <c r="T3173" s="400"/>
      <c r="V3173" s="403"/>
      <c r="W3173" s="403"/>
      <c r="X3173" s="403"/>
      <c r="Y3173" s="400"/>
      <c r="Z3173" s="400"/>
      <c r="AA3173" s="400"/>
      <c r="AB3173" s="400"/>
      <c r="AC3173" s="400"/>
      <c r="AD3173" s="400"/>
      <c r="AE3173" s="400"/>
      <c r="AF3173" s="400"/>
      <c r="AG3173" s="408"/>
      <c r="AH3173" s="400"/>
      <c r="AI3173" s="400"/>
      <c r="AJ3173" s="400"/>
      <c r="AK3173" s="400"/>
      <c r="AL3173" s="6"/>
      <c r="AM3173" s="6"/>
      <c r="AN3173" s="8"/>
    </row>
    <row r="3174" spans="1:40">
      <c r="A3174" s="725"/>
      <c r="B3174" s="727"/>
      <c r="C3174" s="726"/>
      <c r="D3174" s="726"/>
      <c r="E3174" s="400"/>
      <c r="F3174" s="401"/>
      <c r="G3174" s="400"/>
      <c r="H3174" s="400"/>
      <c r="I3174" s="400"/>
      <c r="J3174" s="409"/>
      <c r="K3174" s="400"/>
      <c r="L3174" s="400"/>
      <c r="M3174" s="400"/>
      <c r="N3174" s="400"/>
      <c r="O3174" s="400"/>
      <c r="P3174" s="400"/>
      <c r="Q3174" s="400"/>
      <c r="R3174" s="400"/>
      <c r="S3174" s="400"/>
      <c r="T3174" s="400"/>
      <c r="V3174" s="403"/>
      <c r="W3174" s="403"/>
      <c r="X3174" s="403"/>
      <c r="Y3174" s="400"/>
      <c r="Z3174" s="400"/>
      <c r="AA3174" s="400"/>
      <c r="AB3174" s="400"/>
      <c r="AC3174" s="400"/>
      <c r="AD3174" s="400"/>
      <c r="AE3174" s="400"/>
      <c r="AF3174" s="400"/>
      <c r="AG3174" s="408"/>
      <c r="AH3174" s="400"/>
      <c r="AI3174" s="400"/>
      <c r="AJ3174" s="400"/>
      <c r="AK3174" s="400"/>
      <c r="AL3174" s="6"/>
      <c r="AM3174" s="6"/>
      <c r="AN3174" s="8"/>
    </row>
    <row r="3175" spans="1:40">
      <c r="A3175" s="725"/>
      <c r="B3175" s="727"/>
      <c r="C3175" s="726"/>
      <c r="D3175" s="726"/>
      <c r="E3175" s="400"/>
      <c r="F3175" s="401"/>
      <c r="G3175" s="400"/>
      <c r="H3175" s="400"/>
      <c r="I3175" s="400"/>
      <c r="J3175" s="409"/>
      <c r="K3175" s="400"/>
      <c r="L3175" s="400"/>
      <c r="M3175" s="400"/>
      <c r="N3175" s="400"/>
      <c r="O3175" s="400"/>
      <c r="P3175" s="400"/>
      <c r="Q3175" s="400"/>
      <c r="R3175" s="400"/>
      <c r="S3175" s="400"/>
      <c r="T3175" s="400"/>
      <c r="V3175" s="403"/>
      <c r="W3175" s="403"/>
      <c r="X3175" s="403"/>
      <c r="Y3175" s="400"/>
      <c r="Z3175" s="400"/>
      <c r="AA3175" s="400"/>
      <c r="AB3175" s="400"/>
      <c r="AC3175" s="400"/>
      <c r="AD3175" s="400"/>
      <c r="AE3175" s="400"/>
      <c r="AF3175" s="400"/>
      <c r="AG3175" s="408"/>
      <c r="AH3175" s="400"/>
      <c r="AI3175" s="400"/>
      <c r="AJ3175" s="400"/>
      <c r="AK3175" s="400"/>
      <c r="AL3175" s="6"/>
      <c r="AM3175" s="6"/>
      <c r="AN3175" s="8"/>
    </row>
    <row r="3176" spans="1:40">
      <c r="A3176" s="725"/>
      <c r="B3176" s="727"/>
      <c r="C3176" s="726"/>
      <c r="D3176" s="726"/>
      <c r="E3176" s="400"/>
      <c r="F3176" s="401"/>
      <c r="G3176" s="400"/>
      <c r="H3176" s="400"/>
      <c r="I3176" s="400"/>
      <c r="J3176" s="409"/>
      <c r="K3176" s="400"/>
      <c r="L3176" s="400"/>
      <c r="M3176" s="400"/>
      <c r="N3176" s="400"/>
      <c r="O3176" s="400"/>
      <c r="P3176" s="400"/>
      <c r="Q3176" s="400"/>
      <c r="R3176" s="400"/>
      <c r="S3176" s="400"/>
      <c r="T3176" s="400"/>
      <c r="V3176" s="403"/>
      <c r="W3176" s="403"/>
      <c r="X3176" s="403"/>
      <c r="Y3176" s="400"/>
      <c r="Z3176" s="400"/>
      <c r="AA3176" s="400"/>
      <c r="AB3176" s="400"/>
      <c r="AC3176" s="400"/>
      <c r="AD3176" s="400"/>
      <c r="AE3176" s="400"/>
      <c r="AF3176" s="400"/>
      <c r="AG3176" s="408"/>
      <c r="AH3176" s="400"/>
      <c r="AI3176" s="400"/>
      <c r="AJ3176" s="400"/>
      <c r="AK3176" s="400"/>
      <c r="AL3176" s="6"/>
      <c r="AM3176" s="6"/>
      <c r="AN3176" s="8"/>
    </row>
    <row r="3177" spans="1:40">
      <c r="A3177" s="725"/>
      <c r="B3177" s="727"/>
      <c r="C3177" s="726"/>
      <c r="D3177" s="726"/>
      <c r="E3177" s="400"/>
      <c r="F3177" s="401"/>
      <c r="G3177" s="400"/>
      <c r="H3177" s="400"/>
      <c r="I3177" s="400"/>
      <c r="J3177" s="409"/>
      <c r="K3177" s="400"/>
      <c r="L3177" s="400"/>
      <c r="M3177" s="400"/>
      <c r="N3177" s="400"/>
      <c r="O3177" s="400"/>
      <c r="P3177" s="400"/>
      <c r="Q3177" s="400"/>
      <c r="R3177" s="400"/>
      <c r="S3177" s="400"/>
      <c r="T3177" s="400"/>
      <c r="V3177" s="403"/>
      <c r="W3177" s="403"/>
      <c r="X3177" s="403"/>
      <c r="Y3177" s="400"/>
      <c r="Z3177" s="400"/>
      <c r="AA3177" s="400"/>
      <c r="AB3177" s="400"/>
      <c r="AC3177" s="400"/>
      <c r="AD3177" s="400"/>
      <c r="AE3177" s="400"/>
      <c r="AF3177" s="400"/>
      <c r="AG3177" s="408"/>
      <c r="AH3177" s="400"/>
      <c r="AI3177" s="400"/>
      <c r="AJ3177" s="400"/>
      <c r="AK3177" s="400"/>
      <c r="AL3177" s="6"/>
      <c r="AM3177" s="6"/>
      <c r="AN3177" s="8"/>
    </row>
    <row r="3178" spans="1:40">
      <c r="A3178" s="725"/>
      <c r="B3178" s="727"/>
      <c r="C3178" s="726"/>
      <c r="D3178" s="726"/>
      <c r="E3178" s="400"/>
      <c r="F3178" s="401"/>
      <c r="G3178" s="400"/>
      <c r="H3178" s="400"/>
      <c r="I3178" s="400"/>
      <c r="J3178" s="409"/>
      <c r="K3178" s="400"/>
      <c r="L3178" s="400"/>
      <c r="M3178" s="400"/>
      <c r="N3178" s="400"/>
      <c r="O3178" s="400"/>
      <c r="P3178" s="400"/>
      <c r="Q3178" s="400"/>
      <c r="R3178" s="400"/>
      <c r="S3178" s="400"/>
      <c r="T3178" s="400"/>
      <c r="V3178" s="403"/>
      <c r="W3178" s="403"/>
      <c r="X3178" s="403"/>
      <c r="Y3178" s="400"/>
      <c r="Z3178" s="400"/>
      <c r="AA3178" s="400"/>
      <c r="AB3178" s="400"/>
      <c r="AC3178" s="400"/>
      <c r="AD3178" s="400"/>
      <c r="AE3178" s="400"/>
      <c r="AF3178" s="400"/>
      <c r="AG3178" s="408"/>
      <c r="AH3178" s="400"/>
      <c r="AI3178" s="400"/>
      <c r="AJ3178" s="400"/>
      <c r="AK3178" s="400"/>
      <c r="AL3178" s="6"/>
      <c r="AM3178" s="6"/>
      <c r="AN3178" s="8"/>
    </row>
    <row r="3179" spans="1:40">
      <c r="A3179" s="725"/>
      <c r="B3179" s="727"/>
      <c r="C3179" s="726"/>
      <c r="D3179" s="726"/>
      <c r="E3179" s="400"/>
      <c r="F3179" s="401"/>
      <c r="G3179" s="400"/>
      <c r="H3179" s="400"/>
      <c r="I3179" s="400"/>
      <c r="J3179" s="409"/>
      <c r="K3179" s="400"/>
      <c r="L3179" s="400"/>
      <c r="M3179" s="400"/>
      <c r="N3179" s="400"/>
      <c r="O3179" s="400"/>
      <c r="P3179" s="400"/>
      <c r="Q3179" s="400"/>
      <c r="R3179" s="400"/>
      <c r="S3179" s="400"/>
      <c r="T3179" s="400"/>
      <c r="V3179" s="403"/>
      <c r="W3179" s="403"/>
      <c r="X3179" s="403"/>
      <c r="Y3179" s="400"/>
      <c r="Z3179" s="400"/>
      <c r="AA3179" s="400"/>
      <c r="AB3179" s="400"/>
      <c r="AC3179" s="400"/>
      <c r="AD3179" s="400"/>
      <c r="AE3179" s="400"/>
      <c r="AF3179" s="400"/>
      <c r="AG3179" s="408"/>
      <c r="AH3179" s="400"/>
      <c r="AI3179" s="400"/>
      <c r="AJ3179" s="400"/>
      <c r="AK3179" s="400"/>
      <c r="AL3179" s="6"/>
      <c r="AM3179" s="6"/>
      <c r="AN3179" s="8"/>
    </row>
    <row r="3180" spans="1:40">
      <c r="A3180" s="725"/>
      <c r="B3180" s="727"/>
      <c r="C3180" s="726"/>
      <c r="D3180" s="726"/>
      <c r="E3180" s="400"/>
      <c r="F3180" s="401"/>
      <c r="G3180" s="400"/>
      <c r="H3180" s="400"/>
      <c r="I3180" s="400"/>
      <c r="J3180" s="409"/>
      <c r="K3180" s="400"/>
      <c r="L3180" s="400"/>
      <c r="M3180" s="400"/>
      <c r="N3180" s="400"/>
      <c r="O3180" s="400"/>
      <c r="P3180" s="400"/>
      <c r="Q3180" s="400"/>
      <c r="R3180" s="400"/>
      <c r="S3180" s="400"/>
      <c r="T3180" s="400"/>
      <c r="V3180" s="403"/>
      <c r="W3180" s="403"/>
      <c r="X3180" s="403"/>
      <c r="Y3180" s="400"/>
      <c r="Z3180" s="400"/>
      <c r="AA3180" s="400"/>
      <c r="AB3180" s="400"/>
      <c r="AC3180" s="400"/>
      <c r="AD3180" s="400"/>
      <c r="AE3180" s="400"/>
      <c r="AF3180" s="400"/>
      <c r="AG3180" s="408"/>
      <c r="AH3180" s="400"/>
      <c r="AI3180" s="400"/>
      <c r="AJ3180" s="400"/>
      <c r="AK3180" s="400"/>
      <c r="AL3180" s="6"/>
      <c r="AM3180" s="6"/>
      <c r="AN3180" s="8"/>
    </row>
    <row r="3181" spans="1:40">
      <c r="A3181" s="725"/>
      <c r="B3181" s="727"/>
      <c r="C3181" s="726"/>
      <c r="D3181" s="726"/>
      <c r="E3181" s="400"/>
      <c r="F3181" s="401"/>
      <c r="G3181" s="400"/>
      <c r="H3181" s="400"/>
      <c r="I3181" s="400"/>
      <c r="J3181" s="409"/>
      <c r="K3181" s="400"/>
      <c r="L3181" s="400"/>
      <c r="M3181" s="400"/>
      <c r="N3181" s="400"/>
      <c r="O3181" s="400"/>
      <c r="P3181" s="400"/>
      <c r="Q3181" s="400"/>
      <c r="R3181" s="400"/>
      <c r="S3181" s="400"/>
      <c r="T3181" s="400"/>
      <c r="V3181" s="403"/>
      <c r="W3181" s="403"/>
      <c r="X3181" s="403"/>
      <c r="Y3181" s="400"/>
      <c r="Z3181" s="400"/>
      <c r="AA3181" s="400"/>
      <c r="AB3181" s="400"/>
      <c r="AC3181" s="400"/>
      <c r="AD3181" s="400"/>
      <c r="AE3181" s="400"/>
      <c r="AF3181" s="400"/>
      <c r="AG3181" s="408"/>
      <c r="AH3181" s="400"/>
      <c r="AI3181" s="400"/>
      <c r="AJ3181" s="400"/>
      <c r="AK3181" s="400"/>
      <c r="AL3181" s="6"/>
      <c r="AM3181" s="6"/>
      <c r="AN3181" s="8"/>
    </row>
    <row r="3182" spans="1:40">
      <c r="A3182" s="725"/>
      <c r="B3182" s="727"/>
      <c r="C3182" s="726"/>
      <c r="D3182" s="726"/>
      <c r="E3182" s="400"/>
      <c r="F3182" s="401"/>
      <c r="G3182" s="400"/>
      <c r="H3182" s="400"/>
      <c r="I3182" s="400"/>
      <c r="J3182" s="409"/>
      <c r="K3182" s="400"/>
      <c r="L3182" s="400"/>
      <c r="M3182" s="400"/>
      <c r="N3182" s="400"/>
      <c r="O3182" s="400"/>
      <c r="P3182" s="400"/>
      <c r="Q3182" s="400"/>
      <c r="R3182" s="400"/>
      <c r="S3182" s="400"/>
      <c r="T3182" s="400"/>
      <c r="V3182" s="403"/>
      <c r="W3182" s="403"/>
      <c r="X3182" s="403"/>
      <c r="Y3182" s="400"/>
      <c r="Z3182" s="400"/>
      <c r="AA3182" s="400"/>
      <c r="AB3182" s="400"/>
      <c r="AC3182" s="400"/>
      <c r="AD3182" s="400"/>
      <c r="AE3182" s="400"/>
      <c r="AF3182" s="400"/>
      <c r="AG3182" s="408"/>
      <c r="AH3182" s="400"/>
      <c r="AI3182" s="400"/>
      <c r="AJ3182" s="400"/>
      <c r="AK3182" s="400"/>
      <c r="AL3182" s="6"/>
      <c r="AM3182" s="6"/>
      <c r="AN3182" s="8"/>
    </row>
    <row r="3183" spans="1:40">
      <c r="A3183" s="725"/>
      <c r="B3183" s="727"/>
      <c r="C3183" s="726"/>
      <c r="D3183" s="726"/>
      <c r="E3183" s="400"/>
      <c r="F3183" s="401"/>
      <c r="G3183" s="400"/>
      <c r="H3183" s="400"/>
      <c r="I3183" s="400"/>
      <c r="J3183" s="409"/>
      <c r="K3183" s="400"/>
      <c r="L3183" s="400"/>
      <c r="M3183" s="400"/>
      <c r="N3183" s="400"/>
      <c r="O3183" s="400"/>
      <c r="P3183" s="400"/>
      <c r="Q3183" s="400"/>
      <c r="R3183" s="400"/>
      <c r="S3183" s="400"/>
      <c r="T3183" s="400"/>
      <c r="V3183" s="403"/>
      <c r="W3183" s="403"/>
      <c r="X3183" s="403"/>
      <c r="Y3183" s="400"/>
      <c r="Z3183" s="400"/>
      <c r="AA3183" s="400"/>
      <c r="AB3183" s="400"/>
      <c r="AC3183" s="400"/>
      <c r="AD3183" s="400"/>
      <c r="AE3183" s="400"/>
      <c r="AF3183" s="400"/>
      <c r="AG3183" s="408"/>
      <c r="AH3183" s="400"/>
      <c r="AI3183" s="400"/>
      <c r="AJ3183" s="400"/>
      <c r="AK3183" s="400"/>
      <c r="AL3183" s="6"/>
      <c r="AM3183" s="6"/>
      <c r="AN3183" s="8"/>
    </row>
    <row r="3184" spans="1:40">
      <c r="A3184" s="725"/>
      <c r="B3184" s="727"/>
      <c r="C3184" s="726"/>
      <c r="D3184" s="726"/>
      <c r="E3184" s="400"/>
      <c r="F3184" s="401"/>
      <c r="G3184" s="400"/>
      <c r="H3184" s="400"/>
      <c r="I3184" s="400"/>
      <c r="J3184" s="409"/>
      <c r="K3184" s="400"/>
      <c r="L3184" s="400"/>
      <c r="M3184" s="400"/>
      <c r="N3184" s="400"/>
      <c r="O3184" s="400"/>
      <c r="P3184" s="400"/>
      <c r="Q3184" s="400"/>
      <c r="R3184" s="400"/>
      <c r="S3184" s="400"/>
      <c r="T3184" s="400"/>
      <c r="V3184" s="403"/>
      <c r="W3184" s="403"/>
      <c r="X3184" s="403"/>
      <c r="Y3184" s="400"/>
      <c r="Z3184" s="400"/>
      <c r="AA3184" s="400"/>
      <c r="AB3184" s="400"/>
      <c r="AC3184" s="400"/>
      <c r="AD3184" s="400"/>
      <c r="AE3184" s="400"/>
      <c r="AF3184" s="400"/>
      <c r="AG3184" s="408"/>
      <c r="AH3184" s="400"/>
      <c r="AI3184" s="400"/>
      <c r="AJ3184" s="400"/>
      <c r="AK3184" s="400"/>
      <c r="AL3184" s="6"/>
      <c r="AM3184" s="6"/>
      <c r="AN3184" s="8"/>
    </row>
    <row r="3185" spans="1:40">
      <c r="A3185" s="725"/>
      <c r="B3185" s="727"/>
      <c r="C3185" s="726"/>
      <c r="D3185" s="726"/>
      <c r="E3185" s="400"/>
      <c r="F3185" s="401"/>
      <c r="G3185" s="400"/>
      <c r="H3185" s="400"/>
      <c r="I3185" s="400"/>
      <c r="J3185" s="409"/>
      <c r="K3185" s="400"/>
      <c r="L3185" s="400"/>
      <c r="M3185" s="400"/>
      <c r="N3185" s="400"/>
      <c r="O3185" s="400"/>
      <c r="P3185" s="400"/>
      <c r="Q3185" s="400"/>
      <c r="R3185" s="400"/>
      <c r="S3185" s="400"/>
      <c r="T3185" s="400"/>
      <c r="V3185" s="403"/>
      <c r="W3185" s="403"/>
      <c r="X3185" s="403"/>
      <c r="Y3185" s="400"/>
      <c r="Z3185" s="400"/>
      <c r="AA3185" s="400"/>
      <c r="AB3185" s="400"/>
      <c r="AC3185" s="400"/>
      <c r="AD3185" s="400"/>
      <c r="AE3185" s="400"/>
      <c r="AF3185" s="400"/>
      <c r="AG3185" s="408"/>
      <c r="AH3185" s="400"/>
      <c r="AI3185" s="400"/>
      <c r="AJ3185" s="400"/>
      <c r="AK3185" s="400"/>
      <c r="AL3185" s="6"/>
      <c r="AM3185" s="6"/>
      <c r="AN3185" s="8"/>
    </row>
    <row r="3186" spans="1:40">
      <c r="A3186" s="725"/>
      <c r="B3186" s="727"/>
      <c r="C3186" s="726"/>
      <c r="D3186" s="726"/>
      <c r="E3186" s="400"/>
      <c r="F3186" s="401"/>
      <c r="G3186" s="400"/>
      <c r="H3186" s="400"/>
      <c r="I3186" s="400"/>
      <c r="J3186" s="409"/>
      <c r="K3186" s="400"/>
      <c r="L3186" s="400"/>
      <c r="M3186" s="400"/>
      <c r="N3186" s="400"/>
      <c r="O3186" s="400"/>
      <c r="P3186" s="400"/>
      <c r="Q3186" s="400"/>
      <c r="R3186" s="400"/>
      <c r="S3186" s="400"/>
      <c r="T3186" s="400"/>
      <c r="V3186" s="403"/>
      <c r="W3186" s="403"/>
      <c r="X3186" s="403"/>
      <c r="Y3186" s="400"/>
      <c r="Z3186" s="400"/>
      <c r="AA3186" s="400"/>
      <c r="AB3186" s="400"/>
      <c r="AC3186" s="400"/>
      <c r="AD3186" s="400"/>
      <c r="AE3186" s="400"/>
      <c r="AF3186" s="400"/>
      <c r="AG3186" s="408"/>
      <c r="AH3186" s="400"/>
      <c r="AI3186" s="400"/>
      <c r="AJ3186" s="400"/>
      <c r="AK3186" s="400"/>
      <c r="AL3186" s="6"/>
      <c r="AM3186" s="6"/>
      <c r="AN3186" s="8"/>
    </row>
    <row r="3187" spans="1:40">
      <c r="A3187" s="725"/>
      <c r="B3187" s="727"/>
      <c r="C3187" s="726"/>
      <c r="D3187" s="726"/>
      <c r="E3187" s="400"/>
      <c r="F3187" s="401"/>
      <c r="G3187" s="400"/>
      <c r="H3187" s="400"/>
      <c r="I3187" s="400"/>
      <c r="J3187" s="409"/>
      <c r="K3187" s="400"/>
      <c r="L3187" s="400"/>
      <c r="M3187" s="400"/>
      <c r="N3187" s="400"/>
      <c r="O3187" s="400"/>
      <c r="P3187" s="400"/>
      <c r="Q3187" s="400"/>
      <c r="R3187" s="400"/>
      <c r="S3187" s="400"/>
      <c r="T3187" s="400"/>
      <c r="V3187" s="403"/>
      <c r="W3187" s="403"/>
      <c r="X3187" s="403"/>
      <c r="Y3187" s="400"/>
      <c r="Z3187" s="400"/>
      <c r="AA3187" s="400"/>
      <c r="AB3187" s="400"/>
      <c r="AC3187" s="400"/>
      <c r="AD3187" s="400"/>
      <c r="AE3187" s="400"/>
      <c r="AF3187" s="400"/>
      <c r="AG3187" s="408"/>
      <c r="AH3187" s="400"/>
      <c r="AI3187" s="400"/>
      <c r="AJ3187" s="400"/>
      <c r="AK3187" s="400"/>
      <c r="AL3187" s="6"/>
      <c r="AM3187" s="6"/>
      <c r="AN3187" s="8"/>
    </row>
    <row r="3188" spans="1:40">
      <c r="A3188" s="725"/>
      <c r="B3188" s="727"/>
      <c r="C3188" s="726"/>
      <c r="D3188" s="726"/>
      <c r="E3188" s="400"/>
      <c r="F3188" s="401"/>
      <c r="G3188" s="400"/>
      <c r="H3188" s="400"/>
      <c r="I3188" s="400"/>
      <c r="J3188" s="409"/>
      <c r="K3188" s="400"/>
      <c r="L3188" s="400"/>
      <c r="M3188" s="400"/>
      <c r="N3188" s="400"/>
      <c r="O3188" s="400"/>
      <c r="P3188" s="400"/>
      <c r="Q3188" s="400"/>
      <c r="R3188" s="400"/>
      <c r="S3188" s="400"/>
      <c r="T3188" s="400"/>
      <c r="V3188" s="403"/>
      <c r="W3188" s="403"/>
      <c r="X3188" s="403"/>
      <c r="Y3188" s="400"/>
      <c r="Z3188" s="400"/>
      <c r="AA3188" s="400"/>
      <c r="AB3188" s="400"/>
      <c r="AC3188" s="400"/>
      <c r="AD3188" s="400"/>
      <c r="AE3188" s="400"/>
      <c r="AF3188" s="400"/>
      <c r="AG3188" s="408"/>
      <c r="AH3188" s="400"/>
      <c r="AI3188" s="400"/>
      <c r="AJ3188" s="400"/>
      <c r="AK3188" s="400"/>
      <c r="AL3188" s="6"/>
      <c r="AM3188" s="6"/>
      <c r="AN3188" s="8"/>
    </row>
    <row r="3189" spans="1:40">
      <c r="A3189" s="725"/>
      <c r="B3189" s="727"/>
      <c r="C3189" s="726"/>
      <c r="D3189" s="726"/>
      <c r="E3189" s="400"/>
      <c r="F3189" s="401"/>
      <c r="G3189" s="400"/>
      <c r="H3189" s="400"/>
      <c r="I3189" s="400"/>
      <c r="J3189" s="409"/>
      <c r="K3189" s="400"/>
      <c r="L3189" s="400"/>
      <c r="M3189" s="400"/>
      <c r="N3189" s="400"/>
      <c r="O3189" s="400"/>
      <c r="P3189" s="400"/>
      <c r="Q3189" s="400"/>
      <c r="R3189" s="400"/>
      <c r="S3189" s="400"/>
      <c r="T3189" s="400"/>
      <c r="V3189" s="403"/>
      <c r="W3189" s="403"/>
      <c r="X3189" s="403"/>
      <c r="Y3189" s="400"/>
      <c r="Z3189" s="400"/>
      <c r="AA3189" s="400"/>
      <c r="AB3189" s="400"/>
      <c r="AC3189" s="400"/>
      <c r="AD3189" s="400"/>
      <c r="AE3189" s="400"/>
      <c r="AF3189" s="400"/>
      <c r="AG3189" s="408"/>
      <c r="AH3189" s="400"/>
      <c r="AI3189" s="400"/>
      <c r="AJ3189" s="400"/>
      <c r="AK3189" s="400"/>
      <c r="AL3189" s="6"/>
      <c r="AM3189" s="6"/>
      <c r="AN3189" s="8"/>
    </row>
    <row r="3190" spans="1:40">
      <c r="A3190" s="725"/>
      <c r="B3190" s="727"/>
      <c r="C3190" s="726"/>
      <c r="D3190" s="726"/>
      <c r="E3190" s="400"/>
      <c r="F3190" s="401"/>
      <c r="G3190" s="400"/>
      <c r="H3190" s="400"/>
      <c r="I3190" s="400"/>
      <c r="J3190" s="409"/>
      <c r="K3190" s="400"/>
      <c r="L3190" s="400"/>
      <c r="M3190" s="400"/>
      <c r="N3190" s="400"/>
      <c r="O3190" s="400"/>
      <c r="P3190" s="400"/>
      <c r="Q3190" s="400"/>
      <c r="R3190" s="400"/>
      <c r="S3190" s="400"/>
      <c r="T3190" s="400"/>
      <c r="V3190" s="403"/>
      <c r="W3190" s="403"/>
      <c r="X3190" s="403"/>
      <c r="Y3190" s="400"/>
      <c r="Z3190" s="400"/>
      <c r="AA3190" s="400"/>
      <c r="AB3190" s="400"/>
      <c r="AC3190" s="400"/>
      <c r="AD3190" s="400"/>
      <c r="AE3190" s="400"/>
      <c r="AF3190" s="400"/>
      <c r="AG3190" s="408"/>
      <c r="AH3190" s="400"/>
      <c r="AI3190" s="400"/>
      <c r="AJ3190" s="400"/>
      <c r="AK3190" s="400"/>
      <c r="AL3190" s="6"/>
      <c r="AM3190" s="6"/>
      <c r="AN3190" s="8"/>
    </row>
    <row r="3191" spans="1:40">
      <c r="A3191" s="725"/>
      <c r="B3191" s="727"/>
      <c r="C3191" s="726"/>
      <c r="D3191" s="726"/>
      <c r="E3191" s="400"/>
      <c r="F3191" s="401"/>
      <c r="G3191" s="400"/>
      <c r="H3191" s="400"/>
      <c r="I3191" s="400"/>
      <c r="J3191" s="409"/>
      <c r="K3191" s="400"/>
      <c r="L3191" s="400"/>
      <c r="M3191" s="400"/>
      <c r="N3191" s="400"/>
      <c r="O3191" s="400"/>
      <c r="P3191" s="400"/>
      <c r="Q3191" s="400"/>
      <c r="R3191" s="400"/>
      <c r="S3191" s="400"/>
      <c r="T3191" s="400"/>
      <c r="V3191" s="403"/>
      <c r="W3191" s="403"/>
      <c r="X3191" s="403"/>
      <c r="Y3191" s="400"/>
      <c r="Z3191" s="400"/>
      <c r="AA3191" s="400"/>
      <c r="AB3191" s="400"/>
      <c r="AC3191" s="400"/>
      <c r="AD3191" s="400"/>
      <c r="AE3191" s="400"/>
      <c r="AF3191" s="400"/>
      <c r="AG3191" s="408"/>
      <c r="AH3191" s="400"/>
      <c r="AI3191" s="400"/>
      <c r="AJ3191" s="400"/>
      <c r="AK3191" s="400"/>
      <c r="AL3191" s="6"/>
      <c r="AM3191" s="6"/>
      <c r="AN3191" s="8"/>
    </row>
    <row r="3192" spans="1:40">
      <c r="A3192" s="725"/>
      <c r="B3192" s="727"/>
      <c r="C3192" s="726"/>
      <c r="D3192" s="726"/>
      <c r="E3192" s="400"/>
      <c r="F3192" s="401"/>
      <c r="G3192" s="400"/>
      <c r="H3192" s="400"/>
      <c r="I3192" s="400"/>
      <c r="J3192" s="409"/>
      <c r="K3192" s="400"/>
      <c r="L3192" s="400"/>
      <c r="M3192" s="400"/>
      <c r="N3192" s="400"/>
      <c r="O3192" s="400"/>
      <c r="P3192" s="400"/>
      <c r="Q3192" s="400"/>
      <c r="R3192" s="400"/>
      <c r="S3192" s="400"/>
      <c r="T3192" s="400"/>
      <c r="V3192" s="403"/>
      <c r="W3192" s="403"/>
      <c r="X3192" s="403"/>
      <c r="Y3192" s="400"/>
      <c r="Z3192" s="400"/>
      <c r="AA3192" s="400"/>
      <c r="AB3192" s="400"/>
      <c r="AC3192" s="400"/>
      <c r="AD3192" s="400"/>
      <c r="AE3192" s="400"/>
      <c r="AF3192" s="400"/>
      <c r="AG3192" s="408"/>
      <c r="AH3192" s="400"/>
      <c r="AI3192" s="400"/>
      <c r="AJ3192" s="400"/>
      <c r="AK3192" s="400"/>
      <c r="AL3192" s="6"/>
      <c r="AM3192" s="6"/>
      <c r="AN3192" s="8"/>
    </row>
    <row r="3193" spans="1:40">
      <c r="A3193" s="725"/>
      <c r="B3193" s="727"/>
      <c r="C3193" s="726"/>
      <c r="D3193" s="726"/>
      <c r="E3193" s="400"/>
      <c r="F3193" s="401"/>
      <c r="G3193" s="400"/>
      <c r="H3193" s="400"/>
      <c r="I3193" s="400"/>
      <c r="J3193" s="409"/>
      <c r="K3193" s="400"/>
      <c r="L3193" s="400"/>
      <c r="M3193" s="400"/>
      <c r="N3193" s="400"/>
      <c r="O3193" s="400"/>
      <c r="P3193" s="400"/>
      <c r="Q3193" s="400"/>
      <c r="R3193" s="400"/>
      <c r="S3193" s="400"/>
      <c r="T3193" s="400"/>
      <c r="V3193" s="403"/>
      <c r="W3193" s="403"/>
      <c r="X3193" s="403"/>
      <c r="Y3193" s="400"/>
      <c r="Z3193" s="400"/>
      <c r="AA3193" s="400"/>
      <c r="AB3193" s="400"/>
      <c r="AC3193" s="400"/>
      <c r="AD3193" s="400"/>
      <c r="AE3193" s="400"/>
      <c r="AF3193" s="400"/>
      <c r="AG3193" s="408"/>
      <c r="AH3193" s="400"/>
      <c r="AI3193" s="400"/>
      <c r="AJ3193" s="400"/>
      <c r="AK3193" s="400"/>
      <c r="AL3193" s="6"/>
      <c r="AM3193" s="6"/>
      <c r="AN3193" s="8"/>
    </row>
    <row r="3194" spans="1:40">
      <c r="A3194" s="725"/>
      <c r="B3194" s="727"/>
      <c r="C3194" s="726"/>
      <c r="D3194" s="726"/>
      <c r="E3194" s="400"/>
      <c r="F3194" s="401"/>
      <c r="G3194" s="400"/>
      <c r="H3194" s="400"/>
      <c r="I3194" s="400"/>
      <c r="J3194" s="409"/>
      <c r="K3194" s="400"/>
      <c r="L3194" s="400"/>
      <c r="M3194" s="400"/>
      <c r="N3194" s="400"/>
      <c r="O3194" s="400"/>
      <c r="P3194" s="400"/>
      <c r="Q3194" s="400"/>
      <c r="R3194" s="400"/>
      <c r="S3194" s="400"/>
      <c r="T3194" s="400"/>
      <c r="V3194" s="403"/>
      <c r="W3194" s="403"/>
      <c r="X3194" s="403"/>
      <c r="Y3194" s="400"/>
      <c r="Z3194" s="400"/>
      <c r="AA3194" s="400"/>
      <c r="AB3194" s="400"/>
      <c r="AC3194" s="400"/>
      <c r="AD3194" s="400"/>
      <c r="AE3194" s="400"/>
      <c r="AF3194" s="400"/>
      <c r="AG3194" s="408"/>
      <c r="AH3194" s="400"/>
      <c r="AI3194" s="400"/>
      <c r="AJ3194" s="400"/>
      <c r="AK3194" s="400"/>
      <c r="AL3194" s="6"/>
      <c r="AM3194" s="6"/>
      <c r="AN3194" s="8"/>
    </row>
    <row r="3195" spans="1:40">
      <c r="A3195" s="725"/>
      <c r="B3195" s="727"/>
      <c r="C3195" s="726"/>
      <c r="D3195" s="726"/>
      <c r="E3195" s="400"/>
      <c r="F3195" s="401"/>
      <c r="G3195" s="400"/>
      <c r="H3195" s="400"/>
      <c r="I3195" s="400"/>
      <c r="J3195" s="409"/>
      <c r="K3195" s="400"/>
      <c r="L3195" s="400"/>
      <c r="M3195" s="400"/>
      <c r="N3195" s="400"/>
      <c r="O3195" s="400"/>
      <c r="P3195" s="400"/>
      <c r="Q3195" s="400"/>
      <c r="R3195" s="400"/>
      <c r="S3195" s="400"/>
      <c r="T3195" s="400"/>
      <c r="V3195" s="403"/>
      <c r="W3195" s="403"/>
      <c r="X3195" s="403"/>
      <c r="Y3195" s="400"/>
      <c r="Z3195" s="400"/>
      <c r="AA3195" s="400"/>
      <c r="AB3195" s="400"/>
      <c r="AC3195" s="400"/>
      <c r="AD3195" s="400"/>
      <c r="AE3195" s="400"/>
      <c r="AF3195" s="400"/>
      <c r="AG3195" s="408"/>
      <c r="AH3195" s="400"/>
      <c r="AI3195" s="400"/>
      <c r="AJ3195" s="400"/>
      <c r="AK3195" s="400"/>
      <c r="AL3195" s="6"/>
      <c r="AM3195" s="6"/>
      <c r="AN3195" s="8"/>
    </row>
    <row r="3196" spans="1:40">
      <c r="A3196" s="725"/>
      <c r="B3196" s="727"/>
      <c r="C3196" s="726"/>
      <c r="D3196" s="726"/>
      <c r="E3196" s="400"/>
      <c r="F3196" s="401"/>
      <c r="G3196" s="400"/>
      <c r="H3196" s="400"/>
      <c r="I3196" s="400"/>
      <c r="J3196" s="409"/>
      <c r="K3196" s="400"/>
      <c r="L3196" s="400"/>
      <c r="M3196" s="400"/>
      <c r="N3196" s="400"/>
      <c r="O3196" s="400"/>
      <c r="P3196" s="400"/>
      <c r="Q3196" s="400"/>
      <c r="R3196" s="400"/>
      <c r="S3196" s="400"/>
      <c r="T3196" s="400"/>
      <c r="V3196" s="403"/>
      <c r="W3196" s="403"/>
      <c r="X3196" s="403"/>
      <c r="Y3196" s="400"/>
      <c r="Z3196" s="400"/>
      <c r="AA3196" s="400"/>
      <c r="AB3196" s="400"/>
      <c r="AC3196" s="400"/>
      <c r="AD3196" s="400"/>
      <c r="AE3196" s="400"/>
      <c r="AF3196" s="400"/>
      <c r="AG3196" s="408"/>
      <c r="AH3196" s="400"/>
      <c r="AI3196" s="400"/>
      <c r="AJ3196" s="400"/>
      <c r="AK3196" s="400"/>
      <c r="AL3196" s="6"/>
      <c r="AM3196" s="6"/>
      <c r="AN3196" s="8"/>
    </row>
    <row r="3197" spans="1:40">
      <c r="A3197" s="725"/>
      <c r="B3197" s="727"/>
      <c r="C3197" s="726"/>
      <c r="D3197" s="726"/>
      <c r="E3197" s="400"/>
      <c r="F3197" s="401"/>
      <c r="G3197" s="400"/>
      <c r="H3197" s="400"/>
      <c r="I3197" s="400"/>
      <c r="J3197" s="409"/>
      <c r="K3197" s="400"/>
      <c r="L3197" s="400"/>
      <c r="M3197" s="400"/>
      <c r="N3197" s="400"/>
      <c r="O3197" s="400"/>
      <c r="P3197" s="400"/>
      <c r="Q3197" s="400"/>
      <c r="R3197" s="400"/>
      <c r="S3197" s="400"/>
      <c r="T3197" s="400"/>
      <c r="V3197" s="403"/>
      <c r="W3197" s="403"/>
      <c r="X3197" s="403"/>
      <c r="Y3197" s="400"/>
      <c r="Z3197" s="400"/>
      <c r="AA3197" s="400"/>
      <c r="AB3197" s="400"/>
      <c r="AC3197" s="400"/>
      <c r="AD3197" s="400"/>
      <c r="AE3197" s="400"/>
      <c r="AF3197" s="400"/>
      <c r="AG3197" s="408"/>
      <c r="AH3197" s="400"/>
      <c r="AI3197" s="400"/>
      <c r="AJ3197" s="400"/>
      <c r="AK3197" s="400"/>
      <c r="AL3197" s="6"/>
      <c r="AM3197" s="6"/>
      <c r="AN3197" s="8"/>
    </row>
    <row r="3198" spans="1:40">
      <c r="A3198" s="725"/>
      <c r="B3198" s="727"/>
      <c r="C3198" s="726"/>
      <c r="D3198" s="726"/>
      <c r="E3198" s="400"/>
      <c r="F3198" s="401"/>
      <c r="G3198" s="400"/>
      <c r="H3198" s="400"/>
      <c r="I3198" s="400"/>
      <c r="J3198" s="409"/>
      <c r="K3198" s="400"/>
      <c r="L3198" s="400"/>
      <c r="M3198" s="400"/>
      <c r="N3198" s="400"/>
      <c r="O3198" s="400"/>
      <c r="P3198" s="400"/>
      <c r="Q3198" s="400"/>
      <c r="R3198" s="400"/>
      <c r="S3198" s="400"/>
      <c r="T3198" s="400"/>
      <c r="V3198" s="403"/>
      <c r="W3198" s="403"/>
      <c r="X3198" s="403"/>
      <c r="Y3198" s="400"/>
      <c r="Z3198" s="400"/>
      <c r="AA3198" s="400"/>
      <c r="AB3198" s="400"/>
      <c r="AC3198" s="400"/>
      <c r="AD3198" s="400"/>
      <c r="AE3198" s="400"/>
      <c r="AF3198" s="400"/>
      <c r="AG3198" s="408"/>
      <c r="AH3198" s="400"/>
      <c r="AI3198" s="400"/>
      <c r="AJ3198" s="400"/>
      <c r="AK3198" s="400"/>
      <c r="AL3198" s="6"/>
      <c r="AM3198" s="6"/>
      <c r="AN3198" s="8"/>
    </row>
    <row r="3199" spans="1:40">
      <c r="A3199" s="725"/>
      <c r="B3199" s="727"/>
      <c r="C3199" s="726"/>
      <c r="D3199" s="726"/>
      <c r="E3199" s="400"/>
      <c r="F3199" s="401"/>
      <c r="G3199" s="400"/>
      <c r="H3199" s="400"/>
      <c r="I3199" s="400"/>
      <c r="J3199" s="409"/>
      <c r="K3199" s="400"/>
      <c r="L3199" s="400"/>
      <c r="M3199" s="400"/>
      <c r="N3199" s="400"/>
      <c r="O3199" s="400"/>
      <c r="P3199" s="400"/>
      <c r="Q3199" s="400"/>
      <c r="R3199" s="400"/>
      <c r="S3199" s="400"/>
      <c r="T3199" s="400"/>
      <c r="V3199" s="403"/>
      <c r="W3199" s="403"/>
      <c r="X3199" s="403"/>
      <c r="Y3199" s="400"/>
      <c r="Z3199" s="400"/>
      <c r="AA3199" s="400"/>
      <c r="AB3199" s="400"/>
      <c r="AC3199" s="400"/>
      <c r="AD3199" s="400"/>
      <c r="AE3199" s="400"/>
      <c r="AF3199" s="400"/>
      <c r="AG3199" s="408"/>
      <c r="AH3199" s="400"/>
      <c r="AI3199" s="400"/>
      <c r="AJ3199" s="400"/>
      <c r="AK3199" s="400"/>
      <c r="AL3199" s="6"/>
      <c r="AM3199" s="6"/>
      <c r="AN3199" s="8"/>
    </row>
    <row r="3200" spans="1:40">
      <c r="A3200" s="725"/>
      <c r="B3200" s="727"/>
      <c r="C3200" s="726"/>
      <c r="D3200" s="726"/>
      <c r="E3200" s="400"/>
      <c r="F3200" s="401"/>
      <c r="G3200" s="400"/>
      <c r="H3200" s="400"/>
      <c r="I3200" s="400"/>
      <c r="J3200" s="409"/>
      <c r="K3200" s="400"/>
      <c r="L3200" s="400"/>
      <c r="M3200" s="400"/>
      <c r="N3200" s="400"/>
      <c r="O3200" s="400"/>
      <c r="P3200" s="400"/>
      <c r="Q3200" s="400"/>
      <c r="R3200" s="400"/>
      <c r="S3200" s="400"/>
      <c r="T3200" s="400"/>
      <c r="V3200" s="403"/>
      <c r="W3200" s="403"/>
      <c r="X3200" s="403"/>
      <c r="Y3200" s="400"/>
      <c r="Z3200" s="400"/>
      <c r="AA3200" s="400"/>
      <c r="AB3200" s="400"/>
      <c r="AC3200" s="400"/>
      <c r="AD3200" s="400"/>
      <c r="AE3200" s="400"/>
      <c r="AF3200" s="400"/>
      <c r="AG3200" s="408"/>
      <c r="AH3200" s="400"/>
      <c r="AI3200" s="400"/>
      <c r="AJ3200" s="400"/>
      <c r="AK3200" s="400"/>
      <c r="AL3200" s="6"/>
      <c r="AM3200" s="6"/>
      <c r="AN3200" s="8"/>
    </row>
    <row r="3201" spans="1:40">
      <c r="A3201" s="725"/>
      <c r="B3201" s="727"/>
      <c r="C3201" s="726"/>
      <c r="D3201" s="726"/>
      <c r="E3201" s="400"/>
      <c r="F3201" s="401"/>
      <c r="G3201" s="400"/>
      <c r="H3201" s="400"/>
      <c r="I3201" s="400"/>
      <c r="J3201" s="409"/>
      <c r="K3201" s="400"/>
      <c r="L3201" s="400"/>
      <c r="M3201" s="400"/>
      <c r="N3201" s="400"/>
      <c r="O3201" s="400"/>
      <c r="P3201" s="400"/>
      <c r="Q3201" s="400"/>
      <c r="R3201" s="400"/>
      <c r="S3201" s="400"/>
      <c r="T3201" s="400"/>
      <c r="V3201" s="403"/>
      <c r="W3201" s="403"/>
      <c r="X3201" s="403"/>
      <c r="Y3201" s="400"/>
      <c r="Z3201" s="400"/>
      <c r="AA3201" s="400"/>
      <c r="AB3201" s="400"/>
      <c r="AC3201" s="400"/>
      <c r="AD3201" s="400"/>
      <c r="AE3201" s="400"/>
      <c r="AF3201" s="400"/>
      <c r="AG3201" s="408"/>
      <c r="AH3201" s="400"/>
      <c r="AI3201" s="400"/>
      <c r="AJ3201" s="400"/>
      <c r="AK3201" s="400"/>
      <c r="AL3201" s="6"/>
      <c r="AM3201" s="6"/>
      <c r="AN3201" s="8"/>
    </row>
    <row r="3202" spans="1:40">
      <c r="A3202" s="725"/>
      <c r="B3202" s="727"/>
      <c r="C3202" s="726"/>
      <c r="D3202" s="726"/>
      <c r="E3202" s="400"/>
      <c r="F3202" s="401"/>
      <c r="G3202" s="400"/>
      <c r="H3202" s="400"/>
      <c r="I3202" s="400"/>
      <c r="J3202" s="409"/>
      <c r="K3202" s="400"/>
      <c r="L3202" s="400"/>
      <c r="M3202" s="400"/>
      <c r="N3202" s="400"/>
      <c r="O3202" s="400"/>
      <c r="P3202" s="400"/>
      <c r="Q3202" s="400"/>
      <c r="R3202" s="400"/>
      <c r="S3202" s="400"/>
      <c r="T3202" s="400"/>
      <c r="V3202" s="403"/>
      <c r="W3202" s="403"/>
      <c r="X3202" s="403"/>
      <c r="Y3202" s="400"/>
      <c r="Z3202" s="400"/>
      <c r="AA3202" s="400"/>
      <c r="AB3202" s="400"/>
      <c r="AC3202" s="400"/>
      <c r="AD3202" s="400"/>
      <c r="AE3202" s="400"/>
      <c r="AF3202" s="400"/>
      <c r="AG3202" s="408"/>
      <c r="AH3202" s="400"/>
      <c r="AI3202" s="400"/>
      <c r="AJ3202" s="400"/>
      <c r="AK3202" s="400"/>
      <c r="AL3202" s="6"/>
      <c r="AM3202" s="6"/>
      <c r="AN3202" s="8"/>
    </row>
    <row r="3203" spans="1:40">
      <c r="A3203" s="725"/>
      <c r="B3203" s="727"/>
      <c r="C3203" s="726"/>
      <c r="D3203" s="726"/>
      <c r="E3203" s="400"/>
      <c r="F3203" s="401"/>
      <c r="G3203" s="400"/>
      <c r="H3203" s="400"/>
      <c r="I3203" s="400"/>
      <c r="J3203" s="409"/>
      <c r="K3203" s="400"/>
      <c r="L3203" s="400"/>
      <c r="M3203" s="400"/>
      <c r="N3203" s="400"/>
      <c r="O3203" s="400"/>
      <c r="P3203" s="400"/>
      <c r="Q3203" s="400"/>
      <c r="R3203" s="400"/>
      <c r="S3203" s="400"/>
      <c r="T3203" s="400"/>
      <c r="V3203" s="403"/>
      <c r="W3203" s="403"/>
      <c r="X3203" s="403"/>
      <c r="Y3203" s="400"/>
      <c r="Z3203" s="400"/>
      <c r="AA3203" s="400"/>
      <c r="AB3203" s="400"/>
      <c r="AC3203" s="400"/>
      <c r="AD3203" s="400"/>
      <c r="AE3203" s="400"/>
      <c r="AF3203" s="400"/>
      <c r="AG3203" s="408"/>
      <c r="AH3203" s="400"/>
      <c r="AI3203" s="400"/>
      <c r="AJ3203" s="400"/>
      <c r="AK3203" s="400"/>
      <c r="AL3203" s="6"/>
      <c r="AM3203" s="6"/>
      <c r="AN3203" s="8"/>
    </row>
    <row r="3204" spans="1:40">
      <c r="A3204" s="725"/>
      <c r="B3204" s="727"/>
      <c r="C3204" s="726"/>
      <c r="D3204" s="726"/>
      <c r="E3204" s="400"/>
      <c r="F3204" s="401"/>
      <c r="G3204" s="400"/>
      <c r="H3204" s="400"/>
      <c r="I3204" s="400"/>
      <c r="J3204" s="409"/>
      <c r="K3204" s="400"/>
      <c r="L3204" s="400"/>
      <c r="M3204" s="400"/>
      <c r="N3204" s="400"/>
      <c r="O3204" s="400"/>
      <c r="P3204" s="400"/>
      <c r="Q3204" s="400"/>
      <c r="R3204" s="400"/>
      <c r="S3204" s="400"/>
      <c r="T3204" s="400"/>
      <c r="V3204" s="403"/>
      <c r="W3204" s="403"/>
      <c r="X3204" s="403"/>
      <c r="Y3204" s="400"/>
      <c r="Z3204" s="400"/>
      <c r="AA3204" s="400"/>
      <c r="AB3204" s="400"/>
      <c r="AC3204" s="400"/>
      <c r="AD3204" s="400"/>
      <c r="AE3204" s="400"/>
      <c r="AF3204" s="400"/>
      <c r="AG3204" s="408"/>
      <c r="AH3204" s="400"/>
      <c r="AI3204" s="400"/>
      <c r="AJ3204" s="400"/>
      <c r="AK3204" s="400"/>
      <c r="AL3204" s="6"/>
      <c r="AM3204" s="6"/>
      <c r="AN3204" s="8"/>
    </row>
    <row r="3205" spans="1:40">
      <c r="A3205" s="725"/>
      <c r="B3205" s="727"/>
      <c r="C3205" s="726"/>
      <c r="D3205" s="726"/>
      <c r="E3205" s="400"/>
      <c r="F3205" s="401"/>
      <c r="G3205" s="400"/>
      <c r="H3205" s="400"/>
      <c r="I3205" s="400"/>
      <c r="J3205" s="409"/>
      <c r="K3205" s="400"/>
      <c r="L3205" s="400"/>
      <c r="M3205" s="400"/>
      <c r="N3205" s="400"/>
      <c r="O3205" s="400"/>
      <c r="P3205" s="400"/>
      <c r="Q3205" s="400"/>
      <c r="R3205" s="400"/>
      <c r="S3205" s="400"/>
      <c r="T3205" s="400"/>
      <c r="V3205" s="403"/>
      <c r="W3205" s="403"/>
      <c r="X3205" s="403"/>
      <c r="Y3205" s="400"/>
      <c r="Z3205" s="400"/>
      <c r="AA3205" s="400"/>
      <c r="AB3205" s="400"/>
      <c r="AC3205" s="400"/>
      <c r="AD3205" s="400"/>
      <c r="AE3205" s="400"/>
      <c r="AF3205" s="400"/>
      <c r="AG3205" s="408"/>
      <c r="AH3205" s="400"/>
      <c r="AI3205" s="400"/>
      <c r="AJ3205" s="400"/>
      <c r="AK3205" s="400"/>
      <c r="AL3205" s="6"/>
      <c r="AM3205" s="6"/>
      <c r="AN3205" s="8"/>
    </row>
    <row r="3206" spans="1:40">
      <c r="A3206" s="725"/>
      <c r="B3206" s="727"/>
      <c r="C3206" s="726"/>
      <c r="D3206" s="726"/>
      <c r="E3206" s="400"/>
      <c r="F3206" s="401"/>
      <c r="G3206" s="400"/>
      <c r="H3206" s="400"/>
      <c r="I3206" s="400"/>
      <c r="J3206" s="409"/>
      <c r="K3206" s="400"/>
      <c r="L3206" s="400"/>
      <c r="M3206" s="400"/>
      <c r="N3206" s="400"/>
      <c r="O3206" s="400"/>
      <c r="P3206" s="400"/>
      <c r="Q3206" s="400"/>
      <c r="R3206" s="400"/>
      <c r="S3206" s="400"/>
      <c r="T3206" s="400"/>
      <c r="V3206" s="403"/>
      <c r="W3206" s="403"/>
      <c r="X3206" s="403"/>
      <c r="Y3206" s="400"/>
      <c r="Z3206" s="400"/>
      <c r="AA3206" s="400"/>
      <c r="AB3206" s="400"/>
      <c r="AC3206" s="400"/>
      <c r="AD3206" s="400"/>
      <c r="AE3206" s="400"/>
      <c r="AF3206" s="400"/>
      <c r="AG3206" s="408"/>
      <c r="AH3206" s="400"/>
      <c r="AI3206" s="400"/>
      <c r="AJ3206" s="400"/>
      <c r="AK3206" s="400"/>
      <c r="AL3206" s="6"/>
      <c r="AM3206" s="6"/>
      <c r="AN3206" s="8"/>
    </row>
    <row r="3207" spans="1:40">
      <c r="A3207" s="725"/>
      <c r="B3207" s="727"/>
      <c r="C3207" s="726"/>
      <c r="D3207" s="726"/>
      <c r="E3207" s="400"/>
      <c r="F3207" s="401"/>
      <c r="G3207" s="400"/>
      <c r="H3207" s="400"/>
      <c r="I3207" s="400"/>
      <c r="J3207" s="409"/>
      <c r="K3207" s="400"/>
      <c r="L3207" s="400"/>
      <c r="M3207" s="400"/>
      <c r="N3207" s="400"/>
      <c r="O3207" s="400"/>
      <c r="P3207" s="400"/>
      <c r="Q3207" s="400"/>
      <c r="R3207" s="400"/>
      <c r="S3207" s="400"/>
      <c r="T3207" s="400"/>
      <c r="V3207" s="403"/>
      <c r="W3207" s="403"/>
      <c r="X3207" s="403"/>
      <c r="Y3207" s="400"/>
      <c r="Z3207" s="400"/>
      <c r="AA3207" s="400"/>
      <c r="AB3207" s="400"/>
      <c r="AC3207" s="400"/>
      <c r="AD3207" s="400"/>
      <c r="AE3207" s="400"/>
      <c r="AF3207" s="400"/>
      <c r="AG3207" s="408"/>
      <c r="AH3207" s="400"/>
      <c r="AI3207" s="400"/>
      <c r="AJ3207" s="400"/>
      <c r="AK3207" s="400"/>
      <c r="AL3207" s="6"/>
      <c r="AM3207" s="6"/>
      <c r="AN3207" s="8"/>
    </row>
    <row r="3208" spans="1:40">
      <c r="A3208" s="725"/>
      <c r="B3208" s="727"/>
      <c r="C3208" s="726"/>
      <c r="D3208" s="726"/>
      <c r="E3208" s="400"/>
      <c r="F3208" s="401"/>
      <c r="G3208" s="400"/>
      <c r="H3208" s="400"/>
      <c r="I3208" s="400"/>
      <c r="J3208" s="409"/>
      <c r="K3208" s="400"/>
      <c r="L3208" s="400"/>
      <c r="M3208" s="400"/>
      <c r="N3208" s="400"/>
      <c r="O3208" s="400"/>
      <c r="P3208" s="400"/>
      <c r="Q3208" s="400"/>
      <c r="R3208" s="400"/>
      <c r="S3208" s="400"/>
      <c r="T3208" s="400"/>
      <c r="V3208" s="403"/>
      <c r="W3208" s="403"/>
      <c r="X3208" s="403"/>
      <c r="Y3208" s="400"/>
      <c r="Z3208" s="400"/>
      <c r="AA3208" s="400"/>
      <c r="AB3208" s="400"/>
      <c r="AC3208" s="400"/>
      <c r="AD3208" s="400"/>
      <c r="AE3208" s="400"/>
      <c r="AF3208" s="400"/>
      <c r="AG3208" s="408"/>
      <c r="AH3208" s="400"/>
      <c r="AI3208" s="400"/>
      <c r="AJ3208" s="400"/>
      <c r="AK3208" s="400"/>
      <c r="AL3208" s="6"/>
      <c r="AM3208" s="6"/>
      <c r="AN3208" s="8"/>
    </row>
    <row r="3209" spans="1:40">
      <c r="A3209" s="725"/>
      <c r="B3209" s="727"/>
      <c r="C3209" s="726"/>
      <c r="D3209" s="726"/>
      <c r="E3209" s="400"/>
      <c r="F3209" s="401"/>
      <c r="G3209" s="400"/>
      <c r="H3209" s="400"/>
      <c r="I3209" s="400"/>
      <c r="J3209" s="409"/>
      <c r="K3209" s="400"/>
      <c r="L3209" s="400"/>
      <c r="M3209" s="400"/>
      <c r="N3209" s="400"/>
      <c r="O3209" s="400"/>
      <c r="P3209" s="400"/>
      <c r="Q3209" s="400"/>
      <c r="R3209" s="400"/>
      <c r="S3209" s="400"/>
      <c r="T3209" s="400"/>
      <c r="V3209" s="403"/>
      <c r="W3209" s="403"/>
      <c r="X3209" s="403"/>
      <c r="Y3209" s="400"/>
      <c r="Z3209" s="400"/>
      <c r="AA3209" s="400"/>
      <c r="AB3209" s="400"/>
      <c r="AC3209" s="400"/>
      <c r="AD3209" s="400"/>
      <c r="AE3209" s="400"/>
      <c r="AF3209" s="400"/>
      <c r="AG3209" s="408"/>
      <c r="AH3209" s="400"/>
      <c r="AI3209" s="400"/>
      <c r="AJ3209" s="400"/>
      <c r="AK3209" s="400"/>
      <c r="AL3209" s="6"/>
      <c r="AM3209" s="6"/>
      <c r="AN3209" s="8"/>
    </row>
    <row r="3210" spans="1:40">
      <c r="A3210" s="725"/>
      <c r="B3210" s="727"/>
      <c r="C3210" s="726"/>
      <c r="D3210" s="726"/>
      <c r="E3210" s="400"/>
      <c r="F3210" s="401"/>
      <c r="G3210" s="400"/>
      <c r="H3210" s="400"/>
      <c r="I3210" s="400"/>
      <c r="J3210" s="409"/>
      <c r="K3210" s="400"/>
      <c r="L3210" s="400"/>
      <c r="M3210" s="400"/>
      <c r="N3210" s="400"/>
      <c r="O3210" s="400"/>
      <c r="P3210" s="400"/>
      <c r="Q3210" s="400"/>
      <c r="R3210" s="400"/>
      <c r="S3210" s="400"/>
      <c r="T3210" s="400"/>
      <c r="V3210" s="403"/>
      <c r="W3210" s="403"/>
      <c r="X3210" s="403"/>
      <c r="Y3210" s="400"/>
      <c r="Z3210" s="400"/>
      <c r="AA3210" s="400"/>
      <c r="AB3210" s="400"/>
      <c r="AC3210" s="400"/>
      <c r="AD3210" s="400"/>
      <c r="AE3210" s="400"/>
      <c r="AF3210" s="400"/>
      <c r="AG3210" s="408"/>
      <c r="AH3210" s="400"/>
      <c r="AI3210" s="400"/>
      <c r="AJ3210" s="400"/>
      <c r="AK3210" s="400"/>
      <c r="AL3210" s="6"/>
      <c r="AM3210" s="6"/>
      <c r="AN3210" s="8"/>
    </row>
    <row r="3211" spans="1:40">
      <c r="A3211" s="725"/>
      <c r="B3211" s="727"/>
      <c r="C3211" s="726"/>
      <c r="D3211" s="726"/>
      <c r="E3211" s="400"/>
      <c r="F3211" s="401"/>
      <c r="G3211" s="400"/>
      <c r="H3211" s="400"/>
      <c r="I3211" s="400"/>
      <c r="J3211" s="409"/>
      <c r="K3211" s="400"/>
      <c r="L3211" s="400"/>
      <c r="M3211" s="400"/>
      <c r="N3211" s="400"/>
      <c r="O3211" s="400"/>
      <c r="P3211" s="400"/>
      <c r="Q3211" s="400"/>
      <c r="R3211" s="400"/>
      <c r="S3211" s="400"/>
      <c r="T3211" s="400"/>
      <c r="V3211" s="403"/>
      <c r="W3211" s="403"/>
      <c r="X3211" s="403"/>
      <c r="Y3211" s="400"/>
      <c r="Z3211" s="400"/>
      <c r="AA3211" s="400"/>
      <c r="AB3211" s="400"/>
      <c r="AC3211" s="400"/>
      <c r="AD3211" s="400"/>
      <c r="AE3211" s="400"/>
      <c r="AF3211" s="400"/>
      <c r="AG3211" s="408"/>
      <c r="AH3211" s="400"/>
      <c r="AI3211" s="400"/>
      <c r="AJ3211" s="400"/>
      <c r="AK3211" s="400"/>
      <c r="AL3211" s="6"/>
      <c r="AM3211" s="6"/>
      <c r="AN3211" s="8"/>
    </row>
    <row r="3212" spans="1:40">
      <c r="A3212" s="725"/>
      <c r="B3212" s="727"/>
      <c r="C3212" s="726"/>
      <c r="D3212" s="726"/>
      <c r="E3212" s="400"/>
      <c r="F3212" s="401"/>
      <c r="G3212" s="400"/>
      <c r="H3212" s="400"/>
      <c r="I3212" s="400"/>
      <c r="J3212" s="409"/>
      <c r="K3212" s="400"/>
      <c r="L3212" s="400"/>
      <c r="M3212" s="400"/>
      <c r="N3212" s="400"/>
      <c r="O3212" s="400"/>
      <c r="P3212" s="400"/>
      <c r="Q3212" s="400"/>
      <c r="R3212" s="400"/>
      <c r="S3212" s="400"/>
      <c r="T3212" s="400"/>
      <c r="V3212" s="403"/>
      <c r="W3212" s="403"/>
      <c r="X3212" s="403"/>
      <c r="Y3212" s="400"/>
      <c r="Z3212" s="400"/>
      <c r="AA3212" s="400"/>
      <c r="AB3212" s="400"/>
      <c r="AC3212" s="400"/>
      <c r="AD3212" s="400"/>
      <c r="AE3212" s="400"/>
      <c r="AF3212" s="400"/>
      <c r="AG3212" s="408"/>
      <c r="AH3212" s="400"/>
      <c r="AI3212" s="400"/>
      <c r="AJ3212" s="400"/>
      <c r="AK3212" s="400"/>
      <c r="AL3212" s="6"/>
      <c r="AM3212" s="6"/>
      <c r="AN3212" s="8"/>
    </row>
    <row r="3213" spans="1:40">
      <c r="A3213" s="725"/>
      <c r="B3213" s="727"/>
      <c r="C3213" s="726"/>
      <c r="D3213" s="726"/>
      <c r="E3213" s="400"/>
      <c r="F3213" s="401"/>
      <c r="G3213" s="400"/>
      <c r="H3213" s="400"/>
      <c r="I3213" s="400"/>
      <c r="J3213" s="409"/>
      <c r="K3213" s="400"/>
      <c r="L3213" s="400"/>
      <c r="M3213" s="400"/>
      <c r="N3213" s="400"/>
      <c r="O3213" s="400"/>
      <c r="P3213" s="400"/>
      <c r="Q3213" s="400"/>
      <c r="R3213" s="400"/>
      <c r="S3213" s="400"/>
      <c r="T3213" s="400"/>
      <c r="V3213" s="403"/>
      <c r="W3213" s="403"/>
      <c r="X3213" s="403"/>
      <c r="Y3213" s="400"/>
      <c r="Z3213" s="400"/>
      <c r="AA3213" s="400"/>
      <c r="AB3213" s="400"/>
      <c r="AC3213" s="400"/>
      <c r="AD3213" s="400"/>
      <c r="AE3213" s="400"/>
      <c r="AF3213" s="400"/>
      <c r="AG3213" s="408"/>
      <c r="AH3213" s="400"/>
      <c r="AI3213" s="400"/>
      <c r="AJ3213" s="400"/>
      <c r="AK3213" s="400"/>
      <c r="AL3213" s="6"/>
      <c r="AM3213" s="6"/>
      <c r="AN3213" s="8"/>
    </row>
    <row r="3214" spans="1:40">
      <c r="A3214" s="725"/>
      <c r="B3214" s="727"/>
      <c r="C3214" s="726"/>
      <c r="D3214" s="726"/>
      <c r="E3214" s="400"/>
      <c r="F3214" s="401"/>
      <c r="G3214" s="400"/>
      <c r="H3214" s="400"/>
      <c r="I3214" s="400"/>
      <c r="J3214" s="409"/>
      <c r="K3214" s="400"/>
      <c r="L3214" s="400"/>
      <c r="M3214" s="400"/>
      <c r="N3214" s="400"/>
      <c r="O3214" s="400"/>
      <c r="P3214" s="400"/>
      <c r="Q3214" s="400"/>
      <c r="R3214" s="400"/>
      <c r="S3214" s="400"/>
      <c r="T3214" s="400"/>
      <c r="V3214" s="403"/>
      <c r="W3214" s="403"/>
      <c r="X3214" s="403"/>
      <c r="Y3214" s="400"/>
      <c r="Z3214" s="400"/>
      <c r="AA3214" s="400"/>
      <c r="AB3214" s="400"/>
      <c r="AC3214" s="400"/>
      <c r="AD3214" s="400"/>
      <c r="AE3214" s="400"/>
      <c r="AF3214" s="400"/>
      <c r="AG3214" s="408"/>
      <c r="AH3214" s="400"/>
      <c r="AI3214" s="400"/>
      <c r="AJ3214" s="400"/>
      <c r="AK3214" s="400"/>
      <c r="AL3214" s="6"/>
      <c r="AM3214" s="6"/>
      <c r="AN3214" s="8"/>
    </row>
    <row r="3215" spans="1:40">
      <c r="A3215" s="725"/>
      <c r="B3215" s="727"/>
      <c r="C3215" s="726"/>
      <c r="D3215" s="726"/>
      <c r="E3215" s="400"/>
      <c r="F3215" s="401"/>
      <c r="G3215" s="400"/>
      <c r="H3215" s="400"/>
      <c r="I3215" s="400"/>
      <c r="J3215" s="409"/>
      <c r="K3215" s="400"/>
      <c r="L3215" s="400"/>
      <c r="M3215" s="400"/>
      <c r="N3215" s="400"/>
      <c r="O3215" s="400"/>
      <c r="P3215" s="400"/>
      <c r="Q3215" s="400"/>
      <c r="R3215" s="400"/>
      <c r="S3215" s="400"/>
      <c r="T3215" s="400"/>
      <c r="V3215" s="403"/>
      <c r="W3215" s="403"/>
      <c r="X3215" s="403"/>
      <c r="Y3215" s="400"/>
      <c r="Z3215" s="400"/>
      <c r="AA3215" s="400"/>
      <c r="AB3215" s="400"/>
      <c r="AC3215" s="400"/>
      <c r="AD3215" s="400"/>
      <c r="AE3215" s="400"/>
      <c r="AF3215" s="400"/>
      <c r="AG3215" s="408"/>
      <c r="AH3215" s="400"/>
      <c r="AI3215" s="400"/>
      <c r="AJ3215" s="400"/>
      <c r="AK3215" s="400"/>
      <c r="AL3215" s="6"/>
      <c r="AM3215" s="6"/>
      <c r="AN3215" s="8"/>
    </row>
    <row r="3216" spans="1:40">
      <c r="A3216" s="725"/>
      <c r="B3216" s="727"/>
      <c r="C3216" s="726"/>
      <c r="D3216" s="726"/>
      <c r="E3216" s="400"/>
      <c r="F3216" s="401"/>
      <c r="G3216" s="400"/>
      <c r="H3216" s="400"/>
      <c r="I3216" s="400"/>
      <c r="J3216" s="409"/>
      <c r="K3216" s="400"/>
      <c r="L3216" s="400"/>
      <c r="M3216" s="400"/>
      <c r="N3216" s="400"/>
      <c r="O3216" s="400"/>
      <c r="P3216" s="400"/>
      <c r="Q3216" s="400"/>
      <c r="R3216" s="400"/>
      <c r="S3216" s="400"/>
      <c r="T3216" s="400"/>
      <c r="V3216" s="403"/>
      <c r="W3216" s="403"/>
      <c r="X3216" s="403"/>
      <c r="Y3216" s="400"/>
      <c r="Z3216" s="400"/>
      <c r="AA3216" s="400"/>
      <c r="AB3216" s="400"/>
      <c r="AC3216" s="400"/>
      <c r="AD3216" s="400"/>
      <c r="AE3216" s="400"/>
      <c r="AF3216" s="400"/>
      <c r="AG3216" s="408"/>
      <c r="AH3216" s="400"/>
      <c r="AI3216" s="400"/>
      <c r="AJ3216" s="400"/>
      <c r="AK3216" s="400"/>
      <c r="AL3216" s="6"/>
      <c r="AM3216" s="6"/>
      <c r="AN3216" s="8"/>
    </row>
    <row r="3217" spans="1:40">
      <c r="A3217" s="725"/>
      <c r="B3217" s="727"/>
      <c r="C3217" s="726"/>
      <c r="D3217" s="726"/>
      <c r="E3217" s="400"/>
      <c r="F3217" s="401"/>
      <c r="G3217" s="400"/>
      <c r="H3217" s="400"/>
      <c r="I3217" s="400"/>
      <c r="J3217" s="409"/>
      <c r="K3217" s="400"/>
      <c r="L3217" s="400"/>
      <c r="M3217" s="400"/>
      <c r="N3217" s="400"/>
      <c r="O3217" s="400"/>
      <c r="P3217" s="400"/>
      <c r="Q3217" s="400"/>
      <c r="R3217" s="400"/>
      <c r="S3217" s="400"/>
      <c r="T3217" s="400"/>
      <c r="V3217" s="403"/>
      <c r="W3217" s="403"/>
      <c r="X3217" s="403"/>
      <c r="Y3217" s="400"/>
      <c r="Z3217" s="400"/>
      <c r="AA3217" s="400"/>
      <c r="AB3217" s="400"/>
      <c r="AC3217" s="400"/>
      <c r="AD3217" s="400"/>
      <c r="AE3217" s="400"/>
      <c r="AF3217" s="400"/>
      <c r="AG3217" s="408"/>
      <c r="AH3217" s="400"/>
      <c r="AI3217" s="400"/>
      <c r="AJ3217" s="400"/>
      <c r="AK3217" s="400"/>
      <c r="AL3217" s="6"/>
      <c r="AM3217" s="6"/>
      <c r="AN3217" s="8"/>
    </row>
    <row r="3218" spans="1:40">
      <c r="A3218" s="725"/>
      <c r="B3218" s="727"/>
      <c r="C3218" s="726"/>
      <c r="D3218" s="726"/>
      <c r="E3218" s="400"/>
      <c r="F3218" s="401"/>
      <c r="G3218" s="400"/>
      <c r="H3218" s="400"/>
      <c r="I3218" s="400"/>
      <c r="J3218" s="409"/>
      <c r="K3218" s="400"/>
      <c r="L3218" s="400"/>
      <c r="M3218" s="400"/>
      <c r="N3218" s="400"/>
      <c r="O3218" s="400"/>
      <c r="P3218" s="400"/>
      <c r="Q3218" s="400"/>
      <c r="R3218" s="400"/>
      <c r="S3218" s="400"/>
      <c r="T3218" s="400"/>
      <c r="V3218" s="403"/>
      <c r="W3218" s="403"/>
      <c r="X3218" s="403"/>
      <c r="Y3218" s="400"/>
      <c r="Z3218" s="400"/>
      <c r="AA3218" s="400"/>
      <c r="AB3218" s="400"/>
      <c r="AC3218" s="400"/>
      <c r="AD3218" s="400"/>
      <c r="AE3218" s="400"/>
      <c r="AF3218" s="400"/>
      <c r="AG3218" s="408"/>
      <c r="AH3218" s="400"/>
      <c r="AI3218" s="400"/>
      <c r="AJ3218" s="400"/>
      <c r="AK3218" s="400"/>
      <c r="AL3218" s="6"/>
      <c r="AM3218" s="6"/>
      <c r="AN3218" s="8"/>
    </row>
    <row r="3219" spans="1:40">
      <c r="A3219" s="725"/>
      <c r="B3219" s="727"/>
      <c r="C3219" s="726"/>
      <c r="D3219" s="726"/>
      <c r="E3219" s="400"/>
      <c r="F3219" s="401"/>
      <c r="G3219" s="400"/>
      <c r="H3219" s="400"/>
      <c r="I3219" s="400"/>
      <c r="J3219" s="409"/>
      <c r="K3219" s="400"/>
      <c r="L3219" s="400"/>
      <c r="M3219" s="400"/>
      <c r="N3219" s="400"/>
      <c r="O3219" s="400"/>
      <c r="P3219" s="400"/>
      <c r="Q3219" s="400"/>
      <c r="R3219" s="400"/>
      <c r="S3219" s="400"/>
      <c r="T3219" s="400"/>
      <c r="V3219" s="403"/>
      <c r="W3219" s="403"/>
      <c r="X3219" s="403"/>
      <c r="Y3219" s="400"/>
      <c r="Z3219" s="400"/>
      <c r="AA3219" s="400"/>
      <c r="AB3219" s="400"/>
      <c r="AC3219" s="400"/>
      <c r="AD3219" s="400"/>
      <c r="AE3219" s="400"/>
      <c r="AF3219" s="400"/>
      <c r="AG3219" s="408"/>
      <c r="AH3219" s="400"/>
      <c r="AI3219" s="400"/>
      <c r="AJ3219" s="400"/>
      <c r="AK3219" s="400"/>
      <c r="AL3219" s="6"/>
      <c r="AM3219" s="6"/>
      <c r="AN3219" s="8"/>
    </row>
    <row r="3220" spans="1:40">
      <c r="A3220" s="725"/>
      <c r="B3220" s="727"/>
      <c r="C3220" s="726"/>
      <c r="D3220" s="726"/>
      <c r="E3220" s="400"/>
      <c r="F3220" s="401"/>
      <c r="G3220" s="400"/>
      <c r="H3220" s="400"/>
      <c r="I3220" s="400"/>
      <c r="J3220" s="409"/>
      <c r="K3220" s="400"/>
      <c r="L3220" s="400"/>
      <c r="M3220" s="400"/>
      <c r="N3220" s="400"/>
      <c r="O3220" s="400"/>
      <c r="P3220" s="400"/>
      <c r="Q3220" s="400"/>
      <c r="R3220" s="400"/>
      <c r="S3220" s="400"/>
      <c r="T3220" s="400"/>
      <c r="V3220" s="403"/>
      <c r="W3220" s="403"/>
      <c r="X3220" s="403"/>
      <c r="Y3220" s="400"/>
      <c r="Z3220" s="400"/>
      <c r="AA3220" s="400"/>
      <c r="AB3220" s="400"/>
      <c r="AC3220" s="400"/>
      <c r="AD3220" s="400"/>
      <c r="AE3220" s="400"/>
      <c r="AF3220" s="400"/>
      <c r="AG3220" s="408"/>
      <c r="AH3220" s="400"/>
      <c r="AI3220" s="400"/>
      <c r="AJ3220" s="400"/>
      <c r="AK3220" s="400"/>
      <c r="AL3220" s="6"/>
      <c r="AM3220" s="6"/>
      <c r="AN3220" s="8"/>
    </row>
    <row r="3221" spans="1:40">
      <c r="A3221" s="725"/>
      <c r="B3221" s="727"/>
      <c r="C3221" s="726"/>
      <c r="D3221" s="726"/>
      <c r="E3221" s="400"/>
      <c r="F3221" s="401"/>
      <c r="G3221" s="400"/>
      <c r="H3221" s="400"/>
      <c r="I3221" s="400"/>
      <c r="J3221" s="409"/>
      <c r="K3221" s="400"/>
      <c r="L3221" s="400"/>
      <c r="M3221" s="400"/>
      <c r="N3221" s="400"/>
      <c r="O3221" s="400"/>
      <c r="P3221" s="400"/>
      <c r="Q3221" s="400"/>
      <c r="R3221" s="400"/>
      <c r="S3221" s="400"/>
      <c r="T3221" s="400"/>
      <c r="V3221" s="403"/>
      <c r="W3221" s="403"/>
      <c r="X3221" s="403"/>
      <c r="Y3221" s="400"/>
      <c r="Z3221" s="400"/>
      <c r="AA3221" s="400"/>
      <c r="AB3221" s="400"/>
      <c r="AC3221" s="400"/>
      <c r="AD3221" s="400"/>
      <c r="AE3221" s="400"/>
      <c r="AF3221" s="400"/>
      <c r="AG3221" s="408"/>
      <c r="AH3221" s="400"/>
      <c r="AI3221" s="400"/>
      <c r="AJ3221" s="400"/>
      <c r="AK3221" s="400"/>
      <c r="AL3221" s="6"/>
      <c r="AM3221" s="6"/>
      <c r="AN3221" s="8"/>
    </row>
    <row r="3222" spans="1:40">
      <c r="A3222" s="725"/>
      <c r="B3222" s="727"/>
      <c r="C3222" s="726"/>
      <c r="D3222" s="726"/>
      <c r="E3222" s="400"/>
      <c r="F3222" s="401"/>
      <c r="G3222" s="400"/>
      <c r="H3222" s="400"/>
      <c r="I3222" s="400"/>
      <c r="J3222" s="409"/>
      <c r="K3222" s="400"/>
      <c r="L3222" s="400"/>
      <c r="M3222" s="400"/>
      <c r="N3222" s="400"/>
      <c r="O3222" s="400"/>
      <c r="P3222" s="400"/>
      <c r="Q3222" s="400"/>
      <c r="R3222" s="400"/>
      <c r="S3222" s="400"/>
      <c r="T3222" s="400"/>
      <c r="V3222" s="403"/>
      <c r="W3222" s="403"/>
      <c r="X3222" s="403"/>
      <c r="Y3222" s="400"/>
      <c r="Z3222" s="400"/>
      <c r="AA3222" s="400"/>
      <c r="AB3222" s="400"/>
      <c r="AC3222" s="400"/>
      <c r="AD3222" s="400"/>
      <c r="AE3222" s="400"/>
      <c r="AF3222" s="400"/>
      <c r="AG3222" s="408"/>
      <c r="AH3222" s="400"/>
      <c r="AI3222" s="400"/>
      <c r="AJ3222" s="400"/>
      <c r="AK3222" s="400"/>
      <c r="AL3222" s="6"/>
      <c r="AM3222" s="6"/>
      <c r="AN3222" s="8"/>
    </row>
    <row r="3223" spans="1:40">
      <c r="A3223" s="725"/>
      <c r="B3223" s="727"/>
      <c r="C3223" s="726"/>
      <c r="D3223" s="726"/>
      <c r="E3223" s="400"/>
      <c r="F3223" s="401"/>
      <c r="G3223" s="400"/>
      <c r="H3223" s="400"/>
      <c r="I3223" s="400"/>
      <c r="J3223" s="409"/>
      <c r="K3223" s="400"/>
      <c r="L3223" s="400"/>
      <c r="M3223" s="400"/>
      <c r="N3223" s="400"/>
      <c r="O3223" s="400"/>
      <c r="P3223" s="400"/>
      <c r="Q3223" s="400"/>
      <c r="R3223" s="400"/>
      <c r="S3223" s="400"/>
      <c r="T3223" s="400"/>
      <c r="V3223" s="403"/>
      <c r="W3223" s="403"/>
      <c r="X3223" s="403"/>
      <c r="Y3223" s="400"/>
      <c r="Z3223" s="400"/>
      <c r="AA3223" s="400"/>
      <c r="AB3223" s="400"/>
      <c r="AC3223" s="400"/>
      <c r="AD3223" s="400"/>
      <c r="AE3223" s="400"/>
      <c r="AF3223" s="400"/>
      <c r="AG3223" s="408"/>
      <c r="AH3223" s="400"/>
      <c r="AI3223" s="400"/>
      <c r="AJ3223" s="400"/>
      <c r="AK3223" s="400"/>
      <c r="AL3223" s="6"/>
      <c r="AM3223" s="6"/>
      <c r="AN3223" s="8"/>
    </row>
    <row r="3224" spans="1:40">
      <c r="A3224" s="725"/>
      <c r="B3224" s="727"/>
      <c r="C3224" s="726"/>
      <c r="D3224" s="726"/>
      <c r="E3224" s="400"/>
      <c r="F3224" s="401"/>
      <c r="G3224" s="400"/>
      <c r="H3224" s="400"/>
      <c r="I3224" s="400"/>
      <c r="J3224" s="409"/>
      <c r="K3224" s="400"/>
      <c r="L3224" s="400"/>
      <c r="M3224" s="400"/>
      <c r="N3224" s="400"/>
      <c r="O3224" s="400"/>
      <c r="P3224" s="400"/>
      <c r="Q3224" s="400"/>
      <c r="R3224" s="400"/>
      <c r="S3224" s="400"/>
      <c r="T3224" s="400"/>
      <c r="V3224" s="403"/>
      <c r="W3224" s="403"/>
      <c r="X3224" s="403"/>
      <c r="Y3224" s="400"/>
      <c r="Z3224" s="400"/>
      <c r="AA3224" s="400"/>
      <c r="AB3224" s="400"/>
      <c r="AC3224" s="400"/>
      <c r="AD3224" s="400"/>
      <c r="AE3224" s="400"/>
      <c r="AF3224" s="400"/>
      <c r="AG3224" s="408"/>
      <c r="AH3224" s="400"/>
      <c r="AI3224" s="400"/>
      <c r="AJ3224" s="400"/>
      <c r="AK3224" s="400"/>
      <c r="AL3224" s="6"/>
      <c r="AM3224" s="6"/>
      <c r="AN3224" s="8"/>
    </row>
    <row r="3225" spans="1:40">
      <c r="A3225" s="725"/>
      <c r="B3225" s="727"/>
      <c r="C3225" s="726"/>
      <c r="D3225" s="726"/>
      <c r="E3225" s="400"/>
      <c r="F3225" s="401"/>
      <c r="G3225" s="400"/>
      <c r="H3225" s="400"/>
      <c r="I3225" s="400"/>
      <c r="J3225" s="409"/>
      <c r="K3225" s="400"/>
      <c r="L3225" s="400"/>
      <c r="M3225" s="400"/>
      <c r="N3225" s="400"/>
      <c r="O3225" s="400"/>
      <c r="P3225" s="400"/>
      <c r="Q3225" s="400"/>
      <c r="R3225" s="400"/>
      <c r="S3225" s="400"/>
      <c r="T3225" s="400"/>
      <c r="V3225" s="403"/>
      <c r="W3225" s="403"/>
      <c r="X3225" s="403"/>
      <c r="Y3225" s="400"/>
      <c r="Z3225" s="400"/>
      <c r="AA3225" s="400"/>
      <c r="AB3225" s="400"/>
      <c r="AC3225" s="400"/>
      <c r="AD3225" s="400"/>
      <c r="AE3225" s="400"/>
      <c r="AF3225" s="400"/>
      <c r="AG3225" s="408"/>
      <c r="AH3225" s="400"/>
      <c r="AI3225" s="400"/>
      <c r="AJ3225" s="400"/>
      <c r="AK3225" s="400"/>
      <c r="AL3225" s="6"/>
      <c r="AM3225" s="6"/>
      <c r="AN3225" s="8"/>
    </row>
    <row r="3226" spans="1:40">
      <c r="A3226" s="725"/>
      <c r="B3226" s="727"/>
      <c r="C3226" s="726"/>
      <c r="D3226" s="726"/>
      <c r="E3226" s="400"/>
      <c r="F3226" s="401"/>
      <c r="G3226" s="400"/>
      <c r="H3226" s="400"/>
      <c r="I3226" s="400"/>
      <c r="J3226" s="409"/>
      <c r="K3226" s="400"/>
      <c r="L3226" s="400"/>
      <c r="M3226" s="400"/>
      <c r="N3226" s="400"/>
      <c r="O3226" s="400"/>
      <c r="P3226" s="400"/>
      <c r="Q3226" s="400"/>
      <c r="R3226" s="400"/>
      <c r="S3226" s="400"/>
      <c r="T3226" s="400"/>
      <c r="V3226" s="403"/>
      <c r="W3226" s="403"/>
      <c r="X3226" s="403"/>
      <c r="Y3226" s="400"/>
      <c r="Z3226" s="400"/>
      <c r="AA3226" s="400"/>
      <c r="AB3226" s="400"/>
      <c r="AC3226" s="400"/>
      <c r="AD3226" s="400"/>
      <c r="AE3226" s="400"/>
      <c r="AF3226" s="400"/>
      <c r="AG3226" s="408"/>
      <c r="AH3226" s="400"/>
      <c r="AI3226" s="400"/>
      <c r="AJ3226" s="400"/>
      <c r="AK3226" s="400"/>
      <c r="AL3226" s="6"/>
      <c r="AM3226" s="6"/>
      <c r="AN3226" s="8"/>
    </row>
    <row r="3227" spans="1:40">
      <c r="A3227" s="725"/>
      <c r="B3227" s="727"/>
      <c r="C3227" s="726"/>
      <c r="D3227" s="726"/>
      <c r="E3227" s="400"/>
      <c r="F3227" s="401"/>
      <c r="G3227" s="400"/>
      <c r="H3227" s="400"/>
      <c r="I3227" s="400"/>
      <c r="J3227" s="409"/>
      <c r="K3227" s="400"/>
      <c r="L3227" s="400"/>
      <c r="M3227" s="400"/>
      <c r="N3227" s="400"/>
      <c r="O3227" s="400"/>
      <c r="P3227" s="400"/>
      <c r="Q3227" s="400"/>
      <c r="R3227" s="400"/>
      <c r="S3227" s="400"/>
      <c r="T3227" s="400"/>
      <c r="V3227" s="403"/>
      <c r="W3227" s="403"/>
      <c r="X3227" s="403"/>
      <c r="Y3227" s="400"/>
      <c r="Z3227" s="400"/>
      <c r="AA3227" s="400"/>
      <c r="AB3227" s="400"/>
      <c r="AC3227" s="400"/>
      <c r="AD3227" s="400"/>
      <c r="AE3227" s="400"/>
      <c r="AF3227" s="400"/>
      <c r="AG3227" s="408"/>
      <c r="AH3227" s="400"/>
      <c r="AI3227" s="400"/>
      <c r="AJ3227" s="400"/>
      <c r="AK3227" s="400"/>
      <c r="AL3227" s="6"/>
      <c r="AM3227" s="6"/>
      <c r="AN3227" s="8"/>
    </row>
    <row r="3228" spans="1:40">
      <c r="A3228" s="725"/>
      <c r="B3228" s="727"/>
      <c r="C3228" s="726"/>
      <c r="D3228" s="726"/>
      <c r="E3228" s="400"/>
      <c r="F3228" s="401"/>
      <c r="G3228" s="400"/>
      <c r="H3228" s="400"/>
      <c r="I3228" s="400"/>
      <c r="J3228" s="409"/>
      <c r="K3228" s="400"/>
      <c r="L3228" s="400"/>
      <c r="M3228" s="400"/>
      <c r="N3228" s="400"/>
      <c r="O3228" s="400"/>
      <c r="P3228" s="400"/>
      <c r="Q3228" s="400"/>
      <c r="R3228" s="400"/>
      <c r="S3228" s="400"/>
      <c r="T3228" s="400"/>
      <c r="V3228" s="403"/>
      <c r="W3228" s="403"/>
      <c r="X3228" s="403"/>
      <c r="Y3228" s="400"/>
      <c r="Z3228" s="400"/>
      <c r="AA3228" s="400"/>
      <c r="AB3228" s="400"/>
      <c r="AC3228" s="400"/>
      <c r="AD3228" s="400"/>
      <c r="AE3228" s="400"/>
      <c r="AF3228" s="400"/>
      <c r="AG3228" s="408"/>
      <c r="AH3228" s="400"/>
      <c r="AI3228" s="400"/>
      <c r="AJ3228" s="400"/>
      <c r="AK3228" s="400"/>
      <c r="AL3228" s="6"/>
      <c r="AM3228" s="6"/>
      <c r="AN3228" s="8"/>
    </row>
    <row r="3229" spans="1:40">
      <c r="A3229" s="725"/>
      <c r="B3229" s="727"/>
      <c r="C3229" s="726"/>
      <c r="D3229" s="726"/>
      <c r="E3229" s="400"/>
      <c r="F3229" s="401"/>
      <c r="G3229" s="400"/>
      <c r="H3229" s="400"/>
      <c r="I3229" s="400"/>
      <c r="J3229" s="409"/>
      <c r="K3229" s="400"/>
      <c r="L3229" s="400"/>
      <c r="M3229" s="400"/>
      <c r="N3229" s="400"/>
      <c r="O3229" s="400"/>
      <c r="P3229" s="400"/>
      <c r="Q3229" s="400"/>
      <c r="R3229" s="400"/>
      <c r="S3229" s="400"/>
      <c r="T3229" s="400"/>
      <c r="V3229" s="403"/>
      <c r="W3229" s="403"/>
      <c r="X3229" s="403"/>
      <c r="Y3229" s="400"/>
      <c r="Z3229" s="400"/>
      <c r="AA3229" s="400"/>
      <c r="AB3229" s="400"/>
      <c r="AC3229" s="400"/>
      <c r="AD3229" s="400"/>
      <c r="AE3229" s="400"/>
      <c r="AF3229" s="400"/>
      <c r="AG3229" s="408"/>
      <c r="AH3229" s="400"/>
      <c r="AI3229" s="400"/>
      <c r="AJ3229" s="400"/>
      <c r="AK3229" s="400"/>
      <c r="AL3229" s="6"/>
      <c r="AM3229" s="6"/>
      <c r="AN3229" s="8"/>
    </row>
    <row r="3230" spans="1:40">
      <c r="A3230" s="725"/>
      <c r="B3230" s="727"/>
      <c r="C3230" s="726"/>
      <c r="D3230" s="726"/>
      <c r="E3230" s="400"/>
      <c r="F3230" s="401"/>
      <c r="G3230" s="400"/>
      <c r="H3230" s="400"/>
      <c r="I3230" s="400"/>
      <c r="J3230" s="409"/>
      <c r="K3230" s="400"/>
      <c r="L3230" s="400"/>
      <c r="M3230" s="400"/>
      <c r="N3230" s="400"/>
      <c r="O3230" s="400"/>
      <c r="P3230" s="400"/>
      <c r="Q3230" s="400"/>
      <c r="R3230" s="400"/>
      <c r="S3230" s="400"/>
      <c r="T3230" s="400"/>
      <c r="V3230" s="403"/>
      <c r="W3230" s="403"/>
      <c r="X3230" s="403"/>
      <c r="Y3230" s="400"/>
      <c r="Z3230" s="400"/>
      <c r="AA3230" s="400"/>
      <c r="AB3230" s="400"/>
      <c r="AC3230" s="400"/>
      <c r="AD3230" s="400"/>
      <c r="AE3230" s="400"/>
      <c r="AF3230" s="400"/>
      <c r="AG3230" s="408"/>
      <c r="AH3230" s="400"/>
      <c r="AI3230" s="400"/>
      <c r="AJ3230" s="400"/>
      <c r="AK3230" s="400"/>
      <c r="AL3230" s="6"/>
      <c r="AM3230" s="6"/>
      <c r="AN3230" s="8"/>
    </row>
    <row r="3231" spans="1:40">
      <c r="A3231" s="725"/>
      <c r="B3231" s="727"/>
      <c r="C3231" s="726"/>
      <c r="D3231" s="726"/>
      <c r="E3231" s="400"/>
      <c r="F3231" s="401"/>
      <c r="G3231" s="400"/>
      <c r="H3231" s="400"/>
      <c r="I3231" s="400"/>
      <c r="J3231" s="409"/>
      <c r="K3231" s="400"/>
      <c r="L3231" s="400"/>
      <c r="M3231" s="400"/>
      <c r="N3231" s="400"/>
      <c r="O3231" s="400"/>
      <c r="P3231" s="400"/>
      <c r="Q3231" s="400"/>
      <c r="R3231" s="400"/>
      <c r="S3231" s="400"/>
      <c r="T3231" s="400"/>
      <c r="V3231" s="403"/>
      <c r="W3231" s="403"/>
      <c r="X3231" s="403"/>
      <c r="Y3231" s="400"/>
      <c r="Z3231" s="400"/>
      <c r="AA3231" s="400"/>
      <c r="AB3231" s="400"/>
      <c r="AC3231" s="400"/>
      <c r="AD3231" s="400"/>
      <c r="AE3231" s="400"/>
      <c r="AF3231" s="400"/>
      <c r="AG3231" s="408"/>
      <c r="AH3231" s="400"/>
      <c r="AI3231" s="400"/>
      <c r="AJ3231" s="400"/>
      <c r="AK3231" s="400"/>
      <c r="AL3231" s="6"/>
      <c r="AM3231" s="6"/>
      <c r="AN3231" s="8"/>
    </row>
    <row r="3232" spans="1:40">
      <c r="A3232" s="725"/>
      <c r="B3232" s="727"/>
      <c r="C3232" s="726"/>
      <c r="D3232" s="726"/>
      <c r="E3232" s="400"/>
      <c r="F3232" s="401"/>
      <c r="G3232" s="400"/>
      <c r="H3232" s="400"/>
      <c r="I3232" s="400"/>
      <c r="J3232" s="409"/>
      <c r="K3232" s="400"/>
      <c r="L3232" s="400"/>
      <c r="M3232" s="400"/>
      <c r="N3232" s="400"/>
      <c r="O3232" s="400"/>
      <c r="P3232" s="400"/>
      <c r="Q3232" s="400"/>
      <c r="R3232" s="400"/>
      <c r="S3232" s="400"/>
      <c r="T3232" s="400"/>
      <c r="V3232" s="403"/>
      <c r="W3232" s="403"/>
      <c r="X3232" s="403"/>
      <c r="Y3232" s="400"/>
      <c r="Z3232" s="400"/>
      <c r="AA3232" s="400"/>
      <c r="AB3232" s="400"/>
      <c r="AC3232" s="400"/>
      <c r="AD3232" s="400"/>
      <c r="AE3232" s="400"/>
      <c r="AF3232" s="400"/>
      <c r="AG3232" s="408"/>
      <c r="AH3232" s="400"/>
      <c r="AI3232" s="400"/>
      <c r="AJ3232" s="400"/>
      <c r="AK3232" s="400"/>
      <c r="AL3232" s="6"/>
      <c r="AM3232" s="6"/>
      <c r="AN3232" s="8"/>
    </row>
    <row r="3233" spans="1:40">
      <c r="A3233" s="725"/>
      <c r="B3233" s="727"/>
      <c r="C3233" s="726"/>
      <c r="D3233" s="726"/>
      <c r="E3233" s="400"/>
      <c r="F3233" s="401"/>
      <c r="G3233" s="400"/>
      <c r="H3233" s="400"/>
      <c r="I3233" s="400"/>
      <c r="J3233" s="409"/>
      <c r="K3233" s="400"/>
      <c r="L3233" s="400"/>
      <c r="M3233" s="400"/>
      <c r="N3233" s="400"/>
      <c r="O3233" s="400"/>
      <c r="P3233" s="400"/>
      <c r="Q3233" s="400"/>
      <c r="R3233" s="400"/>
      <c r="S3233" s="400"/>
      <c r="T3233" s="400"/>
      <c r="V3233" s="403"/>
      <c r="W3233" s="403"/>
      <c r="X3233" s="403"/>
      <c r="Y3233" s="400"/>
      <c r="Z3233" s="400"/>
      <c r="AA3233" s="400"/>
      <c r="AB3233" s="400"/>
      <c r="AC3233" s="400"/>
      <c r="AD3233" s="400"/>
      <c r="AE3233" s="400"/>
      <c r="AF3233" s="400"/>
      <c r="AG3233" s="408"/>
      <c r="AH3233" s="400"/>
      <c r="AI3233" s="400"/>
      <c r="AJ3233" s="400"/>
      <c r="AK3233" s="400"/>
      <c r="AL3233" s="6"/>
      <c r="AM3233" s="6"/>
      <c r="AN3233" s="8"/>
    </row>
    <row r="3234" spans="1:40">
      <c r="A3234" s="725"/>
      <c r="B3234" s="727"/>
      <c r="C3234" s="726"/>
      <c r="D3234" s="726"/>
      <c r="E3234" s="400"/>
      <c r="F3234" s="401"/>
      <c r="G3234" s="400"/>
      <c r="H3234" s="400"/>
      <c r="I3234" s="400"/>
      <c r="J3234" s="409"/>
      <c r="K3234" s="400"/>
      <c r="L3234" s="400"/>
      <c r="M3234" s="400"/>
      <c r="N3234" s="400"/>
      <c r="O3234" s="400"/>
      <c r="P3234" s="400"/>
      <c r="Q3234" s="400"/>
      <c r="R3234" s="400"/>
      <c r="S3234" s="400"/>
      <c r="T3234" s="400"/>
      <c r="V3234" s="403"/>
      <c r="W3234" s="403"/>
      <c r="X3234" s="403"/>
      <c r="Y3234" s="400"/>
      <c r="Z3234" s="400"/>
      <c r="AA3234" s="400"/>
      <c r="AB3234" s="400"/>
      <c r="AC3234" s="400"/>
      <c r="AD3234" s="400"/>
      <c r="AE3234" s="400"/>
      <c r="AF3234" s="400"/>
      <c r="AG3234" s="408"/>
      <c r="AH3234" s="400"/>
      <c r="AI3234" s="400"/>
      <c r="AJ3234" s="400"/>
      <c r="AK3234" s="400"/>
      <c r="AL3234" s="6"/>
      <c r="AM3234" s="6"/>
      <c r="AN3234" s="8"/>
    </row>
    <row r="3235" spans="1:40">
      <c r="A3235" s="725"/>
      <c r="B3235" s="727"/>
      <c r="C3235" s="726"/>
      <c r="D3235" s="726"/>
      <c r="E3235" s="400"/>
      <c r="F3235" s="401"/>
      <c r="G3235" s="400"/>
      <c r="H3235" s="400"/>
      <c r="I3235" s="400"/>
      <c r="J3235" s="409"/>
      <c r="K3235" s="400"/>
      <c r="L3235" s="400"/>
      <c r="M3235" s="400"/>
      <c r="N3235" s="400"/>
      <c r="O3235" s="400"/>
      <c r="P3235" s="400"/>
      <c r="Q3235" s="400"/>
      <c r="R3235" s="400"/>
      <c r="S3235" s="400"/>
      <c r="T3235" s="400"/>
      <c r="V3235" s="403"/>
      <c r="W3235" s="403"/>
      <c r="X3235" s="403"/>
      <c r="Y3235" s="400"/>
      <c r="Z3235" s="400"/>
      <c r="AA3235" s="400"/>
      <c r="AB3235" s="400"/>
      <c r="AC3235" s="400"/>
      <c r="AD3235" s="400"/>
      <c r="AE3235" s="400"/>
      <c r="AF3235" s="400"/>
      <c r="AG3235" s="408"/>
      <c r="AH3235" s="400"/>
      <c r="AI3235" s="400"/>
      <c r="AJ3235" s="400"/>
      <c r="AK3235" s="400"/>
      <c r="AL3235" s="6"/>
      <c r="AM3235" s="6"/>
      <c r="AN3235" s="8"/>
    </row>
    <row r="3236" spans="1:40">
      <c r="A3236" s="725"/>
      <c r="B3236" s="727"/>
      <c r="C3236" s="726"/>
      <c r="D3236" s="726"/>
      <c r="E3236" s="400"/>
      <c r="F3236" s="401"/>
      <c r="G3236" s="400"/>
      <c r="H3236" s="400"/>
      <c r="I3236" s="400"/>
      <c r="J3236" s="409"/>
      <c r="K3236" s="400"/>
      <c r="L3236" s="400"/>
      <c r="M3236" s="400"/>
      <c r="N3236" s="400"/>
      <c r="O3236" s="400"/>
      <c r="P3236" s="400"/>
      <c r="Q3236" s="400"/>
      <c r="R3236" s="400"/>
      <c r="S3236" s="400"/>
      <c r="T3236" s="400"/>
      <c r="W3236" s="403"/>
      <c r="X3236" s="403"/>
      <c r="Y3236" s="400"/>
      <c r="Z3236" s="400"/>
      <c r="AA3236" s="400"/>
      <c r="AB3236" s="400"/>
      <c r="AC3236" s="400"/>
      <c r="AD3236" s="400"/>
      <c r="AE3236" s="400"/>
      <c r="AF3236" s="400"/>
      <c r="AG3236" s="408"/>
      <c r="AH3236" s="400"/>
      <c r="AI3236" s="400"/>
      <c r="AJ3236" s="400"/>
      <c r="AK3236" s="400"/>
      <c r="AL3236" s="6"/>
      <c r="AM3236" s="6"/>
      <c r="AN3236" s="8"/>
    </row>
    <row r="3237" spans="1:40">
      <c r="A3237" s="725"/>
      <c r="B3237" s="727"/>
      <c r="C3237" s="726"/>
      <c r="D3237" s="726"/>
      <c r="E3237" s="400"/>
      <c r="F3237" s="401"/>
      <c r="G3237" s="400"/>
      <c r="H3237" s="400"/>
      <c r="I3237" s="400"/>
      <c r="J3237" s="409"/>
      <c r="K3237" s="400"/>
      <c r="L3237" s="400"/>
      <c r="M3237" s="400"/>
      <c r="N3237" s="400"/>
      <c r="O3237" s="400"/>
      <c r="P3237" s="400"/>
      <c r="Q3237" s="400"/>
      <c r="R3237" s="400"/>
      <c r="S3237" s="400"/>
      <c r="T3237" s="400"/>
      <c r="V3237" s="403"/>
      <c r="W3237" s="403"/>
      <c r="X3237" s="403"/>
      <c r="Y3237" s="400"/>
      <c r="Z3237" s="400"/>
      <c r="AA3237" s="400"/>
      <c r="AB3237" s="400"/>
      <c r="AC3237" s="400"/>
      <c r="AD3237" s="400"/>
      <c r="AE3237" s="400"/>
      <c r="AF3237" s="400"/>
      <c r="AG3237" s="408"/>
      <c r="AH3237" s="400"/>
      <c r="AI3237" s="400"/>
      <c r="AJ3237" s="400"/>
      <c r="AK3237" s="400"/>
      <c r="AL3237" s="6"/>
      <c r="AM3237" s="6"/>
      <c r="AN3237" s="8"/>
    </row>
    <row r="3238" spans="1:40">
      <c r="A3238" s="725"/>
      <c r="B3238" s="727"/>
      <c r="C3238" s="726"/>
      <c r="D3238" s="726"/>
      <c r="E3238" s="400"/>
      <c r="F3238" s="401"/>
      <c r="G3238" s="400"/>
      <c r="H3238" s="400"/>
      <c r="I3238" s="400"/>
      <c r="J3238" s="409"/>
      <c r="K3238" s="400"/>
      <c r="L3238" s="400"/>
      <c r="M3238" s="400"/>
      <c r="N3238" s="400"/>
      <c r="O3238" s="400"/>
      <c r="P3238" s="400"/>
      <c r="Q3238" s="400"/>
      <c r="R3238" s="400"/>
      <c r="S3238" s="400"/>
      <c r="T3238" s="400"/>
      <c r="V3238" s="403"/>
      <c r="W3238" s="403"/>
      <c r="X3238" s="403"/>
      <c r="Y3238" s="400"/>
      <c r="Z3238" s="400"/>
      <c r="AA3238" s="400"/>
      <c r="AB3238" s="400"/>
      <c r="AC3238" s="400"/>
      <c r="AD3238" s="400"/>
      <c r="AE3238" s="400"/>
      <c r="AF3238" s="400"/>
      <c r="AG3238" s="408"/>
      <c r="AH3238" s="400"/>
      <c r="AI3238" s="400"/>
      <c r="AJ3238" s="400"/>
      <c r="AK3238" s="400"/>
      <c r="AL3238" s="6"/>
      <c r="AM3238" s="6"/>
      <c r="AN3238" s="8"/>
    </row>
    <row r="3239" spans="1:40">
      <c r="A3239" s="725"/>
      <c r="B3239" s="727"/>
      <c r="C3239" s="726"/>
      <c r="D3239" s="726"/>
      <c r="E3239" s="400"/>
      <c r="F3239" s="401"/>
      <c r="G3239" s="400"/>
      <c r="H3239" s="400"/>
      <c r="I3239" s="400"/>
      <c r="J3239" s="409"/>
      <c r="K3239" s="400"/>
      <c r="L3239" s="400"/>
      <c r="M3239" s="400"/>
      <c r="N3239" s="400"/>
      <c r="O3239" s="400"/>
      <c r="P3239" s="400"/>
      <c r="Q3239" s="400"/>
      <c r="R3239" s="400"/>
      <c r="S3239" s="400"/>
      <c r="T3239" s="400"/>
      <c r="V3239" s="403"/>
      <c r="W3239" s="403"/>
      <c r="X3239" s="403"/>
      <c r="Y3239" s="400"/>
      <c r="Z3239" s="400"/>
      <c r="AA3239" s="400"/>
      <c r="AB3239" s="400"/>
      <c r="AC3239" s="400"/>
      <c r="AD3239" s="400"/>
      <c r="AE3239" s="400"/>
      <c r="AF3239" s="400"/>
      <c r="AG3239" s="408"/>
      <c r="AH3239" s="400"/>
      <c r="AI3239" s="400"/>
      <c r="AJ3239" s="400"/>
      <c r="AK3239" s="400"/>
      <c r="AL3239" s="6"/>
      <c r="AM3239" s="6"/>
      <c r="AN3239" s="8"/>
    </row>
    <row r="3240" spans="1:40">
      <c r="A3240" s="725"/>
      <c r="B3240" s="727"/>
      <c r="C3240" s="726"/>
      <c r="D3240" s="726"/>
      <c r="E3240" s="400"/>
      <c r="F3240" s="401"/>
      <c r="G3240" s="400"/>
      <c r="H3240" s="400"/>
      <c r="I3240" s="400"/>
      <c r="J3240" s="409"/>
      <c r="K3240" s="400"/>
      <c r="L3240" s="400"/>
      <c r="M3240" s="400"/>
      <c r="N3240" s="400"/>
      <c r="O3240" s="400"/>
      <c r="P3240" s="400"/>
      <c r="Q3240" s="400"/>
      <c r="R3240" s="400"/>
      <c r="S3240" s="400"/>
      <c r="T3240" s="400"/>
      <c r="V3240" s="403"/>
      <c r="W3240" s="403"/>
      <c r="X3240" s="403"/>
      <c r="Y3240" s="400"/>
      <c r="Z3240" s="400"/>
      <c r="AA3240" s="400"/>
      <c r="AB3240" s="400"/>
      <c r="AC3240" s="400"/>
      <c r="AD3240" s="400"/>
      <c r="AE3240" s="400"/>
      <c r="AF3240" s="400"/>
      <c r="AG3240" s="408"/>
      <c r="AH3240" s="400"/>
      <c r="AI3240" s="400"/>
      <c r="AJ3240" s="400"/>
      <c r="AK3240" s="400"/>
      <c r="AL3240" s="6"/>
      <c r="AM3240" s="6"/>
      <c r="AN3240" s="8"/>
    </row>
    <row r="3241" spans="1:40">
      <c r="A3241" s="725"/>
      <c r="B3241" s="727"/>
      <c r="C3241" s="726"/>
      <c r="D3241" s="726"/>
      <c r="E3241" s="400"/>
      <c r="F3241" s="401"/>
      <c r="G3241" s="400"/>
      <c r="H3241" s="400"/>
      <c r="I3241" s="400"/>
      <c r="J3241" s="409"/>
      <c r="K3241" s="400"/>
      <c r="L3241" s="400"/>
      <c r="M3241" s="400"/>
      <c r="N3241" s="400"/>
      <c r="O3241" s="400"/>
      <c r="P3241" s="400"/>
      <c r="Q3241" s="400"/>
      <c r="R3241" s="400"/>
      <c r="S3241" s="400"/>
      <c r="T3241" s="400"/>
      <c r="V3241" s="403"/>
      <c r="W3241" s="403"/>
      <c r="X3241" s="403"/>
      <c r="Y3241" s="400"/>
      <c r="Z3241" s="400"/>
      <c r="AA3241" s="400"/>
      <c r="AB3241" s="400"/>
      <c r="AC3241" s="400"/>
      <c r="AD3241" s="400"/>
      <c r="AE3241" s="400"/>
      <c r="AF3241" s="400"/>
      <c r="AG3241" s="408"/>
      <c r="AH3241" s="400"/>
      <c r="AI3241" s="400"/>
      <c r="AJ3241" s="400"/>
      <c r="AK3241" s="400"/>
      <c r="AL3241" s="6"/>
      <c r="AM3241" s="6"/>
      <c r="AN3241" s="8"/>
    </row>
    <row r="3242" spans="1:40">
      <c r="A3242" s="725"/>
      <c r="B3242" s="727"/>
      <c r="C3242" s="726"/>
      <c r="D3242" s="726"/>
      <c r="E3242" s="400"/>
      <c r="F3242" s="401"/>
      <c r="G3242" s="400"/>
      <c r="H3242" s="400"/>
      <c r="I3242" s="400"/>
      <c r="J3242" s="409"/>
      <c r="K3242" s="400"/>
      <c r="L3242" s="400"/>
      <c r="M3242" s="400"/>
      <c r="N3242" s="400"/>
      <c r="O3242" s="400"/>
      <c r="P3242" s="400"/>
      <c r="Q3242" s="400"/>
      <c r="R3242" s="400"/>
      <c r="S3242" s="400"/>
      <c r="T3242" s="400"/>
      <c r="V3242" s="403"/>
      <c r="W3242" s="403"/>
      <c r="X3242" s="403"/>
      <c r="Y3242" s="400"/>
      <c r="Z3242" s="400"/>
      <c r="AA3242" s="400"/>
      <c r="AB3242" s="400"/>
      <c r="AC3242" s="400"/>
      <c r="AD3242" s="400"/>
      <c r="AE3242" s="400"/>
      <c r="AF3242" s="400"/>
      <c r="AG3242" s="408"/>
      <c r="AH3242" s="400"/>
      <c r="AI3242" s="400"/>
      <c r="AJ3242" s="400"/>
      <c r="AK3242" s="400"/>
      <c r="AL3242" s="6"/>
      <c r="AM3242" s="6"/>
      <c r="AN3242" s="8"/>
    </row>
    <row r="3243" spans="1:40">
      <c r="A3243" s="725"/>
      <c r="B3243" s="727"/>
      <c r="C3243" s="726"/>
      <c r="D3243" s="726"/>
      <c r="E3243" s="400"/>
      <c r="F3243" s="401"/>
      <c r="G3243" s="400"/>
      <c r="H3243" s="400"/>
      <c r="I3243" s="400"/>
      <c r="J3243" s="409"/>
      <c r="K3243" s="400"/>
      <c r="L3243" s="400"/>
      <c r="M3243" s="400"/>
      <c r="N3243" s="400"/>
      <c r="O3243" s="400"/>
      <c r="P3243" s="400"/>
      <c r="Q3243" s="400"/>
      <c r="R3243" s="400"/>
      <c r="S3243" s="400"/>
      <c r="T3243" s="400"/>
      <c r="V3243" s="403"/>
      <c r="W3243" s="403"/>
      <c r="X3243" s="403"/>
      <c r="Y3243" s="400"/>
      <c r="Z3243" s="400"/>
      <c r="AA3243" s="400"/>
      <c r="AB3243" s="400"/>
      <c r="AC3243" s="400"/>
      <c r="AD3243" s="400"/>
      <c r="AE3243" s="400"/>
      <c r="AF3243" s="400"/>
      <c r="AG3243" s="408"/>
      <c r="AH3243" s="400"/>
      <c r="AI3243" s="400"/>
      <c r="AJ3243" s="400"/>
      <c r="AK3243" s="400"/>
      <c r="AL3243" s="6"/>
      <c r="AM3243" s="6"/>
      <c r="AN3243" s="8"/>
    </row>
    <row r="3244" spans="1:40">
      <c r="A3244" s="725"/>
      <c r="B3244" s="727"/>
      <c r="C3244" s="726"/>
      <c r="D3244" s="726"/>
      <c r="E3244" s="400"/>
      <c r="F3244" s="401"/>
      <c r="G3244" s="400"/>
      <c r="H3244" s="400"/>
      <c r="I3244" s="400"/>
      <c r="J3244" s="409"/>
      <c r="K3244" s="400"/>
      <c r="L3244" s="400"/>
      <c r="M3244" s="400"/>
      <c r="N3244" s="400"/>
      <c r="O3244" s="400"/>
      <c r="P3244" s="400"/>
      <c r="Q3244" s="400"/>
      <c r="R3244" s="400"/>
      <c r="S3244" s="400"/>
      <c r="T3244" s="400"/>
      <c r="V3244" s="403"/>
      <c r="W3244" s="403"/>
      <c r="X3244" s="403"/>
      <c r="Y3244" s="400"/>
      <c r="Z3244" s="400"/>
      <c r="AA3244" s="400"/>
      <c r="AB3244" s="400"/>
      <c r="AC3244" s="400"/>
      <c r="AD3244" s="400"/>
      <c r="AE3244" s="400"/>
      <c r="AF3244" s="400"/>
      <c r="AG3244" s="408"/>
      <c r="AH3244" s="400"/>
      <c r="AI3244" s="400"/>
      <c r="AJ3244" s="400"/>
      <c r="AK3244" s="400"/>
      <c r="AL3244" s="6"/>
      <c r="AM3244" s="6"/>
      <c r="AN3244" s="8"/>
    </row>
    <row r="3245" spans="1:40">
      <c r="A3245" s="725"/>
      <c r="B3245" s="727"/>
      <c r="C3245" s="726"/>
      <c r="D3245" s="726"/>
      <c r="E3245" s="400"/>
      <c r="F3245" s="401"/>
      <c r="G3245" s="400"/>
      <c r="H3245" s="400"/>
      <c r="I3245" s="400"/>
      <c r="J3245" s="409"/>
      <c r="K3245" s="400"/>
      <c r="L3245" s="400"/>
      <c r="M3245" s="400"/>
      <c r="N3245" s="400"/>
      <c r="O3245" s="400"/>
      <c r="P3245" s="400"/>
      <c r="Q3245" s="400"/>
      <c r="R3245" s="400"/>
      <c r="S3245" s="400"/>
      <c r="T3245" s="400"/>
      <c r="V3245" s="403"/>
      <c r="W3245" s="403"/>
      <c r="X3245" s="403"/>
      <c r="Y3245" s="400"/>
      <c r="Z3245" s="400"/>
      <c r="AA3245" s="400"/>
      <c r="AB3245" s="400"/>
      <c r="AC3245" s="400"/>
      <c r="AD3245" s="400"/>
      <c r="AE3245" s="400"/>
      <c r="AF3245" s="400"/>
      <c r="AG3245" s="408"/>
      <c r="AH3245" s="400"/>
      <c r="AI3245" s="400"/>
      <c r="AJ3245" s="400"/>
      <c r="AK3245" s="400"/>
      <c r="AL3245" s="6"/>
      <c r="AM3245" s="6"/>
      <c r="AN3245" s="8"/>
    </row>
    <row r="3246" spans="1:40">
      <c r="A3246" s="725"/>
      <c r="B3246" s="727"/>
      <c r="C3246" s="726"/>
      <c r="D3246" s="726"/>
      <c r="E3246" s="400"/>
      <c r="F3246" s="401"/>
      <c r="G3246" s="400"/>
      <c r="H3246" s="400"/>
      <c r="I3246" s="400"/>
      <c r="J3246" s="409"/>
      <c r="K3246" s="400"/>
      <c r="L3246" s="400"/>
      <c r="M3246" s="400"/>
      <c r="N3246" s="400"/>
      <c r="O3246" s="400"/>
      <c r="P3246" s="400"/>
      <c r="Q3246" s="400"/>
      <c r="R3246" s="400"/>
      <c r="S3246" s="400"/>
      <c r="T3246" s="400"/>
      <c r="V3246" s="403"/>
      <c r="W3246" s="403"/>
      <c r="X3246" s="403"/>
      <c r="Y3246" s="400"/>
      <c r="Z3246" s="400"/>
      <c r="AA3246" s="400"/>
      <c r="AB3246" s="400"/>
      <c r="AC3246" s="400"/>
      <c r="AD3246" s="400"/>
      <c r="AE3246" s="400"/>
      <c r="AF3246" s="400"/>
      <c r="AG3246" s="408"/>
      <c r="AH3246" s="400"/>
      <c r="AI3246" s="400"/>
      <c r="AJ3246" s="400"/>
      <c r="AK3246" s="400"/>
      <c r="AL3246" s="6"/>
      <c r="AM3246" s="6"/>
      <c r="AN3246" s="8"/>
    </row>
    <row r="3247" spans="1:40">
      <c r="A3247" s="725"/>
      <c r="B3247" s="727"/>
      <c r="C3247" s="726"/>
      <c r="D3247" s="726"/>
      <c r="E3247" s="400"/>
      <c r="F3247" s="401"/>
      <c r="G3247" s="400"/>
      <c r="H3247" s="400"/>
      <c r="I3247" s="400"/>
      <c r="J3247" s="409"/>
      <c r="K3247" s="400"/>
      <c r="L3247" s="400"/>
      <c r="M3247" s="400"/>
      <c r="N3247" s="400"/>
      <c r="O3247" s="400"/>
      <c r="P3247" s="400"/>
      <c r="Q3247" s="400"/>
      <c r="R3247" s="400"/>
      <c r="S3247" s="400"/>
      <c r="T3247" s="400"/>
      <c r="V3247" s="403"/>
      <c r="W3247" s="403"/>
      <c r="X3247" s="403"/>
      <c r="Y3247" s="400"/>
      <c r="Z3247" s="400"/>
      <c r="AA3247" s="400"/>
      <c r="AB3247" s="400"/>
      <c r="AC3247" s="400"/>
      <c r="AD3247" s="400"/>
      <c r="AE3247" s="400"/>
      <c r="AF3247" s="400"/>
      <c r="AG3247" s="408"/>
      <c r="AH3247" s="400"/>
      <c r="AI3247" s="400"/>
      <c r="AJ3247" s="400"/>
      <c r="AK3247" s="400"/>
      <c r="AL3247" s="6"/>
      <c r="AM3247" s="6"/>
      <c r="AN3247" s="8"/>
    </row>
    <row r="3248" spans="1:40">
      <c r="A3248" s="725"/>
      <c r="B3248" s="727"/>
      <c r="C3248" s="726"/>
      <c r="D3248" s="726"/>
      <c r="E3248" s="400"/>
      <c r="F3248" s="401"/>
      <c r="G3248" s="400"/>
      <c r="H3248" s="400"/>
      <c r="I3248" s="400"/>
      <c r="J3248" s="409"/>
      <c r="K3248" s="400"/>
      <c r="L3248" s="400"/>
      <c r="M3248" s="400"/>
      <c r="N3248" s="400"/>
      <c r="O3248" s="400"/>
      <c r="P3248" s="400"/>
      <c r="Q3248" s="400"/>
      <c r="R3248" s="400"/>
      <c r="S3248" s="400"/>
      <c r="T3248" s="400"/>
      <c r="V3248" s="403"/>
      <c r="W3248" s="403"/>
      <c r="X3248" s="403"/>
      <c r="Y3248" s="400"/>
      <c r="Z3248" s="400"/>
      <c r="AA3248" s="400"/>
      <c r="AB3248" s="400"/>
      <c r="AC3248" s="400"/>
      <c r="AD3248" s="400"/>
      <c r="AE3248" s="400"/>
      <c r="AF3248" s="400"/>
      <c r="AG3248" s="408"/>
      <c r="AH3248" s="400"/>
      <c r="AI3248" s="400"/>
      <c r="AJ3248" s="400"/>
      <c r="AK3248" s="400"/>
      <c r="AL3248" s="6"/>
      <c r="AM3248" s="6"/>
      <c r="AN3248" s="8"/>
    </row>
    <row r="3249" spans="1:40">
      <c r="A3249" s="725"/>
      <c r="B3249" s="727"/>
      <c r="C3249" s="726"/>
      <c r="D3249" s="726"/>
      <c r="E3249" s="400"/>
      <c r="F3249" s="401"/>
      <c r="G3249" s="400"/>
      <c r="H3249" s="400"/>
      <c r="I3249" s="400"/>
      <c r="J3249" s="409"/>
      <c r="K3249" s="400"/>
      <c r="L3249" s="400"/>
      <c r="M3249" s="400"/>
      <c r="N3249" s="400"/>
      <c r="O3249" s="400"/>
      <c r="P3249" s="400"/>
      <c r="Q3249" s="400"/>
      <c r="R3249" s="400"/>
      <c r="S3249" s="400"/>
      <c r="T3249" s="400"/>
      <c r="V3249" s="403"/>
      <c r="W3249" s="403"/>
      <c r="X3249" s="403"/>
      <c r="Y3249" s="400"/>
      <c r="Z3249" s="400"/>
      <c r="AA3249" s="400"/>
      <c r="AB3249" s="400"/>
      <c r="AC3249" s="400"/>
      <c r="AD3249" s="400"/>
      <c r="AE3249" s="400"/>
      <c r="AF3249" s="400"/>
      <c r="AG3249" s="408"/>
      <c r="AH3249" s="400"/>
      <c r="AI3249" s="400"/>
      <c r="AJ3249" s="400"/>
      <c r="AK3249" s="400"/>
      <c r="AL3249" s="6"/>
      <c r="AM3249" s="6"/>
      <c r="AN3249" s="8"/>
    </row>
    <row r="3250" spans="1:40">
      <c r="A3250" s="725"/>
      <c r="B3250" s="727"/>
      <c r="C3250" s="726"/>
      <c r="D3250" s="726"/>
      <c r="E3250" s="400"/>
      <c r="F3250" s="401"/>
      <c r="G3250" s="400"/>
      <c r="H3250" s="400"/>
      <c r="I3250" s="400"/>
      <c r="J3250" s="409"/>
      <c r="K3250" s="400"/>
      <c r="L3250" s="400"/>
      <c r="M3250" s="400"/>
      <c r="N3250" s="400"/>
      <c r="O3250" s="400"/>
      <c r="P3250" s="400"/>
      <c r="Q3250" s="400"/>
      <c r="R3250" s="400"/>
      <c r="S3250" s="400"/>
      <c r="T3250" s="400"/>
      <c r="V3250" s="403"/>
      <c r="W3250" s="403"/>
      <c r="X3250" s="403"/>
      <c r="Y3250" s="400"/>
      <c r="Z3250" s="400"/>
      <c r="AA3250" s="400"/>
      <c r="AB3250" s="400"/>
      <c r="AC3250" s="400"/>
      <c r="AD3250" s="400"/>
      <c r="AE3250" s="400"/>
      <c r="AF3250" s="400"/>
      <c r="AG3250" s="408"/>
      <c r="AH3250" s="400"/>
      <c r="AI3250" s="400"/>
      <c r="AJ3250" s="400"/>
      <c r="AK3250" s="400"/>
      <c r="AL3250" s="6"/>
      <c r="AM3250" s="6"/>
      <c r="AN3250" s="8"/>
    </row>
    <row r="3251" spans="1:40">
      <c r="A3251" s="725"/>
      <c r="B3251" s="727"/>
      <c r="C3251" s="726"/>
      <c r="D3251" s="726"/>
      <c r="E3251" s="400"/>
      <c r="F3251" s="401"/>
      <c r="G3251" s="400"/>
      <c r="H3251" s="400"/>
      <c r="I3251" s="400"/>
      <c r="J3251" s="409"/>
      <c r="K3251" s="400"/>
      <c r="L3251" s="400"/>
      <c r="M3251" s="400"/>
      <c r="N3251" s="400"/>
      <c r="O3251" s="400"/>
      <c r="P3251" s="400"/>
      <c r="Q3251" s="400"/>
      <c r="R3251" s="400"/>
      <c r="S3251" s="400"/>
      <c r="T3251" s="400"/>
      <c r="V3251" s="403"/>
      <c r="W3251" s="403"/>
      <c r="X3251" s="403"/>
      <c r="Y3251" s="400"/>
      <c r="Z3251" s="400"/>
      <c r="AA3251" s="400"/>
      <c r="AB3251" s="400"/>
      <c r="AC3251" s="400"/>
      <c r="AD3251" s="400"/>
      <c r="AE3251" s="400"/>
      <c r="AF3251" s="400"/>
      <c r="AG3251" s="408"/>
      <c r="AH3251" s="400"/>
      <c r="AI3251" s="400"/>
      <c r="AJ3251" s="400"/>
      <c r="AK3251" s="400"/>
      <c r="AL3251" s="6"/>
      <c r="AM3251" s="6"/>
      <c r="AN3251" s="8"/>
    </row>
    <row r="3252" spans="1:40">
      <c r="A3252" s="725"/>
      <c r="B3252" s="727"/>
      <c r="C3252" s="726"/>
      <c r="D3252" s="726"/>
      <c r="E3252" s="400"/>
      <c r="F3252" s="401"/>
      <c r="G3252" s="400"/>
      <c r="H3252" s="400"/>
      <c r="I3252" s="400"/>
      <c r="J3252" s="409"/>
      <c r="K3252" s="400"/>
      <c r="L3252" s="400"/>
      <c r="M3252" s="400"/>
      <c r="N3252" s="400"/>
      <c r="O3252" s="400"/>
      <c r="P3252" s="400"/>
      <c r="Q3252" s="400"/>
      <c r="R3252" s="400"/>
      <c r="S3252" s="400"/>
      <c r="T3252" s="400"/>
      <c r="V3252" s="403"/>
      <c r="W3252" s="403"/>
      <c r="X3252" s="403"/>
      <c r="Y3252" s="400"/>
      <c r="Z3252" s="400"/>
      <c r="AA3252" s="400"/>
      <c r="AB3252" s="400"/>
      <c r="AC3252" s="400"/>
      <c r="AD3252" s="400"/>
      <c r="AE3252" s="400"/>
      <c r="AF3252" s="400"/>
      <c r="AG3252" s="408"/>
      <c r="AH3252" s="400"/>
      <c r="AI3252" s="400"/>
      <c r="AJ3252" s="400"/>
      <c r="AK3252" s="400"/>
      <c r="AL3252" s="6"/>
      <c r="AM3252" s="6"/>
      <c r="AN3252" s="8"/>
    </row>
    <row r="3253" spans="1:40">
      <c r="A3253" s="725"/>
      <c r="B3253" s="727"/>
      <c r="C3253" s="726"/>
      <c r="D3253" s="726"/>
      <c r="E3253" s="400"/>
      <c r="F3253" s="401"/>
      <c r="G3253" s="400"/>
      <c r="H3253" s="400"/>
      <c r="I3253" s="400"/>
      <c r="J3253" s="409"/>
      <c r="K3253" s="400"/>
      <c r="L3253" s="400"/>
      <c r="M3253" s="400"/>
      <c r="N3253" s="400"/>
      <c r="O3253" s="400"/>
      <c r="P3253" s="400"/>
      <c r="Q3253" s="400"/>
      <c r="R3253" s="400"/>
      <c r="S3253" s="400"/>
      <c r="T3253" s="400"/>
      <c r="V3253" s="403"/>
      <c r="W3253" s="403"/>
      <c r="X3253" s="403"/>
      <c r="Y3253" s="400"/>
      <c r="Z3253" s="400"/>
      <c r="AA3253" s="400"/>
      <c r="AB3253" s="400"/>
      <c r="AC3253" s="400"/>
      <c r="AD3253" s="400"/>
      <c r="AE3253" s="400"/>
      <c r="AF3253" s="400"/>
      <c r="AG3253" s="408"/>
      <c r="AH3253" s="400"/>
      <c r="AI3253" s="400"/>
      <c r="AJ3253" s="400"/>
      <c r="AK3253" s="400"/>
      <c r="AL3253" s="6"/>
      <c r="AM3253" s="6"/>
      <c r="AN3253" s="8"/>
    </row>
    <row r="3254" spans="1:40">
      <c r="A3254" s="725"/>
      <c r="B3254" s="727"/>
      <c r="C3254" s="726"/>
      <c r="D3254" s="726"/>
      <c r="E3254" s="400"/>
      <c r="F3254" s="401"/>
      <c r="G3254" s="400"/>
      <c r="H3254" s="400"/>
      <c r="I3254" s="400"/>
      <c r="J3254" s="409"/>
      <c r="K3254" s="400"/>
      <c r="L3254" s="400"/>
      <c r="M3254" s="400"/>
      <c r="N3254" s="400"/>
      <c r="O3254" s="400"/>
      <c r="P3254" s="400"/>
      <c r="Q3254" s="400"/>
      <c r="R3254" s="400"/>
      <c r="S3254" s="400"/>
      <c r="T3254" s="400"/>
      <c r="V3254" s="403"/>
      <c r="W3254" s="403"/>
      <c r="X3254" s="403"/>
      <c r="Y3254" s="400"/>
      <c r="Z3254" s="400"/>
      <c r="AA3254" s="400"/>
      <c r="AB3254" s="400"/>
      <c r="AC3254" s="400"/>
      <c r="AD3254" s="400"/>
      <c r="AE3254" s="400"/>
      <c r="AF3254" s="400"/>
      <c r="AG3254" s="408"/>
      <c r="AH3254" s="400"/>
      <c r="AI3254" s="400"/>
      <c r="AJ3254" s="400"/>
      <c r="AK3254" s="400"/>
      <c r="AL3254" s="6"/>
      <c r="AM3254" s="6"/>
      <c r="AN3254" s="8"/>
    </row>
    <row r="3255" spans="1:40">
      <c r="A3255" s="725"/>
      <c r="B3255" s="727"/>
      <c r="C3255" s="726"/>
      <c r="D3255" s="726"/>
      <c r="E3255" s="400"/>
      <c r="F3255" s="401"/>
      <c r="G3255" s="400"/>
      <c r="H3255" s="400"/>
      <c r="I3255" s="400"/>
      <c r="J3255" s="409"/>
      <c r="K3255" s="400"/>
      <c r="L3255" s="400"/>
      <c r="M3255" s="400"/>
      <c r="N3255" s="400"/>
      <c r="O3255" s="400"/>
      <c r="P3255" s="400"/>
      <c r="Q3255" s="400"/>
      <c r="R3255" s="400"/>
      <c r="S3255" s="400"/>
      <c r="T3255" s="400"/>
      <c r="V3255" s="403"/>
      <c r="W3255" s="403"/>
      <c r="X3255" s="403"/>
      <c r="Y3255" s="400"/>
      <c r="Z3255" s="400"/>
      <c r="AA3255" s="400"/>
      <c r="AB3255" s="400"/>
      <c r="AC3255" s="400"/>
      <c r="AD3255" s="400"/>
      <c r="AE3255" s="400"/>
      <c r="AF3255" s="400"/>
      <c r="AG3255" s="408"/>
      <c r="AH3255" s="400"/>
      <c r="AI3255" s="400"/>
      <c r="AJ3255" s="400"/>
      <c r="AK3255" s="400"/>
      <c r="AL3255" s="6"/>
      <c r="AM3255" s="6"/>
      <c r="AN3255" s="8"/>
    </row>
    <row r="3256" spans="1:40">
      <c r="A3256" s="725"/>
      <c r="B3256" s="727"/>
      <c r="C3256" s="726"/>
      <c r="D3256" s="726"/>
      <c r="E3256" s="400"/>
      <c r="F3256" s="401"/>
      <c r="G3256" s="400"/>
      <c r="H3256" s="400"/>
      <c r="I3256" s="400"/>
      <c r="J3256" s="409"/>
      <c r="K3256" s="400"/>
      <c r="L3256" s="400"/>
      <c r="M3256" s="400"/>
      <c r="N3256" s="400"/>
      <c r="O3256" s="400"/>
      <c r="P3256" s="400"/>
      <c r="Q3256" s="400"/>
      <c r="R3256" s="400"/>
      <c r="S3256" s="400"/>
      <c r="T3256" s="400"/>
      <c r="V3256" s="403"/>
      <c r="W3256" s="403"/>
      <c r="X3256" s="403"/>
      <c r="Y3256" s="400"/>
      <c r="Z3256" s="400"/>
      <c r="AA3256" s="400"/>
      <c r="AB3256" s="400"/>
      <c r="AC3256" s="400"/>
      <c r="AD3256" s="400"/>
      <c r="AE3256" s="400"/>
      <c r="AF3256" s="400"/>
      <c r="AG3256" s="408"/>
      <c r="AH3256" s="400"/>
      <c r="AI3256" s="400"/>
      <c r="AJ3256" s="400"/>
      <c r="AK3256" s="400"/>
      <c r="AL3256" s="6"/>
      <c r="AM3256" s="6"/>
      <c r="AN3256" s="8"/>
    </row>
    <row r="3257" spans="1:40">
      <c r="A3257" s="725"/>
      <c r="B3257" s="727"/>
      <c r="C3257" s="726"/>
      <c r="D3257" s="726"/>
      <c r="E3257" s="400"/>
      <c r="F3257" s="401"/>
      <c r="G3257" s="400"/>
      <c r="H3257" s="400"/>
      <c r="I3257" s="400"/>
      <c r="J3257" s="409"/>
      <c r="K3257" s="400"/>
      <c r="L3257" s="400"/>
      <c r="M3257" s="400"/>
      <c r="N3257" s="400"/>
      <c r="O3257" s="400"/>
      <c r="P3257" s="400"/>
      <c r="Q3257" s="400"/>
      <c r="R3257" s="400"/>
      <c r="S3257" s="400"/>
      <c r="T3257" s="400"/>
      <c r="V3257" s="403"/>
      <c r="W3257" s="403"/>
      <c r="X3257" s="403"/>
      <c r="Y3257" s="400"/>
      <c r="Z3257" s="400"/>
      <c r="AA3257" s="400"/>
      <c r="AB3257" s="400"/>
      <c r="AC3257" s="400"/>
      <c r="AD3257" s="400"/>
      <c r="AE3257" s="400"/>
      <c r="AF3257" s="400"/>
      <c r="AG3257" s="408"/>
      <c r="AH3257" s="400"/>
      <c r="AI3257" s="400"/>
      <c r="AJ3257" s="400"/>
      <c r="AK3257" s="400"/>
      <c r="AL3257" s="6"/>
      <c r="AM3257" s="6"/>
      <c r="AN3257" s="8"/>
    </row>
    <row r="3258" spans="1:40">
      <c r="A3258" s="725"/>
      <c r="B3258" s="727"/>
      <c r="C3258" s="726"/>
      <c r="D3258" s="726"/>
      <c r="E3258" s="400"/>
      <c r="F3258" s="401"/>
      <c r="G3258" s="400"/>
      <c r="H3258" s="400"/>
      <c r="I3258" s="400"/>
      <c r="J3258" s="409"/>
      <c r="K3258" s="400"/>
      <c r="L3258" s="400"/>
      <c r="M3258" s="400"/>
      <c r="N3258" s="400"/>
      <c r="O3258" s="400"/>
      <c r="P3258" s="400"/>
      <c r="Q3258" s="400"/>
      <c r="R3258" s="400"/>
      <c r="S3258" s="400"/>
      <c r="T3258" s="400"/>
      <c r="V3258" s="403"/>
      <c r="W3258" s="403"/>
      <c r="X3258" s="403"/>
      <c r="Y3258" s="400"/>
      <c r="Z3258" s="400"/>
      <c r="AA3258" s="400"/>
      <c r="AB3258" s="400"/>
      <c r="AC3258" s="400"/>
      <c r="AD3258" s="400"/>
      <c r="AE3258" s="400"/>
      <c r="AF3258" s="400"/>
      <c r="AG3258" s="408"/>
      <c r="AH3258" s="400"/>
      <c r="AI3258" s="400"/>
      <c r="AJ3258" s="400"/>
      <c r="AK3258" s="400"/>
      <c r="AL3258" s="6"/>
      <c r="AM3258" s="6"/>
      <c r="AN3258" s="8"/>
    </row>
    <row r="3259" spans="1:40">
      <c r="A3259" s="725"/>
      <c r="B3259" s="727"/>
      <c r="C3259" s="726"/>
      <c r="D3259" s="726"/>
      <c r="E3259" s="400"/>
      <c r="F3259" s="401"/>
      <c r="G3259" s="400"/>
      <c r="H3259" s="400"/>
      <c r="I3259" s="400"/>
      <c r="J3259" s="409"/>
      <c r="K3259" s="400"/>
      <c r="L3259" s="400"/>
      <c r="M3259" s="400"/>
      <c r="N3259" s="400"/>
      <c r="O3259" s="400"/>
      <c r="P3259" s="400"/>
      <c r="Q3259" s="400"/>
      <c r="R3259" s="400"/>
      <c r="S3259" s="400"/>
      <c r="T3259" s="400"/>
      <c r="V3259" s="403"/>
      <c r="W3259" s="403"/>
      <c r="X3259" s="403"/>
      <c r="Y3259" s="400"/>
      <c r="Z3259" s="400"/>
      <c r="AA3259" s="400"/>
      <c r="AB3259" s="400"/>
      <c r="AC3259" s="400"/>
      <c r="AD3259" s="400"/>
      <c r="AE3259" s="400"/>
      <c r="AF3259" s="400"/>
      <c r="AG3259" s="408"/>
      <c r="AH3259" s="400"/>
      <c r="AI3259" s="400"/>
      <c r="AJ3259" s="400"/>
      <c r="AK3259" s="400"/>
      <c r="AL3259" s="6"/>
      <c r="AM3259" s="6"/>
      <c r="AN3259" s="8"/>
    </row>
    <row r="3260" spans="1:40">
      <c r="A3260" s="725"/>
      <c r="B3260" s="727"/>
      <c r="C3260" s="726"/>
      <c r="D3260" s="726"/>
      <c r="E3260" s="400"/>
      <c r="F3260" s="401"/>
      <c r="G3260" s="400"/>
      <c r="H3260" s="400"/>
      <c r="I3260" s="400"/>
      <c r="J3260" s="409"/>
      <c r="K3260" s="400"/>
      <c r="L3260" s="400"/>
      <c r="M3260" s="400"/>
      <c r="N3260" s="400"/>
      <c r="O3260" s="400"/>
      <c r="P3260" s="400"/>
      <c r="Q3260" s="400"/>
      <c r="R3260" s="400"/>
      <c r="S3260" s="400"/>
      <c r="T3260" s="400"/>
      <c r="V3260" s="403"/>
      <c r="W3260" s="403"/>
      <c r="X3260" s="403"/>
      <c r="Y3260" s="400"/>
      <c r="Z3260" s="400"/>
      <c r="AA3260" s="400"/>
      <c r="AB3260" s="400"/>
      <c r="AC3260" s="400"/>
      <c r="AD3260" s="400"/>
      <c r="AE3260" s="400"/>
      <c r="AF3260" s="400"/>
      <c r="AG3260" s="408"/>
      <c r="AH3260" s="400"/>
      <c r="AI3260" s="400"/>
      <c r="AJ3260" s="400"/>
      <c r="AK3260" s="400"/>
      <c r="AL3260" s="6"/>
      <c r="AM3260" s="6"/>
      <c r="AN3260" s="8"/>
    </row>
    <row r="3261" spans="1:40">
      <c r="A3261" s="725"/>
      <c r="B3261" s="727"/>
      <c r="C3261" s="726"/>
      <c r="D3261" s="726"/>
      <c r="E3261" s="400"/>
      <c r="F3261" s="401"/>
      <c r="G3261" s="400"/>
      <c r="H3261" s="400"/>
      <c r="I3261" s="400"/>
      <c r="J3261" s="409"/>
      <c r="K3261" s="400"/>
      <c r="L3261" s="400"/>
      <c r="M3261" s="400"/>
      <c r="N3261" s="400"/>
      <c r="O3261" s="400"/>
      <c r="P3261" s="400"/>
      <c r="Q3261" s="400"/>
      <c r="R3261" s="400"/>
      <c r="S3261" s="400"/>
      <c r="T3261" s="400"/>
      <c r="V3261" s="403"/>
      <c r="W3261" s="403"/>
      <c r="X3261" s="403"/>
      <c r="Y3261" s="400"/>
      <c r="Z3261" s="400"/>
      <c r="AA3261" s="400"/>
      <c r="AB3261" s="400"/>
      <c r="AC3261" s="400"/>
      <c r="AD3261" s="400"/>
      <c r="AE3261" s="400"/>
      <c r="AF3261" s="400"/>
      <c r="AG3261" s="408"/>
      <c r="AH3261" s="400"/>
      <c r="AI3261" s="400"/>
      <c r="AJ3261" s="400"/>
      <c r="AK3261" s="400"/>
      <c r="AL3261" s="6"/>
      <c r="AM3261" s="6"/>
      <c r="AN3261" s="8"/>
    </row>
    <row r="3262" spans="1:40">
      <c r="A3262" s="725"/>
      <c r="B3262" s="727"/>
      <c r="C3262" s="726"/>
      <c r="D3262" s="726"/>
      <c r="E3262" s="400"/>
      <c r="F3262" s="401"/>
      <c r="G3262" s="400"/>
      <c r="H3262" s="400"/>
      <c r="I3262" s="400"/>
      <c r="J3262" s="409"/>
      <c r="K3262" s="400"/>
      <c r="L3262" s="400"/>
      <c r="M3262" s="400"/>
      <c r="N3262" s="400"/>
      <c r="O3262" s="400"/>
      <c r="P3262" s="400"/>
      <c r="Q3262" s="400"/>
      <c r="R3262" s="400"/>
      <c r="S3262" s="400"/>
      <c r="T3262" s="400"/>
      <c r="V3262" s="403"/>
      <c r="W3262" s="403"/>
      <c r="X3262" s="403"/>
      <c r="Y3262" s="400"/>
      <c r="Z3262" s="400"/>
      <c r="AA3262" s="400"/>
      <c r="AB3262" s="400"/>
      <c r="AC3262" s="400"/>
      <c r="AD3262" s="400"/>
      <c r="AE3262" s="400"/>
      <c r="AF3262" s="400"/>
      <c r="AG3262" s="408"/>
      <c r="AH3262" s="400"/>
      <c r="AI3262" s="400"/>
      <c r="AJ3262" s="400"/>
      <c r="AK3262" s="400"/>
      <c r="AL3262" s="6"/>
      <c r="AM3262" s="6"/>
      <c r="AN3262" s="8"/>
    </row>
    <row r="3263" spans="1:40">
      <c r="A3263" s="725"/>
      <c r="B3263" s="727"/>
      <c r="C3263" s="726"/>
      <c r="D3263" s="726"/>
      <c r="E3263" s="400"/>
      <c r="F3263" s="401"/>
      <c r="G3263" s="400"/>
      <c r="H3263" s="400"/>
      <c r="I3263" s="400"/>
      <c r="J3263" s="409"/>
      <c r="K3263" s="400"/>
      <c r="L3263" s="400"/>
      <c r="M3263" s="400"/>
      <c r="N3263" s="400"/>
      <c r="O3263" s="400"/>
      <c r="P3263" s="400"/>
      <c r="Q3263" s="400"/>
      <c r="R3263" s="400"/>
      <c r="S3263" s="400"/>
      <c r="T3263" s="400"/>
      <c r="V3263" s="403"/>
      <c r="W3263" s="403"/>
      <c r="X3263" s="403"/>
      <c r="Y3263" s="400"/>
      <c r="Z3263" s="400"/>
      <c r="AA3263" s="400"/>
      <c r="AB3263" s="400"/>
      <c r="AC3263" s="400"/>
      <c r="AD3263" s="400"/>
      <c r="AE3263" s="400"/>
      <c r="AF3263" s="400"/>
      <c r="AG3263" s="408"/>
      <c r="AH3263" s="400"/>
      <c r="AI3263" s="400"/>
      <c r="AJ3263" s="400"/>
      <c r="AK3263" s="400"/>
      <c r="AL3263" s="6"/>
      <c r="AM3263" s="6"/>
      <c r="AN3263" s="8"/>
    </row>
    <row r="3264" spans="1:40">
      <c r="A3264" s="725"/>
      <c r="B3264" s="727"/>
      <c r="C3264" s="726"/>
      <c r="D3264" s="726"/>
      <c r="E3264" s="400"/>
      <c r="F3264" s="401"/>
      <c r="G3264" s="400"/>
      <c r="H3264" s="400"/>
      <c r="I3264" s="400"/>
      <c r="J3264" s="409"/>
      <c r="K3264" s="400"/>
      <c r="L3264" s="400"/>
      <c r="M3264" s="400"/>
      <c r="N3264" s="400"/>
      <c r="O3264" s="400"/>
      <c r="P3264" s="400"/>
      <c r="Q3264" s="400"/>
      <c r="R3264" s="400"/>
      <c r="S3264" s="400"/>
      <c r="T3264" s="400"/>
      <c r="V3264" s="403"/>
      <c r="W3264" s="403"/>
      <c r="X3264" s="403"/>
      <c r="Y3264" s="400"/>
      <c r="Z3264" s="400"/>
      <c r="AA3264" s="400"/>
      <c r="AB3264" s="400"/>
      <c r="AC3264" s="400"/>
      <c r="AD3264" s="400"/>
      <c r="AE3264" s="400"/>
      <c r="AF3264" s="400"/>
      <c r="AG3264" s="408"/>
      <c r="AH3264" s="400"/>
      <c r="AI3264" s="400"/>
      <c r="AJ3264" s="400"/>
      <c r="AK3264" s="400"/>
      <c r="AL3264" s="6"/>
      <c r="AM3264" s="6"/>
      <c r="AN3264" s="8"/>
    </row>
    <row r="3265" spans="1:40">
      <c r="A3265" s="725"/>
      <c r="B3265" s="727"/>
      <c r="C3265" s="726"/>
      <c r="D3265" s="726"/>
      <c r="E3265" s="400"/>
      <c r="F3265" s="401"/>
      <c r="G3265" s="400"/>
      <c r="H3265" s="400"/>
      <c r="I3265" s="400"/>
      <c r="J3265" s="409"/>
      <c r="K3265" s="400"/>
      <c r="L3265" s="400"/>
      <c r="M3265" s="400"/>
      <c r="N3265" s="400"/>
      <c r="O3265" s="400"/>
      <c r="P3265" s="400"/>
      <c r="Q3265" s="400"/>
      <c r="R3265" s="400"/>
      <c r="S3265" s="400"/>
      <c r="T3265" s="400"/>
      <c r="V3265" s="403"/>
      <c r="W3265" s="403"/>
      <c r="X3265" s="403"/>
      <c r="Y3265" s="400"/>
      <c r="Z3265" s="400"/>
      <c r="AA3265" s="400"/>
      <c r="AB3265" s="400"/>
      <c r="AC3265" s="400"/>
      <c r="AD3265" s="400"/>
      <c r="AE3265" s="400"/>
      <c r="AF3265" s="400"/>
      <c r="AG3265" s="408"/>
      <c r="AH3265" s="400"/>
      <c r="AI3265" s="400"/>
      <c r="AJ3265" s="400"/>
      <c r="AK3265" s="400"/>
      <c r="AL3265" s="6"/>
      <c r="AM3265" s="6"/>
      <c r="AN3265" s="8"/>
    </row>
    <row r="3266" spans="1:40">
      <c r="A3266" s="725"/>
      <c r="B3266" s="727"/>
      <c r="C3266" s="726"/>
      <c r="D3266" s="726"/>
      <c r="E3266" s="400"/>
      <c r="F3266" s="401"/>
      <c r="G3266" s="400"/>
      <c r="H3266" s="400"/>
      <c r="I3266" s="400"/>
      <c r="J3266" s="409"/>
      <c r="K3266" s="400"/>
      <c r="L3266" s="400"/>
      <c r="M3266" s="400"/>
      <c r="N3266" s="400"/>
      <c r="O3266" s="400"/>
      <c r="P3266" s="400"/>
      <c r="Q3266" s="400"/>
      <c r="R3266" s="400"/>
      <c r="S3266" s="400"/>
      <c r="T3266" s="400"/>
      <c r="V3266" s="403"/>
      <c r="W3266" s="403"/>
      <c r="X3266" s="403"/>
      <c r="Y3266" s="400"/>
      <c r="Z3266" s="400"/>
      <c r="AA3266" s="400"/>
      <c r="AB3266" s="400"/>
      <c r="AC3266" s="400"/>
      <c r="AD3266" s="400"/>
      <c r="AE3266" s="400"/>
      <c r="AF3266" s="400"/>
      <c r="AG3266" s="408"/>
      <c r="AH3266" s="400"/>
      <c r="AI3266" s="400"/>
      <c r="AJ3266" s="400"/>
      <c r="AK3266" s="400"/>
      <c r="AL3266" s="6"/>
      <c r="AM3266" s="6"/>
      <c r="AN3266" s="8"/>
    </row>
    <row r="3267" spans="1:40">
      <c r="A3267" s="725"/>
      <c r="B3267" s="727"/>
      <c r="C3267" s="726"/>
      <c r="D3267" s="726"/>
      <c r="E3267" s="400"/>
      <c r="F3267" s="401"/>
      <c r="G3267" s="400"/>
      <c r="H3267" s="400"/>
      <c r="I3267" s="400"/>
      <c r="J3267" s="409"/>
      <c r="K3267" s="400"/>
      <c r="L3267" s="400"/>
      <c r="M3267" s="400"/>
      <c r="N3267" s="400"/>
      <c r="O3267" s="400"/>
      <c r="P3267" s="400"/>
      <c r="Q3267" s="400"/>
      <c r="R3267" s="400"/>
      <c r="S3267" s="400"/>
      <c r="T3267" s="400"/>
      <c r="V3267" s="403"/>
      <c r="W3267" s="403"/>
      <c r="X3267" s="403"/>
      <c r="Y3267" s="400"/>
      <c r="Z3267" s="400"/>
      <c r="AA3267" s="400"/>
      <c r="AB3267" s="400"/>
      <c r="AC3267" s="400"/>
      <c r="AD3267" s="400"/>
      <c r="AE3267" s="400"/>
      <c r="AF3267" s="400"/>
      <c r="AG3267" s="408"/>
      <c r="AH3267" s="400"/>
      <c r="AI3267" s="400"/>
      <c r="AJ3267" s="400"/>
      <c r="AK3267" s="400"/>
      <c r="AL3267" s="6"/>
      <c r="AM3267" s="6"/>
      <c r="AN3267" s="8"/>
    </row>
    <row r="3268" spans="1:40">
      <c r="A3268" s="725"/>
      <c r="B3268" s="727"/>
      <c r="C3268" s="726"/>
      <c r="D3268" s="726"/>
      <c r="E3268" s="400"/>
      <c r="F3268" s="401"/>
      <c r="G3268" s="400"/>
      <c r="H3268" s="400"/>
      <c r="I3268" s="400"/>
      <c r="J3268" s="409"/>
      <c r="K3268" s="400"/>
      <c r="L3268" s="400"/>
      <c r="M3268" s="400"/>
      <c r="N3268" s="400"/>
      <c r="O3268" s="400"/>
      <c r="P3268" s="400"/>
      <c r="Q3268" s="400"/>
      <c r="R3268" s="400"/>
      <c r="S3268" s="400"/>
      <c r="T3268" s="400"/>
      <c r="V3268" s="403"/>
      <c r="W3268" s="403"/>
      <c r="X3268" s="403"/>
      <c r="Y3268" s="400"/>
      <c r="Z3268" s="400"/>
      <c r="AA3268" s="400"/>
      <c r="AB3268" s="400"/>
      <c r="AC3268" s="400"/>
      <c r="AD3268" s="400"/>
      <c r="AE3268" s="400"/>
      <c r="AF3268" s="400"/>
      <c r="AG3268" s="408"/>
      <c r="AH3268" s="400"/>
      <c r="AI3268" s="400"/>
      <c r="AJ3268" s="400"/>
      <c r="AK3268" s="400"/>
      <c r="AL3268" s="6"/>
      <c r="AM3268" s="6"/>
      <c r="AN3268" s="8"/>
    </row>
    <row r="3269" spans="1:40">
      <c r="A3269" s="725"/>
      <c r="B3269" s="727"/>
      <c r="C3269" s="726"/>
      <c r="D3269" s="726"/>
      <c r="E3269" s="400"/>
      <c r="F3269" s="401"/>
      <c r="G3269" s="400"/>
      <c r="H3269" s="400"/>
      <c r="I3269" s="400"/>
      <c r="J3269" s="409"/>
      <c r="K3269" s="400"/>
      <c r="L3269" s="400"/>
      <c r="M3269" s="400"/>
      <c r="N3269" s="400"/>
      <c r="O3269" s="400"/>
      <c r="P3269" s="400"/>
      <c r="Q3269" s="400"/>
      <c r="R3269" s="400"/>
      <c r="S3269" s="400"/>
      <c r="T3269" s="400"/>
      <c r="V3269" s="403"/>
      <c r="W3269" s="403"/>
      <c r="X3269" s="403"/>
      <c r="Y3269" s="400"/>
      <c r="Z3269" s="400"/>
      <c r="AA3269" s="400"/>
      <c r="AB3269" s="400"/>
      <c r="AC3269" s="400"/>
      <c r="AD3269" s="400"/>
      <c r="AE3269" s="400"/>
      <c r="AF3269" s="400"/>
      <c r="AG3269" s="408"/>
      <c r="AH3269" s="400"/>
      <c r="AI3269" s="400"/>
      <c r="AJ3269" s="400"/>
      <c r="AK3269" s="400"/>
      <c r="AL3269" s="6"/>
      <c r="AM3269" s="6"/>
      <c r="AN3269" s="8"/>
    </row>
    <row r="3270" spans="1:40">
      <c r="A3270" s="725"/>
      <c r="B3270" s="727"/>
      <c r="C3270" s="726"/>
      <c r="D3270" s="726"/>
      <c r="E3270" s="400"/>
      <c r="F3270" s="401"/>
      <c r="G3270" s="400"/>
      <c r="H3270" s="400"/>
      <c r="I3270" s="400"/>
      <c r="J3270" s="409"/>
      <c r="K3270" s="400"/>
      <c r="L3270" s="400"/>
      <c r="M3270" s="400"/>
      <c r="N3270" s="400"/>
      <c r="O3270" s="400"/>
      <c r="P3270" s="400"/>
      <c r="Q3270" s="400"/>
      <c r="R3270" s="400"/>
      <c r="S3270" s="400"/>
      <c r="T3270" s="400"/>
      <c r="V3270" s="403"/>
      <c r="W3270" s="403"/>
      <c r="X3270" s="403"/>
      <c r="Y3270" s="400"/>
      <c r="Z3270" s="400"/>
      <c r="AA3270" s="400"/>
      <c r="AB3270" s="400"/>
      <c r="AC3270" s="400"/>
      <c r="AD3270" s="400"/>
      <c r="AE3270" s="400"/>
      <c r="AF3270" s="400"/>
      <c r="AG3270" s="408"/>
      <c r="AH3270" s="400"/>
      <c r="AI3270" s="400"/>
      <c r="AJ3270" s="400"/>
      <c r="AK3270" s="400"/>
      <c r="AL3270" s="6"/>
      <c r="AM3270" s="6"/>
      <c r="AN3270" s="8"/>
    </row>
    <row r="3271" spans="1:40">
      <c r="A3271" s="725"/>
      <c r="B3271" s="727"/>
      <c r="C3271" s="726"/>
      <c r="D3271" s="726"/>
      <c r="E3271" s="400"/>
      <c r="F3271" s="401"/>
      <c r="G3271" s="400"/>
      <c r="H3271" s="400"/>
      <c r="I3271" s="400"/>
      <c r="J3271" s="409"/>
      <c r="K3271" s="400"/>
      <c r="L3271" s="400"/>
      <c r="M3271" s="400"/>
      <c r="N3271" s="400"/>
      <c r="O3271" s="400"/>
      <c r="P3271" s="400"/>
      <c r="Q3271" s="400"/>
      <c r="R3271" s="400"/>
      <c r="S3271" s="400"/>
      <c r="T3271" s="400"/>
      <c r="V3271" s="403"/>
      <c r="W3271" s="403"/>
      <c r="X3271" s="403"/>
      <c r="Y3271" s="400"/>
      <c r="Z3271" s="400"/>
      <c r="AA3271" s="400"/>
      <c r="AB3271" s="400"/>
      <c r="AC3271" s="400"/>
      <c r="AD3271" s="400"/>
      <c r="AE3271" s="400"/>
      <c r="AF3271" s="400"/>
      <c r="AG3271" s="408"/>
      <c r="AH3271" s="400"/>
      <c r="AI3271" s="400"/>
      <c r="AJ3271" s="400"/>
      <c r="AK3271" s="400"/>
      <c r="AL3271" s="6"/>
      <c r="AM3271" s="6"/>
      <c r="AN3271" s="8"/>
    </row>
    <row r="3272" spans="1:40">
      <c r="A3272" s="725"/>
      <c r="B3272" s="727"/>
      <c r="C3272" s="726"/>
      <c r="D3272" s="726"/>
      <c r="E3272" s="400"/>
      <c r="F3272" s="401"/>
      <c r="G3272" s="400"/>
      <c r="H3272" s="400"/>
      <c r="I3272" s="400"/>
      <c r="J3272" s="409"/>
      <c r="K3272" s="400"/>
      <c r="L3272" s="400"/>
      <c r="M3272" s="400"/>
      <c r="N3272" s="400"/>
      <c r="O3272" s="400"/>
      <c r="P3272" s="400"/>
      <c r="Q3272" s="400"/>
      <c r="R3272" s="400"/>
      <c r="S3272" s="400"/>
      <c r="T3272" s="400"/>
      <c r="V3272" s="403"/>
      <c r="W3272" s="403"/>
      <c r="X3272" s="403"/>
      <c r="Y3272" s="400"/>
      <c r="Z3272" s="400"/>
      <c r="AA3272" s="400"/>
      <c r="AB3272" s="400"/>
      <c r="AC3272" s="400"/>
      <c r="AD3272" s="400"/>
      <c r="AE3272" s="400"/>
      <c r="AF3272" s="400"/>
      <c r="AG3272" s="408"/>
      <c r="AH3272" s="400"/>
      <c r="AI3272" s="400"/>
      <c r="AJ3272" s="400"/>
      <c r="AK3272" s="400"/>
      <c r="AL3272" s="6"/>
      <c r="AM3272" s="6"/>
      <c r="AN3272" s="8"/>
    </row>
    <row r="3273" spans="1:40">
      <c r="A3273" s="725"/>
      <c r="B3273" s="727"/>
      <c r="C3273" s="726"/>
      <c r="D3273" s="726"/>
      <c r="E3273" s="400"/>
      <c r="F3273" s="401"/>
      <c r="G3273" s="400"/>
      <c r="H3273" s="400"/>
      <c r="I3273" s="400"/>
      <c r="J3273" s="409"/>
      <c r="K3273" s="400"/>
      <c r="L3273" s="400"/>
      <c r="M3273" s="400"/>
      <c r="N3273" s="400"/>
      <c r="O3273" s="400"/>
      <c r="P3273" s="400"/>
      <c r="Q3273" s="400"/>
      <c r="R3273" s="400"/>
      <c r="S3273" s="400"/>
      <c r="T3273" s="400"/>
      <c r="V3273" s="403"/>
      <c r="W3273" s="403"/>
      <c r="X3273" s="403"/>
      <c r="Y3273" s="400"/>
      <c r="Z3273" s="400"/>
      <c r="AA3273" s="400"/>
      <c r="AB3273" s="400"/>
      <c r="AC3273" s="400"/>
      <c r="AD3273" s="400"/>
      <c r="AE3273" s="400"/>
      <c r="AF3273" s="400"/>
      <c r="AG3273" s="408"/>
      <c r="AH3273" s="400"/>
      <c r="AI3273" s="400"/>
      <c r="AJ3273" s="400"/>
      <c r="AK3273" s="400"/>
      <c r="AL3273" s="6"/>
      <c r="AM3273" s="6"/>
      <c r="AN3273" s="8"/>
    </row>
    <row r="3274" spans="1:40">
      <c r="A3274" s="725"/>
      <c r="B3274" s="727"/>
      <c r="C3274" s="726"/>
      <c r="D3274" s="726"/>
      <c r="E3274" s="400"/>
      <c r="F3274" s="401"/>
      <c r="G3274" s="400"/>
      <c r="H3274" s="400"/>
      <c r="I3274" s="400"/>
      <c r="J3274" s="409"/>
      <c r="K3274" s="400"/>
      <c r="L3274" s="400"/>
      <c r="M3274" s="400"/>
      <c r="N3274" s="400"/>
      <c r="O3274" s="400"/>
      <c r="P3274" s="400"/>
      <c r="Q3274" s="400"/>
      <c r="R3274" s="400"/>
      <c r="S3274" s="400"/>
      <c r="T3274" s="400"/>
      <c r="V3274" s="403"/>
      <c r="W3274" s="403"/>
      <c r="X3274" s="403"/>
      <c r="Y3274" s="400"/>
      <c r="Z3274" s="400"/>
      <c r="AA3274" s="400"/>
      <c r="AB3274" s="400"/>
      <c r="AC3274" s="400"/>
      <c r="AD3274" s="400"/>
      <c r="AE3274" s="400"/>
      <c r="AF3274" s="400"/>
      <c r="AG3274" s="408"/>
      <c r="AH3274" s="400"/>
      <c r="AI3274" s="400"/>
      <c r="AJ3274" s="400"/>
      <c r="AK3274" s="400"/>
      <c r="AL3274" s="6"/>
      <c r="AM3274" s="6"/>
      <c r="AN3274" s="8"/>
    </row>
    <row r="3275" spans="1:40">
      <c r="A3275" s="725"/>
      <c r="B3275" s="727"/>
      <c r="C3275" s="726"/>
      <c r="D3275" s="726"/>
      <c r="E3275" s="400"/>
      <c r="F3275" s="401"/>
      <c r="G3275" s="400"/>
      <c r="H3275" s="400"/>
      <c r="I3275" s="400"/>
      <c r="J3275" s="409"/>
      <c r="K3275" s="400"/>
      <c r="L3275" s="400"/>
      <c r="M3275" s="400"/>
      <c r="N3275" s="400"/>
      <c r="O3275" s="400"/>
      <c r="P3275" s="400"/>
      <c r="Q3275" s="400"/>
      <c r="R3275" s="400"/>
      <c r="S3275" s="400"/>
      <c r="T3275" s="400"/>
      <c r="V3275" s="403"/>
      <c r="W3275" s="403"/>
      <c r="X3275" s="403"/>
      <c r="Y3275" s="400"/>
      <c r="Z3275" s="400"/>
      <c r="AA3275" s="400"/>
      <c r="AB3275" s="400"/>
      <c r="AC3275" s="400"/>
      <c r="AD3275" s="400"/>
      <c r="AE3275" s="400"/>
      <c r="AF3275" s="400"/>
      <c r="AG3275" s="408"/>
      <c r="AH3275" s="400"/>
      <c r="AI3275" s="400"/>
      <c r="AJ3275" s="400"/>
      <c r="AK3275" s="400"/>
      <c r="AL3275" s="6"/>
      <c r="AM3275" s="6"/>
      <c r="AN3275" s="8"/>
    </row>
    <row r="3276" spans="1:40">
      <c r="A3276" s="725"/>
      <c r="B3276" s="727"/>
      <c r="C3276" s="726"/>
      <c r="D3276" s="726"/>
      <c r="E3276" s="400"/>
      <c r="F3276" s="401"/>
      <c r="G3276" s="400"/>
      <c r="H3276" s="400"/>
      <c r="I3276" s="400"/>
      <c r="J3276" s="409"/>
      <c r="K3276" s="400"/>
      <c r="L3276" s="400"/>
      <c r="M3276" s="400"/>
      <c r="N3276" s="400"/>
      <c r="O3276" s="400"/>
      <c r="P3276" s="400"/>
      <c r="Q3276" s="400"/>
      <c r="R3276" s="400"/>
      <c r="S3276" s="400"/>
      <c r="T3276" s="400"/>
      <c r="V3276" s="403"/>
      <c r="W3276" s="403"/>
      <c r="X3276" s="403"/>
      <c r="Y3276" s="400"/>
      <c r="Z3276" s="400"/>
      <c r="AA3276" s="400"/>
      <c r="AB3276" s="400"/>
      <c r="AC3276" s="400"/>
      <c r="AD3276" s="400"/>
      <c r="AE3276" s="400"/>
      <c r="AF3276" s="400"/>
      <c r="AG3276" s="408"/>
      <c r="AH3276" s="400"/>
      <c r="AI3276" s="400"/>
      <c r="AJ3276" s="400"/>
      <c r="AK3276" s="400"/>
      <c r="AL3276" s="6"/>
      <c r="AM3276" s="6"/>
      <c r="AN3276" s="8"/>
    </row>
    <row r="3277" spans="1:40">
      <c r="A3277" s="725"/>
      <c r="B3277" s="727"/>
      <c r="C3277" s="726"/>
      <c r="D3277" s="726"/>
      <c r="E3277" s="400"/>
      <c r="F3277" s="401"/>
      <c r="G3277" s="400"/>
      <c r="H3277" s="400"/>
      <c r="I3277" s="400"/>
      <c r="J3277" s="409"/>
      <c r="K3277" s="400"/>
      <c r="L3277" s="400"/>
      <c r="M3277" s="400"/>
      <c r="N3277" s="400"/>
      <c r="O3277" s="400"/>
      <c r="P3277" s="400"/>
      <c r="Q3277" s="400"/>
      <c r="R3277" s="400"/>
      <c r="S3277" s="400"/>
      <c r="T3277" s="400"/>
      <c r="V3277" s="403"/>
      <c r="W3277" s="403"/>
      <c r="X3277" s="403"/>
      <c r="Y3277" s="400"/>
      <c r="Z3277" s="400"/>
      <c r="AA3277" s="400"/>
      <c r="AB3277" s="400"/>
      <c r="AC3277" s="400"/>
      <c r="AD3277" s="400"/>
      <c r="AE3277" s="400"/>
      <c r="AF3277" s="400"/>
      <c r="AG3277" s="408"/>
      <c r="AH3277" s="400"/>
      <c r="AI3277" s="400"/>
      <c r="AJ3277" s="400"/>
      <c r="AK3277" s="400"/>
      <c r="AL3277" s="6"/>
      <c r="AM3277" s="6"/>
      <c r="AN3277" s="8"/>
    </row>
    <row r="3278" spans="1:40">
      <c r="A3278" s="725"/>
      <c r="B3278" s="727"/>
      <c r="C3278" s="726"/>
      <c r="D3278" s="726"/>
      <c r="E3278" s="400"/>
      <c r="F3278" s="401"/>
      <c r="G3278" s="400"/>
      <c r="H3278" s="400"/>
      <c r="I3278" s="400"/>
      <c r="J3278" s="409"/>
      <c r="K3278" s="400"/>
      <c r="L3278" s="400"/>
      <c r="M3278" s="400"/>
      <c r="N3278" s="400"/>
      <c r="O3278" s="400"/>
      <c r="P3278" s="400"/>
      <c r="Q3278" s="400"/>
      <c r="R3278" s="400"/>
      <c r="S3278" s="400"/>
      <c r="T3278" s="400"/>
      <c r="V3278" s="403"/>
      <c r="W3278" s="403"/>
      <c r="X3278" s="403"/>
      <c r="Y3278" s="400"/>
      <c r="Z3278" s="400"/>
      <c r="AA3278" s="400"/>
      <c r="AB3278" s="400"/>
      <c r="AC3278" s="400"/>
      <c r="AD3278" s="400"/>
      <c r="AE3278" s="400"/>
      <c r="AF3278" s="400"/>
      <c r="AG3278" s="408"/>
      <c r="AH3278" s="400"/>
      <c r="AI3278" s="400"/>
      <c r="AJ3278" s="400"/>
      <c r="AK3278" s="400"/>
      <c r="AL3278" s="6"/>
      <c r="AM3278" s="6"/>
      <c r="AN3278" s="8"/>
    </row>
    <row r="3279" spans="1:40">
      <c r="A3279" s="725"/>
      <c r="B3279" s="727"/>
      <c r="C3279" s="726"/>
      <c r="D3279" s="726"/>
      <c r="E3279" s="400"/>
      <c r="F3279" s="401"/>
      <c r="G3279" s="400"/>
      <c r="H3279" s="400"/>
      <c r="I3279" s="400"/>
      <c r="J3279" s="409"/>
      <c r="K3279" s="400"/>
      <c r="L3279" s="400"/>
      <c r="M3279" s="400"/>
      <c r="N3279" s="400"/>
      <c r="O3279" s="400"/>
      <c r="P3279" s="400"/>
      <c r="Q3279" s="400"/>
      <c r="R3279" s="400"/>
      <c r="S3279" s="400"/>
      <c r="T3279" s="400"/>
      <c r="V3279" s="403"/>
      <c r="W3279" s="403"/>
      <c r="X3279" s="403"/>
      <c r="Y3279" s="400"/>
      <c r="Z3279" s="400"/>
      <c r="AA3279" s="400"/>
      <c r="AB3279" s="400"/>
      <c r="AC3279" s="400"/>
      <c r="AD3279" s="400"/>
      <c r="AE3279" s="400"/>
      <c r="AF3279" s="400"/>
      <c r="AG3279" s="408"/>
      <c r="AH3279" s="400"/>
      <c r="AI3279" s="400"/>
      <c r="AJ3279" s="400"/>
      <c r="AK3279" s="400"/>
      <c r="AL3279" s="6"/>
      <c r="AM3279" s="6"/>
      <c r="AN3279" s="8"/>
    </row>
    <row r="3280" spans="1:40">
      <c r="A3280" s="725"/>
      <c r="B3280" s="727"/>
      <c r="C3280" s="726"/>
      <c r="D3280" s="726"/>
      <c r="E3280" s="400"/>
      <c r="F3280" s="401"/>
      <c r="G3280" s="400"/>
      <c r="H3280" s="400"/>
      <c r="I3280" s="400"/>
      <c r="J3280" s="409"/>
      <c r="K3280" s="400"/>
      <c r="L3280" s="400"/>
      <c r="M3280" s="400"/>
      <c r="N3280" s="400"/>
      <c r="O3280" s="400"/>
      <c r="P3280" s="400"/>
      <c r="Q3280" s="400"/>
      <c r="R3280" s="400"/>
      <c r="S3280" s="400"/>
      <c r="T3280" s="400"/>
      <c r="V3280" s="403"/>
      <c r="W3280" s="403"/>
      <c r="X3280" s="403"/>
      <c r="Y3280" s="400"/>
      <c r="Z3280" s="400"/>
      <c r="AA3280" s="400"/>
      <c r="AB3280" s="400"/>
      <c r="AC3280" s="400"/>
      <c r="AD3280" s="400"/>
      <c r="AE3280" s="400"/>
      <c r="AF3280" s="400"/>
      <c r="AG3280" s="408"/>
      <c r="AH3280" s="400"/>
      <c r="AI3280" s="400"/>
      <c r="AJ3280" s="400"/>
      <c r="AK3280" s="400"/>
      <c r="AL3280" s="6"/>
      <c r="AM3280" s="6"/>
      <c r="AN3280" s="8"/>
    </row>
    <row r="3281" spans="1:40">
      <c r="A3281" s="725"/>
      <c r="B3281" s="727"/>
      <c r="C3281" s="726"/>
      <c r="D3281" s="726"/>
      <c r="E3281" s="400"/>
      <c r="F3281" s="401"/>
      <c r="G3281" s="400"/>
      <c r="H3281" s="400"/>
      <c r="I3281" s="400"/>
      <c r="J3281" s="409"/>
      <c r="K3281" s="400"/>
      <c r="L3281" s="400"/>
      <c r="M3281" s="400"/>
      <c r="N3281" s="400"/>
      <c r="O3281" s="400"/>
      <c r="P3281" s="400"/>
      <c r="Q3281" s="400"/>
      <c r="R3281" s="400"/>
      <c r="S3281" s="400"/>
      <c r="T3281" s="400"/>
      <c r="V3281" s="403"/>
      <c r="W3281" s="403"/>
      <c r="X3281" s="403"/>
      <c r="Y3281" s="400"/>
      <c r="Z3281" s="400"/>
      <c r="AA3281" s="400"/>
      <c r="AB3281" s="400"/>
      <c r="AC3281" s="400"/>
      <c r="AD3281" s="400"/>
      <c r="AE3281" s="400"/>
      <c r="AF3281" s="400"/>
      <c r="AG3281" s="408"/>
      <c r="AH3281" s="400"/>
      <c r="AI3281" s="400"/>
      <c r="AJ3281" s="400"/>
      <c r="AK3281" s="400"/>
      <c r="AL3281" s="6"/>
      <c r="AM3281" s="6"/>
      <c r="AN3281" s="8"/>
    </row>
    <row r="3282" spans="1:40">
      <c r="A3282" s="725"/>
      <c r="B3282" s="727"/>
      <c r="C3282" s="726"/>
      <c r="D3282" s="726"/>
      <c r="E3282" s="400"/>
      <c r="F3282" s="401"/>
      <c r="G3282" s="400"/>
      <c r="H3282" s="400"/>
      <c r="I3282" s="400"/>
      <c r="J3282" s="409"/>
      <c r="K3282" s="400"/>
      <c r="L3282" s="400"/>
      <c r="M3282" s="400"/>
      <c r="N3282" s="400"/>
      <c r="O3282" s="400"/>
      <c r="P3282" s="400"/>
      <c r="Q3282" s="400"/>
      <c r="R3282" s="400"/>
      <c r="S3282" s="400"/>
      <c r="T3282" s="400"/>
      <c r="V3282" s="403"/>
      <c r="W3282" s="403"/>
      <c r="X3282" s="403"/>
      <c r="Y3282" s="400"/>
      <c r="Z3282" s="400"/>
      <c r="AA3282" s="400"/>
      <c r="AB3282" s="400"/>
      <c r="AC3282" s="400"/>
      <c r="AD3282" s="400"/>
      <c r="AE3282" s="400"/>
      <c r="AF3282" s="400"/>
      <c r="AG3282" s="408"/>
      <c r="AH3282" s="400"/>
      <c r="AI3282" s="400"/>
      <c r="AJ3282" s="400"/>
      <c r="AK3282" s="400"/>
      <c r="AL3282" s="6"/>
      <c r="AM3282" s="6"/>
      <c r="AN3282" s="8"/>
    </row>
    <row r="3283" spans="1:40">
      <c r="A3283" s="725"/>
      <c r="B3283" s="727"/>
      <c r="C3283" s="726"/>
      <c r="D3283" s="726"/>
      <c r="E3283" s="400"/>
      <c r="F3283" s="401"/>
      <c r="G3283" s="400"/>
      <c r="H3283" s="400"/>
      <c r="I3283" s="400"/>
      <c r="J3283" s="409"/>
      <c r="K3283" s="400"/>
      <c r="L3283" s="400"/>
      <c r="M3283" s="400"/>
      <c r="N3283" s="400"/>
      <c r="O3283" s="400"/>
      <c r="P3283" s="400"/>
      <c r="Q3283" s="400"/>
      <c r="R3283" s="400"/>
      <c r="S3283" s="400"/>
      <c r="T3283" s="400"/>
      <c r="V3283" s="403"/>
      <c r="W3283" s="403"/>
      <c r="X3283" s="403"/>
      <c r="Y3283" s="400"/>
      <c r="Z3283" s="400"/>
      <c r="AA3283" s="400"/>
      <c r="AB3283" s="400"/>
      <c r="AC3283" s="400"/>
      <c r="AD3283" s="400"/>
      <c r="AE3283" s="400"/>
      <c r="AF3283" s="400"/>
      <c r="AG3283" s="408"/>
      <c r="AH3283" s="400"/>
      <c r="AI3283" s="400"/>
      <c r="AJ3283" s="400"/>
      <c r="AK3283" s="400"/>
      <c r="AL3283" s="6"/>
      <c r="AM3283" s="6"/>
      <c r="AN3283" s="8"/>
    </row>
    <row r="3284" spans="1:40">
      <c r="A3284" s="725"/>
      <c r="B3284" s="727"/>
      <c r="C3284" s="726"/>
      <c r="D3284" s="726"/>
      <c r="E3284" s="400"/>
      <c r="F3284" s="401"/>
      <c r="G3284" s="400"/>
      <c r="H3284" s="400"/>
      <c r="I3284" s="400"/>
      <c r="J3284" s="409"/>
      <c r="K3284" s="400"/>
      <c r="L3284" s="400"/>
      <c r="M3284" s="400"/>
      <c r="N3284" s="400"/>
      <c r="O3284" s="400"/>
      <c r="P3284" s="400"/>
      <c r="Q3284" s="400"/>
      <c r="R3284" s="400"/>
      <c r="S3284" s="400"/>
      <c r="T3284" s="400"/>
      <c r="V3284" s="403"/>
      <c r="W3284" s="403"/>
      <c r="X3284" s="403"/>
      <c r="Y3284" s="400"/>
      <c r="Z3284" s="400"/>
      <c r="AA3284" s="400"/>
      <c r="AB3284" s="400"/>
      <c r="AC3284" s="400"/>
      <c r="AD3284" s="400"/>
      <c r="AE3284" s="400"/>
      <c r="AF3284" s="400"/>
      <c r="AG3284" s="408"/>
      <c r="AH3284" s="400"/>
      <c r="AI3284" s="400"/>
      <c r="AJ3284" s="400"/>
      <c r="AK3284" s="400"/>
      <c r="AL3284" s="6"/>
      <c r="AM3284" s="6"/>
      <c r="AN3284" s="8"/>
    </row>
    <row r="3285" spans="1:40">
      <c r="A3285" s="725"/>
      <c r="B3285" s="727"/>
      <c r="C3285" s="726"/>
      <c r="D3285" s="726"/>
      <c r="E3285" s="400"/>
      <c r="F3285" s="401"/>
      <c r="G3285" s="400"/>
      <c r="H3285" s="400"/>
      <c r="I3285" s="400"/>
      <c r="J3285" s="409"/>
      <c r="K3285" s="400"/>
      <c r="L3285" s="400"/>
      <c r="M3285" s="400"/>
      <c r="N3285" s="400"/>
      <c r="O3285" s="400"/>
      <c r="P3285" s="400"/>
      <c r="Q3285" s="400"/>
      <c r="R3285" s="400"/>
      <c r="S3285" s="400"/>
      <c r="T3285" s="400"/>
      <c r="V3285" s="403"/>
      <c r="W3285" s="403"/>
      <c r="X3285" s="403"/>
      <c r="Y3285" s="400"/>
      <c r="Z3285" s="400"/>
      <c r="AA3285" s="400"/>
      <c r="AB3285" s="400"/>
      <c r="AC3285" s="400"/>
      <c r="AD3285" s="400"/>
      <c r="AE3285" s="400"/>
      <c r="AF3285" s="400"/>
      <c r="AG3285" s="408"/>
      <c r="AH3285" s="400"/>
      <c r="AI3285" s="400"/>
      <c r="AJ3285" s="400"/>
      <c r="AK3285" s="400"/>
      <c r="AL3285" s="6"/>
      <c r="AM3285" s="6"/>
      <c r="AN3285" s="8"/>
    </row>
    <row r="3286" spans="1:40">
      <c r="A3286" s="725"/>
      <c r="B3286" s="727"/>
      <c r="C3286" s="726"/>
      <c r="D3286" s="726"/>
      <c r="E3286" s="400"/>
      <c r="F3286" s="401"/>
      <c r="G3286" s="400"/>
      <c r="H3286" s="400"/>
      <c r="I3286" s="400"/>
      <c r="J3286" s="409"/>
      <c r="K3286" s="400"/>
      <c r="L3286" s="400"/>
      <c r="M3286" s="400"/>
      <c r="N3286" s="400"/>
      <c r="O3286" s="400"/>
      <c r="P3286" s="400"/>
      <c r="Q3286" s="400"/>
      <c r="R3286" s="400"/>
      <c r="S3286" s="400"/>
      <c r="T3286" s="400"/>
      <c r="V3286" s="403"/>
      <c r="W3286" s="403"/>
      <c r="X3286" s="403"/>
      <c r="Y3286" s="400"/>
      <c r="Z3286" s="400"/>
      <c r="AA3286" s="400"/>
      <c r="AB3286" s="400"/>
      <c r="AC3286" s="400"/>
      <c r="AD3286" s="400"/>
      <c r="AE3286" s="400"/>
      <c r="AF3286" s="400"/>
      <c r="AG3286" s="408"/>
      <c r="AH3286" s="400"/>
      <c r="AI3286" s="400"/>
      <c r="AJ3286" s="400"/>
      <c r="AK3286" s="400"/>
      <c r="AL3286" s="6"/>
      <c r="AM3286" s="6"/>
      <c r="AN3286" s="8"/>
    </row>
    <row r="3287" spans="1:40">
      <c r="A3287" s="725"/>
      <c r="B3287" s="727"/>
      <c r="C3287" s="726"/>
      <c r="D3287" s="726"/>
      <c r="E3287" s="400"/>
      <c r="F3287" s="401"/>
      <c r="G3287" s="400"/>
      <c r="H3287" s="400"/>
      <c r="I3287" s="400"/>
      <c r="J3287" s="409"/>
      <c r="K3287" s="400"/>
      <c r="L3287" s="400"/>
      <c r="M3287" s="400"/>
      <c r="N3287" s="400"/>
      <c r="O3287" s="400"/>
      <c r="P3287" s="400"/>
      <c r="Q3287" s="400"/>
      <c r="R3287" s="400"/>
      <c r="S3287" s="400"/>
      <c r="T3287" s="400"/>
      <c r="V3287" s="403"/>
      <c r="W3287" s="403"/>
      <c r="X3287" s="403"/>
      <c r="Y3287" s="400"/>
      <c r="Z3287" s="400"/>
      <c r="AA3287" s="400"/>
      <c r="AB3287" s="400"/>
      <c r="AC3287" s="400"/>
      <c r="AD3287" s="400"/>
      <c r="AE3287" s="400"/>
      <c r="AF3287" s="400"/>
      <c r="AG3287" s="408"/>
      <c r="AH3287" s="400"/>
      <c r="AI3287" s="400"/>
      <c r="AJ3287" s="400"/>
      <c r="AK3287" s="400"/>
      <c r="AL3287" s="6"/>
      <c r="AM3287" s="6"/>
      <c r="AN3287" s="8"/>
    </row>
    <row r="3288" spans="1:40">
      <c r="A3288" s="725"/>
      <c r="B3288" s="727"/>
      <c r="C3288" s="726"/>
      <c r="D3288" s="726"/>
      <c r="E3288" s="400"/>
      <c r="F3288" s="401"/>
      <c r="G3288" s="400"/>
      <c r="H3288" s="400"/>
      <c r="I3288" s="400"/>
      <c r="J3288" s="409"/>
      <c r="K3288" s="400"/>
      <c r="L3288" s="400"/>
      <c r="M3288" s="400"/>
      <c r="N3288" s="400"/>
      <c r="O3288" s="400"/>
      <c r="P3288" s="400"/>
      <c r="Q3288" s="400"/>
      <c r="R3288" s="400"/>
      <c r="S3288" s="400"/>
      <c r="T3288" s="400"/>
      <c r="V3288" s="403"/>
      <c r="W3288" s="403"/>
      <c r="X3288" s="403"/>
      <c r="Y3288" s="400"/>
      <c r="Z3288" s="400"/>
      <c r="AA3288" s="400"/>
      <c r="AB3288" s="400"/>
      <c r="AC3288" s="400"/>
      <c r="AD3288" s="400"/>
      <c r="AE3288" s="400"/>
      <c r="AF3288" s="400"/>
      <c r="AG3288" s="408"/>
      <c r="AH3288" s="400"/>
      <c r="AI3288" s="400"/>
      <c r="AJ3288" s="400"/>
      <c r="AK3288" s="400"/>
      <c r="AL3288" s="6"/>
      <c r="AM3288" s="6"/>
      <c r="AN3288" s="8"/>
    </row>
    <row r="3289" spans="1:40">
      <c r="A3289" s="725"/>
      <c r="B3289" s="727"/>
      <c r="C3289" s="726"/>
      <c r="D3289" s="726"/>
      <c r="E3289" s="400"/>
      <c r="F3289" s="401"/>
      <c r="G3289" s="400"/>
      <c r="H3289" s="400"/>
      <c r="I3289" s="400"/>
      <c r="J3289" s="409"/>
      <c r="K3289" s="400"/>
      <c r="L3289" s="400"/>
      <c r="M3289" s="400"/>
      <c r="N3289" s="400"/>
      <c r="O3289" s="400"/>
      <c r="P3289" s="400"/>
      <c r="Q3289" s="400"/>
      <c r="R3289" s="400"/>
      <c r="S3289" s="400"/>
      <c r="T3289" s="400"/>
      <c r="V3289" s="403"/>
      <c r="W3289" s="403"/>
      <c r="X3289" s="403"/>
      <c r="Y3289" s="400"/>
      <c r="Z3289" s="400"/>
      <c r="AA3289" s="400"/>
      <c r="AB3289" s="400"/>
      <c r="AC3289" s="400"/>
      <c r="AD3289" s="400"/>
      <c r="AE3289" s="400"/>
      <c r="AF3289" s="400"/>
      <c r="AG3289" s="408"/>
      <c r="AH3289" s="400"/>
      <c r="AI3289" s="400"/>
      <c r="AJ3289" s="400"/>
      <c r="AK3289" s="400"/>
      <c r="AL3289" s="6"/>
      <c r="AM3289" s="6"/>
      <c r="AN3289" s="8"/>
    </row>
    <row r="3290" spans="1:40">
      <c r="A3290" s="725"/>
      <c r="B3290" s="727"/>
      <c r="C3290" s="726"/>
      <c r="D3290" s="726"/>
      <c r="E3290" s="400"/>
      <c r="F3290" s="401"/>
      <c r="G3290" s="400"/>
      <c r="H3290" s="400"/>
      <c r="I3290" s="400"/>
      <c r="J3290" s="409"/>
      <c r="K3290" s="400"/>
      <c r="L3290" s="400"/>
      <c r="M3290" s="400"/>
      <c r="N3290" s="400"/>
      <c r="O3290" s="400"/>
      <c r="P3290" s="400"/>
      <c r="Q3290" s="400"/>
      <c r="R3290" s="400"/>
      <c r="S3290" s="400"/>
      <c r="T3290" s="400"/>
      <c r="V3290" s="403"/>
      <c r="W3290" s="403"/>
      <c r="X3290" s="403"/>
      <c r="Y3290" s="400"/>
      <c r="Z3290" s="400"/>
      <c r="AA3290" s="400"/>
      <c r="AB3290" s="400"/>
      <c r="AC3290" s="400"/>
      <c r="AD3290" s="400"/>
      <c r="AE3290" s="400"/>
      <c r="AF3290" s="400"/>
      <c r="AG3290" s="408"/>
      <c r="AH3290" s="400"/>
      <c r="AI3290" s="400"/>
      <c r="AJ3290" s="400"/>
      <c r="AK3290" s="400"/>
      <c r="AL3290" s="6"/>
      <c r="AM3290" s="6"/>
      <c r="AN3290" s="8"/>
    </row>
    <row r="3291" spans="1:40">
      <c r="A3291" s="725"/>
      <c r="B3291" s="727"/>
      <c r="C3291" s="726"/>
      <c r="D3291" s="726"/>
      <c r="E3291" s="400"/>
      <c r="F3291" s="401"/>
      <c r="G3291" s="400"/>
      <c r="H3291" s="400"/>
      <c r="I3291" s="400"/>
      <c r="J3291" s="409"/>
      <c r="K3291" s="400"/>
      <c r="L3291" s="400"/>
      <c r="M3291" s="400"/>
      <c r="N3291" s="400"/>
      <c r="O3291" s="400"/>
      <c r="P3291" s="400"/>
      <c r="Q3291" s="400"/>
      <c r="R3291" s="400"/>
      <c r="S3291" s="400"/>
      <c r="T3291" s="400"/>
      <c r="V3291" s="403"/>
      <c r="W3291" s="403"/>
      <c r="X3291" s="403"/>
      <c r="Y3291" s="400"/>
      <c r="Z3291" s="400"/>
      <c r="AA3291" s="400"/>
      <c r="AB3291" s="400"/>
      <c r="AC3291" s="400"/>
      <c r="AD3291" s="400"/>
      <c r="AE3291" s="400"/>
      <c r="AF3291" s="400"/>
      <c r="AG3291" s="408"/>
      <c r="AH3291" s="400"/>
      <c r="AI3291" s="400"/>
      <c r="AJ3291" s="400"/>
      <c r="AK3291" s="400"/>
      <c r="AL3291" s="6"/>
      <c r="AM3291" s="6"/>
      <c r="AN3291" s="8"/>
    </row>
    <row r="3292" spans="1:40">
      <c r="A3292" s="725"/>
      <c r="B3292" s="727"/>
      <c r="C3292" s="726"/>
      <c r="D3292" s="726"/>
      <c r="E3292" s="400"/>
      <c r="F3292" s="401"/>
      <c r="G3292" s="400"/>
      <c r="H3292" s="400"/>
      <c r="I3292" s="400"/>
      <c r="J3292" s="409"/>
      <c r="K3292" s="400"/>
      <c r="L3292" s="400"/>
      <c r="M3292" s="400"/>
      <c r="N3292" s="400"/>
      <c r="O3292" s="400"/>
      <c r="P3292" s="400"/>
      <c r="Q3292" s="400"/>
      <c r="R3292" s="400"/>
      <c r="S3292" s="400"/>
      <c r="T3292" s="400"/>
      <c r="V3292" s="403"/>
      <c r="W3292" s="403"/>
      <c r="X3292" s="403"/>
      <c r="Y3292" s="400"/>
      <c r="Z3292" s="400"/>
      <c r="AA3292" s="400"/>
      <c r="AB3292" s="400"/>
      <c r="AC3292" s="400"/>
      <c r="AD3292" s="400"/>
      <c r="AE3292" s="400"/>
      <c r="AF3292" s="400"/>
      <c r="AG3292" s="408"/>
      <c r="AH3292" s="400"/>
      <c r="AI3292" s="400"/>
      <c r="AJ3292" s="400"/>
      <c r="AK3292" s="400"/>
      <c r="AL3292" s="6"/>
      <c r="AM3292" s="6"/>
      <c r="AN3292" s="8"/>
    </row>
    <row r="3293" spans="1:40">
      <c r="A3293" s="725"/>
      <c r="B3293" s="727"/>
      <c r="C3293" s="726"/>
      <c r="D3293" s="726"/>
      <c r="E3293" s="400"/>
      <c r="F3293" s="401"/>
      <c r="G3293" s="400"/>
      <c r="H3293" s="400"/>
      <c r="I3293" s="400"/>
      <c r="J3293" s="409"/>
      <c r="K3293" s="400"/>
      <c r="L3293" s="400"/>
      <c r="M3293" s="400"/>
      <c r="N3293" s="400"/>
      <c r="O3293" s="400"/>
      <c r="P3293" s="400"/>
      <c r="Q3293" s="400"/>
      <c r="R3293" s="400"/>
      <c r="S3293" s="400"/>
      <c r="T3293" s="400"/>
      <c r="V3293" s="403"/>
      <c r="W3293" s="403"/>
      <c r="X3293" s="403"/>
      <c r="Y3293" s="400"/>
      <c r="Z3293" s="400"/>
      <c r="AA3293" s="400"/>
      <c r="AB3293" s="400"/>
      <c r="AC3293" s="400"/>
      <c r="AD3293" s="400"/>
      <c r="AE3293" s="400"/>
      <c r="AF3293" s="400"/>
      <c r="AG3293" s="408"/>
      <c r="AH3293" s="400"/>
      <c r="AI3293" s="400"/>
      <c r="AJ3293" s="400"/>
      <c r="AK3293" s="400"/>
      <c r="AL3293" s="6"/>
      <c r="AM3293" s="6"/>
      <c r="AN3293" s="8"/>
    </row>
    <row r="3294" spans="1:40">
      <c r="A3294" s="725"/>
      <c r="B3294" s="727"/>
      <c r="C3294" s="726"/>
      <c r="D3294" s="726"/>
      <c r="E3294" s="400"/>
      <c r="F3294" s="401"/>
      <c r="G3294" s="400"/>
      <c r="H3294" s="400"/>
      <c r="I3294" s="400"/>
      <c r="J3294" s="409"/>
      <c r="K3294" s="400"/>
      <c r="L3294" s="400"/>
      <c r="M3294" s="400"/>
      <c r="N3294" s="400"/>
      <c r="O3294" s="400"/>
      <c r="P3294" s="400"/>
      <c r="Q3294" s="400"/>
      <c r="R3294" s="400"/>
      <c r="S3294" s="400"/>
      <c r="T3294" s="400"/>
      <c r="V3294" s="403"/>
      <c r="W3294" s="403"/>
      <c r="X3294" s="403"/>
      <c r="Y3294" s="400"/>
      <c r="Z3294" s="400"/>
      <c r="AA3294" s="400"/>
      <c r="AB3294" s="400"/>
      <c r="AC3294" s="400"/>
      <c r="AD3294" s="400"/>
      <c r="AE3294" s="400"/>
      <c r="AF3294" s="400"/>
      <c r="AG3294" s="408"/>
      <c r="AH3294" s="400"/>
      <c r="AI3294" s="400"/>
      <c r="AJ3294" s="400"/>
      <c r="AK3294" s="400"/>
      <c r="AL3294" s="6"/>
      <c r="AM3294" s="6"/>
      <c r="AN3294" s="8"/>
    </row>
    <row r="3295" spans="1:40">
      <c r="A3295" s="725"/>
      <c r="B3295" s="727"/>
      <c r="C3295" s="726"/>
      <c r="D3295" s="726"/>
      <c r="E3295" s="400"/>
      <c r="F3295" s="401"/>
      <c r="G3295" s="400"/>
      <c r="H3295" s="400"/>
      <c r="I3295" s="400"/>
      <c r="J3295" s="409"/>
      <c r="K3295" s="400"/>
      <c r="L3295" s="400"/>
      <c r="M3295" s="400"/>
      <c r="N3295" s="400"/>
      <c r="O3295" s="400"/>
      <c r="P3295" s="400"/>
      <c r="Q3295" s="400"/>
      <c r="R3295" s="400"/>
      <c r="S3295" s="400"/>
      <c r="T3295" s="400"/>
      <c r="V3295" s="403"/>
      <c r="W3295" s="403"/>
      <c r="X3295" s="403"/>
      <c r="Y3295" s="400"/>
      <c r="Z3295" s="400"/>
      <c r="AA3295" s="400"/>
      <c r="AB3295" s="400"/>
      <c r="AC3295" s="400"/>
      <c r="AD3295" s="400"/>
      <c r="AE3295" s="400"/>
      <c r="AF3295" s="400"/>
      <c r="AG3295" s="408"/>
      <c r="AH3295" s="400"/>
      <c r="AI3295" s="400"/>
      <c r="AJ3295" s="400"/>
      <c r="AK3295" s="400"/>
      <c r="AL3295" s="6"/>
      <c r="AM3295" s="6"/>
      <c r="AN3295" s="8"/>
    </row>
    <row r="3296" spans="1:40">
      <c r="A3296" s="725"/>
      <c r="B3296" s="727"/>
      <c r="C3296" s="726"/>
      <c r="D3296" s="726"/>
      <c r="E3296" s="400"/>
      <c r="F3296" s="401"/>
      <c r="G3296" s="400"/>
      <c r="H3296" s="400"/>
      <c r="I3296" s="400"/>
      <c r="J3296" s="409"/>
      <c r="K3296" s="400"/>
      <c r="L3296" s="400"/>
      <c r="M3296" s="400"/>
      <c r="N3296" s="400"/>
      <c r="O3296" s="400"/>
      <c r="P3296" s="400"/>
      <c r="Q3296" s="400"/>
      <c r="R3296" s="400"/>
      <c r="S3296" s="400"/>
      <c r="T3296" s="400"/>
      <c r="V3296" s="403"/>
      <c r="W3296" s="403"/>
      <c r="X3296" s="403"/>
      <c r="Y3296" s="400"/>
      <c r="Z3296" s="400"/>
      <c r="AA3296" s="400"/>
      <c r="AB3296" s="400"/>
      <c r="AC3296" s="400"/>
      <c r="AD3296" s="400"/>
      <c r="AE3296" s="400"/>
      <c r="AF3296" s="400"/>
      <c r="AG3296" s="408"/>
      <c r="AH3296" s="400"/>
      <c r="AI3296" s="400"/>
      <c r="AJ3296" s="400"/>
      <c r="AK3296" s="400"/>
      <c r="AL3296" s="6"/>
      <c r="AM3296" s="6"/>
      <c r="AN3296" s="8"/>
    </row>
    <row r="3297" spans="1:40">
      <c r="A3297" s="725"/>
      <c r="B3297" s="727"/>
      <c r="C3297" s="726"/>
      <c r="D3297" s="726"/>
      <c r="E3297" s="400"/>
      <c r="F3297" s="401"/>
      <c r="G3297" s="400"/>
      <c r="H3297" s="400"/>
      <c r="I3297" s="400"/>
      <c r="J3297" s="409"/>
      <c r="K3297" s="400"/>
      <c r="L3297" s="400"/>
      <c r="M3297" s="400"/>
      <c r="N3297" s="400"/>
      <c r="O3297" s="400"/>
      <c r="P3297" s="400"/>
      <c r="Q3297" s="400"/>
      <c r="R3297" s="400"/>
      <c r="S3297" s="400"/>
      <c r="T3297" s="400"/>
      <c r="V3297" s="403"/>
      <c r="W3297" s="403"/>
      <c r="X3297" s="403"/>
      <c r="Y3297" s="400"/>
      <c r="Z3297" s="400"/>
      <c r="AA3297" s="400"/>
      <c r="AB3297" s="400"/>
      <c r="AC3297" s="400"/>
      <c r="AD3297" s="400"/>
      <c r="AE3297" s="400"/>
      <c r="AF3297" s="400"/>
      <c r="AG3297" s="408"/>
      <c r="AH3297" s="400"/>
      <c r="AI3297" s="400"/>
      <c r="AJ3297" s="400"/>
      <c r="AK3297" s="400"/>
      <c r="AL3297" s="6"/>
      <c r="AM3297" s="6"/>
      <c r="AN3297" s="8"/>
    </row>
    <row r="3298" spans="1:40">
      <c r="A3298" s="725"/>
      <c r="B3298" s="727"/>
      <c r="C3298" s="726"/>
      <c r="D3298" s="726"/>
      <c r="E3298" s="400"/>
      <c r="F3298" s="401"/>
      <c r="G3298" s="400"/>
      <c r="H3298" s="400"/>
      <c r="I3298" s="400"/>
      <c r="J3298" s="409"/>
      <c r="K3298" s="400"/>
      <c r="L3298" s="400"/>
      <c r="M3298" s="400"/>
      <c r="N3298" s="400"/>
      <c r="O3298" s="400"/>
      <c r="P3298" s="400"/>
      <c r="Q3298" s="400"/>
      <c r="R3298" s="400"/>
      <c r="S3298" s="400"/>
      <c r="T3298" s="400"/>
      <c r="V3298" s="403"/>
      <c r="W3298" s="403"/>
      <c r="X3298" s="403"/>
      <c r="Y3298" s="400"/>
      <c r="Z3298" s="400"/>
      <c r="AA3298" s="400"/>
      <c r="AB3298" s="400"/>
      <c r="AC3298" s="400"/>
      <c r="AD3298" s="400"/>
      <c r="AE3298" s="400"/>
      <c r="AF3298" s="400"/>
      <c r="AG3298" s="408"/>
      <c r="AH3298" s="400"/>
      <c r="AI3298" s="400"/>
      <c r="AJ3298" s="400"/>
      <c r="AK3298" s="400"/>
      <c r="AL3298" s="6"/>
      <c r="AM3298" s="6"/>
      <c r="AN3298" s="8"/>
    </row>
    <row r="3299" spans="1:40">
      <c r="A3299" s="725"/>
      <c r="B3299" s="727"/>
      <c r="C3299" s="726"/>
      <c r="D3299" s="726"/>
      <c r="E3299" s="400"/>
      <c r="F3299" s="401"/>
      <c r="G3299" s="400"/>
      <c r="H3299" s="400"/>
      <c r="I3299" s="400"/>
      <c r="J3299" s="409"/>
      <c r="K3299" s="400"/>
      <c r="L3299" s="400"/>
      <c r="M3299" s="400"/>
      <c r="N3299" s="400"/>
      <c r="O3299" s="400"/>
      <c r="P3299" s="400"/>
      <c r="Q3299" s="400"/>
      <c r="R3299" s="400"/>
      <c r="S3299" s="400"/>
      <c r="T3299" s="400"/>
      <c r="V3299" s="403"/>
      <c r="W3299" s="403"/>
      <c r="X3299" s="403"/>
      <c r="Y3299" s="400"/>
      <c r="Z3299" s="400"/>
      <c r="AA3299" s="400"/>
      <c r="AB3299" s="400"/>
      <c r="AC3299" s="400"/>
      <c r="AD3299" s="400"/>
      <c r="AE3299" s="400"/>
      <c r="AF3299" s="400"/>
      <c r="AG3299" s="408"/>
      <c r="AH3299" s="400"/>
      <c r="AI3299" s="400"/>
      <c r="AJ3299" s="400"/>
      <c r="AK3299" s="400"/>
      <c r="AL3299" s="6"/>
      <c r="AM3299" s="6"/>
      <c r="AN3299" s="8"/>
    </row>
    <row r="3300" spans="1:40">
      <c r="A3300" s="725"/>
      <c r="B3300" s="727"/>
      <c r="C3300" s="726"/>
      <c r="D3300" s="726"/>
      <c r="E3300" s="400"/>
      <c r="F3300" s="401"/>
      <c r="G3300" s="400"/>
      <c r="H3300" s="400"/>
      <c r="I3300" s="400"/>
      <c r="J3300" s="409"/>
      <c r="K3300" s="400"/>
      <c r="L3300" s="400"/>
      <c r="M3300" s="400"/>
      <c r="N3300" s="400"/>
      <c r="O3300" s="400"/>
      <c r="P3300" s="400"/>
      <c r="Q3300" s="400"/>
      <c r="R3300" s="400"/>
      <c r="S3300" s="400"/>
      <c r="T3300" s="400"/>
      <c r="V3300" s="403"/>
      <c r="W3300" s="403"/>
      <c r="X3300" s="403"/>
      <c r="Y3300" s="400"/>
      <c r="Z3300" s="400"/>
      <c r="AA3300" s="400"/>
      <c r="AB3300" s="400"/>
      <c r="AC3300" s="400"/>
      <c r="AD3300" s="400"/>
      <c r="AE3300" s="400"/>
      <c r="AF3300" s="400"/>
      <c r="AG3300" s="408"/>
      <c r="AH3300" s="400"/>
      <c r="AI3300" s="400"/>
      <c r="AJ3300" s="400"/>
      <c r="AK3300" s="400"/>
      <c r="AL3300" s="6"/>
      <c r="AM3300" s="6"/>
      <c r="AN3300" s="8"/>
    </row>
    <row r="3301" spans="1:40">
      <c r="A3301" s="725"/>
      <c r="B3301" s="727"/>
      <c r="C3301" s="726"/>
      <c r="D3301" s="726"/>
      <c r="E3301" s="400"/>
      <c r="F3301" s="401"/>
      <c r="G3301" s="400"/>
      <c r="H3301" s="400"/>
      <c r="I3301" s="400"/>
      <c r="J3301" s="409"/>
      <c r="K3301" s="400"/>
      <c r="L3301" s="400"/>
      <c r="M3301" s="400"/>
      <c r="N3301" s="400"/>
      <c r="O3301" s="400"/>
      <c r="P3301" s="400"/>
      <c r="Q3301" s="400"/>
      <c r="R3301" s="400"/>
      <c r="S3301" s="400"/>
      <c r="T3301" s="400"/>
      <c r="V3301" s="403"/>
      <c r="W3301" s="403"/>
      <c r="X3301" s="403"/>
      <c r="Y3301" s="400"/>
      <c r="Z3301" s="400"/>
      <c r="AA3301" s="400"/>
      <c r="AB3301" s="400"/>
      <c r="AC3301" s="400"/>
      <c r="AD3301" s="400"/>
      <c r="AE3301" s="400"/>
      <c r="AF3301" s="400"/>
      <c r="AG3301" s="408"/>
      <c r="AH3301" s="400"/>
      <c r="AI3301" s="400"/>
      <c r="AJ3301" s="400"/>
      <c r="AK3301" s="400"/>
      <c r="AL3301" s="6"/>
      <c r="AM3301" s="6"/>
      <c r="AN3301" s="8"/>
    </row>
    <row r="3302" spans="1:40">
      <c r="A3302" s="725"/>
      <c r="B3302" s="727"/>
      <c r="C3302" s="726"/>
      <c r="D3302" s="726"/>
      <c r="E3302" s="400"/>
      <c r="F3302" s="401"/>
      <c r="G3302" s="400"/>
      <c r="H3302" s="400"/>
      <c r="I3302" s="400"/>
      <c r="J3302" s="409"/>
      <c r="K3302" s="400"/>
      <c r="L3302" s="400"/>
      <c r="M3302" s="400"/>
      <c r="N3302" s="400"/>
      <c r="O3302" s="400"/>
      <c r="P3302" s="400"/>
      <c r="Q3302" s="400"/>
      <c r="R3302" s="400"/>
      <c r="S3302" s="400"/>
      <c r="T3302" s="400"/>
      <c r="V3302" s="403"/>
      <c r="W3302" s="403"/>
      <c r="X3302" s="403"/>
      <c r="Y3302" s="400"/>
      <c r="Z3302" s="400"/>
      <c r="AA3302" s="400"/>
      <c r="AB3302" s="400"/>
      <c r="AC3302" s="400"/>
      <c r="AD3302" s="400"/>
      <c r="AE3302" s="400"/>
      <c r="AF3302" s="400"/>
      <c r="AG3302" s="408"/>
      <c r="AH3302" s="400"/>
      <c r="AI3302" s="400"/>
      <c r="AJ3302" s="400"/>
      <c r="AK3302" s="400"/>
      <c r="AL3302" s="6"/>
      <c r="AM3302" s="6"/>
      <c r="AN3302" s="8"/>
    </row>
    <row r="3303" spans="1:40">
      <c r="A3303" s="725"/>
      <c r="B3303" s="727"/>
      <c r="C3303" s="726"/>
      <c r="D3303" s="726"/>
      <c r="E3303" s="400"/>
      <c r="F3303" s="401"/>
      <c r="G3303" s="400"/>
      <c r="H3303" s="400"/>
      <c r="I3303" s="400"/>
      <c r="J3303" s="409"/>
      <c r="K3303" s="400"/>
      <c r="L3303" s="400"/>
      <c r="M3303" s="400"/>
      <c r="N3303" s="400"/>
      <c r="O3303" s="400"/>
      <c r="P3303" s="400"/>
      <c r="Q3303" s="400"/>
      <c r="R3303" s="400"/>
      <c r="S3303" s="400"/>
      <c r="T3303" s="400"/>
      <c r="V3303" s="403"/>
      <c r="W3303" s="403"/>
      <c r="X3303" s="403"/>
      <c r="Y3303" s="400"/>
      <c r="Z3303" s="400"/>
      <c r="AA3303" s="400"/>
      <c r="AB3303" s="400"/>
      <c r="AC3303" s="400"/>
      <c r="AD3303" s="400"/>
      <c r="AE3303" s="400"/>
      <c r="AF3303" s="400"/>
      <c r="AG3303" s="408"/>
      <c r="AH3303" s="400"/>
      <c r="AI3303" s="400"/>
      <c r="AJ3303" s="400"/>
      <c r="AK3303" s="400"/>
      <c r="AL3303" s="6"/>
      <c r="AM3303" s="6"/>
      <c r="AN3303" s="8"/>
    </row>
    <row r="3304" spans="1:40">
      <c r="A3304" s="725"/>
      <c r="B3304" s="727"/>
      <c r="C3304" s="726"/>
      <c r="D3304" s="726"/>
      <c r="E3304" s="400"/>
      <c r="F3304" s="401"/>
      <c r="G3304" s="400"/>
      <c r="H3304" s="400"/>
      <c r="I3304" s="400"/>
      <c r="J3304" s="409"/>
      <c r="K3304" s="400"/>
      <c r="L3304" s="400"/>
      <c r="M3304" s="400"/>
      <c r="N3304" s="400"/>
      <c r="O3304" s="400"/>
      <c r="P3304" s="400"/>
      <c r="Q3304" s="400"/>
      <c r="R3304" s="400"/>
      <c r="S3304" s="400"/>
      <c r="T3304" s="400"/>
      <c r="V3304" s="403"/>
      <c r="W3304" s="403"/>
      <c r="X3304" s="403"/>
      <c r="Y3304" s="400"/>
      <c r="Z3304" s="400"/>
      <c r="AA3304" s="400"/>
      <c r="AB3304" s="400"/>
      <c r="AC3304" s="400"/>
      <c r="AD3304" s="400"/>
      <c r="AE3304" s="400"/>
      <c r="AF3304" s="400"/>
      <c r="AG3304" s="408"/>
      <c r="AH3304" s="400"/>
      <c r="AI3304" s="400"/>
      <c r="AJ3304" s="400"/>
      <c r="AK3304" s="400"/>
      <c r="AL3304" s="6"/>
      <c r="AM3304" s="6"/>
      <c r="AN3304" s="8"/>
    </row>
    <row r="3305" spans="1:40">
      <c r="A3305" s="725"/>
      <c r="B3305" s="727"/>
      <c r="C3305" s="726"/>
      <c r="D3305" s="726"/>
      <c r="E3305" s="400"/>
      <c r="F3305" s="401"/>
      <c r="G3305" s="400"/>
      <c r="H3305" s="400"/>
      <c r="I3305" s="400"/>
      <c r="J3305" s="409"/>
      <c r="K3305" s="400"/>
      <c r="L3305" s="400"/>
      <c r="M3305" s="400"/>
      <c r="N3305" s="400"/>
      <c r="O3305" s="400"/>
      <c r="P3305" s="400"/>
      <c r="Q3305" s="400"/>
      <c r="R3305" s="400"/>
      <c r="S3305" s="400"/>
      <c r="T3305" s="400"/>
      <c r="V3305" s="403"/>
      <c r="W3305" s="403"/>
      <c r="X3305" s="403"/>
      <c r="Y3305" s="400"/>
      <c r="Z3305" s="400"/>
      <c r="AA3305" s="400"/>
      <c r="AB3305" s="400"/>
      <c r="AC3305" s="400"/>
      <c r="AD3305" s="400"/>
      <c r="AE3305" s="400"/>
      <c r="AF3305" s="400"/>
      <c r="AG3305" s="408"/>
      <c r="AH3305" s="400"/>
      <c r="AI3305" s="400"/>
      <c r="AJ3305" s="400"/>
      <c r="AK3305" s="400"/>
      <c r="AL3305" s="6"/>
      <c r="AM3305" s="6"/>
      <c r="AN3305" s="8"/>
    </row>
    <row r="3306" spans="1:40">
      <c r="A3306" s="725"/>
      <c r="B3306" s="727"/>
      <c r="C3306" s="726"/>
      <c r="D3306" s="726"/>
      <c r="E3306" s="400"/>
      <c r="F3306" s="401"/>
      <c r="G3306" s="400"/>
      <c r="H3306" s="400"/>
      <c r="I3306" s="400"/>
      <c r="J3306" s="409"/>
      <c r="K3306" s="400"/>
      <c r="L3306" s="400"/>
      <c r="M3306" s="400"/>
      <c r="N3306" s="400"/>
      <c r="O3306" s="400"/>
      <c r="P3306" s="400"/>
      <c r="Q3306" s="400"/>
      <c r="R3306" s="400"/>
      <c r="S3306" s="400"/>
      <c r="T3306" s="400"/>
      <c r="V3306" s="403"/>
      <c r="W3306" s="403"/>
      <c r="X3306" s="403"/>
      <c r="Y3306" s="400"/>
      <c r="Z3306" s="400"/>
      <c r="AA3306" s="400"/>
      <c r="AB3306" s="400"/>
      <c r="AC3306" s="400"/>
      <c r="AD3306" s="400"/>
      <c r="AE3306" s="400"/>
      <c r="AF3306" s="400"/>
      <c r="AG3306" s="408"/>
      <c r="AH3306" s="400"/>
      <c r="AI3306" s="400"/>
      <c r="AJ3306" s="400"/>
      <c r="AK3306" s="400"/>
      <c r="AL3306" s="6"/>
      <c r="AM3306" s="6"/>
      <c r="AN3306" s="8"/>
    </row>
    <row r="3307" spans="1:40">
      <c r="A3307" s="725"/>
      <c r="B3307" s="727"/>
      <c r="C3307" s="726"/>
      <c r="D3307" s="726"/>
      <c r="E3307" s="400"/>
      <c r="F3307" s="401"/>
      <c r="G3307" s="400"/>
      <c r="H3307" s="400"/>
      <c r="I3307" s="400"/>
      <c r="J3307" s="409"/>
      <c r="K3307" s="400"/>
      <c r="L3307" s="400"/>
      <c r="M3307" s="400"/>
      <c r="N3307" s="400"/>
      <c r="O3307" s="400"/>
      <c r="P3307" s="400"/>
      <c r="Q3307" s="400"/>
      <c r="R3307" s="400"/>
      <c r="S3307" s="400"/>
      <c r="T3307" s="400"/>
      <c r="V3307" s="403"/>
      <c r="W3307" s="403"/>
      <c r="X3307" s="403"/>
      <c r="Y3307" s="400"/>
      <c r="Z3307" s="400"/>
      <c r="AA3307" s="400"/>
      <c r="AB3307" s="400"/>
      <c r="AC3307" s="400"/>
      <c r="AD3307" s="400"/>
      <c r="AE3307" s="400"/>
      <c r="AF3307" s="400"/>
      <c r="AG3307" s="408"/>
      <c r="AH3307" s="400"/>
      <c r="AI3307" s="400"/>
      <c r="AJ3307" s="400"/>
      <c r="AK3307" s="400"/>
      <c r="AL3307" s="6"/>
      <c r="AM3307" s="6"/>
      <c r="AN3307" s="8"/>
    </row>
    <row r="3308" spans="1:40">
      <c r="A3308" s="725"/>
      <c r="B3308" s="727"/>
      <c r="C3308" s="726"/>
      <c r="D3308" s="726"/>
      <c r="E3308" s="400"/>
      <c r="F3308" s="401"/>
      <c r="G3308" s="400"/>
      <c r="H3308" s="400"/>
      <c r="I3308" s="400"/>
      <c r="J3308" s="409"/>
      <c r="K3308" s="400"/>
      <c r="L3308" s="400"/>
      <c r="M3308" s="400"/>
      <c r="N3308" s="400"/>
      <c r="O3308" s="400"/>
      <c r="P3308" s="400"/>
      <c r="Q3308" s="400"/>
      <c r="R3308" s="400"/>
      <c r="S3308" s="400"/>
      <c r="T3308" s="400"/>
      <c r="V3308" s="403"/>
      <c r="W3308" s="403"/>
      <c r="X3308" s="403"/>
      <c r="Y3308" s="400"/>
      <c r="Z3308" s="400"/>
      <c r="AA3308" s="400"/>
      <c r="AB3308" s="400"/>
      <c r="AC3308" s="400"/>
      <c r="AD3308" s="400"/>
      <c r="AE3308" s="400"/>
      <c r="AF3308" s="400"/>
      <c r="AG3308" s="408"/>
      <c r="AH3308" s="400"/>
      <c r="AI3308" s="400"/>
      <c r="AJ3308" s="400"/>
      <c r="AK3308" s="400"/>
      <c r="AL3308" s="6"/>
      <c r="AM3308" s="6"/>
      <c r="AN3308" s="8"/>
    </row>
    <row r="3309" spans="1:40">
      <c r="A3309" s="725"/>
      <c r="B3309" s="727"/>
      <c r="C3309" s="726"/>
      <c r="D3309" s="726"/>
      <c r="E3309" s="400"/>
      <c r="F3309" s="401"/>
      <c r="G3309" s="400"/>
      <c r="H3309" s="400"/>
      <c r="I3309" s="400"/>
      <c r="J3309" s="409"/>
      <c r="K3309" s="400"/>
      <c r="L3309" s="400"/>
      <c r="M3309" s="400"/>
      <c r="N3309" s="400"/>
      <c r="O3309" s="400"/>
      <c r="P3309" s="400"/>
      <c r="Q3309" s="400"/>
      <c r="R3309" s="400"/>
      <c r="S3309" s="400"/>
      <c r="T3309" s="400"/>
      <c r="V3309" s="403"/>
      <c r="W3309" s="403"/>
      <c r="X3309" s="403"/>
      <c r="Y3309" s="400"/>
      <c r="Z3309" s="400"/>
      <c r="AA3309" s="400"/>
      <c r="AB3309" s="400"/>
      <c r="AC3309" s="400"/>
      <c r="AD3309" s="400"/>
      <c r="AE3309" s="400"/>
      <c r="AF3309" s="400"/>
      <c r="AG3309" s="408"/>
      <c r="AH3309" s="400"/>
      <c r="AI3309" s="400"/>
      <c r="AJ3309" s="400"/>
      <c r="AK3309" s="400"/>
      <c r="AL3309" s="6"/>
      <c r="AM3309" s="6"/>
      <c r="AN3309" s="8"/>
    </row>
    <row r="3310" spans="1:40">
      <c r="A3310" s="725"/>
      <c r="B3310" s="727"/>
      <c r="C3310" s="726"/>
      <c r="D3310" s="726"/>
      <c r="E3310" s="400"/>
      <c r="F3310" s="401"/>
      <c r="G3310" s="400"/>
      <c r="H3310" s="400"/>
      <c r="I3310" s="400"/>
      <c r="J3310" s="409"/>
      <c r="K3310" s="400"/>
      <c r="L3310" s="400"/>
      <c r="M3310" s="400"/>
      <c r="N3310" s="400"/>
      <c r="O3310" s="400"/>
      <c r="P3310" s="400"/>
      <c r="Q3310" s="400"/>
      <c r="R3310" s="400"/>
      <c r="S3310" s="400"/>
      <c r="T3310" s="400"/>
      <c r="V3310" s="403"/>
      <c r="W3310" s="403"/>
      <c r="X3310" s="403"/>
      <c r="Y3310" s="400"/>
      <c r="Z3310" s="400"/>
      <c r="AA3310" s="400"/>
      <c r="AB3310" s="400"/>
      <c r="AC3310" s="400"/>
      <c r="AD3310" s="400"/>
      <c r="AE3310" s="400"/>
      <c r="AF3310" s="400"/>
      <c r="AG3310" s="408"/>
      <c r="AH3310" s="400"/>
      <c r="AI3310" s="400"/>
      <c r="AJ3310" s="400"/>
      <c r="AK3310" s="400"/>
      <c r="AL3310" s="6"/>
      <c r="AM3310" s="6"/>
      <c r="AN3310" s="8"/>
    </row>
    <row r="3311" spans="1:40">
      <c r="A3311" s="725"/>
      <c r="B3311" s="727"/>
      <c r="C3311" s="726"/>
      <c r="D3311" s="726"/>
      <c r="E3311" s="400"/>
      <c r="F3311" s="401"/>
      <c r="G3311" s="400"/>
      <c r="H3311" s="400"/>
      <c r="I3311" s="400"/>
      <c r="J3311" s="409"/>
      <c r="K3311" s="400"/>
      <c r="L3311" s="400"/>
      <c r="M3311" s="400"/>
      <c r="N3311" s="400"/>
      <c r="O3311" s="400"/>
      <c r="P3311" s="400"/>
      <c r="Q3311" s="400"/>
      <c r="R3311" s="400"/>
      <c r="S3311" s="400"/>
      <c r="T3311" s="400"/>
      <c r="V3311" s="403"/>
      <c r="W3311" s="403"/>
      <c r="X3311" s="403"/>
      <c r="Y3311" s="400"/>
      <c r="Z3311" s="400"/>
      <c r="AA3311" s="400"/>
      <c r="AB3311" s="400"/>
      <c r="AC3311" s="400"/>
      <c r="AD3311" s="400"/>
      <c r="AE3311" s="400"/>
      <c r="AF3311" s="400"/>
      <c r="AG3311" s="408"/>
      <c r="AH3311" s="400"/>
      <c r="AI3311" s="400"/>
      <c r="AJ3311" s="400"/>
      <c r="AK3311" s="400"/>
      <c r="AL3311" s="6"/>
      <c r="AM3311" s="6"/>
      <c r="AN3311" s="8"/>
    </row>
    <row r="3312" spans="1:40">
      <c r="A3312" s="725"/>
      <c r="B3312" s="727"/>
      <c r="C3312" s="726"/>
      <c r="D3312" s="726"/>
      <c r="E3312" s="400"/>
      <c r="F3312" s="401"/>
      <c r="G3312" s="400"/>
      <c r="H3312" s="400"/>
      <c r="I3312" s="400"/>
      <c r="J3312" s="409"/>
      <c r="K3312" s="400"/>
      <c r="L3312" s="400"/>
      <c r="M3312" s="400"/>
      <c r="N3312" s="400"/>
      <c r="O3312" s="400"/>
      <c r="P3312" s="400"/>
      <c r="Q3312" s="400"/>
      <c r="R3312" s="400"/>
      <c r="S3312" s="400"/>
      <c r="T3312" s="400"/>
      <c r="V3312" s="403"/>
      <c r="W3312" s="403"/>
      <c r="X3312" s="403"/>
      <c r="Y3312" s="400"/>
      <c r="Z3312" s="400"/>
      <c r="AA3312" s="400"/>
      <c r="AB3312" s="400"/>
      <c r="AC3312" s="400"/>
      <c r="AD3312" s="400"/>
      <c r="AE3312" s="400"/>
      <c r="AF3312" s="400"/>
      <c r="AG3312" s="408"/>
      <c r="AH3312" s="400"/>
      <c r="AI3312" s="400"/>
      <c r="AJ3312" s="400"/>
      <c r="AK3312" s="400"/>
      <c r="AL3312" s="6"/>
      <c r="AM3312" s="6"/>
      <c r="AN3312" s="8"/>
    </row>
    <row r="3313" spans="1:40">
      <c r="A3313" s="725"/>
      <c r="B3313" s="727"/>
      <c r="C3313" s="726"/>
      <c r="D3313" s="726"/>
      <c r="E3313" s="400"/>
      <c r="F3313" s="401"/>
      <c r="G3313" s="400"/>
      <c r="H3313" s="400"/>
      <c r="I3313" s="400"/>
      <c r="J3313" s="409"/>
      <c r="K3313" s="400"/>
      <c r="L3313" s="400"/>
      <c r="M3313" s="400"/>
      <c r="N3313" s="400"/>
      <c r="O3313" s="400"/>
      <c r="P3313" s="400"/>
      <c r="Q3313" s="400"/>
      <c r="R3313" s="400"/>
      <c r="S3313" s="400"/>
      <c r="T3313" s="400"/>
      <c r="V3313" s="403"/>
      <c r="W3313" s="403"/>
      <c r="X3313" s="403"/>
      <c r="Y3313" s="400"/>
      <c r="Z3313" s="400"/>
      <c r="AA3313" s="400"/>
      <c r="AB3313" s="400"/>
      <c r="AC3313" s="400"/>
      <c r="AD3313" s="400"/>
      <c r="AE3313" s="400"/>
      <c r="AF3313" s="400"/>
      <c r="AG3313" s="408"/>
      <c r="AH3313" s="400"/>
      <c r="AI3313" s="400"/>
      <c r="AJ3313" s="400"/>
      <c r="AK3313" s="400"/>
      <c r="AL3313" s="6"/>
      <c r="AM3313" s="6"/>
      <c r="AN3313" s="8"/>
    </row>
    <row r="3314" spans="1:40">
      <c r="A3314" s="725"/>
      <c r="B3314" s="727"/>
      <c r="C3314" s="726"/>
      <c r="D3314" s="726"/>
      <c r="E3314" s="400"/>
      <c r="F3314" s="401"/>
      <c r="G3314" s="400"/>
      <c r="H3314" s="400"/>
      <c r="I3314" s="400"/>
      <c r="J3314" s="409"/>
      <c r="K3314" s="400"/>
      <c r="L3314" s="400"/>
      <c r="M3314" s="400"/>
      <c r="N3314" s="400"/>
      <c r="O3314" s="400"/>
      <c r="P3314" s="400"/>
      <c r="Q3314" s="400"/>
      <c r="R3314" s="400"/>
      <c r="S3314" s="400"/>
      <c r="T3314" s="400"/>
      <c r="V3314" s="403"/>
      <c r="W3314" s="403"/>
      <c r="X3314" s="403"/>
      <c r="Y3314" s="400"/>
      <c r="Z3314" s="400"/>
      <c r="AA3314" s="400"/>
      <c r="AB3314" s="400"/>
      <c r="AC3314" s="400"/>
      <c r="AD3314" s="400"/>
      <c r="AE3314" s="400"/>
      <c r="AF3314" s="400"/>
      <c r="AG3314" s="408"/>
      <c r="AH3314" s="400"/>
      <c r="AI3314" s="400"/>
      <c r="AJ3314" s="400"/>
      <c r="AK3314" s="400"/>
      <c r="AL3314" s="6"/>
      <c r="AM3314" s="6"/>
      <c r="AN3314" s="8"/>
    </row>
    <row r="3315" spans="1:40">
      <c r="A3315" s="725"/>
      <c r="B3315" s="727"/>
      <c r="C3315" s="726"/>
      <c r="D3315" s="726"/>
      <c r="E3315" s="400"/>
      <c r="F3315" s="401"/>
      <c r="G3315" s="400"/>
      <c r="H3315" s="400"/>
      <c r="I3315" s="400"/>
      <c r="J3315" s="409"/>
      <c r="K3315" s="400"/>
      <c r="L3315" s="400"/>
      <c r="M3315" s="400"/>
      <c r="N3315" s="400"/>
      <c r="O3315" s="400"/>
      <c r="P3315" s="400"/>
      <c r="Q3315" s="400"/>
      <c r="R3315" s="400"/>
      <c r="S3315" s="400"/>
      <c r="T3315" s="400"/>
      <c r="V3315" s="403"/>
      <c r="W3315" s="403"/>
      <c r="X3315" s="403"/>
      <c r="Y3315" s="400"/>
      <c r="Z3315" s="400"/>
      <c r="AA3315" s="400"/>
      <c r="AB3315" s="400"/>
      <c r="AC3315" s="400"/>
      <c r="AD3315" s="400"/>
      <c r="AE3315" s="400"/>
      <c r="AF3315" s="400"/>
      <c r="AG3315" s="408"/>
      <c r="AH3315" s="400"/>
      <c r="AI3315" s="400"/>
      <c r="AJ3315" s="400"/>
      <c r="AK3315" s="400"/>
      <c r="AL3315" s="6"/>
      <c r="AM3315" s="6"/>
      <c r="AN3315" s="8"/>
    </row>
    <row r="3316" spans="1:40">
      <c r="A3316" s="725"/>
      <c r="B3316" s="727"/>
      <c r="C3316" s="726"/>
      <c r="D3316" s="726"/>
      <c r="E3316" s="400"/>
      <c r="F3316" s="401"/>
      <c r="G3316" s="400"/>
      <c r="H3316" s="400"/>
      <c r="I3316" s="400"/>
      <c r="J3316" s="409"/>
      <c r="K3316" s="400"/>
      <c r="L3316" s="400"/>
      <c r="M3316" s="400"/>
      <c r="N3316" s="400"/>
      <c r="O3316" s="400"/>
      <c r="P3316" s="400"/>
      <c r="Q3316" s="400"/>
      <c r="R3316" s="400"/>
      <c r="S3316" s="400"/>
      <c r="T3316" s="400"/>
      <c r="V3316" s="403"/>
      <c r="W3316" s="403"/>
      <c r="X3316" s="403"/>
      <c r="Y3316" s="400"/>
      <c r="Z3316" s="400"/>
      <c r="AA3316" s="400"/>
      <c r="AB3316" s="400"/>
      <c r="AC3316" s="400"/>
      <c r="AD3316" s="400"/>
      <c r="AE3316" s="400"/>
      <c r="AF3316" s="400"/>
      <c r="AG3316" s="408"/>
      <c r="AH3316" s="400"/>
      <c r="AI3316" s="400"/>
      <c r="AJ3316" s="400"/>
      <c r="AK3316" s="400"/>
      <c r="AL3316" s="6"/>
      <c r="AM3316" s="6"/>
      <c r="AN3316" s="8"/>
    </row>
    <row r="3317" spans="1:40">
      <c r="A3317" s="725"/>
      <c r="B3317" s="727"/>
      <c r="C3317" s="726"/>
      <c r="D3317" s="726"/>
      <c r="E3317" s="400"/>
      <c r="F3317" s="401"/>
      <c r="G3317" s="400"/>
      <c r="H3317" s="400"/>
      <c r="I3317" s="400"/>
      <c r="J3317" s="409"/>
      <c r="K3317" s="400"/>
      <c r="L3317" s="400"/>
      <c r="M3317" s="400"/>
      <c r="N3317" s="400"/>
      <c r="O3317" s="400"/>
      <c r="P3317" s="400"/>
      <c r="Q3317" s="400"/>
      <c r="R3317" s="400"/>
      <c r="S3317" s="400"/>
      <c r="T3317" s="400"/>
      <c r="V3317" s="403"/>
      <c r="W3317" s="403"/>
      <c r="X3317" s="403"/>
      <c r="Y3317" s="400"/>
      <c r="Z3317" s="400"/>
      <c r="AA3317" s="400"/>
      <c r="AB3317" s="400"/>
      <c r="AC3317" s="400"/>
      <c r="AD3317" s="400"/>
      <c r="AE3317" s="400"/>
      <c r="AF3317" s="400"/>
      <c r="AG3317" s="408"/>
      <c r="AH3317" s="400"/>
      <c r="AI3317" s="400"/>
      <c r="AJ3317" s="400"/>
      <c r="AK3317" s="400"/>
      <c r="AL3317" s="6"/>
      <c r="AM3317" s="6"/>
      <c r="AN3317" s="8"/>
    </row>
    <row r="3318" spans="1:40">
      <c r="A3318" s="725"/>
      <c r="B3318" s="727"/>
      <c r="C3318" s="726"/>
      <c r="D3318" s="726"/>
      <c r="E3318" s="400"/>
      <c r="F3318" s="401"/>
      <c r="G3318" s="400"/>
      <c r="H3318" s="400"/>
      <c r="I3318" s="400"/>
      <c r="J3318" s="409"/>
      <c r="K3318" s="400"/>
      <c r="L3318" s="400"/>
      <c r="M3318" s="400"/>
      <c r="N3318" s="400"/>
      <c r="O3318" s="400"/>
      <c r="P3318" s="400"/>
      <c r="Q3318" s="400"/>
      <c r="R3318" s="400"/>
      <c r="S3318" s="400"/>
      <c r="T3318" s="400"/>
      <c r="V3318" s="403"/>
      <c r="W3318" s="403"/>
      <c r="X3318" s="403"/>
      <c r="Y3318" s="400"/>
      <c r="Z3318" s="400"/>
      <c r="AA3318" s="400"/>
      <c r="AB3318" s="400"/>
      <c r="AC3318" s="400"/>
      <c r="AD3318" s="400"/>
      <c r="AE3318" s="400"/>
      <c r="AF3318" s="400"/>
      <c r="AG3318" s="408"/>
      <c r="AH3318" s="400"/>
      <c r="AI3318" s="400"/>
      <c r="AJ3318" s="400"/>
      <c r="AK3318" s="400"/>
      <c r="AL3318" s="6"/>
      <c r="AM3318" s="6"/>
      <c r="AN3318" s="8"/>
    </row>
    <row r="3319" spans="1:40">
      <c r="A3319" s="725"/>
      <c r="B3319" s="727"/>
      <c r="C3319" s="726"/>
      <c r="D3319" s="726"/>
      <c r="E3319" s="400"/>
      <c r="F3319" s="401"/>
      <c r="G3319" s="400"/>
      <c r="H3319" s="400"/>
      <c r="I3319" s="400"/>
      <c r="J3319" s="409"/>
      <c r="K3319" s="400"/>
      <c r="L3319" s="400"/>
      <c r="M3319" s="400"/>
      <c r="N3319" s="400"/>
      <c r="O3319" s="400"/>
      <c r="P3319" s="400"/>
      <c r="Q3319" s="400"/>
      <c r="R3319" s="400"/>
      <c r="S3319" s="400"/>
      <c r="T3319" s="400"/>
      <c r="V3319" s="403"/>
      <c r="W3319" s="403"/>
      <c r="X3319" s="403"/>
      <c r="Y3319" s="400"/>
      <c r="Z3319" s="400"/>
      <c r="AA3319" s="400"/>
      <c r="AB3319" s="400"/>
      <c r="AC3319" s="400"/>
      <c r="AD3319" s="400"/>
      <c r="AE3319" s="400"/>
      <c r="AF3319" s="400"/>
      <c r="AG3319" s="408"/>
      <c r="AH3319" s="400"/>
      <c r="AI3319" s="400"/>
      <c r="AJ3319" s="400"/>
      <c r="AK3319" s="400"/>
      <c r="AL3319" s="6"/>
      <c r="AM3319" s="6"/>
      <c r="AN3319" s="8"/>
    </row>
    <row r="3320" spans="1:40">
      <c r="A3320" s="725"/>
      <c r="B3320" s="727"/>
      <c r="C3320" s="726"/>
      <c r="D3320" s="726"/>
      <c r="E3320" s="400"/>
      <c r="F3320" s="401"/>
      <c r="G3320" s="400"/>
      <c r="H3320" s="400"/>
      <c r="I3320" s="400"/>
      <c r="J3320" s="409"/>
      <c r="K3320" s="400"/>
      <c r="L3320" s="400"/>
      <c r="M3320" s="400"/>
      <c r="N3320" s="400"/>
      <c r="O3320" s="400"/>
      <c r="P3320" s="400"/>
      <c r="Q3320" s="400"/>
      <c r="R3320" s="400"/>
      <c r="S3320" s="400"/>
      <c r="T3320" s="400"/>
      <c r="V3320" s="403"/>
      <c r="W3320" s="403"/>
      <c r="X3320" s="403"/>
      <c r="Y3320" s="400"/>
      <c r="Z3320" s="400"/>
      <c r="AA3320" s="400"/>
      <c r="AB3320" s="400"/>
      <c r="AC3320" s="400"/>
      <c r="AD3320" s="400"/>
      <c r="AE3320" s="400"/>
      <c r="AF3320" s="400"/>
      <c r="AG3320" s="408"/>
      <c r="AH3320" s="400"/>
      <c r="AI3320" s="400"/>
      <c r="AJ3320" s="400"/>
      <c r="AK3320" s="400"/>
      <c r="AL3320" s="6"/>
      <c r="AM3320" s="6"/>
      <c r="AN3320" s="8"/>
    </row>
    <row r="3321" spans="1:40">
      <c r="A3321" s="725"/>
      <c r="B3321" s="727"/>
      <c r="C3321" s="726"/>
      <c r="D3321" s="726"/>
      <c r="E3321" s="400"/>
      <c r="F3321" s="401"/>
      <c r="G3321" s="400"/>
      <c r="H3321" s="400"/>
      <c r="I3321" s="400"/>
      <c r="J3321" s="409"/>
      <c r="K3321" s="400"/>
      <c r="L3321" s="400"/>
      <c r="M3321" s="400"/>
      <c r="N3321" s="400"/>
      <c r="O3321" s="400"/>
      <c r="P3321" s="400"/>
      <c r="Q3321" s="400"/>
      <c r="R3321" s="400"/>
      <c r="S3321" s="400"/>
      <c r="T3321" s="400"/>
      <c r="V3321" s="403"/>
      <c r="W3321" s="403"/>
      <c r="X3321" s="403"/>
      <c r="Y3321" s="400"/>
      <c r="Z3321" s="400"/>
      <c r="AA3321" s="400"/>
      <c r="AB3321" s="400"/>
      <c r="AC3321" s="400"/>
      <c r="AD3321" s="400"/>
      <c r="AE3321" s="400"/>
      <c r="AF3321" s="400"/>
      <c r="AG3321" s="408"/>
      <c r="AH3321" s="400"/>
      <c r="AI3321" s="400"/>
      <c r="AJ3321" s="400"/>
      <c r="AK3321" s="400"/>
      <c r="AL3321" s="6"/>
      <c r="AM3321" s="6"/>
      <c r="AN3321" s="8"/>
    </row>
    <row r="3322" spans="1:40">
      <c r="A3322" s="725"/>
      <c r="B3322" s="727"/>
      <c r="C3322" s="726"/>
      <c r="D3322" s="726"/>
      <c r="E3322" s="400"/>
      <c r="F3322" s="401"/>
      <c r="G3322" s="400"/>
      <c r="H3322" s="400"/>
      <c r="I3322" s="400"/>
      <c r="J3322" s="409"/>
      <c r="K3322" s="400"/>
      <c r="L3322" s="400"/>
      <c r="M3322" s="400"/>
      <c r="N3322" s="400"/>
      <c r="O3322" s="400"/>
      <c r="P3322" s="400"/>
      <c r="Q3322" s="400"/>
      <c r="R3322" s="400"/>
      <c r="S3322" s="400"/>
      <c r="T3322" s="400"/>
      <c r="V3322" s="403"/>
      <c r="W3322" s="403"/>
      <c r="X3322" s="403"/>
      <c r="Y3322" s="400"/>
      <c r="Z3322" s="400"/>
      <c r="AA3322" s="400"/>
      <c r="AB3322" s="400"/>
      <c r="AC3322" s="400"/>
      <c r="AD3322" s="400"/>
      <c r="AE3322" s="400"/>
      <c r="AF3322" s="400"/>
      <c r="AG3322" s="408"/>
      <c r="AH3322" s="400"/>
      <c r="AI3322" s="400"/>
      <c r="AJ3322" s="400"/>
      <c r="AK3322" s="400"/>
      <c r="AL3322" s="6"/>
      <c r="AM3322" s="6"/>
      <c r="AN3322" s="8"/>
    </row>
    <row r="3323" spans="1:40">
      <c r="A3323" s="725"/>
      <c r="B3323" s="727"/>
      <c r="C3323" s="726"/>
      <c r="D3323" s="726"/>
      <c r="E3323" s="400"/>
      <c r="F3323" s="401"/>
      <c r="G3323" s="400"/>
      <c r="H3323" s="400"/>
      <c r="I3323" s="400"/>
      <c r="J3323" s="409"/>
      <c r="K3323" s="400"/>
      <c r="L3323" s="400"/>
      <c r="M3323" s="400"/>
      <c r="N3323" s="400"/>
      <c r="O3323" s="400"/>
      <c r="P3323" s="400"/>
      <c r="Q3323" s="400"/>
      <c r="R3323" s="400"/>
      <c r="S3323" s="400"/>
      <c r="T3323" s="400"/>
      <c r="V3323" s="403"/>
      <c r="W3323" s="403"/>
      <c r="X3323" s="403"/>
      <c r="Y3323" s="400"/>
      <c r="Z3323" s="400"/>
      <c r="AA3323" s="400"/>
      <c r="AB3323" s="400"/>
      <c r="AC3323" s="400"/>
      <c r="AD3323" s="400"/>
      <c r="AE3323" s="400"/>
      <c r="AF3323" s="400"/>
      <c r="AG3323" s="408"/>
      <c r="AH3323" s="400"/>
      <c r="AI3323" s="400"/>
      <c r="AJ3323" s="400"/>
      <c r="AK3323" s="400"/>
      <c r="AL3323" s="6"/>
      <c r="AM3323" s="6"/>
      <c r="AN3323" s="8"/>
    </row>
    <row r="3324" spans="1:40">
      <c r="A3324" s="725"/>
      <c r="B3324" s="727"/>
      <c r="C3324" s="726"/>
      <c r="D3324" s="726"/>
      <c r="E3324" s="400"/>
      <c r="F3324" s="401"/>
      <c r="G3324" s="400"/>
      <c r="H3324" s="400"/>
      <c r="I3324" s="400"/>
      <c r="J3324" s="409"/>
      <c r="K3324" s="400"/>
      <c r="L3324" s="400"/>
      <c r="M3324" s="400"/>
      <c r="N3324" s="400"/>
      <c r="O3324" s="400"/>
      <c r="P3324" s="400"/>
      <c r="Q3324" s="400"/>
      <c r="R3324" s="400"/>
      <c r="S3324" s="400"/>
      <c r="T3324" s="400"/>
      <c r="V3324" s="403"/>
      <c r="W3324" s="403"/>
      <c r="X3324" s="403"/>
      <c r="Y3324" s="400"/>
      <c r="Z3324" s="400"/>
      <c r="AA3324" s="400"/>
      <c r="AB3324" s="400"/>
      <c r="AC3324" s="400"/>
      <c r="AD3324" s="400"/>
      <c r="AE3324" s="400"/>
      <c r="AF3324" s="400"/>
      <c r="AG3324" s="408"/>
      <c r="AH3324" s="400"/>
      <c r="AI3324" s="400"/>
      <c r="AJ3324" s="400"/>
      <c r="AK3324" s="400"/>
      <c r="AL3324" s="6"/>
      <c r="AM3324" s="6"/>
      <c r="AN3324" s="8"/>
    </row>
    <row r="3325" spans="1:40">
      <c r="A3325" s="725"/>
      <c r="B3325" s="727"/>
      <c r="C3325" s="726"/>
      <c r="D3325" s="726"/>
      <c r="E3325" s="400"/>
      <c r="F3325" s="401"/>
      <c r="G3325" s="400"/>
      <c r="H3325" s="400"/>
      <c r="I3325" s="400"/>
      <c r="J3325" s="409"/>
      <c r="K3325" s="400"/>
      <c r="L3325" s="400"/>
      <c r="M3325" s="400"/>
      <c r="N3325" s="400"/>
      <c r="O3325" s="400"/>
      <c r="P3325" s="400"/>
      <c r="Q3325" s="400"/>
      <c r="R3325" s="400"/>
      <c r="S3325" s="400"/>
      <c r="T3325" s="400"/>
      <c r="V3325" s="403"/>
      <c r="W3325" s="403"/>
      <c r="X3325" s="403"/>
      <c r="Y3325" s="400"/>
      <c r="Z3325" s="400"/>
      <c r="AA3325" s="400"/>
      <c r="AB3325" s="400"/>
      <c r="AC3325" s="400"/>
      <c r="AD3325" s="400"/>
      <c r="AE3325" s="400"/>
      <c r="AF3325" s="400"/>
      <c r="AG3325" s="408"/>
      <c r="AH3325" s="400"/>
      <c r="AI3325" s="400"/>
      <c r="AJ3325" s="400"/>
      <c r="AK3325" s="400"/>
      <c r="AL3325" s="6"/>
      <c r="AM3325" s="6"/>
      <c r="AN3325" s="8"/>
    </row>
    <row r="3326" spans="1:40">
      <c r="A3326" s="725"/>
      <c r="B3326" s="727"/>
      <c r="C3326" s="726"/>
      <c r="D3326" s="726"/>
      <c r="E3326" s="400"/>
      <c r="F3326" s="401"/>
      <c r="G3326" s="400"/>
      <c r="H3326" s="400"/>
      <c r="I3326" s="400"/>
      <c r="J3326" s="409"/>
      <c r="K3326" s="400"/>
      <c r="L3326" s="400"/>
      <c r="M3326" s="400"/>
      <c r="N3326" s="400"/>
      <c r="O3326" s="400"/>
      <c r="P3326" s="400"/>
      <c r="Q3326" s="400"/>
      <c r="R3326" s="400"/>
      <c r="S3326" s="400"/>
      <c r="T3326" s="400"/>
      <c r="V3326" s="403"/>
      <c r="W3326" s="403"/>
      <c r="X3326" s="403"/>
      <c r="Y3326" s="400"/>
      <c r="Z3326" s="400"/>
      <c r="AA3326" s="400"/>
      <c r="AB3326" s="400"/>
      <c r="AC3326" s="400"/>
      <c r="AD3326" s="400"/>
      <c r="AE3326" s="400"/>
      <c r="AF3326" s="400"/>
      <c r="AG3326" s="408"/>
      <c r="AH3326" s="400"/>
      <c r="AI3326" s="400"/>
      <c r="AJ3326" s="400"/>
      <c r="AK3326" s="400"/>
      <c r="AL3326" s="6"/>
      <c r="AM3326" s="6"/>
      <c r="AN3326" s="8"/>
    </row>
    <row r="3327" spans="1:40">
      <c r="A3327" s="725"/>
      <c r="B3327" s="727"/>
      <c r="C3327" s="726"/>
      <c r="D3327" s="726"/>
      <c r="E3327" s="400"/>
      <c r="F3327" s="401"/>
      <c r="G3327" s="400"/>
      <c r="H3327" s="400"/>
      <c r="I3327" s="400"/>
      <c r="J3327" s="409"/>
      <c r="K3327" s="400"/>
      <c r="L3327" s="400"/>
      <c r="M3327" s="400"/>
      <c r="N3327" s="400"/>
      <c r="O3327" s="400"/>
      <c r="P3327" s="400"/>
      <c r="Q3327" s="400"/>
      <c r="R3327" s="400"/>
      <c r="S3327" s="400"/>
      <c r="T3327" s="400"/>
      <c r="V3327" s="403"/>
      <c r="W3327" s="403"/>
      <c r="X3327" s="403"/>
      <c r="Y3327" s="400"/>
      <c r="Z3327" s="400"/>
      <c r="AA3327" s="400"/>
      <c r="AB3327" s="400"/>
      <c r="AC3327" s="400"/>
      <c r="AD3327" s="400"/>
      <c r="AE3327" s="400"/>
      <c r="AF3327" s="400"/>
      <c r="AG3327" s="408"/>
      <c r="AH3327" s="400"/>
      <c r="AI3327" s="400"/>
      <c r="AJ3327" s="400"/>
      <c r="AK3327" s="400"/>
      <c r="AL3327" s="6"/>
      <c r="AM3327" s="6"/>
      <c r="AN3327" s="8"/>
    </row>
    <row r="3328" spans="1:40">
      <c r="A3328" s="725"/>
      <c r="B3328" s="727"/>
      <c r="C3328" s="726"/>
      <c r="D3328" s="726"/>
      <c r="E3328" s="400"/>
      <c r="F3328" s="401"/>
      <c r="G3328" s="400"/>
      <c r="H3328" s="400"/>
      <c r="I3328" s="400"/>
      <c r="J3328" s="409"/>
      <c r="K3328" s="400"/>
      <c r="L3328" s="400"/>
      <c r="M3328" s="400"/>
      <c r="N3328" s="400"/>
      <c r="O3328" s="400"/>
      <c r="P3328" s="400"/>
      <c r="Q3328" s="400"/>
      <c r="R3328" s="400"/>
      <c r="S3328" s="400"/>
      <c r="T3328" s="400"/>
      <c r="V3328" s="403"/>
      <c r="W3328" s="403"/>
      <c r="X3328" s="403"/>
      <c r="Y3328" s="400"/>
      <c r="Z3328" s="400"/>
      <c r="AA3328" s="400"/>
      <c r="AB3328" s="400"/>
      <c r="AC3328" s="400"/>
      <c r="AD3328" s="400"/>
      <c r="AE3328" s="400"/>
      <c r="AF3328" s="400"/>
      <c r="AG3328" s="408"/>
      <c r="AH3328" s="400"/>
      <c r="AI3328" s="400"/>
      <c r="AJ3328" s="400"/>
      <c r="AK3328" s="400"/>
      <c r="AL3328" s="6"/>
      <c r="AM3328" s="6"/>
      <c r="AN3328" s="8"/>
    </row>
    <row r="3329" spans="1:40">
      <c r="A3329" s="725"/>
      <c r="B3329" s="727"/>
      <c r="C3329" s="726"/>
      <c r="D3329" s="726"/>
      <c r="E3329" s="400"/>
      <c r="F3329" s="401"/>
      <c r="G3329" s="400"/>
      <c r="H3329" s="400"/>
      <c r="I3329" s="400"/>
      <c r="J3329" s="409"/>
      <c r="K3329" s="400"/>
      <c r="L3329" s="400"/>
      <c r="M3329" s="400"/>
      <c r="N3329" s="400"/>
      <c r="O3329" s="400"/>
      <c r="P3329" s="400"/>
      <c r="Q3329" s="400"/>
      <c r="R3329" s="400"/>
      <c r="S3329" s="400"/>
      <c r="T3329" s="400"/>
      <c r="V3329" s="403"/>
      <c r="W3329" s="403"/>
      <c r="X3329" s="403"/>
      <c r="Y3329" s="400"/>
      <c r="Z3329" s="400"/>
      <c r="AA3329" s="400"/>
      <c r="AB3329" s="400"/>
      <c r="AC3329" s="400"/>
      <c r="AD3329" s="400"/>
      <c r="AE3329" s="400"/>
      <c r="AF3329" s="400"/>
      <c r="AG3329" s="408"/>
      <c r="AH3329" s="400"/>
      <c r="AI3329" s="400"/>
      <c r="AJ3329" s="400"/>
      <c r="AK3329" s="400"/>
      <c r="AL3329" s="6"/>
      <c r="AM3329" s="6"/>
      <c r="AN3329" s="8"/>
    </row>
    <row r="3330" spans="1:40">
      <c r="A3330" s="725"/>
      <c r="B3330" s="727"/>
      <c r="C3330" s="726"/>
      <c r="D3330" s="726"/>
      <c r="E3330" s="400"/>
      <c r="F3330" s="401"/>
      <c r="G3330" s="400"/>
      <c r="H3330" s="400"/>
      <c r="I3330" s="400"/>
      <c r="J3330" s="409"/>
      <c r="K3330" s="400"/>
      <c r="L3330" s="400"/>
      <c r="M3330" s="400"/>
      <c r="N3330" s="400"/>
      <c r="O3330" s="400"/>
      <c r="P3330" s="400"/>
      <c r="Q3330" s="400"/>
      <c r="R3330" s="400"/>
      <c r="S3330" s="400"/>
      <c r="T3330" s="400"/>
      <c r="V3330" s="403"/>
      <c r="W3330" s="403"/>
      <c r="X3330" s="403"/>
      <c r="Y3330" s="400"/>
      <c r="Z3330" s="400"/>
      <c r="AA3330" s="400"/>
      <c r="AB3330" s="400"/>
      <c r="AC3330" s="400"/>
      <c r="AD3330" s="400"/>
      <c r="AE3330" s="400"/>
      <c r="AF3330" s="400"/>
      <c r="AG3330" s="408"/>
      <c r="AH3330" s="400"/>
      <c r="AI3330" s="400"/>
      <c r="AJ3330" s="400"/>
      <c r="AK3330" s="400"/>
      <c r="AL3330" s="6"/>
      <c r="AM3330" s="6"/>
      <c r="AN3330" s="8"/>
    </row>
    <row r="3331" spans="1:40">
      <c r="A3331" s="725"/>
      <c r="B3331" s="727"/>
      <c r="C3331" s="726"/>
      <c r="D3331" s="726"/>
      <c r="E3331" s="400"/>
      <c r="F3331" s="401"/>
      <c r="G3331" s="400"/>
      <c r="H3331" s="400"/>
      <c r="I3331" s="400"/>
      <c r="J3331" s="409"/>
      <c r="K3331" s="400"/>
      <c r="L3331" s="400"/>
      <c r="M3331" s="400"/>
      <c r="N3331" s="400"/>
      <c r="O3331" s="400"/>
      <c r="P3331" s="400"/>
      <c r="Q3331" s="400"/>
      <c r="R3331" s="400"/>
      <c r="S3331" s="400"/>
      <c r="T3331" s="400"/>
      <c r="V3331" s="403"/>
      <c r="W3331" s="403"/>
      <c r="X3331" s="403"/>
      <c r="Y3331" s="400"/>
      <c r="Z3331" s="400"/>
      <c r="AA3331" s="400"/>
      <c r="AB3331" s="400"/>
      <c r="AC3331" s="400"/>
      <c r="AD3331" s="400"/>
      <c r="AE3331" s="400"/>
      <c r="AF3331" s="400"/>
      <c r="AG3331" s="408"/>
      <c r="AH3331" s="400"/>
      <c r="AI3331" s="400"/>
      <c r="AJ3331" s="400"/>
      <c r="AK3331" s="400"/>
      <c r="AL3331" s="6"/>
      <c r="AM3331" s="6"/>
      <c r="AN3331" s="8"/>
    </row>
    <row r="3332" spans="1:40">
      <c r="A3332" s="725"/>
      <c r="B3332" s="727"/>
      <c r="C3332" s="726"/>
      <c r="D3332" s="726"/>
      <c r="E3332" s="400"/>
      <c r="F3332" s="401"/>
      <c r="G3332" s="400"/>
      <c r="H3332" s="400"/>
      <c r="I3332" s="400"/>
      <c r="J3332" s="409"/>
      <c r="K3332" s="400"/>
      <c r="L3332" s="400"/>
      <c r="M3332" s="400"/>
      <c r="N3332" s="400"/>
      <c r="O3332" s="400"/>
      <c r="P3332" s="400"/>
      <c r="Q3332" s="400"/>
      <c r="R3332" s="400"/>
      <c r="S3332" s="400"/>
      <c r="T3332" s="400"/>
      <c r="W3332" s="403"/>
      <c r="X3332" s="403"/>
      <c r="Y3332" s="400"/>
      <c r="Z3332" s="400"/>
      <c r="AA3332" s="400"/>
      <c r="AB3332" s="400"/>
      <c r="AC3332" s="400"/>
      <c r="AD3332" s="400"/>
      <c r="AE3332" s="400"/>
      <c r="AF3332" s="400"/>
      <c r="AG3332" s="408"/>
      <c r="AH3332" s="400"/>
      <c r="AI3332" s="400"/>
      <c r="AJ3332" s="400"/>
      <c r="AK3332" s="400"/>
      <c r="AL3332" s="6"/>
      <c r="AM3332" s="6"/>
      <c r="AN3332" s="8"/>
    </row>
    <row r="3333" spans="1:40">
      <c r="A3333" s="725"/>
      <c r="B3333" s="727"/>
      <c r="C3333" s="726"/>
      <c r="D3333" s="726"/>
      <c r="E3333" s="400"/>
      <c r="F3333" s="401"/>
      <c r="G3333" s="400"/>
      <c r="H3333" s="400"/>
      <c r="I3333" s="400"/>
      <c r="J3333" s="409"/>
      <c r="K3333" s="400"/>
      <c r="L3333" s="400"/>
      <c r="M3333" s="400"/>
      <c r="N3333" s="400"/>
      <c r="O3333" s="400"/>
      <c r="P3333" s="400"/>
      <c r="Q3333" s="400"/>
      <c r="R3333" s="400"/>
      <c r="S3333" s="400"/>
      <c r="T3333" s="400"/>
      <c r="V3333" s="403"/>
      <c r="W3333" s="403"/>
      <c r="X3333" s="403"/>
      <c r="Y3333" s="400"/>
      <c r="Z3333" s="400"/>
      <c r="AA3333" s="400"/>
      <c r="AB3333" s="400"/>
      <c r="AC3333" s="400"/>
      <c r="AD3333" s="400"/>
      <c r="AE3333" s="400"/>
      <c r="AF3333" s="400"/>
      <c r="AG3333" s="408"/>
      <c r="AH3333" s="400"/>
      <c r="AI3333" s="400"/>
      <c r="AJ3333" s="400"/>
      <c r="AK3333" s="400"/>
      <c r="AL3333" s="6"/>
      <c r="AM3333" s="6"/>
      <c r="AN3333" s="8"/>
    </row>
    <row r="3334" spans="1:40">
      <c r="A3334" s="725"/>
      <c r="B3334" s="727"/>
      <c r="C3334" s="726"/>
      <c r="D3334" s="726"/>
      <c r="E3334" s="400"/>
      <c r="F3334" s="401"/>
      <c r="G3334" s="400"/>
      <c r="H3334" s="400"/>
      <c r="I3334" s="400"/>
      <c r="J3334" s="409"/>
      <c r="K3334" s="400"/>
      <c r="L3334" s="400"/>
      <c r="M3334" s="400"/>
      <c r="N3334" s="400"/>
      <c r="O3334" s="400"/>
      <c r="P3334" s="400"/>
      <c r="Q3334" s="400"/>
      <c r="R3334" s="400"/>
      <c r="S3334" s="400"/>
      <c r="T3334" s="400"/>
      <c r="W3334" s="403"/>
      <c r="X3334" s="403"/>
      <c r="Y3334" s="400"/>
      <c r="Z3334" s="400"/>
      <c r="AA3334" s="400"/>
      <c r="AB3334" s="400"/>
      <c r="AC3334" s="400"/>
      <c r="AD3334" s="400"/>
      <c r="AE3334" s="400"/>
      <c r="AF3334" s="400"/>
      <c r="AG3334" s="408"/>
      <c r="AH3334" s="400"/>
      <c r="AI3334" s="400"/>
      <c r="AJ3334" s="400"/>
      <c r="AK3334" s="400"/>
      <c r="AL3334" s="6"/>
      <c r="AM3334" s="6"/>
      <c r="AN3334" s="8"/>
    </row>
    <row r="3335" spans="1:40">
      <c r="A3335" s="725"/>
      <c r="B3335" s="727"/>
      <c r="C3335" s="726"/>
      <c r="D3335" s="726"/>
      <c r="E3335" s="400"/>
      <c r="F3335" s="401"/>
      <c r="G3335" s="400"/>
      <c r="H3335" s="400"/>
      <c r="I3335" s="400"/>
      <c r="J3335" s="409"/>
      <c r="K3335" s="400"/>
      <c r="L3335" s="400"/>
      <c r="M3335" s="400"/>
      <c r="N3335" s="400"/>
      <c r="O3335" s="400"/>
      <c r="P3335" s="400"/>
      <c r="Q3335" s="400"/>
      <c r="R3335" s="400"/>
      <c r="S3335" s="400"/>
      <c r="T3335" s="400"/>
      <c r="V3335" s="403"/>
      <c r="W3335" s="403"/>
      <c r="X3335" s="403"/>
      <c r="Y3335" s="400"/>
      <c r="Z3335" s="400"/>
      <c r="AA3335" s="400"/>
      <c r="AB3335" s="400"/>
      <c r="AC3335" s="400"/>
      <c r="AD3335" s="400"/>
      <c r="AE3335" s="400"/>
      <c r="AF3335" s="400"/>
      <c r="AG3335" s="408"/>
      <c r="AH3335" s="400"/>
      <c r="AI3335" s="400"/>
      <c r="AJ3335" s="400"/>
      <c r="AK3335" s="400"/>
      <c r="AL3335" s="6"/>
      <c r="AM3335" s="6"/>
      <c r="AN3335" s="8"/>
    </row>
    <row r="3336" spans="1:40">
      <c r="A3336" s="725"/>
      <c r="B3336" s="727"/>
      <c r="C3336" s="726"/>
      <c r="D3336" s="726"/>
      <c r="E3336" s="400"/>
      <c r="F3336" s="401"/>
      <c r="G3336" s="400"/>
      <c r="H3336" s="400"/>
      <c r="I3336" s="400"/>
      <c r="J3336" s="409"/>
      <c r="K3336" s="400"/>
      <c r="L3336" s="400"/>
      <c r="M3336" s="400"/>
      <c r="N3336" s="400"/>
      <c r="O3336" s="400"/>
      <c r="P3336" s="400"/>
      <c r="Q3336" s="400"/>
      <c r="R3336" s="400"/>
      <c r="S3336" s="400"/>
      <c r="T3336" s="400"/>
      <c r="W3336" s="403"/>
      <c r="X3336" s="403"/>
      <c r="Y3336" s="400"/>
      <c r="Z3336" s="400"/>
      <c r="AA3336" s="400"/>
      <c r="AB3336" s="400"/>
      <c r="AC3336" s="400"/>
      <c r="AD3336" s="400"/>
      <c r="AE3336" s="400"/>
      <c r="AF3336" s="400"/>
      <c r="AG3336" s="408"/>
      <c r="AH3336" s="400"/>
      <c r="AI3336" s="400"/>
      <c r="AJ3336" s="400"/>
      <c r="AK3336" s="400"/>
      <c r="AL3336" s="6"/>
      <c r="AM3336" s="6"/>
      <c r="AN3336" s="8"/>
    </row>
    <row r="3337" spans="1:40">
      <c r="A3337" s="725"/>
      <c r="B3337" s="727"/>
      <c r="C3337" s="726"/>
      <c r="D3337" s="726"/>
      <c r="E3337" s="400"/>
      <c r="F3337" s="401"/>
      <c r="G3337" s="400"/>
      <c r="H3337" s="400"/>
      <c r="I3337" s="400"/>
      <c r="J3337" s="409"/>
      <c r="K3337" s="400"/>
      <c r="L3337" s="400"/>
      <c r="M3337" s="400"/>
      <c r="N3337" s="400"/>
      <c r="O3337" s="400"/>
      <c r="P3337" s="400"/>
      <c r="Q3337" s="400"/>
      <c r="R3337" s="400"/>
      <c r="S3337" s="400"/>
      <c r="T3337" s="400"/>
      <c r="V3337" s="403"/>
      <c r="W3337" s="403"/>
      <c r="X3337" s="403"/>
      <c r="Y3337" s="400"/>
      <c r="Z3337" s="400"/>
      <c r="AA3337" s="400"/>
      <c r="AB3337" s="400"/>
      <c r="AC3337" s="400"/>
      <c r="AD3337" s="400"/>
      <c r="AE3337" s="400"/>
      <c r="AF3337" s="400"/>
      <c r="AG3337" s="408"/>
      <c r="AH3337" s="400"/>
      <c r="AI3337" s="400"/>
      <c r="AJ3337" s="400"/>
      <c r="AK3337" s="400"/>
      <c r="AL3337" s="6"/>
      <c r="AM3337" s="6"/>
      <c r="AN3337" s="8"/>
    </row>
    <row r="3338" spans="1:40">
      <c r="A3338" s="725"/>
      <c r="B3338" s="727"/>
      <c r="C3338" s="726"/>
      <c r="D3338" s="726"/>
      <c r="E3338" s="400"/>
      <c r="F3338" s="401"/>
      <c r="G3338" s="400"/>
      <c r="H3338" s="400"/>
      <c r="I3338" s="400"/>
      <c r="J3338" s="409"/>
      <c r="K3338" s="400"/>
      <c r="L3338" s="400"/>
      <c r="M3338" s="400"/>
      <c r="N3338" s="400"/>
      <c r="O3338" s="400"/>
      <c r="P3338" s="400"/>
      <c r="Q3338" s="400"/>
      <c r="R3338" s="400"/>
      <c r="S3338" s="400"/>
      <c r="T3338" s="400"/>
      <c r="V3338" s="403"/>
      <c r="W3338" s="403"/>
      <c r="X3338" s="403"/>
      <c r="Y3338" s="400"/>
      <c r="Z3338" s="400"/>
      <c r="AA3338" s="400"/>
      <c r="AB3338" s="400"/>
      <c r="AC3338" s="400"/>
      <c r="AD3338" s="400"/>
      <c r="AE3338" s="400"/>
      <c r="AF3338" s="400"/>
      <c r="AG3338" s="408"/>
      <c r="AH3338" s="400"/>
      <c r="AI3338" s="400"/>
      <c r="AJ3338" s="400"/>
      <c r="AK3338" s="400"/>
      <c r="AL3338" s="6"/>
      <c r="AM3338" s="6"/>
      <c r="AN3338" s="8"/>
    </row>
    <row r="3339" spans="1:40">
      <c r="A3339" s="725"/>
      <c r="B3339" s="727"/>
      <c r="C3339" s="726"/>
      <c r="D3339" s="726"/>
      <c r="E3339" s="400"/>
      <c r="F3339" s="401"/>
      <c r="G3339" s="400"/>
      <c r="H3339" s="400"/>
      <c r="I3339" s="400"/>
      <c r="J3339" s="409"/>
      <c r="K3339" s="400"/>
      <c r="L3339" s="400"/>
      <c r="M3339" s="400"/>
      <c r="N3339" s="400"/>
      <c r="O3339" s="400"/>
      <c r="P3339" s="400"/>
      <c r="Q3339" s="400"/>
      <c r="R3339" s="400"/>
      <c r="S3339" s="400"/>
      <c r="T3339" s="400"/>
      <c r="V3339" s="403"/>
      <c r="W3339" s="403"/>
      <c r="X3339" s="403"/>
      <c r="Y3339" s="400"/>
      <c r="Z3339" s="400"/>
      <c r="AA3339" s="400"/>
      <c r="AB3339" s="400"/>
      <c r="AC3339" s="400"/>
      <c r="AD3339" s="400"/>
      <c r="AE3339" s="400"/>
      <c r="AF3339" s="400"/>
      <c r="AG3339" s="408"/>
      <c r="AH3339" s="400"/>
      <c r="AI3339" s="400"/>
      <c r="AJ3339" s="400"/>
      <c r="AK3339" s="400"/>
      <c r="AL3339" s="6"/>
      <c r="AM3339" s="6"/>
      <c r="AN3339" s="8"/>
    </row>
    <row r="3340" spans="1:40">
      <c r="A3340" s="725"/>
      <c r="B3340" s="727"/>
      <c r="C3340" s="726"/>
      <c r="D3340" s="726"/>
      <c r="E3340" s="400"/>
      <c r="F3340" s="401"/>
      <c r="G3340" s="400"/>
      <c r="H3340" s="400"/>
      <c r="I3340" s="400"/>
      <c r="J3340" s="409"/>
      <c r="K3340" s="400"/>
      <c r="L3340" s="400"/>
      <c r="M3340" s="400"/>
      <c r="N3340" s="400"/>
      <c r="O3340" s="400"/>
      <c r="P3340" s="400"/>
      <c r="Q3340" s="400"/>
      <c r="R3340" s="400"/>
      <c r="S3340" s="400"/>
      <c r="T3340" s="400"/>
      <c r="V3340" s="403"/>
      <c r="W3340" s="403"/>
      <c r="X3340" s="403"/>
      <c r="Y3340" s="400"/>
      <c r="Z3340" s="400"/>
      <c r="AA3340" s="400"/>
      <c r="AB3340" s="400"/>
      <c r="AC3340" s="400"/>
      <c r="AD3340" s="400"/>
      <c r="AE3340" s="400"/>
      <c r="AF3340" s="400"/>
      <c r="AG3340" s="408"/>
      <c r="AH3340" s="400"/>
      <c r="AI3340" s="400"/>
      <c r="AJ3340" s="400"/>
      <c r="AK3340" s="400"/>
      <c r="AL3340" s="6"/>
      <c r="AM3340" s="6"/>
      <c r="AN3340" s="8"/>
    </row>
    <row r="3341" spans="1:40">
      <c r="A3341" s="725"/>
      <c r="B3341" s="727"/>
      <c r="C3341" s="726"/>
      <c r="D3341" s="726"/>
      <c r="E3341" s="400"/>
      <c r="F3341" s="401"/>
      <c r="G3341" s="400"/>
      <c r="H3341" s="400"/>
      <c r="I3341" s="400"/>
      <c r="J3341" s="409"/>
      <c r="K3341" s="400"/>
      <c r="L3341" s="400"/>
      <c r="M3341" s="400"/>
      <c r="N3341" s="400"/>
      <c r="O3341" s="400"/>
      <c r="P3341" s="400"/>
      <c r="Q3341" s="400"/>
      <c r="R3341" s="400"/>
      <c r="S3341" s="400"/>
      <c r="T3341" s="400"/>
      <c r="V3341" s="403"/>
      <c r="W3341" s="403"/>
      <c r="X3341" s="403"/>
      <c r="Y3341" s="400"/>
      <c r="Z3341" s="400"/>
      <c r="AA3341" s="400"/>
      <c r="AB3341" s="400"/>
      <c r="AC3341" s="400"/>
      <c r="AD3341" s="400"/>
      <c r="AE3341" s="400"/>
      <c r="AF3341" s="400"/>
      <c r="AG3341" s="408"/>
      <c r="AH3341" s="400"/>
      <c r="AI3341" s="400"/>
      <c r="AJ3341" s="400"/>
      <c r="AK3341" s="400"/>
      <c r="AL3341" s="6"/>
      <c r="AM3341" s="6"/>
      <c r="AN3341" s="8"/>
    </row>
    <row r="3342" spans="1:40">
      <c r="A3342" s="725"/>
      <c r="B3342" s="727"/>
      <c r="C3342" s="726"/>
      <c r="D3342" s="726"/>
      <c r="E3342" s="400"/>
      <c r="F3342" s="401"/>
      <c r="G3342" s="400"/>
      <c r="H3342" s="400"/>
      <c r="I3342" s="400"/>
      <c r="J3342" s="409"/>
      <c r="K3342" s="400"/>
      <c r="L3342" s="400"/>
      <c r="M3342" s="400"/>
      <c r="N3342" s="400"/>
      <c r="O3342" s="400"/>
      <c r="P3342" s="400"/>
      <c r="Q3342" s="400"/>
      <c r="R3342" s="400"/>
      <c r="S3342" s="400"/>
      <c r="T3342" s="400"/>
      <c r="V3342" s="403"/>
      <c r="W3342" s="403"/>
      <c r="X3342" s="403"/>
      <c r="Y3342" s="400"/>
      <c r="Z3342" s="400"/>
      <c r="AA3342" s="400"/>
      <c r="AB3342" s="400"/>
      <c r="AC3342" s="400"/>
      <c r="AD3342" s="400"/>
      <c r="AE3342" s="400"/>
      <c r="AF3342" s="400"/>
      <c r="AG3342" s="408"/>
      <c r="AH3342" s="400"/>
      <c r="AI3342" s="400"/>
      <c r="AJ3342" s="400"/>
      <c r="AK3342" s="400"/>
      <c r="AL3342" s="6"/>
      <c r="AM3342" s="6"/>
      <c r="AN3342" s="8"/>
    </row>
    <row r="3343" spans="1:40">
      <c r="A3343" s="725"/>
      <c r="B3343" s="727"/>
      <c r="C3343" s="726"/>
      <c r="D3343" s="726"/>
      <c r="E3343" s="400"/>
      <c r="F3343" s="401"/>
      <c r="G3343" s="400"/>
      <c r="H3343" s="400"/>
      <c r="I3343" s="400"/>
      <c r="J3343" s="409"/>
      <c r="K3343" s="400"/>
      <c r="L3343" s="400"/>
      <c r="M3343" s="400"/>
      <c r="N3343" s="400"/>
      <c r="O3343" s="400"/>
      <c r="P3343" s="400"/>
      <c r="Q3343" s="400"/>
      <c r="R3343" s="400"/>
      <c r="S3343" s="400"/>
      <c r="T3343" s="400"/>
      <c r="V3343" s="403"/>
      <c r="W3343" s="403"/>
      <c r="X3343" s="403"/>
      <c r="Y3343" s="400"/>
      <c r="Z3343" s="400"/>
      <c r="AA3343" s="400"/>
      <c r="AB3343" s="400"/>
      <c r="AC3343" s="400"/>
      <c r="AD3343" s="400"/>
      <c r="AE3343" s="400"/>
      <c r="AF3343" s="400"/>
      <c r="AG3343" s="408"/>
      <c r="AH3343" s="400"/>
      <c r="AI3343" s="400"/>
      <c r="AJ3343" s="400"/>
      <c r="AK3343" s="400"/>
      <c r="AL3343" s="6"/>
      <c r="AM3343" s="6"/>
      <c r="AN3343" s="8"/>
    </row>
    <row r="3344" spans="1:40">
      <c r="A3344" s="725"/>
      <c r="B3344" s="727"/>
      <c r="C3344" s="726"/>
      <c r="D3344" s="726"/>
      <c r="E3344" s="400"/>
      <c r="F3344" s="401"/>
      <c r="G3344" s="400"/>
      <c r="H3344" s="400"/>
      <c r="I3344" s="400"/>
      <c r="J3344" s="409"/>
      <c r="K3344" s="400"/>
      <c r="L3344" s="400"/>
      <c r="M3344" s="400"/>
      <c r="N3344" s="400"/>
      <c r="O3344" s="400"/>
      <c r="P3344" s="400"/>
      <c r="Q3344" s="400"/>
      <c r="R3344" s="400"/>
      <c r="S3344" s="400"/>
      <c r="T3344" s="400"/>
      <c r="V3344" s="403"/>
      <c r="W3344" s="403"/>
      <c r="X3344" s="403"/>
      <c r="Y3344" s="400"/>
      <c r="Z3344" s="400"/>
      <c r="AA3344" s="400"/>
      <c r="AB3344" s="400"/>
      <c r="AC3344" s="400"/>
      <c r="AD3344" s="400"/>
      <c r="AE3344" s="400"/>
      <c r="AF3344" s="400"/>
      <c r="AG3344" s="408"/>
      <c r="AH3344" s="400"/>
      <c r="AI3344" s="400"/>
      <c r="AJ3344" s="400"/>
      <c r="AK3344" s="400"/>
      <c r="AL3344" s="6"/>
      <c r="AM3344" s="6"/>
      <c r="AN3344" s="8"/>
    </row>
    <row r="3345" spans="1:40">
      <c r="A3345" s="725"/>
      <c r="B3345" s="727"/>
      <c r="C3345" s="726"/>
      <c r="D3345" s="726"/>
      <c r="E3345" s="400"/>
      <c r="F3345" s="401"/>
      <c r="G3345" s="400"/>
      <c r="H3345" s="400"/>
      <c r="I3345" s="400"/>
      <c r="J3345" s="409"/>
      <c r="K3345" s="400"/>
      <c r="L3345" s="400"/>
      <c r="M3345" s="400"/>
      <c r="N3345" s="400"/>
      <c r="O3345" s="400"/>
      <c r="P3345" s="400"/>
      <c r="Q3345" s="400"/>
      <c r="R3345" s="400"/>
      <c r="S3345" s="400"/>
      <c r="T3345" s="400"/>
      <c r="V3345" s="403"/>
      <c r="W3345" s="403"/>
      <c r="X3345" s="403"/>
      <c r="Y3345" s="400"/>
      <c r="Z3345" s="400"/>
      <c r="AA3345" s="400"/>
      <c r="AB3345" s="400"/>
      <c r="AC3345" s="400"/>
      <c r="AD3345" s="400"/>
      <c r="AE3345" s="400"/>
      <c r="AF3345" s="400"/>
      <c r="AG3345" s="408"/>
      <c r="AH3345" s="400"/>
      <c r="AI3345" s="400"/>
      <c r="AJ3345" s="400"/>
      <c r="AK3345" s="400"/>
      <c r="AL3345" s="6"/>
      <c r="AM3345" s="6"/>
      <c r="AN3345" s="8"/>
    </row>
    <row r="3346" spans="1:40">
      <c r="A3346" s="725"/>
      <c r="B3346" s="727"/>
      <c r="C3346" s="726"/>
      <c r="D3346" s="726"/>
      <c r="E3346" s="400"/>
      <c r="F3346" s="401"/>
      <c r="G3346" s="400"/>
      <c r="H3346" s="400"/>
      <c r="I3346" s="400"/>
      <c r="J3346" s="409"/>
      <c r="K3346" s="400"/>
      <c r="L3346" s="400"/>
      <c r="M3346" s="400"/>
      <c r="N3346" s="400"/>
      <c r="O3346" s="400"/>
      <c r="P3346" s="400"/>
      <c r="Q3346" s="400"/>
      <c r="R3346" s="400"/>
      <c r="S3346" s="400"/>
      <c r="T3346" s="400"/>
      <c r="V3346" s="403"/>
      <c r="W3346" s="403"/>
      <c r="X3346" s="403"/>
      <c r="Y3346" s="400"/>
      <c r="Z3346" s="400"/>
      <c r="AA3346" s="400"/>
      <c r="AB3346" s="400"/>
      <c r="AC3346" s="400"/>
      <c r="AD3346" s="400"/>
      <c r="AE3346" s="400"/>
      <c r="AF3346" s="400"/>
      <c r="AG3346" s="408"/>
      <c r="AH3346" s="400"/>
      <c r="AI3346" s="400"/>
      <c r="AJ3346" s="400"/>
      <c r="AK3346" s="400"/>
      <c r="AL3346" s="6"/>
      <c r="AM3346" s="6"/>
      <c r="AN3346" s="8"/>
    </row>
    <row r="3347" spans="1:40">
      <c r="A3347" s="725"/>
      <c r="B3347" s="727"/>
      <c r="C3347" s="726"/>
      <c r="D3347" s="726"/>
      <c r="E3347" s="400"/>
      <c r="F3347" s="401"/>
      <c r="G3347" s="400"/>
      <c r="H3347" s="400"/>
      <c r="I3347" s="400"/>
      <c r="J3347" s="409"/>
      <c r="K3347" s="400"/>
      <c r="L3347" s="400"/>
      <c r="M3347" s="400"/>
      <c r="N3347" s="400"/>
      <c r="O3347" s="400"/>
      <c r="P3347" s="400"/>
      <c r="Q3347" s="400"/>
      <c r="R3347" s="400"/>
      <c r="S3347" s="400"/>
      <c r="T3347" s="400"/>
      <c r="V3347" s="403"/>
      <c r="W3347" s="403"/>
      <c r="X3347" s="403"/>
      <c r="Y3347" s="400"/>
      <c r="Z3347" s="400"/>
      <c r="AA3347" s="400"/>
      <c r="AB3347" s="400"/>
      <c r="AC3347" s="400"/>
      <c r="AD3347" s="400"/>
      <c r="AE3347" s="400"/>
      <c r="AF3347" s="400"/>
      <c r="AG3347" s="408"/>
      <c r="AH3347" s="400"/>
      <c r="AI3347" s="400"/>
      <c r="AJ3347" s="400"/>
      <c r="AK3347" s="400"/>
      <c r="AL3347" s="6"/>
      <c r="AM3347" s="6"/>
      <c r="AN3347" s="8"/>
    </row>
    <row r="3348" spans="1:40">
      <c r="A3348" s="725"/>
      <c r="B3348" s="727"/>
      <c r="C3348" s="726"/>
      <c r="D3348" s="726"/>
      <c r="E3348" s="400"/>
      <c r="F3348" s="401"/>
      <c r="G3348" s="400"/>
      <c r="H3348" s="400"/>
      <c r="I3348" s="400"/>
      <c r="J3348" s="409"/>
      <c r="K3348" s="400"/>
      <c r="L3348" s="400"/>
      <c r="M3348" s="400"/>
      <c r="N3348" s="400"/>
      <c r="O3348" s="400"/>
      <c r="P3348" s="400"/>
      <c r="Q3348" s="400"/>
      <c r="R3348" s="400"/>
      <c r="S3348" s="400"/>
      <c r="T3348" s="400"/>
      <c r="V3348" s="403"/>
      <c r="W3348" s="403"/>
      <c r="X3348" s="403"/>
      <c r="Y3348" s="400"/>
      <c r="Z3348" s="400"/>
      <c r="AA3348" s="400"/>
      <c r="AB3348" s="400"/>
      <c r="AC3348" s="400"/>
      <c r="AD3348" s="400"/>
      <c r="AE3348" s="400"/>
      <c r="AF3348" s="400"/>
      <c r="AG3348" s="408"/>
      <c r="AH3348" s="400"/>
      <c r="AI3348" s="400"/>
      <c r="AJ3348" s="400"/>
      <c r="AK3348" s="400"/>
      <c r="AL3348" s="6"/>
      <c r="AM3348" s="6"/>
      <c r="AN3348" s="8"/>
    </row>
    <row r="3349" spans="1:40">
      <c r="A3349" s="725"/>
      <c r="B3349" s="727"/>
      <c r="C3349" s="726"/>
      <c r="D3349" s="726"/>
      <c r="E3349" s="400"/>
      <c r="F3349" s="401"/>
      <c r="G3349" s="400"/>
      <c r="H3349" s="400"/>
      <c r="I3349" s="400"/>
      <c r="J3349" s="409"/>
      <c r="K3349" s="400"/>
      <c r="L3349" s="400"/>
      <c r="M3349" s="400"/>
      <c r="N3349" s="400"/>
      <c r="O3349" s="400"/>
      <c r="P3349" s="400"/>
      <c r="Q3349" s="400"/>
      <c r="R3349" s="400"/>
      <c r="S3349" s="400"/>
      <c r="T3349" s="400"/>
      <c r="V3349" s="403"/>
      <c r="W3349" s="403"/>
      <c r="X3349" s="403"/>
      <c r="Y3349" s="400"/>
      <c r="Z3349" s="400"/>
      <c r="AA3349" s="400"/>
      <c r="AB3349" s="400"/>
      <c r="AC3349" s="400"/>
      <c r="AD3349" s="400"/>
      <c r="AE3349" s="400"/>
      <c r="AF3349" s="400"/>
      <c r="AG3349" s="408"/>
      <c r="AH3349" s="400"/>
      <c r="AI3349" s="400"/>
      <c r="AJ3349" s="400"/>
      <c r="AK3349" s="400"/>
      <c r="AL3349" s="6"/>
      <c r="AM3349" s="6"/>
      <c r="AN3349" s="8"/>
    </row>
    <row r="3350" spans="1:40">
      <c r="A3350" s="725"/>
      <c r="B3350" s="727"/>
      <c r="C3350" s="726"/>
      <c r="D3350" s="726"/>
      <c r="E3350" s="400"/>
      <c r="F3350" s="401"/>
      <c r="G3350" s="400"/>
      <c r="H3350" s="400"/>
      <c r="I3350" s="400"/>
      <c r="J3350" s="409"/>
      <c r="K3350" s="400"/>
      <c r="L3350" s="400"/>
      <c r="M3350" s="400"/>
      <c r="N3350" s="400"/>
      <c r="O3350" s="400"/>
      <c r="P3350" s="400"/>
      <c r="Q3350" s="400"/>
      <c r="R3350" s="400"/>
      <c r="S3350" s="400"/>
      <c r="T3350" s="400"/>
      <c r="V3350" s="403"/>
      <c r="W3350" s="403"/>
      <c r="X3350" s="403"/>
      <c r="Y3350" s="400"/>
      <c r="Z3350" s="400"/>
      <c r="AA3350" s="400"/>
      <c r="AB3350" s="400"/>
      <c r="AC3350" s="400"/>
      <c r="AD3350" s="400"/>
      <c r="AE3350" s="400"/>
      <c r="AF3350" s="400"/>
      <c r="AG3350" s="408"/>
      <c r="AH3350" s="400"/>
      <c r="AI3350" s="400"/>
      <c r="AJ3350" s="400"/>
      <c r="AK3350" s="400"/>
      <c r="AL3350" s="6"/>
      <c r="AM3350" s="6"/>
      <c r="AN3350" s="8"/>
    </row>
    <row r="3351" spans="1:40">
      <c r="A3351" s="725"/>
      <c r="B3351" s="727"/>
      <c r="C3351" s="726"/>
      <c r="D3351" s="726"/>
      <c r="E3351" s="400"/>
      <c r="F3351" s="401"/>
      <c r="G3351" s="400"/>
      <c r="H3351" s="400"/>
      <c r="I3351" s="400"/>
      <c r="J3351" s="409"/>
      <c r="K3351" s="400"/>
      <c r="L3351" s="400"/>
      <c r="M3351" s="400"/>
      <c r="N3351" s="400"/>
      <c r="O3351" s="400"/>
      <c r="P3351" s="400"/>
      <c r="Q3351" s="400"/>
      <c r="R3351" s="400"/>
      <c r="S3351" s="400"/>
      <c r="T3351" s="400"/>
      <c r="V3351" s="403"/>
      <c r="W3351" s="403"/>
      <c r="X3351" s="403"/>
      <c r="Y3351" s="400"/>
      <c r="Z3351" s="400"/>
      <c r="AA3351" s="400"/>
      <c r="AB3351" s="400"/>
      <c r="AC3351" s="400"/>
      <c r="AD3351" s="400"/>
      <c r="AE3351" s="400"/>
      <c r="AF3351" s="400"/>
      <c r="AG3351" s="408"/>
      <c r="AH3351" s="400"/>
      <c r="AI3351" s="400"/>
      <c r="AJ3351" s="400"/>
      <c r="AK3351" s="400"/>
      <c r="AL3351" s="6"/>
      <c r="AM3351" s="6"/>
      <c r="AN3351" s="8"/>
    </row>
    <row r="3352" spans="1:40">
      <c r="A3352" s="725"/>
      <c r="B3352" s="727"/>
      <c r="C3352" s="726"/>
      <c r="D3352" s="726"/>
      <c r="E3352" s="400"/>
      <c r="F3352" s="401"/>
      <c r="G3352" s="400"/>
      <c r="H3352" s="400"/>
      <c r="I3352" s="400"/>
      <c r="J3352" s="409"/>
      <c r="K3352" s="400"/>
      <c r="L3352" s="400"/>
      <c r="M3352" s="400"/>
      <c r="N3352" s="400"/>
      <c r="O3352" s="400"/>
      <c r="P3352" s="400"/>
      <c r="Q3352" s="400"/>
      <c r="R3352" s="400"/>
      <c r="S3352" s="400"/>
      <c r="T3352" s="400"/>
      <c r="V3352" s="403"/>
      <c r="W3352" s="403"/>
      <c r="X3352" s="403"/>
      <c r="Y3352" s="400"/>
      <c r="Z3352" s="400"/>
      <c r="AA3352" s="400"/>
      <c r="AB3352" s="400"/>
      <c r="AC3352" s="400"/>
      <c r="AD3352" s="400"/>
      <c r="AE3352" s="400"/>
      <c r="AF3352" s="400"/>
      <c r="AG3352" s="408"/>
      <c r="AH3352" s="400"/>
      <c r="AI3352" s="400"/>
      <c r="AJ3352" s="400"/>
      <c r="AK3352" s="400"/>
      <c r="AL3352" s="6"/>
      <c r="AM3352" s="6"/>
      <c r="AN3352" s="8"/>
    </row>
    <row r="3353" spans="1:40">
      <c r="A3353" s="725"/>
      <c r="B3353" s="727"/>
      <c r="C3353" s="726"/>
      <c r="D3353" s="726"/>
      <c r="E3353" s="400"/>
      <c r="F3353" s="401"/>
      <c r="G3353" s="400"/>
      <c r="H3353" s="400"/>
      <c r="I3353" s="400"/>
      <c r="J3353" s="409"/>
      <c r="K3353" s="400"/>
      <c r="L3353" s="400"/>
      <c r="M3353" s="400"/>
      <c r="N3353" s="400"/>
      <c r="O3353" s="400"/>
      <c r="P3353" s="400"/>
      <c r="Q3353" s="400"/>
      <c r="R3353" s="400"/>
      <c r="S3353" s="400"/>
      <c r="T3353" s="400"/>
      <c r="V3353" s="403"/>
      <c r="W3353" s="403"/>
      <c r="X3353" s="403"/>
      <c r="Y3353" s="400"/>
      <c r="Z3353" s="400"/>
      <c r="AA3353" s="400"/>
      <c r="AB3353" s="400"/>
      <c r="AC3353" s="400"/>
      <c r="AD3353" s="400"/>
      <c r="AE3353" s="400"/>
      <c r="AF3353" s="400"/>
      <c r="AG3353" s="408"/>
      <c r="AH3353" s="400"/>
      <c r="AI3353" s="400"/>
      <c r="AJ3353" s="400"/>
      <c r="AK3353" s="400"/>
      <c r="AL3353" s="6"/>
      <c r="AM3353" s="6"/>
      <c r="AN3353" s="8"/>
    </row>
    <row r="3354" spans="1:40">
      <c r="A3354" s="725"/>
      <c r="B3354" s="727"/>
      <c r="C3354" s="726"/>
      <c r="D3354" s="726"/>
      <c r="E3354" s="400"/>
      <c r="F3354" s="401"/>
      <c r="G3354" s="400"/>
      <c r="H3354" s="400"/>
      <c r="I3354" s="400"/>
      <c r="J3354" s="409"/>
      <c r="K3354" s="400"/>
      <c r="L3354" s="400"/>
      <c r="M3354" s="400"/>
      <c r="N3354" s="400"/>
      <c r="O3354" s="400"/>
      <c r="P3354" s="400"/>
      <c r="Q3354" s="400"/>
      <c r="R3354" s="400"/>
      <c r="S3354" s="400"/>
      <c r="T3354" s="400"/>
      <c r="V3354" s="403"/>
      <c r="W3354" s="403"/>
      <c r="X3354" s="403"/>
      <c r="Y3354" s="400"/>
      <c r="Z3354" s="400"/>
      <c r="AA3354" s="400"/>
      <c r="AB3354" s="400"/>
      <c r="AC3354" s="400"/>
      <c r="AD3354" s="400"/>
      <c r="AE3354" s="400"/>
      <c r="AF3354" s="400"/>
      <c r="AG3354" s="408"/>
      <c r="AH3354" s="400"/>
      <c r="AI3354" s="400"/>
      <c r="AJ3354" s="400"/>
      <c r="AK3354" s="400"/>
      <c r="AL3354" s="6"/>
      <c r="AM3354" s="6"/>
      <c r="AN3354" s="8"/>
    </row>
    <row r="3355" spans="1:40">
      <c r="A3355" s="725"/>
      <c r="B3355" s="727"/>
      <c r="C3355" s="726"/>
      <c r="D3355" s="726"/>
      <c r="E3355" s="400"/>
      <c r="F3355" s="401"/>
      <c r="G3355" s="400"/>
      <c r="H3355" s="400"/>
      <c r="I3355" s="400"/>
      <c r="J3355" s="409"/>
      <c r="K3355" s="400"/>
      <c r="L3355" s="400"/>
      <c r="M3355" s="400"/>
      <c r="N3355" s="400"/>
      <c r="O3355" s="400"/>
      <c r="P3355" s="400"/>
      <c r="Q3355" s="400"/>
      <c r="R3355" s="400"/>
      <c r="S3355" s="400"/>
      <c r="T3355" s="400"/>
      <c r="V3355" s="403"/>
      <c r="W3355" s="403"/>
      <c r="X3355" s="403"/>
      <c r="Y3355" s="400"/>
      <c r="Z3355" s="400"/>
      <c r="AA3355" s="400"/>
      <c r="AB3355" s="400"/>
      <c r="AC3355" s="400"/>
      <c r="AD3355" s="400"/>
      <c r="AE3355" s="400"/>
      <c r="AF3355" s="400"/>
      <c r="AG3355" s="408"/>
      <c r="AH3355" s="400"/>
      <c r="AI3355" s="400"/>
      <c r="AJ3355" s="400"/>
      <c r="AK3355" s="400"/>
      <c r="AL3355" s="6"/>
      <c r="AM3355" s="6"/>
      <c r="AN3355" s="8"/>
    </row>
    <row r="3356" spans="1:40">
      <c r="A3356" s="725"/>
      <c r="B3356" s="727"/>
      <c r="C3356" s="726"/>
      <c r="D3356" s="726"/>
      <c r="E3356" s="400"/>
      <c r="F3356" s="401"/>
      <c r="G3356" s="400"/>
      <c r="H3356" s="400"/>
      <c r="I3356" s="400"/>
      <c r="J3356" s="409"/>
      <c r="K3356" s="400"/>
      <c r="L3356" s="400"/>
      <c r="M3356" s="400"/>
      <c r="N3356" s="400"/>
      <c r="O3356" s="400"/>
      <c r="P3356" s="400"/>
      <c r="Q3356" s="400"/>
      <c r="R3356" s="400"/>
      <c r="S3356" s="400"/>
      <c r="T3356" s="400"/>
      <c r="V3356" s="403"/>
      <c r="W3356" s="403"/>
      <c r="X3356" s="403"/>
      <c r="Y3356" s="400"/>
      <c r="Z3356" s="400"/>
      <c r="AA3356" s="400"/>
      <c r="AB3356" s="400"/>
      <c r="AC3356" s="400"/>
      <c r="AD3356" s="400"/>
      <c r="AE3356" s="400"/>
      <c r="AF3356" s="400"/>
      <c r="AG3356" s="408"/>
      <c r="AH3356" s="400"/>
      <c r="AI3356" s="400"/>
      <c r="AJ3356" s="400"/>
      <c r="AK3356" s="400"/>
      <c r="AL3356" s="6"/>
      <c r="AM3356" s="6"/>
      <c r="AN3356" s="8"/>
    </row>
    <row r="3357" spans="1:40">
      <c r="A3357" s="725"/>
      <c r="B3357" s="727"/>
      <c r="C3357" s="726"/>
      <c r="D3357" s="726"/>
      <c r="E3357" s="400"/>
      <c r="F3357" s="401"/>
      <c r="G3357" s="400"/>
      <c r="H3357" s="400"/>
      <c r="I3357" s="400"/>
      <c r="J3357" s="409"/>
      <c r="K3357" s="400"/>
      <c r="L3357" s="400"/>
      <c r="M3357" s="400"/>
      <c r="N3357" s="400"/>
      <c r="O3357" s="400"/>
      <c r="P3357" s="400"/>
      <c r="Q3357" s="400"/>
      <c r="R3357" s="400"/>
      <c r="S3357" s="400"/>
      <c r="T3357" s="400"/>
      <c r="V3357" s="403"/>
      <c r="W3357" s="403"/>
      <c r="X3357" s="403"/>
      <c r="Y3357" s="400"/>
      <c r="Z3357" s="400"/>
      <c r="AA3357" s="400"/>
      <c r="AB3357" s="400"/>
      <c r="AC3357" s="400"/>
      <c r="AD3357" s="400"/>
      <c r="AE3357" s="400"/>
      <c r="AF3357" s="400"/>
      <c r="AG3357" s="408"/>
      <c r="AH3357" s="400"/>
      <c r="AI3357" s="400"/>
      <c r="AJ3357" s="400"/>
      <c r="AK3357" s="400"/>
      <c r="AL3357" s="6"/>
      <c r="AM3357" s="6"/>
      <c r="AN3357" s="8"/>
    </row>
    <row r="3358" spans="1:40">
      <c r="A3358" s="725"/>
      <c r="B3358" s="727"/>
      <c r="C3358" s="726"/>
      <c r="D3358" s="726"/>
      <c r="E3358" s="400"/>
      <c r="F3358" s="401"/>
      <c r="G3358" s="400"/>
      <c r="H3358" s="400"/>
      <c r="I3358" s="400"/>
      <c r="J3358" s="409"/>
      <c r="K3358" s="400"/>
      <c r="L3358" s="400"/>
      <c r="M3358" s="400"/>
      <c r="N3358" s="400"/>
      <c r="O3358" s="400"/>
      <c r="P3358" s="400"/>
      <c r="Q3358" s="400"/>
      <c r="R3358" s="400"/>
      <c r="S3358" s="400"/>
      <c r="T3358" s="400"/>
      <c r="V3358" s="403"/>
      <c r="W3358" s="403"/>
      <c r="X3358" s="403"/>
      <c r="Y3358" s="400"/>
      <c r="Z3358" s="400"/>
      <c r="AA3358" s="400"/>
      <c r="AB3358" s="400"/>
      <c r="AC3358" s="400"/>
      <c r="AD3358" s="400"/>
      <c r="AE3358" s="400"/>
      <c r="AF3358" s="400"/>
      <c r="AG3358" s="408"/>
      <c r="AH3358" s="400"/>
      <c r="AI3358" s="400"/>
      <c r="AJ3358" s="400"/>
      <c r="AK3358" s="400"/>
      <c r="AL3358" s="6"/>
      <c r="AM3358" s="6"/>
      <c r="AN3358" s="8"/>
    </row>
    <row r="3359" spans="1:40">
      <c r="A3359" s="725"/>
      <c r="B3359" s="727"/>
      <c r="C3359" s="726"/>
      <c r="D3359" s="726"/>
      <c r="E3359" s="400"/>
      <c r="F3359" s="401"/>
      <c r="G3359" s="400"/>
      <c r="H3359" s="400"/>
      <c r="I3359" s="400"/>
      <c r="J3359" s="409"/>
      <c r="K3359" s="400"/>
      <c r="L3359" s="400"/>
      <c r="M3359" s="400"/>
      <c r="N3359" s="400"/>
      <c r="O3359" s="400"/>
      <c r="P3359" s="400"/>
      <c r="Q3359" s="400"/>
      <c r="R3359" s="400"/>
      <c r="S3359" s="400"/>
      <c r="T3359" s="400"/>
      <c r="V3359" s="403"/>
      <c r="W3359" s="403"/>
      <c r="X3359" s="403"/>
      <c r="Y3359" s="400"/>
      <c r="Z3359" s="400"/>
      <c r="AA3359" s="400"/>
      <c r="AB3359" s="400"/>
      <c r="AC3359" s="400"/>
      <c r="AD3359" s="400"/>
      <c r="AE3359" s="400"/>
      <c r="AF3359" s="400"/>
      <c r="AG3359" s="408"/>
      <c r="AH3359" s="400"/>
      <c r="AI3359" s="400"/>
      <c r="AJ3359" s="400"/>
      <c r="AK3359" s="400"/>
      <c r="AL3359" s="6"/>
      <c r="AM3359" s="6"/>
      <c r="AN3359" s="8"/>
    </row>
    <row r="3360" spans="1:40">
      <c r="A3360" s="725"/>
      <c r="B3360" s="727"/>
      <c r="C3360" s="726"/>
      <c r="D3360" s="726"/>
      <c r="E3360" s="400"/>
      <c r="F3360" s="401"/>
      <c r="G3360" s="400"/>
      <c r="H3360" s="400"/>
      <c r="I3360" s="400"/>
      <c r="J3360" s="409"/>
      <c r="K3360" s="400"/>
      <c r="L3360" s="400"/>
      <c r="M3360" s="400"/>
      <c r="N3360" s="400"/>
      <c r="O3360" s="400"/>
      <c r="P3360" s="400"/>
      <c r="Q3360" s="400"/>
      <c r="R3360" s="400"/>
      <c r="S3360" s="400"/>
      <c r="T3360" s="400"/>
      <c r="V3360" s="403"/>
      <c r="W3360" s="403"/>
      <c r="X3360" s="403"/>
      <c r="Y3360" s="400"/>
      <c r="Z3360" s="400"/>
      <c r="AA3360" s="400"/>
      <c r="AB3360" s="400"/>
      <c r="AC3360" s="400"/>
      <c r="AD3360" s="400"/>
      <c r="AE3360" s="400"/>
      <c r="AF3360" s="400"/>
      <c r="AG3360" s="408"/>
      <c r="AH3360" s="400"/>
      <c r="AI3360" s="400"/>
      <c r="AJ3360" s="400"/>
      <c r="AK3360" s="400"/>
      <c r="AL3360" s="6"/>
      <c r="AM3360" s="6"/>
      <c r="AN3360" s="8"/>
    </row>
    <row r="3361" spans="1:40">
      <c r="A3361" s="725"/>
      <c r="B3361" s="727"/>
      <c r="C3361" s="726"/>
      <c r="D3361" s="726"/>
      <c r="E3361" s="400"/>
      <c r="F3361" s="401"/>
      <c r="G3361" s="400"/>
      <c r="H3361" s="400"/>
      <c r="I3361" s="400"/>
      <c r="J3361" s="409"/>
      <c r="K3361" s="400"/>
      <c r="L3361" s="400"/>
      <c r="M3361" s="400"/>
      <c r="N3361" s="400"/>
      <c r="O3361" s="400"/>
      <c r="P3361" s="400"/>
      <c r="Q3361" s="400"/>
      <c r="R3361" s="400"/>
      <c r="S3361" s="400"/>
      <c r="T3361" s="400"/>
      <c r="V3361" s="403"/>
      <c r="W3361" s="403"/>
      <c r="X3361" s="403"/>
      <c r="Y3361" s="400"/>
      <c r="Z3361" s="400"/>
      <c r="AA3361" s="400"/>
      <c r="AB3361" s="400"/>
      <c r="AC3361" s="400"/>
      <c r="AD3361" s="400"/>
      <c r="AE3361" s="400"/>
      <c r="AF3361" s="400"/>
      <c r="AG3361" s="408"/>
      <c r="AH3361" s="400"/>
      <c r="AI3361" s="400"/>
      <c r="AJ3361" s="400"/>
      <c r="AK3361" s="400"/>
      <c r="AL3361" s="6"/>
      <c r="AM3361" s="6"/>
      <c r="AN3361" s="8"/>
    </row>
    <row r="3362" spans="1:40">
      <c r="A3362" s="725"/>
      <c r="B3362" s="727"/>
      <c r="C3362" s="726"/>
      <c r="D3362" s="726"/>
      <c r="E3362" s="400"/>
      <c r="F3362" s="401"/>
      <c r="G3362" s="400"/>
      <c r="H3362" s="400"/>
      <c r="I3362" s="400"/>
      <c r="J3362" s="409"/>
      <c r="K3362" s="400"/>
      <c r="L3362" s="400"/>
      <c r="M3362" s="400"/>
      <c r="N3362" s="400"/>
      <c r="O3362" s="400"/>
      <c r="P3362" s="400"/>
      <c r="Q3362" s="400"/>
      <c r="R3362" s="400"/>
      <c r="S3362" s="400"/>
      <c r="T3362" s="400"/>
      <c r="V3362" s="403"/>
      <c r="W3362" s="403"/>
      <c r="X3362" s="403"/>
      <c r="Y3362" s="400"/>
      <c r="Z3362" s="400"/>
      <c r="AA3362" s="400"/>
      <c r="AB3362" s="400"/>
      <c r="AC3362" s="400"/>
      <c r="AD3362" s="400"/>
      <c r="AE3362" s="400"/>
      <c r="AF3362" s="400"/>
      <c r="AG3362" s="408"/>
      <c r="AH3362" s="400"/>
      <c r="AI3362" s="400"/>
      <c r="AJ3362" s="400"/>
      <c r="AK3362" s="400"/>
      <c r="AL3362" s="6"/>
      <c r="AM3362" s="6"/>
      <c r="AN3362" s="8"/>
    </row>
    <row r="3363" spans="1:40">
      <c r="A3363" s="725"/>
      <c r="B3363" s="727"/>
      <c r="C3363" s="726"/>
      <c r="D3363" s="726"/>
      <c r="E3363" s="400"/>
      <c r="F3363" s="401"/>
      <c r="G3363" s="400"/>
      <c r="H3363" s="400"/>
      <c r="I3363" s="400"/>
      <c r="J3363" s="409"/>
      <c r="K3363" s="400"/>
      <c r="L3363" s="400"/>
      <c r="M3363" s="400"/>
      <c r="N3363" s="400"/>
      <c r="O3363" s="400"/>
      <c r="P3363" s="400"/>
      <c r="Q3363" s="400"/>
      <c r="R3363" s="400"/>
      <c r="S3363" s="400"/>
      <c r="T3363" s="400"/>
      <c r="V3363" s="403"/>
      <c r="W3363" s="403"/>
      <c r="X3363" s="403"/>
      <c r="Y3363" s="400"/>
      <c r="Z3363" s="400"/>
      <c r="AA3363" s="400"/>
      <c r="AB3363" s="400"/>
      <c r="AC3363" s="400"/>
      <c r="AD3363" s="400"/>
      <c r="AE3363" s="400"/>
      <c r="AF3363" s="400"/>
      <c r="AG3363" s="408"/>
      <c r="AH3363" s="400"/>
      <c r="AI3363" s="400"/>
      <c r="AJ3363" s="400"/>
      <c r="AK3363" s="400"/>
      <c r="AL3363" s="6"/>
      <c r="AM3363" s="6"/>
      <c r="AN3363" s="8"/>
    </row>
    <row r="3364" spans="1:40">
      <c r="A3364" s="725"/>
      <c r="B3364" s="727"/>
      <c r="C3364" s="726"/>
      <c r="D3364" s="726"/>
      <c r="E3364" s="400"/>
      <c r="F3364" s="401"/>
      <c r="G3364" s="400"/>
      <c r="H3364" s="400"/>
      <c r="I3364" s="400"/>
      <c r="J3364" s="409"/>
      <c r="K3364" s="400"/>
      <c r="L3364" s="400"/>
      <c r="M3364" s="400"/>
      <c r="N3364" s="400"/>
      <c r="O3364" s="400"/>
      <c r="P3364" s="400"/>
      <c r="Q3364" s="400"/>
      <c r="R3364" s="400"/>
      <c r="S3364" s="400"/>
      <c r="T3364" s="400"/>
      <c r="V3364" s="403"/>
      <c r="W3364" s="403"/>
      <c r="X3364" s="403"/>
      <c r="Y3364" s="400"/>
      <c r="Z3364" s="400"/>
      <c r="AA3364" s="400"/>
      <c r="AB3364" s="400"/>
      <c r="AC3364" s="400"/>
      <c r="AD3364" s="400"/>
      <c r="AE3364" s="400"/>
      <c r="AF3364" s="400"/>
      <c r="AG3364" s="408"/>
      <c r="AH3364" s="400"/>
      <c r="AI3364" s="400"/>
      <c r="AJ3364" s="400"/>
      <c r="AK3364" s="400"/>
      <c r="AL3364" s="6"/>
      <c r="AM3364" s="6"/>
      <c r="AN3364" s="8"/>
    </row>
    <row r="3365" spans="1:40">
      <c r="A3365" s="725"/>
      <c r="B3365" s="727"/>
      <c r="C3365" s="726"/>
      <c r="D3365" s="726"/>
      <c r="E3365" s="400"/>
      <c r="F3365" s="401"/>
      <c r="G3365" s="400"/>
      <c r="H3365" s="400"/>
      <c r="I3365" s="400"/>
      <c r="J3365" s="409"/>
      <c r="K3365" s="400"/>
      <c r="L3365" s="400"/>
      <c r="M3365" s="400"/>
      <c r="N3365" s="400"/>
      <c r="O3365" s="400"/>
      <c r="P3365" s="400"/>
      <c r="Q3365" s="400"/>
      <c r="R3365" s="400"/>
      <c r="S3365" s="400"/>
      <c r="T3365" s="400"/>
      <c r="V3365" s="403"/>
      <c r="W3365" s="403"/>
      <c r="X3365" s="403"/>
      <c r="Y3365" s="400"/>
      <c r="Z3365" s="400"/>
      <c r="AA3365" s="400"/>
      <c r="AB3365" s="400"/>
      <c r="AC3365" s="400"/>
      <c r="AD3365" s="400"/>
      <c r="AE3365" s="400"/>
      <c r="AF3365" s="400"/>
      <c r="AG3365" s="408"/>
      <c r="AH3365" s="400"/>
      <c r="AI3365" s="400"/>
      <c r="AJ3365" s="400"/>
      <c r="AK3365" s="400"/>
      <c r="AL3365" s="6"/>
      <c r="AM3365" s="6"/>
      <c r="AN3365" s="8"/>
    </row>
    <row r="3366" spans="1:40">
      <c r="A3366" s="725"/>
      <c r="B3366" s="727"/>
      <c r="C3366" s="726"/>
      <c r="D3366" s="726"/>
      <c r="E3366" s="400"/>
      <c r="F3366" s="401"/>
      <c r="G3366" s="400"/>
      <c r="H3366" s="400"/>
      <c r="I3366" s="400"/>
      <c r="J3366" s="409"/>
      <c r="K3366" s="400"/>
      <c r="L3366" s="400"/>
      <c r="M3366" s="400"/>
      <c r="N3366" s="400"/>
      <c r="O3366" s="400"/>
      <c r="P3366" s="400"/>
      <c r="Q3366" s="400"/>
      <c r="R3366" s="400"/>
      <c r="S3366" s="400"/>
      <c r="T3366" s="400"/>
      <c r="V3366" s="403"/>
      <c r="W3366" s="403"/>
      <c r="X3366" s="403"/>
      <c r="Y3366" s="400"/>
      <c r="Z3366" s="400"/>
      <c r="AA3366" s="400"/>
      <c r="AB3366" s="400"/>
      <c r="AC3366" s="400"/>
      <c r="AD3366" s="400"/>
      <c r="AE3366" s="400"/>
      <c r="AF3366" s="400"/>
      <c r="AG3366" s="408"/>
      <c r="AH3366" s="400"/>
      <c r="AI3366" s="400"/>
      <c r="AJ3366" s="400"/>
      <c r="AK3366" s="400"/>
      <c r="AL3366" s="6"/>
      <c r="AM3366" s="6"/>
      <c r="AN3366" s="8"/>
    </row>
    <row r="3367" spans="1:40">
      <c r="A3367" s="725"/>
      <c r="B3367" s="727"/>
      <c r="C3367" s="726"/>
      <c r="D3367" s="726"/>
      <c r="E3367" s="400"/>
      <c r="F3367" s="401"/>
      <c r="G3367" s="400"/>
      <c r="H3367" s="400"/>
      <c r="I3367" s="400"/>
      <c r="J3367" s="409"/>
      <c r="K3367" s="400"/>
      <c r="L3367" s="400"/>
      <c r="M3367" s="400"/>
      <c r="N3367" s="400"/>
      <c r="O3367" s="400"/>
      <c r="P3367" s="400"/>
      <c r="Q3367" s="400"/>
      <c r="R3367" s="400"/>
      <c r="S3367" s="400"/>
      <c r="T3367" s="400"/>
      <c r="V3367" s="403"/>
      <c r="W3367" s="403"/>
      <c r="X3367" s="403"/>
      <c r="Y3367" s="400"/>
      <c r="Z3367" s="400"/>
      <c r="AA3367" s="400"/>
      <c r="AB3367" s="400"/>
      <c r="AC3367" s="400"/>
      <c r="AD3367" s="400"/>
      <c r="AE3367" s="400"/>
      <c r="AF3367" s="400"/>
      <c r="AG3367" s="408"/>
      <c r="AH3367" s="400"/>
      <c r="AI3367" s="400"/>
      <c r="AJ3367" s="400"/>
      <c r="AK3367" s="400"/>
      <c r="AL3367" s="6"/>
      <c r="AM3367" s="6"/>
      <c r="AN3367" s="8"/>
    </row>
    <row r="3368" spans="1:40">
      <c r="A3368" s="725"/>
      <c r="B3368" s="727"/>
      <c r="C3368" s="726"/>
      <c r="D3368" s="726"/>
      <c r="E3368" s="400"/>
      <c r="F3368" s="401"/>
      <c r="G3368" s="400"/>
      <c r="H3368" s="400"/>
      <c r="I3368" s="400"/>
      <c r="J3368" s="409"/>
      <c r="K3368" s="400"/>
      <c r="L3368" s="400"/>
      <c r="M3368" s="400"/>
      <c r="N3368" s="400"/>
      <c r="O3368" s="400"/>
      <c r="P3368" s="400"/>
      <c r="Q3368" s="400"/>
      <c r="R3368" s="400"/>
      <c r="S3368" s="400"/>
      <c r="T3368" s="400"/>
      <c r="V3368" s="403"/>
      <c r="W3368" s="403"/>
      <c r="X3368" s="403"/>
      <c r="Y3368" s="400"/>
      <c r="Z3368" s="400"/>
      <c r="AA3368" s="400"/>
      <c r="AB3368" s="400"/>
      <c r="AC3368" s="400"/>
      <c r="AD3368" s="400"/>
      <c r="AE3368" s="400"/>
      <c r="AF3368" s="400"/>
      <c r="AG3368" s="408"/>
      <c r="AH3368" s="400"/>
      <c r="AI3368" s="400"/>
      <c r="AJ3368" s="400"/>
      <c r="AK3368" s="400"/>
      <c r="AL3368" s="6"/>
      <c r="AM3368" s="6"/>
      <c r="AN3368" s="8"/>
    </row>
    <row r="3369" spans="1:40">
      <c r="A3369" s="725"/>
      <c r="B3369" s="727"/>
      <c r="C3369" s="726"/>
      <c r="D3369" s="726"/>
      <c r="E3369" s="400"/>
      <c r="F3369" s="401"/>
      <c r="G3369" s="400"/>
      <c r="H3369" s="400"/>
      <c r="I3369" s="400"/>
      <c r="J3369" s="409"/>
      <c r="K3369" s="400"/>
      <c r="L3369" s="400"/>
      <c r="M3369" s="400"/>
      <c r="N3369" s="400"/>
      <c r="O3369" s="400"/>
      <c r="P3369" s="400"/>
      <c r="Q3369" s="400"/>
      <c r="R3369" s="400"/>
      <c r="S3369" s="400"/>
      <c r="T3369" s="400"/>
      <c r="V3369" s="403"/>
      <c r="W3369" s="403"/>
      <c r="X3369" s="403"/>
      <c r="Y3369" s="400"/>
      <c r="Z3369" s="400"/>
      <c r="AA3369" s="400"/>
      <c r="AB3369" s="400"/>
      <c r="AC3369" s="400"/>
      <c r="AD3369" s="400"/>
      <c r="AE3369" s="400"/>
      <c r="AF3369" s="400"/>
      <c r="AG3369" s="408"/>
      <c r="AH3369" s="400"/>
      <c r="AI3369" s="400"/>
      <c r="AJ3369" s="400"/>
      <c r="AK3369" s="400"/>
      <c r="AL3369" s="6"/>
      <c r="AM3369" s="6"/>
      <c r="AN3369" s="8"/>
    </row>
    <row r="3370" spans="1:40">
      <c r="A3370" s="725"/>
      <c r="B3370" s="727"/>
      <c r="C3370" s="726"/>
      <c r="D3370" s="726"/>
      <c r="E3370" s="400"/>
      <c r="F3370" s="401"/>
      <c r="G3370" s="400"/>
      <c r="H3370" s="400"/>
      <c r="I3370" s="400"/>
      <c r="J3370" s="409"/>
      <c r="K3370" s="400"/>
      <c r="L3370" s="400"/>
      <c r="M3370" s="400"/>
      <c r="N3370" s="400"/>
      <c r="O3370" s="400"/>
      <c r="P3370" s="400"/>
      <c r="Q3370" s="400"/>
      <c r="R3370" s="400"/>
      <c r="S3370" s="400"/>
      <c r="T3370" s="400"/>
      <c r="V3370" s="403"/>
      <c r="W3370" s="403"/>
      <c r="X3370" s="403"/>
      <c r="Y3370" s="400"/>
      <c r="Z3370" s="400"/>
      <c r="AA3370" s="400"/>
      <c r="AB3370" s="400"/>
      <c r="AC3370" s="400"/>
      <c r="AD3370" s="400"/>
      <c r="AE3370" s="400"/>
      <c r="AF3370" s="400"/>
      <c r="AG3370" s="408"/>
      <c r="AH3370" s="400"/>
      <c r="AI3370" s="400"/>
      <c r="AJ3370" s="400"/>
      <c r="AK3370" s="400"/>
      <c r="AL3370" s="6"/>
      <c r="AM3370" s="6"/>
      <c r="AN3370" s="8"/>
    </row>
    <row r="3371" spans="1:40">
      <c r="A3371" s="725"/>
      <c r="B3371" s="727"/>
      <c r="C3371" s="726"/>
      <c r="D3371" s="726"/>
      <c r="E3371" s="400"/>
      <c r="F3371" s="401"/>
      <c r="G3371" s="400"/>
      <c r="H3371" s="400"/>
      <c r="I3371" s="400"/>
      <c r="J3371" s="409"/>
      <c r="K3371" s="400"/>
      <c r="L3371" s="400"/>
      <c r="M3371" s="400"/>
      <c r="N3371" s="400"/>
      <c r="O3371" s="400"/>
      <c r="P3371" s="400"/>
      <c r="Q3371" s="400"/>
      <c r="R3371" s="400"/>
      <c r="S3371" s="400"/>
      <c r="T3371" s="400"/>
      <c r="V3371" s="403"/>
      <c r="W3371" s="403"/>
      <c r="X3371" s="403"/>
      <c r="Y3371" s="400"/>
      <c r="Z3371" s="400"/>
      <c r="AA3371" s="400"/>
      <c r="AB3371" s="400"/>
      <c r="AC3371" s="400"/>
      <c r="AD3371" s="400"/>
      <c r="AE3371" s="400"/>
      <c r="AF3371" s="400"/>
      <c r="AG3371" s="408"/>
      <c r="AH3371" s="400"/>
      <c r="AI3371" s="400"/>
      <c r="AJ3371" s="400"/>
      <c r="AK3371" s="400"/>
      <c r="AL3371" s="6"/>
      <c r="AM3371" s="6"/>
      <c r="AN3371" s="8"/>
    </row>
    <row r="3372" spans="1:40">
      <c r="A3372" s="725"/>
      <c r="B3372" s="727"/>
      <c r="C3372" s="726"/>
      <c r="D3372" s="726"/>
      <c r="E3372" s="400"/>
      <c r="F3372" s="401"/>
      <c r="G3372" s="400"/>
      <c r="H3372" s="400"/>
      <c r="I3372" s="400"/>
      <c r="J3372" s="409"/>
      <c r="K3372" s="400"/>
      <c r="L3372" s="400"/>
      <c r="M3372" s="400"/>
      <c r="N3372" s="400"/>
      <c r="O3372" s="400"/>
      <c r="P3372" s="400"/>
      <c r="Q3372" s="400"/>
      <c r="R3372" s="400"/>
      <c r="S3372" s="400"/>
      <c r="T3372" s="400"/>
      <c r="V3372" s="403"/>
      <c r="W3372" s="403"/>
      <c r="X3372" s="403"/>
      <c r="Y3372" s="400"/>
      <c r="Z3372" s="400"/>
      <c r="AA3372" s="400"/>
      <c r="AB3372" s="400"/>
      <c r="AC3372" s="400"/>
      <c r="AD3372" s="400"/>
      <c r="AE3372" s="400"/>
      <c r="AF3372" s="400"/>
      <c r="AG3372" s="408"/>
      <c r="AH3372" s="400"/>
      <c r="AI3372" s="400"/>
      <c r="AJ3372" s="400"/>
      <c r="AK3372" s="400"/>
      <c r="AL3372" s="6"/>
      <c r="AM3372" s="6"/>
      <c r="AN3372" s="8"/>
    </row>
    <row r="3373" spans="1:40">
      <c r="A3373" s="725"/>
      <c r="B3373" s="727"/>
      <c r="C3373" s="726"/>
      <c r="D3373" s="726"/>
      <c r="E3373" s="400"/>
      <c r="F3373" s="401"/>
      <c r="G3373" s="400"/>
      <c r="H3373" s="400"/>
      <c r="I3373" s="400"/>
      <c r="J3373" s="409"/>
      <c r="K3373" s="400"/>
      <c r="L3373" s="400"/>
      <c r="M3373" s="400"/>
      <c r="N3373" s="400"/>
      <c r="O3373" s="400"/>
      <c r="P3373" s="400"/>
      <c r="Q3373" s="400"/>
      <c r="R3373" s="400"/>
      <c r="S3373" s="400"/>
      <c r="T3373" s="400"/>
      <c r="V3373" s="403"/>
      <c r="W3373" s="403"/>
      <c r="X3373" s="403"/>
      <c r="Y3373" s="400"/>
      <c r="Z3373" s="400"/>
      <c r="AA3373" s="400"/>
      <c r="AB3373" s="400"/>
      <c r="AC3373" s="400"/>
      <c r="AD3373" s="400"/>
      <c r="AE3373" s="400"/>
      <c r="AF3373" s="400"/>
      <c r="AG3373" s="408"/>
      <c r="AH3373" s="400"/>
      <c r="AI3373" s="400"/>
      <c r="AJ3373" s="400"/>
      <c r="AK3373" s="400"/>
      <c r="AL3373" s="6"/>
      <c r="AM3373" s="6"/>
      <c r="AN3373" s="8"/>
    </row>
    <row r="3374" spans="1:40">
      <c r="A3374" s="725"/>
      <c r="B3374" s="727"/>
      <c r="C3374" s="726"/>
      <c r="D3374" s="726"/>
      <c r="E3374" s="400"/>
      <c r="F3374" s="401"/>
      <c r="G3374" s="400"/>
      <c r="H3374" s="400"/>
      <c r="I3374" s="400"/>
      <c r="J3374" s="409"/>
      <c r="K3374" s="400"/>
      <c r="L3374" s="400"/>
      <c r="M3374" s="400"/>
      <c r="N3374" s="400"/>
      <c r="O3374" s="400"/>
      <c r="P3374" s="400"/>
      <c r="Q3374" s="400"/>
      <c r="R3374" s="400"/>
      <c r="S3374" s="400"/>
      <c r="T3374" s="400"/>
      <c r="V3374" s="403"/>
      <c r="W3374" s="403"/>
      <c r="X3374" s="403"/>
      <c r="Y3374" s="400"/>
      <c r="Z3374" s="400"/>
      <c r="AA3374" s="400"/>
      <c r="AB3374" s="400"/>
      <c r="AC3374" s="400"/>
      <c r="AD3374" s="400"/>
      <c r="AE3374" s="400"/>
      <c r="AF3374" s="400"/>
      <c r="AG3374" s="408"/>
      <c r="AH3374" s="400"/>
      <c r="AI3374" s="400"/>
      <c r="AJ3374" s="400"/>
      <c r="AK3374" s="400"/>
      <c r="AL3374" s="6"/>
      <c r="AM3374" s="6"/>
      <c r="AN3374" s="8"/>
    </row>
    <row r="3375" spans="1:40">
      <c r="A3375" s="725"/>
      <c r="B3375" s="727"/>
      <c r="C3375" s="726"/>
      <c r="D3375" s="726"/>
      <c r="E3375" s="400"/>
      <c r="F3375" s="401"/>
      <c r="G3375" s="400"/>
      <c r="H3375" s="400"/>
      <c r="I3375" s="400"/>
      <c r="J3375" s="409"/>
      <c r="K3375" s="400"/>
      <c r="L3375" s="400"/>
      <c r="M3375" s="400"/>
      <c r="N3375" s="400"/>
      <c r="O3375" s="400"/>
      <c r="P3375" s="400"/>
      <c r="Q3375" s="400"/>
      <c r="R3375" s="400"/>
      <c r="S3375" s="400"/>
      <c r="T3375" s="400"/>
      <c r="V3375" s="403"/>
      <c r="W3375" s="403"/>
      <c r="X3375" s="403"/>
      <c r="Y3375" s="400"/>
      <c r="Z3375" s="400"/>
      <c r="AA3375" s="400"/>
      <c r="AB3375" s="400"/>
      <c r="AC3375" s="400"/>
      <c r="AD3375" s="400"/>
      <c r="AE3375" s="400"/>
      <c r="AF3375" s="400"/>
      <c r="AG3375" s="408"/>
      <c r="AH3375" s="400"/>
      <c r="AI3375" s="400"/>
      <c r="AJ3375" s="400"/>
      <c r="AK3375" s="400"/>
      <c r="AL3375" s="6"/>
      <c r="AM3375" s="6"/>
      <c r="AN3375" s="8"/>
    </row>
    <row r="3376" spans="1:40">
      <c r="A3376" s="725"/>
      <c r="B3376" s="727"/>
      <c r="C3376" s="726"/>
      <c r="D3376" s="726"/>
      <c r="E3376" s="400"/>
      <c r="F3376" s="401"/>
      <c r="G3376" s="400"/>
      <c r="H3376" s="400"/>
      <c r="I3376" s="400"/>
      <c r="J3376" s="409"/>
      <c r="K3376" s="400"/>
      <c r="L3376" s="400"/>
      <c r="M3376" s="400"/>
      <c r="N3376" s="400"/>
      <c r="O3376" s="400"/>
      <c r="P3376" s="400"/>
      <c r="Q3376" s="400"/>
      <c r="R3376" s="400"/>
      <c r="S3376" s="400"/>
      <c r="T3376" s="400"/>
      <c r="V3376" s="403"/>
      <c r="W3376" s="403"/>
      <c r="X3376" s="403"/>
      <c r="Y3376" s="400"/>
      <c r="Z3376" s="400"/>
      <c r="AA3376" s="400"/>
      <c r="AB3376" s="400"/>
      <c r="AC3376" s="400"/>
      <c r="AD3376" s="400"/>
      <c r="AE3376" s="400"/>
      <c r="AF3376" s="400"/>
      <c r="AG3376" s="408"/>
      <c r="AH3376" s="400"/>
      <c r="AI3376" s="400"/>
      <c r="AJ3376" s="400"/>
      <c r="AK3376" s="400"/>
      <c r="AL3376" s="6"/>
      <c r="AM3376" s="6"/>
      <c r="AN3376" s="8"/>
    </row>
    <row r="3377" spans="1:40">
      <c r="A3377" s="725"/>
      <c r="B3377" s="727"/>
      <c r="C3377" s="726"/>
      <c r="D3377" s="726"/>
      <c r="E3377" s="400"/>
      <c r="F3377" s="401"/>
      <c r="G3377" s="400"/>
      <c r="H3377" s="400"/>
      <c r="I3377" s="400"/>
      <c r="J3377" s="409"/>
      <c r="K3377" s="400"/>
      <c r="L3377" s="400"/>
      <c r="M3377" s="400"/>
      <c r="N3377" s="400"/>
      <c r="O3377" s="400"/>
      <c r="P3377" s="400"/>
      <c r="Q3377" s="400"/>
      <c r="R3377" s="400"/>
      <c r="S3377" s="400"/>
      <c r="T3377" s="400"/>
      <c r="V3377" s="403"/>
      <c r="W3377" s="403"/>
      <c r="X3377" s="403"/>
      <c r="Y3377" s="400"/>
      <c r="Z3377" s="400"/>
      <c r="AA3377" s="400"/>
      <c r="AB3377" s="400"/>
      <c r="AC3377" s="400"/>
      <c r="AD3377" s="400"/>
      <c r="AE3377" s="400"/>
      <c r="AF3377" s="400"/>
      <c r="AG3377" s="408"/>
      <c r="AH3377" s="400"/>
      <c r="AI3377" s="400"/>
      <c r="AJ3377" s="400"/>
      <c r="AK3377" s="400"/>
      <c r="AL3377" s="6"/>
      <c r="AM3377" s="6"/>
      <c r="AN3377" s="8"/>
    </row>
    <row r="3378" spans="1:40">
      <c r="A3378" s="725"/>
      <c r="B3378" s="727"/>
      <c r="C3378" s="726"/>
      <c r="D3378" s="726"/>
      <c r="E3378" s="400"/>
      <c r="F3378" s="401"/>
      <c r="G3378" s="400"/>
      <c r="H3378" s="400"/>
      <c r="I3378" s="400"/>
      <c r="J3378" s="409"/>
      <c r="K3378" s="400"/>
      <c r="L3378" s="400"/>
      <c r="M3378" s="400"/>
      <c r="N3378" s="400"/>
      <c r="O3378" s="400"/>
      <c r="P3378" s="400"/>
      <c r="Q3378" s="400"/>
      <c r="R3378" s="400"/>
      <c r="S3378" s="400"/>
      <c r="T3378" s="400"/>
      <c r="V3378" s="403"/>
      <c r="W3378" s="403"/>
      <c r="X3378" s="403"/>
      <c r="Y3378" s="400"/>
      <c r="Z3378" s="400"/>
      <c r="AA3378" s="400"/>
      <c r="AB3378" s="400"/>
      <c r="AC3378" s="400"/>
      <c r="AD3378" s="400"/>
      <c r="AE3378" s="400"/>
      <c r="AF3378" s="400"/>
      <c r="AG3378" s="408"/>
      <c r="AH3378" s="400"/>
      <c r="AI3378" s="400"/>
      <c r="AJ3378" s="400"/>
      <c r="AK3378" s="400"/>
      <c r="AL3378" s="6"/>
      <c r="AM3378" s="6"/>
      <c r="AN3378" s="8"/>
    </row>
    <row r="3379" spans="1:40">
      <c r="A3379" s="725"/>
      <c r="B3379" s="727"/>
      <c r="C3379" s="726"/>
      <c r="D3379" s="726"/>
      <c r="E3379" s="400"/>
      <c r="F3379" s="401"/>
      <c r="G3379" s="400"/>
      <c r="H3379" s="400"/>
      <c r="I3379" s="400"/>
      <c r="J3379" s="409"/>
      <c r="K3379" s="400"/>
      <c r="L3379" s="400"/>
      <c r="M3379" s="400"/>
      <c r="N3379" s="400"/>
      <c r="O3379" s="400"/>
      <c r="P3379" s="400"/>
      <c r="Q3379" s="400"/>
      <c r="R3379" s="400"/>
      <c r="S3379" s="400"/>
      <c r="T3379" s="400"/>
      <c r="V3379" s="403"/>
      <c r="W3379" s="403"/>
      <c r="X3379" s="403"/>
      <c r="Y3379" s="400"/>
      <c r="Z3379" s="400"/>
      <c r="AA3379" s="400"/>
      <c r="AB3379" s="400"/>
      <c r="AC3379" s="400"/>
      <c r="AD3379" s="400"/>
      <c r="AE3379" s="400"/>
      <c r="AF3379" s="400"/>
      <c r="AG3379" s="408"/>
      <c r="AH3379" s="400"/>
      <c r="AI3379" s="400"/>
      <c r="AJ3379" s="400"/>
      <c r="AK3379" s="400"/>
      <c r="AL3379" s="6"/>
      <c r="AM3379" s="6"/>
      <c r="AN3379" s="8"/>
    </row>
    <row r="3380" spans="1:40">
      <c r="A3380" s="725"/>
      <c r="B3380" s="727"/>
      <c r="C3380" s="726"/>
      <c r="D3380" s="726"/>
      <c r="E3380" s="400"/>
      <c r="F3380" s="401"/>
      <c r="G3380" s="400"/>
      <c r="H3380" s="400"/>
      <c r="I3380" s="400"/>
      <c r="J3380" s="409"/>
      <c r="K3380" s="400"/>
      <c r="L3380" s="400"/>
      <c r="M3380" s="400"/>
      <c r="N3380" s="400"/>
      <c r="O3380" s="400"/>
      <c r="P3380" s="400"/>
      <c r="Q3380" s="400"/>
      <c r="R3380" s="400"/>
      <c r="S3380" s="400"/>
      <c r="T3380" s="400"/>
      <c r="V3380" s="403"/>
      <c r="W3380" s="403"/>
      <c r="X3380" s="403"/>
      <c r="Y3380" s="400"/>
      <c r="Z3380" s="400"/>
      <c r="AA3380" s="400"/>
      <c r="AB3380" s="400"/>
      <c r="AC3380" s="400"/>
      <c r="AD3380" s="400"/>
      <c r="AE3380" s="400"/>
      <c r="AF3380" s="400"/>
      <c r="AG3380" s="408"/>
      <c r="AH3380" s="400"/>
      <c r="AI3380" s="400"/>
      <c r="AJ3380" s="400"/>
      <c r="AK3380" s="400"/>
      <c r="AL3380" s="6"/>
      <c r="AM3380" s="6"/>
      <c r="AN3380" s="8"/>
    </row>
    <row r="3381" spans="1:40">
      <c r="A3381" s="725"/>
      <c r="B3381" s="727"/>
      <c r="C3381" s="726"/>
      <c r="D3381" s="726"/>
      <c r="E3381" s="400"/>
      <c r="F3381" s="401"/>
      <c r="G3381" s="400"/>
      <c r="H3381" s="400"/>
      <c r="I3381" s="400"/>
      <c r="J3381" s="409"/>
      <c r="K3381" s="400"/>
      <c r="L3381" s="400"/>
      <c r="M3381" s="400"/>
      <c r="N3381" s="400"/>
      <c r="O3381" s="400"/>
      <c r="P3381" s="400"/>
      <c r="Q3381" s="400"/>
      <c r="R3381" s="400"/>
      <c r="S3381" s="400"/>
      <c r="T3381" s="400"/>
      <c r="V3381" s="403"/>
      <c r="W3381" s="403"/>
      <c r="X3381" s="403"/>
      <c r="Y3381" s="400"/>
      <c r="Z3381" s="400"/>
      <c r="AA3381" s="400"/>
      <c r="AB3381" s="400"/>
      <c r="AC3381" s="400"/>
      <c r="AD3381" s="400"/>
      <c r="AE3381" s="400"/>
      <c r="AF3381" s="400"/>
      <c r="AG3381" s="408"/>
      <c r="AH3381" s="400"/>
      <c r="AI3381" s="400"/>
      <c r="AJ3381" s="400"/>
      <c r="AK3381" s="400"/>
      <c r="AL3381" s="6"/>
      <c r="AM3381" s="6"/>
      <c r="AN3381" s="8"/>
    </row>
    <row r="3382" spans="1:40">
      <c r="A3382" s="725"/>
      <c r="B3382" s="727"/>
      <c r="C3382" s="726"/>
      <c r="D3382" s="726"/>
      <c r="E3382" s="400"/>
      <c r="F3382" s="401"/>
      <c r="G3382" s="400"/>
      <c r="H3382" s="400"/>
      <c r="I3382" s="400"/>
      <c r="J3382" s="409"/>
      <c r="K3382" s="400"/>
      <c r="L3382" s="400"/>
      <c r="M3382" s="400"/>
      <c r="N3382" s="400"/>
      <c r="O3382" s="400"/>
      <c r="P3382" s="400"/>
      <c r="Q3382" s="400"/>
      <c r="R3382" s="400"/>
      <c r="S3382" s="400"/>
      <c r="T3382" s="400"/>
      <c r="V3382" s="403"/>
      <c r="W3382" s="403"/>
      <c r="X3382" s="403"/>
      <c r="Y3382" s="400"/>
      <c r="Z3382" s="400"/>
      <c r="AA3382" s="400"/>
      <c r="AB3382" s="400"/>
      <c r="AC3382" s="400"/>
      <c r="AD3382" s="400"/>
      <c r="AE3382" s="400"/>
      <c r="AF3382" s="400"/>
      <c r="AG3382" s="408"/>
      <c r="AH3382" s="400"/>
      <c r="AI3382" s="400"/>
      <c r="AJ3382" s="400"/>
      <c r="AK3382" s="400"/>
      <c r="AL3382" s="6"/>
      <c r="AM3382" s="6"/>
      <c r="AN3382" s="8"/>
    </row>
    <row r="3383" spans="1:40">
      <c r="A3383" s="725"/>
      <c r="B3383" s="727"/>
      <c r="C3383" s="726"/>
      <c r="D3383" s="726"/>
      <c r="E3383" s="400"/>
      <c r="F3383" s="401"/>
      <c r="G3383" s="400"/>
      <c r="H3383" s="400"/>
      <c r="I3383" s="400"/>
      <c r="J3383" s="409"/>
      <c r="K3383" s="400"/>
      <c r="L3383" s="400"/>
      <c r="M3383" s="400"/>
      <c r="N3383" s="400"/>
      <c r="O3383" s="400"/>
      <c r="P3383" s="400"/>
      <c r="Q3383" s="400"/>
      <c r="R3383" s="400"/>
      <c r="S3383" s="400"/>
      <c r="T3383" s="400"/>
      <c r="V3383" s="403"/>
      <c r="W3383" s="403"/>
      <c r="X3383" s="403"/>
      <c r="Y3383" s="400"/>
      <c r="Z3383" s="400"/>
      <c r="AA3383" s="400"/>
      <c r="AB3383" s="400"/>
      <c r="AC3383" s="400"/>
      <c r="AD3383" s="400"/>
      <c r="AE3383" s="400"/>
      <c r="AF3383" s="400"/>
      <c r="AG3383" s="408"/>
      <c r="AH3383" s="400"/>
      <c r="AI3383" s="400"/>
      <c r="AJ3383" s="400"/>
      <c r="AK3383" s="400"/>
      <c r="AL3383" s="6"/>
      <c r="AM3383" s="6"/>
      <c r="AN3383" s="8"/>
    </row>
    <row r="3384" spans="1:40">
      <c r="A3384" s="725"/>
      <c r="B3384" s="727"/>
      <c r="C3384" s="726"/>
      <c r="D3384" s="726"/>
      <c r="E3384" s="400"/>
      <c r="F3384" s="401"/>
      <c r="G3384" s="400"/>
      <c r="H3384" s="400"/>
      <c r="I3384" s="400"/>
      <c r="J3384" s="409"/>
      <c r="K3384" s="400"/>
      <c r="L3384" s="400"/>
      <c r="M3384" s="400"/>
      <c r="N3384" s="400"/>
      <c r="O3384" s="400"/>
      <c r="P3384" s="400"/>
      <c r="Q3384" s="400"/>
      <c r="R3384" s="400"/>
      <c r="S3384" s="400"/>
      <c r="T3384" s="400"/>
      <c r="V3384" s="403"/>
      <c r="W3384" s="403"/>
      <c r="X3384" s="403"/>
      <c r="Y3384" s="400"/>
      <c r="Z3384" s="400"/>
      <c r="AA3384" s="400"/>
      <c r="AB3384" s="400"/>
      <c r="AC3384" s="400"/>
      <c r="AD3384" s="400"/>
      <c r="AE3384" s="400"/>
      <c r="AF3384" s="400"/>
      <c r="AG3384" s="408"/>
      <c r="AH3384" s="400"/>
      <c r="AI3384" s="400"/>
      <c r="AJ3384" s="400"/>
      <c r="AK3384" s="400"/>
      <c r="AL3384" s="6"/>
      <c r="AM3384" s="6"/>
      <c r="AN3384" s="8"/>
    </row>
    <row r="3385" spans="1:40">
      <c r="A3385" s="725"/>
      <c r="B3385" s="727"/>
      <c r="C3385" s="726"/>
      <c r="D3385" s="726"/>
      <c r="E3385" s="400"/>
      <c r="F3385" s="401"/>
      <c r="G3385" s="400"/>
      <c r="H3385" s="400"/>
      <c r="I3385" s="400"/>
      <c r="J3385" s="409"/>
      <c r="K3385" s="400"/>
      <c r="L3385" s="400"/>
      <c r="M3385" s="400"/>
      <c r="N3385" s="400"/>
      <c r="O3385" s="400"/>
      <c r="P3385" s="400"/>
      <c r="Q3385" s="400"/>
      <c r="R3385" s="400"/>
      <c r="S3385" s="400"/>
      <c r="T3385" s="400"/>
      <c r="V3385" s="403"/>
      <c r="W3385" s="403"/>
      <c r="X3385" s="403"/>
      <c r="Y3385" s="400"/>
      <c r="Z3385" s="400"/>
      <c r="AA3385" s="400"/>
      <c r="AB3385" s="400"/>
      <c r="AC3385" s="400"/>
      <c r="AD3385" s="400"/>
      <c r="AE3385" s="400"/>
      <c r="AF3385" s="400"/>
      <c r="AG3385" s="408"/>
      <c r="AH3385" s="400"/>
      <c r="AI3385" s="400"/>
      <c r="AJ3385" s="400"/>
      <c r="AK3385" s="400"/>
      <c r="AL3385" s="6"/>
      <c r="AM3385" s="6"/>
      <c r="AN3385" s="8"/>
    </row>
    <row r="3386" spans="1:40">
      <c r="A3386" s="725"/>
      <c r="B3386" s="727"/>
      <c r="C3386" s="726"/>
      <c r="D3386" s="726"/>
      <c r="E3386" s="400"/>
      <c r="F3386" s="401"/>
      <c r="G3386" s="400"/>
      <c r="H3386" s="400"/>
      <c r="I3386" s="400"/>
      <c r="J3386" s="409"/>
      <c r="K3386" s="400"/>
      <c r="L3386" s="400"/>
      <c r="M3386" s="400"/>
      <c r="N3386" s="400"/>
      <c r="O3386" s="400"/>
      <c r="P3386" s="400"/>
      <c r="Q3386" s="400"/>
      <c r="R3386" s="400"/>
      <c r="S3386" s="400"/>
      <c r="T3386" s="400"/>
      <c r="V3386" s="403"/>
      <c r="W3386" s="403"/>
      <c r="X3386" s="403"/>
      <c r="Y3386" s="400"/>
      <c r="Z3386" s="400"/>
      <c r="AA3386" s="400"/>
      <c r="AB3386" s="400"/>
      <c r="AC3386" s="400"/>
      <c r="AD3386" s="400"/>
      <c r="AE3386" s="400"/>
      <c r="AF3386" s="400"/>
      <c r="AG3386" s="408"/>
      <c r="AH3386" s="400"/>
      <c r="AI3386" s="400"/>
      <c r="AJ3386" s="400"/>
      <c r="AK3386" s="400"/>
      <c r="AL3386" s="6"/>
      <c r="AM3386" s="6"/>
      <c r="AN3386" s="8"/>
    </row>
    <row r="3387" spans="1:40">
      <c r="A3387" s="725"/>
      <c r="B3387" s="727"/>
      <c r="C3387" s="726"/>
      <c r="D3387" s="726"/>
      <c r="E3387" s="400"/>
      <c r="F3387" s="401"/>
      <c r="G3387" s="400"/>
      <c r="H3387" s="400"/>
      <c r="I3387" s="400"/>
      <c r="J3387" s="409"/>
      <c r="K3387" s="400"/>
      <c r="L3387" s="400"/>
      <c r="M3387" s="400"/>
      <c r="N3387" s="400"/>
      <c r="O3387" s="400"/>
      <c r="P3387" s="400"/>
      <c r="Q3387" s="400"/>
      <c r="R3387" s="400"/>
      <c r="S3387" s="400"/>
      <c r="T3387" s="400"/>
      <c r="V3387" s="403"/>
      <c r="W3387" s="403"/>
      <c r="X3387" s="403"/>
      <c r="Y3387" s="400"/>
      <c r="Z3387" s="400"/>
      <c r="AA3387" s="400"/>
      <c r="AB3387" s="400"/>
      <c r="AC3387" s="400"/>
      <c r="AD3387" s="400"/>
      <c r="AE3387" s="400"/>
      <c r="AF3387" s="400"/>
      <c r="AG3387" s="408"/>
      <c r="AH3387" s="400"/>
      <c r="AI3387" s="400"/>
      <c r="AJ3387" s="400"/>
      <c r="AK3387" s="400"/>
      <c r="AL3387" s="6"/>
      <c r="AM3387" s="6"/>
      <c r="AN3387" s="8"/>
    </row>
    <row r="3388" spans="1:40">
      <c r="A3388" s="725"/>
      <c r="B3388" s="727"/>
      <c r="C3388" s="726"/>
      <c r="D3388" s="726"/>
      <c r="E3388" s="400"/>
      <c r="F3388" s="401"/>
      <c r="G3388" s="400"/>
      <c r="H3388" s="400"/>
      <c r="I3388" s="400"/>
      <c r="J3388" s="409"/>
      <c r="K3388" s="400"/>
      <c r="L3388" s="400"/>
      <c r="M3388" s="400"/>
      <c r="N3388" s="400"/>
      <c r="O3388" s="400"/>
      <c r="P3388" s="400"/>
      <c r="Q3388" s="400"/>
      <c r="R3388" s="400"/>
      <c r="S3388" s="400"/>
      <c r="T3388" s="400"/>
      <c r="V3388" s="403"/>
      <c r="W3388" s="403"/>
      <c r="X3388" s="403"/>
      <c r="Y3388" s="400"/>
      <c r="Z3388" s="400"/>
      <c r="AA3388" s="400"/>
      <c r="AB3388" s="400"/>
      <c r="AC3388" s="400"/>
      <c r="AD3388" s="400"/>
      <c r="AE3388" s="400"/>
      <c r="AF3388" s="400"/>
      <c r="AG3388" s="408"/>
      <c r="AH3388" s="400"/>
      <c r="AI3388" s="400"/>
      <c r="AJ3388" s="400"/>
      <c r="AK3388" s="400"/>
      <c r="AL3388" s="6"/>
      <c r="AM3388" s="6"/>
      <c r="AN3388" s="8"/>
    </row>
    <row r="3389" spans="1:40">
      <c r="A3389" s="725"/>
      <c r="B3389" s="727"/>
      <c r="C3389" s="726"/>
      <c r="D3389" s="726"/>
      <c r="E3389" s="400"/>
      <c r="F3389" s="401"/>
      <c r="G3389" s="400"/>
      <c r="H3389" s="400"/>
      <c r="I3389" s="400"/>
      <c r="J3389" s="409"/>
      <c r="K3389" s="400"/>
      <c r="L3389" s="400"/>
      <c r="M3389" s="400"/>
      <c r="N3389" s="400"/>
      <c r="O3389" s="400"/>
      <c r="P3389" s="400"/>
      <c r="Q3389" s="400"/>
      <c r="R3389" s="400"/>
      <c r="S3389" s="400"/>
      <c r="T3389" s="400"/>
      <c r="V3389" s="403"/>
      <c r="W3389" s="403"/>
      <c r="X3389" s="403"/>
      <c r="Y3389" s="400"/>
      <c r="Z3389" s="400"/>
      <c r="AA3389" s="400"/>
      <c r="AB3389" s="400"/>
      <c r="AC3389" s="400"/>
      <c r="AD3389" s="400"/>
      <c r="AE3389" s="400"/>
      <c r="AF3389" s="400"/>
      <c r="AG3389" s="408"/>
      <c r="AH3389" s="400"/>
      <c r="AI3389" s="400"/>
      <c r="AJ3389" s="400"/>
      <c r="AK3389" s="400"/>
      <c r="AL3389" s="6"/>
      <c r="AM3389" s="6"/>
      <c r="AN3389" s="8"/>
    </row>
    <row r="3390" spans="1:40">
      <c r="A3390" s="725"/>
      <c r="B3390" s="727"/>
      <c r="C3390" s="726"/>
      <c r="D3390" s="726"/>
      <c r="E3390" s="400"/>
      <c r="F3390" s="401"/>
      <c r="G3390" s="400"/>
      <c r="H3390" s="400"/>
      <c r="I3390" s="400"/>
      <c r="J3390" s="409"/>
      <c r="K3390" s="400"/>
      <c r="L3390" s="400"/>
      <c r="M3390" s="400"/>
      <c r="N3390" s="400"/>
      <c r="O3390" s="400"/>
      <c r="P3390" s="400"/>
      <c r="Q3390" s="400"/>
      <c r="R3390" s="400"/>
      <c r="S3390" s="400"/>
      <c r="T3390" s="400"/>
      <c r="V3390" s="403"/>
      <c r="W3390" s="403"/>
      <c r="X3390" s="403"/>
      <c r="Y3390" s="400"/>
      <c r="Z3390" s="400"/>
      <c r="AA3390" s="400"/>
      <c r="AB3390" s="400"/>
      <c r="AC3390" s="400"/>
      <c r="AD3390" s="400"/>
      <c r="AE3390" s="400"/>
      <c r="AF3390" s="400"/>
      <c r="AG3390" s="408"/>
      <c r="AH3390" s="400"/>
      <c r="AI3390" s="400"/>
      <c r="AJ3390" s="400"/>
      <c r="AK3390" s="400"/>
      <c r="AL3390" s="6"/>
      <c r="AM3390" s="6"/>
      <c r="AN3390" s="8"/>
    </row>
    <row r="3391" spans="1:40">
      <c r="A3391" s="725"/>
      <c r="B3391" s="727"/>
      <c r="C3391" s="726"/>
      <c r="D3391" s="726"/>
      <c r="E3391" s="400"/>
      <c r="F3391" s="401"/>
      <c r="G3391" s="400"/>
      <c r="H3391" s="400"/>
      <c r="I3391" s="400"/>
      <c r="J3391" s="409"/>
      <c r="K3391" s="400"/>
      <c r="L3391" s="400"/>
      <c r="M3391" s="400"/>
      <c r="N3391" s="400"/>
      <c r="O3391" s="400"/>
      <c r="P3391" s="400"/>
      <c r="Q3391" s="400"/>
      <c r="R3391" s="400"/>
      <c r="S3391" s="400"/>
      <c r="T3391" s="400"/>
      <c r="V3391" s="403"/>
      <c r="W3391" s="403"/>
      <c r="X3391" s="403"/>
      <c r="Y3391" s="400"/>
      <c r="Z3391" s="400"/>
      <c r="AA3391" s="400"/>
      <c r="AB3391" s="400"/>
      <c r="AC3391" s="400"/>
      <c r="AD3391" s="400"/>
      <c r="AE3391" s="400"/>
      <c r="AF3391" s="400"/>
      <c r="AG3391" s="408"/>
      <c r="AH3391" s="400"/>
      <c r="AI3391" s="400"/>
      <c r="AJ3391" s="400"/>
      <c r="AK3391" s="400"/>
      <c r="AL3391" s="6"/>
      <c r="AM3391" s="6"/>
      <c r="AN3391" s="8"/>
    </row>
    <row r="3392" spans="1:40">
      <c r="A3392" s="725"/>
      <c r="B3392" s="727"/>
      <c r="C3392" s="726"/>
      <c r="D3392" s="726"/>
      <c r="E3392" s="400"/>
      <c r="F3392" s="401"/>
      <c r="G3392" s="400"/>
      <c r="H3392" s="400"/>
      <c r="I3392" s="400"/>
      <c r="J3392" s="409"/>
      <c r="K3392" s="400"/>
      <c r="L3392" s="400"/>
      <c r="M3392" s="400"/>
      <c r="N3392" s="400"/>
      <c r="O3392" s="400"/>
      <c r="P3392" s="400"/>
      <c r="Q3392" s="400"/>
      <c r="R3392" s="400"/>
      <c r="S3392" s="400"/>
      <c r="T3392" s="400"/>
      <c r="V3392" s="403"/>
      <c r="W3392" s="403"/>
      <c r="X3392" s="403"/>
      <c r="Y3392" s="400"/>
      <c r="Z3392" s="400"/>
      <c r="AA3392" s="400"/>
      <c r="AB3392" s="400"/>
      <c r="AC3392" s="400"/>
      <c r="AD3392" s="400"/>
      <c r="AE3392" s="400"/>
      <c r="AF3392" s="400"/>
      <c r="AG3392" s="408"/>
      <c r="AH3392" s="400"/>
      <c r="AI3392" s="400"/>
      <c r="AJ3392" s="400"/>
      <c r="AK3392" s="400"/>
      <c r="AL3392" s="6"/>
      <c r="AM3392" s="6"/>
      <c r="AN3392" s="8"/>
    </row>
    <row r="3393" spans="1:40">
      <c r="A3393" s="725"/>
      <c r="B3393" s="727"/>
      <c r="C3393" s="726"/>
      <c r="D3393" s="726"/>
      <c r="E3393" s="400"/>
      <c r="F3393" s="401"/>
      <c r="G3393" s="400"/>
      <c r="H3393" s="400"/>
      <c r="I3393" s="400"/>
      <c r="J3393" s="409"/>
      <c r="K3393" s="400"/>
      <c r="L3393" s="400"/>
      <c r="M3393" s="400"/>
      <c r="N3393" s="400"/>
      <c r="O3393" s="400"/>
      <c r="P3393" s="400"/>
      <c r="Q3393" s="400"/>
      <c r="R3393" s="400"/>
      <c r="S3393" s="400"/>
      <c r="T3393" s="400"/>
      <c r="V3393" s="403"/>
      <c r="W3393" s="403"/>
      <c r="X3393" s="403"/>
      <c r="Y3393" s="400"/>
      <c r="Z3393" s="400"/>
      <c r="AA3393" s="400"/>
      <c r="AB3393" s="400"/>
      <c r="AC3393" s="400"/>
      <c r="AD3393" s="400"/>
      <c r="AE3393" s="400"/>
      <c r="AF3393" s="400"/>
      <c r="AG3393" s="408"/>
      <c r="AH3393" s="400"/>
      <c r="AI3393" s="400"/>
      <c r="AJ3393" s="400"/>
      <c r="AK3393" s="400"/>
      <c r="AL3393" s="6"/>
      <c r="AM3393" s="6"/>
      <c r="AN3393" s="8"/>
    </row>
    <row r="3394" spans="1:40">
      <c r="A3394" s="725"/>
      <c r="B3394" s="727"/>
      <c r="C3394" s="726"/>
      <c r="D3394" s="726"/>
      <c r="E3394" s="400"/>
      <c r="F3394" s="401"/>
      <c r="G3394" s="400"/>
      <c r="H3394" s="400"/>
      <c r="I3394" s="400"/>
      <c r="J3394" s="409"/>
      <c r="K3394" s="400"/>
      <c r="L3394" s="400"/>
      <c r="M3394" s="400"/>
      <c r="N3394" s="400"/>
      <c r="O3394" s="400"/>
      <c r="P3394" s="400"/>
      <c r="Q3394" s="400"/>
      <c r="R3394" s="400"/>
      <c r="S3394" s="400"/>
      <c r="T3394" s="400"/>
      <c r="V3394" s="403"/>
      <c r="W3394" s="403"/>
      <c r="X3394" s="403"/>
      <c r="Y3394" s="400"/>
      <c r="Z3394" s="400"/>
      <c r="AA3394" s="400"/>
      <c r="AB3394" s="400"/>
      <c r="AC3394" s="400"/>
      <c r="AD3394" s="400"/>
      <c r="AE3394" s="400"/>
      <c r="AF3394" s="400"/>
      <c r="AG3394" s="408"/>
      <c r="AH3394" s="400"/>
      <c r="AI3394" s="400"/>
      <c r="AJ3394" s="400"/>
      <c r="AK3394" s="400"/>
      <c r="AL3394" s="6"/>
      <c r="AM3394" s="6"/>
      <c r="AN3394" s="8"/>
    </row>
    <row r="3395" spans="1:40">
      <c r="A3395" s="725"/>
      <c r="B3395" s="727"/>
      <c r="C3395" s="726"/>
      <c r="D3395" s="726"/>
      <c r="E3395" s="400"/>
      <c r="F3395" s="401"/>
      <c r="G3395" s="400"/>
      <c r="H3395" s="400"/>
      <c r="I3395" s="400"/>
      <c r="J3395" s="409"/>
      <c r="K3395" s="400"/>
      <c r="L3395" s="400"/>
      <c r="M3395" s="400"/>
      <c r="N3395" s="400"/>
      <c r="O3395" s="400"/>
      <c r="P3395" s="400"/>
      <c r="Q3395" s="400"/>
      <c r="R3395" s="400"/>
      <c r="S3395" s="400"/>
      <c r="T3395" s="400"/>
      <c r="V3395" s="403"/>
      <c r="W3395" s="403"/>
      <c r="X3395" s="403"/>
      <c r="Y3395" s="400"/>
      <c r="Z3395" s="400"/>
      <c r="AA3395" s="400"/>
      <c r="AB3395" s="400"/>
      <c r="AC3395" s="400"/>
      <c r="AD3395" s="400"/>
      <c r="AE3395" s="400"/>
      <c r="AF3395" s="400"/>
      <c r="AG3395" s="408"/>
      <c r="AH3395" s="400"/>
      <c r="AI3395" s="400"/>
      <c r="AJ3395" s="400"/>
      <c r="AK3395" s="400"/>
      <c r="AL3395" s="6"/>
      <c r="AM3395" s="6"/>
      <c r="AN3395" s="8"/>
    </row>
    <row r="3396" spans="1:40">
      <c r="A3396" s="725"/>
      <c r="B3396" s="727"/>
      <c r="C3396" s="726"/>
      <c r="D3396" s="726"/>
      <c r="E3396" s="400"/>
      <c r="F3396" s="401"/>
      <c r="G3396" s="400"/>
      <c r="H3396" s="400"/>
      <c r="I3396" s="400"/>
      <c r="J3396" s="409"/>
      <c r="K3396" s="400"/>
      <c r="L3396" s="400"/>
      <c r="M3396" s="400"/>
      <c r="N3396" s="400"/>
      <c r="O3396" s="400"/>
      <c r="P3396" s="400"/>
      <c r="Q3396" s="400"/>
      <c r="R3396" s="400"/>
      <c r="S3396" s="400"/>
      <c r="T3396" s="400"/>
      <c r="V3396" s="403"/>
      <c r="W3396" s="403"/>
      <c r="X3396" s="403"/>
      <c r="Y3396" s="400"/>
      <c r="Z3396" s="400"/>
      <c r="AA3396" s="400"/>
      <c r="AB3396" s="400"/>
      <c r="AC3396" s="400"/>
      <c r="AD3396" s="400"/>
      <c r="AE3396" s="400"/>
      <c r="AF3396" s="400"/>
      <c r="AG3396" s="408"/>
      <c r="AH3396" s="400"/>
      <c r="AI3396" s="400"/>
      <c r="AJ3396" s="400"/>
      <c r="AK3396" s="400"/>
      <c r="AL3396" s="6"/>
      <c r="AM3396" s="6"/>
      <c r="AN3396" s="8"/>
    </row>
    <row r="3397" spans="1:40">
      <c r="A3397" s="725"/>
      <c r="B3397" s="727"/>
      <c r="C3397" s="726"/>
      <c r="D3397" s="726"/>
      <c r="E3397" s="400"/>
      <c r="F3397" s="401"/>
      <c r="G3397" s="400"/>
      <c r="H3397" s="400"/>
      <c r="I3397" s="400"/>
      <c r="J3397" s="409"/>
      <c r="K3397" s="400"/>
      <c r="L3397" s="400"/>
      <c r="M3397" s="400"/>
      <c r="N3397" s="400"/>
      <c r="O3397" s="400"/>
      <c r="P3397" s="400"/>
      <c r="Q3397" s="400"/>
      <c r="R3397" s="400"/>
      <c r="S3397" s="400"/>
      <c r="T3397" s="400"/>
      <c r="V3397" s="403"/>
      <c r="W3397" s="403"/>
      <c r="X3397" s="403"/>
      <c r="Y3397" s="400"/>
      <c r="Z3397" s="400"/>
      <c r="AA3397" s="400"/>
      <c r="AB3397" s="400"/>
      <c r="AC3397" s="400"/>
      <c r="AD3397" s="400"/>
      <c r="AE3397" s="400"/>
      <c r="AF3397" s="400"/>
      <c r="AG3397" s="408"/>
      <c r="AH3397" s="400"/>
      <c r="AI3397" s="400"/>
      <c r="AJ3397" s="400"/>
      <c r="AK3397" s="400"/>
      <c r="AL3397" s="6"/>
      <c r="AM3397" s="6"/>
      <c r="AN3397" s="8"/>
    </row>
    <row r="3398" spans="1:40">
      <c r="A3398" s="725"/>
      <c r="B3398" s="727"/>
      <c r="C3398" s="726"/>
      <c r="D3398" s="726"/>
      <c r="E3398" s="400"/>
      <c r="F3398" s="401"/>
      <c r="G3398" s="400"/>
      <c r="H3398" s="400"/>
      <c r="I3398" s="400"/>
      <c r="J3398" s="409"/>
      <c r="K3398" s="400"/>
      <c r="L3398" s="400"/>
      <c r="M3398" s="400"/>
      <c r="N3398" s="400"/>
      <c r="O3398" s="400"/>
      <c r="P3398" s="400"/>
      <c r="Q3398" s="400"/>
      <c r="R3398" s="400"/>
      <c r="S3398" s="400"/>
      <c r="T3398" s="400"/>
      <c r="V3398" s="403"/>
      <c r="W3398" s="403"/>
      <c r="X3398" s="403"/>
      <c r="Y3398" s="400"/>
      <c r="Z3398" s="400"/>
      <c r="AA3398" s="400"/>
      <c r="AB3398" s="400"/>
      <c r="AC3398" s="400"/>
      <c r="AD3398" s="400"/>
      <c r="AE3398" s="400"/>
      <c r="AF3398" s="400"/>
      <c r="AG3398" s="408"/>
      <c r="AH3398" s="400"/>
      <c r="AI3398" s="400"/>
      <c r="AJ3398" s="400"/>
      <c r="AK3398" s="400"/>
      <c r="AL3398" s="6"/>
      <c r="AM3398" s="6"/>
      <c r="AN3398" s="8"/>
    </row>
    <row r="3399" spans="1:40">
      <c r="A3399" s="725"/>
      <c r="B3399" s="727"/>
      <c r="C3399" s="726"/>
      <c r="D3399" s="726"/>
      <c r="E3399" s="400"/>
      <c r="F3399" s="401"/>
      <c r="G3399" s="400"/>
      <c r="H3399" s="400"/>
      <c r="I3399" s="400"/>
      <c r="J3399" s="409"/>
      <c r="K3399" s="400"/>
      <c r="L3399" s="400"/>
      <c r="M3399" s="400"/>
      <c r="N3399" s="400"/>
      <c r="O3399" s="400"/>
      <c r="P3399" s="400"/>
      <c r="Q3399" s="400"/>
      <c r="R3399" s="400"/>
      <c r="S3399" s="400"/>
      <c r="T3399" s="400"/>
      <c r="V3399" s="403"/>
      <c r="W3399" s="403"/>
      <c r="X3399" s="403"/>
      <c r="Y3399" s="400"/>
      <c r="Z3399" s="400"/>
      <c r="AA3399" s="400"/>
      <c r="AB3399" s="400"/>
      <c r="AC3399" s="400"/>
      <c r="AD3399" s="400"/>
      <c r="AE3399" s="400"/>
      <c r="AF3399" s="400"/>
      <c r="AG3399" s="408"/>
      <c r="AH3399" s="400"/>
      <c r="AI3399" s="400"/>
      <c r="AJ3399" s="400"/>
      <c r="AK3399" s="400"/>
      <c r="AL3399" s="6"/>
      <c r="AM3399" s="6"/>
      <c r="AN3399" s="8"/>
    </row>
    <row r="3400" spans="1:40">
      <c r="A3400" s="725"/>
      <c r="B3400" s="727"/>
      <c r="C3400" s="726"/>
      <c r="D3400" s="726"/>
      <c r="E3400" s="400"/>
      <c r="F3400" s="401"/>
      <c r="G3400" s="400"/>
      <c r="H3400" s="400"/>
      <c r="I3400" s="400"/>
      <c r="J3400" s="409"/>
      <c r="K3400" s="400"/>
      <c r="L3400" s="400"/>
      <c r="M3400" s="400"/>
      <c r="N3400" s="400"/>
      <c r="O3400" s="400"/>
      <c r="P3400" s="400"/>
      <c r="Q3400" s="400"/>
      <c r="R3400" s="400"/>
      <c r="S3400" s="400"/>
      <c r="T3400" s="400"/>
      <c r="V3400" s="403"/>
      <c r="W3400" s="403"/>
      <c r="X3400" s="403"/>
      <c r="Y3400" s="400"/>
      <c r="Z3400" s="400"/>
      <c r="AA3400" s="400"/>
      <c r="AB3400" s="400"/>
      <c r="AC3400" s="400"/>
      <c r="AD3400" s="400"/>
      <c r="AE3400" s="400"/>
      <c r="AF3400" s="400"/>
      <c r="AG3400" s="408"/>
      <c r="AH3400" s="400"/>
      <c r="AI3400" s="400"/>
      <c r="AJ3400" s="400"/>
      <c r="AK3400" s="400"/>
      <c r="AL3400" s="6"/>
      <c r="AM3400" s="6"/>
      <c r="AN3400" s="8"/>
    </row>
    <row r="3401" spans="1:40">
      <c r="A3401" s="725"/>
      <c r="B3401" s="727"/>
      <c r="C3401" s="726"/>
      <c r="D3401" s="726"/>
      <c r="E3401" s="400"/>
      <c r="F3401" s="401"/>
      <c r="G3401" s="400"/>
      <c r="H3401" s="400"/>
      <c r="I3401" s="400"/>
      <c r="J3401" s="409"/>
      <c r="K3401" s="400"/>
      <c r="L3401" s="400"/>
      <c r="M3401" s="400"/>
      <c r="N3401" s="400"/>
      <c r="O3401" s="400"/>
      <c r="P3401" s="400"/>
      <c r="Q3401" s="400"/>
      <c r="R3401" s="400"/>
      <c r="S3401" s="400"/>
      <c r="T3401" s="400"/>
      <c r="V3401" s="403"/>
      <c r="W3401" s="403"/>
      <c r="X3401" s="403"/>
      <c r="Y3401" s="400"/>
      <c r="Z3401" s="400"/>
      <c r="AA3401" s="400"/>
      <c r="AB3401" s="400"/>
      <c r="AC3401" s="400"/>
      <c r="AD3401" s="400"/>
      <c r="AE3401" s="400"/>
      <c r="AF3401" s="400"/>
      <c r="AG3401" s="408"/>
      <c r="AH3401" s="400"/>
      <c r="AI3401" s="400"/>
      <c r="AJ3401" s="400"/>
      <c r="AK3401" s="400"/>
      <c r="AL3401" s="6"/>
      <c r="AM3401" s="6"/>
      <c r="AN3401" s="8"/>
    </row>
    <row r="3402" spans="1:40">
      <c r="A3402" s="725"/>
      <c r="B3402" s="727"/>
      <c r="C3402" s="726"/>
      <c r="D3402" s="726"/>
      <c r="E3402" s="400"/>
      <c r="F3402" s="401"/>
      <c r="G3402" s="400"/>
      <c r="H3402" s="400"/>
      <c r="I3402" s="400"/>
      <c r="J3402" s="409"/>
      <c r="K3402" s="400"/>
      <c r="L3402" s="400"/>
      <c r="M3402" s="400"/>
      <c r="N3402" s="400"/>
      <c r="O3402" s="400"/>
      <c r="P3402" s="400"/>
      <c r="Q3402" s="400"/>
      <c r="R3402" s="400"/>
      <c r="S3402" s="400"/>
      <c r="T3402" s="400"/>
      <c r="V3402" s="403"/>
      <c r="W3402" s="403"/>
      <c r="X3402" s="403"/>
      <c r="Y3402" s="400"/>
      <c r="Z3402" s="400"/>
      <c r="AA3402" s="400"/>
      <c r="AB3402" s="400"/>
      <c r="AC3402" s="400"/>
      <c r="AD3402" s="400"/>
      <c r="AE3402" s="400"/>
      <c r="AF3402" s="400"/>
      <c r="AG3402" s="408"/>
      <c r="AH3402" s="400"/>
      <c r="AI3402" s="400"/>
      <c r="AJ3402" s="400"/>
      <c r="AK3402" s="400"/>
      <c r="AL3402" s="6"/>
      <c r="AM3402" s="6"/>
      <c r="AN3402" s="8"/>
    </row>
    <row r="3403" spans="1:40">
      <c r="A3403" s="725"/>
      <c r="B3403" s="727"/>
      <c r="C3403" s="726"/>
      <c r="D3403" s="726"/>
      <c r="E3403" s="400"/>
      <c r="F3403" s="401"/>
      <c r="G3403" s="400"/>
      <c r="H3403" s="400"/>
      <c r="I3403" s="400"/>
      <c r="J3403" s="409"/>
      <c r="K3403" s="400"/>
      <c r="L3403" s="400"/>
      <c r="M3403" s="400"/>
      <c r="N3403" s="400"/>
      <c r="O3403" s="400"/>
      <c r="P3403" s="400"/>
      <c r="Q3403" s="400"/>
      <c r="R3403" s="400"/>
      <c r="S3403" s="400"/>
      <c r="T3403" s="400"/>
      <c r="V3403" s="403"/>
      <c r="W3403" s="403"/>
      <c r="X3403" s="403"/>
      <c r="Y3403" s="400"/>
      <c r="Z3403" s="400"/>
      <c r="AA3403" s="400"/>
      <c r="AB3403" s="400"/>
      <c r="AC3403" s="400"/>
      <c r="AD3403" s="400"/>
      <c r="AE3403" s="400"/>
      <c r="AF3403" s="400"/>
      <c r="AG3403" s="408"/>
      <c r="AH3403" s="400"/>
      <c r="AI3403" s="400"/>
      <c r="AJ3403" s="400"/>
      <c r="AK3403" s="400"/>
      <c r="AL3403" s="6"/>
      <c r="AM3403" s="6"/>
      <c r="AN3403" s="8"/>
    </row>
    <row r="3404" spans="1:40">
      <c r="A3404" s="725"/>
      <c r="B3404" s="727"/>
      <c r="C3404" s="726"/>
      <c r="D3404" s="726"/>
      <c r="E3404" s="400"/>
      <c r="F3404" s="401"/>
      <c r="G3404" s="400"/>
      <c r="H3404" s="400"/>
      <c r="I3404" s="400"/>
      <c r="J3404" s="409"/>
      <c r="K3404" s="400"/>
      <c r="L3404" s="400"/>
      <c r="M3404" s="400"/>
      <c r="N3404" s="400"/>
      <c r="O3404" s="400"/>
      <c r="P3404" s="400"/>
      <c r="Q3404" s="400"/>
      <c r="R3404" s="400"/>
      <c r="S3404" s="400"/>
      <c r="T3404" s="400"/>
      <c r="V3404" s="403"/>
      <c r="W3404" s="403"/>
      <c r="X3404" s="403"/>
      <c r="Y3404" s="400"/>
      <c r="Z3404" s="400"/>
      <c r="AA3404" s="400"/>
      <c r="AB3404" s="400"/>
      <c r="AC3404" s="400"/>
      <c r="AD3404" s="400"/>
      <c r="AE3404" s="400"/>
      <c r="AF3404" s="400"/>
      <c r="AG3404" s="408"/>
      <c r="AH3404" s="400"/>
      <c r="AI3404" s="400"/>
      <c r="AJ3404" s="400"/>
      <c r="AK3404" s="400"/>
      <c r="AL3404" s="6"/>
      <c r="AM3404" s="6"/>
      <c r="AN3404" s="8"/>
    </row>
    <row r="3405" spans="1:40">
      <c r="A3405" s="725"/>
      <c r="B3405" s="727"/>
      <c r="C3405" s="726"/>
      <c r="D3405" s="726"/>
      <c r="E3405" s="400"/>
      <c r="F3405" s="401"/>
      <c r="G3405" s="400"/>
      <c r="H3405" s="400"/>
      <c r="I3405" s="400"/>
      <c r="J3405" s="409"/>
      <c r="K3405" s="400"/>
      <c r="L3405" s="400"/>
      <c r="M3405" s="400"/>
      <c r="N3405" s="400"/>
      <c r="O3405" s="400"/>
      <c r="P3405" s="400"/>
      <c r="Q3405" s="400"/>
      <c r="R3405" s="400"/>
      <c r="S3405" s="400"/>
      <c r="T3405" s="400"/>
      <c r="V3405" s="403"/>
      <c r="W3405" s="403"/>
      <c r="X3405" s="403"/>
      <c r="Y3405" s="400"/>
      <c r="Z3405" s="400"/>
      <c r="AA3405" s="400"/>
      <c r="AB3405" s="400"/>
      <c r="AC3405" s="400"/>
      <c r="AD3405" s="400"/>
      <c r="AE3405" s="400"/>
      <c r="AF3405" s="400"/>
      <c r="AG3405" s="408"/>
      <c r="AH3405" s="400"/>
      <c r="AI3405" s="400"/>
      <c r="AJ3405" s="400"/>
      <c r="AK3405" s="400"/>
      <c r="AL3405" s="6"/>
      <c r="AM3405" s="6"/>
      <c r="AN3405" s="8"/>
    </row>
    <row r="3406" spans="1:40">
      <c r="A3406" s="725"/>
      <c r="B3406" s="727"/>
      <c r="C3406" s="726"/>
      <c r="D3406" s="726"/>
      <c r="E3406" s="400"/>
      <c r="F3406" s="401"/>
      <c r="G3406" s="400"/>
      <c r="H3406" s="400"/>
      <c r="I3406" s="400"/>
      <c r="J3406" s="409"/>
      <c r="K3406" s="400"/>
      <c r="L3406" s="400"/>
      <c r="M3406" s="400"/>
      <c r="N3406" s="400"/>
      <c r="O3406" s="400"/>
      <c r="P3406" s="400"/>
      <c r="Q3406" s="400"/>
      <c r="R3406" s="400"/>
      <c r="S3406" s="400"/>
      <c r="T3406" s="400"/>
      <c r="V3406" s="403"/>
      <c r="W3406" s="403"/>
      <c r="X3406" s="403"/>
      <c r="Y3406" s="400"/>
      <c r="Z3406" s="400"/>
      <c r="AA3406" s="400"/>
      <c r="AB3406" s="400"/>
      <c r="AC3406" s="400"/>
      <c r="AD3406" s="400"/>
      <c r="AE3406" s="400"/>
      <c r="AF3406" s="400"/>
      <c r="AG3406" s="408"/>
      <c r="AH3406" s="400"/>
      <c r="AI3406" s="400"/>
      <c r="AJ3406" s="400"/>
      <c r="AK3406" s="400"/>
      <c r="AL3406" s="6"/>
      <c r="AM3406" s="6"/>
      <c r="AN3406" s="8"/>
    </row>
    <row r="3407" spans="1:40">
      <c r="A3407" s="725"/>
      <c r="B3407" s="727"/>
      <c r="C3407" s="726"/>
      <c r="D3407" s="726"/>
      <c r="E3407" s="400"/>
      <c r="F3407" s="401"/>
      <c r="G3407" s="400"/>
      <c r="H3407" s="400"/>
      <c r="I3407" s="400"/>
      <c r="J3407" s="409"/>
      <c r="K3407" s="400"/>
      <c r="L3407" s="400"/>
      <c r="M3407" s="400"/>
      <c r="N3407" s="400"/>
      <c r="O3407" s="400"/>
      <c r="P3407" s="400"/>
      <c r="Q3407" s="400"/>
      <c r="R3407" s="400"/>
      <c r="S3407" s="400"/>
      <c r="T3407" s="400"/>
      <c r="V3407" s="403"/>
      <c r="W3407" s="403"/>
      <c r="X3407" s="403"/>
      <c r="Y3407" s="400"/>
      <c r="Z3407" s="400"/>
      <c r="AA3407" s="400"/>
      <c r="AB3407" s="400"/>
      <c r="AC3407" s="400"/>
      <c r="AD3407" s="400"/>
      <c r="AE3407" s="400"/>
      <c r="AF3407" s="400"/>
      <c r="AG3407" s="408"/>
      <c r="AH3407" s="400"/>
      <c r="AI3407" s="400"/>
      <c r="AJ3407" s="400"/>
      <c r="AK3407" s="400"/>
      <c r="AL3407" s="6"/>
      <c r="AM3407" s="6"/>
      <c r="AN3407" s="8"/>
    </row>
    <row r="3408" spans="1:40">
      <c r="A3408" s="725"/>
      <c r="B3408" s="727"/>
      <c r="C3408" s="726"/>
      <c r="D3408" s="726"/>
      <c r="E3408" s="400"/>
      <c r="F3408" s="401"/>
      <c r="G3408" s="400"/>
      <c r="H3408" s="400"/>
      <c r="I3408" s="400"/>
      <c r="J3408" s="409"/>
      <c r="K3408" s="400"/>
      <c r="L3408" s="400"/>
      <c r="M3408" s="400"/>
      <c r="N3408" s="400"/>
      <c r="O3408" s="400"/>
      <c r="P3408" s="400"/>
      <c r="Q3408" s="400"/>
      <c r="R3408" s="400"/>
      <c r="S3408" s="400"/>
      <c r="T3408" s="400"/>
      <c r="W3408" s="403"/>
      <c r="X3408" s="403"/>
      <c r="Y3408" s="400"/>
      <c r="Z3408" s="400"/>
      <c r="AA3408" s="400"/>
      <c r="AB3408" s="400"/>
      <c r="AC3408" s="400"/>
      <c r="AD3408" s="400"/>
      <c r="AE3408" s="400"/>
      <c r="AF3408" s="400"/>
      <c r="AG3408" s="408"/>
      <c r="AH3408" s="400"/>
      <c r="AI3408" s="400"/>
      <c r="AJ3408" s="400"/>
      <c r="AK3408" s="400"/>
      <c r="AL3408" s="6"/>
      <c r="AM3408" s="6"/>
      <c r="AN3408" s="8"/>
    </row>
    <row r="3409" spans="1:40">
      <c r="A3409" s="725"/>
      <c r="B3409" s="727"/>
      <c r="C3409" s="726"/>
      <c r="D3409" s="726"/>
      <c r="E3409" s="400"/>
      <c r="F3409" s="401"/>
      <c r="G3409" s="400"/>
      <c r="H3409" s="400"/>
      <c r="I3409" s="400"/>
      <c r="J3409" s="409"/>
      <c r="K3409" s="400"/>
      <c r="L3409" s="400"/>
      <c r="M3409" s="400"/>
      <c r="N3409" s="400"/>
      <c r="O3409" s="400"/>
      <c r="P3409" s="400"/>
      <c r="Q3409" s="400"/>
      <c r="R3409" s="400"/>
      <c r="S3409" s="400"/>
      <c r="T3409" s="400"/>
      <c r="V3409" s="403"/>
      <c r="W3409" s="403"/>
      <c r="X3409" s="403"/>
      <c r="Y3409" s="400"/>
      <c r="Z3409" s="400"/>
      <c r="AA3409" s="400"/>
      <c r="AB3409" s="400"/>
      <c r="AC3409" s="400"/>
      <c r="AD3409" s="400"/>
      <c r="AE3409" s="400"/>
      <c r="AF3409" s="400"/>
      <c r="AG3409" s="408"/>
      <c r="AH3409" s="400"/>
      <c r="AI3409" s="400"/>
      <c r="AJ3409" s="400"/>
      <c r="AK3409" s="400"/>
      <c r="AL3409" s="6"/>
      <c r="AM3409" s="6"/>
      <c r="AN3409" s="8"/>
    </row>
    <row r="3410" spans="1:40">
      <c r="A3410" s="725"/>
      <c r="B3410" s="727"/>
      <c r="C3410" s="726"/>
      <c r="D3410" s="726"/>
      <c r="E3410" s="400"/>
      <c r="F3410" s="401"/>
      <c r="G3410" s="400"/>
      <c r="H3410" s="400"/>
      <c r="I3410" s="400"/>
      <c r="J3410" s="409"/>
      <c r="K3410" s="400"/>
      <c r="L3410" s="400"/>
      <c r="M3410" s="400"/>
      <c r="N3410" s="400"/>
      <c r="O3410" s="400"/>
      <c r="P3410" s="400"/>
      <c r="Q3410" s="400"/>
      <c r="R3410" s="400"/>
      <c r="S3410" s="400"/>
      <c r="T3410" s="400"/>
      <c r="V3410" s="403"/>
      <c r="W3410" s="403"/>
      <c r="X3410" s="403"/>
      <c r="Y3410" s="400"/>
      <c r="Z3410" s="400"/>
      <c r="AA3410" s="400"/>
      <c r="AB3410" s="400"/>
      <c r="AC3410" s="400"/>
      <c r="AD3410" s="400"/>
      <c r="AE3410" s="400"/>
      <c r="AF3410" s="400"/>
      <c r="AG3410" s="408"/>
      <c r="AH3410" s="400"/>
      <c r="AI3410" s="400"/>
      <c r="AJ3410" s="400"/>
      <c r="AK3410" s="400"/>
      <c r="AL3410" s="6"/>
      <c r="AM3410" s="6"/>
      <c r="AN3410" s="8"/>
    </row>
    <row r="3411" spans="1:40">
      <c r="A3411" s="725"/>
      <c r="B3411" s="727"/>
      <c r="C3411" s="726"/>
      <c r="D3411" s="726"/>
      <c r="E3411" s="400"/>
      <c r="F3411" s="401"/>
      <c r="G3411" s="400"/>
      <c r="H3411" s="400"/>
      <c r="I3411" s="400"/>
      <c r="J3411" s="409"/>
      <c r="K3411" s="400"/>
      <c r="L3411" s="400"/>
      <c r="M3411" s="400"/>
      <c r="N3411" s="400"/>
      <c r="O3411" s="400"/>
      <c r="P3411" s="400"/>
      <c r="Q3411" s="400"/>
      <c r="R3411" s="400"/>
      <c r="S3411" s="400"/>
      <c r="T3411" s="400"/>
      <c r="V3411" s="403"/>
      <c r="W3411" s="403"/>
      <c r="X3411" s="403"/>
      <c r="Y3411" s="400"/>
      <c r="Z3411" s="400"/>
      <c r="AA3411" s="400"/>
      <c r="AB3411" s="400"/>
      <c r="AC3411" s="400"/>
      <c r="AD3411" s="400"/>
      <c r="AE3411" s="400"/>
      <c r="AF3411" s="400"/>
      <c r="AG3411" s="408"/>
      <c r="AH3411" s="400"/>
      <c r="AI3411" s="400"/>
      <c r="AJ3411" s="400"/>
      <c r="AK3411" s="400"/>
      <c r="AL3411" s="6"/>
      <c r="AM3411" s="6"/>
      <c r="AN3411" s="8"/>
    </row>
    <row r="3412" spans="1:40">
      <c r="A3412" s="725"/>
      <c r="B3412" s="727"/>
      <c r="C3412" s="726"/>
      <c r="D3412" s="726"/>
      <c r="E3412" s="400"/>
      <c r="F3412" s="401"/>
      <c r="G3412" s="400"/>
      <c r="H3412" s="400"/>
      <c r="I3412" s="400"/>
      <c r="J3412" s="409"/>
      <c r="K3412" s="400"/>
      <c r="L3412" s="400"/>
      <c r="M3412" s="400"/>
      <c r="N3412" s="400"/>
      <c r="O3412" s="400"/>
      <c r="P3412" s="400"/>
      <c r="Q3412" s="400"/>
      <c r="R3412" s="400"/>
      <c r="S3412" s="400"/>
      <c r="T3412" s="400"/>
      <c r="V3412" s="403"/>
      <c r="W3412" s="403"/>
      <c r="X3412" s="403"/>
      <c r="Y3412" s="400"/>
      <c r="Z3412" s="400"/>
      <c r="AA3412" s="400"/>
      <c r="AB3412" s="400"/>
      <c r="AC3412" s="400"/>
      <c r="AD3412" s="400"/>
      <c r="AE3412" s="400"/>
      <c r="AF3412" s="400"/>
      <c r="AG3412" s="408"/>
      <c r="AH3412" s="400"/>
      <c r="AI3412" s="400"/>
      <c r="AJ3412" s="400"/>
      <c r="AK3412" s="400"/>
      <c r="AL3412" s="6"/>
      <c r="AM3412" s="6"/>
      <c r="AN3412" s="8"/>
    </row>
    <row r="3413" spans="1:40">
      <c r="A3413" s="725"/>
      <c r="B3413" s="727"/>
      <c r="C3413" s="726"/>
      <c r="D3413" s="726"/>
      <c r="E3413" s="400"/>
      <c r="F3413" s="401"/>
      <c r="G3413" s="400"/>
      <c r="H3413" s="400"/>
      <c r="I3413" s="400"/>
      <c r="J3413" s="409"/>
      <c r="K3413" s="400"/>
      <c r="L3413" s="400"/>
      <c r="M3413" s="400"/>
      <c r="N3413" s="400"/>
      <c r="O3413" s="400"/>
      <c r="P3413" s="400"/>
      <c r="Q3413" s="400"/>
      <c r="R3413" s="400"/>
      <c r="S3413" s="400"/>
      <c r="T3413" s="400"/>
      <c r="V3413" s="403"/>
      <c r="W3413" s="403"/>
      <c r="X3413" s="403"/>
      <c r="Y3413" s="400"/>
      <c r="Z3413" s="400"/>
      <c r="AA3413" s="400"/>
      <c r="AB3413" s="400"/>
      <c r="AC3413" s="400"/>
      <c r="AD3413" s="400"/>
      <c r="AE3413" s="400"/>
      <c r="AF3413" s="400"/>
      <c r="AG3413" s="408"/>
      <c r="AH3413" s="400"/>
      <c r="AI3413" s="400"/>
      <c r="AJ3413" s="400"/>
      <c r="AK3413" s="400"/>
      <c r="AL3413" s="6"/>
      <c r="AM3413" s="6"/>
      <c r="AN3413" s="8"/>
    </row>
    <row r="3414" spans="1:40">
      <c r="A3414" s="725"/>
      <c r="B3414" s="727"/>
      <c r="C3414" s="726"/>
      <c r="D3414" s="726"/>
      <c r="E3414" s="400"/>
      <c r="F3414" s="401"/>
      <c r="G3414" s="400"/>
      <c r="H3414" s="400"/>
      <c r="I3414" s="400"/>
      <c r="J3414" s="409"/>
      <c r="K3414" s="400"/>
      <c r="L3414" s="400"/>
      <c r="M3414" s="400"/>
      <c r="N3414" s="400"/>
      <c r="O3414" s="400"/>
      <c r="P3414" s="400"/>
      <c r="Q3414" s="400"/>
      <c r="R3414" s="400"/>
      <c r="S3414" s="400"/>
      <c r="T3414" s="400"/>
      <c r="V3414" s="403"/>
      <c r="W3414" s="403"/>
      <c r="X3414" s="403"/>
      <c r="Y3414" s="400"/>
      <c r="Z3414" s="400"/>
      <c r="AA3414" s="400"/>
      <c r="AB3414" s="400"/>
      <c r="AC3414" s="400"/>
      <c r="AD3414" s="400"/>
      <c r="AE3414" s="400"/>
      <c r="AF3414" s="400"/>
      <c r="AG3414" s="408"/>
      <c r="AH3414" s="400"/>
      <c r="AI3414" s="400"/>
      <c r="AJ3414" s="400"/>
      <c r="AK3414" s="400"/>
      <c r="AL3414" s="6"/>
      <c r="AM3414" s="6"/>
      <c r="AN3414" s="8"/>
    </row>
    <row r="3415" spans="1:40">
      <c r="A3415" s="725"/>
      <c r="B3415" s="727"/>
      <c r="C3415" s="726"/>
      <c r="D3415" s="726"/>
      <c r="E3415" s="400"/>
      <c r="F3415" s="401"/>
      <c r="G3415" s="400"/>
      <c r="H3415" s="400"/>
      <c r="I3415" s="400"/>
      <c r="J3415" s="409"/>
      <c r="K3415" s="400"/>
      <c r="L3415" s="400"/>
      <c r="M3415" s="400"/>
      <c r="N3415" s="400"/>
      <c r="O3415" s="400"/>
      <c r="P3415" s="400"/>
      <c r="Q3415" s="400"/>
      <c r="R3415" s="400"/>
      <c r="S3415" s="400"/>
      <c r="T3415" s="400"/>
      <c r="W3415" s="403"/>
      <c r="X3415" s="403"/>
      <c r="Y3415" s="400"/>
      <c r="Z3415" s="400"/>
      <c r="AA3415" s="400"/>
      <c r="AB3415" s="400"/>
      <c r="AC3415" s="400"/>
      <c r="AD3415" s="400"/>
      <c r="AE3415" s="400"/>
      <c r="AF3415" s="400"/>
      <c r="AG3415" s="408"/>
      <c r="AH3415" s="400"/>
      <c r="AI3415" s="400"/>
      <c r="AJ3415" s="400"/>
      <c r="AK3415" s="400"/>
      <c r="AL3415" s="6"/>
      <c r="AM3415" s="6"/>
      <c r="AN3415" s="8"/>
    </row>
    <row r="3416" spans="1:40">
      <c r="A3416" s="725"/>
      <c r="B3416" s="727"/>
      <c r="C3416" s="726"/>
      <c r="D3416" s="726"/>
      <c r="E3416" s="400"/>
      <c r="F3416" s="401"/>
      <c r="G3416" s="400"/>
      <c r="H3416" s="400"/>
      <c r="I3416" s="400"/>
      <c r="J3416" s="409"/>
      <c r="K3416" s="400"/>
      <c r="L3416" s="400"/>
      <c r="M3416" s="400"/>
      <c r="N3416" s="400"/>
      <c r="O3416" s="400"/>
      <c r="P3416" s="400"/>
      <c r="Q3416" s="400"/>
      <c r="R3416" s="400"/>
      <c r="S3416" s="400"/>
      <c r="T3416" s="400"/>
      <c r="V3416" s="403"/>
      <c r="W3416" s="403"/>
      <c r="X3416" s="403"/>
      <c r="Y3416" s="400"/>
      <c r="Z3416" s="400"/>
      <c r="AA3416" s="400"/>
      <c r="AB3416" s="400"/>
      <c r="AC3416" s="400"/>
      <c r="AD3416" s="400"/>
      <c r="AE3416" s="400"/>
      <c r="AF3416" s="400"/>
      <c r="AG3416" s="408"/>
      <c r="AH3416" s="400"/>
      <c r="AI3416" s="400"/>
      <c r="AJ3416" s="400"/>
      <c r="AK3416" s="400"/>
      <c r="AL3416" s="6"/>
      <c r="AM3416" s="6"/>
      <c r="AN3416" s="8"/>
    </row>
    <row r="3417" spans="1:40">
      <c r="A3417" s="725"/>
      <c r="B3417" s="727"/>
      <c r="C3417" s="726"/>
      <c r="D3417" s="726"/>
      <c r="E3417" s="400"/>
      <c r="F3417" s="401"/>
      <c r="G3417" s="400"/>
      <c r="H3417" s="400"/>
      <c r="I3417" s="400"/>
      <c r="J3417" s="409"/>
      <c r="K3417" s="400"/>
      <c r="L3417" s="400"/>
      <c r="M3417" s="400"/>
      <c r="N3417" s="400"/>
      <c r="O3417" s="400"/>
      <c r="P3417" s="400"/>
      <c r="Q3417" s="400"/>
      <c r="R3417" s="400"/>
      <c r="S3417" s="400"/>
      <c r="T3417" s="400"/>
      <c r="V3417" s="403"/>
      <c r="W3417" s="403"/>
      <c r="X3417" s="403"/>
      <c r="Y3417" s="400"/>
      <c r="Z3417" s="400"/>
      <c r="AA3417" s="400"/>
      <c r="AB3417" s="400"/>
      <c r="AC3417" s="400"/>
      <c r="AD3417" s="400"/>
      <c r="AE3417" s="400"/>
      <c r="AF3417" s="400"/>
      <c r="AG3417" s="408"/>
      <c r="AH3417" s="400"/>
      <c r="AI3417" s="400"/>
      <c r="AJ3417" s="400"/>
      <c r="AK3417" s="400"/>
      <c r="AL3417" s="6"/>
      <c r="AM3417" s="6"/>
      <c r="AN3417" s="8"/>
    </row>
    <row r="3418" spans="1:40">
      <c r="A3418" s="725"/>
      <c r="B3418" s="727"/>
      <c r="C3418" s="726"/>
      <c r="D3418" s="726"/>
      <c r="E3418" s="400"/>
      <c r="F3418" s="401"/>
      <c r="G3418" s="400"/>
      <c r="H3418" s="400"/>
      <c r="I3418" s="400"/>
      <c r="J3418" s="409"/>
      <c r="K3418" s="400"/>
      <c r="L3418" s="400"/>
      <c r="M3418" s="400"/>
      <c r="N3418" s="400"/>
      <c r="O3418" s="400"/>
      <c r="P3418" s="400"/>
      <c r="Q3418" s="400"/>
      <c r="R3418" s="400"/>
      <c r="S3418" s="400"/>
      <c r="T3418" s="400"/>
      <c r="V3418" s="403"/>
      <c r="W3418" s="403"/>
      <c r="X3418" s="403"/>
      <c r="Y3418" s="400"/>
      <c r="Z3418" s="400"/>
      <c r="AA3418" s="400"/>
      <c r="AB3418" s="400"/>
      <c r="AC3418" s="400"/>
      <c r="AD3418" s="400"/>
      <c r="AE3418" s="400"/>
      <c r="AF3418" s="400"/>
      <c r="AG3418" s="408"/>
      <c r="AH3418" s="400"/>
      <c r="AI3418" s="400"/>
      <c r="AJ3418" s="400"/>
      <c r="AK3418" s="400"/>
      <c r="AL3418" s="6"/>
      <c r="AM3418" s="6"/>
      <c r="AN3418" s="8"/>
    </row>
    <row r="3419" spans="1:40">
      <c r="A3419" s="725"/>
      <c r="B3419" s="727"/>
      <c r="C3419" s="726"/>
      <c r="D3419" s="726"/>
      <c r="E3419" s="400"/>
      <c r="F3419" s="401"/>
      <c r="G3419" s="400"/>
      <c r="H3419" s="400"/>
      <c r="I3419" s="400"/>
      <c r="J3419" s="409"/>
      <c r="K3419" s="400"/>
      <c r="L3419" s="400"/>
      <c r="M3419" s="400"/>
      <c r="N3419" s="400"/>
      <c r="O3419" s="400"/>
      <c r="P3419" s="400"/>
      <c r="Q3419" s="400"/>
      <c r="R3419" s="400"/>
      <c r="S3419" s="400"/>
      <c r="T3419" s="400"/>
      <c r="V3419" s="403"/>
      <c r="W3419" s="403"/>
      <c r="X3419" s="403"/>
      <c r="Y3419" s="400"/>
      <c r="Z3419" s="400"/>
      <c r="AA3419" s="400"/>
      <c r="AB3419" s="400"/>
      <c r="AC3419" s="400"/>
      <c r="AD3419" s="400"/>
      <c r="AE3419" s="400"/>
      <c r="AF3419" s="400"/>
      <c r="AG3419" s="408"/>
      <c r="AH3419" s="400"/>
      <c r="AI3419" s="400"/>
      <c r="AJ3419" s="400"/>
      <c r="AK3419" s="400"/>
      <c r="AL3419" s="6"/>
      <c r="AM3419" s="6"/>
      <c r="AN3419" s="8"/>
    </row>
    <row r="3420" spans="1:40">
      <c r="A3420" s="725"/>
      <c r="B3420" s="727"/>
      <c r="C3420" s="726"/>
      <c r="D3420" s="726"/>
      <c r="E3420" s="400"/>
      <c r="F3420" s="401"/>
      <c r="G3420" s="400"/>
      <c r="H3420" s="400"/>
      <c r="I3420" s="400"/>
      <c r="J3420" s="409"/>
      <c r="K3420" s="400"/>
      <c r="L3420" s="400"/>
      <c r="M3420" s="400"/>
      <c r="N3420" s="400"/>
      <c r="O3420" s="400"/>
      <c r="P3420" s="400"/>
      <c r="Q3420" s="400"/>
      <c r="R3420" s="400"/>
      <c r="S3420" s="400"/>
      <c r="T3420" s="400"/>
      <c r="V3420" s="403"/>
      <c r="W3420" s="403"/>
      <c r="X3420" s="403"/>
      <c r="Y3420" s="400"/>
      <c r="Z3420" s="400"/>
      <c r="AA3420" s="400"/>
      <c r="AB3420" s="400"/>
      <c r="AC3420" s="400"/>
      <c r="AD3420" s="400"/>
      <c r="AE3420" s="400"/>
      <c r="AF3420" s="400"/>
      <c r="AG3420" s="408"/>
      <c r="AH3420" s="400"/>
      <c r="AI3420" s="400"/>
      <c r="AJ3420" s="400"/>
      <c r="AK3420" s="400"/>
      <c r="AL3420" s="6"/>
      <c r="AM3420" s="6"/>
      <c r="AN3420" s="8"/>
    </row>
    <row r="3421" spans="1:40">
      <c r="A3421" s="725"/>
      <c r="B3421" s="727"/>
      <c r="C3421" s="726"/>
      <c r="D3421" s="726"/>
      <c r="E3421" s="400"/>
      <c r="F3421" s="401"/>
      <c r="G3421" s="400"/>
      <c r="H3421" s="400"/>
      <c r="I3421" s="400"/>
      <c r="J3421" s="409"/>
      <c r="K3421" s="400"/>
      <c r="L3421" s="400"/>
      <c r="M3421" s="400"/>
      <c r="N3421" s="400"/>
      <c r="O3421" s="400"/>
      <c r="P3421" s="400"/>
      <c r="Q3421" s="400"/>
      <c r="R3421" s="400"/>
      <c r="S3421" s="400"/>
      <c r="T3421" s="400"/>
      <c r="V3421" s="403"/>
      <c r="W3421" s="403"/>
      <c r="X3421" s="403"/>
      <c r="Y3421" s="400"/>
      <c r="Z3421" s="400"/>
      <c r="AA3421" s="400"/>
      <c r="AB3421" s="400"/>
      <c r="AC3421" s="400"/>
      <c r="AD3421" s="400"/>
      <c r="AE3421" s="400"/>
      <c r="AF3421" s="400"/>
      <c r="AG3421" s="408"/>
      <c r="AH3421" s="400"/>
      <c r="AI3421" s="400"/>
      <c r="AJ3421" s="400"/>
      <c r="AK3421" s="400"/>
      <c r="AL3421" s="6"/>
      <c r="AM3421" s="6"/>
      <c r="AN3421" s="8"/>
    </row>
    <row r="3422" spans="1:40">
      <c r="A3422" s="725"/>
      <c r="B3422" s="727"/>
      <c r="C3422" s="726"/>
      <c r="D3422" s="726"/>
      <c r="E3422" s="400"/>
      <c r="F3422" s="401"/>
      <c r="G3422" s="400"/>
      <c r="H3422" s="400"/>
      <c r="I3422" s="400"/>
      <c r="J3422" s="409"/>
      <c r="K3422" s="400"/>
      <c r="L3422" s="400"/>
      <c r="M3422" s="400"/>
      <c r="N3422" s="400"/>
      <c r="O3422" s="400"/>
      <c r="P3422" s="400"/>
      <c r="Q3422" s="400"/>
      <c r="R3422" s="400"/>
      <c r="S3422" s="400"/>
      <c r="T3422" s="400"/>
      <c r="V3422" s="403"/>
      <c r="W3422" s="403"/>
      <c r="X3422" s="403"/>
      <c r="Y3422" s="400"/>
      <c r="Z3422" s="400"/>
      <c r="AA3422" s="400"/>
      <c r="AB3422" s="400"/>
      <c r="AC3422" s="400"/>
      <c r="AD3422" s="400"/>
      <c r="AE3422" s="400"/>
      <c r="AF3422" s="400"/>
      <c r="AG3422" s="408"/>
      <c r="AH3422" s="400"/>
      <c r="AI3422" s="400"/>
      <c r="AJ3422" s="400"/>
      <c r="AK3422" s="400"/>
      <c r="AL3422" s="6"/>
      <c r="AM3422" s="6"/>
      <c r="AN3422" s="8"/>
    </row>
    <row r="3423" spans="1:40">
      <c r="A3423" s="725"/>
      <c r="B3423" s="727"/>
      <c r="C3423" s="726"/>
      <c r="D3423" s="726"/>
      <c r="E3423" s="400"/>
      <c r="F3423" s="401"/>
      <c r="G3423" s="400"/>
      <c r="H3423" s="400"/>
      <c r="I3423" s="400"/>
      <c r="J3423" s="409"/>
      <c r="K3423" s="400"/>
      <c r="L3423" s="400"/>
      <c r="M3423" s="400"/>
      <c r="N3423" s="400"/>
      <c r="O3423" s="400"/>
      <c r="P3423" s="400"/>
      <c r="Q3423" s="400"/>
      <c r="R3423" s="400"/>
      <c r="S3423" s="400"/>
      <c r="T3423" s="400"/>
      <c r="V3423" s="403"/>
      <c r="W3423" s="403"/>
      <c r="X3423" s="403"/>
      <c r="Y3423" s="400"/>
      <c r="Z3423" s="400"/>
      <c r="AA3423" s="400"/>
      <c r="AB3423" s="400"/>
      <c r="AC3423" s="400"/>
      <c r="AD3423" s="400"/>
      <c r="AE3423" s="400"/>
      <c r="AF3423" s="400"/>
      <c r="AG3423" s="408"/>
      <c r="AH3423" s="400"/>
      <c r="AI3423" s="400"/>
      <c r="AJ3423" s="400"/>
      <c r="AK3423" s="400"/>
      <c r="AL3423" s="6"/>
      <c r="AM3423" s="6"/>
      <c r="AN3423" s="8"/>
    </row>
    <row r="3424" spans="1:40">
      <c r="A3424" s="725"/>
      <c r="B3424" s="727"/>
      <c r="C3424" s="726"/>
      <c r="D3424" s="726"/>
      <c r="E3424" s="400"/>
      <c r="F3424" s="401"/>
      <c r="G3424" s="400"/>
      <c r="H3424" s="400"/>
      <c r="I3424" s="400"/>
      <c r="J3424" s="409"/>
      <c r="K3424" s="400"/>
      <c r="L3424" s="400"/>
      <c r="M3424" s="400"/>
      <c r="N3424" s="400"/>
      <c r="O3424" s="400"/>
      <c r="P3424" s="400"/>
      <c r="Q3424" s="400"/>
      <c r="R3424" s="400"/>
      <c r="S3424" s="400"/>
      <c r="T3424" s="400"/>
      <c r="V3424" s="403"/>
      <c r="W3424" s="403"/>
      <c r="X3424" s="403"/>
      <c r="Y3424" s="400"/>
      <c r="Z3424" s="400"/>
      <c r="AA3424" s="400"/>
      <c r="AB3424" s="400"/>
      <c r="AC3424" s="400"/>
      <c r="AD3424" s="400"/>
      <c r="AE3424" s="400"/>
      <c r="AF3424" s="400"/>
      <c r="AG3424" s="408"/>
      <c r="AH3424" s="400"/>
      <c r="AI3424" s="400"/>
      <c r="AJ3424" s="400"/>
      <c r="AK3424" s="400"/>
      <c r="AL3424" s="6"/>
      <c r="AM3424" s="6"/>
      <c r="AN3424" s="8"/>
    </row>
    <row r="3425" spans="1:40">
      <c r="A3425" s="725"/>
      <c r="B3425" s="727"/>
      <c r="C3425" s="726"/>
      <c r="D3425" s="726"/>
      <c r="E3425" s="400"/>
      <c r="F3425" s="401"/>
      <c r="G3425" s="400"/>
      <c r="H3425" s="400"/>
      <c r="I3425" s="400"/>
      <c r="J3425" s="409"/>
      <c r="K3425" s="400"/>
      <c r="L3425" s="400"/>
      <c r="M3425" s="400"/>
      <c r="N3425" s="400"/>
      <c r="O3425" s="400"/>
      <c r="P3425" s="400"/>
      <c r="Q3425" s="400"/>
      <c r="R3425" s="400"/>
      <c r="S3425" s="400"/>
      <c r="T3425" s="400"/>
      <c r="V3425" s="403"/>
      <c r="W3425" s="403"/>
      <c r="X3425" s="403"/>
      <c r="Y3425" s="400"/>
      <c r="Z3425" s="400"/>
      <c r="AA3425" s="400"/>
      <c r="AB3425" s="400"/>
      <c r="AC3425" s="400"/>
      <c r="AD3425" s="400"/>
      <c r="AE3425" s="400"/>
      <c r="AF3425" s="400"/>
      <c r="AG3425" s="408"/>
      <c r="AH3425" s="400"/>
      <c r="AI3425" s="400"/>
      <c r="AJ3425" s="400"/>
      <c r="AK3425" s="400"/>
      <c r="AL3425" s="6"/>
      <c r="AM3425" s="6"/>
      <c r="AN3425" s="8"/>
    </row>
    <row r="3426" spans="1:40">
      <c r="A3426" s="725"/>
      <c r="B3426" s="727"/>
      <c r="C3426" s="726"/>
      <c r="D3426" s="726"/>
      <c r="E3426" s="400"/>
      <c r="F3426" s="401"/>
      <c r="G3426" s="400"/>
      <c r="H3426" s="400"/>
      <c r="I3426" s="400"/>
      <c r="J3426" s="409"/>
      <c r="K3426" s="400"/>
      <c r="L3426" s="400"/>
      <c r="M3426" s="400"/>
      <c r="N3426" s="400"/>
      <c r="O3426" s="400"/>
      <c r="P3426" s="400"/>
      <c r="Q3426" s="400"/>
      <c r="R3426" s="400"/>
      <c r="S3426" s="400"/>
      <c r="T3426" s="400"/>
      <c r="V3426" s="403"/>
      <c r="W3426" s="403"/>
      <c r="X3426" s="403"/>
      <c r="Y3426" s="400"/>
      <c r="Z3426" s="400"/>
      <c r="AA3426" s="400"/>
      <c r="AB3426" s="400"/>
      <c r="AC3426" s="400"/>
      <c r="AD3426" s="400"/>
      <c r="AE3426" s="400"/>
      <c r="AF3426" s="400"/>
      <c r="AG3426" s="408"/>
      <c r="AH3426" s="400"/>
      <c r="AI3426" s="400"/>
      <c r="AJ3426" s="400"/>
      <c r="AK3426" s="400"/>
      <c r="AL3426" s="6"/>
      <c r="AM3426" s="6"/>
      <c r="AN3426" s="8"/>
    </row>
    <row r="3427" spans="1:40">
      <c r="A3427" s="725"/>
      <c r="B3427" s="727"/>
      <c r="C3427" s="726"/>
      <c r="D3427" s="726"/>
      <c r="E3427" s="400"/>
      <c r="F3427" s="401"/>
      <c r="G3427" s="400"/>
      <c r="H3427" s="400"/>
      <c r="I3427" s="400"/>
      <c r="J3427" s="409"/>
      <c r="K3427" s="400"/>
      <c r="L3427" s="400"/>
      <c r="M3427" s="400"/>
      <c r="N3427" s="400"/>
      <c r="O3427" s="400"/>
      <c r="P3427" s="400"/>
      <c r="Q3427" s="400"/>
      <c r="R3427" s="400"/>
      <c r="S3427" s="400"/>
      <c r="T3427" s="400"/>
      <c r="V3427" s="403"/>
      <c r="W3427" s="403"/>
      <c r="X3427" s="403"/>
      <c r="Y3427" s="400"/>
      <c r="Z3427" s="400"/>
      <c r="AA3427" s="400"/>
      <c r="AB3427" s="400"/>
      <c r="AC3427" s="400"/>
      <c r="AD3427" s="400"/>
      <c r="AE3427" s="400"/>
      <c r="AF3427" s="400"/>
      <c r="AG3427" s="408"/>
      <c r="AH3427" s="400"/>
      <c r="AI3427" s="400"/>
      <c r="AJ3427" s="400"/>
      <c r="AK3427" s="400"/>
      <c r="AL3427" s="6"/>
      <c r="AM3427" s="6"/>
      <c r="AN3427" s="8"/>
    </row>
    <row r="3428" spans="1:40">
      <c r="A3428" s="725"/>
      <c r="B3428" s="727"/>
      <c r="C3428" s="726"/>
      <c r="D3428" s="726"/>
      <c r="E3428" s="400"/>
      <c r="F3428" s="401"/>
      <c r="G3428" s="400"/>
      <c r="H3428" s="400"/>
      <c r="I3428" s="400"/>
      <c r="J3428" s="409"/>
      <c r="K3428" s="400"/>
      <c r="L3428" s="400"/>
      <c r="M3428" s="400"/>
      <c r="N3428" s="400"/>
      <c r="O3428" s="400"/>
      <c r="P3428" s="400"/>
      <c r="Q3428" s="400"/>
      <c r="R3428" s="400"/>
      <c r="S3428" s="400"/>
      <c r="T3428" s="400"/>
      <c r="V3428" s="403"/>
      <c r="W3428" s="403"/>
      <c r="X3428" s="403"/>
      <c r="Y3428" s="400"/>
      <c r="Z3428" s="400"/>
      <c r="AA3428" s="400"/>
      <c r="AB3428" s="400"/>
      <c r="AC3428" s="400"/>
      <c r="AD3428" s="400"/>
      <c r="AE3428" s="400"/>
      <c r="AF3428" s="400"/>
      <c r="AG3428" s="408"/>
      <c r="AH3428" s="400"/>
      <c r="AI3428" s="400"/>
      <c r="AJ3428" s="400"/>
      <c r="AK3428" s="400"/>
      <c r="AL3428" s="6"/>
      <c r="AM3428" s="6"/>
      <c r="AN3428" s="8"/>
    </row>
    <row r="3429" spans="1:40">
      <c r="A3429" s="725"/>
      <c r="B3429" s="727"/>
      <c r="C3429" s="726"/>
      <c r="D3429" s="726"/>
      <c r="E3429" s="400"/>
      <c r="F3429" s="401"/>
      <c r="G3429" s="400"/>
      <c r="H3429" s="400"/>
      <c r="I3429" s="400"/>
      <c r="J3429" s="409"/>
      <c r="K3429" s="400"/>
      <c r="L3429" s="400"/>
      <c r="M3429" s="400"/>
      <c r="N3429" s="400"/>
      <c r="O3429" s="400"/>
      <c r="P3429" s="400"/>
      <c r="Q3429" s="400"/>
      <c r="R3429" s="400"/>
      <c r="S3429" s="400"/>
      <c r="T3429" s="400"/>
      <c r="V3429" s="403"/>
      <c r="W3429" s="403"/>
      <c r="X3429" s="403"/>
      <c r="Y3429" s="400"/>
      <c r="Z3429" s="400"/>
      <c r="AA3429" s="400"/>
      <c r="AB3429" s="400"/>
      <c r="AC3429" s="400"/>
      <c r="AD3429" s="400"/>
      <c r="AE3429" s="400"/>
      <c r="AF3429" s="400"/>
      <c r="AG3429" s="408"/>
      <c r="AH3429" s="400"/>
      <c r="AI3429" s="400"/>
      <c r="AJ3429" s="400"/>
      <c r="AK3429" s="400"/>
      <c r="AL3429" s="6"/>
      <c r="AM3429" s="6"/>
      <c r="AN3429" s="8"/>
    </row>
    <row r="3430" spans="1:40">
      <c r="A3430" s="725"/>
      <c r="B3430" s="727"/>
      <c r="C3430" s="726"/>
      <c r="D3430" s="726"/>
      <c r="E3430" s="400"/>
      <c r="F3430" s="401"/>
      <c r="G3430" s="400"/>
      <c r="H3430" s="400"/>
      <c r="I3430" s="400"/>
      <c r="J3430" s="409"/>
      <c r="K3430" s="400"/>
      <c r="L3430" s="400"/>
      <c r="M3430" s="400"/>
      <c r="N3430" s="400"/>
      <c r="O3430" s="400"/>
      <c r="P3430" s="400"/>
      <c r="Q3430" s="400"/>
      <c r="R3430" s="400"/>
      <c r="S3430" s="400"/>
      <c r="T3430" s="400"/>
      <c r="V3430" s="403"/>
      <c r="W3430" s="403"/>
      <c r="X3430" s="403"/>
      <c r="Y3430" s="400"/>
      <c r="Z3430" s="400"/>
      <c r="AA3430" s="400"/>
      <c r="AB3430" s="400"/>
      <c r="AC3430" s="400"/>
      <c r="AD3430" s="400"/>
      <c r="AE3430" s="400"/>
      <c r="AF3430" s="400"/>
      <c r="AG3430" s="408"/>
      <c r="AH3430" s="400"/>
      <c r="AI3430" s="400"/>
      <c r="AJ3430" s="400"/>
      <c r="AK3430" s="400"/>
      <c r="AL3430" s="6"/>
      <c r="AM3430" s="6"/>
      <c r="AN3430" s="8"/>
    </row>
    <row r="3431" spans="1:40">
      <c r="A3431" s="725"/>
      <c r="B3431" s="727"/>
      <c r="C3431" s="726"/>
      <c r="D3431" s="726"/>
      <c r="E3431" s="400"/>
      <c r="F3431" s="401"/>
      <c r="G3431" s="400"/>
      <c r="H3431" s="400"/>
      <c r="I3431" s="400"/>
      <c r="J3431" s="409"/>
      <c r="K3431" s="400"/>
      <c r="L3431" s="400"/>
      <c r="M3431" s="400"/>
      <c r="N3431" s="400"/>
      <c r="O3431" s="400"/>
      <c r="P3431" s="400"/>
      <c r="Q3431" s="400"/>
      <c r="R3431" s="400"/>
      <c r="S3431" s="400"/>
      <c r="T3431" s="400"/>
      <c r="V3431" s="403"/>
      <c r="W3431" s="403"/>
      <c r="X3431" s="403"/>
      <c r="Y3431" s="400"/>
      <c r="Z3431" s="400"/>
      <c r="AA3431" s="400"/>
      <c r="AB3431" s="400"/>
      <c r="AC3431" s="400"/>
      <c r="AD3431" s="400"/>
      <c r="AE3431" s="400"/>
      <c r="AF3431" s="400"/>
      <c r="AG3431" s="408"/>
      <c r="AH3431" s="400"/>
      <c r="AI3431" s="400"/>
      <c r="AJ3431" s="400"/>
      <c r="AK3431" s="400"/>
      <c r="AL3431" s="6"/>
      <c r="AM3431" s="6"/>
      <c r="AN3431" s="8"/>
    </row>
    <row r="3432" spans="1:40">
      <c r="A3432" s="725"/>
      <c r="B3432" s="727"/>
      <c r="C3432" s="726"/>
      <c r="D3432" s="726"/>
      <c r="E3432" s="400"/>
      <c r="F3432" s="401"/>
      <c r="G3432" s="400"/>
      <c r="H3432" s="400"/>
      <c r="I3432" s="400"/>
      <c r="J3432" s="409"/>
      <c r="K3432" s="400"/>
      <c r="L3432" s="400"/>
      <c r="M3432" s="400"/>
      <c r="N3432" s="400"/>
      <c r="O3432" s="400"/>
      <c r="P3432" s="400"/>
      <c r="Q3432" s="400"/>
      <c r="R3432" s="400"/>
      <c r="S3432" s="400"/>
      <c r="T3432" s="400"/>
      <c r="V3432" s="403"/>
      <c r="W3432" s="403"/>
      <c r="X3432" s="403"/>
      <c r="Y3432" s="400"/>
      <c r="Z3432" s="400"/>
      <c r="AA3432" s="400"/>
      <c r="AB3432" s="400"/>
      <c r="AC3432" s="400"/>
      <c r="AD3432" s="400"/>
      <c r="AE3432" s="400"/>
      <c r="AF3432" s="400"/>
      <c r="AG3432" s="408"/>
      <c r="AH3432" s="400"/>
      <c r="AI3432" s="400"/>
      <c r="AJ3432" s="400"/>
      <c r="AK3432" s="400"/>
      <c r="AL3432" s="6"/>
      <c r="AM3432" s="6"/>
      <c r="AN3432" s="8"/>
    </row>
    <row r="3433" spans="1:40">
      <c r="A3433" s="725"/>
      <c r="B3433" s="727"/>
      <c r="C3433" s="726"/>
      <c r="D3433" s="726"/>
      <c r="E3433" s="400"/>
      <c r="F3433" s="401"/>
      <c r="G3433" s="400"/>
      <c r="H3433" s="400"/>
      <c r="I3433" s="400"/>
      <c r="J3433" s="409"/>
      <c r="K3433" s="400"/>
      <c r="L3433" s="400"/>
      <c r="M3433" s="400"/>
      <c r="N3433" s="400"/>
      <c r="O3433" s="400"/>
      <c r="P3433" s="400"/>
      <c r="Q3433" s="400"/>
      <c r="R3433" s="400"/>
      <c r="S3433" s="400"/>
      <c r="T3433" s="400"/>
      <c r="V3433" s="403"/>
      <c r="W3433" s="403"/>
      <c r="X3433" s="403"/>
      <c r="Y3433" s="400"/>
      <c r="Z3433" s="400"/>
      <c r="AA3433" s="400"/>
      <c r="AB3433" s="400"/>
      <c r="AC3433" s="400"/>
      <c r="AD3433" s="400"/>
      <c r="AE3433" s="400"/>
      <c r="AF3433" s="400"/>
      <c r="AG3433" s="408"/>
      <c r="AH3433" s="400"/>
      <c r="AI3433" s="400"/>
      <c r="AJ3433" s="400"/>
      <c r="AK3433" s="400"/>
      <c r="AL3433" s="6"/>
      <c r="AM3433" s="6"/>
      <c r="AN3433" s="8"/>
    </row>
    <row r="3434" spans="1:40">
      <c r="A3434" s="725"/>
      <c r="B3434" s="727"/>
      <c r="C3434" s="726"/>
      <c r="D3434" s="726"/>
      <c r="E3434" s="400"/>
      <c r="F3434" s="401"/>
      <c r="G3434" s="400"/>
      <c r="H3434" s="400"/>
      <c r="I3434" s="400"/>
      <c r="J3434" s="409"/>
      <c r="K3434" s="400"/>
      <c r="L3434" s="400"/>
      <c r="M3434" s="400"/>
      <c r="N3434" s="400"/>
      <c r="O3434" s="400"/>
      <c r="P3434" s="400"/>
      <c r="Q3434" s="400"/>
      <c r="R3434" s="400"/>
      <c r="S3434" s="400"/>
      <c r="T3434" s="400"/>
      <c r="V3434" s="403"/>
      <c r="W3434" s="403"/>
      <c r="X3434" s="403"/>
      <c r="Y3434" s="400"/>
      <c r="Z3434" s="400"/>
      <c r="AA3434" s="400"/>
      <c r="AB3434" s="400"/>
      <c r="AC3434" s="400"/>
      <c r="AD3434" s="400"/>
      <c r="AE3434" s="400"/>
      <c r="AF3434" s="400"/>
      <c r="AG3434" s="408"/>
      <c r="AH3434" s="400"/>
      <c r="AI3434" s="400"/>
      <c r="AJ3434" s="400"/>
      <c r="AK3434" s="400"/>
      <c r="AL3434" s="6"/>
      <c r="AM3434" s="6"/>
      <c r="AN3434" s="8"/>
    </row>
    <row r="3435" spans="1:40">
      <c r="A3435" s="725"/>
      <c r="B3435" s="727"/>
      <c r="C3435" s="726"/>
      <c r="D3435" s="726"/>
      <c r="E3435" s="400"/>
      <c r="F3435" s="401"/>
      <c r="G3435" s="400"/>
      <c r="H3435" s="400"/>
      <c r="I3435" s="400"/>
      <c r="J3435" s="409"/>
      <c r="K3435" s="400"/>
      <c r="L3435" s="400"/>
      <c r="M3435" s="400"/>
      <c r="N3435" s="400"/>
      <c r="O3435" s="400"/>
      <c r="P3435" s="400"/>
      <c r="Q3435" s="400"/>
      <c r="R3435" s="400"/>
      <c r="S3435" s="400"/>
      <c r="T3435" s="400"/>
      <c r="V3435" s="403"/>
      <c r="W3435" s="403"/>
      <c r="X3435" s="403"/>
      <c r="Y3435" s="400"/>
      <c r="Z3435" s="400"/>
      <c r="AA3435" s="400"/>
      <c r="AB3435" s="400"/>
      <c r="AC3435" s="400"/>
      <c r="AD3435" s="400"/>
      <c r="AE3435" s="400"/>
      <c r="AF3435" s="400"/>
      <c r="AG3435" s="408"/>
      <c r="AH3435" s="400"/>
      <c r="AI3435" s="400"/>
      <c r="AJ3435" s="400"/>
      <c r="AK3435" s="400"/>
      <c r="AL3435" s="6"/>
      <c r="AM3435" s="6"/>
      <c r="AN3435" s="8"/>
    </row>
    <row r="3436" spans="1:40">
      <c r="A3436" s="725"/>
      <c r="B3436" s="727"/>
      <c r="C3436" s="726"/>
      <c r="D3436" s="726"/>
      <c r="E3436" s="400"/>
      <c r="F3436" s="401"/>
      <c r="G3436" s="400"/>
      <c r="H3436" s="400"/>
      <c r="I3436" s="400"/>
      <c r="J3436" s="409"/>
      <c r="K3436" s="400"/>
      <c r="L3436" s="400"/>
      <c r="M3436" s="400"/>
      <c r="N3436" s="400"/>
      <c r="O3436" s="400"/>
      <c r="P3436" s="400"/>
      <c r="Q3436" s="400"/>
      <c r="R3436" s="400"/>
      <c r="S3436" s="400"/>
      <c r="T3436" s="400"/>
      <c r="V3436" s="403"/>
      <c r="W3436" s="403"/>
      <c r="X3436" s="403"/>
      <c r="Y3436" s="400"/>
      <c r="Z3436" s="400"/>
      <c r="AA3436" s="400"/>
      <c r="AB3436" s="400"/>
      <c r="AC3436" s="400"/>
      <c r="AD3436" s="400"/>
      <c r="AE3436" s="400"/>
      <c r="AF3436" s="400"/>
      <c r="AG3436" s="408"/>
      <c r="AH3436" s="400"/>
      <c r="AI3436" s="400"/>
      <c r="AJ3436" s="400"/>
      <c r="AK3436" s="400"/>
      <c r="AL3436" s="6"/>
      <c r="AM3436" s="6"/>
      <c r="AN3436" s="8"/>
    </row>
    <row r="3437" spans="1:40">
      <c r="A3437" s="725"/>
      <c r="B3437" s="727"/>
      <c r="C3437" s="726"/>
      <c r="D3437" s="726"/>
      <c r="E3437" s="400"/>
      <c r="F3437" s="401"/>
      <c r="G3437" s="400"/>
      <c r="H3437" s="400"/>
      <c r="I3437" s="400"/>
      <c r="J3437" s="409"/>
      <c r="K3437" s="400"/>
      <c r="L3437" s="400"/>
      <c r="M3437" s="400"/>
      <c r="N3437" s="400"/>
      <c r="O3437" s="400"/>
      <c r="P3437" s="400"/>
      <c r="Q3437" s="400"/>
      <c r="R3437" s="400"/>
      <c r="S3437" s="400"/>
      <c r="T3437" s="400"/>
      <c r="V3437" s="403"/>
      <c r="W3437" s="403"/>
      <c r="X3437" s="403"/>
      <c r="Y3437" s="400"/>
      <c r="Z3437" s="400"/>
      <c r="AA3437" s="400"/>
      <c r="AB3437" s="400"/>
      <c r="AC3437" s="400"/>
      <c r="AD3437" s="400"/>
      <c r="AE3437" s="400"/>
      <c r="AF3437" s="400"/>
      <c r="AG3437" s="408"/>
      <c r="AH3437" s="400"/>
      <c r="AI3437" s="400"/>
      <c r="AJ3437" s="400"/>
      <c r="AK3437" s="400"/>
      <c r="AL3437" s="6"/>
      <c r="AM3437" s="6"/>
      <c r="AN3437" s="8"/>
    </row>
    <row r="3438" spans="1:40">
      <c r="A3438" s="725"/>
      <c r="B3438" s="727"/>
      <c r="C3438" s="726"/>
      <c r="D3438" s="726"/>
      <c r="E3438" s="400"/>
      <c r="F3438" s="401"/>
      <c r="G3438" s="400"/>
      <c r="H3438" s="400"/>
      <c r="I3438" s="400"/>
      <c r="J3438" s="409"/>
      <c r="K3438" s="400"/>
      <c r="L3438" s="400"/>
      <c r="M3438" s="400"/>
      <c r="N3438" s="400"/>
      <c r="O3438" s="400"/>
      <c r="P3438" s="400"/>
      <c r="Q3438" s="400"/>
      <c r="R3438" s="400"/>
      <c r="S3438" s="400"/>
      <c r="T3438" s="400"/>
      <c r="V3438" s="403"/>
      <c r="W3438" s="403"/>
      <c r="X3438" s="403"/>
      <c r="Y3438" s="400"/>
      <c r="Z3438" s="400"/>
      <c r="AA3438" s="400"/>
      <c r="AB3438" s="400"/>
      <c r="AC3438" s="400"/>
      <c r="AD3438" s="400"/>
      <c r="AE3438" s="400"/>
      <c r="AF3438" s="400"/>
      <c r="AG3438" s="408"/>
      <c r="AH3438" s="400"/>
      <c r="AI3438" s="400"/>
      <c r="AJ3438" s="400"/>
      <c r="AK3438" s="400"/>
      <c r="AL3438" s="6"/>
      <c r="AM3438" s="6"/>
      <c r="AN3438" s="8"/>
    </row>
    <row r="3439" spans="1:40">
      <c r="A3439" s="725"/>
      <c r="B3439" s="727"/>
      <c r="C3439" s="726"/>
      <c r="D3439" s="726"/>
      <c r="E3439" s="400"/>
      <c r="F3439" s="401"/>
      <c r="G3439" s="400"/>
      <c r="H3439" s="400"/>
      <c r="I3439" s="400"/>
      <c r="J3439" s="409"/>
      <c r="K3439" s="400"/>
      <c r="L3439" s="400"/>
      <c r="M3439" s="400"/>
      <c r="N3439" s="400"/>
      <c r="O3439" s="400"/>
      <c r="P3439" s="400"/>
      <c r="Q3439" s="400"/>
      <c r="R3439" s="400"/>
      <c r="S3439" s="400"/>
      <c r="T3439" s="400"/>
      <c r="V3439" s="403"/>
      <c r="W3439" s="403"/>
      <c r="X3439" s="403"/>
      <c r="Y3439" s="400"/>
      <c r="Z3439" s="400"/>
      <c r="AA3439" s="400"/>
      <c r="AB3439" s="400"/>
      <c r="AC3439" s="400"/>
      <c r="AD3439" s="400"/>
      <c r="AE3439" s="400"/>
      <c r="AF3439" s="400"/>
      <c r="AG3439" s="408"/>
      <c r="AH3439" s="400"/>
      <c r="AI3439" s="400"/>
      <c r="AJ3439" s="400"/>
      <c r="AK3439" s="400"/>
      <c r="AL3439" s="6"/>
      <c r="AM3439" s="6"/>
      <c r="AN3439" s="8"/>
    </row>
    <row r="3440" spans="1:40">
      <c r="A3440" s="725"/>
      <c r="B3440" s="727"/>
      <c r="C3440" s="726"/>
      <c r="D3440" s="726"/>
      <c r="E3440" s="400"/>
      <c r="F3440" s="401"/>
      <c r="G3440" s="400"/>
      <c r="H3440" s="400"/>
      <c r="I3440" s="400"/>
      <c r="J3440" s="409"/>
      <c r="K3440" s="400"/>
      <c r="L3440" s="400"/>
      <c r="M3440" s="400"/>
      <c r="N3440" s="400"/>
      <c r="O3440" s="400"/>
      <c r="P3440" s="400"/>
      <c r="Q3440" s="400"/>
      <c r="R3440" s="400"/>
      <c r="S3440" s="400"/>
      <c r="T3440" s="400"/>
      <c r="W3440" s="403"/>
      <c r="X3440" s="403"/>
      <c r="Y3440" s="400"/>
      <c r="Z3440" s="400"/>
      <c r="AA3440" s="400"/>
      <c r="AB3440" s="400"/>
      <c r="AC3440" s="400"/>
      <c r="AD3440" s="400"/>
      <c r="AE3440" s="400"/>
      <c r="AF3440" s="400"/>
      <c r="AG3440" s="408"/>
      <c r="AH3440" s="400"/>
      <c r="AI3440" s="400"/>
      <c r="AJ3440" s="400"/>
      <c r="AK3440" s="400"/>
      <c r="AL3440" s="6"/>
      <c r="AM3440" s="6"/>
      <c r="AN3440" s="8"/>
    </row>
    <row r="3441" spans="1:40">
      <c r="A3441" s="725"/>
      <c r="B3441" s="727"/>
      <c r="C3441" s="726"/>
      <c r="D3441" s="726"/>
      <c r="E3441" s="400"/>
      <c r="F3441" s="401"/>
      <c r="G3441" s="400"/>
      <c r="H3441" s="400"/>
      <c r="I3441" s="400"/>
      <c r="J3441" s="409"/>
      <c r="K3441" s="400"/>
      <c r="L3441" s="400"/>
      <c r="M3441" s="400"/>
      <c r="N3441" s="400"/>
      <c r="O3441" s="400"/>
      <c r="P3441" s="400"/>
      <c r="Q3441" s="400"/>
      <c r="R3441" s="400"/>
      <c r="S3441" s="400"/>
      <c r="T3441" s="400"/>
      <c r="V3441" s="403"/>
      <c r="W3441" s="403"/>
      <c r="X3441" s="403"/>
      <c r="Y3441" s="400"/>
      <c r="Z3441" s="400"/>
      <c r="AA3441" s="400"/>
      <c r="AB3441" s="400"/>
      <c r="AC3441" s="400"/>
      <c r="AD3441" s="400"/>
      <c r="AE3441" s="400"/>
      <c r="AF3441" s="400"/>
      <c r="AG3441" s="408"/>
      <c r="AH3441" s="400"/>
      <c r="AI3441" s="400"/>
      <c r="AJ3441" s="400"/>
      <c r="AK3441" s="400"/>
      <c r="AL3441" s="6"/>
      <c r="AM3441" s="6"/>
      <c r="AN3441" s="8"/>
    </row>
    <row r="3442" spans="1:40">
      <c r="A3442" s="725"/>
      <c r="B3442" s="727"/>
      <c r="C3442" s="726"/>
      <c r="D3442" s="726"/>
      <c r="E3442" s="400"/>
      <c r="F3442" s="401"/>
      <c r="G3442" s="400"/>
      <c r="H3442" s="400"/>
      <c r="I3442" s="400"/>
      <c r="J3442" s="409"/>
      <c r="K3442" s="400"/>
      <c r="L3442" s="400"/>
      <c r="M3442" s="400"/>
      <c r="N3442" s="400"/>
      <c r="O3442" s="400"/>
      <c r="P3442" s="400"/>
      <c r="Q3442" s="400"/>
      <c r="R3442" s="400"/>
      <c r="S3442" s="400"/>
      <c r="T3442" s="400"/>
      <c r="V3442" s="403"/>
      <c r="W3442" s="403"/>
      <c r="X3442" s="403"/>
      <c r="Y3442" s="400"/>
      <c r="Z3442" s="400"/>
      <c r="AA3442" s="400"/>
      <c r="AB3442" s="400"/>
      <c r="AC3442" s="400"/>
      <c r="AD3442" s="400"/>
      <c r="AE3442" s="400"/>
      <c r="AF3442" s="400"/>
      <c r="AG3442" s="408"/>
      <c r="AH3442" s="400"/>
      <c r="AI3442" s="400"/>
      <c r="AJ3442" s="400"/>
      <c r="AK3442" s="400"/>
      <c r="AL3442" s="6"/>
      <c r="AM3442" s="6"/>
      <c r="AN3442" s="8"/>
    </row>
    <row r="3443" spans="1:40">
      <c r="A3443" s="725"/>
      <c r="B3443" s="727"/>
      <c r="C3443" s="726"/>
      <c r="D3443" s="726"/>
      <c r="E3443" s="400"/>
      <c r="F3443" s="401"/>
      <c r="G3443" s="400"/>
      <c r="H3443" s="400"/>
      <c r="I3443" s="400"/>
      <c r="J3443" s="409"/>
      <c r="K3443" s="400"/>
      <c r="L3443" s="400"/>
      <c r="M3443" s="400"/>
      <c r="N3443" s="400"/>
      <c r="O3443" s="400"/>
      <c r="P3443" s="400"/>
      <c r="Q3443" s="400"/>
      <c r="R3443" s="400"/>
      <c r="S3443" s="400"/>
      <c r="T3443" s="400"/>
      <c r="V3443" s="403"/>
      <c r="W3443" s="403"/>
      <c r="X3443" s="403"/>
      <c r="Y3443" s="400"/>
      <c r="Z3443" s="400"/>
      <c r="AA3443" s="400"/>
      <c r="AB3443" s="400"/>
      <c r="AC3443" s="400"/>
      <c r="AD3443" s="400"/>
      <c r="AE3443" s="400"/>
      <c r="AF3443" s="400"/>
      <c r="AG3443" s="408"/>
      <c r="AH3443" s="400"/>
      <c r="AI3443" s="400"/>
      <c r="AJ3443" s="400"/>
      <c r="AK3443" s="400"/>
      <c r="AL3443" s="6"/>
      <c r="AM3443" s="6"/>
      <c r="AN3443" s="8"/>
    </row>
    <row r="3444" spans="1:40">
      <c r="A3444" s="725"/>
      <c r="B3444" s="727"/>
      <c r="C3444" s="726"/>
      <c r="D3444" s="726"/>
      <c r="E3444" s="400"/>
      <c r="F3444" s="401"/>
      <c r="G3444" s="400"/>
      <c r="H3444" s="400"/>
      <c r="I3444" s="400"/>
      <c r="J3444" s="409"/>
      <c r="K3444" s="400"/>
      <c r="L3444" s="400"/>
      <c r="M3444" s="400"/>
      <c r="N3444" s="400"/>
      <c r="O3444" s="400"/>
      <c r="P3444" s="400"/>
      <c r="Q3444" s="400"/>
      <c r="R3444" s="400"/>
      <c r="S3444" s="400"/>
      <c r="T3444" s="400"/>
      <c r="V3444" s="403"/>
      <c r="W3444" s="403"/>
      <c r="X3444" s="403"/>
      <c r="Y3444" s="400"/>
      <c r="Z3444" s="400"/>
      <c r="AA3444" s="400"/>
      <c r="AB3444" s="400"/>
      <c r="AC3444" s="400"/>
      <c r="AD3444" s="400"/>
      <c r="AE3444" s="400"/>
      <c r="AF3444" s="400"/>
      <c r="AG3444" s="408"/>
      <c r="AH3444" s="400"/>
      <c r="AI3444" s="400"/>
      <c r="AJ3444" s="400"/>
      <c r="AK3444" s="400"/>
      <c r="AL3444" s="6"/>
      <c r="AM3444" s="6"/>
      <c r="AN3444" s="8"/>
    </row>
    <row r="3445" spans="1:40">
      <c r="A3445" s="725"/>
      <c r="B3445" s="727"/>
      <c r="C3445" s="726"/>
      <c r="D3445" s="726"/>
      <c r="E3445" s="400"/>
      <c r="F3445" s="401"/>
      <c r="G3445" s="400"/>
      <c r="H3445" s="400"/>
      <c r="I3445" s="400"/>
      <c r="J3445" s="409"/>
      <c r="K3445" s="400"/>
      <c r="L3445" s="400"/>
      <c r="M3445" s="400"/>
      <c r="N3445" s="400"/>
      <c r="O3445" s="400"/>
      <c r="P3445" s="400"/>
      <c r="Q3445" s="400"/>
      <c r="R3445" s="400"/>
      <c r="S3445" s="400"/>
      <c r="T3445" s="400"/>
      <c r="V3445" s="403"/>
      <c r="W3445" s="403"/>
      <c r="X3445" s="403"/>
      <c r="Y3445" s="400"/>
      <c r="Z3445" s="400"/>
      <c r="AA3445" s="400"/>
      <c r="AB3445" s="400"/>
      <c r="AC3445" s="400"/>
      <c r="AD3445" s="400"/>
      <c r="AE3445" s="400"/>
      <c r="AF3445" s="400"/>
      <c r="AG3445" s="408"/>
      <c r="AH3445" s="400"/>
      <c r="AI3445" s="400"/>
      <c r="AJ3445" s="400"/>
      <c r="AK3445" s="400"/>
      <c r="AL3445" s="6"/>
      <c r="AM3445" s="6"/>
      <c r="AN3445" s="8"/>
    </row>
    <row r="3446" spans="1:40">
      <c r="A3446" s="725"/>
      <c r="B3446" s="727"/>
      <c r="C3446" s="726"/>
      <c r="D3446" s="726"/>
      <c r="E3446" s="400"/>
      <c r="F3446" s="401"/>
      <c r="G3446" s="400"/>
      <c r="H3446" s="400"/>
      <c r="I3446" s="400"/>
      <c r="J3446" s="409"/>
      <c r="K3446" s="400"/>
      <c r="L3446" s="400"/>
      <c r="M3446" s="400"/>
      <c r="N3446" s="400"/>
      <c r="O3446" s="400"/>
      <c r="P3446" s="400"/>
      <c r="Q3446" s="400"/>
      <c r="R3446" s="400"/>
      <c r="S3446" s="400"/>
      <c r="T3446" s="400"/>
      <c r="V3446" s="403"/>
      <c r="W3446" s="403"/>
      <c r="X3446" s="403"/>
      <c r="Y3446" s="400"/>
      <c r="Z3446" s="400"/>
      <c r="AA3446" s="400"/>
      <c r="AB3446" s="400"/>
      <c r="AC3446" s="400"/>
      <c r="AD3446" s="400"/>
      <c r="AE3446" s="400"/>
      <c r="AF3446" s="400"/>
      <c r="AG3446" s="408"/>
      <c r="AH3446" s="400"/>
      <c r="AI3446" s="400"/>
      <c r="AJ3446" s="400"/>
      <c r="AK3446" s="400"/>
      <c r="AL3446" s="6"/>
      <c r="AM3446" s="6"/>
      <c r="AN3446" s="8"/>
    </row>
    <row r="3447" spans="1:40">
      <c r="A3447" s="725"/>
      <c r="B3447" s="727"/>
      <c r="C3447" s="726"/>
      <c r="D3447" s="726"/>
      <c r="E3447" s="400"/>
      <c r="F3447" s="401"/>
      <c r="G3447" s="400"/>
      <c r="H3447" s="400"/>
      <c r="I3447" s="400"/>
      <c r="J3447" s="409"/>
      <c r="K3447" s="400"/>
      <c r="L3447" s="400"/>
      <c r="M3447" s="400"/>
      <c r="N3447" s="400"/>
      <c r="O3447" s="400"/>
      <c r="P3447" s="400"/>
      <c r="Q3447" s="400"/>
      <c r="R3447" s="400"/>
      <c r="S3447" s="400"/>
      <c r="T3447" s="400"/>
      <c r="V3447" s="403"/>
      <c r="W3447" s="403"/>
      <c r="X3447" s="403"/>
      <c r="Y3447" s="400"/>
      <c r="Z3447" s="400"/>
      <c r="AA3447" s="400"/>
      <c r="AB3447" s="400"/>
      <c r="AC3447" s="400"/>
      <c r="AD3447" s="400"/>
      <c r="AE3447" s="400"/>
      <c r="AF3447" s="400"/>
      <c r="AG3447" s="408"/>
      <c r="AH3447" s="400"/>
      <c r="AI3447" s="400"/>
      <c r="AJ3447" s="400"/>
      <c r="AK3447" s="400"/>
      <c r="AL3447" s="6"/>
      <c r="AM3447" s="6"/>
      <c r="AN3447" s="8"/>
    </row>
    <row r="3448" spans="1:40">
      <c r="A3448" s="725"/>
      <c r="B3448" s="727"/>
      <c r="C3448" s="726"/>
      <c r="D3448" s="726"/>
      <c r="E3448" s="400"/>
      <c r="F3448" s="401"/>
      <c r="G3448" s="400"/>
      <c r="H3448" s="400"/>
      <c r="I3448" s="400"/>
      <c r="J3448" s="409"/>
      <c r="K3448" s="400"/>
      <c r="L3448" s="400"/>
      <c r="M3448" s="400"/>
      <c r="N3448" s="400"/>
      <c r="O3448" s="400"/>
      <c r="P3448" s="400"/>
      <c r="Q3448" s="400"/>
      <c r="R3448" s="400"/>
      <c r="S3448" s="400"/>
      <c r="T3448" s="400"/>
      <c r="V3448" s="403"/>
      <c r="W3448" s="403"/>
      <c r="X3448" s="403"/>
      <c r="Y3448" s="400"/>
      <c r="Z3448" s="400"/>
      <c r="AA3448" s="400"/>
      <c r="AB3448" s="400"/>
      <c r="AC3448" s="400"/>
      <c r="AD3448" s="400"/>
      <c r="AE3448" s="400"/>
      <c r="AF3448" s="400"/>
      <c r="AG3448" s="408"/>
      <c r="AH3448" s="400"/>
      <c r="AI3448" s="400"/>
      <c r="AJ3448" s="400"/>
      <c r="AK3448" s="400"/>
      <c r="AL3448" s="6"/>
      <c r="AM3448" s="6"/>
      <c r="AN3448" s="8"/>
    </row>
    <row r="3449" spans="1:40">
      <c r="A3449" s="725"/>
      <c r="B3449" s="727"/>
      <c r="C3449" s="726"/>
      <c r="D3449" s="726"/>
      <c r="E3449" s="400"/>
      <c r="F3449" s="401"/>
      <c r="G3449" s="400"/>
      <c r="H3449" s="400"/>
      <c r="I3449" s="400"/>
      <c r="J3449" s="409"/>
      <c r="K3449" s="400"/>
      <c r="L3449" s="400"/>
      <c r="M3449" s="400"/>
      <c r="N3449" s="400"/>
      <c r="O3449" s="400"/>
      <c r="P3449" s="400"/>
      <c r="Q3449" s="400"/>
      <c r="R3449" s="400"/>
      <c r="S3449" s="400"/>
      <c r="T3449" s="400"/>
      <c r="V3449" s="403"/>
      <c r="W3449" s="403"/>
      <c r="X3449" s="403"/>
      <c r="Y3449" s="400"/>
      <c r="Z3449" s="400"/>
      <c r="AA3449" s="400"/>
      <c r="AB3449" s="400"/>
      <c r="AC3449" s="400"/>
      <c r="AD3449" s="400"/>
      <c r="AE3449" s="400"/>
      <c r="AF3449" s="400"/>
      <c r="AG3449" s="408"/>
      <c r="AH3449" s="400"/>
      <c r="AI3449" s="400"/>
      <c r="AJ3449" s="400"/>
      <c r="AK3449" s="400"/>
      <c r="AL3449" s="6"/>
      <c r="AM3449" s="6"/>
      <c r="AN3449" s="8"/>
    </row>
    <row r="3450" spans="1:40">
      <c r="A3450" s="725"/>
      <c r="B3450" s="727"/>
      <c r="C3450" s="726"/>
      <c r="D3450" s="726"/>
      <c r="E3450" s="400"/>
      <c r="F3450" s="401"/>
      <c r="G3450" s="400"/>
      <c r="H3450" s="400"/>
      <c r="I3450" s="400"/>
      <c r="J3450" s="409"/>
      <c r="K3450" s="400"/>
      <c r="L3450" s="400"/>
      <c r="M3450" s="400"/>
      <c r="N3450" s="400"/>
      <c r="O3450" s="400"/>
      <c r="P3450" s="400"/>
      <c r="Q3450" s="400"/>
      <c r="R3450" s="400"/>
      <c r="S3450" s="400"/>
      <c r="T3450" s="400"/>
      <c r="V3450" s="403"/>
      <c r="W3450" s="403"/>
      <c r="X3450" s="403"/>
      <c r="Y3450" s="400"/>
      <c r="Z3450" s="400"/>
      <c r="AA3450" s="400"/>
      <c r="AB3450" s="400"/>
      <c r="AC3450" s="400"/>
      <c r="AD3450" s="400"/>
      <c r="AE3450" s="400"/>
      <c r="AF3450" s="400"/>
      <c r="AG3450" s="408"/>
      <c r="AH3450" s="400"/>
      <c r="AI3450" s="400"/>
      <c r="AJ3450" s="400"/>
      <c r="AK3450" s="400"/>
      <c r="AL3450" s="6"/>
      <c r="AM3450" s="6"/>
      <c r="AN3450" s="8"/>
    </row>
    <row r="3451" spans="1:40">
      <c r="A3451" s="725"/>
      <c r="B3451" s="727"/>
      <c r="C3451" s="726"/>
      <c r="D3451" s="726"/>
      <c r="E3451" s="400"/>
      <c r="F3451" s="401"/>
      <c r="G3451" s="400"/>
      <c r="H3451" s="400"/>
      <c r="I3451" s="400"/>
      <c r="J3451" s="409"/>
      <c r="K3451" s="400"/>
      <c r="L3451" s="400"/>
      <c r="M3451" s="400"/>
      <c r="N3451" s="400"/>
      <c r="O3451" s="400"/>
      <c r="P3451" s="400"/>
      <c r="Q3451" s="400"/>
      <c r="R3451" s="400"/>
      <c r="S3451" s="400"/>
      <c r="T3451" s="400"/>
      <c r="V3451" s="403"/>
      <c r="W3451" s="403"/>
      <c r="X3451" s="403"/>
      <c r="Y3451" s="400"/>
      <c r="Z3451" s="400"/>
      <c r="AA3451" s="400"/>
      <c r="AB3451" s="400"/>
      <c r="AC3451" s="400"/>
      <c r="AD3451" s="400"/>
      <c r="AE3451" s="400"/>
      <c r="AF3451" s="400"/>
      <c r="AG3451" s="408"/>
      <c r="AH3451" s="400"/>
      <c r="AI3451" s="400"/>
      <c r="AJ3451" s="400"/>
      <c r="AK3451" s="400"/>
      <c r="AL3451" s="6"/>
      <c r="AM3451" s="6"/>
      <c r="AN3451" s="8"/>
    </row>
    <row r="3452" spans="1:40">
      <c r="A3452" s="725"/>
      <c r="B3452" s="727"/>
      <c r="C3452" s="726"/>
      <c r="D3452" s="726"/>
      <c r="E3452" s="400"/>
      <c r="F3452" s="401"/>
      <c r="G3452" s="400"/>
      <c r="H3452" s="400"/>
      <c r="I3452" s="400"/>
      <c r="J3452" s="409"/>
      <c r="K3452" s="400"/>
      <c r="L3452" s="400"/>
      <c r="M3452" s="400"/>
      <c r="N3452" s="400"/>
      <c r="O3452" s="400"/>
      <c r="P3452" s="400"/>
      <c r="Q3452" s="400"/>
      <c r="R3452" s="400"/>
      <c r="S3452" s="400"/>
      <c r="T3452" s="400"/>
      <c r="V3452" s="403"/>
      <c r="W3452" s="403"/>
      <c r="X3452" s="403"/>
      <c r="Y3452" s="400"/>
      <c r="Z3452" s="400"/>
      <c r="AA3452" s="400"/>
      <c r="AB3452" s="400"/>
      <c r="AC3452" s="400"/>
      <c r="AD3452" s="400"/>
      <c r="AE3452" s="400"/>
      <c r="AF3452" s="400"/>
      <c r="AG3452" s="408"/>
      <c r="AH3452" s="400"/>
      <c r="AI3452" s="400"/>
      <c r="AJ3452" s="400"/>
      <c r="AK3452" s="400"/>
      <c r="AL3452" s="6"/>
      <c r="AM3452" s="6"/>
      <c r="AN3452" s="8"/>
    </row>
    <row r="3453" spans="1:40">
      <c r="A3453" s="725"/>
      <c r="B3453" s="727"/>
      <c r="C3453" s="726"/>
      <c r="D3453" s="726"/>
      <c r="E3453" s="400"/>
      <c r="F3453" s="401"/>
      <c r="G3453" s="400"/>
      <c r="H3453" s="400"/>
      <c r="I3453" s="400"/>
      <c r="J3453" s="409"/>
      <c r="K3453" s="400"/>
      <c r="L3453" s="400"/>
      <c r="M3453" s="400"/>
      <c r="N3453" s="400"/>
      <c r="O3453" s="400"/>
      <c r="P3453" s="400"/>
      <c r="Q3453" s="400"/>
      <c r="R3453" s="400"/>
      <c r="S3453" s="400"/>
      <c r="T3453" s="400"/>
      <c r="V3453" s="403"/>
      <c r="W3453" s="403"/>
      <c r="X3453" s="403"/>
      <c r="Y3453" s="400"/>
      <c r="Z3453" s="400"/>
      <c r="AA3453" s="400"/>
      <c r="AB3453" s="400"/>
      <c r="AC3453" s="400"/>
      <c r="AD3453" s="400"/>
      <c r="AE3453" s="400"/>
      <c r="AF3453" s="400"/>
      <c r="AG3453" s="408"/>
      <c r="AH3453" s="400"/>
      <c r="AI3453" s="400"/>
      <c r="AJ3453" s="400"/>
      <c r="AK3453" s="400"/>
      <c r="AL3453" s="6"/>
      <c r="AM3453" s="6"/>
      <c r="AN3453" s="8"/>
    </row>
    <row r="3454" spans="1:40">
      <c r="A3454" s="725"/>
      <c r="B3454" s="727"/>
      <c r="C3454" s="726"/>
      <c r="D3454" s="726"/>
      <c r="E3454" s="400"/>
      <c r="F3454" s="401"/>
      <c r="G3454" s="400"/>
      <c r="H3454" s="400"/>
      <c r="I3454" s="400"/>
      <c r="J3454" s="409"/>
      <c r="K3454" s="400"/>
      <c r="L3454" s="400"/>
      <c r="M3454" s="400"/>
      <c r="N3454" s="400"/>
      <c r="O3454" s="400"/>
      <c r="P3454" s="400"/>
      <c r="Q3454" s="400"/>
      <c r="R3454" s="400"/>
      <c r="S3454" s="400"/>
      <c r="T3454" s="400"/>
      <c r="V3454" s="403"/>
      <c r="W3454" s="403"/>
      <c r="X3454" s="403"/>
      <c r="Y3454" s="400"/>
      <c r="Z3454" s="400"/>
      <c r="AA3454" s="400"/>
      <c r="AB3454" s="400"/>
      <c r="AC3454" s="400"/>
      <c r="AD3454" s="400"/>
      <c r="AE3454" s="400"/>
      <c r="AF3454" s="400"/>
      <c r="AG3454" s="408"/>
      <c r="AH3454" s="400"/>
      <c r="AI3454" s="400"/>
      <c r="AJ3454" s="400"/>
      <c r="AK3454" s="400"/>
      <c r="AL3454" s="6"/>
      <c r="AM3454" s="6"/>
      <c r="AN3454" s="8"/>
    </row>
    <row r="3455" spans="1:40">
      <c r="A3455" s="725"/>
      <c r="B3455" s="727"/>
      <c r="C3455" s="726"/>
      <c r="D3455" s="726"/>
      <c r="E3455" s="400"/>
      <c r="F3455" s="401"/>
      <c r="G3455" s="400"/>
      <c r="H3455" s="400"/>
      <c r="I3455" s="400"/>
      <c r="J3455" s="409"/>
      <c r="K3455" s="400"/>
      <c r="L3455" s="400"/>
      <c r="M3455" s="400"/>
      <c r="N3455" s="400"/>
      <c r="O3455" s="400"/>
      <c r="P3455" s="400"/>
      <c r="Q3455" s="400"/>
      <c r="R3455" s="400"/>
      <c r="S3455" s="400"/>
      <c r="T3455" s="400"/>
      <c r="V3455" s="403"/>
      <c r="W3455" s="403"/>
      <c r="X3455" s="403"/>
      <c r="Y3455" s="400"/>
      <c r="Z3455" s="400"/>
      <c r="AA3455" s="400"/>
      <c r="AB3455" s="400"/>
      <c r="AC3455" s="400"/>
      <c r="AD3455" s="400"/>
      <c r="AE3455" s="400"/>
      <c r="AF3455" s="400"/>
      <c r="AG3455" s="408"/>
      <c r="AH3455" s="400"/>
      <c r="AI3455" s="400"/>
      <c r="AJ3455" s="400"/>
      <c r="AK3455" s="400"/>
      <c r="AL3455" s="6"/>
      <c r="AM3455" s="6"/>
      <c r="AN3455" s="8"/>
    </row>
    <row r="3456" spans="1:40">
      <c r="A3456" s="725"/>
      <c r="B3456" s="727"/>
      <c r="C3456" s="726"/>
      <c r="D3456" s="726"/>
      <c r="E3456" s="400"/>
      <c r="F3456" s="401"/>
      <c r="G3456" s="400"/>
      <c r="H3456" s="400"/>
      <c r="I3456" s="400"/>
      <c r="J3456" s="409"/>
      <c r="K3456" s="400"/>
      <c r="L3456" s="400"/>
      <c r="M3456" s="400"/>
      <c r="N3456" s="400"/>
      <c r="O3456" s="400"/>
      <c r="P3456" s="400"/>
      <c r="Q3456" s="400"/>
      <c r="R3456" s="400"/>
      <c r="S3456" s="400"/>
      <c r="T3456" s="400"/>
      <c r="V3456" s="403"/>
      <c r="W3456" s="403"/>
      <c r="X3456" s="403"/>
      <c r="Y3456" s="400"/>
      <c r="Z3456" s="400"/>
      <c r="AA3456" s="400"/>
      <c r="AB3456" s="400"/>
      <c r="AC3456" s="400"/>
      <c r="AD3456" s="400"/>
      <c r="AE3456" s="400"/>
      <c r="AF3456" s="400"/>
      <c r="AG3456" s="408"/>
      <c r="AH3456" s="400"/>
      <c r="AI3456" s="400"/>
      <c r="AJ3456" s="400"/>
      <c r="AK3456" s="400"/>
      <c r="AL3456" s="6"/>
      <c r="AM3456" s="6"/>
      <c r="AN3456" s="8"/>
    </row>
    <row r="3457" spans="1:40">
      <c r="A3457" s="725"/>
      <c r="B3457" s="727"/>
      <c r="C3457" s="726"/>
      <c r="D3457" s="726"/>
      <c r="E3457" s="400"/>
      <c r="F3457" s="401"/>
      <c r="G3457" s="400"/>
      <c r="H3457" s="400"/>
      <c r="I3457" s="400"/>
      <c r="J3457" s="409"/>
      <c r="K3457" s="400"/>
      <c r="L3457" s="400"/>
      <c r="M3457" s="400"/>
      <c r="N3457" s="400"/>
      <c r="O3457" s="400"/>
      <c r="P3457" s="400"/>
      <c r="Q3457" s="400"/>
      <c r="R3457" s="400"/>
      <c r="S3457" s="400"/>
      <c r="T3457" s="400"/>
      <c r="V3457" s="403"/>
      <c r="W3457" s="403"/>
      <c r="X3457" s="403"/>
      <c r="Y3457" s="400"/>
      <c r="Z3457" s="400"/>
      <c r="AA3457" s="400"/>
      <c r="AB3457" s="400"/>
      <c r="AC3457" s="400"/>
      <c r="AD3457" s="400"/>
      <c r="AE3457" s="400"/>
      <c r="AF3457" s="400"/>
      <c r="AG3457" s="408"/>
      <c r="AH3457" s="400"/>
      <c r="AI3457" s="400"/>
      <c r="AJ3457" s="400"/>
      <c r="AK3457" s="400"/>
      <c r="AL3457" s="6"/>
      <c r="AM3457" s="6"/>
      <c r="AN3457" s="8"/>
    </row>
    <row r="3458" spans="1:40">
      <c r="A3458" s="725"/>
      <c r="B3458" s="727"/>
      <c r="C3458" s="726"/>
      <c r="D3458" s="726"/>
      <c r="E3458" s="400"/>
      <c r="F3458" s="401"/>
      <c r="G3458" s="400"/>
      <c r="H3458" s="400"/>
      <c r="I3458" s="400"/>
      <c r="J3458" s="409"/>
      <c r="K3458" s="400"/>
      <c r="L3458" s="400"/>
      <c r="M3458" s="400"/>
      <c r="N3458" s="400"/>
      <c r="O3458" s="400"/>
      <c r="P3458" s="400"/>
      <c r="Q3458" s="400"/>
      <c r="R3458" s="400"/>
      <c r="S3458" s="400"/>
      <c r="T3458" s="400"/>
      <c r="V3458" s="403"/>
      <c r="W3458" s="403"/>
      <c r="X3458" s="403"/>
      <c r="Y3458" s="400"/>
      <c r="Z3458" s="400"/>
      <c r="AA3458" s="400"/>
      <c r="AB3458" s="400"/>
      <c r="AC3458" s="400"/>
      <c r="AD3458" s="400"/>
      <c r="AE3458" s="400"/>
      <c r="AF3458" s="400"/>
      <c r="AG3458" s="408"/>
      <c r="AH3458" s="400"/>
      <c r="AI3458" s="400"/>
      <c r="AJ3458" s="400"/>
      <c r="AK3458" s="400"/>
      <c r="AL3458" s="6"/>
      <c r="AM3458" s="6"/>
      <c r="AN3458" s="8"/>
    </row>
    <row r="3459" spans="1:40">
      <c r="A3459" s="725"/>
      <c r="B3459" s="727"/>
      <c r="C3459" s="726"/>
      <c r="D3459" s="726"/>
      <c r="E3459" s="400"/>
      <c r="F3459" s="401"/>
      <c r="G3459" s="400"/>
      <c r="H3459" s="400"/>
      <c r="I3459" s="400"/>
      <c r="J3459" s="409"/>
      <c r="K3459" s="400"/>
      <c r="L3459" s="400"/>
      <c r="M3459" s="400"/>
      <c r="N3459" s="400"/>
      <c r="O3459" s="400"/>
      <c r="P3459" s="400"/>
      <c r="Q3459" s="400"/>
      <c r="R3459" s="400"/>
      <c r="S3459" s="400"/>
      <c r="T3459" s="400"/>
      <c r="V3459" s="403"/>
      <c r="W3459" s="403"/>
      <c r="X3459" s="403"/>
      <c r="Y3459" s="400"/>
      <c r="Z3459" s="400"/>
      <c r="AA3459" s="400"/>
      <c r="AB3459" s="400"/>
      <c r="AC3459" s="400"/>
      <c r="AD3459" s="400"/>
      <c r="AE3459" s="400"/>
      <c r="AF3459" s="400"/>
      <c r="AG3459" s="408"/>
      <c r="AH3459" s="400"/>
      <c r="AI3459" s="400"/>
      <c r="AJ3459" s="400"/>
      <c r="AK3459" s="400"/>
      <c r="AL3459" s="6"/>
      <c r="AM3459" s="6"/>
      <c r="AN3459" s="8"/>
    </row>
    <row r="3460" spans="1:40">
      <c r="A3460" s="725"/>
      <c r="B3460" s="727"/>
      <c r="C3460" s="726"/>
      <c r="D3460" s="726"/>
      <c r="E3460" s="400"/>
      <c r="F3460" s="401"/>
      <c r="G3460" s="400"/>
      <c r="H3460" s="400"/>
      <c r="I3460" s="400"/>
      <c r="J3460" s="409"/>
      <c r="K3460" s="400"/>
      <c r="L3460" s="400"/>
      <c r="M3460" s="400"/>
      <c r="N3460" s="400"/>
      <c r="O3460" s="400"/>
      <c r="P3460" s="400"/>
      <c r="Q3460" s="400"/>
      <c r="R3460" s="400"/>
      <c r="S3460" s="400"/>
      <c r="T3460" s="400"/>
      <c r="V3460" s="403"/>
      <c r="W3460" s="403"/>
      <c r="X3460" s="403"/>
      <c r="Y3460" s="400"/>
      <c r="Z3460" s="400"/>
      <c r="AA3460" s="400"/>
      <c r="AB3460" s="400"/>
      <c r="AC3460" s="400"/>
      <c r="AD3460" s="400"/>
      <c r="AE3460" s="400"/>
      <c r="AF3460" s="400"/>
      <c r="AG3460" s="408"/>
      <c r="AH3460" s="400"/>
      <c r="AI3460" s="400"/>
      <c r="AJ3460" s="400"/>
      <c r="AK3460" s="400"/>
      <c r="AL3460" s="6"/>
      <c r="AM3460" s="6"/>
      <c r="AN3460" s="8"/>
    </row>
    <row r="3461" spans="1:40">
      <c r="A3461" s="725"/>
      <c r="B3461" s="727"/>
      <c r="C3461" s="726"/>
      <c r="D3461" s="726"/>
      <c r="E3461" s="400"/>
      <c r="F3461" s="401"/>
      <c r="G3461" s="400"/>
      <c r="H3461" s="400"/>
      <c r="I3461" s="400"/>
      <c r="J3461" s="409"/>
      <c r="K3461" s="400"/>
      <c r="L3461" s="400"/>
      <c r="M3461" s="400"/>
      <c r="N3461" s="400"/>
      <c r="O3461" s="400"/>
      <c r="P3461" s="400"/>
      <c r="Q3461" s="400"/>
      <c r="R3461" s="400"/>
      <c r="S3461" s="400"/>
      <c r="T3461" s="400"/>
      <c r="V3461" s="403"/>
      <c r="W3461" s="403"/>
      <c r="X3461" s="403"/>
      <c r="Y3461" s="400"/>
      <c r="Z3461" s="400"/>
      <c r="AA3461" s="400"/>
      <c r="AB3461" s="400"/>
      <c r="AC3461" s="400"/>
      <c r="AD3461" s="400"/>
      <c r="AE3461" s="400"/>
      <c r="AF3461" s="400"/>
      <c r="AG3461" s="408"/>
      <c r="AH3461" s="400"/>
      <c r="AI3461" s="400"/>
      <c r="AJ3461" s="400"/>
      <c r="AK3461" s="400"/>
      <c r="AL3461" s="6"/>
      <c r="AM3461" s="6"/>
      <c r="AN3461" s="8"/>
    </row>
    <row r="3462" spans="1:40">
      <c r="A3462" s="725"/>
      <c r="B3462" s="727"/>
      <c r="C3462" s="726"/>
      <c r="D3462" s="726"/>
      <c r="E3462" s="400"/>
      <c r="F3462" s="401"/>
      <c r="G3462" s="400"/>
      <c r="H3462" s="400"/>
      <c r="I3462" s="400"/>
      <c r="J3462" s="409"/>
      <c r="K3462" s="400"/>
      <c r="L3462" s="400"/>
      <c r="M3462" s="400"/>
      <c r="N3462" s="400"/>
      <c r="O3462" s="400"/>
      <c r="P3462" s="400"/>
      <c r="Q3462" s="400"/>
      <c r="R3462" s="400"/>
      <c r="S3462" s="400"/>
      <c r="T3462" s="400"/>
      <c r="V3462" s="403"/>
      <c r="W3462" s="403"/>
      <c r="X3462" s="403"/>
      <c r="Y3462" s="400"/>
      <c r="Z3462" s="400"/>
      <c r="AA3462" s="400"/>
      <c r="AB3462" s="400"/>
      <c r="AC3462" s="400"/>
      <c r="AD3462" s="400"/>
      <c r="AE3462" s="400"/>
      <c r="AF3462" s="400"/>
      <c r="AG3462" s="408"/>
      <c r="AH3462" s="400"/>
      <c r="AI3462" s="400"/>
      <c r="AJ3462" s="400"/>
      <c r="AK3462" s="400"/>
      <c r="AL3462" s="6"/>
      <c r="AM3462" s="6"/>
      <c r="AN3462" s="8"/>
    </row>
    <row r="3463" spans="1:40">
      <c r="A3463" s="725"/>
      <c r="B3463" s="727"/>
      <c r="C3463" s="726"/>
      <c r="D3463" s="726"/>
      <c r="E3463" s="400"/>
      <c r="F3463" s="401"/>
      <c r="G3463" s="400"/>
      <c r="H3463" s="400"/>
      <c r="I3463" s="400"/>
      <c r="J3463" s="409"/>
      <c r="K3463" s="400"/>
      <c r="L3463" s="400"/>
      <c r="M3463" s="400"/>
      <c r="N3463" s="400"/>
      <c r="O3463" s="400"/>
      <c r="P3463" s="400"/>
      <c r="Q3463" s="400"/>
      <c r="R3463" s="400"/>
      <c r="S3463" s="400"/>
      <c r="T3463" s="400"/>
      <c r="W3463" s="403"/>
      <c r="X3463" s="403"/>
      <c r="Y3463" s="400"/>
      <c r="Z3463" s="400"/>
      <c r="AA3463" s="400"/>
      <c r="AB3463" s="400"/>
      <c r="AC3463" s="400"/>
      <c r="AD3463" s="400"/>
      <c r="AE3463" s="400"/>
      <c r="AF3463" s="400"/>
      <c r="AG3463" s="408"/>
      <c r="AH3463" s="400"/>
      <c r="AI3463" s="400"/>
      <c r="AJ3463" s="400"/>
      <c r="AK3463" s="400"/>
      <c r="AL3463" s="6"/>
      <c r="AM3463" s="6"/>
      <c r="AN3463" s="8"/>
    </row>
    <row r="3464" spans="1:40">
      <c r="A3464" s="725"/>
      <c r="B3464" s="727"/>
      <c r="C3464" s="726"/>
      <c r="D3464" s="726"/>
      <c r="E3464" s="400"/>
      <c r="F3464" s="401"/>
      <c r="G3464" s="400"/>
      <c r="H3464" s="400"/>
      <c r="I3464" s="400"/>
      <c r="J3464" s="409"/>
      <c r="K3464" s="400"/>
      <c r="L3464" s="400"/>
      <c r="M3464" s="400"/>
      <c r="N3464" s="400"/>
      <c r="O3464" s="400"/>
      <c r="P3464" s="400"/>
      <c r="Q3464" s="400"/>
      <c r="R3464" s="400"/>
      <c r="S3464" s="400"/>
      <c r="T3464" s="400"/>
      <c r="V3464" s="403"/>
      <c r="W3464" s="403"/>
      <c r="X3464" s="403"/>
      <c r="Y3464" s="400"/>
      <c r="Z3464" s="400"/>
      <c r="AA3464" s="400"/>
      <c r="AB3464" s="400"/>
      <c r="AC3464" s="400"/>
      <c r="AD3464" s="400"/>
      <c r="AE3464" s="400"/>
      <c r="AF3464" s="400"/>
      <c r="AG3464" s="408"/>
      <c r="AH3464" s="400"/>
      <c r="AI3464" s="400"/>
      <c r="AJ3464" s="400"/>
      <c r="AK3464" s="400"/>
      <c r="AL3464" s="6"/>
      <c r="AM3464" s="6"/>
      <c r="AN3464" s="8"/>
    </row>
    <row r="3465" spans="1:40">
      <c r="A3465" s="725"/>
      <c r="B3465" s="727"/>
      <c r="C3465" s="726"/>
      <c r="D3465" s="726"/>
      <c r="E3465" s="400"/>
      <c r="F3465" s="401"/>
      <c r="G3465" s="400"/>
      <c r="H3465" s="400"/>
      <c r="I3465" s="400"/>
      <c r="J3465" s="409"/>
      <c r="K3465" s="400"/>
      <c r="L3465" s="400"/>
      <c r="M3465" s="400"/>
      <c r="N3465" s="400"/>
      <c r="O3465" s="400"/>
      <c r="P3465" s="400"/>
      <c r="Q3465" s="400"/>
      <c r="R3465" s="400"/>
      <c r="S3465" s="400"/>
      <c r="T3465" s="400"/>
      <c r="V3465" s="403"/>
      <c r="W3465" s="403"/>
      <c r="X3465" s="403"/>
      <c r="Y3465" s="400"/>
      <c r="Z3465" s="400"/>
      <c r="AA3465" s="400"/>
      <c r="AB3465" s="400"/>
      <c r="AC3465" s="400"/>
      <c r="AD3465" s="400"/>
      <c r="AE3465" s="400"/>
      <c r="AF3465" s="400"/>
      <c r="AG3465" s="408"/>
      <c r="AH3465" s="400"/>
      <c r="AI3465" s="400"/>
      <c r="AJ3465" s="400"/>
      <c r="AK3465" s="400"/>
      <c r="AL3465" s="6"/>
      <c r="AM3465" s="6"/>
      <c r="AN3465" s="8"/>
    </row>
    <row r="3466" spans="1:40">
      <c r="A3466" s="725"/>
      <c r="B3466" s="727"/>
      <c r="C3466" s="726"/>
      <c r="D3466" s="726"/>
      <c r="E3466" s="400"/>
      <c r="F3466" s="401"/>
      <c r="G3466" s="400"/>
      <c r="H3466" s="400"/>
      <c r="I3466" s="400"/>
      <c r="J3466" s="409"/>
      <c r="K3466" s="400"/>
      <c r="L3466" s="400"/>
      <c r="M3466" s="400"/>
      <c r="N3466" s="400"/>
      <c r="O3466" s="400"/>
      <c r="P3466" s="400"/>
      <c r="Q3466" s="400"/>
      <c r="R3466" s="400"/>
      <c r="S3466" s="400"/>
      <c r="T3466" s="400"/>
      <c r="V3466" s="403"/>
      <c r="W3466" s="403"/>
      <c r="X3466" s="403"/>
      <c r="Y3466" s="400"/>
      <c r="Z3466" s="400"/>
      <c r="AA3466" s="400"/>
      <c r="AB3466" s="400"/>
      <c r="AC3466" s="400"/>
      <c r="AD3466" s="400"/>
      <c r="AE3466" s="400"/>
      <c r="AF3466" s="400"/>
      <c r="AG3466" s="408"/>
      <c r="AH3466" s="400"/>
      <c r="AI3466" s="400"/>
      <c r="AJ3466" s="400"/>
      <c r="AK3466" s="400"/>
      <c r="AL3466" s="6"/>
      <c r="AM3466" s="6"/>
      <c r="AN3466" s="8"/>
    </row>
    <row r="3467" spans="1:40">
      <c r="A3467" s="725"/>
      <c r="B3467" s="727"/>
      <c r="C3467" s="726"/>
      <c r="D3467" s="726"/>
      <c r="E3467" s="400"/>
      <c r="F3467" s="401"/>
      <c r="G3467" s="400"/>
      <c r="H3467" s="400"/>
      <c r="I3467" s="400"/>
      <c r="J3467" s="409"/>
      <c r="K3467" s="400"/>
      <c r="L3467" s="400"/>
      <c r="M3467" s="400"/>
      <c r="N3467" s="400"/>
      <c r="O3467" s="400"/>
      <c r="P3467" s="400"/>
      <c r="Q3467" s="400"/>
      <c r="R3467" s="400"/>
      <c r="S3467" s="400"/>
      <c r="T3467" s="400"/>
      <c r="V3467" s="403"/>
      <c r="W3467" s="403"/>
      <c r="X3467" s="403"/>
      <c r="Y3467" s="400"/>
      <c r="Z3467" s="400"/>
      <c r="AA3467" s="400"/>
      <c r="AB3467" s="400"/>
      <c r="AC3467" s="400"/>
      <c r="AD3467" s="400"/>
      <c r="AE3467" s="400"/>
      <c r="AF3467" s="400"/>
      <c r="AG3467" s="408"/>
      <c r="AH3467" s="400"/>
      <c r="AI3467" s="400"/>
      <c r="AJ3467" s="400"/>
      <c r="AK3467" s="400"/>
      <c r="AL3467" s="6"/>
      <c r="AM3467" s="6"/>
      <c r="AN3467" s="8"/>
    </row>
    <row r="3468" spans="1:40">
      <c r="A3468" s="725"/>
      <c r="B3468" s="727"/>
      <c r="C3468" s="726"/>
      <c r="D3468" s="726"/>
      <c r="E3468" s="400"/>
      <c r="F3468" s="401"/>
      <c r="G3468" s="400"/>
      <c r="H3468" s="400"/>
      <c r="I3468" s="400"/>
      <c r="J3468" s="409"/>
      <c r="K3468" s="400"/>
      <c r="L3468" s="400"/>
      <c r="M3468" s="400"/>
      <c r="N3468" s="400"/>
      <c r="O3468" s="400"/>
      <c r="P3468" s="400"/>
      <c r="Q3468" s="400"/>
      <c r="R3468" s="400"/>
      <c r="S3468" s="400"/>
      <c r="T3468" s="400"/>
      <c r="V3468" s="403"/>
      <c r="W3468" s="403"/>
      <c r="X3468" s="403"/>
      <c r="Y3468" s="400"/>
      <c r="Z3468" s="400"/>
      <c r="AA3468" s="400"/>
      <c r="AB3468" s="400"/>
      <c r="AC3468" s="400"/>
      <c r="AD3468" s="400"/>
      <c r="AE3468" s="400"/>
      <c r="AF3468" s="400"/>
      <c r="AG3468" s="408"/>
      <c r="AH3468" s="400"/>
      <c r="AI3468" s="400"/>
      <c r="AJ3468" s="400"/>
      <c r="AK3468" s="400"/>
      <c r="AL3468" s="6"/>
      <c r="AM3468" s="6"/>
      <c r="AN3468" s="8"/>
    </row>
    <row r="3469" spans="1:40">
      <c r="A3469" s="725"/>
      <c r="B3469" s="727"/>
      <c r="C3469" s="726"/>
      <c r="D3469" s="726"/>
      <c r="E3469" s="400"/>
      <c r="F3469" s="401"/>
      <c r="G3469" s="400"/>
      <c r="H3469" s="400"/>
      <c r="I3469" s="400"/>
      <c r="J3469" s="409"/>
      <c r="K3469" s="400"/>
      <c r="L3469" s="400"/>
      <c r="M3469" s="400"/>
      <c r="N3469" s="400"/>
      <c r="O3469" s="400"/>
      <c r="P3469" s="400"/>
      <c r="Q3469" s="400"/>
      <c r="R3469" s="400"/>
      <c r="S3469" s="400"/>
      <c r="T3469" s="400"/>
      <c r="V3469" s="403"/>
      <c r="W3469" s="403"/>
      <c r="X3469" s="403"/>
      <c r="Y3469" s="400"/>
      <c r="Z3469" s="400"/>
      <c r="AA3469" s="400"/>
      <c r="AB3469" s="400"/>
      <c r="AC3469" s="400"/>
      <c r="AD3469" s="400"/>
      <c r="AE3469" s="400"/>
      <c r="AF3469" s="400"/>
      <c r="AG3469" s="408"/>
      <c r="AH3469" s="400"/>
      <c r="AI3469" s="400"/>
      <c r="AJ3469" s="400"/>
      <c r="AK3469" s="400"/>
      <c r="AL3469" s="6"/>
      <c r="AM3469" s="6"/>
      <c r="AN3469" s="8"/>
    </row>
    <row r="3470" spans="1:40">
      <c r="A3470" s="725"/>
      <c r="B3470" s="727"/>
      <c r="C3470" s="726"/>
      <c r="D3470" s="726"/>
      <c r="E3470" s="400"/>
      <c r="F3470" s="401"/>
      <c r="G3470" s="400"/>
      <c r="H3470" s="400"/>
      <c r="I3470" s="400"/>
      <c r="J3470" s="409"/>
      <c r="K3470" s="400"/>
      <c r="L3470" s="400"/>
      <c r="M3470" s="400"/>
      <c r="N3470" s="400"/>
      <c r="O3470" s="400"/>
      <c r="P3470" s="400"/>
      <c r="Q3470" s="400"/>
      <c r="R3470" s="400"/>
      <c r="S3470" s="400"/>
      <c r="T3470" s="400"/>
      <c r="V3470" s="403"/>
      <c r="W3470" s="403"/>
      <c r="X3470" s="403"/>
      <c r="Y3470" s="400"/>
      <c r="Z3470" s="400"/>
      <c r="AA3470" s="400"/>
      <c r="AB3470" s="400"/>
      <c r="AC3470" s="400"/>
      <c r="AD3470" s="400"/>
      <c r="AE3470" s="400"/>
      <c r="AF3470" s="400"/>
      <c r="AG3470" s="408"/>
      <c r="AH3470" s="400"/>
      <c r="AI3470" s="400"/>
      <c r="AJ3470" s="400"/>
      <c r="AK3470" s="400"/>
      <c r="AL3470" s="6"/>
      <c r="AM3470" s="6"/>
      <c r="AN3470" s="8"/>
    </row>
    <row r="3471" spans="1:40">
      <c r="A3471" s="725"/>
      <c r="B3471" s="727"/>
      <c r="C3471" s="726"/>
      <c r="D3471" s="726"/>
      <c r="E3471" s="400"/>
      <c r="F3471" s="401"/>
      <c r="G3471" s="400"/>
      <c r="H3471" s="400"/>
      <c r="I3471" s="400"/>
      <c r="J3471" s="409"/>
      <c r="K3471" s="400"/>
      <c r="L3471" s="400"/>
      <c r="M3471" s="400"/>
      <c r="N3471" s="400"/>
      <c r="O3471" s="400"/>
      <c r="P3471" s="400"/>
      <c r="Q3471" s="400"/>
      <c r="R3471" s="400"/>
      <c r="S3471" s="400"/>
      <c r="T3471" s="400"/>
      <c r="V3471" s="403"/>
      <c r="W3471" s="403"/>
      <c r="X3471" s="403"/>
      <c r="Y3471" s="400"/>
      <c r="Z3471" s="400"/>
      <c r="AA3471" s="400"/>
      <c r="AB3471" s="400"/>
      <c r="AC3471" s="400"/>
      <c r="AD3471" s="400"/>
      <c r="AE3471" s="400"/>
      <c r="AF3471" s="400"/>
      <c r="AG3471" s="408"/>
      <c r="AH3471" s="400"/>
      <c r="AI3471" s="400"/>
      <c r="AJ3471" s="400"/>
      <c r="AK3471" s="400"/>
      <c r="AL3471" s="6"/>
      <c r="AM3471" s="6"/>
      <c r="AN3471" s="8"/>
    </row>
    <row r="3472" spans="1:40">
      <c r="A3472" s="725"/>
      <c r="B3472" s="727"/>
      <c r="C3472" s="726"/>
      <c r="D3472" s="726"/>
      <c r="E3472" s="400"/>
      <c r="F3472" s="401"/>
      <c r="G3472" s="400"/>
      <c r="H3472" s="400"/>
      <c r="I3472" s="400"/>
      <c r="J3472" s="409"/>
      <c r="K3472" s="400"/>
      <c r="L3472" s="400"/>
      <c r="M3472" s="400"/>
      <c r="N3472" s="400"/>
      <c r="O3472" s="400"/>
      <c r="P3472" s="400"/>
      <c r="Q3472" s="400"/>
      <c r="R3472" s="400"/>
      <c r="S3472" s="400"/>
      <c r="T3472" s="400"/>
      <c r="V3472" s="403"/>
      <c r="W3472" s="403"/>
      <c r="X3472" s="403"/>
      <c r="Y3472" s="400"/>
      <c r="Z3472" s="400"/>
      <c r="AA3472" s="400"/>
      <c r="AB3472" s="400"/>
      <c r="AC3472" s="400"/>
      <c r="AD3472" s="400"/>
      <c r="AE3472" s="400"/>
      <c r="AF3472" s="400"/>
      <c r="AG3472" s="408"/>
      <c r="AH3472" s="400"/>
      <c r="AI3472" s="400"/>
      <c r="AJ3472" s="400"/>
      <c r="AK3472" s="400"/>
      <c r="AL3472" s="6"/>
      <c r="AM3472" s="6"/>
      <c r="AN3472" s="8"/>
    </row>
    <row r="3473" spans="1:40">
      <c r="A3473" s="725"/>
      <c r="B3473" s="727"/>
      <c r="C3473" s="726"/>
      <c r="D3473" s="726"/>
      <c r="E3473" s="400"/>
      <c r="F3473" s="401"/>
      <c r="G3473" s="400"/>
      <c r="H3473" s="400"/>
      <c r="I3473" s="400"/>
      <c r="J3473" s="409"/>
      <c r="K3473" s="400"/>
      <c r="L3473" s="400"/>
      <c r="M3473" s="400"/>
      <c r="N3473" s="400"/>
      <c r="O3473" s="400"/>
      <c r="P3473" s="400"/>
      <c r="Q3473" s="400"/>
      <c r="R3473" s="400"/>
      <c r="S3473" s="400"/>
      <c r="T3473" s="400"/>
      <c r="V3473" s="403"/>
      <c r="W3473" s="403"/>
      <c r="X3473" s="403"/>
      <c r="Y3473" s="400"/>
      <c r="Z3473" s="400"/>
      <c r="AA3473" s="400"/>
      <c r="AB3473" s="400"/>
      <c r="AC3473" s="400"/>
      <c r="AD3473" s="400"/>
      <c r="AE3473" s="400"/>
      <c r="AF3473" s="400"/>
      <c r="AG3473" s="408"/>
      <c r="AH3473" s="400"/>
      <c r="AI3473" s="400"/>
      <c r="AJ3473" s="400"/>
      <c r="AK3473" s="400"/>
      <c r="AL3473" s="6"/>
      <c r="AM3473" s="6"/>
      <c r="AN3473" s="8"/>
    </row>
    <row r="3474" spans="1:40">
      <c r="A3474" s="725"/>
      <c r="B3474" s="727"/>
      <c r="C3474" s="726"/>
      <c r="D3474" s="726"/>
      <c r="E3474" s="400"/>
      <c r="F3474" s="401"/>
      <c r="G3474" s="400"/>
      <c r="H3474" s="400"/>
      <c r="I3474" s="400"/>
      <c r="J3474" s="409"/>
      <c r="K3474" s="400"/>
      <c r="L3474" s="400"/>
      <c r="M3474" s="400"/>
      <c r="N3474" s="400"/>
      <c r="O3474" s="400"/>
      <c r="P3474" s="400"/>
      <c r="Q3474" s="400"/>
      <c r="R3474" s="400"/>
      <c r="S3474" s="400"/>
      <c r="T3474" s="400"/>
      <c r="V3474" s="403"/>
      <c r="W3474" s="403"/>
      <c r="X3474" s="403"/>
      <c r="Y3474" s="400"/>
      <c r="Z3474" s="400"/>
      <c r="AA3474" s="400"/>
      <c r="AB3474" s="400"/>
      <c r="AC3474" s="400"/>
      <c r="AD3474" s="400"/>
      <c r="AE3474" s="400"/>
      <c r="AF3474" s="400"/>
      <c r="AG3474" s="408"/>
      <c r="AH3474" s="400"/>
      <c r="AI3474" s="400"/>
      <c r="AJ3474" s="400"/>
      <c r="AK3474" s="400"/>
      <c r="AL3474" s="6"/>
      <c r="AM3474" s="6"/>
      <c r="AN3474" s="8"/>
    </row>
    <row r="3475" spans="1:40">
      <c r="A3475" s="725"/>
      <c r="B3475" s="727"/>
      <c r="C3475" s="726"/>
      <c r="D3475" s="726"/>
      <c r="E3475" s="400"/>
      <c r="F3475" s="401"/>
      <c r="G3475" s="400"/>
      <c r="H3475" s="400"/>
      <c r="I3475" s="400"/>
      <c r="J3475" s="409"/>
      <c r="K3475" s="400"/>
      <c r="L3475" s="400"/>
      <c r="M3475" s="400"/>
      <c r="N3475" s="400"/>
      <c r="O3475" s="400"/>
      <c r="P3475" s="400"/>
      <c r="Q3475" s="400"/>
      <c r="R3475" s="400"/>
      <c r="S3475" s="400"/>
      <c r="T3475" s="400"/>
      <c r="V3475" s="403"/>
      <c r="W3475" s="403"/>
      <c r="X3475" s="403"/>
      <c r="Y3475" s="400"/>
      <c r="Z3475" s="400"/>
      <c r="AA3475" s="400"/>
      <c r="AB3475" s="400"/>
      <c r="AC3475" s="400"/>
      <c r="AD3475" s="400"/>
      <c r="AE3475" s="400"/>
      <c r="AF3475" s="400"/>
      <c r="AG3475" s="408"/>
      <c r="AH3475" s="400"/>
      <c r="AI3475" s="400"/>
      <c r="AJ3475" s="400"/>
      <c r="AK3475" s="400"/>
      <c r="AL3475" s="6"/>
      <c r="AM3475" s="6"/>
      <c r="AN3475" s="8"/>
    </row>
    <row r="3476" spans="1:40">
      <c r="A3476" s="725"/>
      <c r="B3476" s="727"/>
      <c r="C3476" s="726"/>
      <c r="D3476" s="726"/>
      <c r="E3476" s="400"/>
      <c r="F3476" s="401"/>
      <c r="G3476" s="400"/>
      <c r="H3476" s="400"/>
      <c r="I3476" s="400"/>
      <c r="J3476" s="409"/>
      <c r="K3476" s="400"/>
      <c r="L3476" s="400"/>
      <c r="M3476" s="400"/>
      <c r="N3476" s="400"/>
      <c r="O3476" s="400"/>
      <c r="P3476" s="400"/>
      <c r="Q3476" s="400"/>
      <c r="R3476" s="400"/>
      <c r="S3476" s="400"/>
      <c r="T3476" s="400"/>
      <c r="V3476" s="403"/>
      <c r="W3476" s="403"/>
      <c r="X3476" s="403"/>
      <c r="Y3476" s="400"/>
      <c r="Z3476" s="400"/>
      <c r="AA3476" s="400"/>
      <c r="AB3476" s="400"/>
      <c r="AC3476" s="400"/>
      <c r="AD3476" s="400"/>
      <c r="AE3476" s="400"/>
      <c r="AF3476" s="400"/>
      <c r="AG3476" s="408"/>
      <c r="AH3476" s="400"/>
      <c r="AI3476" s="400"/>
      <c r="AJ3476" s="400"/>
      <c r="AK3476" s="400"/>
      <c r="AL3476" s="6"/>
      <c r="AM3476" s="6"/>
      <c r="AN3476" s="8"/>
    </row>
    <row r="3477" spans="1:40">
      <c r="A3477" s="725"/>
      <c r="B3477" s="727"/>
      <c r="C3477" s="726"/>
      <c r="D3477" s="726"/>
      <c r="E3477" s="400"/>
      <c r="F3477" s="401"/>
      <c r="G3477" s="400"/>
      <c r="H3477" s="400"/>
      <c r="I3477" s="400"/>
      <c r="J3477" s="409"/>
      <c r="K3477" s="400"/>
      <c r="L3477" s="400"/>
      <c r="M3477" s="400"/>
      <c r="N3477" s="400"/>
      <c r="O3477" s="400"/>
      <c r="P3477" s="400"/>
      <c r="Q3477" s="400"/>
      <c r="R3477" s="400"/>
      <c r="S3477" s="400"/>
      <c r="T3477" s="400"/>
      <c r="V3477" s="403"/>
      <c r="W3477" s="403"/>
      <c r="X3477" s="403"/>
      <c r="Y3477" s="400"/>
      <c r="Z3477" s="400"/>
      <c r="AA3477" s="400"/>
      <c r="AB3477" s="400"/>
      <c r="AC3477" s="400"/>
      <c r="AD3477" s="400"/>
      <c r="AE3477" s="400"/>
      <c r="AF3477" s="400"/>
      <c r="AG3477" s="408"/>
      <c r="AH3477" s="400"/>
      <c r="AI3477" s="400"/>
      <c r="AJ3477" s="400"/>
      <c r="AK3477" s="400"/>
      <c r="AL3477" s="6"/>
      <c r="AM3477" s="6"/>
      <c r="AN3477" s="8"/>
    </row>
    <row r="3478" spans="1:40">
      <c r="A3478" s="725"/>
      <c r="B3478" s="727"/>
      <c r="C3478" s="726"/>
      <c r="D3478" s="726"/>
      <c r="E3478" s="400"/>
      <c r="F3478" s="401"/>
      <c r="G3478" s="400"/>
      <c r="H3478" s="400"/>
      <c r="I3478" s="400"/>
      <c r="J3478" s="409"/>
      <c r="K3478" s="400"/>
      <c r="L3478" s="400"/>
      <c r="M3478" s="400"/>
      <c r="N3478" s="400"/>
      <c r="O3478" s="400"/>
      <c r="P3478" s="400"/>
      <c r="Q3478" s="400"/>
      <c r="R3478" s="400"/>
      <c r="S3478" s="400"/>
      <c r="T3478" s="400"/>
      <c r="V3478" s="403"/>
      <c r="W3478" s="403"/>
      <c r="X3478" s="403"/>
      <c r="Y3478" s="400"/>
      <c r="Z3478" s="400"/>
      <c r="AA3478" s="400"/>
      <c r="AB3478" s="400"/>
      <c r="AC3478" s="400"/>
      <c r="AD3478" s="400"/>
      <c r="AE3478" s="400"/>
      <c r="AF3478" s="400"/>
      <c r="AG3478" s="408"/>
      <c r="AH3478" s="400"/>
      <c r="AI3478" s="400"/>
      <c r="AJ3478" s="400"/>
      <c r="AK3478" s="400"/>
      <c r="AL3478" s="6"/>
      <c r="AM3478" s="6"/>
      <c r="AN3478" s="8"/>
    </row>
    <row r="3479" spans="1:40">
      <c r="A3479" s="725"/>
      <c r="B3479" s="727"/>
      <c r="C3479" s="726"/>
      <c r="D3479" s="726"/>
      <c r="E3479" s="400"/>
      <c r="F3479" s="401"/>
      <c r="G3479" s="400"/>
      <c r="H3479" s="400"/>
      <c r="I3479" s="400"/>
      <c r="J3479" s="409"/>
      <c r="K3479" s="400"/>
      <c r="L3479" s="400"/>
      <c r="M3479" s="400"/>
      <c r="N3479" s="400"/>
      <c r="O3479" s="400"/>
      <c r="P3479" s="400"/>
      <c r="Q3479" s="400"/>
      <c r="R3479" s="400"/>
      <c r="S3479" s="400"/>
      <c r="T3479" s="400"/>
      <c r="V3479" s="403"/>
      <c r="W3479" s="403"/>
      <c r="X3479" s="403"/>
      <c r="Y3479" s="400"/>
      <c r="Z3479" s="400"/>
      <c r="AA3479" s="400"/>
      <c r="AB3479" s="400"/>
      <c r="AC3479" s="400"/>
      <c r="AD3479" s="400"/>
      <c r="AE3479" s="400"/>
      <c r="AF3479" s="400"/>
      <c r="AG3479" s="408"/>
      <c r="AH3479" s="400"/>
      <c r="AI3479" s="400"/>
      <c r="AJ3479" s="400"/>
      <c r="AK3479" s="400"/>
      <c r="AL3479" s="6"/>
      <c r="AM3479" s="6"/>
      <c r="AN3479" s="8"/>
    </row>
    <row r="3480" spans="1:40">
      <c r="A3480" s="725"/>
      <c r="B3480" s="727"/>
      <c r="C3480" s="726"/>
      <c r="D3480" s="726"/>
      <c r="E3480" s="400"/>
      <c r="F3480" s="401"/>
      <c r="G3480" s="400"/>
      <c r="H3480" s="400"/>
      <c r="I3480" s="400"/>
      <c r="J3480" s="409"/>
      <c r="K3480" s="400"/>
      <c r="L3480" s="400"/>
      <c r="M3480" s="400"/>
      <c r="N3480" s="400"/>
      <c r="O3480" s="400"/>
      <c r="P3480" s="400"/>
      <c r="Q3480" s="400"/>
      <c r="R3480" s="400"/>
      <c r="S3480" s="400"/>
      <c r="T3480" s="400"/>
      <c r="V3480" s="403"/>
      <c r="W3480" s="403"/>
      <c r="X3480" s="403"/>
      <c r="Y3480" s="400"/>
      <c r="Z3480" s="400"/>
      <c r="AA3480" s="400"/>
      <c r="AB3480" s="400"/>
      <c r="AC3480" s="400"/>
      <c r="AD3480" s="400"/>
      <c r="AE3480" s="400"/>
      <c r="AF3480" s="400"/>
      <c r="AG3480" s="408"/>
      <c r="AH3480" s="400"/>
      <c r="AI3480" s="400"/>
      <c r="AJ3480" s="400"/>
      <c r="AK3480" s="400"/>
      <c r="AL3480" s="6"/>
      <c r="AM3480" s="6"/>
      <c r="AN3480" s="8"/>
    </row>
    <row r="3481" spans="1:40">
      <c r="A3481" s="725"/>
      <c r="B3481" s="727"/>
      <c r="C3481" s="726"/>
      <c r="D3481" s="726"/>
      <c r="E3481" s="400"/>
      <c r="F3481" s="401"/>
      <c r="G3481" s="400"/>
      <c r="H3481" s="400"/>
      <c r="I3481" s="400"/>
      <c r="J3481" s="409"/>
      <c r="K3481" s="400"/>
      <c r="L3481" s="400"/>
      <c r="M3481" s="400"/>
      <c r="N3481" s="400"/>
      <c r="O3481" s="400"/>
      <c r="P3481" s="400"/>
      <c r="Q3481" s="400"/>
      <c r="R3481" s="400"/>
      <c r="S3481" s="400"/>
      <c r="T3481" s="400"/>
      <c r="V3481" s="403"/>
      <c r="W3481" s="403"/>
      <c r="X3481" s="403"/>
      <c r="Y3481" s="400"/>
      <c r="Z3481" s="400"/>
      <c r="AA3481" s="400"/>
      <c r="AB3481" s="400"/>
      <c r="AC3481" s="400"/>
      <c r="AD3481" s="400"/>
      <c r="AE3481" s="400"/>
      <c r="AF3481" s="400"/>
      <c r="AG3481" s="408"/>
      <c r="AH3481" s="400"/>
      <c r="AI3481" s="400"/>
      <c r="AJ3481" s="400"/>
      <c r="AK3481" s="400"/>
      <c r="AL3481" s="6"/>
      <c r="AM3481" s="6"/>
      <c r="AN3481" s="8"/>
    </row>
    <row r="3482" spans="1:40">
      <c r="A3482" s="725"/>
      <c r="B3482" s="727"/>
      <c r="C3482" s="726"/>
      <c r="D3482" s="726"/>
      <c r="E3482" s="400"/>
      <c r="F3482" s="401"/>
      <c r="G3482" s="400"/>
      <c r="H3482" s="400"/>
      <c r="I3482" s="400"/>
      <c r="J3482" s="409"/>
      <c r="K3482" s="400"/>
      <c r="L3482" s="400"/>
      <c r="M3482" s="400"/>
      <c r="N3482" s="400"/>
      <c r="O3482" s="400"/>
      <c r="P3482" s="400"/>
      <c r="Q3482" s="400"/>
      <c r="R3482" s="400"/>
      <c r="S3482" s="400"/>
      <c r="T3482" s="400"/>
      <c r="V3482" s="403"/>
      <c r="W3482" s="403"/>
      <c r="X3482" s="403"/>
      <c r="Y3482" s="400"/>
      <c r="Z3482" s="400"/>
      <c r="AA3482" s="400"/>
      <c r="AB3482" s="400"/>
      <c r="AC3482" s="400"/>
      <c r="AD3482" s="400"/>
      <c r="AE3482" s="400"/>
      <c r="AF3482" s="400"/>
      <c r="AG3482" s="408"/>
      <c r="AH3482" s="400"/>
      <c r="AI3482" s="400"/>
      <c r="AJ3482" s="400"/>
      <c r="AK3482" s="400"/>
      <c r="AL3482" s="6"/>
      <c r="AM3482" s="6"/>
      <c r="AN3482" s="8"/>
    </row>
    <row r="3483" spans="1:40">
      <c r="A3483" s="725"/>
      <c r="B3483" s="727"/>
      <c r="C3483" s="726"/>
      <c r="D3483" s="726"/>
      <c r="E3483" s="400"/>
      <c r="F3483" s="401"/>
      <c r="G3483" s="400"/>
      <c r="H3483" s="400"/>
      <c r="I3483" s="400"/>
      <c r="J3483" s="409"/>
      <c r="K3483" s="400"/>
      <c r="L3483" s="400"/>
      <c r="M3483" s="400"/>
      <c r="N3483" s="400"/>
      <c r="O3483" s="400"/>
      <c r="P3483" s="400"/>
      <c r="Q3483" s="400"/>
      <c r="R3483" s="400"/>
      <c r="S3483" s="400"/>
      <c r="T3483" s="400"/>
      <c r="V3483" s="403"/>
      <c r="W3483" s="403"/>
      <c r="X3483" s="403"/>
      <c r="Y3483" s="400"/>
      <c r="Z3483" s="400"/>
      <c r="AA3483" s="400"/>
      <c r="AB3483" s="400"/>
      <c r="AC3483" s="400"/>
      <c r="AD3483" s="400"/>
      <c r="AE3483" s="400"/>
      <c r="AF3483" s="400"/>
      <c r="AG3483" s="408"/>
      <c r="AH3483" s="400"/>
      <c r="AI3483" s="400"/>
      <c r="AJ3483" s="400"/>
      <c r="AK3483" s="400"/>
      <c r="AL3483" s="6"/>
      <c r="AM3483" s="6"/>
      <c r="AN3483" s="8"/>
    </row>
    <row r="3484" spans="1:40">
      <c r="A3484" s="725"/>
      <c r="B3484" s="727"/>
      <c r="C3484" s="726"/>
      <c r="D3484" s="726"/>
      <c r="E3484" s="400"/>
      <c r="F3484" s="401"/>
      <c r="G3484" s="400"/>
      <c r="H3484" s="400"/>
      <c r="I3484" s="400"/>
      <c r="J3484" s="409"/>
      <c r="K3484" s="400"/>
      <c r="L3484" s="400"/>
      <c r="M3484" s="400"/>
      <c r="N3484" s="400"/>
      <c r="O3484" s="400"/>
      <c r="P3484" s="400"/>
      <c r="Q3484" s="400"/>
      <c r="R3484" s="400"/>
      <c r="S3484" s="400"/>
      <c r="T3484" s="400"/>
      <c r="V3484" s="403"/>
      <c r="W3484" s="403"/>
      <c r="X3484" s="403"/>
      <c r="Y3484" s="400"/>
      <c r="Z3484" s="400"/>
      <c r="AA3484" s="400"/>
      <c r="AB3484" s="400"/>
      <c r="AC3484" s="400"/>
      <c r="AD3484" s="400"/>
      <c r="AE3484" s="400"/>
      <c r="AF3484" s="400"/>
      <c r="AG3484" s="408"/>
      <c r="AH3484" s="400"/>
      <c r="AI3484" s="400"/>
      <c r="AJ3484" s="400"/>
      <c r="AK3484" s="400"/>
      <c r="AL3484" s="6"/>
      <c r="AM3484" s="6"/>
      <c r="AN3484" s="8"/>
    </row>
    <row r="3485" spans="1:40">
      <c r="A3485" s="725"/>
      <c r="B3485" s="727"/>
      <c r="C3485" s="726"/>
      <c r="D3485" s="726"/>
      <c r="E3485" s="400"/>
      <c r="F3485" s="401"/>
      <c r="G3485" s="400"/>
      <c r="H3485" s="400"/>
      <c r="I3485" s="400"/>
      <c r="J3485" s="409"/>
      <c r="K3485" s="400"/>
      <c r="L3485" s="400"/>
      <c r="M3485" s="400"/>
      <c r="N3485" s="400"/>
      <c r="O3485" s="400"/>
      <c r="P3485" s="400"/>
      <c r="Q3485" s="400"/>
      <c r="R3485" s="400"/>
      <c r="S3485" s="400"/>
      <c r="T3485" s="400"/>
      <c r="V3485" s="403"/>
      <c r="W3485" s="403"/>
      <c r="X3485" s="403"/>
      <c r="Y3485" s="400"/>
      <c r="Z3485" s="400"/>
      <c r="AA3485" s="400"/>
      <c r="AB3485" s="400"/>
      <c r="AC3485" s="400"/>
      <c r="AD3485" s="400"/>
      <c r="AE3485" s="400"/>
      <c r="AF3485" s="400"/>
      <c r="AG3485" s="408"/>
      <c r="AH3485" s="400"/>
      <c r="AI3485" s="400"/>
      <c r="AJ3485" s="400"/>
      <c r="AK3485" s="400"/>
      <c r="AL3485" s="6"/>
      <c r="AM3485" s="6"/>
      <c r="AN3485" s="8"/>
    </row>
    <row r="3486" spans="1:40">
      <c r="A3486" s="725"/>
      <c r="B3486" s="727"/>
      <c r="C3486" s="726"/>
      <c r="D3486" s="726"/>
      <c r="E3486" s="400"/>
      <c r="F3486" s="401"/>
      <c r="G3486" s="400"/>
      <c r="H3486" s="400"/>
      <c r="I3486" s="400"/>
      <c r="J3486" s="409"/>
      <c r="K3486" s="400"/>
      <c r="L3486" s="400"/>
      <c r="M3486" s="400"/>
      <c r="N3486" s="400"/>
      <c r="O3486" s="400"/>
      <c r="P3486" s="400"/>
      <c r="Q3486" s="400"/>
      <c r="R3486" s="400"/>
      <c r="S3486" s="400"/>
      <c r="T3486" s="400"/>
      <c r="V3486" s="403"/>
      <c r="W3486" s="403"/>
      <c r="X3486" s="403"/>
      <c r="Y3486" s="400"/>
      <c r="Z3486" s="400"/>
      <c r="AA3486" s="400"/>
      <c r="AB3486" s="400"/>
      <c r="AC3486" s="400"/>
      <c r="AD3486" s="400"/>
      <c r="AE3486" s="400"/>
      <c r="AF3486" s="400"/>
      <c r="AG3486" s="408"/>
      <c r="AH3486" s="400"/>
      <c r="AI3486" s="400"/>
      <c r="AJ3486" s="400"/>
      <c r="AK3486" s="400"/>
      <c r="AL3486" s="6"/>
      <c r="AM3486" s="6"/>
      <c r="AN3486" s="8"/>
    </row>
    <row r="3487" spans="1:40">
      <c r="A3487" s="725"/>
      <c r="B3487" s="727"/>
      <c r="C3487" s="726"/>
      <c r="D3487" s="726"/>
      <c r="E3487" s="400"/>
      <c r="F3487" s="401"/>
      <c r="G3487" s="400"/>
      <c r="H3487" s="400"/>
      <c r="I3487" s="400"/>
      <c r="J3487" s="409"/>
      <c r="K3487" s="400"/>
      <c r="L3487" s="400"/>
      <c r="M3487" s="400"/>
      <c r="N3487" s="400"/>
      <c r="O3487" s="400"/>
      <c r="P3487" s="400"/>
      <c r="Q3487" s="400"/>
      <c r="R3487" s="400"/>
      <c r="S3487" s="400"/>
      <c r="T3487" s="400"/>
      <c r="V3487" s="403"/>
      <c r="W3487" s="403"/>
      <c r="X3487" s="403"/>
      <c r="Y3487" s="400"/>
      <c r="Z3487" s="400"/>
      <c r="AA3487" s="400"/>
      <c r="AB3487" s="400"/>
      <c r="AC3487" s="400"/>
      <c r="AD3487" s="400"/>
      <c r="AE3487" s="400"/>
      <c r="AF3487" s="400"/>
      <c r="AG3487" s="408"/>
      <c r="AH3487" s="400"/>
      <c r="AI3487" s="400"/>
      <c r="AJ3487" s="400"/>
      <c r="AK3487" s="400"/>
      <c r="AL3487" s="6"/>
      <c r="AM3487" s="6"/>
      <c r="AN3487" s="8"/>
    </row>
    <row r="3488" spans="1:40">
      <c r="A3488" s="725"/>
      <c r="B3488" s="727"/>
      <c r="C3488" s="726"/>
      <c r="D3488" s="726"/>
      <c r="E3488" s="400"/>
      <c r="F3488" s="401"/>
      <c r="G3488" s="400"/>
      <c r="H3488" s="400"/>
      <c r="I3488" s="400"/>
      <c r="J3488" s="409"/>
      <c r="K3488" s="400"/>
      <c r="L3488" s="400"/>
      <c r="M3488" s="400"/>
      <c r="N3488" s="400"/>
      <c r="O3488" s="400"/>
      <c r="P3488" s="400"/>
      <c r="Q3488" s="400"/>
      <c r="R3488" s="400"/>
      <c r="S3488" s="400"/>
      <c r="T3488" s="400"/>
      <c r="V3488" s="403"/>
      <c r="W3488" s="403"/>
      <c r="X3488" s="403"/>
      <c r="Y3488" s="400"/>
      <c r="Z3488" s="400"/>
      <c r="AA3488" s="400"/>
      <c r="AB3488" s="400"/>
      <c r="AC3488" s="400"/>
      <c r="AD3488" s="400"/>
      <c r="AE3488" s="400"/>
      <c r="AF3488" s="400"/>
      <c r="AG3488" s="408"/>
      <c r="AH3488" s="400"/>
      <c r="AI3488" s="400"/>
      <c r="AJ3488" s="400"/>
      <c r="AK3488" s="400"/>
      <c r="AL3488" s="6"/>
      <c r="AM3488" s="6"/>
      <c r="AN3488" s="8"/>
    </row>
    <row r="3489" spans="1:40">
      <c r="A3489" s="725"/>
      <c r="B3489" s="727"/>
      <c r="C3489" s="726"/>
      <c r="D3489" s="726"/>
      <c r="E3489" s="400"/>
      <c r="F3489" s="401"/>
      <c r="G3489" s="400"/>
      <c r="H3489" s="400"/>
      <c r="I3489" s="400"/>
      <c r="J3489" s="409"/>
      <c r="K3489" s="400"/>
      <c r="L3489" s="400"/>
      <c r="M3489" s="400"/>
      <c r="N3489" s="400"/>
      <c r="O3489" s="400"/>
      <c r="P3489" s="400"/>
      <c r="Q3489" s="400"/>
      <c r="R3489" s="400"/>
      <c r="S3489" s="400"/>
      <c r="T3489" s="400"/>
      <c r="V3489" s="403"/>
      <c r="W3489" s="403"/>
      <c r="X3489" s="403"/>
      <c r="Y3489" s="400"/>
      <c r="Z3489" s="400"/>
      <c r="AA3489" s="400"/>
      <c r="AB3489" s="400"/>
      <c r="AC3489" s="400"/>
      <c r="AD3489" s="400"/>
      <c r="AE3489" s="400"/>
      <c r="AF3489" s="400"/>
      <c r="AG3489" s="408"/>
      <c r="AH3489" s="400"/>
      <c r="AI3489" s="400"/>
      <c r="AJ3489" s="400"/>
      <c r="AK3489" s="400"/>
      <c r="AL3489" s="6"/>
      <c r="AM3489" s="6"/>
      <c r="AN3489" s="8"/>
    </row>
    <row r="3490" spans="1:40">
      <c r="A3490" s="725"/>
      <c r="B3490" s="727"/>
      <c r="C3490" s="726"/>
      <c r="D3490" s="726"/>
      <c r="E3490" s="400"/>
      <c r="F3490" s="401"/>
      <c r="G3490" s="400"/>
      <c r="H3490" s="400"/>
      <c r="I3490" s="400"/>
      <c r="J3490" s="409"/>
      <c r="K3490" s="400"/>
      <c r="L3490" s="400"/>
      <c r="M3490" s="400"/>
      <c r="N3490" s="400"/>
      <c r="O3490" s="400"/>
      <c r="P3490" s="400"/>
      <c r="Q3490" s="400"/>
      <c r="R3490" s="400"/>
      <c r="S3490" s="400"/>
      <c r="T3490" s="400"/>
      <c r="W3490" s="403"/>
      <c r="X3490" s="403"/>
      <c r="Y3490" s="400"/>
      <c r="Z3490" s="400"/>
      <c r="AA3490" s="400"/>
      <c r="AB3490" s="400"/>
      <c r="AC3490" s="400"/>
      <c r="AD3490" s="400"/>
      <c r="AE3490" s="400"/>
      <c r="AF3490" s="400"/>
      <c r="AG3490" s="408"/>
      <c r="AH3490" s="400"/>
      <c r="AI3490" s="400"/>
      <c r="AJ3490" s="400"/>
      <c r="AK3490" s="400"/>
      <c r="AL3490" s="6"/>
      <c r="AM3490" s="6"/>
      <c r="AN3490" s="8"/>
    </row>
    <row r="3491" spans="1:40">
      <c r="A3491" s="725"/>
      <c r="B3491" s="727"/>
      <c r="C3491" s="726"/>
      <c r="D3491" s="726"/>
      <c r="E3491" s="400"/>
      <c r="F3491" s="401"/>
      <c r="G3491" s="400"/>
      <c r="H3491" s="400"/>
      <c r="I3491" s="400"/>
      <c r="J3491" s="409"/>
      <c r="K3491" s="400"/>
      <c r="L3491" s="400"/>
      <c r="M3491" s="400"/>
      <c r="N3491" s="400"/>
      <c r="O3491" s="400"/>
      <c r="P3491" s="400"/>
      <c r="Q3491" s="400"/>
      <c r="R3491" s="400"/>
      <c r="S3491" s="400"/>
      <c r="T3491" s="400"/>
      <c r="V3491" s="403"/>
      <c r="W3491" s="403"/>
      <c r="X3491" s="403"/>
      <c r="Y3491" s="400"/>
      <c r="Z3491" s="400"/>
      <c r="AA3491" s="400"/>
      <c r="AB3491" s="400"/>
      <c r="AC3491" s="400"/>
      <c r="AD3491" s="400"/>
      <c r="AE3491" s="400"/>
      <c r="AF3491" s="400"/>
      <c r="AG3491" s="408"/>
      <c r="AH3491" s="400"/>
      <c r="AI3491" s="400"/>
      <c r="AJ3491" s="400"/>
      <c r="AK3491" s="400"/>
      <c r="AL3491" s="6"/>
      <c r="AM3491" s="6"/>
      <c r="AN3491" s="8"/>
    </row>
    <row r="3492" spans="1:40">
      <c r="A3492" s="725"/>
      <c r="B3492" s="727"/>
      <c r="C3492" s="726"/>
      <c r="D3492" s="726"/>
      <c r="E3492" s="400"/>
      <c r="F3492" s="401"/>
      <c r="G3492" s="400"/>
      <c r="H3492" s="400"/>
      <c r="I3492" s="400"/>
      <c r="J3492" s="409"/>
      <c r="K3492" s="400"/>
      <c r="L3492" s="400"/>
      <c r="M3492" s="400"/>
      <c r="N3492" s="400"/>
      <c r="O3492" s="400"/>
      <c r="P3492" s="400"/>
      <c r="Q3492" s="400"/>
      <c r="R3492" s="400"/>
      <c r="S3492" s="400"/>
      <c r="T3492" s="400"/>
      <c r="V3492" s="403"/>
      <c r="W3492" s="403"/>
      <c r="X3492" s="403"/>
      <c r="Y3492" s="400"/>
      <c r="Z3492" s="400"/>
      <c r="AA3492" s="400"/>
      <c r="AB3492" s="400"/>
      <c r="AC3492" s="400"/>
      <c r="AD3492" s="400"/>
      <c r="AE3492" s="400"/>
      <c r="AF3492" s="400"/>
      <c r="AG3492" s="408"/>
      <c r="AH3492" s="400"/>
      <c r="AI3492" s="400"/>
      <c r="AJ3492" s="400"/>
      <c r="AK3492" s="400"/>
      <c r="AL3492" s="6"/>
      <c r="AM3492" s="6"/>
      <c r="AN3492" s="8"/>
    </row>
    <row r="3493" spans="1:40">
      <c r="A3493" s="725"/>
      <c r="B3493" s="727"/>
      <c r="C3493" s="726"/>
      <c r="D3493" s="726"/>
      <c r="E3493" s="400"/>
      <c r="F3493" s="401"/>
      <c r="G3493" s="400"/>
      <c r="H3493" s="400"/>
      <c r="I3493" s="400"/>
      <c r="J3493" s="409"/>
      <c r="K3493" s="400"/>
      <c r="L3493" s="400"/>
      <c r="M3493" s="400"/>
      <c r="N3493" s="400"/>
      <c r="O3493" s="400"/>
      <c r="P3493" s="400"/>
      <c r="Q3493" s="400"/>
      <c r="R3493" s="400"/>
      <c r="S3493" s="400"/>
      <c r="T3493" s="400"/>
      <c r="V3493" s="403"/>
      <c r="W3493" s="403"/>
      <c r="X3493" s="403"/>
      <c r="Y3493" s="400"/>
      <c r="Z3493" s="400"/>
      <c r="AA3493" s="400"/>
      <c r="AB3493" s="400"/>
      <c r="AC3493" s="400"/>
      <c r="AD3493" s="400"/>
      <c r="AE3493" s="400"/>
      <c r="AF3493" s="400"/>
      <c r="AG3493" s="408"/>
      <c r="AH3493" s="400"/>
      <c r="AI3493" s="400"/>
      <c r="AJ3493" s="400"/>
      <c r="AK3493" s="400"/>
      <c r="AL3493" s="6"/>
      <c r="AM3493" s="6"/>
      <c r="AN3493" s="8"/>
    </row>
    <row r="3494" spans="1:40">
      <c r="A3494" s="725"/>
      <c r="B3494" s="727"/>
      <c r="C3494" s="726"/>
      <c r="D3494" s="726"/>
      <c r="E3494" s="400"/>
      <c r="F3494" s="401"/>
      <c r="G3494" s="400"/>
      <c r="H3494" s="400"/>
      <c r="I3494" s="400"/>
      <c r="J3494" s="409"/>
      <c r="K3494" s="400"/>
      <c r="L3494" s="400"/>
      <c r="M3494" s="400"/>
      <c r="N3494" s="400"/>
      <c r="O3494" s="400"/>
      <c r="P3494" s="400"/>
      <c r="Q3494" s="400"/>
      <c r="R3494" s="400"/>
      <c r="S3494" s="400"/>
      <c r="T3494" s="400"/>
      <c r="V3494" s="403"/>
      <c r="W3494" s="403"/>
      <c r="X3494" s="403"/>
      <c r="Y3494" s="400"/>
      <c r="Z3494" s="400"/>
      <c r="AA3494" s="400"/>
      <c r="AB3494" s="400"/>
      <c r="AC3494" s="400"/>
      <c r="AD3494" s="400"/>
      <c r="AE3494" s="400"/>
      <c r="AF3494" s="400"/>
      <c r="AG3494" s="408"/>
      <c r="AH3494" s="400"/>
      <c r="AI3494" s="400"/>
      <c r="AJ3494" s="400"/>
      <c r="AK3494" s="400"/>
      <c r="AL3494" s="6"/>
      <c r="AM3494" s="6"/>
      <c r="AN3494" s="8"/>
    </row>
    <row r="3495" spans="1:40">
      <c r="A3495" s="725"/>
      <c r="B3495" s="727"/>
      <c r="C3495" s="726"/>
      <c r="D3495" s="726"/>
      <c r="E3495" s="400"/>
      <c r="F3495" s="401"/>
      <c r="G3495" s="400"/>
      <c r="H3495" s="400"/>
      <c r="I3495" s="400"/>
      <c r="J3495" s="409"/>
      <c r="K3495" s="400"/>
      <c r="L3495" s="400"/>
      <c r="M3495" s="400"/>
      <c r="N3495" s="400"/>
      <c r="O3495" s="400"/>
      <c r="P3495" s="400"/>
      <c r="Q3495" s="400"/>
      <c r="R3495" s="400"/>
      <c r="S3495" s="400"/>
      <c r="T3495" s="400"/>
      <c r="V3495" s="403"/>
      <c r="W3495" s="403"/>
      <c r="X3495" s="403"/>
      <c r="Y3495" s="400"/>
      <c r="Z3495" s="400"/>
      <c r="AA3495" s="400"/>
      <c r="AB3495" s="400"/>
      <c r="AC3495" s="400"/>
      <c r="AD3495" s="400"/>
      <c r="AE3495" s="400"/>
      <c r="AF3495" s="400"/>
      <c r="AG3495" s="408"/>
      <c r="AH3495" s="400"/>
      <c r="AI3495" s="400"/>
      <c r="AJ3495" s="400"/>
      <c r="AK3495" s="400"/>
      <c r="AL3495" s="6"/>
      <c r="AM3495" s="6"/>
      <c r="AN3495" s="8"/>
    </row>
    <row r="3496" spans="1:40">
      <c r="A3496" s="725"/>
      <c r="B3496" s="727"/>
      <c r="C3496" s="726"/>
      <c r="D3496" s="726"/>
      <c r="E3496" s="400"/>
      <c r="F3496" s="401"/>
      <c r="G3496" s="400"/>
      <c r="H3496" s="400"/>
      <c r="I3496" s="400"/>
      <c r="J3496" s="409"/>
      <c r="K3496" s="400"/>
      <c r="L3496" s="400"/>
      <c r="M3496" s="400"/>
      <c r="N3496" s="400"/>
      <c r="O3496" s="400"/>
      <c r="P3496" s="400"/>
      <c r="Q3496" s="400"/>
      <c r="R3496" s="400"/>
      <c r="S3496" s="400"/>
      <c r="T3496" s="400"/>
      <c r="V3496" s="403"/>
      <c r="W3496" s="403"/>
      <c r="X3496" s="403"/>
      <c r="Y3496" s="400"/>
      <c r="Z3496" s="400"/>
      <c r="AA3496" s="400"/>
      <c r="AB3496" s="400"/>
      <c r="AC3496" s="400"/>
      <c r="AD3496" s="400"/>
      <c r="AE3496" s="400"/>
      <c r="AF3496" s="400"/>
      <c r="AG3496" s="408"/>
      <c r="AH3496" s="400"/>
      <c r="AI3496" s="400"/>
      <c r="AJ3496" s="400"/>
      <c r="AK3496" s="400"/>
      <c r="AL3496" s="6"/>
      <c r="AM3496" s="6"/>
      <c r="AN3496" s="8"/>
    </row>
    <row r="3497" spans="1:40">
      <c r="A3497" s="725"/>
      <c r="B3497" s="727"/>
      <c r="C3497" s="726"/>
      <c r="D3497" s="726"/>
      <c r="E3497" s="400"/>
      <c r="F3497" s="401"/>
      <c r="G3497" s="400"/>
      <c r="H3497" s="400"/>
      <c r="I3497" s="400"/>
      <c r="J3497" s="409"/>
      <c r="K3497" s="400"/>
      <c r="L3497" s="400"/>
      <c r="M3497" s="400"/>
      <c r="N3497" s="400"/>
      <c r="O3497" s="400"/>
      <c r="P3497" s="400"/>
      <c r="Q3497" s="400"/>
      <c r="R3497" s="400"/>
      <c r="S3497" s="400"/>
      <c r="T3497" s="400"/>
      <c r="V3497" s="403"/>
      <c r="W3497" s="403"/>
      <c r="X3497" s="403"/>
      <c r="Y3497" s="400"/>
      <c r="Z3497" s="400"/>
      <c r="AA3497" s="400"/>
      <c r="AB3497" s="400"/>
      <c r="AC3497" s="400"/>
      <c r="AD3497" s="400"/>
      <c r="AE3497" s="400"/>
      <c r="AF3497" s="400"/>
      <c r="AG3497" s="408"/>
      <c r="AH3497" s="400"/>
      <c r="AI3497" s="400"/>
      <c r="AJ3497" s="400"/>
      <c r="AK3497" s="400"/>
      <c r="AL3497" s="6"/>
      <c r="AM3497" s="6"/>
      <c r="AN3497" s="8"/>
    </row>
    <row r="3498" spans="1:40">
      <c r="A3498" s="725"/>
      <c r="B3498" s="727"/>
      <c r="C3498" s="726"/>
      <c r="D3498" s="726"/>
      <c r="E3498" s="400"/>
      <c r="F3498" s="401"/>
      <c r="G3498" s="400"/>
      <c r="H3498" s="400"/>
      <c r="I3498" s="400"/>
      <c r="J3498" s="409"/>
      <c r="K3498" s="400"/>
      <c r="L3498" s="400"/>
      <c r="M3498" s="400"/>
      <c r="N3498" s="400"/>
      <c r="O3498" s="400"/>
      <c r="P3498" s="400"/>
      <c r="Q3498" s="400"/>
      <c r="R3498" s="400"/>
      <c r="S3498" s="400"/>
      <c r="T3498" s="400"/>
      <c r="V3498" s="403"/>
      <c r="W3498" s="403"/>
      <c r="X3498" s="403"/>
      <c r="Y3498" s="400"/>
      <c r="Z3498" s="400"/>
      <c r="AA3498" s="400"/>
      <c r="AB3498" s="400"/>
      <c r="AC3498" s="400"/>
      <c r="AD3498" s="400"/>
      <c r="AE3498" s="400"/>
      <c r="AF3498" s="400"/>
      <c r="AG3498" s="408"/>
      <c r="AH3498" s="400"/>
      <c r="AI3498" s="400"/>
      <c r="AJ3498" s="400"/>
      <c r="AK3498" s="400"/>
      <c r="AL3498" s="6"/>
      <c r="AM3498" s="6"/>
      <c r="AN3498" s="8"/>
    </row>
    <row r="3499" spans="1:40">
      <c r="A3499" s="725"/>
      <c r="B3499" s="727"/>
      <c r="C3499" s="726"/>
      <c r="D3499" s="726"/>
      <c r="E3499" s="400"/>
      <c r="F3499" s="401"/>
      <c r="G3499" s="400"/>
      <c r="H3499" s="400"/>
      <c r="I3499" s="400"/>
      <c r="J3499" s="409"/>
      <c r="K3499" s="400"/>
      <c r="L3499" s="400"/>
      <c r="M3499" s="400"/>
      <c r="N3499" s="400"/>
      <c r="O3499" s="400"/>
      <c r="P3499" s="400"/>
      <c r="Q3499" s="400"/>
      <c r="R3499" s="400"/>
      <c r="S3499" s="400"/>
      <c r="T3499" s="400"/>
      <c r="V3499" s="403"/>
      <c r="W3499" s="403"/>
      <c r="X3499" s="403"/>
      <c r="Y3499" s="400"/>
      <c r="Z3499" s="400"/>
      <c r="AA3499" s="400"/>
      <c r="AB3499" s="400"/>
      <c r="AC3499" s="400"/>
      <c r="AD3499" s="400"/>
      <c r="AE3499" s="400"/>
      <c r="AF3499" s="400"/>
      <c r="AG3499" s="408"/>
      <c r="AH3499" s="400"/>
      <c r="AI3499" s="400"/>
      <c r="AJ3499" s="400"/>
      <c r="AK3499" s="400"/>
      <c r="AL3499" s="6"/>
      <c r="AM3499" s="6"/>
      <c r="AN3499" s="8"/>
    </row>
    <row r="3500" spans="1:40">
      <c r="A3500" s="725"/>
      <c r="B3500" s="727"/>
      <c r="C3500" s="726"/>
      <c r="D3500" s="726"/>
      <c r="E3500" s="400"/>
      <c r="F3500" s="401"/>
      <c r="G3500" s="400"/>
      <c r="H3500" s="400"/>
      <c r="I3500" s="400"/>
      <c r="J3500" s="409"/>
      <c r="K3500" s="400"/>
      <c r="L3500" s="400"/>
      <c r="M3500" s="400"/>
      <c r="N3500" s="400"/>
      <c r="O3500" s="400"/>
      <c r="P3500" s="400"/>
      <c r="Q3500" s="400"/>
      <c r="R3500" s="400"/>
      <c r="S3500" s="400"/>
      <c r="T3500" s="400"/>
      <c r="V3500" s="403"/>
      <c r="W3500" s="403"/>
      <c r="X3500" s="403"/>
      <c r="Y3500" s="400"/>
      <c r="Z3500" s="400"/>
      <c r="AA3500" s="400"/>
      <c r="AB3500" s="400"/>
      <c r="AC3500" s="400"/>
      <c r="AD3500" s="400"/>
      <c r="AE3500" s="400"/>
      <c r="AF3500" s="400"/>
      <c r="AG3500" s="408"/>
      <c r="AH3500" s="400"/>
      <c r="AI3500" s="400"/>
      <c r="AJ3500" s="400"/>
      <c r="AK3500" s="400"/>
      <c r="AL3500" s="6"/>
      <c r="AM3500" s="6"/>
      <c r="AN3500" s="8"/>
    </row>
    <row r="3501" spans="1:40">
      <c r="A3501" s="725"/>
      <c r="B3501" s="727"/>
      <c r="C3501" s="726"/>
      <c r="D3501" s="726"/>
      <c r="E3501" s="400"/>
      <c r="F3501" s="401"/>
      <c r="G3501" s="400"/>
      <c r="H3501" s="400"/>
      <c r="I3501" s="400"/>
      <c r="J3501" s="409"/>
      <c r="K3501" s="400"/>
      <c r="L3501" s="400"/>
      <c r="M3501" s="400"/>
      <c r="N3501" s="400"/>
      <c r="O3501" s="400"/>
      <c r="P3501" s="400"/>
      <c r="Q3501" s="400"/>
      <c r="R3501" s="400"/>
      <c r="S3501" s="400"/>
      <c r="T3501" s="400"/>
      <c r="V3501" s="403"/>
      <c r="W3501" s="403"/>
      <c r="X3501" s="403"/>
      <c r="Y3501" s="400"/>
      <c r="Z3501" s="400"/>
      <c r="AA3501" s="400"/>
      <c r="AB3501" s="400"/>
      <c r="AC3501" s="400"/>
      <c r="AD3501" s="400"/>
      <c r="AE3501" s="400"/>
      <c r="AF3501" s="400"/>
      <c r="AG3501" s="408"/>
      <c r="AH3501" s="400"/>
      <c r="AI3501" s="400"/>
      <c r="AJ3501" s="400"/>
      <c r="AK3501" s="400"/>
      <c r="AL3501" s="6"/>
      <c r="AM3501" s="6"/>
      <c r="AN3501" s="8"/>
    </row>
    <row r="3502" spans="1:40">
      <c r="A3502" s="725"/>
      <c r="B3502" s="727"/>
      <c r="C3502" s="726"/>
      <c r="D3502" s="726"/>
      <c r="E3502" s="400"/>
      <c r="F3502" s="401"/>
      <c r="G3502" s="400"/>
      <c r="H3502" s="400"/>
      <c r="I3502" s="400"/>
      <c r="J3502" s="409"/>
      <c r="K3502" s="400"/>
      <c r="L3502" s="400"/>
      <c r="M3502" s="400"/>
      <c r="N3502" s="400"/>
      <c r="O3502" s="400"/>
      <c r="P3502" s="400"/>
      <c r="Q3502" s="400"/>
      <c r="R3502" s="400"/>
      <c r="S3502" s="400"/>
      <c r="T3502" s="400"/>
      <c r="V3502" s="403"/>
      <c r="W3502" s="403"/>
      <c r="X3502" s="403"/>
      <c r="Y3502" s="400"/>
      <c r="Z3502" s="400"/>
      <c r="AA3502" s="400"/>
      <c r="AB3502" s="400"/>
      <c r="AC3502" s="400"/>
      <c r="AD3502" s="400"/>
      <c r="AE3502" s="400"/>
      <c r="AF3502" s="400"/>
      <c r="AG3502" s="408"/>
      <c r="AH3502" s="400"/>
      <c r="AI3502" s="400"/>
      <c r="AJ3502" s="400"/>
      <c r="AK3502" s="400"/>
      <c r="AL3502" s="6"/>
      <c r="AM3502" s="6"/>
      <c r="AN3502" s="8"/>
    </row>
    <row r="3503" spans="1:40">
      <c r="A3503" s="725"/>
      <c r="B3503" s="727"/>
      <c r="C3503" s="726"/>
      <c r="D3503" s="726"/>
      <c r="E3503" s="400"/>
      <c r="F3503" s="401"/>
      <c r="G3503" s="400"/>
      <c r="H3503" s="400"/>
      <c r="I3503" s="400"/>
      <c r="J3503" s="409"/>
      <c r="K3503" s="400"/>
      <c r="L3503" s="400"/>
      <c r="M3503" s="400"/>
      <c r="N3503" s="400"/>
      <c r="O3503" s="400"/>
      <c r="P3503" s="400"/>
      <c r="Q3503" s="400"/>
      <c r="R3503" s="400"/>
      <c r="S3503" s="400"/>
      <c r="T3503" s="400"/>
      <c r="V3503" s="403"/>
      <c r="W3503" s="403"/>
      <c r="X3503" s="403"/>
      <c r="Y3503" s="400"/>
      <c r="Z3503" s="400"/>
      <c r="AA3503" s="400"/>
      <c r="AB3503" s="400"/>
      <c r="AC3503" s="400"/>
      <c r="AD3503" s="400"/>
      <c r="AE3503" s="400"/>
      <c r="AF3503" s="400"/>
      <c r="AG3503" s="408"/>
      <c r="AH3503" s="400"/>
      <c r="AI3503" s="400"/>
      <c r="AJ3503" s="400"/>
      <c r="AK3503" s="400"/>
      <c r="AL3503" s="6"/>
      <c r="AM3503" s="6"/>
      <c r="AN3503" s="8"/>
    </row>
    <row r="3504" spans="1:40">
      <c r="A3504" s="725"/>
      <c r="B3504" s="727"/>
      <c r="C3504" s="726"/>
      <c r="D3504" s="726"/>
      <c r="E3504" s="400"/>
      <c r="F3504" s="401"/>
      <c r="G3504" s="400"/>
      <c r="H3504" s="400"/>
      <c r="I3504" s="400"/>
      <c r="J3504" s="409"/>
      <c r="K3504" s="400"/>
      <c r="L3504" s="400"/>
      <c r="M3504" s="400"/>
      <c r="N3504" s="400"/>
      <c r="O3504" s="400"/>
      <c r="P3504" s="400"/>
      <c r="Q3504" s="400"/>
      <c r="R3504" s="400"/>
      <c r="S3504" s="400"/>
      <c r="T3504" s="400"/>
      <c r="V3504" s="403"/>
      <c r="W3504" s="403"/>
      <c r="X3504" s="403"/>
      <c r="Y3504" s="400"/>
      <c r="Z3504" s="400"/>
      <c r="AA3504" s="400"/>
      <c r="AB3504" s="400"/>
      <c r="AC3504" s="400"/>
      <c r="AD3504" s="400"/>
      <c r="AE3504" s="400"/>
      <c r="AF3504" s="400"/>
      <c r="AG3504" s="408"/>
      <c r="AH3504" s="400"/>
      <c r="AI3504" s="400"/>
      <c r="AJ3504" s="400"/>
      <c r="AK3504" s="400"/>
      <c r="AL3504" s="6"/>
      <c r="AM3504" s="6"/>
      <c r="AN3504" s="8"/>
    </row>
    <row r="3505" spans="1:40">
      <c r="A3505" s="725"/>
      <c r="B3505" s="727"/>
      <c r="C3505" s="726"/>
      <c r="D3505" s="726"/>
      <c r="E3505" s="400"/>
      <c r="F3505" s="401"/>
      <c r="G3505" s="400"/>
      <c r="H3505" s="400"/>
      <c r="I3505" s="400"/>
      <c r="J3505" s="409"/>
      <c r="K3505" s="400"/>
      <c r="L3505" s="400"/>
      <c r="M3505" s="400"/>
      <c r="N3505" s="400"/>
      <c r="O3505" s="400"/>
      <c r="P3505" s="400"/>
      <c r="Q3505" s="400"/>
      <c r="R3505" s="400"/>
      <c r="S3505" s="400"/>
      <c r="T3505" s="400"/>
      <c r="V3505" s="403"/>
      <c r="W3505" s="403"/>
      <c r="X3505" s="403"/>
      <c r="Y3505" s="400"/>
      <c r="Z3505" s="400"/>
      <c r="AA3505" s="400"/>
      <c r="AB3505" s="400"/>
      <c r="AC3505" s="400"/>
      <c r="AD3505" s="400"/>
      <c r="AE3505" s="400"/>
      <c r="AF3505" s="400"/>
      <c r="AG3505" s="408"/>
      <c r="AH3505" s="400"/>
      <c r="AI3505" s="400"/>
      <c r="AJ3505" s="400"/>
      <c r="AK3505" s="400"/>
      <c r="AL3505" s="6"/>
      <c r="AM3505" s="6"/>
      <c r="AN3505" s="8"/>
    </row>
    <row r="3506" spans="1:40">
      <c r="A3506" s="725"/>
      <c r="B3506" s="727"/>
      <c r="C3506" s="726"/>
      <c r="D3506" s="726"/>
      <c r="E3506" s="400"/>
      <c r="F3506" s="401"/>
      <c r="G3506" s="400"/>
      <c r="H3506" s="400"/>
      <c r="I3506" s="400"/>
      <c r="J3506" s="409"/>
      <c r="K3506" s="400"/>
      <c r="L3506" s="400"/>
      <c r="M3506" s="400"/>
      <c r="N3506" s="400"/>
      <c r="O3506" s="400"/>
      <c r="P3506" s="400"/>
      <c r="Q3506" s="400"/>
      <c r="R3506" s="400"/>
      <c r="S3506" s="400"/>
      <c r="T3506" s="400"/>
      <c r="V3506" s="403"/>
      <c r="W3506" s="403"/>
      <c r="X3506" s="403"/>
      <c r="Y3506" s="400"/>
      <c r="Z3506" s="400"/>
      <c r="AA3506" s="400"/>
      <c r="AB3506" s="400"/>
      <c r="AC3506" s="400"/>
      <c r="AD3506" s="400"/>
      <c r="AE3506" s="400"/>
      <c r="AF3506" s="400"/>
      <c r="AG3506" s="408"/>
      <c r="AH3506" s="400"/>
      <c r="AI3506" s="400"/>
      <c r="AJ3506" s="400"/>
      <c r="AK3506" s="400"/>
      <c r="AL3506" s="6"/>
      <c r="AM3506" s="6"/>
      <c r="AN3506" s="8"/>
    </row>
    <row r="3507" spans="1:40">
      <c r="A3507" s="725"/>
      <c r="B3507" s="727"/>
      <c r="C3507" s="726"/>
      <c r="D3507" s="726"/>
      <c r="E3507" s="400"/>
      <c r="F3507" s="401"/>
      <c r="G3507" s="400"/>
      <c r="H3507" s="400"/>
      <c r="I3507" s="400"/>
      <c r="J3507" s="409"/>
      <c r="K3507" s="400"/>
      <c r="L3507" s="400"/>
      <c r="M3507" s="400"/>
      <c r="N3507" s="400"/>
      <c r="O3507" s="400"/>
      <c r="P3507" s="400"/>
      <c r="Q3507" s="400"/>
      <c r="R3507" s="400"/>
      <c r="S3507" s="400"/>
      <c r="T3507" s="400"/>
      <c r="V3507" s="403"/>
      <c r="W3507" s="403"/>
      <c r="X3507" s="403"/>
      <c r="Y3507" s="400"/>
      <c r="Z3507" s="400"/>
      <c r="AA3507" s="400"/>
      <c r="AB3507" s="400"/>
      <c r="AC3507" s="400"/>
      <c r="AD3507" s="400"/>
      <c r="AE3507" s="400"/>
      <c r="AF3507" s="400"/>
      <c r="AG3507" s="408"/>
      <c r="AH3507" s="400"/>
      <c r="AI3507" s="400"/>
      <c r="AJ3507" s="400"/>
      <c r="AK3507" s="400"/>
      <c r="AL3507" s="6"/>
      <c r="AM3507" s="6"/>
      <c r="AN3507" s="8"/>
    </row>
    <row r="3508" spans="1:40">
      <c r="A3508" s="725"/>
      <c r="B3508" s="727"/>
      <c r="C3508" s="726"/>
      <c r="D3508" s="726"/>
      <c r="E3508" s="400"/>
      <c r="F3508" s="401"/>
      <c r="G3508" s="400"/>
      <c r="H3508" s="400"/>
      <c r="I3508" s="400"/>
      <c r="J3508" s="409"/>
      <c r="K3508" s="400"/>
      <c r="L3508" s="400"/>
      <c r="M3508" s="400"/>
      <c r="N3508" s="400"/>
      <c r="O3508" s="400"/>
      <c r="P3508" s="400"/>
      <c r="Q3508" s="400"/>
      <c r="R3508" s="400"/>
      <c r="S3508" s="400"/>
      <c r="T3508" s="400"/>
      <c r="V3508" s="403"/>
      <c r="W3508" s="403"/>
      <c r="X3508" s="403"/>
      <c r="Y3508" s="400"/>
      <c r="Z3508" s="400"/>
      <c r="AA3508" s="400"/>
      <c r="AB3508" s="400"/>
      <c r="AC3508" s="400"/>
      <c r="AD3508" s="400"/>
      <c r="AE3508" s="400"/>
      <c r="AF3508" s="400"/>
      <c r="AG3508" s="408"/>
      <c r="AH3508" s="400"/>
      <c r="AI3508" s="400"/>
      <c r="AJ3508" s="400"/>
      <c r="AK3508" s="400"/>
      <c r="AL3508" s="6"/>
      <c r="AM3508" s="6"/>
      <c r="AN3508" s="8"/>
    </row>
    <row r="3509" spans="1:40">
      <c r="A3509" s="725"/>
      <c r="B3509" s="727"/>
      <c r="C3509" s="726"/>
      <c r="D3509" s="726"/>
      <c r="E3509" s="400"/>
      <c r="F3509" s="401"/>
      <c r="G3509" s="400"/>
      <c r="H3509" s="400"/>
      <c r="I3509" s="400"/>
      <c r="J3509" s="409"/>
      <c r="K3509" s="400"/>
      <c r="L3509" s="400"/>
      <c r="M3509" s="400"/>
      <c r="N3509" s="400"/>
      <c r="O3509" s="400"/>
      <c r="P3509" s="400"/>
      <c r="Q3509" s="400"/>
      <c r="R3509" s="400"/>
      <c r="S3509" s="400"/>
      <c r="T3509" s="400"/>
      <c r="V3509" s="403"/>
      <c r="W3509" s="403"/>
      <c r="X3509" s="403"/>
      <c r="Y3509" s="400"/>
      <c r="Z3509" s="400"/>
      <c r="AA3509" s="400"/>
      <c r="AB3509" s="400"/>
      <c r="AC3509" s="400"/>
      <c r="AD3509" s="400"/>
      <c r="AE3509" s="400"/>
      <c r="AF3509" s="400"/>
      <c r="AG3509" s="408"/>
      <c r="AH3509" s="400"/>
      <c r="AI3509" s="400"/>
      <c r="AJ3509" s="400"/>
      <c r="AK3509" s="400"/>
      <c r="AL3509" s="6"/>
      <c r="AM3509" s="6"/>
      <c r="AN3509" s="8"/>
    </row>
    <row r="3510" spans="1:40">
      <c r="A3510" s="725"/>
      <c r="B3510" s="727"/>
      <c r="C3510" s="726"/>
      <c r="D3510" s="726"/>
      <c r="E3510" s="400"/>
      <c r="F3510" s="401"/>
      <c r="G3510" s="400"/>
      <c r="H3510" s="400"/>
      <c r="I3510" s="400"/>
      <c r="J3510" s="409"/>
      <c r="K3510" s="400"/>
      <c r="L3510" s="400"/>
      <c r="M3510" s="400"/>
      <c r="N3510" s="400"/>
      <c r="O3510" s="400"/>
      <c r="P3510" s="400"/>
      <c r="Q3510" s="400"/>
      <c r="R3510" s="400"/>
      <c r="S3510" s="400"/>
      <c r="T3510" s="400"/>
      <c r="V3510" s="403"/>
      <c r="W3510" s="403"/>
      <c r="X3510" s="403"/>
      <c r="Y3510" s="400"/>
      <c r="Z3510" s="400"/>
      <c r="AA3510" s="400"/>
      <c r="AB3510" s="400"/>
      <c r="AC3510" s="400"/>
      <c r="AD3510" s="400"/>
      <c r="AE3510" s="400"/>
      <c r="AF3510" s="400"/>
      <c r="AG3510" s="408"/>
      <c r="AH3510" s="400"/>
      <c r="AI3510" s="400"/>
      <c r="AJ3510" s="400"/>
      <c r="AK3510" s="400"/>
      <c r="AL3510" s="6"/>
      <c r="AM3510" s="6"/>
      <c r="AN3510" s="8"/>
    </row>
    <row r="3511" spans="1:40">
      <c r="A3511" s="725"/>
      <c r="B3511" s="727"/>
      <c r="C3511" s="726"/>
      <c r="D3511" s="726"/>
      <c r="E3511" s="400"/>
      <c r="F3511" s="401"/>
      <c r="G3511" s="400"/>
      <c r="H3511" s="400"/>
      <c r="I3511" s="400"/>
      <c r="J3511" s="409"/>
      <c r="K3511" s="400"/>
      <c r="L3511" s="400"/>
      <c r="M3511" s="400"/>
      <c r="N3511" s="400"/>
      <c r="O3511" s="400"/>
      <c r="P3511" s="400"/>
      <c r="Q3511" s="400"/>
      <c r="R3511" s="400"/>
      <c r="S3511" s="400"/>
      <c r="T3511" s="400"/>
      <c r="V3511" s="403"/>
      <c r="W3511" s="403"/>
      <c r="X3511" s="403"/>
      <c r="Y3511" s="400"/>
      <c r="Z3511" s="400"/>
      <c r="AA3511" s="400"/>
      <c r="AB3511" s="400"/>
      <c r="AC3511" s="400"/>
      <c r="AD3511" s="400"/>
      <c r="AE3511" s="400"/>
      <c r="AF3511" s="400"/>
      <c r="AG3511" s="408"/>
      <c r="AH3511" s="400"/>
      <c r="AI3511" s="400"/>
      <c r="AJ3511" s="400"/>
      <c r="AK3511" s="400"/>
      <c r="AL3511" s="6"/>
      <c r="AM3511" s="6"/>
      <c r="AN3511" s="8"/>
    </row>
    <row r="3512" spans="1:40">
      <c r="A3512" s="725"/>
      <c r="B3512" s="727"/>
      <c r="C3512" s="726"/>
      <c r="D3512" s="726"/>
      <c r="E3512" s="400"/>
      <c r="F3512" s="401"/>
      <c r="G3512" s="400"/>
      <c r="H3512" s="400"/>
      <c r="I3512" s="400"/>
      <c r="J3512" s="409"/>
      <c r="K3512" s="400"/>
      <c r="L3512" s="400"/>
      <c r="M3512" s="400"/>
      <c r="N3512" s="400"/>
      <c r="O3512" s="400"/>
      <c r="P3512" s="400"/>
      <c r="Q3512" s="400"/>
      <c r="R3512" s="400"/>
      <c r="S3512" s="400"/>
      <c r="T3512" s="400"/>
      <c r="V3512" s="403"/>
      <c r="W3512" s="403"/>
      <c r="X3512" s="403"/>
      <c r="Y3512" s="400"/>
      <c r="Z3512" s="400"/>
      <c r="AA3512" s="400"/>
      <c r="AB3512" s="400"/>
      <c r="AC3512" s="400"/>
      <c r="AD3512" s="400"/>
      <c r="AE3512" s="400"/>
      <c r="AF3512" s="400"/>
      <c r="AG3512" s="408"/>
      <c r="AH3512" s="400"/>
      <c r="AI3512" s="400"/>
      <c r="AJ3512" s="400"/>
      <c r="AK3512" s="400"/>
      <c r="AL3512" s="6"/>
      <c r="AM3512" s="6"/>
      <c r="AN3512" s="8"/>
    </row>
    <row r="3513" spans="1:40">
      <c r="A3513" s="725"/>
      <c r="B3513" s="727"/>
      <c r="C3513" s="726"/>
      <c r="D3513" s="726"/>
      <c r="E3513" s="400"/>
      <c r="F3513" s="401"/>
      <c r="G3513" s="400"/>
      <c r="H3513" s="400"/>
      <c r="I3513" s="400"/>
      <c r="J3513" s="409"/>
      <c r="K3513" s="400"/>
      <c r="L3513" s="400"/>
      <c r="M3513" s="400"/>
      <c r="N3513" s="400"/>
      <c r="O3513" s="400"/>
      <c r="P3513" s="400"/>
      <c r="Q3513" s="400"/>
      <c r="R3513" s="400"/>
      <c r="S3513" s="400"/>
      <c r="T3513" s="400"/>
      <c r="V3513" s="403"/>
      <c r="W3513" s="403"/>
      <c r="X3513" s="403"/>
      <c r="Y3513" s="400"/>
      <c r="Z3513" s="400"/>
      <c r="AA3513" s="400"/>
      <c r="AB3513" s="400"/>
      <c r="AC3513" s="400"/>
      <c r="AD3513" s="400"/>
      <c r="AE3513" s="400"/>
      <c r="AF3513" s="400"/>
      <c r="AG3513" s="408"/>
      <c r="AH3513" s="400"/>
      <c r="AI3513" s="400"/>
      <c r="AJ3513" s="400"/>
      <c r="AK3513" s="400"/>
      <c r="AL3513" s="6"/>
      <c r="AM3513" s="6"/>
      <c r="AN3513" s="8"/>
    </row>
    <row r="3514" spans="1:40">
      <c r="A3514" s="725"/>
      <c r="B3514" s="727"/>
      <c r="C3514" s="726"/>
      <c r="D3514" s="726"/>
      <c r="E3514" s="400"/>
      <c r="F3514" s="401"/>
      <c r="G3514" s="400"/>
      <c r="H3514" s="400"/>
      <c r="I3514" s="400"/>
      <c r="J3514" s="409"/>
      <c r="K3514" s="400"/>
      <c r="L3514" s="400"/>
      <c r="M3514" s="400"/>
      <c r="N3514" s="400"/>
      <c r="O3514" s="400"/>
      <c r="P3514" s="400"/>
      <c r="Q3514" s="400"/>
      <c r="R3514" s="400"/>
      <c r="S3514" s="400"/>
      <c r="T3514" s="400"/>
      <c r="V3514" s="403"/>
      <c r="W3514" s="403"/>
      <c r="X3514" s="403"/>
      <c r="Y3514" s="400"/>
      <c r="Z3514" s="400"/>
      <c r="AA3514" s="400"/>
      <c r="AB3514" s="400"/>
      <c r="AC3514" s="400"/>
      <c r="AD3514" s="400"/>
      <c r="AE3514" s="400"/>
      <c r="AF3514" s="400"/>
      <c r="AG3514" s="408"/>
      <c r="AH3514" s="400"/>
      <c r="AI3514" s="400"/>
      <c r="AJ3514" s="400"/>
      <c r="AK3514" s="400"/>
      <c r="AL3514" s="6"/>
      <c r="AM3514" s="6"/>
      <c r="AN3514" s="8"/>
    </row>
    <row r="3515" spans="1:40">
      <c r="A3515" s="725"/>
      <c r="B3515" s="727"/>
      <c r="C3515" s="726"/>
      <c r="D3515" s="726"/>
      <c r="E3515" s="400"/>
      <c r="F3515" s="401"/>
      <c r="G3515" s="400"/>
      <c r="H3515" s="400"/>
      <c r="I3515" s="400"/>
      <c r="J3515" s="409"/>
      <c r="K3515" s="400"/>
      <c r="L3515" s="400"/>
      <c r="M3515" s="400"/>
      <c r="N3515" s="400"/>
      <c r="O3515" s="400"/>
      <c r="P3515" s="400"/>
      <c r="Q3515" s="400"/>
      <c r="R3515" s="400"/>
      <c r="S3515" s="400"/>
      <c r="T3515" s="400"/>
      <c r="V3515" s="403"/>
      <c r="W3515" s="403"/>
      <c r="X3515" s="403"/>
      <c r="Y3515" s="400"/>
      <c r="Z3515" s="400"/>
      <c r="AA3515" s="400"/>
      <c r="AB3515" s="400"/>
      <c r="AC3515" s="400"/>
      <c r="AD3515" s="400"/>
      <c r="AE3515" s="400"/>
      <c r="AF3515" s="400"/>
      <c r="AG3515" s="408"/>
      <c r="AH3515" s="400"/>
      <c r="AI3515" s="400"/>
      <c r="AJ3515" s="400"/>
      <c r="AK3515" s="400"/>
      <c r="AL3515" s="6"/>
      <c r="AM3515" s="6"/>
      <c r="AN3515" s="8"/>
    </row>
    <row r="3516" spans="1:40">
      <c r="A3516" s="725"/>
      <c r="B3516" s="727"/>
      <c r="C3516" s="726"/>
      <c r="D3516" s="726"/>
      <c r="E3516" s="400"/>
      <c r="F3516" s="401"/>
      <c r="G3516" s="400"/>
      <c r="H3516" s="400"/>
      <c r="I3516" s="400"/>
      <c r="J3516" s="409"/>
      <c r="K3516" s="400"/>
      <c r="L3516" s="400"/>
      <c r="M3516" s="400"/>
      <c r="N3516" s="400"/>
      <c r="O3516" s="400"/>
      <c r="P3516" s="400"/>
      <c r="Q3516" s="400"/>
      <c r="R3516" s="400"/>
      <c r="S3516" s="400"/>
      <c r="T3516" s="400"/>
      <c r="V3516" s="403"/>
      <c r="W3516" s="403"/>
      <c r="X3516" s="403"/>
      <c r="Y3516" s="400"/>
      <c r="Z3516" s="400"/>
      <c r="AA3516" s="400"/>
      <c r="AB3516" s="400"/>
      <c r="AC3516" s="400"/>
      <c r="AD3516" s="400"/>
      <c r="AE3516" s="400"/>
      <c r="AF3516" s="400"/>
      <c r="AG3516" s="408"/>
      <c r="AH3516" s="400"/>
      <c r="AI3516" s="400"/>
      <c r="AJ3516" s="400"/>
      <c r="AK3516" s="400"/>
      <c r="AL3516" s="6"/>
      <c r="AM3516" s="6"/>
      <c r="AN3516" s="8"/>
    </row>
    <row r="3517" spans="1:40">
      <c r="A3517" s="725"/>
      <c r="B3517" s="727"/>
      <c r="C3517" s="726"/>
      <c r="D3517" s="726"/>
      <c r="E3517" s="400"/>
      <c r="F3517" s="401"/>
      <c r="G3517" s="400"/>
      <c r="H3517" s="400"/>
      <c r="I3517" s="400"/>
      <c r="J3517" s="409"/>
      <c r="K3517" s="400"/>
      <c r="L3517" s="400"/>
      <c r="M3517" s="400"/>
      <c r="N3517" s="400"/>
      <c r="O3517" s="400"/>
      <c r="P3517" s="400"/>
      <c r="Q3517" s="400"/>
      <c r="R3517" s="400"/>
      <c r="S3517" s="400"/>
      <c r="T3517" s="400"/>
      <c r="V3517" s="403"/>
      <c r="W3517" s="403"/>
      <c r="X3517" s="403"/>
      <c r="Y3517" s="400"/>
      <c r="Z3517" s="400"/>
      <c r="AA3517" s="400"/>
      <c r="AB3517" s="400"/>
      <c r="AC3517" s="400"/>
      <c r="AD3517" s="400"/>
      <c r="AE3517" s="400"/>
      <c r="AF3517" s="400"/>
      <c r="AG3517" s="408"/>
      <c r="AH3517" s="400"/>
      <c r="AI3517" s="400"/>
      <c r="AJ3517" s="400"/>
      <c r="AK3517" s="400"/>
      <c r="AL3517" s="6"/>
      <c r="AM3517" s="6"/>
      <c r="AN3517" s="8"/>
    </row>
    <row r="3518" spans="1:40">
      <c r="A3518" s="725"/>
      <c r="B3518" s="727"/>
      <c r="C3518" s="726"/>
      <c r="D3518" s="726"/>
      <c r="E3518" s="400"/>
      <c r="F3518" s="401"/>
      <c r="G3518" s="400"/>
      <c r="H3518" s="400"/>
      <c r="I3518" s="400"/>
      <c r="J3518" s="409"/>
      <c r="K3518" s="400"/>
      <c r="L3518" s="400"/>
      <c r="M3518" s="400"/>
      <c r="N3518" s="400"/>
      <c r="O3518" s="400"/>
      <c r="P3518" s="400"/>
      <c r="Q3518" s="400"/>
      <c r="R3518" s="400"/>
      <c r="S3518" s="400"/>
      <c r="T3518" s="400"/>
      <c r="V3518" s="403"/>
      <c r="W3518" s="403"/>
      <c r="X3518" s="403"/>
      <c r="Y3518" s="400"/>
      <c r="Z3518" s="400"/>
      <c r="AA3518" s="400"/>
      <c r="AB3518" s="400"/>
      <c r="AC3518" s="400"/>
      <c r="AD3518" s="400"/>
      <c r="AE3518" s="400"/>
      <c r="AF3518" s="400"/>
      <c r="AG3518" s="408"/>
      <c r="AH3518" s="400"/>
      <c r="AI3518" s="400"/>
      <c r="AJ3518" s="400"/>
      <c r="AK3518" s="400"/>
      <c r="AL3518" s="6"/>
      <c r="AM3518" s="6"/>
      <c r="AN3518" s="8"/>
    </row>
    <row r="3519" spans="1:40">
      <c r="A3519" s="725"/>
      <c r="B3519" s="727"/>
      <c r="C3519" s="726"/>
      <c r="D3519" s="726"/>
      <c r="E3519" s="400"/>
      <c r="F3519" s="401"/>
      <c r="G3519" s="400"/>
      <c r="H3519" s="400"/>
      <c r="I3519" s="400"/>
      <c r="J3519" s="409"/>
      <c r="K3519" s="400"/>
      <c r="L3519" s="400"/>
      <c r="M3519" s="400"/>
      <c r="N3519" s="400"/>
      <c r="O3519" s="400"/>
      <c r="P3519" s="400"/>
      <c r="Q3519" s="400"/>
      <c r="R3519" s="400"/>
      <c r="S3519" s="400"/>
      <c r="T3519" s="400"/>
      <c r="V3519" s="403"/>
      <c r="W3519" s="403"/>
      <c r="X3519" s="403"/>
      <c r="Y3519" s="400"/>
      <c r="Z3519" s="400"/>
      <c r="AA3519" s="400"/>
      <c r="AB3519" s="400"/>
      <c r="AC3519" s="400"/>
      <c r="AD3519" s="400"/>
      <c r="AE3519" s="400"/>
      <c r="AF3519" s="400"/>
      <c r="AG3519" s="408"/>
      <c r="AH3519" s="400"/>
      <c r="AI3519" s="400"/>
      <c r="AJ3519" s="400"/>
      <c r="AK3519" s="400"/>
      <c r="AL3519" s="6"/>
      <c r="AM3519" s="6"/>
      <c r="AN3519" s="8"/>
    </row>
    <row r="3520" spans="1:40">
      <c r="A3520" s="725"/>
      <c r="B3520" s="727"/>
      <c r="C3520" s="726"/>
      <c r="D3520" s="726"/>
      <c r="E3520" s="400"/>
      <c r="F3520" s="401"/>
      <c r="G3520" s="400"/>
      <c r="H3520" s="400"/>
      <c r="I3520" s="400"/>
      <c r="J3520" s="409"/>
      <c r="K3520" s="400"/>
      <c r="L3520" s="400"/>
      <c r="M3520" s="400"/>
      <c r="N3520" s="400"/>
      <c r="O3520" s="400"/>
      <c r="P3520" s="400"/>
      <c r="Q3520" s="400"/>
      <c r="R3520" s="400"/>
      <c r="S3520" s="400"/>
      <c r="T3520" s="400"/>
      <c r="V3520" s="403"/>
      <c r="W3520" s="403"/>
      <c r="X3520" s="403"/>
      <c r="Y3520" s="400"/>
      <c r="Z3520" s="400"/>
      <c r="AA3520" s="400"/>
      <c r="AB3520" s="400"/>
      <c r="AC3520" s="400"/>
      <c r="AD3520" s="400"/>
      <c r="AE3520" s="400"/>
      <c r="AF3520" s="400"/>
      <c r="AG3520" s="408"/>
      <c r="AH3520" s="400"/>
      <c r="AI3520" s="400"/>
      <c r="AJ3520" s="400"/>
      <c r="AK3520" s="400"/>
      <c r="AL3520" s="6"/>
      <c r="AM3520" s="6"/>
      <c r="AN3520" s="8"/>
    </row>
    <row r="3521" spans="1:40">
      <c r="A3521" s="725"/>
      <c r="B3521" s="727"/>
      <c r="C3521" s="726"/>
      <c r="D3521" s="726"/>
      <c r="E3521" s="400"/>
      <c r="F3521" s="401"/>
      <c r="G3521" s="400"/>
      <c r="H3521" s="400"/>
      <c r="I3521" s="400"/>
      <c r="J3521" s="409"/>
      <c r="K3521" s="400"/>
      <c r="L3521" s="400"/>
      <c r="M3521" s="400"/>
      <c r="N3521" s="400"/>
      <c r="O3521" s="400"/>
      <c r="P3521" s="400"/>
      <c r="Q3521" s="400"/>
      <c r="R3521" s="400"/>
      <c r="S3521" s="400"/>
      <c r="T3521" s="400"/>
      <c r="V3521" s="403"/>
      <c r="W3521" s="403"/>
      <c r="X3521" s="403"/>
      <c r="Y3521" s="400"/>
      <c r="Z3521" s="400"/>
      <c r="AA3521" s="400"/>
      <c r="AB3521" s="400"/>
      <c r="AC3521" s="400"/>
      <c r="AD3521" s="400"/>
      <c r="AE3521" s="400"/>
      <c r="AF3521" s="400"/>
      <c r="AG3521" s="408"/>
      <c r="AH3521" s="400"/>
      <c r="AI3521" s="400"/>
      <c r="AJ3521" s="400"/>
      <c r="AK3521" s="400"/>
      <c r="AL3521" s="6"/>
      <c r="AM3521" s="6"/>
      <c r="AN3521" s="8"/>
    </row>
    <row r="3522" spans="1:40">
      <c r="A3522" s="725"/>
      <c r="B3522" s="727"/>
      <c r="C3522" s="726"/>
      <c r="D3522" s="726"/>
      <c r="E3522" s="400"/>
      <c r="F3522" s="401"/>
      <c r="G3522" s="400"/>
      <c r="H3522" s="400"/>
      <c r="I3522" s="400"/>
      <c r="J3522" s="409"/>
      <c r="K3522" s="400"/>
      <c r="L3522" s="400"/>
      <c r="M3522" s="400"/>
      <c r="N3522" s="400"/>
      <c r="O3522" s="400"/>
      <c r="P3522" s="400"/>
      <c r="Q3522" s="400"/>
      <c r="R3522" s="400"/>
      <c r="S3522" s="400"/>
      <c r="T3522" s="400"/>
      <c r="V3522" s="403"/>
      <c r="W3522" s="403"/>
      <c r="X3522" s="403"/>
      <c r="Y3522" s="400"/>
      <c r="Z3522" s="400"/>
      <c r="AA3522" s="400"/>
      <c r="AB3522" s="400"/>
      <c r="AC3522" s="400"/>
      <c r="AD3522" s="400"/>
      <c r="AE3522" s="400"/>
      <c r="AF3522" s="400"/>
      <c r="AG3522" s="408"/>
      <c r="AH3522" s="400"/>
      <c r="AI3522" s="400"/>
      <c r="AJ3522" s="400"/>
      <c r="AK3522" s="400"/>
      <c r="AL3522" s="6"/>
      <c r="AM3522" s="6"/>
      <c r="AN3522" s="8"/>
    </row>
    <row r="3523" spans="1:40">
      <c r="A3523" s="725"/>
      <c r="B3523" s="727"/>
      <c r="C3523" s="726"/>
      <c r="D3523" s="726"/>
      <c r="E3523" s="400"/>
      <c r="F3523" s="401"/>
      <c r="G3523" s="400"/>
      <c r="H3523" s="400"/>
      <c r="I3523" s="400"/>
      <c r="J3523" s="409"/>
      <c r="K3523" s="400"/>
      <c r="L3523" s="400"/>
      <c r="M3523" s="400"/>
      <c r="N3523" s="400"/>
      <c r="O3523" s="400"/>
      <c r="P3523" s="400"/>
      <c r="Q3523" s="400"/>
      <c r="R3523" s="400"/>
      <c r="S3523" s="400"/>
      <c r="T3523" s="400"/>
      <c r="V3523" s="403"/>
      <c r="W3523" s="403"/>
      <c r="X3523" s="403"/>
      <c r="Y3523" s="400"/>
      <c r="Z3523" s="400"/>
      <c r="AA3523" s="400"/>
      <c r="AB3523" s="400"/>
      <c r="AC3523" s="400"/>
      <c r="AD3523" s="400"/>
      <c r="AE3523" s="400"/>
      <c r="AF3523" s="400"/>
      <c r="AG3523" s="408"/>
      <c r="AH3523" s="400"/>
      <c r="AI3523" s="400"/>
      <c r="AJ3523" s="400"/>
      <c r="AK3523" s="400"/>
      <c r="AL3523" s="6"/>
      <c r="AM3523" s="6"/>
      <c r="AN3523" s="8"/>
    </row>
    <row r="3524" spans="1:40">
      <c r="A3524" s="725"/>
      <c r="B3524" s="727"/>
      <c r="C3524" s="726"/>
      <c r="D3524" s="726"/>
      <c r="E3524" s="400"/>
      <c r="F3524" s="401"/>
      <c r="G3524" s="400"/>
      <c r="H3524" s="400"/>
      <c r="I3524" s="400"/>
      <c r="J3524" s="409"/>
      <c r="K3524" s="400"/>
      <c r="L3524" s="400"/>
      <c r="M3524" s="400"/>
      <c r="N3524" s="400"/>
      <c r="O3524" s="400"/>
      <c r="P3524" s="400"/>
      <c r="Q3524" s="400"/>
      <c r="R3524" s="400"/>
      <c r="S3524" s="400"/>
      <c r="T3524" s="400"/>
      <c r="V3524" s="403"/>
      <c r="W3524" s="403"/>
      <c r="X3524" s="403"/>
      <c r="Y3524" s="400"/>
      <c r="Z3524" s="400"/>
      <c r="AA3524" s="400"/>
      <c r="AB3524" s="400"/>
      <c r="AC3524" s="400"/>
      <c r="AD3524" s="400"/>
      <c r="AE3524" s="400"/>
      <c r="AF3524" s="400"/>
      <c r="AG3524" s="408"/>
      <c r="AH3524" s="400"/>
      <c r="AI3524" s="400"/>
      <c r="AJ3524" s="400"/>
      <c r="AK3524" s="400"/>
      <c r="AL3524" s="6"/>
      <c r="AM3524" s="6"/>
      <c r="AN3524" s="8"/>
    </row>
    <row r="3525" spans="1:40">
      <c r="A3525" s="725"/>
      <c r="B3525" s="727"/>
      <c r="C3525" s="726"/>
      <c r="D3525" s="726"/>
      <c r="E3525" s="400"/>
      <c r="F3525" s="401"/>
      <c r="G3525" s="400"/>
      <c r="H3525" s="400"/>
      <c r="I3525" s="400"/>
      <c r="J3525" s="409"/>
      <c r="K3525" s="400"/>
      <c r="L3525" s="400"/>
      <c r="M3525" s="400"/>
      <c r="N3525" s="400"/>
      <c r="O3525" s="400"/>
      <c r="P3525" s="400"/>
      <c r="Q3525" s="400"/>
      <c r="R3525" s="400"/>
      <c r="S3525" s="400"/>
      <c r="T3525" s="400"/>
      <c r="V3525" s="403"/>
      <c r="W3525" s="403"/>
      <c r="X3525" s="403"/>
      <c r="Y3525" s="400"/>
      <c r="Z3525" s="400"/>
      <c r="AA3525" s="400"/>
      <c r="AB3525" s="400"/>
      <c r="AC3525" s="400"/>
      <c r="AD3525" s="400"/>
      <c r="AE3525" s="400"/>
      <c r="AF3525" s="400"/>
      <c r="AG3525" s="408"/>
      <c r="AH3525" s="400"/>
      <c r="AI3525" s="400"/>
      <c r="AJ3525" s="400"/>
      <c r="AK3525" s="400"/>
      <c r="AL3525" s="6"/>
      <c r="AM3525" s="6"/>
      <c r="AN3525" s="8"/>
    </row>
    <row r="3526" spans="1:40">
      <c r="A3526" s="725"/>
      <c r="B3526" s="727"/>
      <c r="C3526" s="726"/>
      <c r="D3526" s="726"/>
      <c r="E3526" s="400"/>
      <c r="F3526" s="401"/>
      <c r="G3526" s="400"/>
      <c r="H3526" s="400"/>
      <c r="I3526" s="400"/>
      <c r="J3526" s="409"/>
      <c r="K3526" s="400"/>
      <c r="L3526" s="400"/>
      <c r="M3526" s="400"/>
      <c r="N3526" s="400"/>
      <c r="O3526" s="400"/>
      <c r="P3526" s="400"/>
      <c r="Q3526" s="400"/>
      <c r="R3526" s="400"/>
      <c r="S3526" s="400"/>
      <c r="T3526" s="400"/>
      <c r="W3526" s="403"/>
      <c r="X3526" s="403"/>
      <c r="Y3526" s="400"/>
      <c r="Z3526" s="400"/>
      <c r="AA3526" s="400"/>
      <c r="AB3526" s="400"/>
      <c r="AC3526" s="400"/>
      <c r="AD3526" s="400"/>
      <c r="AE3526" s="400"/>
      <c r="AF3526" s="400"/>
      <c r="AG3526" s="408"/>
      <c r="AH3526" s="400"/>
      <c r="AI3526" s="400"/>
      <c r="AJ3526" s="400"/>
      <c r="AK3526" s="400"/>
      <c r="AL3526" s="6"/>
      <c r="AM3526" s="6"/>
      <c r="AN3526" s="8"/>
    </row>
    <row r="3527" spans="1:40">
      <c r="A3527" s="725"/>
      <c r="B3527" s="727"/>
      <c r="C3527" s="726"/>
      <c r="D3527" s="726"/>
      <c r="E3527" s="400"/>
      <c r="F3527" s="401"/>
      <c r="G3527" s="400"/>
      <c r="H3527" s="400"/>
      <c r="I3527" s="400"/>
      <c r="J3527" s="409"/>
      <c r="K3527" s="400"/>
      <c r="L3527" s="400"/>
      <c r="M3527" s="400"/>
      <c r="N3527" s="400"/>
      <c r="O3527" s="400"/>
      <c r="P3527" s="400"/>
      <c r="Q3527" s="400"/>
      <c r="R3527" s="400"/>
      <c r="S3527" s="400"/>
      <c r="T3527" s="400"/>
      <c r="V3527" s="403"/>
      <c r="W3527" s="403"/>
      <c r="X3527" s="403"/>
      <c r="Y3527" s="400"/>
      <c r="Z3527" s="400"/>
      <c r="AA3527" s="400"/>
      <c r="AB3527" s="400"/>
      <c r="AC3527" s="400"/>
      <c r="AD3527" s="400"/>
      <c r="AE3527" s="400"/>
      <c r="AF3527" s="400"/>
      <c r="AG3527" s="408"/>
      <c r="AH3527" s="400"/>
      <c r="AI3527" s="400"/>
      <c r="AJ3527" s="400"/>
      <c r="AK3527" s="400"/>
      <c r="AL3527" s="6"/>
      <c r="AM3527" s="6"/>
      <c r="AN3527" s="8"/>
    </row>
    <row r="3528" spans="1:40">
      <c r="A3528" s="725"/>
      <c r="B3528" s="727"/>
      <c r="C3528" s="726"/>
      <c r="D3528" s="726"/>
      <c r="E3528" s="400"/>
      <c r="F3528" s="401"/>
      <c r="G3528" s="400"/>
      <c r="H3528" s="400"/>
      <c r="I3528" s="400"/>
      <c r="J3528" s="409"/>
      <c r="K3528" s="400"/>
      <c r="L3528" s="400"/>
      <c r="M3528" s="400"/>
      <c r="N3528" s="400"/>
      <c r="O3528" s="400"/>
      <c r="P3528" s="400"/>
      <c r="Q3528" s="400"/>
      <c r="R3528" s="400"/>
      <c r="S3528" s="400"/>
      <c r="T3528" s="400"/>
      <c r="V3528" s="403"/>
      <c r="W3528" s="403"/>
      <c r="X3528" s="403"/>
      <c r="Y3528" s="400"/>
      <c r="Z3528" s="400"/>
      <c r="AA3528" s="400"/>
      <c r="AB3528" s="400"/>
      <c r="AC3528" s="400"/>
      <c r="AD3528" s="400"/>
      <c r="AE3528" s="400"/>
      <c r="AF3528" s="400"/>
      <c r="AG3528" s="408"/>
      <c r="AH3528" s="400"/>
      <c r="AI3528" s="400"/>
      <c r="AJ3528" s="400"/>
      <c r="AK3528" s="400"/>
      <c r="AL3528" s="6"/>
      <c r="AM3528" s="6"/>
      <c r="AN3528" s="8"/>
    </row>
    <row r="3529" spans="1:40">
      <c r="A3529" s="725"/>
      <c r="B3529" s="727"/>
      <c r="C3529" s="726"/>
      <c r="D3529" s="726"/>
      <c r="E3529" s="400"/>
      <c r="F3529" s="401"/>
      <c r="G3529" s="400"/>
      <c r="H3529" s="400"/>
      <c r="I3529" s="400"/>
      <c r="J3529" s="409"/>
      <c r="K3529" s="400"/>
      <c r="L3529" s="400"/>
      <c r="M3529" s="400"/>
      <c r="N3529" s="400"/>
      <c r="O3529" s="400"/>
      <c r="P3529" s="400"/>
      <c r="Q3529" s="400"/>
      <c r="R3529" s="400"/>
      <c r="S3529" s="400"/>
      <c r="T3529" s="400"/>
      <c r="V3529" s="403"/>
      <c r="W3529" s="403"/>
      <c r="X3529" s="403"/>
      <c r="Y3529" s="400"/>
      <c r="Z3529" s="400"/>
      <c r="AA3529" s="400"/>
      <c r="AB3529" s="400"/>
      <c r="AC3529" s="400"/>
      <c r="AD3529" s="400"/>
      <c r="AE3529" s="400"/>
      <c r="AF3529" s="400"/>
      <c r="AG3529" s="408"/>
      <c r="AH3529" s="400"/>
      <c r="AI3529" s="400"/>
      <c r="AJ3529" s="400"/>
      <c r="AK3529" s="400"/>
      <c r="AL3529" s="6"/>
      <c r="AM3529" s="6"/>
      <c r="AN3529" s="8"/>
    </row>
    <row r="3530" spans="1:40">
      <c r="A3530" s="725"/>
      <c r="B3530" s="727"/>
      <c r="C3530" s="726"/>
      <c r="D3530" s="726"/>
      <c r="E3530" s="400"/>
      <c r="F3530" s="401"/>
      <c r="G3530" s="400"/>
      <c r="H3530" s="400"/>
      <c r="I3530" s="400"/>
      <c r="J3530" s="409"/>
      <c r="K3530" s="400"/>
      <c r="L3530" s="400"/>
      <c r="M3530" s="400"/>
      <c r="N3530" s="400"/>
      <c r="O3530" s="400"/>
      <c r="P3530" s="400"/>
      <c r="Q3530" s="400"/>
      <c r="R3530" s="400"/>
      <c r="S3530" s="400"/>
      <c r="T3530" s="400"/>
      <c r="V3530" s="403"/>
      <c r="W3530" s="403"/>
      <c r="X3530" s="403"/>
      <c r="Y3530" s="400"/>
      <c r="Z3530" s="400"/>
      <c r="AA3530" s="400"/>
      <c r="AB3530" s="400"/>
      <c r="AC3530" s="400"/>
      <c r="AD3530" s="400"/>
      <c r="AE3530" s="400"/>
      <c r="AF3530" s="400"/>
      <c r="AG3530" s="408"/>
      <c r="AH3530" s="400"/>
      <c r="AI3530" s="400"/>
      <c r="AJ3530" s="400"/>
      <c r="AK3530" s="400"/>
      <c r="AL3530" s="6"/>
      <c r="AM3530" s="6"/>
      <c r="AN3530" s="8"/>
    </row>
    <row r="3531" spans="1:40">
      <c r="A3531" s="725"/>
      <c r="B3531" s="727"/>
      <c r="C3531" s="726"/>
      <c r="D3531" s="726"/>
      <c r="E3531" s="400"/>
      <c r="F3531" s="401"/>
      <c r="G3531" s="400"/>
      <c r="H3531" s="400"/>
      <c r="I3531" s="400"/>
      <c r="J3531" s="409"/>
      <c r="K3531" s="400"/>
      <c r="L3531" s="400"/>
      <c r="M3531" s="400"/>
      <c r="N3531" s="400"/>
      <c r="O3531" s="400"/>
      <c r="P3531" s="400"/>
      <c r="Q3531" s="400"/>
      <c r="R3531" s="400"/>
      <c r="S3531" s="400"/>
      <c r="T3531" s="400"/>
      <c r="V3531" s="403"/>
      <c r="W3531" s="403"/>
      <c r="X3531" s="403"/>
      <c r="Y3531" s="400"/>
      <c r="Z3531" s="400"/>
      <c r="AA3531" s="400"/>
      <c r="AB3531" s="400"/>
      <c r="AC3531" s="400"/>
      <c r="AD3531" s="400"/>
      <c r="AE3531" s="400"/>
      <c r="AF3531" s="400"/>
      <c r="AG3531" s="408"/>
      <c r="AH3531" s="400"/>
      <c r="AI3531" s="400"/>
      <c r="AJ3531" s="400"/>
      <c r="AK3531" s="400"/>
      <c r="AL3531" s="6"/>
      <c r="AM3531" s="6"/>
      <c r="AN3531" s="8"/>
    </row>
    <row r="3532" spans="1:40">
      <c r="A3532" s="725"/>
      <c r="B3532" s="727"/>
      <c r="C3532" s="726"/>
      <c r="D3532" s="726"/>
      <c r="E3532" s="400"/>
      <c r="F3532" s="401"/>
      <c r="G3532" s="400"/>
      <c r="H3532" s="400"/>
      <c r="I3532" s="400"/>
      <c r="J3532" s="409"/>
      <c r="K3532" s="400"/>
      <c r="L3532" s="400"/>
      <c r="M3532" s="400"/>
      <c r="N3532" s="400"/>
      <c r="O3532" s="400"/>
      <c r="P3532" s="400"/>
      <c r="Q3532" s="400"/>
      <c r="R3532" s="400"/>
      <c r="S3532" s="400"/>
      <c r="T3532" s="400"/>
      <c r="V3532" s="403"/>
      <c r="W3532" s="403"/>
      <c r="X3532" s="403"/>
      <c r="Y3532" s="400"/>
      <c r="Z3532" s="400"/>
      <c r="AA3532" s="400"/>
      <c r="AB3532" s="400"/>
      <c r="AC3532" s="400"/>
      <c r="AD3532" s="400"/>
      <c r="AE3532" s="400"/>
      <c r="AF3532" s="400"/>
      <c r="AG3532" s="408"/>
      <c r="AH3532" s="400"/>
      <c r="AI3532" s="400"/>
      <c r="AJ3532" s="400"/>
      <c r="AK3532" s="400"/>
      <c r="AL3532" s="6"/>
      <c r="AM3532" s="6"/>
      <c r="AN3532" s="8"/>
    </row>
    <row r="3533" spans="1:40">
      <c r="A3533" s="725"/>
      <c r="B3533" s="727"/>
      <c r="C3533" s="726"/>
      <c r="D3533" s="726"/>
      <c r="E3533" s="400"/>
      <c r="F3533" s="401"/>
      <c r="G3533" s="400"/>
      <c r="H3533" s="400"/>
      <c r="I3533" s="400"/>
      <c r="J3533" s="409"/>
      <c r="K3533" s="400"/>
      <c r="L3533" s="400"/>
      <c r="M3533" s="400"/>
      <c r="N3533" s="400"/>
      <c r="O3533" s="400"/>
      <c r="P3533" s="400"/>
      <c r="Q3533" s="400"/>
      <c r="R3533" s="400"/>
      <c r="S3533" s="400"/>
      <c r="T3533" s="400"/>
      <c r="V3533" s="403"/>
      <c r="W3533" s="403"/>
      <c r="X3533" s="403"/>
      <c r="Y3533" s="400"/>
      <c r="Z3533" s="400"/>
      <c r="AA3533" s="400"/>
      <c r="AB3533" s="400"/>
      <c r="AC3533" s="400"/>
      <c r="AD3533" s="400"/>
      <c r="AE3533" s="400"/>
      <c r="AF3533" s="400"/>
      <c r="AG3533" s="408"/>
      <c r="AH3533" s="400"/>
      <c r="AI3533" s="400"/>
      <c r="AJ3533" s="400"/>
      <c r="AK3533" s="400"/>
      <c r="AL3533" s="6"/>
      <c r="AM3533" s="6"/>
      <c r="AN3533" s="8"/>
    </row>
    <row r="3534" spans="1:40">
      <c r="A3534" s="725"/>
      <c r="B3534" s="727"/>
      <c r="C3534" s="726"/>
      <c r="D3534" s="726"/>
      <c r="E3534" s="400"/>
      <c r="F3534" s="401"/>
      <c r="G3534" s="400"/>
      <c r="H3534" s="400"/>
      <c r="I3534" s="400"/>
      <c r="J3534" s="409"/>
      <c r="K3534" s="400"/>
      <c r="L3534" s="400"/>
      <c r="M3534" s="400"/>
      <c r="N3534" s="400"/>
      <c r="O3534" s="400"/>
      <c r="P3534" s="400"/>
      <c r="Q3534" s="400"/>
      <c r="R3534" s="400"/>
      <c r="S3534" s="400"/>
      <c r="T3534" s="400"/>
      <c r="V3534" s="403"/>
      <c r="W3534" s="403"/>
      <c r="X3534" s="403"/>
      <c r="Y3534" s="400"/>
      <c r="Z3534" s="400"/>
      <c r="AA3534" s="400"/>
      <c r="AB3534" s="400"/>
      <c r="AC3534" s="400"/>
      <c r="AD3534" s="400"/>
      <c r="AE3534" s="400"/>
      <c r="AF3534" s="400"/>
      <c r="AG3534" s="408"/>
      <c r="AH3534" s="400"/>
      <c r="AI3534" s="400"/>
      <c r="AJ3534" s="400"/>
      <c r="AK3534" s="400"/>
      <c r="AL3534" s="6"/>
      <c r="AM3534" s="6"/>
      <c r="AN3534" s="8"/>
    </row>
    <row r="3535" spans="1:40">
      <c r="A3535" s="725"/>
      <c r="B3535" s="727"/>
      <c r="C3535" s="726"/>
      <c r="D3535" s="726"/>
      <c r="E3535" s="400"/>
      <c r="F3535" s="401"/>
      <c r="G3535" s="400"/>
      <c r="H3535" s="400"/>
      <c r="I3535" s="400"/>
      <c r="J3535" s="409"/>
      <c r="K3535" s="400"/>
      <c r="L3535" s="400"/>
      <c r="M3535" s="400"/>
      <c r="N3535" s="400"/>
      <c r="O3535" s="400"/>
      <c r="P3535" s="400"/>
      <c r="Q3535" s="400"/>
      <c r="R3535" s="400"/>
      <c r="S3535" s="400"/>
      <c r="T3535" s="400"/>
      <c r="V3535" s="403"/>
      <c r="W3535" s="403"/>
      <c r="X3535" s="403"/>
      <c r="Y3535" s="400"/>
      <c r="Z3535" s="400"/>
      <c r="AA3535" s="400"/>
      <c r="AB3535" s="400"/>
      <c r="AC3535" s="400"/>
      <c r="AD3535" s="400"/>
      <c r="AE3535" s="400"/>
      <c r="AF3535" s="400"/>
      <c r="AG3535" s="408"/>
      <c r="AH3535" s="400"/>
      <c r="AI3535" s="400"/>
      <c r="AJ3535" s="400"/>
      <c r="AK3535" s="400"/>
      <c r="AL3535" s="6"/>
      <c r="AM3535" s="6"/>
      <c r="AN3535" s="8"/>
    </row>
    <row r="3536" spans="1:40">
      <c r="A3536" s="725"/>
      <c r="B3536" s="727"/>
      <c r="C3536" s="726"/>
      <c r="D3536" s="726"/>
      <c r="E3536" s="400"/>
      <c r="F3536" s="401"/>
      <c r="G3536" s="400"/>
      <c r="H3536" s="400"/>
      <c r="I3536" s="400"/>
      <c r="J3536" s="409"/>
      <c r="K3536" s="400"/>
      <c r="L3536" s="400"/>
      <c r="M3536" s="400"/>
      <c r="N3536" s="400"/>
      <c r="O3536" s="400"/>
      <c r="P3536" s="400"/>
      <c r="Q3536" s="400"/>
      <c r="R3536" s="400"/>
      <c r="S3536" s="400"/>
      <c r="T3536" s="400"/>
      <c r="V3536" s="403"/>
      <c r="W3536" s="403"/>
      <c r="X3536" s="403"/>
      <c r="Y3536" s="400"/>
      <c r="Z3536" s="400"/>
      <c r="AA3536" s="400"/>
      <c r="AB3536" s="400"/>
      <c r="AC3536" s="400"/>
      <c r="AD3536" s="400"/>
      <c r="AE3536" s="400"/>
      <c r="AF3536" s="400"/>
      <c r="AG3536" s="408"/>
      <c r="AH3536" s="400"/>
      <c r="AI3536" s="400"/>
      <c r="AJ3536" s="400"/>
      <c r="AK3536" s="400"/>
      <c r="AL3536" s="6"/>
      <c r="AM3536" s="6"/>
      <c r="AN3536" s="8"/>
    </row>
    <row r="3537" spans="1:40">
      <c r="A3537" s="725"/>
      <c r="B3537" s="727"/>
      <c r="C3537" s="726"/>
      <c r="D3537" s="726"/>
      <c r="E3537" s="400"/>
      <c r="F3537" s="401"/>
      <c r="G3537" s="400"/>
      <c r="H3537" s="400"/>
      <c r="I3537" s="400"/>
      <c r="J3537" s="409"/>
      <c r="K3537" s="400"/>
      <c r="L3537" s="400"/>
      <c r="M3537" s="400"/>
      <c r="N3537" s="400"/>
      <c r="O3537" s="400"/>
      <c r="P3537" s="400"/>
      <c r="Q3537" s="400"/>
      <c r="R3537" s="400"/>
      <c r="S3537" s="400"/>
      <c r="T3537" s="400"/>
      <c r="V3537" s="403"/>
      <c r="W3537" s="403"/>
      <c r="X3537" s="403"/>
      <c r="Y3537" s="400"/>
      <c r="Z3537" s="400"/>
      <c r="AA3537" s="400"/>
      <c r="AB3537" s="400"/>
      <c r="AC3537" s="400"/>
      <c r="AD3537" s="400"/>
      <c r="AE3537" s="400"/>
      <c r="AF3537" s="400"/>
      <c r="AG3537" s="408"/>
      <c r="AH3537" s="400"/>
      <c r="AI3537" s="400"/>
      <c r="AJ3537" s="400"/>
      <c r="AK3537" s="400"/>
      <c r="AL3537" s="6"/>
      <c r="AM3537" s="6"/>
      <c r="AN3537" s="8"/>
    </row>
    <row r="3538" spans="1:40">
      <c r="A3538" s="725"/>
      <c r="B3538" s="727"/>
      <c r="C3538" s="726"/>
      <c r="D3538" s="726"/>
      <c r="E3538" s="400"/>
      <c r="F3538" s="401"/>
      <c r="G3538" s="400"/>
      <c r="H3538" s="400"/>
      <c r="I3538" s="400"/>
      <c r="J3538" s="409"/>
      <c r="K3538" s="400"/>
      <c r="L3538" s="400"/>
      <c r="M3538" s="400"/>
      <c r="N3538" s="400"/>
      <c r="O3538" s="400"/>
      <c r="P3538" s="400"/>
      <c r="Q3538" s="400"/>
      <c r="R3538" s="400"/>
      <c r="S3538" s="400"/>
      <c r="T3538" s="400"/>
      <c r="V3538" s="403"/>
      <c r="W3538" s="403"/>
      <c r="X3538" s="403"/>
      <c r="Y3538" s="400"/>
      <c r="Z3538" s="400"/>
      <c r="AA3538" s="400"/>
      <c r="AB3538" s="400"/>
      <c r="AC3538" s="400"/>
      <c r="AD3538" s="400"/>
      <c r="AE3538" s="400"/>
      <c r="AF3538" s="400"/>
      <c r="AG3538" s="408"/>
      <c r="AH3538" s="400"/>
      <c r="AI3538" s="400"/>
      <c r="AJ3538" s="400"/>
      <c r="AK3538" s="400"/>
      <c r="AL3538" s="6"/>
      <c r="AM3538" s="6"/>
      <c r="AN3538" s="8"/>
    </row>
    <row r="3539" spans="1:40">
      <c r="A3539" s="725"/>
      <c r="B3539" s="727"/>
      <c r="C3539" s="726"/>
      <c r="D3539" s="726"/>
      <c r="E3539" s="400"/>
      <c r="F3539" s="401"/>
      <c r="G3539" s="400"/>
      <c r="H3539" s="400"/>
      <c r="I3539" s="400"/>
      <c r="J3539" s="409"/>
      <c r="K3539" s="400"/>
      <c r="L3539" s="400"/>
      <c r="M3539" s="400"/>
      <c r="N3539" s="400"/>
      <c r="O3539" s="400"/>
      <c r="P3539" s="400"/>
      <c r="Q3539" s="400"/>
      <c r="R3539" s="400"/>
      <c r="S3539" s="400"/>
      <c r="T3539" s="400"/>
      <c r="V3539" s="403"/>
      <c r="W3539" s="403"/>
      <c r="X3539" s="403"/>
      <c r="Y3539" s="400"/>
      <c r="Z3539" s="400"/>
      <c r="AA3539" s="400"/>
      <c r="AB3539" s="400"/>
      <c r="AC3539" s="400"/>
      <c r="AD3539" s="400"/>
      <c r="AE3539" s="400"/>
      <c r="AF3539" s="400"/>
      <c r="AG3539" s="408"/>
      <c r="AH3539" s="400"/>
      <c r="AI3539" s="400"/>
      <c r="AJ3539" s="400"/>
      <c r="AK3539" s="400"/>
      <c r="AL3539" s="6"/>
      <c r="AM3539" s="6"/>
      <c r="AN3539" s="8"/>
    </row>
    <row r="3540" spans="1:40">
      <c r="A3540" s="725"/>
      <c r="B3540" s="727"/>
      <c r="C3540" s="726"/>
      <c r="D3540" s="726"/>
      <c r="E3540" s="400"/>
      <c r="F3540" s="401"/>
      <c r="G3540" s="400"/>
      <c r="H3540" s="400"/>
      <c r="I3540" s="400"/>
      <c r="J3540" s="409"/>
      <c r="K3540" s="400"/>
      <c r="L3540" s="400"/>
      <c r="M3540" s="400"/>
      <c r="N3540" s="400"/>
      <c r="O3540" s="400"/>
      <c r="P3540" s="400"/>
      <c r="Q3540" s="400"/>
      <c r="R3540" s="400"/>
      <c r="S3540" s="400"/>
      <c r="T3540" s="400"/>
      <c r="V3540" s="403"/>
      <c r="W3540" s="403"/>
      <c r="X3540" s="403"/>
      <c r="Y3540" s="400"/>
      <c r="Z3540" s="400"/>
      <c r="AA3540" s="400"/>
      <c r="AB3540" s="400"/>
      <c r="AC3540" s="400"/>
      <c r="AD3540" s="400"/>
      <c r="AE3540" s="400"/>
      <c r="AF3540" s="400"/>
      <c r="AG3540" s="408"/>
      <c r="AH3540" s="400"/>
      <c r="AI3540" s="400"/>
      <c r="AJ3540" s="400"/>
      <c r="AK3540" s="400"/>
      <c r="AL3540" s="6"/>
      <c r="AM3540" s="6"/>
      <c r="AN3540" s="8"/>
    </row>
    <row r="3541" spans="1:40">
      <c r="A3541" s="725"/>
      <c r="B3541" s="727"/>
      <c r="C3541" s="726"/>
      <c r="D3541" s="726"/>
      <c r="E3541" s="400"/>
      <c r="F3541" s="401"/>
      <c r="G3541" s="400"/>
      <c r="H3541" s="400"/>
      <c r="I3541" s="400"/>
      <c r="J3541" s="409"/>
      <c r="K3541" s="400"/>
      <c r="L3541" s="400"/>
      <c r="M3541" s="400"/>
      <c r="N3541" s="400"/>
      <c r="O3541" s="400"/>
      <c r="P3541" s="400"/>
      <c r="Q3541" s="400"/>
      <c r="R3541" s="400"/>
      <c r="S3541" s="400"/>
      <c r="T3541" s="400"/>
      <c r="V3541" s="403"/>
      <c r="W3541" s="403"/>
      <c r="X3541" s="403"/>
      <c r="Y3541" s="400"/>
      <c r="Z3541" s="400"/>
      <c r="AA3541" s="400"/>
      <c r="AB3541" s="400"/>
      <c r="AC3541" s="400"/>
      <c r="AD3541" s="400"/>
      <c r="AE3541" s="400"/>
      <c r="AF3541" s="400"/>
      <c r="AG3541" s="408"/>
      <c r="AH3541" s="400"/>
      <c r="AI3541" s="400"/>
      <c r="AJ3541" s="400"/>
      <c r="AK3541" s="400"/>
      <c r="AL3541" s="6"/>
      <c r="AM3541" s="6"/>
      <c r="AN3541" s="8"/>
    </row>
    <row r="3542" spans="1:40">
      <c r="A3542" s="725"/>
      <c r="B3542" s="727"/>
      <c r="C3542" s="726"/>
      <c r="D3542" s="726"/>
      <c r="E3542" s="400"/>
      <c r="F3542" s="401"/>
      <c r="G3542" s="400"/>
      <c r="H3542" s="400"/>
      <c r="I3542" s="400"/>
      <c r="J3542" s="409"/>
      <c r="K3542" s="400"/>
      <c r="L3542" s="400"/>
      <c r="M3542" s="400"/>
      <c r="N3542" s="400"/>
      <c r="O3542" s="400"/>
      <c r="P3542" s="400"/>
      <c r="Q3542" s="400"/>
      <c r="R3542" s="400"/>
      <c r="S3542" s="400"/>
      <c r="T3542" s="400"/>
      <c r="V3542" s="403"/>
      <c r="W3542" s="403"/>
      <c r="X3542" s="403"/>
      <c r="Y3542" s="400"/>
      <c r="Z3542" s="400"/>
      <c r="AA3542" s="400"/>
      <c r="AB3542" s="400"/>
      <c r="AC3542" s="400"/>
      <c r="AD3542" s="400"/>
      <c r="AE3542" s="400"/>
      <c r="AF3542" s="400"/>
      <c r="AG3542" s="408"/>
      <c r="AH3542" s="400"/>
      <c r="AI3542" s="400"/>
      <c r="AJ3542" s="400"/>
      <c r="AK3542" s="400"/>
      <c r="AL3542" s="6"/>
      <c r="AM3542" s="6"/>
      <c r="AN3542" s="8"/>
    </row>
    <row r="3543" spans="1:40">
      <c r="A3543" s="725"/>
      <c r="B3543" s="727"/>
      <c r="C3543" s="726"/>
      <c r="D3543" s="726"/>
      <c r="E3543" s="400"/>
      <c r="F3543" s="401"/>
      <c r="G3543" s="400"/>
      <c r="H3543" s="400"/>
      <c r="I3543" s="400"/>
      <c r="J3543" s="409"/>
      <c r="K3543" s="400"/>
      <c r="L3543" s="400"/>
      <c r="M3543" s="400"/>
      <c r="N3543" s="400"/>
      <c r="O3543" s="400"/>
      <c r="P3543" s="400"/>
      <c r="Q3543" s="400"/>
      <c r="R3543" s="400"/>
      <c r="S3543" s="400"/>
      <c r="T3543" s="400"/>
      <c r="V3543" s="403"/>
      <c r="W3543" s="403"/>
      <c r="X3543" s="403"/>
      <c r="Y3543" s="400"/>
      <c r="Z3543" s="400"/>
      <c r="AA3543" s="400"/>
      <c r="AB3543" s="400"/>
      <c r="AC3543" s="400"/>
      <c r="AD3543" s="400"/>
      <c r="AE3543" s="400"/>
      <c r="AF3543" s="400"/>
      <c r="AG3543" s="408"/>
      <c r="AH3543" s="400"/>
      <c r="AI3543" s="400"/>
      <c r="AJ3543" s="400"/>
      <c r="AK3543" s="400"/>
      <c r="AL3543" s="6"/>
      <c r="AM3543" s="6"/>
      <c r="AN3543" s="8"/>
    </row>
    <row r="3544" spans="1:40">
      <c r="A3544" s="725"/>
      <c r="B3544" s="727"/>
      <c r="C3544" s="726"/>
      <c r="D3544" s="726"/>
      <c r="E3544" s="400"/>
      <c r="F3544" s="401"/>
      <c r="G3544" s="400"/>
      <c r="H3544" s="400"/>
      <c r="I3544" s="400"/>
      <c r="J3544" s="409"/>
      <c r="K3544" s="400"/>
      <c r="L3544" s="400"/>
      <c r="M3544" s="400"/>
      <c r="N3544" s="400"/>
      <c r="O3544" s="400"/>
      <c r="P3544" s="400"/>
      <c r="Q3544" s="400"/>
      <c r="R3544" s="400"/>
      <c r="S3544" s="400"/>
      <c r="T3544" s="400"/>
      <c r="V3544" s="403"/>
      <c r="W3544" s="403"/>
      <c r="X3544" s="403"/>
      <c r="Y3544" s="400"/>
      <c r="Z3544" s="400"/>
      <c r="AA3544" s="400"/>
      <c r="AB3544" s="400"/>
      <c r="AC3544" s="400"/>
      <c r="AD3544" s="400"/>
      <c r="AE3544" s="400"/>
      <c r="AF3544" s="400"/>
      <c r="AG3544" s="408"/>
      <c r="AH3544" s="400"/>
      <c r="AI3544" s="400"/>
      <c r="AJ3544" s="400"/>
      <c r="AK3544" s="400"/>
      <c r="AL3544" s="6"/>
      <c r="AM3544" s="6"/>
      <c r="AN3544" s="8"/>
    </row>
    <row r="3545" spans="1:40">
      <c r="A3545" s="725"/>
      <c r="B3545" s="727"/>
      <c r="C3545" s="726"/>
      <c r="D3545" s="726"/>
      <c r="E3545" s="400"/>
      <c r="F3545" s="401"/>
      <c r="G3545" s="400"/>
      <c r="H3545" s="400"/>
      <c r="I3545" s="400"/>
      <c r="J3545" s="409"/>
      <c r="K3545" s="400"/>
      <c r="L3545" s="400"/>
      <c r="M3545" s="400"/>
      <c r="N3545" s="400"/>
      <c r="O3545" s="400"/>
      <c r="P3545" s="400"/>
      <c r="Q3545" s="400"/>
      <c r="R3545" s="400"/>
      <c r="S3545" s="400"/>
      <c r="T3545" s="400"/>
      <c r="V3545" s="403"/>
      <c r="W3545" s="403"/>
      <c r="X3545" s="403"/>
      <c r="Y3545" s="400"/>
      <c r="Z3545" s="400"/>
      <c r="AA3545" s="400"/>
      <c r="AB3545" s="400"/>
      <c r="AC3545" s="400"/>
      <c r="AD3545" s="400"/>
      <c r="AE3545" s="400"/>
      <c r="AF3545" s="400"/>
      <c r="AG3545" s="408"/>
      <c r="AH3545" s="400"/>
      <c r="AI3545" s="400"/>
      <c r="AJ3545" s="400"/>
      <c r="AK3545" s="400"/>
      <c r="AL3545" s="6"/>
      <c r="AM3545" s="6"/>
      <c r="AN3545" s="8"/>
    </row>
    <row r="3546" spans="1:40">
      <c r="A3546" s="725"/>
      <c r="B3546" s="727"/>
      <c r="C3546" s="726"/>
      <c r="D3546" s="726"/>
      <c r="E3546" s="400"/>
      <c r="F3546" s="401"/>
      <c r="G3546" s="400"/>
      <c r="H3546" s="400"/>
      <c r="I3546" s="400"/>
      <c r="J3546" s="409"/>
      <c r="K3546" s="400"/>
      <c r="L3546" s="400"/>
      <c r="M3546" s="400"/>
      <c r="N3546" s="400"/>
      <c r="O3546" s="400"/>
      <c r="P3546" s="400"/>
      <c r="Q3546" s="400"/>
      <c r="R3546" s="400"/>
      <c r="S3546" s="400"/>
      <c r="T3546" s="400"/>
      <c r="V3546" s="403"/>
      <c r="W3546" s="403"/>
      <c r="X3546" s="403"/>
      <c r="Y3546" s="400"/>
      <c r="Z3546" s="400"/>
      <c r="AA3546" s="400"/>
      <c r="AB3546" s="400"/>
      <c r="AC3546" s="400"/>
      <c r="AD3546" s="400"/>
      <c r="AE3546" s="400"/>
      <c r="AF3546" s="400"/>
      <c r="AG3546" s="408"/>
      <c r="AH3546" s="400"/>
      <c r="AI3546" s="400"/>
      <c r="AJ3546" s="400"/>
      <c r="AK3546" s="400"/>
      <c r="AL3546" s="6"/>
      <c r="AM3546" s="6"/>
      <c r="AN3546" s="8"/>
    </row>
    <row r="3547" spans="1:40">
      <c r="A3547" s="725"/>
      <c r="B3547" s="727"/>
      <c r="C3547" s="726"/>
      <c r="D3547" s="726"/>
      <c r="E3547" s="400"/>
      <c r="F3547" s="401"/>
      <c r="G3547" s="400"/>
      <c r="H3547" s="400"/>
      <c r="I3547" s="400"/>
      <c r="J3547" s="409"/>
      <c r="K3547" s="400"/>
      <c r="L3547" s="400"/>
      <c r="M3547" s="400"/>
      <c r="N3547" s="400"/>
      <c r="O3547" s="400"/>
      <c r="P3547" s="400"/>
      <c r="Q3547" s="400"/>
      <c r="R3547" s="400"/>
      <c r="S3547" s="400"/>
      <c r="T3547" s="400"/>
      <c r="V3547" s="403"/>
      <c r="W3547" s="403"/>
      <c r="X3547" s="403"/>
      <c r="Y3547" s="400"/>
      <c r="Z3547" s="400"/>
      <c r="AA3547" s="400"/>
      <c r="AB3547" s="400"/>
      <c r="AC3547" s="400"/>
      <c r="AD3547" s="400"/>
      <c r="AE3547" s="400"/>
      <c r="AF3547" s="400"/>
      <c r="AG3547" s="408"/>
      <c r="AH3547" s="400"/>
      <c r="AI3547" s="400"/>
      <c r="AJ3547" s="400"/>
      <c r="AK3547" s="400"/>
      <c r="AL3547" s="6"/>
      <c r="AM3547" s="6"/>
      <c r="AN3547" s="8"/>
    </row>
    <row r="3548" spans="1:40">
      <c r="A3548" s="725"/>
      <c r="B3548" s="727"/>
      <c r="C3548" s="726"/>
      <c r="D3548" s="726"/>
      <c r="E3548" s="400"/>
      <c r="F3548" s="401"/>
      <c r="G3548" s="400"/>
      <c r="H3548" s="400"/>
      <c r="I3548" s="400"/>
      <c r="J3548" s="409"/>
      <c r="K3548" s="400"/>
      <c r="L3548" s="400"/>
      <c r="M3548" s="400"/>
      <c r="N3548" s="400"/>
      <c r="O3548" s="400"/>
      <c r="P3548" s="400"/>
      <c r="Q3548" s="400"/>
      <c r="R3548" s="400"/>
      <c r="S3548" s="400"/>
      <c r="T3548" s="400"/>
      <c r="V3548" s="403"/>
      <c r="W3548" s="403"/>
      <c r="X3548" s="403"/>
      <c r="Y3548" s="400"/>
      <c r="Z3548" s="400"/>
      <c r="AA3548" s="400"/>
      <c r="AB3548" s="400"/>
      <c r="AC3548" s="400"/>
      <c r="AD3548" s="400"/>
      <c r="AE3548" s="400"/>
      <c r="AF3548" s="400"/>
      <c r="AG3548" s="408"/>
      <c r="AH3548" s="400"/>
      <c r="AI3548" s="400"/>
      <c r="AJ3548" s="400"/>
      <c r="AK3548" s="400"/>
      <c r="AL3548" s="6"/>
      <c r="AM3548" s="6"/>
      <c r="AN3548" s="8"/>
    </row>
    <row r="3549" spans="1:40">
      <c r="A3549" s="725"/>
      <c r="B3549" s="727"/>
      <c r="C3549" s="726"/>
      <c r="D3549" s="726"/>
      <c r="E3549" s="400"/>
      <c r="F3549" s="401"/>
      <c r="G3549" s="400"/>
      <c r="H3549" s="400"/>
      <c r="I3549" s="400"/>
      <c r="J3549" s="409"/>
      <c r="K3549" s="400"/>
      <c r="L3549" s="400"/>
      <c r="M3549" s="400"/>
      <c r="N3549" s="400"/>
      <c r="O3549" s="400"/>
      <c r="P3549" s="400"/>
      <c r="Q3549" s="400"/>
      <c r="R3549" s="400"/>
      <c r="S3549" s="400"/>
      <c r="T3549" s="400"/>
      <c r="V3549" s="403"/>
      <c r="W3549" s="403"/>
      <c r="X3549" s="403"/>
      <c r="Y3549" s="400"/>
      <c r="Z3549" s="400"/>
      <c r="AA3549" s="400"/>
      <c r="AB3549" s="400"/>
      <c r="AC3549" s="400"/>
      <c r="AD3549" s="400"/>
      <c r="AE3549" s="400"/>
      <c r="AF3549" s="400"/>
      <c r="AG3549" s="408"/>
      <c r="AH3549" s="400"/>
      <c r="AI3549" s="400"/>
      <c r="AJ3549" s="400"/>
      <c r="AK3549" s="400"/>
      <c r="AL3549" s="6"/>
      <c r="AM3549" s="6"/>
      <c r="AN3549" s="8"/>
    </row>
    <row r="3550" spans="1:40">
      <c r="A3550" s="725"/>
      <c r="B3550" s="727"/>
      <c r="C3550" s="726"/>
      <c r="D3550" s="726"/>
      <c r="E3550" s="400"/>
      <c r="F3550" s="401"/>
      <c r="G3550" s="400"/>
      <c r="H3550" s="400"/>
      <c r="I3550" s="400"/>
      <c r="J3550" s="409"/>
      <c r="K3550" s="400"/>
      <c r="L3550" s="400"/>
      <c r="M3550" s="400"/>
      <c r="N3550" s="400"/>
      <c r="O3550" s="400"/>
      <c r="P3550" s="400"/>
      <c r="Q3550" s="400"/>
      <c r="R3550" s="400"/>
      <c r="S3550" s="400"/>
      <c r="T3550" s="400"/>
      <c r="V3550" s="403"/>
      <c r="W3550" s="403"/>
      <c r="X3550" s="403"/>
      <c r="Y3550" s="400"/>
      <c r="Z3550" s="400"/>
      <c r="AA3550" s="400"/>
      <c r="AB3550" s="400"/>
      <c r="AC3550" s="400"/>
      <c r="AD3550" s="400"/>
      <c r="AE3550" s="400"/>
      <c r="AF3550" s="400"/>
      <c r="AG3550" s="408"/>
      <c r="AH3550" s="400"/>
      <c r="AI3550" s="400"/>
      <c r="AJ3550" s="400"/>
      <c r="AK3550" s="400"/>
      <c r="AL3550" s="6"/>
      <c r="AM3550" s="6"/>
      <c r="AN3550" s="8"/>
    </row>
    <row r="3551" spans="1:40">
      <c r="A3551" s="725"/>
      <c r="B3551" s="727"/>
      <c r="C3551" s="726"/>
      <c r="D3551" s="726"/>
      <c r="E3551" s="400"/>
      <c r="F3551" s="401"/>
      <c r="G3551" s="400"/>
      <c r="H3551" s="400"/>
      <c r="I3551" s="400"/>
      <c r="J3551" s="409"/>
      <c r="K3551" s="400"/>
      <c r="L3551" s="400"/>
      <c r="M3551" s="400"/>
      <c r="N3551" s="400"/>
      <c r="O3551" s="400"/>
      <c r="P3551" s="400"/>
      <c r="Q3551" s="400"/>
      <c r="R3551" s="400"/>
      <c r="S3551" s="400"/>
      <c r="T3551" s="400"/>
      <c r="V3551" s="403"/>
      <c r="W3551" s="403"/>
      <c r="X3551" s="403"/>
      <c r="Y3551" s="400"/>
      <c r="Z3551" s="400"/>
      <c r="AA3551" s="400"/>
      <c r="AB3551" s="400"/>
      <c r="AC3551" s="400"/>
      <c r="AD3551" s="400"/>
      <c r="AE3551" s="400"/>
      <c r="AF3551" s="400"/>
      <c r="AG3551" s="408"/>
      <c r="AH3551" s="400"/>
      <c r="AI3551" s="400"/>
      <c r="AJ3551" s="400"/>
      <c r="AK3551" s="400"/>
      <c r="AL3551" s="6"/>
      <c r="AM3551" s="6"/>
      <c r="AN3551" s="8"/>
    </row>
    <row r="3552" spans="1:40">
      <c r="A3552" s="725"/>
      <c r="B3552" s="727"/>
      <c r="C3552" s="726"/>
      <c r="D3552" s="726"/>
      <c r="E3552" s="400"/>
      <c r="F3552" s="401"/>
      <c r="G3552" s="400"/>
      <c r="H3552" s="400"/>
      <c r="I3552" s="400"/>
      <c r="J3552" s="409"/>
      <c r="K3552" s="400"/>
      <c r="L3552" s="400"/>
      <c r="M3552" s="400"/>
      <c r="N3552" s="400"/>
      <c r="O3552" s="400"/>
      <c r="P3552" s="400"/>
      <c r="Q3552" s="400"/>
      <c r="R3552" s="400"/>
      <c r="S3552" s="400"/>
      <c r="T3552" s="400"/>
      <c r="V3552" s="403"/>
      <c r="W3552" s="403"/>
      <c r="X3552" s="403"/>
      <c r="Y3552" s="400"/>
      <c r="Z3552" s="400"/>
      <c r="AA3552" s="400"/>
      <c r="AB3552" s="400"/>
      <c r="AC3552" s="400"/>
      <c r="AD3552" s="400"/>
      <c r="AE3552" s="400"/>
      <c r="AF3552" s="400"/>
      <c r="AG3552" s="408"/>
      <c r="AH3552" s="400"/>
      <c r="AI3552" s="400"/>
      <c r="AJ3552" s="400"/>
      <c r="AK3552" s="400"/>
      <c r="AL3552" s="6"/>
      <c r="AM3552" s="6"/>
      <c r="AN3552" s="8"/>
    </row>
    <row r="3553" spans="1:40">
      <c r="A3553" s="725"/>
      <c r="B3553" s="727"/>
      <c r="C3553" s="726"/>
      <c r="D3553" s="726"/>
      <c r="E3553" s="400"/>
      <c r="F3553" s="401"/>
      <c r="G3553" s="400"/>
      <c r="H3553" s="400"/>
      <c r="I3553" s="400"/>
      <c r="J3553" s="409"/>
      <c r="K3553" s="400"/>
      <c r="L3553" s="400"/>
      <c r="M3553" s="400"/>
      <c r="N3553" s="400"/>
      <c r="O3553" s="400"/>
      <c r="P3553" s="400"/>
      <c r="Q3553" s="400"/>
      <c r="R3553" s="400"/>
      <c r="S3553" s="400"/>
      <c r="T3553" s="400"/>
      <c r="V3553" s="403"/>
      <c r="W3553" s="403"/>
      <c r="X3553" s="403"/>
      <c r="Y3553" s="400"/>
      <c r="Z3553" s="400"/>
      <c r="AA3553" s="400"/>
      <c r="AB3553" s="400"/>
      <c r="AC3553" s="400"/>
      <c r="AD3553" s="400"/>
      <c r="AE3553" s="400"/>
      <c r="AF3553" s="400"/>
      <c r="AG3553" s="408"/>
      <c r="AH3553" s="400"/>
      <c r="AI3553" s="400"/>
      <c r="AJ3553" s="400"/>
      <c r="AK3553" s="400"/>
      <c r="AL3553" s="6"/>
      <c r="AM3553" s="6"/>
      <c r="AN3553" s="8"/>
    </row>
    <row r="3554" spans="1:40">
      <c r="A3554" s="725"/>
      <c r="B3554" s="727"/>
      <c r="C3554" s="726"/>
      <c r="D3554" s="726"/>
      <c r="E3554" s="400"/>
      <c r="F3554" s="401"/>
      <c r="G3554" s="400"/>
      <c r="H3554" s="400"/>
      <c r="I3554" s="400"/>
      <c r="J3554" s="409"/>
      <c r="K3554" s="400"/>
      <c r="L3554" s="400"/>
      <c r="M3554" s="400"/>
      <c r="N3554" s="400"/>
      <c r="O3554" s="400"/>
      <c r="P3554" s="400"/>
      <c r="Q3554" s="400"/>
      <c r="R3554" s="400"/>
      <c r="S3554" s="400"/>
      <c r="T3554" s="400"/>
      <c r="V3554" s="403"/>
      <c r="W3554" s="403"/>
      <c r="X3554" s="403"/>
      <c r="Y3554" s="400"/>
      <c r="Z3554" s="400"/>
      <c r="AA3554" s="400"/>
      <c r="AB3554" s="400"/>
      <c r="AC3554" s="400"/>
      <c r="AD3554" s="400"/>
      <c r="AE3554" s="400"/>
      <c r="AF3554" s="400"/>
      <c r="AG3554" s="408"/>
      <c r="AH3554" s="400"/>
      <c r="AI3554" s="400"/>
      <c r="AJ3554" s="400"/>
      <c r="AK3554" s="400"/>
      <c r="AL3554" s="6"/>
      <c r="AM3554" s="6"/>
      <c r="AN3554" s="8"/>
    </row>
    <row r="3555" spans="1:40">
      <c r="A3555" s="725"/>
      <c r="B3555" s="727"/>
      <c r="C3555" s="726"/>
      <c r="D3555" s="726"/>
      <c r="E3555" s="400"/>
      <c r="F3555" s="401"/>
      <c r="G3555" s="400"/>
      <c r="H3555" s="400"/>
      <c r="I3555" s="400"/>
      <c r="J3555" s="409"/>
      <c r="K3555" s="400"/>
      <c r="L3555" s="400"/>
      <c r="M3555" s="400"/>
      <c r="N3555" s="400"/>
      <c r="O3555" s="400"/>
      <c r="P3555" s="400"/>
      <c r="Q3555" s="400"/>
      <c r="R3555" s="400"/>
      <c r="S3555" s="400"/>
      <c r="T3555" s="400"/>
      <c r="V3555" s="403"/>
      <c r="W3555" s="403"/>
      <c r="X3555" s="403"/>
      <c r="Y3555" s="400"/>
      <c r="Z3555" s="400"/>
      <c r="AA3555" s="400"/>
      <c r="AB3555" s="400"/>
      <c r="AC3555" s="400"/>
      <c r="AD3555" s="400"/>
      <c r="AE3555" s="400"/>
      <c r="AF3555" s="400"/>
      <c r="AG3555" s="408"/>
      <c r="AH3555" s="400"/>
      <c r="AI3555" s="400"/>
      <c r="AJ3555" s="400"/>
      <c r="AK3555" s="400"/>
      <c r="AL3555" s="6"/>
      <c r="AM3555" s="6"/>
      <c r="AN3555" s="8"/>
    </row>
    <row r="3556" spans="1:40">
      <c r="A3556" s="725"/>
      <c r="B3556" s="727"/>
      <c r="C3556" s="726"/>
      <c r="D3556" s="726"/>
      <c r="E3556" s="400"/>
      <c r="F3556" s="401"/>
      <c r="G3556" s="400"/>
      <c r="H3556" s="400"/>
      <c r="I3556" s="400"/>
      <c r="J3556" s="409"/>
      <c r="K3556" s="400"/>
      <c r="L3556" s="400"/>
      <c r="M3556" s="400"/>
      <c r="N3556" s="400"/>
      <c r="O3556" s="400"/>
      <c r="P3556" s="400"/>
      <c r="Q3556" s="400"/>
      <c r="R3556" s="400"/>
      <c r="S3556" s="400"/>
      <c r="T3556" s="400"/>
      <c r="V3556" s="403"/>
      <c r="W3556" s="403"/>
      <c r="X3556" s="403"/>
      <c r="Y3556" s="400"/>
      <c r="Z3556" s="400"/>
      <c r="AA3556" s="400"/>
      <c r="AB3556" s="400"/>
      <c r="AC3556" s="400"/>
      <c r="AD3556" s="400"/>
      <c r="AE3556" s="400"/>
      <c r="AF3556" s="400"/>
      <c r="AG3556" s="408"/>
      <c r="AH3556" s="400"/>
      <c r="AI3556" s="400"/>
      <c r="AJ3556" s="400"/>
      <c r="AK3556" s="400"/>
      <c r="AL3556" s="6"/>
      <c r="AM3556" s="6"/>
      <c r="AN3556" s="8"/>
    </row>
    <row r="3557" spans="1:40">
      <c r="A3557" s="725"/>
      <c r="B3557" s="727"/>
      <c r="C3557" s="726"/>
      <c r="D3557" s="726"/>
      <c r="E3557" s="400"/>
      <c r="F3557" s="401"/>
      <c r="G3557" s="400"/>
      <c r="H3557" s="400"/>
      <c r="I3557" s="400"/>
      <c r="J3557" s="409"/>
      <c r="K3557" s="400"/>
      <c r="L3557" s="400"/>
      <c r="M3557" s="400"/>
      <c r="N3557" s="400"/>
      <c r="O3557" s="400"/>
      <c r="P3557" s="400"/>
      <c r="Q3557" s="400"/>
      <c r="R3557" s="400"/>
      <c r="S3557" s="400"/>
      <c r="T3557" s="400"/>
      <c r="V3557" s="403"/>
      <c r="W3557" s="403"/>
      <c r="X3557" s="403"/>
      <c r="Y3557" s="400"/>
      <c r="Z3557" s="400"/>
      <c r="AA3557" s="400"/>
      <c r="AB3557" s="400"/>
      <c r="AC3557" s="400"/>
      <c r="AD3557" s="400"/>
      <c r="AE3557" s="400"/>
      <c r="AF3557" s="400"/>
      <c r="AG3557" s="408"/>
      <c r="AH3557" s="400"/>
      <c r="AI3557" s="400"/>
      <c r="AJ3557" s="400"/>
      <c r="AK3557" s="400"/>
      <c r="AL3557" s="6"/>
      <c r="AM3557" s="6"/>
      <c r="AN3557" s="8"/>
    </row>
    <row r="3558" spans="1:40">
      <c r="A3558" s="725"/>
      <c r="B3558" s="727"/>
      <c r="C3558" s="726"/>
      <c r="D3558" s="726"/>
      <c r="E3558" s="400"/>
      <c r="F3558" s="401"/>
      <c r="G3558" s="400"/>
      <c r="H3558" s="400"/>
      <c r="I3558" s="400"/>
      <c r="J3558" s="409"/>
      <c r="K3558" s="400"/>
      <c r="L3558" s="400"/>
      <c r="M3558" s="400"/>
      <c r="N3558" s="400"/>
      <c r="O3558" s="400"/>
      <c r="P3558" s="400"/>
      <c r="Q3558" s="400"/>
      <c r="R3558" s="400"/>
      <c r="S3558" s="400"/>
      <c r="T3558" s="400"/>
      <c r="V3558" s="403"/>
      <c r="W3558" s="403"/>
      <c r="X3558" s="403"/>
      <c r="Y3558" s="400"/>
      <c r="Z3558" s="400"/>
      <c r="AA3558" s="400"/>
      <c r="AB3558" s="400"/>
      <c r="AC3558" s="400"/>
      <c r="AD3558" s="400"/>
      <c r="AE3558" s="400"/>
      <c r="AF3558" s="400"/>
      <c r="AG3558" s="408"/>
      <c r="AH3558" s="400"/>
      <c r="AI3558" s="400"/>
      <c r="AJ3558" s="400"/>
      <c r="AK3558" s="400"/>
      <c r="AL3558" s="6"/>
      <c r="AM3558" s="6"/>
      <c r="AN3558" s="8"/>
    </row>
    <row r="3559" spans="1:40">
      <c r="A3559" s="725"/>
      <c r="B3559" s="727"/>
      <c r="C3559" s="726"/>
      <c r="D3559" s="726"/>
      <c r="E3559" s="400"/>
      <c r="F3559" s="401"/>
      <c r="G3559" s="400"/>
      <c r="H3559" s="400"/>
      <c r="I3559" s="400"/>
      <c r="J3559" s="409"/>
      <c r="K3559" s="400"/>
      <c r="L3559" s="400"/>
      <c r="M3559" s="400"/>
      <c r="N3559" s="400"/>
      <c r="O3559" s="400"/>
      <c r="P3559" s="400"/>
      <c r="Q3559" s="400"/>
      <c r="R3559" s="400"/>
      <c r="S3559" s="400"/>
      <c r="T3559" s="400"/>
      <c r="V3559" s="403"/>
      <c r="W3559" s="403"/>
      <c r="X3559" s="403"/>
      <c r="Y3559" s="400"/>
      <c r="Z3559" s="400"/>
      <c r="AA3559" s="400"/>
      <c r="AB3559" s="400"/>
      <c r="AC3559" s="400"/>
      <c r="AD3559" s="400"/>
      <c r="AE3559" s="400"/>
      <c r="AF3559" s="400"/>
      <c r="AG3559" s="408"/>
      <c r="AH3559" s="400"/>
      <c r="AI3559" s="400"/>
      <c r="AJ3559" s="400"/>
      <c r="AK3559" s="400"/>
      <c r="AL3559" s="6"/>
      <c r="AM3559" s="6"/>
      <c r="AN3559" s="8"/>
    </row>
    <row r="3560" spans="1:40">
      <c r="A3560" s="725"/>
      <c r="B3560" s="727"/>
      <c r="C3560" s="726"/>
      <c r="D3560" s="726"/>
      <c r="E3560" s="400"/>
      <c r="F3560" s="401"/>
      <c r="G3560" s="400"/>
      <c r="H3560" s="400"/>
      <c r="I3560" s="400"/>
      <c r="J3560" s="409"/>
      <c r="K3560" s="400"/>
      <c r="L3560" s="400"/>
      <c r="M3560" s="400"/>
      <c r="N3560" s="400"/>
      <c r="O3560" s="400"/>
      <c r="P3560" s="400"/>
      <c r="Q3560" s="400"/>
      <c r="R3560" s="400"/>
      <c r="S3560" s="400"/>
      <c r="T3560" s="400"/>
      <c r="V3560" s="403"/>
      <c r="W3560" s="403"/>
      <c r="X3560" s="403"/>
      <c r="Y3560" s="400"/>
      <c r="Z3560" s="400"/>
      <c r="AA3560" s="400"/>
      <c r="AB3560" s="400"/>
      <c r="AC3560" s="400"/>
      <c r="AD3560" s="400"/>
      <c r="AE3560" s="400"/>
      <c r="AF3560" s="400"/>
      <c r="AG3560" s="408"/>
      <c r="AH3560" s="400"/>
      <c r="AI3560" s="400"/>
      <c r="AJ3560" s="400"/>
      <c r="AK3560" s="400"/>
      <c r="AL3560" s="6"/>
      <c r="AM3560" s="6"/>
      <c r="AN3560" s="8"/>
    </row>
    <row r="3561" spans="1:40">
      <c r="A3561" s="725"/>
      <c r="B3561" s="727"/>
      <c r="C3561" s="726"/>
      <c r="D3561" s="726"/>
      <c r="E3561" s="400"/>
      <c r="F3561" s="401"/>
      <c r="G3561" s="400"/>
      <c r="H3561" s="400"/>
      <c r="I3561" s="400"/>
      <c r="J3561" s="409"/>
      <c r="K3561" s="400"/>
      <c r="L3561" s="400"/>
      <c r="M3561" s="400"/>
      <c r="N3561" s="400"/>
      <c r="O3561" s="400"/>
      <c r="P3561" s="400"/>
      <c r="Q3561" s="400"/>
      <c r="R3561" s="400"/>
      <c r="S3561" s="400"/>
      <c r="T3561" s="400"/>
      <c r="V3561" s="403"/>
      <c r="W3561" s="403"/>
      <c r="X3561" s="403"/>
      <c r="Y3561" s="400"/>
      <c r="Z3561" s="400"/>
      <c r="AA3561" s="400"/>
      <c r="AB3561" s="400"/>
      <c r="AC3561" s="400"/>
      <c r="AD3561" s="400"/>
      <c r="AE3561" s="400"/>
      <c r="AF3561" s="400"/>
      <c r="AG3561" s="408"/>
      <c r="AH3561" s="400"/>
      <c r="AI3561" s="400"/>
      <c r="AJ3561" s="400"/>
      <c r="AK3561" s="400"/>
      <c r="AL3561" s="6"/>
      <c r="AM3561" s="6"/>
      <c r="AN3561" s="8"/>
    </row>
    <row r="3562" spans="1:40">
      <c r="A3562" s="725"/>
      <c r="B3562" s="727"/>
      <c r="C3562" s="726"/>
      <c r="D3562" s="726"/>
      <c r="E3562" s="400"/>
      <c r="F3562" s="401"/>
      <c r="G3562" s="400"/>
      <c r="H3562" s="400"/>
      <c r="I3562" s="400"/>
      <c r="J3562" s="409"/>
      <c r="K3562" s="400"/>
      <c r="L3562" s="400"/>
      <c r="M3562" s="400"/>
      <c r="N3562" s="400"/>
      <c r="O3562" s="400"/>
      <c r="P3562" s="400"/>
      <c r="Q3562" s="400"/>
      <c r="R3562" s="400"/>
      <c r="S3562" s="400"/>
      <c r="T3562" s="400"/>
      <c r="V3562" s="403"/>
      <c r="W3562" s="403"/>
      <c r="X3562" s="403"/>
      <c r="Y3562" s="400"/>
      <c r="Z3562" s="400"/>
      <c r="AA3562" s="400"/>
      <c r="AB3562" s="400"/>
      <c r="AC3562" s="400"/>
      <c r="AD3562" s="400"/>
      <c r="AE3562" s="400"/>
      <c r="AF3562" s="400"/>
      <c r="AG3562" s="408"/>
      <c r="AH3562" s="400"/>
      <c r="AI3562" s="400"/>
      <c r="AJ3562" s="400"/>
      <c r="AK3562" s="400"/>
      <c r="AL3562" s="6"/>
      <c r="AM3562" s="6"/>
      <c r="AN3562" s="8"/>
    </row>
    <row r="3563" spans="1:40">
      <c r="A3563" s="725"/>
      <c r="B3563" s="727"/>
      <c r="C3563" s="726"/>
      <c r="D3563" s="726"/>
      <c r="E3563" s="400"/>
      <c r="F3563" s="401"/>
      <c r="G3563" s="400"/>
      <c r="H3563" s="400"/>
      <c r="I3563" s="400"/>
      <c r="J3563" s="409"/>
      <c r="K3563" s="400"/>
      <c r="L3563" s="400"/>
      <c r="M3563" s="400"/>
      <c r="N3563" s="400"/>
      <c r="O3563" s="400"/>
      <c r="P3563" s="400"/>
      <c r="Q3563" s="400"/>
      <c r="R3563" s="400"/>
      <c r="S3563" s="400"/>
      <c r="T3563" s="400"/>
      <c r="V3563" s="403"/>
      <c r="W3563" s="403"/>
      <c r="X3563" s="403"/>
      <c r="Y3563" s="400"/>
      <c r="Z3563" s="400"/>
      <c r="AA3563" s="400"/>
      <c r="AB3563" s="400"/>
      <c r="AC3563" s="400"/>
      <c r="AD3563" s="400"/>
      <c r="AE3563" s="400"/>
      <c r="AF3563" s="400"/>
      <c r="AG3563" s="408"/>
      <c r="AH3563" s="400"/>
      <c r="AI3563" s="400"/>
      <c r="AJ3563" s="400"/>
      <c r="AK3563" s="400"/>
      <c r="AL3563" s="6"/>
      <c r="AM3563" s="6"/>
      <c r="AN3563" s="8"/>
    </row>
    <row r="3564" spans="1:40">
      <c r="A3564" s="725"/>
      <c r="B3564" s="727"/>
      <c r="C3564" s="726"/>
      <c r="D3564" s="726"/>
      <c r="E3564" s="400"/>
      <c r="F3564" s="401"/>
      <c r="G3564" s="400"/>
      <c r="H3564" s="400"/>
      <c r="I3564" s="400"/>
      <c r="J3564" s="409"/>
      <c r="K3564" s="400"/>
      <c r="L3564" s="400"/>
      <c r="M3564" s="400"/>
      <c r="N3564" s="400"/>
      <c r="O3564" s="400"/>
      <c r="P3564" s="400"/>
      <c r="Q3564" s="400"/>
      <c r="R3564" s="400"/>
      <c r="S3564" s="400"/>
      <c r="T3564" s="400"/>
      <c r="V3564" s="403"/>
      <c r="W3564" s="403"/>
      <c r="X3564" s="403"/>
      <c r="Y3564" s="400"/>
      <c r="Z3564" s="400"/>
      <c r="AA3564" s="400"/>
      <c r="AB3564" s="400"/>
      <c r="AC3564" s="400"/>
      <c r="AD3564" s="400"/>
      <c r="AE3564" s="400"/>
      <c r="AF3564" s="400"/>
      <c r="AG3564" s="408"/>
      <c r="AH3564" s="400"/>
      <c r="AI3564" s="400"/>
      <c r="AJ3564" s="400"/>
      <c r="AK3564" s="400"/>
      <c r="AL3564" s="6"/>
      <c r="AM3564" s="6"/>
      <c r="AN3564" s="8"/>
    </row>
    <row r="3565" spans="1:40">
      <c r="A3565" s="725"/>
      <c r="B3565" s="727"/>
      <c r="C3565" s="726"/>
      <c r="D3565" s="726"/>
      <c r="E3565" s="400"/>
      <c r="F3565" s="401"/>
      <c r="G3565" s="400"/>
      <c r="H3565" s="400"/>
      <c r="I3565" s="400"/>
      <c r="J3565" s="409"/>
      <c r="K3565" s="400"/>
      <c r="L3565" s="400"/>
      <c r="M3565" s="400"/>
      <c r="N3565" s="400"/>
      <c r="O3565" s="400"/>
      <c r="P3565" s="400"/>
      <c r="Q3565" s="400"/>
      <c r="R3565" s="400"/>
      <c r="S3565" s="400"/>
      <c r="T3565" s="400"/>
      <c r="V3565" s="403"/>
      <c r="W3565" s="403"/>
      <c r="X3565" s="403"/>
      <c r="Y3565" s="400"/>
      <c r="Z3565" s="400"/>
      <c r="AA3565" s="400"/>
      <c r="AB3565" s="400"/>
      <c r="AC3565" s="400"/>
      <c r="AD3565" s="400"/>
      <c r="AE3565" s="400"/>
      <c r="AF3565" s="400"/>
      <c r="AG3565" s="408"/>
      <c r="AH3565" s="400"/>
      <c r="AI3565" s="400"/>
      <c r="AJ3565" s="400"/>
      <c r="AK3565" s="400"/>
      <c r="AL3565" s="6"/>
      <c r="AM3565" s="6"/>
      <c r="AN3565" s="8"/>
    </row>
    <row r="3566" spans="1:40">
      <c r="A3566" s="725"/>
      <c r="B3566" s="727"/>
      <c r="C3566" s="726"/>
      <c r="D3566" s="726"/>
      <c r="E3566" s="400"/>
      <c r="F3566" s="401"/>
      <c r="G3566" s="400"/>
      <c r="H3566" s="400"/>
      <c r="I3566" s="400"/>
      <c r="J3566" s="409"/>
      <c r="K3566" s="400"/>
      <c r="L3566" s="400"/>
      <c r="M3566" s="400"/>
      <c r="N3566" s="400"/>
      <c r="O3566" s="400"/>
      <c r="P3566" s="400"/>
      <c r="Q3566" s="400"/>
      <c r="R3566" s="400"/>
      <c r="S3566" s="400"/>
      <c r="T3566" s="400"/>
      <c r="V3566" s="403"/>
      <c r="W3566" s="403"/>
      <c r="X3566" s="403"/>
      <c r="Y3566" s="400"/>
      <c r="Z3566" s="400"/>
      <c r="AA3566" s="400"/>
      <c r="AB3566" s="400"/>
      <c r="AC3566" s="400"/>
      <c r="AD3566" s="400"/>
      <c r="AE3566" s="400"/>
      <c r="AF3566" s="400"/>
      <c r="AG3566" s="408"/>
      <c r="AH3566" s="400"/>
      <c r="AI3566" s="400"/>
      <c r="AJ3566" s="400"/>
      <c r="AK3566" s="400"/>
      <c r="AL3566" s="6"/>
      <c r="AM3566" s="6"/>
      <c r="AN3566" s="8"/>
    </row>
    <row r="3567" spans="1:40">
      <c r="A3567" s="725"/>
      <c r="B3567" s="727"/>
      <c r="C3567" s="726"/>
      <c r="D3567" s="726"/>
      <c r="E3567" s="400"/>
      <c r="F3567" s="401"/>
      <c r="G3567" s="400"/>
      <c r="H3567" s="400"/>
      <c r="I3567" s="400"/>
      <c r="J3567" s="409"/>
      <c r="K3567" s="400"/>
      <c r="L3567" s="400"/>
      <c r="M3567" s="400"/>
      <c r="N3567" s="400"/>
      <c r="O3567" s="400"/>
      <c r="P3567" s="400"/>
      <c r="Q3567" s="400"/>
      <c r="R3567" s="400"/>
      <c r="S3567" s="400"/>
      <c r="T3567" s="400"/>
      <c r="V3567" s="403"/>
      <c r="W3567" s="403"/>
      <c r="X3567" s="403"/>
      <c r="Y3567" s="400"/>
      <c r="Z3567" s="400"/>
      <c r="AA3567" s="400"/>
      <c r="AB3567" s="400"/>
      <c r="AC3567" s="400"/>
      <c r="AD3567" s="400"/>
      <c r="AE3567" s="400"/>
      <c r="AF3567" s="400"/>
      <c r="AG3567" s="408"/>
      <c r="AH3567" s="400"/>
      <c r="AI3567" s="400"/>
      <c r="AJ3567" s="400"/>
      <c r="AK3567" s="400"/>
      <c r="AL3567" s="6"/>
      <c r="AM3567" s="6"/>
      <c r="AN3567" s="8"/>
    </row>
    <row r="3568" spans="1:40">
      <c r="A3568" s="725"/>
      <c r="B3568" s="727"/>
      <c r="C3568" s="726"/>
      <c r="D3568" s="726"/>
      <c r="E3568" s="400"/>
      <c r="F3568" s="401"/>
      <c r="G3568" s="400"/>
      <c r="H3568" s="400"/>
      <c r="I3568" s="400"/>
      <c r="J3568" s="409"/>
      <c r="K3568" s="400"/>
      <c r="L3568" s="400"/>
      <c r="M3568" s="400"/>
      <c r="N3568" s="400"/>
      <c r="O3568" s="400"/>
      <c r="P3568" s="400"/>
      <c r="Q3568" s="400"/>
      <c r="R3568" s="400"/>
      <c r="S3568" s="400"/>
      <c r="T3568" s="400"/>
      <c r="V3568" s="403"/>
      <c r="W3568" s="403"/>
      <c r="X3568" s="403"/>
      <c r="Y3568" s="400"/>
      <c r="Z3568" s="400"/>
      <c r="AA3568" s="400"/>
      <c r="AB3568" s="400"/>
      <c r="AC3568" s="400"/>
      <c r="AD3568" s="400"/>
      <c r="AE3568" s="400"/>
      <c r="AF3568" s="400"/>
      <c r="AG3568" s="408"/>
      <c r="AH3568" s="400"/>
      <c r="AI3568" s="400"/>
      <c r="AJ3568" s="400"/>
      <c r="AK3568" s="400"/>
      <c r="AL3568" s="6"/>
      <c r="AM3568" s="6"/>
      <c r="AN3568" s="8"/>
    </row>
    <row r="3569" spans="1:40">
      <c r="A3569" s="725"/>
      <c r="B3569" s="727"/>
      <c r="C3569" s="726"/>
      <c r="D3569" s="726"/>
      <c r="E3569" s="400"/>
      <c r="F3569" s="401"/>
      <c r="G3569" s="400"/>
      <c r="H3569" s="400"/>
      <c r="I3569" s="400"/>
      <c r="J3569" s="409"/>
      <c r="K3569" s="400"/>
      <c r="L3569" s="400"/>
      <c r="M3569" s="400"/>
      <c r="N3569" s="400"/>
      <c r="O3569" s="400"/>
      <c r="P3569" s="400"/>
      <c r="Q3569" s="400"/>
      <c r="R3569" s="400"/>
      <c r="S3569" s="400"/>
      <c r="T3569" s="400"/>
      <c r="V3569" s="403"/>
      <c r="W3569" s="403"/>
      <c r="X3569" s="403"/>
      <c r="Y3569" s="400"/>
      <c r="Z3569" s="400"/>
      <c r="AA3569" s="400"/>
      <c r="AB3569" s="400"/>
      <c r="AC3569" s="400"/>
      <c r="AD3569" s="400"/>
      <c r="AE3569" s="400"/>
      <c r="AF3569" s="400"/>
      <c r="AG3569" s="408"/>
      <c r="AH3569" s="400"/>
      <c r="AI3569" s="400"/>
      <c r="AJ3569" s="400"/>
      <c r="AK3569" s="400"/>
      <c r="AL3569" s="6"/>
      <c r="AM3569" s="6"/>
      <c r="AN3569" s="8"/>
    </row>
    <row r="3570" spans="1:40">
      <c r="A3570" s="725"/>
      <c r="B3570" s="727"/>
      <c r="C3570" s="726"/>
      <c r="D3570" s="726"/>
      <c r="E3570" s="400"/>
      <c r="F3570" s="401"/>
      <c r="G3570" s="400"/>
      <c r="H3570" s="400"/>
      <c r="I3570" s="400"/>
      <c r="J3570" s="409"/>
      <c r="K3570" s="400"/>
      <c r="L3570" s="400"/>
      <c r="M3570" s="400"/>
      <c r="N3570" s="400"/>
      <c r="O3570" s="400"/>
      <c r="P3570" s="400"/>
      <c r="Q3570" s="400"/>
      <c r="R3570" s="400"/>
      <c r="S3570" s="400"/>
      <c r="T3570" s="400"/>
      <c r="V3570" s="403"/>
      <c r="W3570" s="403"/>
      <c r="X3570" s="403"/>
      <c r="Y3570" s="400"/>
      <c r="Z3570" s="400"/>
      <c r="AA3570" s="400"/>
      <c r="AB3570" s="400"/>
      <c r="AC3570" s="400"/>
      <c r="AD3570" s="400"/>
      <c r="AE3570" s="400"/>
      <c r="AF3570" s="400"/>
      <c r="AG3570" s="408"/>
      <c r="AH3570" s="400"/>
      <c r="AI3570" s="400"/>
      <c r="AJ3570" s="400"/>
      <c r="AK3570" s="400"/>
      <c r="AL3570" s="6"/>
      <c r="AM3570" s="6"/>
      <c r="AN3570" s="8"/>
    </row>
    <row r="3571" spans="1:40">
      <c r="A3571" s="725"/>
      <c r="B3571" s="727"/>
      <c r="C3571" s="726"/>
      <c r="D3571" s="726"/>
      <c r="E3571" s="400"/>
      <c r="F3571" s="401"/>
      <c r="G3571" s="400"/>
      <c r="H3571" s="400"/>
      <c r="I3571" s="400"/>
      <c r="J3571" s="409"/>
      <c r="K3571" s="400"/>
      <c r="L3571" s="400"/>
      <c r="M3571" s="400"/>
      <c r="N3571" s="400"/>
      <c r="O3571" s="400"/>
      <c r="P3571" s="400"/>
      <c r="Q3571" s="400"/>
      <c r="R3571" s="400"/>
      <c r="S3571" s="400"/>
      <c r="T3571" s="400"/>
      <c r="W3571" s="403"/>
      <c r="X3571" s="403"/>
      <c r="Y3571" s="400"/>
      <c r="Z3571" s="400"/>
      <c r="AA3571" s="400"/>
      <c r="AB3571" s="400"/>
      <c r="AC3571" s="400"/>
      <c r="AD3571" s="400"/>
      <c r="AE3571" s="400"/>
      <c r="AF3571" s="400"/>
      <c r="AG3571" s="408"/>
      <c r="AH3571" s="400"/>
      <c r="AI3571" s="400"/>
      <c r="AJ3571" s="400"/>
      <c r="AK3571" s="400"/>
      <c r="AL3571" s="6"/>
      <c r="AM3571" s="6"/>
      <c r="AN3571" s="8"/>
    </row>
    <row r="3572" spans="1:40">
      <c r="A3572" s="725"/>
      <c r="B3572" s="727"/>
      <c r="C3572" s="726"/>
      <c r="D3572" s="726"/>
      <c r="E3572" s="400"/>
      <c r="F3572" s="401"/>
      <c r="G3572" s="400"/>
      <c r="H3572" s="400"/>
      <c r="I3572" s="400"/>
      <c r="J3572" s="409"/>
      <c r="K3572" s="400"/>
      <c r="L3572" s="400"/>
      <c r="M3572" s="400"/>
      <c r="N3572" s="400"/>
      <c r="O3572" s="400"/>
      <c r="P3572" s="400"/>
      <c r="Q3572" s="400"/>
      <c r="R3572" s="400"/>
      <c r="S3572" s="400"/>
      <c r="T3572" s="400"/>
      <c r="V3572" s="403"/>
      <c r="W3572" s="403"/>
      <c r="X3572" s="403"/>
      <c r="Y3572" s="400"/>
      <c r="Z3572" s="400"/>
      <c r="AA3572" s="400"/>
      <c r="AB3572" s="400"/>
      <c r="AC3572" s="400"/>
      <c r="AD3572" s="400"/>
      <c r="AE3572" s="400"/>
      <c r="AF3572" s="400"/>
      <c r="AG3572" s="408"/>
      <c r="AH3572" s="400"/>
      <c r="AI3572" s="400"/>
      <c r="AJ3572" s="400"/>
      <c r="AK3572" s="400"/>
      <c r="AL3572" s="6"/>
      <c r="AM3572" s="6"/>
      <c r="AN3572" s="8"/>
    </row>
    <row r="3573" spans="1:40">
      <c r="A3573" s="725"/>
      <c r="B3573" s="727"/>
      <c r="C3573" s="726"/>
      <c r="D3573" s="726"/>
      <c r="E3573" s="400"/>
      <c r="F3573" s="401"/>
      <c r="G3573" s="400"/>
      <c r="H3573" s="400"/>
      <c r="I3573" s="400"/>
      <c r="J3573" s="409"/>
      <c r="K3573" s="400"/>
      <c r="L3573" s="400"/>
      <c r="M3573" s="400"/>
      <c r="N3573" s="400"/>
      <c r="O3573" s="400"/>
      <c r="P3573" s="400"/>
      <c r="Q3573" s="400"/>
      <c r="R3573" s="400"/>
      <c r="S3573" s="400"/>
      <c r="T3573" s="400"/>
      <c r="V3573" s="403"/>
      <c r="W3573" s="403"/>
      <c r="X3573" s="403"/>
      <c r="Y3573" s="400"/>
      <c r="Z3573" s="400"/>
      <c r="AA3573" s="400"/>
      <c r="AB3573" s="400"/>
      <c r="AC3573" s="400"/>
      <c r="AD3573" s="400"/>
      <c r="AE3573" s="400"/>
      <c r="AF3573" s="400"/>
      <c r="AG3573" s="408"/>
      <c r="AH3573" s="400"/>
      <c r="AI3573" s="400"/>
      <c r="AJ3573" s="400"/>
      <c r="AK3573" s="400"/>
      <c r="AL3573" s="6"/>
      <c r="AM3573" s="6"/>
      <c r="AN3573" s="8"/>
    </row>
    <row r="3574" spans="1:40">
      <c r="A3574" s="725"/>
      <c r="B3574" s="727"/>
      <c r="C3574" s="726"/>
      <c r="D3574" s="726"/>
      <c r="E3574" s="400"/>
      <c r="F3574" s="401"/>
      <c r="G3574" s="400"/>
      <c r="H3574" s="400"/>
      <c r="I3574" s="400"/>
      <c r="J3574" s="409"/>
      <c r="K3574" s="400"/>
      <c r="L3574" s="400"/>
      <c r="M3574" s="400"/>
      <c r="N3574" s="400"/>
      <c r="O3574" s="400"/>
      <c r="P3574" s="400"/>
      <c r="Q3574" s="400"/>
      <c r="R3574" s="400"/>
      <c r="S3574" s="400"/>
      <c r="T3574" s="400"/>
      <c r="V3574" s="403"/>
      <c r="W3574" s="403"/>
      <c r="X3574" s="403"/>
      <c r="Y3574" s="400"/>
      <c r="Z3574" s="400"/>
      <c r="AA3574" s="400"/>
      <c r="AB3574" s="400"/>
      <c r="AC3574" s="400"/>
      <c r="AD3574" s="400"/>
      <c r="AE3574" s="400"/>
      <c r="AF3574" s="400"/>
      <c r="AG3574" s="408"/>
      <c r="AH3574" s="400"/>
      <c r="AI3574" s="400"/>
      <c r="AJ3574" s="400"/>
      <c r="AK3574" s="400"/>
      <c r="AL3574" s="6"/>
      <c r="AM3574" s="6"/>
      <c r="AN3574" s="8"/>
    </row>
    <row r="3575" spans="1:40">
      <c r="A3575" s="725"/>
      <c r="B3575" s="727"/>
      <c r="C3575" s="726"/>
      <c r="D3575" s="726"/>
      <c r="E3575" s="400"/>
      <c r="F3575" s="401"/>
      <c r="G3575" s="400"/>
      <c r="H3575" s="400"/>
      <c r="I3575" s="400"/>
      <c r="J3575" s="409"/>
      <c r="K3575" s="400"/>
      <c r="L3575" s="400"/>
      <c r="M3575" s="400"/>
      <c r="N3575" s="400"/>
      <c r="O3575" s="400"/>
      <c r="P3575" s="400"/>
      <c r="Q3575" s="400"/>
      <c r="R3575" s="400"/>
      <c r="S3575" s="400"/>
      <c r="T3575" s="400"/>
      <c r="V3575" s="403"/>
      <c r="W3575" s="403"/>
      <c r="X3575" s="403"/>
      <c r="Y3575" s="400"/>
      <c r="Z3575" s="400"/>
      <c r="AA3575" s="400"/>
      <c r="AB3575" s="400"/>
      <c r="AC3575" s="400"/>
      <c r="AD3575" s="400"/>
      <c r="AE3575" s="400"/>
      <c r="AF3575" s="400"/>
      <c r="AG3575" s="408"/>
      <c r="AH3575" s="400"/>
      <c r="AI3575" s="400"/>
      <c r="AJ3575" s="400"/>
      <c r="AK3575" s="400"/>
      <c r="AL3575" s="6"/>
      <c r="AM3575" s="6"/>
      <c r="AN3575" s="8"/>
    </row>
    <row r="3576" spans="1:40">
      <c r="A3576" s="725"/>
      <c r="B3576" s="727"/>
      <c r="C3576" s="726"/>
      <c r="D3576" s="726"/>
      <c r="E3576" s="400"/>
      <c r="F3576" s="401"/>
      <c r="G3576" s="400"/>
      <c r="H3576" s="400"/>
      <c r="I3576" s="400"/>
      <c r="J3576" s="409"/>
      <c r="K3576" s="400"/>
      <c r="L3576" s="400"/>
      <c r="M3576" s="400"/>
      <c r="N3576" s="400"/>
      <c r="O3576" s="400"/>
      <c r="P3576" s="400"/>
      <c r="Q3576" s="400"/>
      <c r="R3576" s="400"/>
      <c r="S3576" s="400"/>
      <c r="T3576" s="400"/>
      <c r="V3576" s="403"/>
      <c r="W3576" s="403"/>
      <c r="X3576" s="403"/>
      <c r="Y3576" s="400"/>
      <c r="Z3576" s="400"/>
      <c r="AA3576" s="400"/>
      <c r="AB3576" s="400"/>
      <c r="AC3576" s="400"/>
      <c r="AD3576" s="400"/>
      <c r="AE3576" s="400"/>
      <c r="AF3576" s="400"/>
      <c r="AG3576" s="408"/>
      <c r="AH3576" s="400"/>
      <c r="AI3576" s="400"/>
      <c r="AJ3576" s="400"/>
      <c r="AK3576" s="400"/>
      <c r="AL3576" s="6"/>
      <c r="AM3576" s="6"/>
      <c r="AN3576" s="8"/>
    </row>
    <row r="3577" spans="1:40">
      <c r="A3577" s="725"/>
      <c r="B3577" s="727"/>
      <c r="C3577" s="726"/>
      <c r="D3577" s="726"/>
      <c r="E3577" s="400"/>
      <c r="F3577" s="401"/>
      <c r="G3577" s="400"/>
      <c r="H3577" s="400"/>
      <c r="I3577" s="400"/>
      <c r="J3577" s="409"/>
      <c r="K3577" s="400"/>
      <c r="L3577" s="400"/>
      <c r="M3577" s="400"/>
      <c r="N3577" s="400"/>
      <c r="O3577" s="400"/>
      <c r="P3577" s="400"/>
      <c r="Q3577" s="400"/>
      <c r="R3577" s="400"/>
      <c r="S3577" s="400"/>
      <c r="T3577" s="400"/>
      <c r="V3577" s="403"/>
      <c r="W3577" s="403"/>
      <c r="X3577" s="403"/>
      <c r="Y3577" s="400"/>
      <c r="Z3577" s="400"/>
      <c r="AA3577" s="400"/>
      <c r="AB3577" s="400"/>
      <c r="AC3577" s="400"/>
      <c r="AD3577" s="400"/>
      <c r="AE3577" s="400"/>
      <c r="AF3577" s="400"/>
      <c r="AG3577" s="408"/>
      <c r="AH3577" s="400"/>
      <c r="AI3577" s="400"/>
      <c r="AJ3577" s="400"/>
      <c r="AK3577" s="400"/>
      <c r="AL3577" s="6"/>
      <c r="AM3577" s="6"/>
      <c r="AN3577" s="8"/>
    </row>
    <row r="3578" spans="1:40">
      <c r="A3578" s="725"/>
      <c r="B3578" s="727"/>
      <c r="C3578" s="726"/>
      <c r="D3578" s="726"/>
      <c r="E3578" s="400"/>
      <c r="F3578" s="401"/>
      <c r="G3578" s="400"/>
      <c r="H3578" s="400"/>
      <c r="I3578" s="400"/>
      <c r="J3578" s="409"/>
      <c r="K3578" s="400"/>
      <c r="L3578" s="400"/>
      <c r="M3578" s="400"/>
      <c r="N3578" s="400"/>
      <c r="O3578" s="400"/>
      <c r="P3578" s="400"/>
      <c r="Q3578" s="400"/>
      <c r="R3578" s="400"/>
      <c r="S3578" s="400"/>
      <c r="T3578" s="400"/>
      <c r="V3578" s="403"/>
      <c r="W3578" s="403"/>
      <c r="X3578" s="403"/>
      <c r="Y3578" s="400"/>
      <c r="Z3578" s="400"/>
      <c r="AA3578" s="400"/>
      <c r="AB3578" s="400"/>
      <c r="AC3578" s="400"/>
      <c r="AD3578" s="400"/>
      <c r="AE3578" s="400"/>
      <c r="AF3578" s="400"/>
      <c r="AG3578" s="408"/>
      <c r="AH3578" s="400"/>
      <c r="AI3578" s="400"/>
      <c r="AJ3578" s="400"/>
      <c r="AK3578" s="400"/>
      <c r="AL3578" s="6"/>
      <c r="AM3578" s="6"/>
      <c r="AN3578" s="8"/>
    </row>
    <row r="3579" spans="1:40">
      <c r="A3579" s="725"/>
      <c r="B3579" s="727"/>
      <c r="C3579" s="726"/>
      <c r="D3579" s="726"/>
      <c r="E3579" s="400"/>
      <c r="F3579" s="401"/>
      <c r="G3579" s="400"/>
      <c r="H3579" s="400"/>
      <c r="I3579" s="400"/>
      <c r="J3579" s="409"/>
      <c r="K3579" s="400"/>
      <c r="L3579" s="400"/>
      <c r="M3579" s="400"/>
      <c r="N3579" s="400"/>
      <c r="O3579" s="400"/>
      <c r="P3579" s="400"/>
      <c r="Q3579" s="400"/>
      <c r="R3579" s="400"/>
      <c r="S3579" s="400"/>
      <c r="T3579" s="400"/>
      <c r="V3579" s="403"/>
      <c r="W3579" s="403"/>
      <c r="X3579" s="403"/>
      <c r="Y3579" s="400"/>
      <c r="Z3579" s="400"/>
      <c r="AA3579" s="400"/>
      <c r="AB3579" s="400"/>
      <c r="AC3579" s="400"/>
      <c r="AD3579" s="400"/>
      <c r="AE3579" s="400"/>
      <c r="AF3579" s="400"/>
      <c r="AG3579" s="408"/>
      <c r="AH3579" s="400"/>
      <c r="AI3579" s="400"/>
      <c r="AJ3579" s="400"/>
      <c r="AK3579" s="400"/>
      <c r="AL3579" s="6"/>
      <c r="AM3579" s="6"/>
      <c r="AN3579" s="8"/>
    </row>
    <row r="3580" spans="1:40">
      <c r="A3580" s="725"/>
      <c r="B3580" s="727"/>
      <c r="C3580" s="726"/>
      <c r="D3580" s="726"/>
      <c r="E3580" s="400"/>
      <c r="F3580" s="401"/>
      <c r="G3580" s="400"/>
      <c r="H3580" s="400"/>
      <c r="I3580" s="400"/>
      <c r="J3580" s="409"/>
      <c r="K3580" s="400"/>
      <c r="L3580" s="400"/>
      <c r="M3580" s="400"/>
      <c r="N3580" s="400"/>
      <c r="O3580" s="400"/>
      <c r="P3580" s="400"/>
      <c r="Q3580" s="400"/>
      <c r="R3580" s="400"/>
      <c r="S3580" s="400"/>
      <c r="T3580" s="400"/>
      <c r="V3580" s="403"/>
      <c r="W3580" s="403"/>
      <c r="X3580" s="403"/>
      <c r="Y3580" s="400"/>
      <c r="Z3580" s="400"/>
      <c r="AA3580" s="400"/>
      <c r="AB3580" s="400"/>
      <c r="AC3580" s="400"/>
      <c r="AD3580" s="400"/>
      <c r="AE3580" s="400"/>
      <c r="AF3580" s="400"/>
      <c r="AG3580" s="408"/>
      <c r="AH3580" s="400"/>
      <c r="AI3580" s="400"/>
      <c r="AJ3580" s="400"/>
      <c r="AK3580" s="400"/>
      <c r="AL3580" s="6"/>
      <c r="AM3580" s="6"/>
      <c r="AN3580" s="8"/>
    </row>
    <row r="3581" spans="1:40">
      <c r="A3581" s="725"/>
      <c r="B3581" s="727"/>
      <c r="C3581" s="726"/>
      <c r="D3581" s="726"/>
      <c r="E3581" s="400"/>
      <c r="F3581" s="401"/>
      <c r="G3581" s="400"/>
      <c r="H3581" s="400"/>
      <c r="I3581" s="400"/>
      <c r="J3581" s="409"/>
      <c r="K3581" s="400"/>
      <c r="L3581" s="400"/>
      <c r="M3581" s="400"/>
      <c r="N3581" s="400"/>
      <c r="O3581" s="400"/>
      <c r="P3581" s="400"/>
      <c r="Q3581" s="400"/>
      <c r="R3581" s="400"/>
      <c r="S3581" s="400"/>
      <c r="T3581" s="400"/>
      <c r="V3581" s="403"/>
      <c r="W3581" s="403"/>
      <c r="X3581" s="403"/>
      <c r="Y3581" s="400"/>
      <c r="Z3581" s="400"/>
      <c r="AA3581" s="400"/>
      <c r="AB3581" s="400"/>
      <c r="AC3581" s="400"/>
      <c r="AD3581" s="400"/>
      <c r="AE3581" s="400"/>
      <c r="AF3581" s="400"/>
      <c r="AG3581" s="408"/>
      <c r="AH3581" s="400"/>
      <c r="AI3581" s="400"/>
      <c r="AJ3581" s="400"/>
      <c r="AK3581" s="400"/>
      <c r="AL3581" s="6"/>
      <c r="AM3581" s="6"/>
      <c r="AN3581" s="8"/>
    </row>
    <row r="3582" spans="1:40">
      <c r="A3582" s="725"/>
      <c r="B3582" s="727"/>
      <c r="C3582" s="726"/>
      <c r="D3582" s="726"/>
      <c r="E3582" s="400"/>
      <c r="F3582" s="401"/>
      <c r="G3582" s="400"/>
      <c r="H3582" s="400"/>
      <c r="I3582" s="400"/>
      <c r="J3582" s="409"/>
      <c r="K3582" s="400"/>
      <c r="L3582" s="400"/>
      <c r="M3582" s="400"/>
      <c r="N3582" s="400"/>
      <c r="O3582" s="400"/>
      <c r="P3582" s="400"/>
      <c r="Q3582" s="400"/>
      <c r="R3582" s="400"/>
      <c r="S3582" s="400"/>
      <c r="T3582" s="400"/>
      <c r="V3582" s="403"/>
      <c r="W3582" s="403"/>
      <c r="X3582" s="403"/>
      <c r="Y3582" s="400"/>
      <c r="Z3582" s="400"/>
      <c r="AA3582" s="400"/>
      <c r="AB3582" s="400"/>
      <c r="AC3582" s="400"/>
      <c r="AD3582" s="400"/>
      <c r="AE3582" s="400"/>
      <c r="AF3582" s="400"/>
      <c r="AG3582" s="408"/>
      <c r="AH3582" s="400"/>
      <c r="AI3582" s="400"/>
      <c r="AJ3582" s="400"/>
      <c r="AK3582" s="400"/>
      <c r="AL3582" s="6"/>
      <c r="AM3582" s="6"/>
      <c r="AN3582" s="8"/>
    </row>
    <row r="3583" spans="1:40">
      <c r="A3583" s="725"/>
      <c r="B3583" s="727"/>
      <c r="C3583" s="726"/>
      <c r="D3583" s="726"/>
      <c r="E3583" s="400"/>
      <c r="F3583" s="401"/>
      <c r="G3583" s="400"/>
      <c r="H3583" s="400"/>
      <c r="I3583" s="400"/>
      <c r="J3583" s="409"/>
      <c r="K3583" s="400"/>
      <c r="L3583" s="400"/>
      <c r="M3583" s="400"/>
      <c r="N3583" s="400"/>
      <c r="O3583" s="400"/>
      <c r="P3583" s="400"/>
      <c r="Q3583" s="400"/>
      <c r="R3583" s="400"/>
      <c r="S3583" s="400"/>
      <c r="T3583" s="400"/>
      <c r="V3583" s="403"/>
      <c r="W3583" s="403"/>
      <c r="X3583" s="403"/>
      <c r="Y3583" s="400"/>
      <c r="Z3583" s="400"/>
      <c r="AA3583" s="400"/>
      <c r="AB3583" s="400"/>
      <c r="AC3583" s="400"/>
      <c r="AD3583" s="400"/>
      <c r="AE3583" s="400"/>
      <c r="AF3583" s="400"/>
      <c r="AG3583" s="408"/>
      <c r="AH3583" s="400"/>
      <c r="AI3583" s="400"/>
      <c r="AJ3583" s="400"/>
      <c r="AK3583" s="400"/>
      <c r="AL3583" s="6"/>
      <c r="AM3583" s="6"/>
      <c r="AN3583" s="8"/>
    </row>
    <row r="3584" spans="1:40">
      <c r="A3584" s="725"/>
      <c r="B3584" s="727"/>
      <c r="C3584" s="726"/>
      <c r="D3584" s="726"/>
      <c r="E3584" s="400"/>
      <c r="F3584" s="401"/>
      <c r="G3584" s="400"/>
      <c r="H3584" s="400"/>
      <c r="I3584" s="400"/>
      <c r="J3584" s="409"/>
      <c r="K3584" s="400"/>
      <c r="L3584" s="400"/>
      <c r="M3584" s="400"/>
      <c r="N3584" s="400"/>
      <c r="O3584" s="400"/>
      <c r="P3584" s="400"/>
      <c r="Q3584" s="400"/>
      <c r="R3584" s="400"/>
      <c r="S3584" s="400"/>
      <c r="T3584" s="400"/>
      <c r="V3584" s="403"/>
      <c r="W3584" s="403"/>
      <c r="X3584" s="403"/>
      <c r="Y3584" s="400"/>
      <c r="Z3584" s="400"/>
      <c r="AA3584" s="400"/>
      <c r="AB3584" s="400"/>
      <c r="AC3584" s="400"/>
      <c r="AD3584" s="400"/>
      <c r="AE3584" s="400"/>
      <c r="AF3584" s="400"/>
      <c r="AG3584" s="408"/>
      <c r="AH3584" s="400"/>
      <c r="AI3584" s="400"/>
      <c r="AJ3584" s="400"/>
      <c r="AK3584" s="400"/>
      <c r="AL3584" s="6"/>
      <c r="AM3584" s="6"/>
      <c r="AN3584" s="8"/>
    </row>
    <row r="3585" spans="1:40">
      <c r="A3585" s="725"/>
      <c r="B3585" s="727"/>
      <c r="C3585" s="726"/>
      <c r="D3585" s="726"/>
      <c r="E3585" s="400"/>
      <c r="F3585" s="401"/>
      <c r="G3585" s="400"/>
      <c r="H3585" s="400"/>
      <c r="I3585" s="400"/>
      <c r="J3585" s="409"/>
      <c r="K3585" s="400"/>
      <c r="L3585" s="400"/>
      <c r="M3585" s="400"/>
      <c r="N3585" s="400"/>
      <c r="O3585" s="400"/>
      <c r="P3585" s="400"/>
      <c r="Q3585" s="400"/>
      <c r="R3585" s="400"/>
      <c r="S3585" s="400"/>
      <c r="T3585" s="400"/>
      <c r="V3585" s="403"/>
      <c r="W3585" s="403"/>
      <c r="X3585" s="403"/>
      <c r="Y3585" s="400"/>
      <c r="Z3585" s="400"/>
      <c r="AA3585" s="400"/>
      <c r="AB3585" s="400"/>
      <c r="AC3585" s="400"/>
      <c r="AD3585" s="400"/>
      <c r="AE3585" s="400"/>
      <c r="AF3585" s="400"/>
      <c r="AG3585" s="408"/>
      <c r="AH3585" s="400"/>
      <c r="AI3585" s="400"/>
      <c r="AJ3585" s="400"/>
      <c r="AK3585" s="400"/>
      <c r="AL3585" s="6"/>
      <c r="AM3585" s="6"/>
      <c r="AN3585" s="8"/>
    </row>
    <row r="3586" spans="1:40">
      <c r="A3586" s="725"/>
      <c r="B3586" s="727"/>
      <c r="C3586" s="726"/>
      <c r="D3586" s="726"/>
      <c r="E3586" s="400"/>
      <c r="F3586" s="401"/>
      <c r="G3586" s="400"/>
      <c r="H3586" s="400"/>
      <c r="I3586" s="400"/>
      <c r="J3586" s="409"/>
      <c r="K3586" s="400"/>
      <c r="L3586" s="400"/>
      <c r="M3586" s="400"/>
      <c r="N3586" s="400"/>
      <c r="O3586" s="400"/>
      <c r="P3586" s="400"/>
      <c r="Q3586" s="400"/>
      <c r="R3586" s="400"/>
      <c r="S3586" s="400"/>
      <c r="T3586" s="400"/>
      <c r="V3586" s="403"/>
      <c r="W3586" s="403"/>
      <c r="X3586" s="403"/>
      <c r="Y3586" s="400"/>
      <c r="Z3586" s="400"/>
      <c r="AA3586" s="400"/>
      <c r="AB3586" s="400"/>
      <c r="AC3586" s="400"/>
      <c r="AD3586" s="400"/>
      <c r="AE3586" s="400"/>
      <c r="AF3586" s="400"/>
      <c r="AG3586" s="408"/>
      <c r="AH3586" s="400"/>
      <c r="AI3586" s="400"/>
      <c r="AJ3586" s="400"/>
      <c r="AK3586" s="400"/>
      <c r="AL3586" s="6"/>
      <c r="AM3586" s="6"/>
      <c r="AN3586" s="8"/>
    </row>
    <row r="3587" spans="1:40">
      <c r="A3587" s="725"/>
      <c r="B3587" s="727"/>
      <c r="C3587" s="726"/>
      <c r="D3587" s="726"/>
      <c r="E3587" s="400"/>
      <c r="F3587" s="401"/>
      <c r="G3587" s="400"/>
      <c r="H3587" s="400"/>
      <c r="I3587" s="400"/>
      <c r="J3587" s="409"/>
      <c r="K3587" s="400"/>
      <c r="L3587" s="400"/>
      <c r="M3587" s="400"/>
      <c r="N3587" s="400"/>
      <c r="O3587" s="400"/>
      <c r="P3587" s="400"/>
      <c r="Q3587" s="400"/>
      <c r="R3587" s="400"/>
      <c r="S3587" s="400"/>
      <c r="T3587" s="400"/>
      <c r="V3587" s="403"/>
      <c r="W3587" s="403"/>
      <c r="X3587" s="403"/>
      <c r="Y3587" s="400"/>
      <c r="Z3587" s="400"/>
      <c r="AA3587" s="400"/>
      <c r="AB3587" s="400"/>
      <c r="AC3587" s="400"/>
      <c r="AD3587" s="400"/>
      <c r="AE3587" s="400"/>
      <c r="AF3587" s="400"/>
      <c r="AG3587" s="408"/>
      <c r="AH3587" s="400"/>
      <c r="AI3587" s="400"/>
      <c r="AJ3587" s="400"/>
      <c r="AK3587" s="400"/>
      <c r="AL3587" s="6"/>
      <c r="AM3587" s="6"/>
      <c r="AN3587" s="8"/>
    </row>
    <row r="3588" spans="1:40">
      <c r="A3588" s="725"/>
      <c r="B3588" s="727"/>
      <c r="C3588" s="726"/>
      <c r="D3588" s="726"/>
      <c r="E3588" s="400"/>
      <c r="F3588" s="401"/>
      <c r="G3588" s="400"/>
      <c r="H3588" s="400"/>
      <c r="I3588" s="400"/>
      <c r="J3588" s="409"/>
      <c r="K3588" s="400"/>
      <c r="L3588" s="400"/>
      <c r="M3588" s="400"/>
      <c r="N3588" s="400"/>
      <c r="O3588" s="400"/>
      <c r="P3588" s="400"/>
      <c r="Q3588" s="400"/>
      <c r="R3588" s="400"/>
      <c r="S3588" s="400"/>
      <c r="T3588" s="400"/>
      <c r="V3588" s="403"/>
      <c r="W3588" s="403"/>
      <c r="X3588" s="403"/>
      <c r="Y3588" s="400"/>
      <c r="Z3588" s="400"/>
      <c r="AA3588" s="400"/>
      <c r="AB3588" s="400"/>
      <c r="AC3588" s="400"/>
      <c r="AD3588" s="400"/>
      <c r="AE3588" s="400"/>
      <c r="AF3588" s="400"/>
      <c r="AG3588" s="408"/>
      <c r="AH3588" s="400"/>
      <c r="AI3588" s="400"/>
      <c r="AJ3588" s="400"/>
      <c r="AK3588" s="400"/>
      <c r="AL3588" s="6"/>
      <c r="AM3588" s="6"/>
      <c r="AN3588" s="8"/>
    </row>
    <row r="3589" spans="1:40">
      <c r="A3589" s="725"/>
      <c r="B3589" s="727"/>
      <c r="C3589" s="726"/>
      <c r="D3589" s="726"/>
      <c r="E3589" s="400"/>
      <c r="F3589" s="401"/>
      <c r="G3589" s="400"/>
      <c r="H3589" s="400"/>
      <c r="I3589" s="400"/>
      <c r="J3589" s="409"/>
      <c r="K3589" s="400"/>
      <c r="L3589" s="400"/>
      <c r="M3589" s="400"/>
      <c r="N3589" s="400"/>
      <c r="O3589" s="400"/>
      <c r="P3589" s="400"/>
      <c r="Q3589" s="400"/>
      <c r="R3589" s="400"/>
      <c r="S3589" s="400"/>
      <c r="T3589" s="400"/>
      <c r="V3589" s="403"/>
      <c r="W3589" s="403"/>
      <c r="X3589" s="403"/>
      <c r="Y3589" s="400"/>
      <c r="Z3589" s="400"/>
      <c r="AA3589" s="400"/>
      <c r="AB3589" s="400"/>
      <c r="AC3589" s="400"/>
      <c r="AD3589" s="400"/>
      <c r="AE3589" s="400"/>
      <c r="AF3589" s="400"/>
      <c r="AG3589" s="408"/>
      <c r="AH3589" s="400"/>
      <c r="AI3589" s="400"/>
      <c r="AJ3589" s="400"/>
      <c r="AK3589" s="400"/>
      <c r="AL3589" s="6"/>
      <c r="AM3589" s="6"/>
      <c r="AN3589" s="8"/>
    </row>
    <row r="3590" spans="1:40">
      <c r="A3590" s="725"/>
      <c r="B3590" s="727"/>
      <c r="C3590" s="726"/>
      <c r="D3590" s="726"/>
      <c r="E3590" s="400"/>
      <c r="F3590" s="401"/>
      <c r="G3590" s="400"/>
      <c r="H3590" s="400"/>
      <c r="I3590" s="400"/>
      <c r="J3590" s="409"/>
      <c r="K3590" s="400"/>
      <c r="L3590" s="400"/>
      <c r="M3590" s="400"/>
      <c r="N3590" s="400"/>
      <c r="O3590" s="400"/>
      <c r="P3590" s="400"/>
      <c r="Q3590" s="400"/>
      <c r="R3590" s="400"/>
      <c r="S3590" s="400"/>
      <c r="T3590" s="400"/>
      <c r="V3590" s="403"/>
      <c r="W3590" s="403"/>
      <c r="X3590" s="403"/>
      <c r="Y3590" s="400"/>
      <c r="Z3590" s="400"/>
      <c r="AA3590" s="400"/>
      <c r="AB3590" s="400"/>
      <c r="AC3590" s="400"/>
      <c r="AD3590" s="400"/>
      <c r="AE3590" s="400"/>
      <c r="AF3590" s="400"/>
      <c r="AG3590" s="408"/>
      <c r="AH3590" s="400"/>
      <c r="AI3590" s="400"/>
      <c r="AJ3590" s="400"/>
      <c r="AK3590" s="400"/>
      <c r="AL3590" s="6"/>
      <c r="AM3590" s="6"/>
      <c r="AN3590" s="8"/>
    </row>
    <row r="3591" spans="1:40">
      <c r="A3591" s="725"/>
      <c r="B3591" s="727"/>
      <c r="C3591" s="726"/>
      <c r="D3591" s="726"/>
      <c r="E3591" s="400"/>
      <c r="F3591" s="401"/>
      <c r="G3591" s="400"/>
      <c r="H3591" s="400"/>
      <c r="I3591" s="400"/>
      <c r="J3591" s="409"/>
      <c r="K3591" s="400"/>
      <c r="L3591" s="400"/>
      <c r="M3591" s="400"/>
      <c r="N3591" s="400"/>
      <c r="O3591" s="400"/>
      <c r="P3591" s="400"/>
      <c r="Q3591" s="400"/>
      <c r="R3591" s="400"/>
      <c r="S3591" s="400"/>
      <c r="T3591" s="400"/>
      <c r="V3591" s="403"/>
      <c r="W3591" s="403"/>
      <c r="X3591" s="403"/>
      <c r="Y3591" s="400"/>
      <c r="Z3591" s="400"/>
      <c r="AA3591" s="400"/>
      <c r="AB3591" s="400"/>
      <c r="AC3591" s="400"/>
      <c r="AD3591" s="400"/>
      <c r="AE3591" s="400"/>
      <c r="AF3591" s="400"/>
      <c r="AG3591" s="408"/>
      <c r="AH3591" s="400"/>
      <c r="AI3591" s="400"/>
      <c r="AJ3591" s="400"/>
      <c r="AK3591" s="400"/>
      <c r="AL3591" s="6"/>
      <c r="AM3591" s="6"/>
      <c r="AN3591" s="8"/>
    </row>
    <row r="3592" spans="1:40">
      <c r="A3592" s="725"/>
      <c r="B3592" s="727"/>
      <c r="C3592" s="726"/>
      <c r="D3592" s="726"/>
      <c r="E3592" s="400"/>
      <c r="F3592" s="401"/>
      <c r="G3592" s="400"/>
      <c r="H3592" s="400"/>
      <c r="I3592" s="400"/>
      <c r="J3592" s="409"/>
      <c r="K3592" s="400"/>
      <c r="L3592" s="400"/>
      <c r="M3592" s="400"/>
      <c r="N3592" s="400"/>
      <c r="O3592" s="400"/>
      <c r="P3592" s="400"/>
      <c r="Q3592" s="400"/>
      <c r="R3592" s="400"/>
      <c r="S3592" s="400"/>
      <c r="T3592" s="400"/>
      <c r="V3592" s="403"/>
      <c r="W3592" s="403"/>
      <c r="X3592" s="403"/>
      <c r="Y3592" s="400"/>
      <c r="Z3592" s="400"/>
      <c r="AA3592" s="400"/>
      <c r="AB3592" s="400"/>
      <c r="AC3592" s="400"/>
      <c r="AD3592" s="400"/>
      <c r="AE3592" s="400"/>
      <c r="AF3592" s="400"/>
      <c r="AG3592" s="408"/>
      <c r="AH3592" s="400"/>
      <c r="AI3592" s="400"/>
      <c r="AJ3592" s="400"/>
      <c r="AK3592" s="400"/>
      <c r="AL3592" s="6"/>
      <c r="AM3592" s="6"/>
      <c r="AN3592" s="8"/>
    </row>
    <row r="3593" spans="1:40">
      <c r="A3593" s="725"/>
      <c r="B3593" s="727"/>
      <c r="C3593" s="726"/>
      <c r="D3593" s="726"/>
      <c r="E3593" s="400"/>
      <c r="F3593" s="401"/>
      <c r="G3593" s="400"/>
      <c r="H3593" s="400"/>
      <c r="I3593" s="400"/>
      <c r="J3593" s="409"/>
      <c r="K3593" s="400"/>
      <c r="L3593" s="400"/>
      <c r="M3593" s="400"/>
      <c r="N3593" s="400"/>
      <c r="O3593" s="400"/>
      <c r="P3593" s="400"/>
      <c r="Q3593" s="400"/>
      <c r="R3593" s="400"/>
      <c r="S3593" s="400"/>
      <c r="T3593" s="400"/>
      <c r="V3593" s="403"/>
      <c r="W3593" s="403"/>
      <c r="X3593" s="403"/>
      <c r="Y3593" s="400"/>
      <c r="Z3593" s="400"/>
      <c r="AA3593" s="400"/>
      <c r="AB3593" s="400"/>
      <c r="AC3593" s="400"/>
      <c r="AD3593" s="400"/>
      <c r="AE3593" s="400"/>
      <c r="AF3593" s="400"/>
      <c r="AG3593" s="408"/>
      <c r="AH3593" s="400"/>
      <c r="AI3593" s="400"/>
      <c r="AJ3593" s="400"/>
      <c r="AK3593" s="400"/>
      <c r="AL3593" s="6"/>
      <c r="AM3593" s="6"/>
      <c r="AN3593" s="8"/>
    </row>
    <row r="3594" spans="1:40">
      <c r="A3594" s="725"/>
      <c r="B3594" s="727"/>
      <c r="C3594" s="726"/>
      <c r="D3594" s="726"/>
      <c r="E3594" s="400"/>
      <c r="F3594" s="401"/>
      <c r="G3594" s="400"/>
      <c r="H3594" s="400"/>
      <c r="I3594" s="400"/>
      <c r="J3594" s="409"/>
      <c r="K3594" s="400"/>
      <c r="L3594" s="400"/>
      <c r="M3594" s="400"/>
      <c r="N3594" s="400"/>
      <c r="O3594" s="400"/>
      <c r="P3594" s="400"/>
      <c r="Q3594" s="400"/>
      <c r="R3594" s="400"/>
      <c r="S3594" s="400"/>
      <c r="T3594" s="400"/>
      <c r="V3594" s="403"/>
      <c r="W3594" s="403"/>
      <c r="X3594" s="403"/>
      <c r="Y3594" s="400"/>
      <c r="Z3594" s="400"/>
      <c r="AA3594" s="400"/>
      <c r="AB3594" s="400"/>
      <c r="AC3594" s="400"/>
      <c r="AD3594" s="400"/>
      <c r="AE3594" s="400"/>
      <c r="AF3594" s="400"/>
      <c r="AG3594" s="408"/>
      <c r="AH3594" s="400"/>
      <c r="AI3594" s="400"/>
      <c r="AJ3594" s="400"/>
      <c r="AK3594" s="400"/>
      <c r="AL3594" s="6"/>
      <c r="AM3594" s="6"/>
      <c r="AN3594" s="8"/>
    </row>
    <row r="3595" spans="1:40">
      <c r="A3595" s="725"/>
      <c r="B3595" s="727"/>
      <c r="C3595" s="726"/>
      <c r="D3595" s="726"/>
      <c r="E3595" s="400"/>
      <c r="F3595" s="401"/>
      <c r="G3595" s="400"/>
      <c r="H3595" s="400"/>
      <c r="I3595" s="400"/>
      <c r="J3595" s="409"/>
      <c r="K3595" s="400"/>
      <c r="L3595" s="400"/>
      <c r="M3595" s="400"/>
      <c r="N3595" s="400"/>
      <c r="O3595" s="400"/>
      <c r="P3595" s="400"/>
      <c r="Q3595" s="400"/>
      <c r="R3595" s="400"/>
      <c r="S3595" s="400"/>
      <c r="T3595" s="400"/>
      <c r="V3595" s="403"/>
      <c r="W3595" s="403"/>
      <c r="X3595" s="403"/>
      <c r="Y3595" s="400"/>
      <c r="Z3595" s="400"/>
      <c r="AA3595" s="400"/>
      <c r="AB3595" s="400"/>
      <c r="AC3595" s="400"/>
      <c r="AD3595" s="400"/>
      <c r="AE3595" s="400"/>
      <c r="AF3595" s="400"/>
      <c r="AG3595" s="408"/>
      <c r="AH3595" s="400"/>
      <c r="AI3595" s="400"/>
      <c r="AJ3595" s="400"/>
      <c r="AK3595" s="400"/>
      <c r="AL3595" s="6"/>
      <c r="AM3595" s="6"/>
      <c r="AN3595" s="8"/>
    </row>
    <row r="3596" spans="1:40">
      <c r="A3596" s="725"/>
      <c r="B3596" s="727"/>
      <c r="C3596" s="726"/>
      <c r="D3596" s="726"/>
      <c r="E3596" s="400"/>
      <c r="F3596" s="401"/>
      <c r="G3596" s="400"/>
      <c r="H3596" s="400"/>
      <c r="I3596" s="400"/>
      <c r="J3596" s="409"/>
      <c r="K3596" s="400"/>
      <c r="L3596" s="400"/>
      <c r="M3596" s="400"/>
      <c r="N3596" s="400"/>
      <c r="O3596" s="400"/>
      <c r="P3596" s="400"/>
      <c r="Q3596" s="400"/>
      <c r="R3596" s="400"/>
      <c r="S3596" s="400"/>
      <c r="T3596" s="400"/>
      <c r="V3596" s="403"/>
      <c r="W3596" s="403"/>
      <c r="X3596" s="403"/>
      <c r="Y3596" s="400"/>
      <c r="Z3596" s="400"/>
      <c r="AA3596" s="400"/>
      <c r="AB3596" s="400"/>
      <c r="AC3596" s="400"/>
      <c r="AD3596" s="400"/>
      <c r="AE3596" s="400"/>
      <c r="AF3596" s="400"/>
      <c r="AG3596" s="408"/>
      <c r="AH3596" s="400"/>
      <c r="AI3596" s="400"/>
      <c r="AJ3596" s="400"/>
      <c r="AK3596" s="400"/>
      <c r="AL3596" s="6"/>
      <c r="AM3596" s="6"/>
      <c r="AN3596" s="8"/>
    </row>
    <row r="3597" spans="1:40">
      <c r="A3597" s="725"/>
      <c r="B3597" s="727"/>
      <c r="C3597" s="726"/>
      <c r="D3597" s="726"/>
      <c r="E3597" s="400"/>
      <c r="F3597" s="401"/>
      <c r="G3597" s="400"/>
      <c r="H3597" s="400"/>
      <c r="I3597" s="400"/>
      <c r="J3597" s="409"/>
      <c r="K3597" s="400"/>
      <c r="L3597" s="400"/>
      <c r="M3597" s="400"/>
      <c r="N3597" s="400"/>
      <c r="O3597" s="400"/>
      <c r="P3597" s="400"/>
      <c r="Q3597" s="400"/>
      <c r="R3597" s="400"/>
      <c r="S3597" s="400"/>
      <c r="T3597" s="400"/>
      <c r="W3597" s="403"/>
      <c r="X3597" s="403"/>
      <c r="Y3597" s="400"/>
      <c r="Z3597" s="400"/>
      <c r="AA3597" s="400"/>
      <c r="AB3597" s="400"/>
      <c r="AC3597" s="400"/>
      <c r="AD3597" s="400"/>
      <c r="AE3597" s="400"/>
      <c r="AF3597" s="400"/>
      <c r="AG3597" s="408"/>
      <c r="AH3597" s="400"/>
      <c r="AI3597" s="400"/>
      <c r="AJ3597" s="400"/>
      <c r="AK3597" s="400"/>
      <c r="AL3597" s="6"/>
      <c r="AM3597" s="6"/>
      <c r="AN3597" s="8"/>
    </row>
    <row r="3598" spans="1:40">
      <c r="A3598" s="725"/>
      <c r="B3598" s="727"/>
      <c r="C3598" s="726"/>
      <c r="D3598" s="726"/>
      <c r="E3598" s="400"/>
      <c r="F3598" s="401"/>
      <c r="G3598" s="400"/>
      <c r="H3598" s="400"/>
      <c r="I3598" s="400"/>
      <c r="J3598" s="409"/>
      <c r="K3598" s="400"/>
      <c r="L3598" s="400"/>
      <c r="M3598" s="400"/>
      <c r="N3598" s="400"/>
      <c r="O3598" s="400"/>
      <c r="P3598" s="400"/>
      <c r="Q3598" s="400"/>
      <c r="R3598" s="400"/>
      <c r="S3598" s="400"/>
      <c r="T3598" s="400"/>
      <c r="V3598" s="403"/>
      <c r="W3598" s="403"/>
      <c r="X3598" s="403"/>
      <c r="Y3598" s="400"/>
      <c r="Z3598" s="400"/>
      <c r="AA3598" s="400"/>
      <c r="AB3598" s="400"/>
      <c r="AC3598" s="400"/>
      <c r="AD3598" s="400"/>
      <c r="AE3598" s="400"/>
      <c r="AF3598" s="400"/>
      <c r="AG3598" s="408"/>
      <c r="AH3598" s="400"/>
      <c r="AI3598" s="400"/>
      <c r="AJ3598" s="400"/>
      <c r="AK3598" s="400"/>
      <c r="AL3598" s="6"/>
      <c r="AM3598" s="6"/>
      <c r="AN3598" s="8"/>
    </row>
    <row r="3599" spans="1:40">
      <c r="A3599" s="725"/>
      <c r="B3599" s="727"/>
      <c r="C3599" s="726"/>
      <c r="D3599" s="726"/>
      <c r="E3599" s="400"/>
      <c r="F3599" s="401"/>
      <c r="G3599" s="400"/>
      <c r="H3599" s="400"/>
      <c r="I3599" s="400"/>
      <c r="J3599" s="409"/>
      <c r="K3599" s="400"/>
      <c r="L3599" s="400"/>
      <c r="M3599" s="400"/>
      <c r="N3599" s="400"/>
      <c r="O3599" s="400"/>
      <c r="P3599" s="400"/>
      <c r="Q3599" s="400"/>
      <c r="R3599" s="400"/>
      <c r="S3599" s="400"/>
      <c r="T3599" s="400"/>
      <c r="V3599" s="403"/>
      <c r="W3599" s="403"/>
      <c r="X3599" s="403"/>
      <c r="Y3599" s="400"/>
      <c r="Z3599" s="400"/>
      <c r="AA3599" s="400"/>
      <c r="AB3599" s="400"/>
      <c r="AC3599" s="400"/>
      <c r="AD3599" s="400"/>
      <c r="AE3599" s="400"/>
      <c r="AF3599" s="400"/>
      <c r="AG3599" s="408"/>
      <c r="AH3599" s="400"/>
      <c r="AI3599" s="400"/>
      <c r="AJ3599" s="400"/>
      <c r="AK3599" s="400"/>
      <c r="AL3599" s="6"/>
      <c r="AM3599" s="6"/>
      <c r="AN3599" s="8"/>
    </row>
    <row r="3600" spans="1:40">
      <c r="A3600" s="725"/>
      <c r="B3600" s="727"/>
      <c r="C3600" s="726"/>
      <c r="D3600" s="726"/>
      <c r="E3600" s="400"/>
      <c r="F3600" s="401"/>
      <c r="G3600" s="400"/>
      <c r="H3600" s="400"/>
      <c r="I3600" s="400"/>
      <c r="J3600" s="409"/>
      <c r="K3600" s="400"/>
      <c r="L3600" s="400"/>
      <c r="M3600" s="400"/>
      <c r="N3600" s="400"/>
      <c r="O3600" s="400"/>
      <c r="P3600" s="400"/>
      <c r="Q3600" s="400"/>
      <c r="R3600" s="400"/>
      <c r="S3600" s="400"/>
      <c r="T3600" s="400"/>
      <c r="V3600" s="403"/>
      <c r="W3600" s="403"/>
      <c r="X3600" s="403"/>
      <c r="Y3600" s="400"/>
      <c r="Z3600" s="400"/>
      <c r="AA3600" s="400"/>
      <c r="AB3600" s="400"/>
      <c r="AC3600" s="400"/>
      <c r="AD3600" s="400"/>
      <c r="AE3600" s="400"/>
      <c r="AF3600" s="400"/>
      <c r="AG3600" s="408"/>
      <c r="AH3600" s="400"/>
      <c r="AI3600" s="400"/>
      <c r="AJ3600" s="400"/>
      <c r="AK3600" s="400"/>
      <c r="AL3600" s="6"/>
      <c r="AM3600" s="6"/>
      <c r="AN3600" s="8"/>
    </row>
    <row r="3601" spans="1:40">
      <c r="A3601" s="725"/>
      <c r="B3601" s="727"/>
      <c r="C3601" s="726"/>
      <c r="D3601" s="726"/>
      <c r="E3601" s="400"/>
      <c r="F3601" s="401"/>
      <c r="G3601" s="400"/>
      <c r="H3601" s="400"/>
      <c r="I3601" s="400"/>
      <c r="J3601" s="409"/>
      <c r="K3601" s="400"/>
      <c r="L3601" s="400"/>
      <c r="M3601" s="400"/>
      <c r="N3601" s="400"/>
      <c r="O3601" s="400"/>
      <c r="P3601" s="400"/>
      <c r="Q3601" s="400"/>
      <c r="R3601" s="400"/>
      <c r="S3601" s="400"/>
      <c r="T3601" s="400"/>
      <c r="V3601" s="403"/>
      <c r="W3601" s="403"/>
      <c r="X3601" s="403"/>
      <c r="Y3601" s="400"/>
      <c r="Z3601" s="400"/>
      <c r="AA3601" s="400"/>
      <c r="AB3601" s="400"/>
      <c r="AC3601" s="400"/>
      <c r="AD3601" s="400"/>
      <c r="AE3601" s="400"/>
      <c r="AF3601" s="400"/>
      <c r="AG3601" s="408"/>
      <c r="AH3601" s="400"/>
      <c r="AI3601" s="400"/>
      <c r="AJ3601" s="400"/>
      <c r="AK3601" s="400"/>
      <c r="AL3601" s="6"/>
      <c r="AM3601" s="6"/>
      <c r="AN3601" s="8"/>
    </row>
    <row r="3602" spans="1:40">
      <c r="A3602" s="725"/>
      <c r="B3602" s="727"/>
      <c r="C3602" s="726"/>
      <c r="D3602" s="726"/>
      <c r="E3602" s="400"/>
      <c r="F3602" s="401"/>
      <c r="G3602" s="400"/>
      <c r="H3602" s="400"/>
      <c r="I3602" s="400"/>
      <c r="J3602" s="409"/>
      <c r="K3602" s="400"/>
      <c r="L3602" s="400"/>
      <c r="M3602" s="400"/>
      <c r="N3602" s="400"/>
      <c r="O3602" s="400"/>
      <c r="P3602" s="400"/>
      <c r="Q3602" s="400"/>
      <c r="R3602" s="400"/>
      <c r="S3602" s="400"/>
      <c r="T3602" s="400"/>
      <c r="V3602" s="403"/>
      <c r="W3602" s="403"/>
      <c r="X3602" s="403"/>
      <c r="Y3602" s="400"/>
      <c r="Z3602" s="400"/>
      <c r="AA3602" s="400"/>
      <c r="AB3602" s="400"/>
      <c r="AC3602" s="400"/>
      <c r="AD3602" s="400"/>
      <c r="AE3602" s="400"/>
      <c r="AF3602" s="400"/>
      <c r="AG3602" s="408"/>
      <c r="AH3602" s="400"/>
      <c r="AI3602" s="400"/>
      <c r="AJ3602" s="400"/>
      <c r="AK3602" s="400"/>
      <c r="AL3602" s="6"/>
      <c r="AM3602" s="6"/>
      <c r="AN3602" s="8"/>
    </row>
    <row r="3603" spans="1:40">
      <c r="A3603" s="725"/>
      <c r="B3603" s="727"/>
      <c r="C3603" s="726"/>
      <c r="D3603" s="726"/>
      <c r="E3603" s="400"/>
      <c r="F3603" s="401"/>
      <c r="G3603" s="400"/>
      <c r="H3603" s="400"/>
      <c r="I3603" s="400"/>
      <c r="J3603" s="409"/>
      <c r="K3603" s="400"/>
      <c r="L3603" s="400"/>
      <c r="M3603" s="400"/>
      <c r="N3603" s="400"/>
      <c r="O3603" s="400"/>
      <c r="P3603" s="400"/>
      <c r="Q3603" s="400"/>
      <c r="R3603" s="400"/>
      <c r="S3603" s="400"/>
      <c r="T3603" s="400"/>
      <c r="V3603" s="403"/>
      <c r="W3603" s="403"/>
      <c r="X3603" s="403"/>
      <c r="Y3603" s="400"/>
      <c r="Z3603" s="400"/>
      <c r="AA3603" s="400"/>
      <c r="AB3603" s="400"/>
      <c r="AC3603" s="400"/>
      <c r="AD3603" s="400"/>
      <c r="AE3603" s="400"/>
      <c r="AF3603" s="400"/>
      <c r="AG3603" s="408"/>
      <c r="AH3603" s="400"/>
      <c r="AI3603" s="400"/>
      <c r="AJ3603" s="400"/>
      <c r="AK3603" s="400"/>
      <c r="AL3603" s="6"/>
      <c r="AM3603" s="6"/>
      <c r="AN3603" s="8"/>
    </row>
    <row r="3604" spans="1:40">
      <c r="A3604" s="725"/>
      <c r="B3604" s="727"/>
      <c r="C3604" s="726"/>
      <c r="D3604" s="726"/>
      <c r="E3604" s="400"/>
      <c r="F3604" s="401"/>
      <c r="G3604" s="400"/>
      <c r="H3604" s="400"/>
      <c r="I3604" s="400"/>
      <c r="J3604" s="409"/>
      <c r="K3604" s="400"/>
      <c r="L3604" s="400"/>
      <c r="M3604" s="400"/>
      <c r="N3604" s="400"/>
      <c r="O3604" s="400"/>
      <c r="P3604" s="400"/>
      <c r="Q3604" s="400"/>
      <c r="R3604" s="400"/>
      <c r="S3604" s="400"/>
      <c r="T3604" s="400"/>
      <c r="V3604" s="403"/>
      <c r="W3604" s="403"/>
      <c r="X3604" s="403"/>
      <c r="Y3604" s="400"/>
      <c r="Z3604" s="400"/>
      <c r="AA3604" s="400"/>
      <c r="AB3604" s="400"/>
      <c r="AC3604" s="400"/>
      <c r="AD3604" s="400"/>
      <c r="AE3604" s="400"/>
      <c r="AF3604" s="400"/>
      <c r="AG3604" s="408"/>
      <c r="AH3604" s="400"/>
      <c r="AI3604" s="400"/>
      <c r="AJ3604" s="400"/>
      <c r="AK3604" s="400"/>
      <c r="AL3604" s="6"/>
      <c r="AM3604" s="6"/>
      <c r="AN3604" s="8"/>
    </row>
    <row r="3605" spans="1:40">
      <c r="A3605" s="725"/>
      <c r="B3605" s="727"/>
      <c r="C3605" s="726"/>
      <c r="D3605" s="726"/>
      <c r="E3605" s="400"/>
      <c r="F3605" s="401"/>
      <c r="G3605" s="400"/>
      <c r="H3605" s="400"/>
      <c r="I3605" s="400"/>
      <c r="J3605" s="409"/>
      <c r="K3605" s="400"/>
      <c r="L3605" s="400"/>
      <c r="M3605" s="400"/>
      <c r="N3605" s="400"/>
      <c r="O3605" s="400"/>
      <c r="P3605" s="400"/>
      <c r="Q3605" s="400"/>
      <c r="R3605" s="400"/>
      <c r="S3605" s="400"/>
      <c r="T3605" s="400"/>
      <c r="V3605" s="403"/>
      <c r="W3605" s="403"/>
      <c r="X3605" s="403"/>
      <c r="Y3605" s="400"/>
      <c r="Z3605" s="400"/>
      <c r="AA3605" s="400"/>
      <c r="AB3605" s="400"/>
      <c r="AC3605" s="400"/>
      <c r="AD3605" s="400"/>
      <c r="AE3605" s="400"/>
      <c r="AF3605" s="400"/>
      <c r="AG3605" s="408"/>
      <c r="AH3605" s="400"/>
      <c r="AI3605" s="400"/>
      <c r="AJ3605" s="400"/>
      <c r="AK3605" s="400"/>
      <c r="AL3605" s="6"/>
      <c r="AM3605" s="6"/>
      <c r="AN3605" s="8"/>
    </row>
    <row r="3606" spans="1:40">
      <c r="A3606" s="725"/>
      <c r="B3606" s="727"/>
      <c r="C3606" s="726"/>
      <c r="D3606" s="726"/>
      <c r="E3606" s="400"/>
      <c r="F3606" s="401"/>
      <c r="G3606" s="400"/>
      <c r="H3606" s="400"/>
      <c r="I3606" s="400"/>
      <c r="J3606" s="409"/>
      <c r="K3606" s="400"/>
      <c r="L3606" s="400"/>
      <c r="M3606" s="400"/>
      <c r="N3606" s="400"/>
      <c r="O3606" s="400"/>
      <c r="P3606" s="400"/>
      <c r="Q3606" s="400"/>
      <c r="R3606" s="400"/>
      <c r="S3606" s="400"/>
      <c r="T3606" s="400"/>
      <c r="V3606" s="403"/>
      <c r="W3606" s="403"/>
      <c r="X3606" s="403"/>
      <c r="Y3606" s="400"/>
      <c r="Z3606" s="400"/>
      <c r="AA3606" s="400"/>
      <c r="AB3606" s="400"/>
      <c r="AC3606" s="400"/>
      <c r="AD3606" s="400"/>
      <c r="AE3606" s="400"/>
      <c r="AF3606" s="400"/>
      <c r="AG3606" s="408"/>
      <c r="AH3606" s="400"/>
      <c r="AI3606" s="400"/>
      <c r="AJ3606" s="400"/>
      <c r="AK3606" s="400"/>
      <c r="AL3606" s="6"/>
      <c r="AM3606" s="6"/>
      <c r="AN3606" s="8"/>
    </row>
    <row r="3607" spans="1:40">
      <c r="A3607" s="725"/>
      <c r="B3607" s="727"/>
      <c r="C3607" s="726"/>
      <c r="D3607" s="726"/>
      <c r="E3607" s="400"/>
      <c r="F3607" s="401"/>
      <c r="G3607" s="400"/>
      <c r="H3607" s="400"/>
      <c r="I3607" s="400"/>
      <c r="J3607" s="409"/>
      <c r="K3607" s="400"/>
      <c r="L3607" s="400"/>
      <c r="M3607" s="400"/>
      <c r="N3607" s="400"/>
      <c r="O3607" s="400"/>
      <c r="P3607" s="400"/>
      <c r="Q3607" s="400"/>
      <c r="R3607" s="400"/>
      <c r="S3607" s="400"/>
      <c r="T3607" s="400"/>
      <c r="V3607" s="403"/>
      <c r="W3607" s="403"/>
      <c r="X3607" s="403"/>
      <c r="Y3607" s="400"/>
      <c r="Z3607" s="400"/>
      <c r="AA3607" s="400"/>
      <c r="AB3607" s="400"/>
      <c r="AC3607" s="400"/>
      <c r="AD3607" s="400"/>
      <c r="AE3607" s="400"/>
      <c r="AF3607" s="400"/>
      <c r="AG3607" s="408"/>
      <c r="AH3607" s="400"/>
      <c r="AI3607" s="400"/>
      <c r="AJ3607" s="400"/>
      <c r="AK3607" s="400"/>
      <c r="AL3607" s="6"/>
      <c r="AM3607" s="6"/>
      <c r="AN3607" s="8"/>
    </row>
    <row r="3608" spans="1:40">
      <c r="A3608" s="725"/>
      <c r="B3608" s="727"/>
      <c r="C3608" s="726"/>
      <c r="D3608" s="726"/>
      <c r="E3608" s="400"/>
      <c r="F3608" s="401"/>
      <c r="G3608" s="400"/>
      <c r="H3608" s="400"/>
      <c r="I3608" s="400"/>
      <c r="J3608" s="409"/>
      <c r="K3608" s="400"/>
      <c r="L3608" s="400"/>
      <c r="M3608" s="400"/>
      <c r="N3608" s="400"/>
      <c r="O3608" s="400"/>
      <c r="P3608" s="400"/>
      <c r="Q3608" s="400"/>
      <c r="R3608" s="400"/>
      <c r="S3608" s="400"/>
      <c r="T3608" s="400"/>
      <c r="V3608" s="403"/>
      <c r="W3608" s="403"/>
      <c r="X3608" s="403"/>
      <c r="Y3608" s="400"/>
      <c r="Z3608" s="400"/>
      <c r="AA3608" s="400"/>
      <c r="AB3608" s="400"/>
      <c r="AC3608" s="400"/>
      <c r="AD3608" s="400"/>
      <c r="AE3608" s="400"/>
      <c r="AF3608" s="400"/>
      <c r="AG3608" s="408"/>
      <c r="AH3608" s="400"/>
      <c r="AI3608" s="400"/>
      <c r="AJ3608" s="400"/>
      <c r="AK3608" s="400"/>
      <c r="AL3608" s="6"/>
      <c r="AM3608" s="6"/>
      <c r="AN3608" s="8"/>
    </row>
    <row r="3609" spans="1:40">
      <c r="A3609" s="725"/>
      <c r="B3609" s="727"/>
      <c r="C3609" s="726"/>
      <c r="D3609" s="726"/>
      <c r="E3609" s="400"/>
      <c r="F3609" s="401"/>
      <c r="G3609" s="400"/>
      <c r="H3609" s="400"/>
      <c r="I3609" s="400"/>
      <c r="J3609" s="409"/>
      <c r="K3609" s="400"/>
      <c r="L3609" s="400"/>
      <c r="M3609" s="400"/>
      <c r="N3609" s="400"/>
      <c r="O3609" s="400"/>
      <c r="P3609" s="400"/>
      <c r="Q3609" s="400"/>
      <c r="R3609" s="400"/>
      <c r="S3609" s="400"/>
      <c r="T3609" s="400"/>
      <c r="V3609" s="403"/>
      <c r="W3609" s="403"/>
      <c r="X3609" s="403"/>
      <c r="Y3609" s="400"/>
      <c r="Z3609" s="400"/>
      <c r="AA3609" s="400"/>
      <c r="AB3609" s="400"/>
      <c r="AC3609" s="400"/>
      <c r="AD3609" s="400"/>
      <c r="AE3609" s="400"/>
      <c r="AF3609" s="400"/>
      <c r="AG3609" s="408"/>
      <c r="AH3609" s="400"/>
      <c r="AI3609" s="400"/>
      <c r="AJ3609" s="400"/>
      <c r="AK3609" s="400"/>
      <c r="AL3609" s="6"/>
      <c r="AM3609" s="6"/>
      <c r="AN3609" s="8"/>
    </row>
    <row r="3610" spans="1:40">
      <c r="A3610" s="725"/>
      <c r="B3610" s="727"/>
      <c r="C3610" s="726"/>
      <c r="D3610" s="726"/>
      <c r="E3610" s="400"/>
      <c r="F3610" s="401"/>
      <c r="G3610" s="400"/>
      <c r="H3610" s="400"/>
      <c r="I3610" s="400"/>
      <c r="J3610" s="409"/>
      <c r="K3610" s="400"/>
      <c r="L3610" s="400"/>
      <c r="M3610" s="400"/>
      <c r="N3610" s="400"/>
      <c r="O3610" s="400"/>
      <c r="P3610" s="400"/>
      <c r="Q3610" s="400"/>
      <c r="R3610" s="400"/>
      <c r="S3610" s="400"/>
      <c r="T3610" s="400"/>
      <c r="V3610" s="403"/>
      <c r="W3610" s="403"/>
      <c r="X3610" s="403"/>
      <c r="Y3610" s="400"/>
      <c r="Z3610" s="400"/>
      <c r="AA3610" s="400"/>
      <c r="AB3610" s="400"/>
      <c r="AC3610" s="400"/>
      <c r="AD3610" s="400"/>
      <c r="AE3610" s="400"/>
      <c r="AF3610" s="400"/>
      <c r="AG3610" s="408"/>
      <c r="AH3610" s="400"/>
      <c r="AI3610" s="400"/>
      <c r="AJ3610" s="400"/>
      <c r="AK3610" s="400"/>
      <c r="AL3610" s="6"/>
      <c r="AM3610" s="6"/>
      <c r="AN3610" s="8"/>
    </row>
    <row r="3611" spans="1:40">
      <c r="A3611" s="725"/>
      <c r="B3611" s="727"/>
      <c r="C3611" s="726"/>
      <c r="D3611" s="726"/>
      <c r="E3611" s="400"/>
      <c r="F3611" s="401"/>
      <c r="G3611" s="400"/>
      <c r="H3611" s="400"/>
      <c r="I3611" s="400"/>
      <c r="J3611" s="409"/>
      <c r="K3611" s="400"/>
      <c r="L3611" s="400"/>
      <c r="M3611" s="400"/>
      <c r="N3611" s="400"/>
      <c r="O3611" s="400"/>
      <c r="P3611" s="400"/>
      <c r="Q3611" s="400"/>
      <c r="R3611" s="400"/>
      <c r="S3611" s="400"/>
      <c r="T3611" s="400"/>
      <c r="V3611" s="403"/>
      <c r="W3611" s="403"/>
      <c r="X3611" s="403"/>
      <c r="Y3611" s="400"/>
      <c r="Z3611" s="400"/>
      <c r="AA3611" s="400"/>
      <c r="AB3611" s="400"/>
      <c r="AC3611" s="400"/>
      <c r="AD3611" s="400"/>
      <c r="AE3611" s="400"/>
      <c r="AF3611" s="400"/>
      <c r="AG3611" s="408"/>
      <c r="AH3611" s="400"/>
      <c r="AI3611" s="400"/>
      <c r="AJ3611" s="400"/>
      <c r="AK3611" s="400"/>
      <c r="AL3611" s="6"/>
      <c r="AM3611" s="6"/>
      <c r="AN3611" s="8"/>
    </row>
    <row r="3612" spans="1:40">
      <c r="A3612" s="725"/>
      <c r="B3612" s="727"/>
      <c r="C3612" s="726"/>
      <c r="D3612" s="726"/>
      <c r="E3612" s="400"/>
      <c r="F3612" s="401"/>
      <c r="G3612" s="400"/>
      <c r="H3612" s="400"/>
      <c r="I3612" s="400"/>
      <c r="J3612" s="409"/>
      <c r="K3612" s="400"/>
      <c r="L3612" s="400"/>
      <c r="M3612" s="400"/>
      <c r="N3612" s="400"/>
      <c r="O3612" s="400"/>
      <c r="P3612" s="400"/>
      <c r="Q3612" s="400"/>
      <c r="R3612" s="400"/>
      <c r="S3612" s="400"/>
      <c r="T3612" s="400"/>
      <c r="V3612" s="403"/>
      <c r="W3612" s="403"/>
      <c r="X3612" s="403"/>
      <c r="Y3612" s="400"/>
      <c r="Z3612" s="400"/>
      <c r="AA3612" s="400"/>
      <c r="AB3612" s="400"/>
      <c r="AC3612" s="400"/>
      <c r="AD3612" s="400"/>
      <c r="AE3612" s="400"/>
      <c r="AF3612" s="400"/>
      <c r="AG3612" s="408"/>
      <c r="AH3612" s="400"/>
      <c r="AI3612" s="400"/>
      <c r="AJ3612" s="400"/>
      <c r="AK3612" s="400"/>
      <c r="AL3612" s="6"/>
      <c r="AM3612" s="6"/>
      <c r="AN3612" s="8"/>
    </row>
    <row r="3613" spans="1:40">
      <c r="A3613" s="725"/>
      <c r="B3613" s="727"/>
      <c r="C3613" s="726"/>
      <c r="D3613" s="726"/>
      <c r="E3613" s="400"/>
      <c r="F3613" s="401"/>
      <c r="G3613" s="400"/>
      <c r="H3613" s="400"/>
      <c r="I3613" s="400"/>
      <c r="J3613" s="409"/>
      <c r="K3613" s="400"/>
      <c r="L3613" s="400"/>
      <c r="M3613" s="400"/>
      <c r="N3613" s="400"/>
      <c r="O3613" s="400"/>
      <c r="P3613" s="400"/>
      <c r="Q3613" s="400"/>
      <c r="R3613" s="400"/>
      <c r="S3613" s="400"/>
      <c r="T3613" s="400"/>
      <c r="V3613" s="403"/>
      <c r="W3613" s="403"/>
      <c r="X3613" s="403"/>
      <c r="Y3613" s="400"/>
      <c r="Z3613" s="400"/>
      <c r="AA3613" s="400"/>
      <c r="AB3613" s="400"/>
      <c r="AC3613" s="400"/>
      <c r="AD3613" s="400"/>
      <c r="AE3613" s="400"/>
      <c r="AF3613" s="400"/>
      <c r="AG3613" s="408"/>
      <c r="AH3613" s="400"/>
      <c r="AI3613" s="400"/>
      <c r="AJ3613" s="400"/>
      <c r="AK3613" s="400"/>
      <c r="AL3613" s="6"/>
      <c r="AM3613" s="6"/>
      <c r="AN3613" s="8"/>
    </row>
    <row r="3614" spans="1:40">
      <c r="A3614" s="725"/>
      <c r="B3614" s="727"/>
      <c r="C3614" s="726"/>
      <c r="D3614" s="726"/>
      <c r="E3614" s="400"/>
      <c r="F3614" s="401"/>
      <c r="G3614" s="400"/>
      <c r="H3614" s="400"/>
      <c r="I3614" s="400"/>
      <c r="J3614" s="409"/>
      <c r="K3614" s="400"/>
      <c r="L3614" s="400"/>
      <c r="M3614" s="400"/>
      <c r="N3614" s="400"/>
      <c r="O3614" s="400"/>
      <c r="P3614" s="400"/>
      <c r="Q3614" s="400"/>
      <c r="R3614" s="400"/>
      <c r="S3614" s="400"/>
      <c r="T3614" s="400"/>
      <c r="V3614" s="403"/>
      <c r="W3614" s="403"/>
      <c r="X3614" s="403"/>
      <c r="Y3614" s="400"/>
      <c r="Z3614" s="400"/>
      <c r="AA3614" s="400"/>
      <c r="AB3614" s="400"/>
      <c r="AC3614" s="400"/>
      <c r="AD3614" s="400"/>
      <c r="AE3614" s="400"/>
      <c r="AF3614" s="400"/>
      <c r="AG3614" s="408"/>
      <c r="AH3614" s="400"/>
      <c r="AI3614" s="400"/>
      <c r="AJ3614" s="400"/>
      <c r="AK3614" s="400"/>
      <c r="AL3614" s="6"/>
      <c r="AM3614" s="6"/>
      <c r="AN3614" s="8"/>
    </row>
    <row r="3615" spans="1:40">
      <c r="A3615" s="725"/>
      <c r="B3615" s="727"/>
      <c r="C3615" s="726"/>
      <c r="D3615" s="726"/>
      <c r="E3615" s="400"/>
      <c r="F3615" s="401"/>
      <c r="G3615" s="400"/>
      <c r="H3615" s="400"/>
      <c r="I3615" s="400"/>
      <c r="J3615" s="409"/>
      <c r="K3615" s="400"/>
      <c r="L3615" s="400"/>
      <c r="M3615" s="400"/>
      <c r="N3615" s="400"/>
      <c r="O3615" s="400"/>
      <c r="P3615" s="400"/>
      <c r="Q3615" s="400"/>
      <c r="R3615" s="400"/>
      <c r="S3615" s="400"/>
      <c r="T3615" s="400"/>
      <c r="V3615" s="403"/>
      <c r="W3615" s="403"/>
      <c r="X3615" s="403"/>
      <c r="Y3615" s="400"/>
      <c r="Z3615" s="400"/>
      <c r="AA3615" s="400"/>
      <c r="AB3615" s="400"/>
      <c r="AC3615" s="400"/>
      <c r="AD3615" s="400"/>
      <c r="AE3615" s="400"/>
      <c r="AF3615" s="400"/>
      <c r="AG3615" s="408"/>
      <c r="AH3615" s="400"/>
      <c r="AI3615" s="400"/>
      <c r="AJ3615" s="400"/>
      <c r="AK3615" s="400"/>
      <c r="AL3615" s="6"/>
      <c r="AM3615" s="6"/>
      <c r="AN3615" s="8"/>
    </row>
    <row r="3616" spans="1:40">
      <c r="A3616" s="725"/>
      <c r="B3616" s="727"/>
      <c r="C3616" s="726"/>
      <c r="D3616" s="726"/>
      <c r="E3616" s="400"/>
      <c r="F3616" s="401"/>
      <c r="G3616" s="400"/>
      <c r="H3616" s="400"/>
      <c r="I3616" s="400"/>
      <c r="J3616" s="409"/>
      <c r="K3616" s="400"/>
      <c r="L3616" s="400"/>
      <c r="M3616" s="400"/>
      <c r="N3616" s="400"/>
      <c r="O3616" s="400"/>
      <c r="P3616" s="400"/>
      <c r="Q3616" s="400"/>
      <c r="R3616" s="400"/>
      <c r="S3616" s="400"/>
      <c r="T3616" s="400"/>
      <c r="V3616" s="403"/>
      <c r="W3616" s="403"/>
      <c r="X3616" s="403"/>
      <c r="Y3616" s="400"/>
      <c r="Z3616" s="400"/>
      <c r="AA3616" s="400"/>
      <c r="AB3616" s="400"/>
      <c r="AC3616" s="400"/>
      <c r="AD3616" s="400"/>
      <c r="AE3616" s="400"/>
      <c r="AF3616" s="400"/>
      <c r="AG3616" s="408"/>
      <c r="AH3616" s="400"/>
      <c r="AI3616" s="400"/>
      <c r="AJ3616" s="400"/>
      <c r="AK3616" s="400"/>
      <c r="AL3616" s="6"/>
      <c r="AM3616" s="6"/>
      <c r="AN3616" s="8"/>
    </row>
    <row r="3617" spans="1:40">
      <c r="A3617" s="725"/>
      <c r="B3617" s="727"/>
      <c r="C3617" s="726"/>
      <c r="D3617" s="726"/>
      <c r="E3617" s="400"/>
      <c r="F3617" s="401"/>
      <c r="G3617" s="400"/>
      <c r="H3617" s="400"/>
      <c r="I3617" s="400"/>
      <c r="J3617" s="409"/>
      <c r="K3617" s="400"/>
      <c r="L3617" s="400"/>
      <c r="M3617" s="400"/>
      <c r="N3617" s="400"/>
      <c r="O3617" s="400"/>
      <c r="P3617" s="400"/>
      <c r="Q3617" s="400"/>
      <c r="R3617" s="400"/>
      <c r="S3617" s="400"/>
      <c r="T3617" s="400"/>
      <c r="V3617" s="403"/>
      <c r="W3617" s="403"/>
      <c r="X3617" s="403"/>
      <c r="Y3617" s="400"/>
      <c r="Z3617" s="400"/>
      <c r="AA3617" s="400"/>
      <c r="AB3617" s="400"/>
      <c r="AC3617" s="400"/>
      <c r="AD3617" s="400"/>
      <c r="AE3617" s="400"/>
      <c r="AF3617" s="400"/>
      <c r="AG3617" s="408"/>
      <c r="AH3617" s="400"/>
      <c r="AI3617" s="400"/>
      <c r="AJ3617" s="400"/>
      <c r="AK3617" s="400"/>
      <c r="AL3617" s="6"/>
      <c r="AM3617" s="6"/>
      <c r="AN3617" s="8"/>
    </row>
    <row r="3618" spans="1:40">
      <c r="A3618" s="725"/>
      <c r="B3618" s="727"/>
      <c r="C3618" s="726"/>
      <c r="D3618" s="726"/>
      <c r="E3618" s="400"/>
      <c r="F3618" s="401"/>
      <c r="G3618" s="400"/>
      <c r="H3618" s="400"/>
      <c r="I3618" s="400"/>
      <c r="J3618" s="409"/>
      <c r="K3618" s="400"/>
      <c r="L3618" s="400"/>
      <c r="M3618" s="400"/>
      <c r="N3618" s="400"/>
      <c r="O3618" s="400"/>
      <c r="P3618" s="400"/>
      <c r="Q3618" s="400"/>
      <c r="R3618" s="400"/>
      <c r="S3618" s="400"/>
      <c r="T3618" s="400"/>
      <c r="V3618" s="403"/>
      <c r="W3618" s="403"/>
      <c r="X3618" s="403"/>
      <c r="Y3618" s="400"/>
      <c r="Z3618" s="400"/>
      <c r="AA3618" s="400"/>
      <c r="AB3618" s="400"/>
      <c r="AC3618" s="400"/>
      <c r="AD3618" s="400"/>
      <c r="AE3618" s="400"/>
      <c r="AF3618" s="400"/>
      <c r="AG3618" s="408"/>
      <c r="AH3618" s="400"/>
      <c r="AI3618" s="400"/>
      <c r="AJ3618" s="400"/>
      <c r="AK3618" s="400"/>
      <c r="AL3618" s="6"/>
      <c r="AM3618" s="6"/>
      <c r="AN3618" s="8"/>
    </row>
    <row r="3619" spans="1:40">
      <c r="A3619" s="725"/>
      <c r="B3619" s="727"/>
      <c r="C3619" s="726"/>
      <c r="D3619" s="726"/>
      <c r="E3619" s="400"/>
      <c r="F3619" s="401"/>
      <c r="G3619" s="400"/>
      <c r="H3619" s="400"/>
      <c r="I3619" s="400"/>
      <c r="J3619" s="409"/>
      <c r="K3619" s="400"/>
      <c r="L3619" s="400"/>
      <c r="M3619" s="400"/>
      <c r="N3619" s="400"/>
      <c r="O3619" s="400"/>
      <c r="P3619" s="400"/>
      <c r="Q3619" s="400"/>
      <c r="R3619" s="400"/>
      <c r="S3619" s="400"/>
      <c r="T3619" s="400"/>
      <c r="V3619" s="403"/>
      <c r="W3619" s="403"/>
      <c r="X3619" s="403"/>
      <c r="Y3619" s="400"/>
      <c r="Z3619" s="400"/>
      <c r="AA3619" s="400"/>
      <c r="AB3619" s="400"/>
      <c r="AC3619" s="400"/>
      <c r="AD3619" s="400"/>
      <c r="AE3619" s="400"/>
      <c r="AF3619" s="400"/>
      <c r="AG3619" s="408"/>
      <c r="AH3619" s="400"/>
      <c r="AI3619" s="400"/>
      <c r="AJ3619" s="400"/>
      <c r="AK3619" s="400"/>
      <c r="AL3619" s="6"/>
      <c r="AM3619" s="6"/>
      <c r="AN3619" s="8"/>
    </row>
    <row r="3620" spans="1:40">
      <c r="A3620" s="725"/>
      <c r="B3620" s="727"/>
      <c r="C3620" s="726"/>
      <c r="D3620" s="726"/>
      <c r="E3620" s="400"/>
      <c r="F3620" s="401"/>
      <c r="G3620" s="400"/>
      <c r="H3620" s="400"/>
      <c r="I3620" s="400"/>
      <c r="J3620" s="409"/>
      <c r="K3620" s="400"/>
      <c r="L3620" s="400"/>
      <c r="M3620" s="400"/>
      <c r="N3620" s="400"/>
      <c r="O3620" s="400"/>
      <c r="P3620" s="400"/>
      <c r="Q3620" s="400"/>
      <c r="R3620" s="400"/>
      <c r="S3620" s="400"/>
      <c r="T3620" s="400"/>
      <c r="V3620" s="403"/>
      <c r="W3620" s="403"/>
      <c r="X3620" s="403"/>
      <c r="Y3620" s="400"/>
      <c r="Z3620" s="400"/>
      <c r="AA3620" s="400"/>
      <c r="AB3620" s="400"/>
      <c r="AC3620" s="400"/>
      <c r="AD3620" s="400"/>
      <c r="AE3620" s="400"/>
      <c r="AF3620" s="400"/>
      <c r="AG3620" s="408"/>
      <c r="AH3620" s="400"/>
      <c r="AI3620" s="400"/>
      <c r="AJ3620" s="400"/>
      <c r="AK3620" s="400"/>
      <c r="AL3620" s="6"/>
      <c r="AM3620" s="6"/>
      <c r="AN3620" s="8"/>
    </row>
    <row r="3621" spans="1:40">
      <c r="A3621" s="725"/>
      <c r="B3621" s="727"/>
      <c r="C3621" s="726"/>
      <c r="D3621" s="726"/>
      <c r="E3621" s="400"/>
      <c r="F3621" s="401"/>
      <c r="G3621" s="400"/>
      <c r="H3621" s="400"/>
      <c r="I3621" s="400"/>
      <c r="J3621" s="409"/>
      <c r="K3621" s="400"/>
      <c r="L3621" s="400"/>
      <c r="M3621" s="400"/>
      <c r="N3621" s="400"/>
      <c r="O3621" s="400"/>
      <c r="P3621" s="400"/>
      <c r="Q3621" s="400"/>
      <c r="R3621" s="400"/>
      <c r="S3621" s="400"/>
      <c r="T3621" s="400"/>
      <c r="V3621" s="403"/>
      <c r="W3621" s="403"/>
      <c r="X3621" s="403"/>
      <c r="Y3621" s="400"/>
      <c r="Z3621" s="400"/>
      <c r="AA3621" s="400"/>
      <c r="AB3621" s="400"/>
      <c r="AC3621" s="400"/>
      <c r="AD3621" s="400"/>
      <c r="AE3621" s="400"/>
      <c r="AF3621" s="400"/>
      <c r="AG3621" s="408"/>
      <c r="AH3621" s="400"/>
      <c r="AI3621" s="400"/>
      <c r="AJ3621" s="400"/>
      <c r="AK3621" s="400"/>
      <c r="AL3621" s="6"/>
      <c r="AM3621" s="6"/>
      <c r="AN3621" s="8"/>
    </row>
    <row r="3622" spans="1:40">
      <c r="A3622" s="725"/>
      <c r="B3622" s="727"/>
      <c r="C3622" s="726"/>
      <c r="D3622" s="726"/>
      <c r="E3622" s="400"/>
      <c r="F3622" s="401"/>
      <c r="G3622" s="400"/>
      <c r="H3622" s="400"/>
      <c r="I3622" s="400"/>
      <c r="J3622" s="409"/>
      <c r="K3622" s="400"/>
      <c r="L3622" s="400"/>
      <c r="M3622" s="400"/>
      <c r="N3622" s="400"/>
      <c r="O3622" s="400"/>
      <c r="P3622" s="400"/>
      <c r="Q3622" s="400"/>
      <c r="R3622" s="400"/>
      <c r="S3622" s="400"/>
      <c r="T3622" s="400"/>
      <c r="V3622" s="403"/>
      <c r="W3622" s="403"/>
      <c r="X3622" s="403"/>
      <c r="Y3622" s="400"/>
      <c r="Z3622" s="400"/>
      <c r="AA3622" s="400"/>
      <c r="AB3622" s="400"/>
      <c r="AC3622" s="400"/>
      <c r="AD3622" s="400"/>
      <c r="AE3622" s="400"/>
      <c r="AF3622" s="400"/>
      <c r="AG3622" s="408"/>
      <c r="AH3622" s="400"/>
      <c r="AI3622" s="400"/>
      <c r="AJ3622" s="400"/>
      <c r="AK3622" s="400"/>
      <c r="AL3622" s="6"/>
      <c r="AM3622" s="6"/>
      <c r="AN3622" s="8"/>
    </row>
    <row r="3623" spans="1:40">
      <c r="A3623" s="725"/>
      <c r="B3623" s="727"/>
      <c r="C3623" s="726"/>
      <c r="D3623" s="726"/>
      <c r="E3623" s="400"/>
      <c r="F3623" s="401"/>
      <c r="G3623" s="400"/>
      <c r="H3623" s="400"/>
      <c r="I3623" s="400"/>
      <c r="J3623" s="409"/>
      <c r="K3623" s="400"/>
      <c r="L3623" s="400"/>
      <c r="M3623" s="400"/>
      <c r="N3623" s="400"/>
      <c r="O3623" s="400"/>
      <c r="P3623" s="400"/>
      <c r="Q3623" s="400"/>
      <c r="R3623" s="400"/>
      <c r="S3623" s="400"/>
      <c r="T3623" s="400"/>
      <c r="V3623" s="403"/>
      <c r="W3623" s="403"/>
      <c r="X3623" s="403"/>
      <c r="Y3623" s="400"/>
      <c r="Z3623" s="400"/>
      <c r="AA3623" s="400"/>
      <c r="AB3623" s="400"/>
      <c r="AC3623" s="400"/>
      <c r="AD3623" s="400"/>
      <c r="AE3623" s="400"/>
      <c r="AF3623" s="400"/>
      <c r="AG3623" s="408"/>
      <c r="AH3623" s="400"/>
      <c r="AI3623" s="400"/>
      <c r="AJ3623" s="400"/>
      <c r="AK3623" s="400"/>
      <c r="AL3623" s="6"/>
      <c r="AM3623" s="6"/>
      <c r="AN3623" s="8"/>
    </row>
    <row r="3624" spans="1:40">
      <c r="A3624" s="725"/>
      <c r="B3624" s="727"/>
      <c r="C3624" s="726"/>
      <c r="D3624" s="726"/>
      <c r="E3624" s="400"/>
      <c r="F3624" s="401"/>
      <c r="G3624" s="400"/>
      <c r="H3624" s="400"/>
      <c r="I3624" s="400"/>
      <c r="J3624" s="409"/>
      <c r="K3624" s="400"/>
      <c r="L3624" s="400"/>
      <c r="M3624" s="400"/>
      <c r="N3624" s="400"/>
      <c r="O3624" s="400"/>
      <c r="P3624" s="400"/>
      <c r="Q3624" s="400"/>
      <c r="R3624" s="400"/>
      <c r="S3624" s="400"/>
      <c r="T3624" s="400"/>
      <c r="V3624" s="403"/>
      <c r="W3624" s="403"/>
      <c r="X3624" s="403"/>
      <c r="Y3624" s="400"/>
      <c r="Z3624" s="400"/>
      <c r="AA3624" s="400"/>
      <c r="AB3624" s="400"/>
      <c r="AC3624" s="400"/>
      <c r="AD3624" s="400"/>
      <c r="AE3624" s="400"/>
      <c r="AF3624" s="400"/>
      <c r="AG3624" s="408"/>
      <c r="AH3624" s="400"/>
      <c r="AI3624" s="400"/>
      <c r="AJ3624" s="400"/>
      <c r="AK3624" s="400"/>
      <c r="AL3624" s="6"/>
      <c r="AM3624" s="6"/>
      <c r="AN3624" s="8"/>
    </row>
    <row r="3625" spans="1:40">
      <c r="A3625" s="725"/>
      <c r="B3625" s="727"/>
      <c r="C3625" s="726"/>
      <c r="D3625" s="726"/>
      <c r="E3625" s="400"/>
      <c r="F3625" s="401"/>
      <c r="G3625" s="400"/>
      <c r="H3625" s="400"/>
      <c r="I3625" s="400"/>
      <c r="J3625" s="409"/>
      <c r="K3625" s="400"/>
      <c r="L3625" s="400"/>
      <c r="M3625" s="400"/>
      <c r="N3625" s="400"/>
      <c r="O3625" s="400"/>
      <c r="P3625" s="400"/>
      <c r="Q3625" s="400"/>
      <c r="R3625" s="400"/>
      <c r="S3625" s="400"/>
      <c r="T3625" s="400"/>
      <c r="V3625" s="403"/>
      <c r="W3625" s="403"/>
      <c r="X3625" s="403"/>
      <c r="Y3625" s="400"/>
      <c r="Z3625" s="400"/>
      <c r="AA3625" s="400"/>
      <c r="AB3625" s="400"/>
      <c r="AC3625" s="400"/>
      <c r="AD3625" s="400"/>
      <c r="AE3625" s="400"/>
      <c r="AF3625" s="400"/>
      <c r="AG3625" s="408"/>
      <c r="AH3625" s="400"/>
      <c r="AI3625" s="400"/>
      <c r="AJ3625" s="400"/>
      <c r="AK3625" s="400"/>
      <c r="AL3625" s="6"/>
      <c r="AM3625" s="6"/>
      <c r="AN3625" s="8"/>
    </row>
    <row r="3626" spans="1:40">
      <c r="A3626" s="725"/>
      <c r="B3626" s="727"/>
      <c r="C3626" s="726"/>
      <c r="D3626" s="726"/>
      <c r="E3626" s="400"/>
      <c r="F3626" s="401"/>
      <c r="G3626" s="400"/>
      <c r="H3626" s="400"/>
      <c r="I3626" s="400"/>
      <c r="J3626" s="409"/>
      <c r="K3626" s="400"/>
      <c r="L3626" s="400"/>
      <c r="M3626" s="400"/>
      <c r="N3626" s="400"/>
      <c r="O3626" s="400"/>
      <c r="P3626" s="400"/>
      <c r="Q3626" s="400"/>
      <c r="R3626" s="400"/>
      <c r="S3626" s="400"/>
      <c r="T3626" s="400"/>
      <c r="V3626" s="403"/>
      <c r="W3626" s="403"/>
      <c r="X3626" s="403"/>
      <c r="Y3626" s="400"/>
      <c r="Z3626" s="400"/>
      <c r="AA3626" s="400"/>
      <c r="AB3626" s="400"/>
      <c r="AC3626" s="400"/>
      <c r="AD3626" s="400"/>
      <c r="AE3626" s="400"/>
      <c r="AF3626" s="400"/>
      <c r="AG3626" s="408"/>
      <c r="AH3626" s="400"/>
      <c r="AI3626" s="400"/>
      <c r="AJ3626" s="400"/>
      <c r="AK3626" s="400"/>
      <c r="AL3626" s="6"/>
      <c r="AM3626" s="6"/>
      <c r="AN3626" s="8"/>
    </row>
    <row r="3627" spans="1:40">
      <c r="A3627" s="725"/>
      <c r="B3627" s="727"/>
      <c r="C3627" s="726"/>
      <c r="D3627" s="726"/>
      <c r="E3627" s="400"/>
      <c r="F3627" s="401"/>
      <c r="G3627" s="400"/>
      <c r="H3627" s="400"/>
      <c r="I3627" s="400"/>
      <c r="J3627" s="409"/>
      <c r="K3627" s="400"/>
      <c r="L3627" s="400"/>
      <c r="M3627" s="400"/>
      <c r="N3627" s="400"/>
      <c r="O3627" s="400"/>
      <c r="P3627" s="400"/>
      <c r="Q3627" s="400"/>
      <c r="R3627" s="400"/>
      <c r="S3627" s="400"/>
      <c r="T3627" s="400"/>
      <c r="V3627" s="403"/>
      <c r="W3627" s="403"/>
      <c r="X3627" s="403"/>
      <c r="Y3627" s="400"/>
      <c r="Z3627" s="400"/>
      <c r="AA3627" s="400"/>
      <c r="AB3627" s="400"/>
      <c r="AC3627" s="400"/>
      <c r="AD3627" s="400"/>
      <c r="AE3627" s="400"/>
      <c r="AF3627" s="400"/>
      <c r="AG3627" s="408"/>
      <c r="AH3627" s="400"/>
      <c r="AI3627" s="400"/>
      <c r="AJ3627" s="400"/>
      <c r="AK3627" s="400"/>
      <c r="AL3627" s="6"/>
      <c r="AM3627" s="6"/>
      <c r="AN3627" s="8"/>
    </row>
    <row r="3628" spans="1:40">
      <c r="A3628" s="725"/>
      <c r="B3628" s="727"/>
      <c r="C3628" s="726"/>
      <c r="D3628" s="726"/>
      <c r="E3628" s="400"/>
      <c r="F3628" s="401"/>
      <c r="G3628" s="400"/>
      <c r="H3628" s="400"/>
      <c r="I3628" s="400"/>
      <c r="J3628" s="409"/>
      <c r="K3628" s="400"/>
      <c r="L3628" s="400"/>
      <c r="M3628" s="400"/>
      <c r="N3628" s="400"/>
      <c r="O3628" s="400"/>
      <c r="P3628" s="400"/>
      <c r="Q3628" s="400"/>
      <c r="R3628" s="400"/>
      <c r="S3628" s="400"/>
      <c r="T3628" s="400"/>
      <c r="V3628" s="403"/>
      <c r="W3628" s="403"/>
      <c r="X3628" s="403"/>
      <c r="Y3628" s="400"/>
      <c r="Z3628" s="400"/>
      <c r="AA3628" s="400"/>
      <c r="AB3628" s="400"/>
      <c r="AC3628" s="400"/>
      <c r="AD3628" s="400"/>
      <c r="AE3628" s="400"/>
      <c r="AF3628" s="400"/>
      <c r="AG3628" s="408"/>
      <c r="AH3628" s="400"/>
      <c r="AI3628" s="400"/>
      <c r="AJ3628" s="400"/>
      <c r="AK3628" s="400"/>
      <c r="AL3628" s="6"/>
      <c r="AM3628" s="6"/>
      <c r="AN3628" s="8"/>
    </row>
    <row r="3629" spans="1:40">
      <c r="A3629" s="725"/>
      <c r="B3629" s="727"/>
      <c r="C3629" s="726"/>
      <c r="D3629" s="726"/>
      <c r="E3629" s="400"/>
      <c r="F3629" s="401"/>
      <c r="G3629" s="400"/>
      <c r="H3629" s="400"/>
      <c r="I3629" s="400"/>
      <c r="J3629" s="409"/>
      <c r="K3629" s="400"/>
      <c r="L3629" s="400"/>
      <c r="M3629" s="400"/>
      <c r="N3629" s="400"/>
      <c r="O3629" s="400"/>
      <c r="P3629" s="400"/>
      <c r="Q3629" s="400"/>
      <c r="R3629" s="400"/>
      <c r="S3629" s="400"/>
      <c r="T3629" s="400"/>
      <c r="V3629" s="403"/>
      <c r="W3629" s="403"/>
      <c r="X3629" s="403"/>
      <c r="Y3629" s="400"/>
      <c r="Z3629" s="400"/>
      <c r="AA3629" s="400"/>
      <c r="AB3629" s="400"/>
      <c r="AC3629" s="400"/>
      <c r="AD3629" s="400"/>
      <c r="AE3629" s="400"/>
      <c r="AF3629" s="400"/>
      <c r="AG3629" s="408"/>
      <c r="AH3629" s="400"/>
      <c r="AI3629" s="400"/>
      <c r="AJ3629" s="400"/>
      <c r="AK3629" s="400"/>
      <c r="AL3629" s="6"/>
      <c r="AM3629" s="6"/>
      <c r="AN3629" s="8"/>
    </row>
    <row r="3630" spans="1:40">
      <c r="A3630" s="725"/>
      <c r="B3630" s="727"/>
      <c r="C3630" s="726"/>
      <c r="D3630" s="726"/>
      <c r="E3630" s="400"/>
      <c r="F3630" s="401"/>
      <c r="G3630" s="400"/>
      <c r="H3630" s="400"/>
      <c r="I3630" s="400"/>
      <c r="J3630" s="409"/>
      <c r="K3630" s="400"/>
      <c r="L3630" s="400"/>
      <c r="M3630" s="400"/>
      <c r="N3630" s="400"/>
      <c r="O3630" s="400"/>
      <c r="P3630" s="400"/>
      <c r="Q3630" s="400"/>
      <c r="R3630" s="400"/>
      <c r="S3630" s="400"/>
      <c r="T3630" s="400"/>
      <c r="V3630" s="403"/>
      <c r="W3630" s="403"/>
      <c r="X3630" s="403"/>
      <c r="Y3630" s="400"/>
      <c r="Z3630" s="400"/>
      <c r="AA3630" s="400"/>
      <c r="AB3630" s="400"/>
      <c r="AC3630" s="400"/>
      <c r="AD3630" s="400"/>
      <c r="AE3630" s="400"/>
      <c r="AF3630" s="400"/>
      <c r="AG3630" s="408"/>
      <c r="AH3630" s="400"/>
      <c r="AI3630" s="400"/>
      <c r="AJ3630" s="400"/>
      <c r="AK3630" s="400"/>
      <c r="AL3630" s="6"/>
      <c r="AM3630" s="6"/>
      <c r="AN3630" s="8"/>
    </row>
    <row r="3631" spans="1:40">
      <c r="A3631" s="725"/>
      <c r="B3631" s="727"/>
      <c r="C3631" s="726"/>
      <c r="D3631" s="726"/>
      <c r="E3631" s="400"/>
      <c r="F3631" s="401"/>
      <c r="G3631" s="400"/>
      <c r="H3631" s="400"/>
      <c r="I3631" s="400"/>
      <c r="J3631" s="409"/>
      <c r="K3631" s="400"/>
      <c r="L3631" s="400"/>
      <c r="M3631" s="400"/>
      <c r="N3631" s="400"/>
      <c r="O3631" s="400"/>
      <c r="P3631" s="400"/>
      <c r="Q3631" s="400"/>
      <c r="R3631" s="400"/>
      <c r="S3631" s="400"/>
      <c r="T3631" s="400"/>
      <c r="V3631" s="403"/>
      <c r="W3631" s="403"/>
      <c r="X3631" s="403"/>
      <c r="Y3631" s="400"/>
      <c r="Z3631" s="400"/>
      <c r="AA3631" s="400"/>
      <c r="AB3631" s="400"/>
      <c r="AC3631" s="400"/>
      <c r="AD3631" s="400"/>
      <c r="AE3631" s="400"/>
      <c r="AF3631" s="400"/>
      <c r="AG3631" s="408"/>
      <c r="AH3631" s="400"/>
      <c r="AI3631" s="400"/>
      <c r="AJ3631" s="400"/>
      <c r="AK3631" s="400"/>
      <c r="AL3631" s="6"/>
      <c r="AM3631" s="6"/>
      <c r="AN3631" s="8"/>
    </row>
    <row r="3632" spans="1:40">
      <c r="A3632" s="725"/>
      <c r="B3632" s="727"/>
      <c r="C3632" s="726"/>
      <c r="D3632" s="726"/>
      <c r="E3632" s="400"/>
      <c r="F3632" s="401"/>
      <c r="G3632" s="400"/>
      <c r="H3632" s="400"/>
      <c r="I3632" s="400"/>
      <c r="J3632" s="409"/>
      <c r="K3632" s="400"/>
      <c r="L3632" s="400"/>
      <c r="M3632" s="400"/>
      <c r="N3632" s="400"/>
      <c r="O3632" s="400"/>
      <c r="P3632" s="400"/>
      <c r="Q3632" s="400"/>
      <c r="R3632" s="400"/>
      <c r="S3632" s="400"/>
      <c r="T3632" s="400"/>
      <c r="V3632" s="403"/>
      <c r="W3632" s="403"/>
      <c r="X3632" s="403"/>
      <c r="Y3632" s="400"/>
      <c r="Z3632" s="400"/>
      <c r="AA3632" s="400"/>
      <c r="AB3632" s="400"/>
      <c r="AC3632" s="400"/>
      <c r="AD3632" s="400"/>
      <c r="AE3632" s="400"/>
      <c r="AF3632" s="400"/>
      <c r="AG3632" s="408"/>
      <c r="AH3632" s="400"/>
      <c r="AI3632" s="400"/>
      <c r="AJ3632" s="400"/>
      <c r="AK3632" s="400"/>
      <c r="AL3632" s="6"/>
      <c r="AM3632" s="6"/>
      <c r="AN3632" s="8"/>
    </row>
    <row r="3633" spans="1:40">
      <c r="A3633" s="725"/>
      <c r="B3633" s="727"/>
      <c r="C3633" s="726"/>
      <c r="D3633" s="726"/>
      <c r="E3633" s="400"/>
      <c r="F3633" s="401"/>
      <c r="G3633" s="400"/>
      <c r="H3633" s="400"/>
      <c r="I3633" s="400"/>
      <c r="J3633" s="409"/>
      <c r="K3633" s="400"/>
      <c r="L3633" s="400"/>
      <c r="M3633" s="400"/>
      <c r="N3633" s="400"/>
      <c r="O3633" s="400"/>
      <c r="P3633" s="400"/>
      <c r="Q3633" s="400"/>
      <c r="R3633" s="400"/>
      <c r="S3633" s="400"/>
      <c r="T3633" s="400"/>
      <c r="V3633" s="403"/>
      <c r="W3633" s="403"/>
      <c r="X3633" s="403"/>
      <c r="Y3633" s="400"/>
      <c r="Z3633" s="400"/>
      <c r="AA3633" s="400"/>
      <c r="AB3633" s="400"/>
      <c r="AC3633" s="400"/>
      <c r="AD3633" s="400"/>
      <c r="AE3633" s="400"/>
      <c r="AF3633" s="400"/>
      <c r="AG3633" s="408"/>
      <c r="AH3633" s="400"/>
      <c r="AI3633" s="400"/>
      <c r="AJ3633" s="400"/>
      <c r="AK3633" s="400"/>
      <c r="AL3633" s="6"/>
      <c r="AM3633" s="6"/>
      <c r="AN3633" s="8"/>
    </row>
    <row r="3634" spans="1:40">
      <c r="A3634" s="725"/>
      <c r="B3634" s="727"/>
      <c r="C3634" s="726"/>
      <c r="D3634" s="726"/>
      <c r="E3634" s="400"/>
      <c r="F3634" s="401"/>
      <c r="G3634" s="400"/>
      <c r="H3634" s="400"/>
      <c r="I3634" s="400"/>
      <c r="J3634" s="409"/>
      <c r="K3634" s="400"/>
      <c r="L3634" s="400"/>
      <c r="M3634" s="400"/>
      <c r="N3634" s="400"/>
      <c r="O3634" s="400"/>
      <c r="P3634" s="400"/>
      <c r="Q3634" s="400"/>
      <c r="R3634" s="400"/>
      <c r="S3634" s="400"/>
      <c r="T3634" s="400"/>
      <c r="V3634" s="403"/>
      <c r="W3634" s="403"/>
      <c r="X3634" s="403"/>
      <c r="Y3634" s="400"/>
      <c r="Z3634" s="400"/>
      <c r="AA3634" s="400"/>
      <c r="AB3634" s="400"/>
      <c r="AC3634" s="400"/>
      <c r="AD3634" s="400"/>
      <c r="AE3634" s="400"/>
      <c r="AF3634" s="400"/>
      <c r="AG3634" s="408"/>
      <c r="AH3634" s="400"/>
      <c r="AI3634" s="400"/>
      <c r="AJ3634" s="400"/>
      <c r="AK3634" s="400"/>
      <c r="AL3634" s="6"/>
      <c r="AM3634" s="6"/>
      <c r="AN3634" s="8"/>
    </row>
    <row r="3635" spans="1:40">
      <c r="A3635" s="725"/>
      <c r="B3635" s="727"/>
      <c r="C3635" s="726"/>
      <c r="D3635" s="726"/>
      <c r="E3635" s="400"/>
      <c r="F3635" s="401"/>
      <c r="G3635" s="400"/>
      <c r="H3635" s="400"/>
      <c r="I3635" s="400"/>
      <c r="J3635" s="409"/>
      <c r="K3635" s="400"/>
      <c r="L3635" s="400"/>
      <c r="M3635" s="400"/>
      <c r="N3635" s="400"/>
      <c r="O3635" s="400"/>
      <c r="P3635" s="400"/>
      <c r="Q3635" s="400"/>
      <c r="R3635" s="400"/>
      <c r="S3635" s="400"/>
      <c r="T3635" s="400"/>
      <c r="V3635" s="403"/>
      <c r="W3635" s="403"/>
      <c r="X3635" s="403"/>
      <c r="Y3635" s="400"/>
      <c r="Z3635" s="400"/>
      <c r="AA3635" s="400"/>
      <c r="AB3635" s="400"/>
      <c r="AC3635" s="400"/>
      <c r="AD3635" s="400"/>
      <c r="AE3635" s="400"/>
      <c r="AF3635" s="400"/>
      <c r="AG3635" s="408"/>
      <c r="AH3635" s="400"/>
      <c r="AI3635" s="400"/>
      <c r="AJ3635" s="400"/>
      <c r="AK3635" s="400"/>
      <c r="AL3635" s="6"/>
      <c r="AM3635" s="6"/>
      <c r="AN3635" s="8"/>
    </row>
    <row r="3636" spans="1:40">
      <c r="A3636" s="725"/>
      <c r="B3636" s="727"/>
      <c r="C3636" s="726"/>
      <c r="D3636" s="726"/>
      <c r="E3636" s="400"/>
      <c r="F3636" s="401"/>
      <c r="G3636" s="400"/>
      <c r="H3636" s="400"/>
      <c r="I3636" s="400"/>
      <c r="J3636" s="409"/>
      <c r="K3636" s="400"/>
      <c r="L3636" s="400"/>
      <c r="M3636" s="400"/>
      <c r="N3636" s="400"/>
      <c r="O3636" s="400"/>
      <c r="P3636" s="400"/>
      <c r="Q3636" s="400"/>
      <c r="R3636" s="400"/>
      <c r="S3636" s="400"/>
      <c r="T3636" s="400"/>
      <c r="V3636" s="403"/>
      <c r="W3636" s="403"/>
      <c r="X3636" s="403"/>
      <c r="Y3636" s="400"/>
      <c r="Z3636" s="400"/>
      <c r="AA3636" s="400"/>
      <c r="AB3636" s="400"/>
      <c r="AC3636" s="400"/>
      <c r="AD3636" s="400"/>
      <c r="AE3636" s="400"/>
      <c r="AF3636" s="400"/>
      <c r="AG3636" s="408"/>
      <c r="AH3636" s="400"/>
      <c r="AI3636" s="400"/>
      <c r="AJ3636" s="400"/>
      <c r="AK3636" s="400"/>
      <c r="AL3636" s="6"/>
      <c r="AM3636" s="6"/>
      <c r="AN3636" s="8"/>
    </row>
    <row r="3637" spans="1:40">
      <c r="A3637" s="725"/>
      <c r="B3637" s="727"/>
      <c r="C3637" s="726"/>
      <c r="D3637" s="726"/>
      <c r="E3637" s="400"/>
      <c r="F3637" s="401"/>
      <c r="G3637" s="400"/>
      <c r="H3637" s="400"/>
      <c r="I3637" s="400"/>
      <c r="J3637" s="409"/>
      <c r="K3637" s="400"/>
      <c r="L3637" s="400"/>
      <c r="M3637" s="400"/>
      <c r="N3637" s="400"/>
      <c r="O3637" s="400"/>
      <c r="P3637" s="400"/>
      <c r="Q3637" s="400"/>
      <c r="R3637" s="400"/>
      <c r="S3637" s="400"/>
      <c r="T3637" s="400"/>
      <c r="V3637" s="403"/>
      <c r="W3637" s="403"/>
      <c r="X3637" s="403"/>
      <c r="Y3637" s="400"/>
      <c r="Z3637" s="400"/>
      <c r="AA3637" s="400"/>
      <c r="AB3637" s="400"/>
      <c r="AC3637" s="400"/>
      <c r="AD3637" s="400"/>
      <c r="AE3637" s="400"/>
      <c r="AF3637" s="400"/>
      <c r="AG3637" s="408"/>
      <c r="AH3637" s="400"/>
      <c r="AI3637" s="400"/>
      <c r="AJ3637" s="400"/>
      <c r="AK3637" s="400"/>
      <c r="AL3637" s="6"/>
      <c r="AM3637" s="6"/>
      <c r="AN3637" s="8"/>
    </row>
    <row r="3638" spans="1:40">
      <c r="A3638" s="725"/>
      <c r="B3638" s="727"/>
      <c r="C3638" s="726"/>
      <c r="D3638" s="726"/>
      <c r="E3638" s="400"/>
      <c r="F3638" s="401"/>
      <c r="G3638" s="400"/>
      <c r="H3638" s="400"/>
      <c r="I3638" s="400"/>
      <c r="J3638" s="409"/>
      <c r="K3638" s="400"/>
      <c r="L3638" s="400"/>
      <c r="M3638" s="400"/>
      <c r="N3638" s="400"/>
      <c r="O3638" s="400"/>
      <c r="P3638" s="400"/>
      <c r="Q3638" s="400"/>
      <c r="R3638" s="400"/>
      <c r="S3638" s="400"/>
      <c r="T3638" s="400"/>
      <c r="V3638" s="403"/>
      <c r="W3638" s="403"/>
      <c r="X3638" s="403"/>
      <c r="Y3638" s="400"/>
      <c r="Z3638" s="400"/>
      <c r="AA3638" s="400"/>
      <c r="AB3638" s="400"/>
      <c r="AC3638" s="400"/>
      <c r="AD3638" s="400"/>
      <c r="AE3638" s="400"/>
      <c r="AF3638" s="400"/>
      <c r="AG3638" s="408"/>
      <c r="AH3638" s="400"/>
      <c r="AI3638" s="400"/>
      <c r="AJ3638" s="400"/>
      <c r="AK3638" s="400"/>
      <c r="AL3638" s="6"/>
      <c r="AM3638" s="6"/>
      <c r="AN3638" s="8"/>
    </row>
    <row r="3639" spans="1:40">
      <c r="A3639" s="725"/>
      <c r="B3639" s="727"/>
      <c r="C3639" s="726"/>
      <c r="D3639" s="726"/>
      <c r="E3639" s="400"/>
      <c r="F3639" s="401"/>
      <c r="G3639" s="400"/>
      <c r="H3639" s="400"/>
      <c r="I3639" s="400"/>
      <c r="J3639" s="409"/>
      <c r="K3639" s="400"/>
      <c r="L3639" s="400"/>
      <c r="M3639" s="400"/>
      <c r="N3639" s="400"/>
      <c r="O3639" s="400"/>
      <c r="P3639" s="400"/>
      <c r="Q3639" s="400"/>
      <c r="R3639" s="400"/>
      <c r="S3639" s="400"/>
      <c r="T3639" s="400"/>
      <c r="V3639" s="403"/>
      <c r="W3639" s="403"/>
      <c r="X3639" s="403"/>
      <c r="Y3639" s="400"/>
      <c r="Z3639" s="400"/>
      <c r="AA3639" s="400"/>
      <c r="AB3639" s="400"/>
      <c r="AC3639" s="400"/>
      <c r="AD3639" s="400"/>
      <c r="AE3639" s="400"/>
      <c r="AF3639" s="400"/>
      <c r="AG3639" s="408"/>
      <c r="AH3639" s="400"/>
      <c r="AI3639" s="400"/>
      <c r="AJ3639" s="400"/>
      <c r="AK3639" s="400"/>
      <c r="AL3639" s="6"/>
      <c r="AM3639" s="6"/>
      <c r="AN3639" s="8"/>
    </row>
    <row r="3640" spans="1:40">
      <c r="A3640" s="725"/>
      <c r="B3640" s="727"/>
      <c r="C3640" s="726"/>
      <c r="D3640" s="726"/>
      <c r="E3640" s="400"/>
      <c r="F3640" s="401"/>
      <c r="G3640" s="400"/>
      <c r="H3640" s="400"/>
      <c r="I3640" s="400"/>
      <c r="J3640" s="409"/>
      <c r="K3640" s="400"/>
      <c r="L3640" s="400"/>
      <c r="M3640" s="400"/>
      <c r="N3640" s="400"/>
      <c r="O3640" s="400"/>
      <c r="P3640" s="400"/>
      <c r="Q3640" s="400"/>
      <c r="R3640" s="400"/>
      <c r="S3640" s="400"/>
      <c r="T3640" s="400"/>
      <c r="V3640" s="403"/>
      <c r="W3640" s="403"/>
      <c r="X3640" s="403"/>
      <c r="Y3640" s="400"/>
      <c r="Z3640" s="400"/>
      <c r="AA3640" s="400"/>
      <c r="AB3640" s="400"/>
      <c r="AC3640" s="400"/>
      <c r="AD3640" s="400"/>
      <c r="AE3640" s="400"/>
      <c r="AF3640" s="400"/>
      <c r="AG3640" s="408"/>
      <c r="AH3640" s="400"/>
      <c r="AI3640" s="400"/>
      <c r="AJ3640" s="400"/>
      <c r="AK3640" s="400"/>
      <c r="AL3640" s="6"/>
      <c r="AM3640" s="6"/>
      <c r="AN3640" s="8"/>
    </row>
    <row r="3641" spans="1:40">
      <c r="A3641" s="725"/>
      <c r="B3641" s="727"/>
      <c r="C3641" s="726"/>
      <c r="D3641" s="726"/>
      <c r="E3641" s="400"/>
      <c r="F3641" s="401"/>
      <c r="G3641" s="400"/>
      <c r="H3641" s="400"/>
      <c r="I3641" s="400"/>
      <c r="J3641" s="409"/>
      <c r="K3641" s="400"/>
      <c r="L3641" s="400"/>
      <c r="M3641" s="400"/>
      <c r="N3641" s="400"/>
      <c r="O3641" s="400"/>
      <c r="P3641" s="400"/>
      <c r="Q3641" s="400"/>
      <c r="R3641" s="400"/>
      <c r="S3641" s="400"/>
      <c r="T3641" s="400"/>
      <c r="V3641" s="403"/>
      <c r="W3641" s="403"/>
      <c r="X3641" s="403"/>
      <c r="Y3641" s="400"/>
      <c r="Z3641" s="400"/>
      <c r="AA3641" s="400"/>
      <c r="AB3641" s="400"/>
      <c r="AC3641" s="400"/>
      <c r="AD3641" s="400"/>
      <c r="AE3641" s="400"/>
      <c r="AF3641" s="400"/>
      <c r="AG3641" s="408"/>
      <c r="AH3641" s="400"/>
      <c r="AI3641" s="400"/>
      <c r="AJ3641" s="400"/>
      <c r="AK3641" s="400"/>
      <c r="AL3641" s="6"/>
      <c r="AM3641" s="6"/>
      <c r="AN3641" s="8"/>
    </row>
    <row r="3642" spans="1:40">
      <c r="A3642" s="725"/>
      <c r="B3642" s="727"/>
      <c r="C3642" s="726"/>
      <c r="D3642" s="726"/>
      <c r="E3642" s="400"/>
      <c r="F3642" s="401"/>
      <c r="G3642" s="400"/>
      <c r="H3642" s="400"/>
      <c r="I3642" s="400"/>
      <c r="J3642" s="409"/>
      <c r="K3642" s="400"/>
      <c r="L3642" s="400"/>
      <c r="M3642" s="400"/>
      <c r="N3642" s="400"/>
      <c r="O3642" s="400"/>
      <c r="P3642" s="400"/>
      <c r="Q3642" s="400"/>
      <c r="R3642" s="400"/>
      <c r="S3642" s="400"/>
      <c r="T3642" s="400"/>
      <c r="V3642" s="403"/>
      <c r="W3642" s="403"/>
      <c r="X3642" s="403"/>
      <c r="Y3642" s="400"/>
      <c r="Z3642" s="400"/>
      <c r="AA3642" s="400"/>
      <c r="AB3642" s="400"/>
      <c r="AC3642" s="400"/>
      <c r="AD3642" s="400"/>
      <c r="AE3642" s="400"/>
      <c r="AF3642" s="400"/>
      <c r="AG3642" s="408"/>
      <c r="AH3642" s="400"/>
      <c r="AI3642" s="400"/>
      <c r="AJ3642" s="400"/>
      <c r="AK3642" s="400"/>
      <c r="AL3642" s="6"/>
      <c r="AM3642" s="6"/>
      <c r="AN3642" s="8"/>
    </row>
    <row r="3643" spans="1:40">
      <c r="A3643" s="725"/>
      <c r="B3643" s="727"/>
      <c r="C3643" s="726"/>
      <c r="D3643" s="726"/>
      <c r="E3643" s="400"/>
      <c r="F3643" s="401"/>
      <c r="G3643" s="400"/>
      <c r="H3643" s="400"/>
      <c r="I3643" s="400"/>
      <c r="J3643" s="409"/>
      <c r="K3643" s="400"/>
      <c r="L3643" s="400"/>
      <c r="M3643" s="400"/>
      <c r="N3643" s="400"/>
      <c r="O3643" s="400"/>
      <c r="P3643" s="400"/>
      <c r="Q3643" s="400"/>
      <c r="R3643" s="400"/>
      <c r="S3643" s="400"/>
      <c r="T3643" s="400"/>
      <c r="V3643" s="403"/>
      <c r="W3643" s="403"/>
      <c r="X3643" s="403"/>
      <c r="Y3643" s="400"/>
      <c r="Z3643" s="400"/>
      <c r="AA3643" s="400"/>
      <c r="AB3643" s="400"/>
      <c r="AC3643" s="400"/>
      <c r="AD3643" s="400"/>
      <c r="AE3643" s="400"/>
      <c r="AF3643" s="400"/>
      <c r="AG3643" s="408"/>
      <c r="AH3643" s="400"/>
      <c r="AI3643" s="400"/>
      <c r="AJ3643" s="400"/>
      <c r="AK3643" s="400"/>
      <c r="AL3643" s="6"/>
      <c r="AM3643" s="6"/>
      <c r="AN3643" s="8"/>
    </row>
    <row r="3644" spans="1:40">
      <c r="A3644" s="725"/>
      <c r="B3644" s="727"/>
      <c r="C3644" s="726"/>
      <c r="D3644" s="726"/>
      <c r="E3644" s="400"/>
      <c r="F3644" s="401"/>
      <c r="G3644" s="400"/>
      <c r="H3644" s="400"/>
      <c r="I3644" s="400"/>
      <c r="J3644" s="409"/>
      <c r="K3644" s="400"/>
      <c r="L3644" s="400"/>
      <c r="M3644" s="400"/>
      <c r="N3644" s="400"/>
      <c r="O3644" s="400"/>
      <c r="P3644" s="400"/>
      <c r="Q3644" s="400"/>
      <c r="R3644" s="400"/>
      <c r="S3644" s="400"/>
      <c r="T3644" s="400"/>
      <c r="V3644" s="403"/>
      <c r="W3644" s="403"/>
      <c r="X3644" s="403"/>
      <c r="Y3644" s="400"/>
      <c r="Z3644" s="400"/>
      <c r="AA3644" s="400"/>
      <c r="AB3644" s="400"/>
      <c r="AC3644" s="400"/>
      <c r="AD3644" s="400"/>
      <c r="AE3644" s="400"/>
      <c r="AF3644" s="400"/>
      <c r="AG3644" s="408"/>
      <c r="AH3644" s="400"/>
      <c r="AI3644" s="400"/>
      <c r="AJ3644" s="400"/>
      <c r="AK3644" s="400"/>
      <c r="AL3644" s="6"/>
      <c r="AM3644" s="6"/>
      <c r="AN3644" s="8"/>
    </row>
    <row r="3645" spans="1:40">
      <c r="A3645" s="725"/>
      <c r="B3645" s="727"/>
      <c r="C3645" s="726"/>
      <c r="D3645" s="726"/>
      <c r="E3645" s="400"/>
      <c r="F3645" s="401"/>
      <c r="G3645" s="400"/>
      <c r="H3645" s="400"/>
      <c r="I3645" s="400"/>
      <c r="J3645" s="409"/>
      <c r="K3645" s="400"/>
      <c r="L3645" s="400"/>
      <c r="M3645" s="400"/>
      <c r="N3645" s="400"/>
      <c r="O3645" s="400"/>
      <c r="P3645" s="400"/>
      <c r="Q3645" s="400"/>
      <c r="R3645" s="400"/>
      <c r="S3645" s="400"/>
      <c r="T3645" s="400"/>
      <c r="V3645" s="403"/>
      <c r="W3645" s="403"/>
      <c r="X3645" s="403"/>
      <c r="Y3645" s="400"/>
      <c r="Z3645" s="400"/>
      <c r="AA3645" s="400"/>
      <c r="AB3645" s="400"/>
      <c r="AC3645" s="400"/>
      <c r="AD3645" s="400"/>
      <c r="AE3645" s="400"/>
      <c r="AF3645" s="400"/>
      <c r="AG3645" s="408"/>
      <c r="AH3645" s="400"/>
      <c r="AI3645" s="400"/>
      <c r="AJ3645" s="400"/>
      <c r="AK3645" s="400"/>
      <c r="AL3645" s="6"/>
      <c r="AM3645" s="6"/>
      <c r="AN3645" s="8"/>
    </row>
    <row r="3646" spans="1:40">
      <c r="A3646" s="725"/>
      <c r="B3646" s="727"/>
      <c r="C3646" s="726"/>
      <c r="D3646" s="726"/>
      <c r="E3646" s="400"/>
      <c r="F3646" s="401"/>
      <c r="G3646" s="400"/>
      <c r="H3646" s="400"/>
      <c r="I3646" s="400"/>
      <c r="J3646" s="409"/>
      <c r="K3646" s="400"/>
      <c r="L3646" s="400"/>
      <c r="M3646" s="400"/>
      <c r="N3646" s="400"/>
      <c r="O3646" s="400"/>
      <c r="P3646" s="400"/>
      <c r="Q3646" s="400"/>
      <c r="R3646" s="400"/>
      <c r="S3646" s="400"/>
      <c r="T3646" s="400"/>
      <c r="V3646" s="403"/>
      <c r="W3646" s="403"/>
      <c r="X3646" s="403"/>
      <c r="Y3646" s="400"/>
      <c r="Z3646" s="400"/>
      <c r="AA3646" s="400"/>
      <c r="AB3646" s="400"/>
      <c r="AC3646" s="400"/>
      <c r="AD3646" s="400"/>
      <c r="AE3646" s="400"/>
      <c r="AF3646" s="400"/>
      <c r="AG3646" s="408"/>
      <c r="AH3646" s="400"/>
      <c r="AI3646" s="400"/>
      <c r="AJ3646" s="400"/>
      <c r="AK3646" s="400"/>
      <c r="AL3646" s="6"/>
      <c r="AM3646" s="6"/>
      <c r="AN3646" s="8"/>
    </row>
    <row r="3647" spans="1:40">
      <c r="A3647" s="725"/>
      <c r="B3647" s="727"/>
      <c r="C3647" s="726"/>
      <c r="D3647" s="726"/>
      <c r="E3647" s="400"/>
      <c r="F3647" s="401"/>
      <c r="G3647" s="400"/>
      <c r="H3647" s="400"/>
      <c r="I3647" s="400"/>
      <c r="J3647" s="409"/>
      <c r="K3647" s="400"/>
      <c r="L3647" s="400"/>
      <c r="M3647" s="400"/>
      <c r="N3647" s="400"/>
      <c r="O3647" s="400"/>
      <c r="P3647" s="400"/>
      <c r="Q3647" s="400"/>
      <c r="R3647" s="400"/>
      <c r="S3647" s="400"/>
      <c r="T3647" s="400"/>
      <c r="V3647" s="403"/>
      <c r="W3647" s="403"/>
      <c r="X3647" s="403"/>
      <c r="Y3647" s="400"/>
      <c r="Z3647" s="400"/>
      <c r="AA3647" s="400"/>
      <c r="AB3647" s="400"/>
      <c r="AC3647" s="400"/>
      <c r="AD3647" s="400"/>
      <c r="AE3647" s="400"/>
      <c r="AF3647" s="400"/>
      <c r="AG3647" s="408"/>
      <c r="AH3647" s="400"/>
      <c r="AI3647" s="400"/>
      <c r="AJ3647" s="400"/>
      <c r="AK3647" s="400"/>
      <c r="AL3647" s="6"/>
      <c r="AM3647" s="6"/>
      <c r="AN3647" s="8"/>
    </row>
    <row r="3648" spans="1:40">
      <c r="A3648" s="725"/>
      <c r="B3648" s="727"/>
      <c r="C3648" s="726"/>
      <c r="D3648" s="726"/>
      <c r="E3648" s="400"/>
      <c r="F3648" s="401"/>
      <c r="G3648" s="400"/>
      <c r="H3648" s="400"/>
      <c r="I3648" s="400"/>
      <c r="J3648" s="409"/>
      <c r="K3648" s="400"/>
      <c r="L3648" s="400"/>
      <c r="M3648" s="400"/>
      <c r="N3648" s="400"/>
      <c r="O3648" s="400"/>
      <c r="P3648" s="400"/>
      <c r="Q3648" s="400"/>
      <c r="R3648" s="400"/>
      <c r="S3648" s="400"/>
      <c r="T3648" s="400"/>
      <c r="V3648" s="403"/>
      <c r="W3648" s="403"/>
      <c r="X3648" s="403"/>
      <c r="Y3648" s="400"/>
      <c r="Z3648" s="400"/>
      <c r="AA3648" s="400"/>
      <c r="AB3648" s="400"/>
      <c r="AC3648" s="400"/>
      <c r="AD3648" s="400"/>
      <c r="AE3648" s="400"/>
      <c r="AF3648" s="400"/>
      <c r="AG3648" s="408"/>
      <c r="AH3648" s="400"/>
      <c r="AI3648" s="400"/>
      <c r="AJ3648" s="400"/>
      <c r="AK3648" s="400"/>
      <c r="AL3648" s="6"/>
      <c r="AM3648" s="6"/>
      <c r="AN3648" s="8"/>
    </row>
    <row r="3649" spans="1:40">
      <c r="A3649" s="725"/>
      <c r="B3649" s="727"/>
      <c r="C3649" s="726"/>
      <c r="D3649" s="726"/>
      <c r="E3649" s="400"/>
      <c r="F3649" s="401"/>
      <c r="G3649" s="400"/>
      <c r="H3649" s="400"/>
      <c r="I3649" s="400"/>
      <c r="J3649" s="409"/>
      <c r="K3649" s="400"/>
      <c r="L3649" s="400"/>
      <c r="M3649" s="400"/>
      <c r="N3649" s="400"/>
      <c r="O3649" s="400"/>
      <c r="P3649" s="400"/>
      <c r="Q3649" s="400"/>
      <c r="R3649" s="400"/>
      <c r="S3649" s="400"/>
      <c r="T3649" s="400"/>
      <c r="V3649" s="403"/>
      <c r="W3649" s="403"/>
      <c r="X3649" s="403"/>
      <c r="Y3649" s="400"/>
      <c r="Z3649" s="400"/>
      <c r="AA3649" s="400"/>
      <c r="AB3649" s="400"/>
      <c r="AC3649" s="400"/>
      <c r="AD3649" s="400"/>
      <c r="AE3649" s="400"/>
      <c r="AF3649" s="400"/>
      <c r="AG3649" s="408"/>
      <c r="AH3649" s="400"/>
      <c r="AI3649" s="400"/>
      <c r="AJ3649" s="400"/>
      <c r="AK3649" s="400"/>
      <c r="AL3649" s="6"/>
      <c r="AM3649" s="6"/>
      <c r="AN3649" s="8"/>
    </row>
    <row r="3650" spans="1:40">
      <c r="A3650" s="725"/>
      <c r="B3650" s="727"/>
      <c r="C3650" s="726"/>
      <c r="D3650" s="726"/>
      <c r="E3650" s="400"/>
      <c r="F3650" s="401"/>
      <c r="G3650" s="400"/>
      <c r="H3650" s="400"/>
      <c r="I3650" s="400"/>
      <c r="J3650" s="409"/>
      <c r="K3650" s="400"/>
      <c r="L3650" s="400"/>
      <c r="M3650" s="400"/>
      <c r="N3650" s="400"/>
      <c r="O3650" s="400"/>
      <c r="P3650" s="400"/>
      <c r="Q3650" s="400"/>
      <c r="R3650" s="400"/>
      <c r="S3650" s="400"/>
      <c r="T3650" s="400"/>
      <c r="V3650" s="403"/>
      <c r="W3650" s="403"/>
      <c r="X3650" s="403"/>
      <c r="Y3650" s="400"/>
      <c r="Z3650" s="400"/>
      <c r="AA3650" s="400"/>
      <c r="AB3650" s="400"/>
      <c r="AC3650" s="400"/>
      <c r="AD3650" s="400"/>
      <c r="AE3650" s="400"/>
      <c r="AF3650" s="400"/>
      <c r="AG3650" s="408"/>
      <c r="AH3650" s="400"/>
      <c r="AI3650" s="400"/>
      <c r="AJ3650" s="400"/>
      <c r="AK3650" s="400"/>
      <c r="AL3650" s="6"/>
      <c r="AM3650" s="6"/>
      <c r="AN3650" s="8"/>
    </row>
    <row r="3651" spans="1:40">
      <c r="A3651" s="725"/>
      <c r="B3651" s="727"/>
      <c r="C3651" s="726"/>
      <c r="D3651" s="726"/>
      <c r="E3651" s="400"/>
      <c r="F3651" s="401"/>
      <c r="G3651" s="400"/>
      <c r="H3651" s="400"/>
      <c r="I3651" s="400"/>
      <c r="J3651" s="409"/>
      <c r="K3651" s="400"/>
      <c r="L3651" s="400"/>
      <c r="M3651" s="400"/>
      <c r="N3651" s="400"/>
      <c r="O3651" s="400"/>
      <c r="P3651" s="400"/>
      <c r="Q3651" s="400"/>
      <c r="R3651" s="400"/>
      <c r="S3651" s="400"/>
      <c r="T3651" s="400"/>
      <c r="V3651" s="403"/>
      <c r="W3651" s="403"/>
      <c r="X3651" s="403"/>
      <c r="Y3651" s="400"/>
      <c r="Z3651" s="400"/>
      <c r="AA3651" s="400"/>
      <c r="AB3651" s="400"/>
      <c r="AC3651" s="400"/>
      <c r="AD3651" s="400"/>
      <c r="AE3651" s="400"/>
      <c r="AF3651" s="400"/>
      <c r="AG3651" s="408"/>
      <c r="AH3651" s="400"/>
      <c r="AI3651" s="400"/>
      <c r="AJ3651" s="400"/>
      <c r="AK3651" s="400"/>
      <c r="AL3651" s="6"/>
      <c r="AM3651" s="6"/>
      <c r="AN3651" s="8"/>
    </row>
    <row r="3652" spans="1:40">
      <c r="A3652" s="725"/>
      <c r="B3652" s="727"/>
      <c r="C3652" s="726"/>
      <c r="D3652" s="726"/>
      <c r="E3652" s="400"/>
      <c r="F3652" s="401"/>
      <c r="G3652" s="400"/>
      <c r="H3652" s="400"/>
      <c r="I3652" s="400"/>
      <c r="J3652" s="409"/>
      <c r="K3652" s="400"/>
      <c r="L3652" s="400"/>
      <c r="M3652" s="400"/>
      <c r="N3652" s="400"/>
      <c r="O3652" s="400"/>
      <c r="P3652" s="400"/>
      <c r="Q3652" s="400"/>
      <c r="R3652" s="400"/>
      <c r="S3652" s="400"/>
      <c r="T3652" s="400"/>
      <c r="V3652" s="403"/>
      <c r="W3652" s="403"/>
      <c r="X3652" s="403"/>
      <c r="Y3652" s="400"/>
      <c r="Z3652" s="400"/>
      <c r="AA3652" s="400"/>
      <c r="AB3652" s="400"/>
      <c r="AC3652" s="400"/>
      <c r="AD3652" s="400"/>
      <c r="AE3652" s="400"/>
      <c r="AF3652" s="400"/>
      <c r="AG3652" s="408"/>
      <c r="AH3652" s="400"/>
      <c r="AI3652" s="400"/>
      <c r="AJ3652" s="400"/>
      <c r="AK3652" s="400"/>
      <c r="AL3652" s="6"/>
      <c r="AM3652" s="6"/>
      <c r="AN3652" s="8"/>
    </row>
    <row r="3653" spans="1:40">
      <c r="A3653" s="725"/>
      <c r="B3653" s="727"/>
      <c r="C3653" s="726"/>
      <c r="D3653" s="726"/>
      <c r="E3653" s="400"/>
      <c r="F3653" s="401"/>
      <c r="G3653" s="400"/>
      <c r="H3653" s="400"/>
      <c r="I3653" s="400"/>
      <c r="J3653" s="409"/>
      <c r="K3653" s="400"/>
      <c r="L3653" s="400"/>
      <c r="M3653" s="400"/>
      <c r="N3653" s="400"/>
      <c r="O3653" s="400"/>
      <c r="P3653" s="400"/>
      <c r="Q3653" s="400"/>
      <c r="R3653" s="400"/>
      <c r="S3653" s="400"/>
      <c r="T3653" s="400"/>
      <c r="V3653" s="403"/>
      <c r="W3653" s="403"/>
      <c r="X3653" s="403"/>
      <c r="Y3653" s="400"/>
      <c r="Z3653" s="400"/>
      <c r="AA3653" s="400"/>
      <c r="AB3653" s="400"/>
      <c r="AC3653" s="400"/>
      <c r="AD3653" s="400"/>
      <c r="AE3653" s="400"/>
      <c r="AF3653" s="400"/>
      <c r="AG3653" s="408"/>
      <c r="AH3653" s="400"/>
      <c r="AI3653" s="400"/>
      <c r="AJ3653" s="400"/>
      <c r="AK3653" s="400"/>
      <c r="AL3653" s="6"/>
      <c r="AM3653" s="6"/>
      <c r="AN3653" s="8"/>
    </row>
    <row r="3654" spans="1:40">
      <c r="A3654" s="725"/>
      <c r="B3654" s="727"/>
      <c r="C3654" s="726"/>
      <c r="D3654" s="726"/>
      <c r="E3654" s="400"/>
      <c r="F3654" s="401"/>
      <c r="G3654" s="400"/>
      <c r="H3654" s="400"/>
      <c r="I3654" s="400"/>
      <c r="J3654" s="409"/>
      <c r="K3654" s="400"/>
      <c r="L3654" s="400"/>
      <c r="M3654" s="400"/>
      <c r="N3654" s="400"/>
      <c r="O3654" s="400"/>
      <c r="P3654" s="400"/>
      <c r="Q3654" s="400"/>
      <c r="R3654" s="400"/>
      <c r="S3654" s="400"/>
      <c r="T3654" s="400"/>
      <c r="V3654" s="403"/>
      <c r="W3654" s="403"/>
      <c r="X3654" s="403"/>
      <c r="Y3654" s="400"/>
      <c r="Z3654" s="400"/>
      <c r="AA3654" s="400"/>
      <c r="AB3654" s="400"/>
      <c r="AC3654" s="400"/>
      <c r="AD3654" s="400"/>
      <c r="AE3654" s="400"/>
      <c r="AF3654" s="400"/>
      <c r="AG3654" s="408"/>
      <c r="AH3654" s="400"/>
      <c r="AI3654" s="400"/>
      <c r="AJ3654" s="400"/>
      <c r="AK3654" s="400"/>
      <c r="AL3654" s="6"/>
      <c r="AM3654" s="6"/>
      <c r="AN3654" s="8"/>
    </row>
    <row r="3655" spans="1:40">
      <c r="A3655" s="725"/>
      <c r="B3655" s="727"/>
      <c r="C3655" s="726"/>
      <c r="D3655" s="726"/>
      <c r="E3655" s="400"/>
      <c r="F3655" s="401"/>
      <c r="G3655" s="400"/>
      <c r="H3655" s="400"/>
      <c r="I3655" s="400"/>
      <c r="J3655" s="409"/>
      <c r="K3655" s="400"/>
      <c r="L3655" s="400"/>
      <c r="M3655" s="400"/>
      <c r="N3655" s="400"/>
      <c r="O3655" s="400"/>
      <c r="P3655" s="400"/>
      <c r="Q3655" s="400"/>
      <c r="R3655" s="400"/>
      <c r="S3655" s="400"/>
      <c r="T3655" s="400"/>
      <c r="V3655" s="403"/>
      <c r="W3655" s="403"/>
      <c r="X3655" s="403"/>
      <c r="Y3655" s="400"/>
      <c r="Z3655" s="400"/>
      <c r="AA3655" s="400"/>
      <c r="AB3655" s="400"/>
      <c r="AC3655" s="400"/>
      <c r="AD3655" s="400"/>
      <c r="AE3655" s="400"/>
      <c r="AF3655" s="400"/>
      <c r="AG3655" s="408"/>
      <c r="AH3655" s="400"/>
      <c r="AI3655" s="400"/>
      <c r="AJ3655" s="400"/>
      <c r="AK3655" s="400"/>
      <c r="AL3655" s="6"/>
      <c r="AM3655" s="6"/>
      <c r="AN3655" s="8"/>
    </row>
    <row r="3656" spans="1:40">
      <c r="A3656" s="725"/>
      <c r="B3656" s="727"/>
      <c r="C3656" s="726"/>
      <c r="D3656" s="726"/>
      <c r="E3656" s="400"/>
      <c r="F3656" s="401"/>
      <c r="G3656" s="400"/>
      <c r="H3656" s="400"/>
      <c r="I3656" s="400"/>
      <c r="J3656" s="409"/>
      <c r="K3656" s="400"/>
      <c r="L3656" s="400"/>
      <c r="M3656" s="400"/>
      <c r="N3656" s="400"/>
      <c r="O3656" s="400"/>
      <c r="P3656" s="400"/>
      <c r="Q3656" s="400"/>
      <c r="R3656" s="400"/>
      <c r="S3656" s="400"/>
      <c r="T3656" s="400"/>
      <c r="V3656" s="403"/>
      <c r="W3656" s="403"/>
      <c r="X3656" s="403"/>
      <c r="Y3656" s="400"/>
      <c r="Z3656" s="400"/>
      <c r="AA3656" s="400"/>
      <c r="AB3656" s="400"/>
      <c r="AC3656" s="400"/>
      <c r="AD3656" s="400"/>
      <c r="AE3656" s="400"/>
      <c r="AF3656" s="400"/>
      <c r="AG3656" s="408"/>
      <c r="AH3656" s="400"/>
      <c r="AI3656" s="400"/>
      <c r="AJ3656" s="400"/>
      <c r="AK3656" s="400"/>
      <c r="AL3656" s="6"/>
      <c r="AM3656" s="6"/>
      <c r="AN3656" s="8"/>
    </row>
    <row r="3657" spans="1:40">
      <c r="A3657" s="725"/>
      <c r="B3657" s="727"/>
      <c r="C3657" s="726"/>
      <c r="D3657" s="726"/>
      <c r="E3657" s="400"/>
      <c r="F3657" s="401"/>
      <c r="G3657" s="400"/>
      <c r="H3657" s="400"/>
      <c r="I3657" s="400"/>
      <c r="J3657" s="409"/>
      <c r="K3657" s="400"/>
      <c r="L3657" s="400"/>
      <c r="M3657" s="400"/>
      <c r="N3657" s="400"/>
      <c r="O3657" s="400"/>
      <c r="P3657" s="400"/>
      <c r="Q3657" s="400"/>
      <c r="R3657" s="400"/>
      <c r="S3657" s="400"/>
      <c r="T3657" s="400"/>
      <c r="V3657" s="403"/>
      <c r="W3657" s="403"/>
      <c r="X3657" s="403"/>
      <c r="Y3657" s="400"/>
      <c r="Z3657" s="400"/>
      <c r="AA3657" s="400"/>
      <c r="AB3657" s="400"/>
      <c r="AC3657" s="400"/>
      <c r="AD3657" s="400"/>
      <c r="AE3657" s="400"/>
      <c r="AF3657" s="400"/>
      <c r="AG3657" s="408"/>
      <c r="AH3657" s="400"/>
      <c r="AI3657" s="400"/>
      <c r="AJ3657" s="400"/>
      <c r="AK3657" s="400"/>
      <c r="AL3657" s="6"/>
      <c r="AM3657" s="6"/>
      <c r="AN3657" s="8"/>
    </row>
    <row r="3658" spans="1:40">
      <c r="A3658" s="725"/>
      <c r="B3658" s="727"/>
      <c r="C3658" s="726"/>
      <c r="D3658" s="726"/>
      <c r="E3658" s="400"/>
      <c r="F3658" s="401"/>
      <c r="G3658" s="400"/>
      <c r="H3658" s="400"/>
      <c r="I3658" s="400"/>
      <c r="J3658" s="409"/>
      <c r="K3658" s="400"/>
      <c r="L3658" s="400"/>
      <c r="M3658" s="400"/>
      <c r="N3658" s="400"/>
      <c r="O3658" s="400"/>
      <c r="P3658" s="400"/>
      <c r="Q3658" s="400"/>
      <c r="R3658" s="400"/>
      <c r="S3658" s="400"/>
      <c r="T3658" s="400"/>
      <c r="V3658" s="403"/>
      <c r="W3658" s="403"/>
      <c r="X3658" s="403"/>
      <c r="Y3658" s="400"/>
      <c r="Z3658" s="400"/>
      <c r="AA3658" s="400"/>
      <c r="AB3658" s="400"/>
      <c r="AC3658" s="400"/>
      <c r="AD3658" s="400"/>
      <c r="AE3658" s="400"/>
      <c r="AF3658" s="400"/>
      <c r="AG3658" s="408"/>
      <c r="AH3658" s="400"/>
      <c r="AI3658" s="400"/>
      <c r="AJ3658" s="400"/>
      <c r="AK3658" s="400"/>
      <c r="AL3658" s="6"/>
      <c r="AM3658" s="6"/>
      <c r="AN3658" s="8"/>
    </row>
    <row r="3659" spans="1:40">
      <c r="A3659" s="725"/>
      <c r="B3659" s="727"/>
      <c r="C3659" s="726"/>
      <c r="D3659" s="726"/>
      <c r="E3659" s="400"/>
      <c r="F3659" s="401"/>
      <c r="G3659" s="400"/>
      <c r="H3659" s="400"/>
      <c r="I3659" s="400"/>
      <c r="J3659" s="409"/>
      <c r="K3659" s="400"/>
      <c r="L3659" s="400"/>
      <c r="M3659" s="400"/>
      <c r="N3659" s="400"/>
      <c r="O3659" s="400"/>
      <c r="P3659" s="400"/>
      <c r="Q3659" s="400"/>
      <c r="R3659" s="400"/>
      <c r="S3659" s="400"/>
      <c r="T3659" s="400"/>
      <c r="V3659" s="403"/>
      <c r="W3659" s="403"/>
      <c r="X3659" s="403"/>
      <c r="Y3659" s="400"/>
      <c r="Z3659" s="400"/>
      <c r="AA3659" s="400"/>
      <c r="AB3659" s="400"/>
      <c r="AC3659" s="400"/>
      <c r="AD3659" s="400"/>
      <c r="AE3659" s="400"/>
      <c r="AF3659" s="400"/>
      <c r="AG3659" s="408"/>
      <c r="AH3659" s="400"/>
      <c r="AI3659" s="400"/>
      <c r="AJ3659" s="400"/>
      <c r="AK3659" s="400"/>
      <c r="AL3659" s="6"/>
      <c r="AM3659" s="6"/>
      <c r="AN3659" s="8"/>
    </row>
    <row r="3660" spans="1:40">
      <c r="A3660" s="725"/>
      <c r="B3660" s="727"/>
      <c r="C3660" s="726"/>
      <c r="D3660" s="726"/>
      <c r="E3660" s="400"/>
      <c r="F3660" s="401"/>
      <c r="G3660" s="400"/>
      <c r="H3660" s="400"/>
      <c r="I3660" s="400"/>
      <c r="J3660" s="409"/>
      <c r="K3660" s="400"/>
      <c r="L3660" s="400"/>
      <c r="M3660" s="400"/>
      <c r="N3660" s="400"/>
      <c r="O3660" s="400"/>
      <c r="P3660" s="400"/>
      <c r="Q3660" s="400"/>
      <c r="R3660" s="400"/>
      <c r="S3660" s="400"/>
      <c r="T3660" s="400"/>
      <c r="V3660" s="403"/>
      <c r="W3660" s="403"/>
      <c r="X3660" s="403"/>
      <c r="Y3660" s="400"/>
      <c r="Z3660" s="400"/>
      <c r="AA3660" s="400"/>
      <c r="AB3660" s="400"/>
      <c r="AC3660" s="400"/>
      <c r="AD3660" s="400"/>
      <c r="AE3660" s="400"/>
      <c r="AF3660" s="400"/>
      <c r="AG3660" s="408"/>
      <c r="AH3660" s="400"/>
      <c r="AI3660" s="400"/>
      <c r="AJ3660" s="400"/>
      <c r="AK3660" s="400"/>
      <c r="AL3660" s="6"/>
      <c r="AM3660" s="6"/>
      <c r="AN3660" s="8"/>
    </row>
    <row r="3661" spans="1:40">
      <c r="A3661" s="725"/>
      <c r="B3661" s="727"/>
      <c r="C3661" s="726"/>
      <c r="D3661" s="726"/>
      <c r="E3661" s="400"/>
      <c r="F3661" s="401"/>
      <c r="G3661" s="400"/>
      <c r="H3661" s="400"/>
      <c r="I3661" s="400"/>
      <c r="J3661" s="409"/>
      <c r="K3661" s="400"/>
      <c r="L3661" s="400"/>
      <c r="M3661" s="400"/>
      <c r="N3661" s="400"/>
      <c r="O3661" s="400"/>
      <c r="P3661" s="400"/>
      <c r="Q3661" s="400"/>
      <c r="R3661" s="400"/>
      <c r="S3661" s="400"/>
      <c r="T3661" s="400"/>
      <c r="V3661" s="403"/>
      <c r="W3661" s="403"/>
      <c r="X3661" s="403"/>
      <c r="Y3661" s="400"/>
      <c r="Z3661" s="400"/>
      <c r="AA3661" s="400"/>
      <c r="AB3661" s="400"/>
      <c r="AC3661" s="400"/>
      <c r="AD3661" s="400"/>
      <c r="AE3661" s="400"/>
      <c r="AF3661" s="400"/>
      <c r="AG3661" s="408"/>
      <c r="AH3661" s="400"/>
      <c r="AI3661" s="400"/>
      <c r="AJ3661" s="400"/>
      <c r="AK3661" s="400"/>
      <c r="AL3661" s="6"/>
      <c r="AM3661" s="6"/>
      <c r="AN3661" s="8"/>
    </row>
    <row r="3662" spans="1:40">
      <c r="A3662" s="725"/>
      <c r="B3662" s="727"/>
      <c r="C3662" s="726"/>
      <c r="D3662" s="726"/>
      <c r="E3662" s="400"/>
      <c r="F3662" s="401"/>
      <c r="G3662" s="400"/>
      <c r="H3662" s="400"/>
      <c r="I3662" s="400"/>
      <c r="J3662" s="409"/>
      <c r="K3662" s="400"/>
      <c r="L3662" s="400"/>
      <c r="M3662" s="400"/>
      <c r="N3662" s="400"/>
      <c r="O3662" s="400"/>
      <c r="P3662" s="400"/>
      <c r="Q3662" s="400"/>
      <c r="R3662" s="400"/>
      <c r="S3662" s="400"/>
      <c r="T3662" s="400"/>
      <c r="V3662" s="403"/>
      <c r="W3662" s="403"/>
      <c r="X3662" s="403"/>
      <c r="Y3662" s="400"/>
      <c r="Z3662" s="400"/>
      <c r="AA3662" s="400"/>
      <c r="AB3662" s="400"/>
      <c r="AC3662" s="400"/>
      <c r="AD3662" s="400"/>
      <c r="AE3662" s="400"/>
      <c r="AF3662" s="400"/>
      <c r="AG3662" s="408"/>
      <c r="AH3662" s="400"/>
      <c r="AI3662" s="400"/>
      <c r="AJ3662" s="400"/>
      <c r="AK3662" s="400"/>
      <c r="AL3662" s="6"/>
      <c r="AM3662" s="6"/>
      <c r="AN3662" s="8"/>
    </row>
    <row r="3663" spans="1:40">
      <c r="A3663" s="725"/>
      <c r="B3663" s="727"/>
      <c r="C3663" s="726"/>
      <c r="D3663" s="726"/>
      <c r="E3663" s="400"/>
      <c r="F3663" s="401"/>
      <c r="G3663" s="400"/>
      <c r="H3663" s="400"/>
      <c r="I3663" s="400"/>
      <c r="J3663" s="409"/>
      <c r="K3663" s="400"/>
      <c r="L3663" s="400"/>
      <c r="M3663" s="400"/>
      <c r="N3663" s="400"/>
      <c r="O3663" s="400"/>
      <c r="P3663" s="400"/>
      <c r="Q3663" s="400"/>
      <c r="R3663" s="400"/>
      <c r="S3663" s="400"/>
      <c r="T3663" s="400"/>
      <c r="V3663" s="403"/>
      <c r="W3663" s="403"/>
      <c r="X3663" s="403"/>
      <c r="Y3663" s="400"/>
      <c r="Z3663" s="400"/>
      <c r="AA3663" s="400"/>
      <c r="AB3663" s="400"/>
      <c r="AC3663" s="400"/>
      <c r="AD3663" s="400"/>
      <c r="AE3663" s="400"/>
      <c r="AF3663" s="400"/>
      <c r="AG3663" s="408"/>
      <c r="AH3663" s="400"/>
      <c r="AI3663" s="400"/>
      <c r="AJ3663" s="400"/>
      <c r="AK3663" s="400"/>
      <c r="AL3663" s="6"/>
      <c r="AM3663" s="6"/>
      <c r="AN3663" s="8"/>
    </row>
    <row r="3664" spans="1:40">
      <c r="A3664" s="725"/>
      <c r="B3664" s="727"/>
      <c r="C3664" s="726"/>
      <c r="D3664" s="726"/>
      <c r="E3664" s="400"/>
      <c r="F3664" s="401"/>
      <c r="G3664" s="400"/>
      <c r="H3664" s="400"/>
      <c r="I3664" s="400"/>
      <c r="J3664" s="409"/>
      <c r="K3664" s="400"/>
      <c r="L3664" s="400"/>
      <c r="M3664" s="400"/>
      <c r="N3664" s="400"/>
      <c r="O3664" s="400"/>
      <c r="P3664" s="400"/>
      <c r="Q3664" s="400"/>
      <c r="R3664" s="400"/>
      <c r="S3664" s="400"/>
      <c r="T3664" s="400"/>
      <c r="V3664" s="403"/>
      <c r="W3664" s="403"/>
      <c r="X3664" s="403"/>
      <c r="Y3664" s="400"/>
      <c r="Z3664" s="400"/>
      <c r="AA3664" s="400"/>
      <c r="AB3664" s="400"/>
      <c r="AC3664" s="400"/>
      <c r="AD3664" s="400"/>
      <c r="AE3664" s="400"/>
      <c r="AF3664" s="400"/>
      <c r="AG3664" s="408"/>
      <c r="AH3664" s="400"/>
      <c r="AI3664" s="400"/>
      <c r="AJ3664" s="400"/>
      <c r="AK3664" s="400"/>
      <c r="AL3664" s="6"/>
      <c r="AM3664" s="6"/>
      <c r="AN3664" s="8"/>
    </row>
    <row r="3665" spans="1:40">
      <c r="A3665" s="725"/>
      <c r="B3665" s="727"/>
      <c r="C3665" s="726"/>
      <c r="D3665" s="726"/>
      <c r="E3665" s="400"/>
      <c r="F3665" s="401"/>
      <c r="G3665" s="400"/>
      <c r="H3665" s="400"/>
      <c r="I3665" s="400"/>
      <c r="J3665" s="409"/>
      <c r="K3665" s="400"/>
      <c r="L3665" s="400"/>
      <c r="M3665" s="400"/>
      <c r="N3665" s="400"/>
      <c r="O3665" s="400"/>
      <c r="P3665" s="400"/>
      <c r="Q3665" s="400"/>
      <c r="R3665" s="400"/>
      <c r="S3665" s="400"/>
      <c r="T3665" s="400"/>
      <c r="V3665" s="403"/>
      <c r="W3665" s="403"/>
      <c r="X3665" s="403"/>
      <c r="Y3665" s="400"/>
      <c r="Z3665" s="400"/>
      <c r="AA3665" s="400"/>
      <c r="AB3665" s="400"/>
      <c r="AC3665" s="400"/>
      <c r="AD3665" s="400"/>
      <c r="AE3665" s="400"/>
      <c r="AF3665" s="400"/>
      <c r="AG3665" s="408"/>
      <c r="AH3665" s="400"/>
      <c r="AI3665" s="400"/>
      <c r="AJ3665" s="400"/>
      <c r="AK3665" s="400"/>
      <c r="AL3665" s="6"/>
      <c r="AM3665" s="6"/>
      <c r="AN3665" s="8"/>
    </row>
    <row r="3666" spans="1:40">
      <c r="A3666" s="725"/>
      <c r="B3666" s="727"/>
      <c r="C3666" s="726"/>
      <c r="D3666" s="726"/>
      <c r="E3666" s="400"/>
      <c r="F3666" s="401"/>
      <c r="G3666" s="400"/>
      <c r="H3666" s="400"/>
      <c r="I3666" s="400"/>
      <c r="J3666" s="409"/>
      <c r="K3666" s="400"/>
      <c r="L3666" s="400"/>
      <c r="M3666" s="400"/>
      <c r="N3666" s="400"/>
      <c r="O3666" s="400"/>
      <c r="P3666" s="400"/>
      <c r="Q3666" s="400"/>
      <c r="R3666" s="400"/>
      <c r="S3666" s="400"/>
      <c r="T3666" s="400"/>
      <c r="V3666" s="403"/>
      <c r="W3666" s="403"/>
      <c r="X3666" s="403"/>
      <c r="Y3666" s="400"/>
      <c r="Z3666" s="400"/>
      <c r="AA3666" s="400"/>
      <c r="AB3666" s="400"/>
      <c r="AC3666" s="400"/>
      <c r="AD3666" s="400"/>
      <c r="AE3666" s="400"/>
      <c r="AF3666" s="400"/>
      <c r="AG3666" s="408"/>
      <c r="AH3666" s="400"/>
      <c r="AI3666" s="400"/>
      <c r="AJ3666" s="400"/>
      <c r="AK3666" s="400"/>
      <c r="AL3666" s="6"/>
      <c r="AM3666" s="6"/>
      <c r="AN3666" s="8"/>
    </row>
    <row r="3667" spans="1:40">
      <c r="A3667" s="725"/>
      <c r="B3667" s="727"/>
      <c r="C3667" s="726"/>
      <c r="D3667" s="726"/>
      <c r="E3667" s="400"/>
      <c r="F3667" s="401"/>
      <c r="G3667" s="400"/>
      <c r="H3667" s="400"/>
      <c r="I3667" s="400"/>
      <c r="J3667" s="409"/>
      <c r="K3667" s="400"/>
      <c r="L3667" s="400"/>
      <c r="M3667" s="400"/>
      <c r="N3667" s="400"/>
      <c r="O3667" s="400"/>
      <c r="P3667" s="400"/>
      <c r="Q3667" s="400"/>
      <c r="R3667" s="400"/>
      <c r="S3667" s="400"/>
      <c r="T3667" s="400"/>
      <c r="V3667" s="403"/>
      <c r="W3667" s="403"/>
      <c r="X3667" s="403"/>
      <c r="Y3667" s="400"/>
      <c r="Z3667" s="400"/>
      <c r="AA3667" s="400"/>
      <c r="AB3667" s="400"/>
      <c r="AC3667" s="400"/>
      <c r="AD3667" s="400"/>
      <c r="AE3667" s="400"/>
      <c r="AF3667" s="400"/>
      <c r="AG3667" s="408"/>
      <c r="AH3667" s="400"/>
      <c r="AI3667" s="400"/>
      <c r="AJ3667" s="400"/>
      <c r="AK3667" s="400"/>
      <c r="AL3667" s="6"/>
      <c r="AM3667" s="6"/>
      <c r="AN3667" s="8"/>
    </row>
    <row r="3668" spans="1:40">
      <c r="A3668" s="725"/>
      <c r="B3668" s="727"/>
      <c r="C3668" s="726"/>
      <c r="D3668" s="726"/>
      <c r="E3668" s="400"/>
      <c r="F3668" s="401"/>
      <c r="G3668" s="400"/>
      <c r="H3668" s="400"/>
      <c r="I3668" s="400"/>
      <c r="J3668" s="409"/>
      <c r="K3668" s="400"/>
      <c r="L3668" s="400"/>
      <c r="M3668" s="400"/>
      <c r="N3668" s="400"/>
      <c r="O3668" s="400"/>
      <c r="P3668" s="400"/>
      <c r="Q3668" s="400"/>
      <c r="R3668" s="400"/>
      <c r="S3668" s="400"/>
      <c r="T3668" s="400"/>
      <c r="V3668" s="403"/>
      <c r="W3668" s="403"/>
      <c r="X3668" s="403"/>
      <c r="Y3668" s="400"/>
      <c r="Z3668" s="400"/>
      <c r="AA3668" s="400"/>
      <c r="AB3668" s="400"/>
      <c r="AC3668" s="400"/>
      <c r="AD3668" s="400"/>
      <c r="AE3668" s="400"/>
      <c r="AF3668" s="400"/>
      <c r="AG3668" s="408"/>
      <c r="AH3668" s="400"/>
      <c r="AI3668" s="400"/>
      <c r="AJ3668" s="400"/>
      <c r="AK3668" s="400"/>
      <c r="AL3668" s="6"/>
      <c r="AM3668" s="6"/>
      <c r="AN3668" s="8"/>
    </row>
    <row r="3669" spans="1:40">
      <c r="A3669" s="725"/>
      <c r="B3669" s="727"/>
      <c r="C3669" s="726"/>
      <c r="D3669" s="726"/>
      <c r="E3669" s="400"/>
      <c r="F3669" s="401"/>
      <c r="G3669" s="400"/>
      <c r="H3669" s="400"/>
      <c r="I3669" s="400"/>
      <c r="J3669" s="409"/>
      <c r="K3669" s="400"/>
      <c r="L3669" s="400"/>
      <c r="M3669" s="400"/>
      <c r="N3669" s="400"/>
      <c r="O3669" s="400"/>
      <c r="P3669" s="400"/>
      <c r="Q3669" s="400"/>
      <c r="R3669" s="400"/>
      <c r="S3669" s="400"/>
      <c r="T3669" s="400"/>
      <c r="V3669" s="403"/>
      <c r="W3669" s="403"/>
      <c r="X3669" s="403"/>
      <c r="Y3669" s="400"/>
      <c r="Z3669" s="400"/>
      <c r="AA3669" s="400"/>
      <c r="AB3669" s="400"/>
      <c r="AC3669" s="400"/>
      <c r="AD3669" s="400"/>
      <c r="AE3669" s="400"/>
      <c r="AF3669" s="400"/>
      <c r="AG3669" s="408"/>
      <c r="AH3669" s="400"/>
      <c r="AI3669" s="400"/>
      <c r="AJ3669" s="400"/>
      <c r="AK3669" s="400"/>
      <c r="AL3669" s="6"/>
      <c r="AM3669" s="6"/>
      <c r="AN3669" s="8"/>
    </row>
    <row r="3670" spans="1:40">
      <c r="A3670" s="725"/>
      <c r="B3670" s="727"/>
      <c r="C3670" s="726"/>
      <c r="D3670" s="726"/>
      <c r="E3670" s="400"/>
      <c r="F3670" s="401"/>
      <c r="G3670" s="400"/>
      <c r="H3670" s="400"/>
      <c r="I3670" s="400"/>
      <c r="J3670" s="409"/>
      <c r="K3670" s="400"/>
      <c r="L3670" s="400"/>
      <c r="M3670" s="400"/>
      <c r="N3670" s="400"/>
      <c r="O3670" s="400"/>
      <c r="P3670" s="400"/>
      <c r="Q3670" s="400"/>
      <c r="R3670" s="400"/>
      <c r="S3670" s="400"/>
      <c r="T3670" s="400"/>
      <c r="V3670" s="403"/>
      <c r="W3670" s="403"/>
      <c r="X3670" s="403"/>
      <c r="Y3670" s="400"/>
      <c r="Z3670" s="400"/>
      <c r="AA3670" s="400"/>
      <c r="AB3670" s="400"/>
      <c r="AC3670" s="400"/>
      <c r="AD3670" s="400"/>
      <c r="AE3670" s="400"/>
      <c r="AF3670" s="400"/>
      <c r="AG3670" s="408"/>
      <c r="AH3670" s="400"/>
      <c r="AI3670" s="400"/>
      <c r="AJ3670" s="400"/>
      <c r="AK3670" s="400"/>
      <c r="AL3670" s="6"/>
      <c r="AM3670" s="6"/>
      <c r="AN3670" s="8"/>
    </row>
    <row r="3671" spans="1:40">
      <c r="A3671" s="725"/>
      <c r="B3671" s="727"/>
      <c r="C3671" s="726"/>
      <c r="D3671" s="726"/>
      <c r="E3671" s="400"/>
      <c r="F3671" s="401"/>
      <c r="G3671" s="400"/>
      <c r="H3671" s="400"/>
      <c r="I3671" s="400"/>
      <c r="J3671" s="409"/>
      <c r="K3671" s="400"/>
      <c r="L3671" s="400"/>
      <c r="M3671" s="400"/>
      <c r="N3671" s="400"/>
      <c r="O3671" s="400"/>
      <c r="P3671" s="400"/>
      <c r="Q3671" s="400"/>
      <c r="R3671" s="400"/>
      <c r="S3671" s="400"/>
      <c r="T3671" s="400"/>
      <c r="V3671" s="403"/>
      <c r="W3671" s="403"/>
      <c r="X3671" s="403"/>
      <c r="Y3671" s="400"/>
      <c r="Z3671" s="400"/>
      <c r="AA3671" s="400"/>
      <c r="AB3671" s="400"/>
      <c r="AC3671" s="400"/>
      <c r="AD3671" s="400"/>
      <c r="AE3671" s="400"/>
      <c r="AF3671" s="400"/>
      <c r="AG3671" s="408"/>
      <c r="AH3671" s="400"/>
      <c r="AI3671" s="400"/>
      <c r="AJ3671" s="400"/>
      <c r="AK3671" s="400"/>
      <c r="AL3671" s="6"/>
      <c r="AM3671" s="6"/>
      <c r="AN3671" s="8"/>
    </row>
    <row r="3672" spans="1:40">
      <c r="A3672" s="725"/>
      <c r="B3672" s="727"/>
      <c r="C3672" s="726"/>
      <c r="D3672" s="726"/>
      <c r="E3672" s="400"/>
      <c r="F3672" s="401"/>
      <c r="G3672" s="400"/>
      <c r="H3672" s="400"/>
      <c r="I3672" s="400"/>
      <c r="J3672" s="409"/>
      <c r="K3672" s="400"/>
      <c r="L3672" s="400"/>
      <c r="M3672" s="400"/>
      <c r="N3672" s="400"/>
      <c r="O3672" s="400"/>
      <c r="P3672" s="400"/>
      <c r="Q3672" s="400"/>
      <c r="R3672" s="400"/>
      <c r="S3672" s="400"/>
      <c r="T3672" s="400"/>
      <c r="V3672" s="403"/>
      <c r="W3672" s="403"/>
      <c r="X3672" s="403"/>
      <c r="Y3672" s="400"/>
      <c r="Z3672" s="400"/>
      <c r="AA3672" s="400"/>
      <c r="AB3672" s="400"/>
      <c r="AC3672" s="400"/>
      <c r="AD3672" s="400"/>
      <c r="AE3672" s="400"/>
      <c r="AF3672" s="400"/>
      <c r="AG3672" s="408"/>
      <c r="AH3672" s="400"/>
      <c r="AI3672" s="400"/>
      <c r="AJ3672" s="400"/>
      <c r="AK3672" s="400"/>
      <c r="AL3672" s="6"/>
      <c r="AM3672" s="6"/>
      <c r="AN3672" s="8"/>
    </row>
    <row r="3673" spans="1:40">
      <c r="A3673" s="725"/>
      <c r="B3673" s="727"/>
      <c r="C3673" s="726"/>
      <c r="D3673" s="726"/>
      <c r="E3673" s="400"/>
      <c r="F3673" s="401"/>
      <c r="G3673" s="400"/>
      <c r="H3673" s="400"/>
      <c r="I3673" s="400"/>
      <c r="J3673" s="409"/>
      <c r="K3673" s="400"/>
      <c r="L3673" s="400"/>
      <c r="M3673" s="400"/>
      <c r="N3673" s="400"/>
      <c r="O3673" s="400"/>
      <c r="P3673" s="400"/>
      <c r="Q3673" s="400"/>
      <c r="R3673" s="400"/>
      <c r="S3673" s="400"/>
      <c r="T3673" s="400"/>
      <c r="V3673" s="403"/>
      <c r="W3673" s="403"/>
      <c r="X3673" s="403"/>
      <c r="Y3673" s="400"/>
      <c r="Z3673" s="400"/>
      <c r="AA3673" s="400"/>
      <c r="AB3673" s="400"/>
      <c r="AC3673" s="400"/>
      <c r="AD3673" s="400"/>
      <c r="AE3673" s="400"/>
      <c r="AF3673" s="400"/>
      <c r="AG3673" s="408"/>
      <c r="AH3673" s="400"/>
      <c r="AI3673" s="400"/>
      <c r="AJ3673" s="400"/>
      <c r="AK3673" s="400"/>
      <c r="AL3673" s="6"/>
      <c r="AM3673" s="6"/>
      <c r="AN3673" s="8"/>
    </row>
    <row r="3674" spans="1:40">
      <c r="A3674" s="725"/>
      <c r="B3674" s="727"/>
      <c r="C3674" s="726"/>
      <c r="D3674" s="726"/>
      <c r="E3674" s="400"/>
      <c r="F3674" s="401"/>
      <c r="G3674" s="400"/>
      <c r="H3674" s="400"/>
      <c r="I3674" s="400"/>
      <c r="J3674" s="409"/>
      <c r="K3674" s="400"/>
      <c r="L3674" s="400"/>
      <c r="M3674" s="400"/>
      <c r="N3674" s="400"/>
      <c r="O3674" s="400"/>
      <c r="P3674" s="400"/>
      <c r="Q3674" s="400"/>
      <c r="R3674" s="400"/>
      <c r="S3674" s="400"/>
      <c r="T3674" s="400"/>
      <c r="V3674" s="403"/>
      <c r="W3674" s="403"/>
      <c r="X3674" s="403"/>
      <c r="Y3674" s="400"/>
      <c r="Z3674" s="400"/>
      <c r="AA3674" s="400"/>
      <c r="AB3674" s="400"/>
      <c r="AC3674" s="400"/>
      <c r="AD3674" s="400"/>
      <c r="AE3674" s="400"/>
      <c r="AF3674" s="400"/>
      <c r="AG3674" s="408"/>
      <c r="AH3674" s="400"/>
      <c r="AI3674" s="400"/>
      <c r="AJ3674" s="400"/>
      <c r="AK3674" s="400"/>
      <c r="AL3674" s="6"/>
      <c r="AM3674" s="6"/>
      <c r="AN3674" s="8"/>
    </row>
    <row r="3675" spans="1:40">
      <c r="A3675" s="725"/>
      <c r="B3675" s="727"/>
      <c r="C3675" s="726"/>
      <c r="D3675" s="726"/>
      <c r="E3675" s="400"/>
      <c r="F3675" s="401"/>
      <c r="G3675" s="400"/>
      <c r="H3675" s="400"/>
      <c r="I3675" s="400"/>
      <c r="J3675" s="409"/>
      <c r="K3675" s="400"/>
      <c r="L3675" s="400"/>
      <c r="M3675" s="400"/>
      <c r="N3675" s="400"/>
      <c r="O3675" s="400"/>
      <c r="P3675" s="400"/>
      <c r="Q3675" s="400"/>
      <c r="R3675" s="400"/>
      <c r="S3675" s="400"/>
      <c r="T3675" s="400"/>
      <c r="V3675" s="403"/>
      <c r="W3675" s="403"/>
      <c r="X3675" s="403"/>
      <c r="Y3675" s="400"/>
      <c r="Z3675" s="400"/>
      <c r="AA3675" s="400"/>
      <c r="AB3675" s="400"/>
      <c r="AC3675" s="400"/>
      <c r="AD3675" s="400"/>
      <c r="AE3675" s="400"/>
      <c r="AF3675" s="400"/>
      <c r="AG3675" s="408"/>
      <c r="AH3675" s="400"/>
      <c r="AI3675" s="400"/>
      <c r="AJ3675" s="400"/>
      <c r="AK3675" s="400"/>
      <c r="AL3675" s="6"/>
      <c r="AM3675" s="6"/>
      <c r="AN3675" s="8"/>
    </row>
    <row r="3676" spans="1:40">
      <c r="A3676" s="725"/>
      <c r="B3676" s="727"/>
      <c r="C3676" s="726"/>
      <c r="D3676" s="726"/>
      <c r="E3676" s="400"/>
      <c r="F3676" s="401"/>
      <c r="G3676" s="400"/>
      <c r="H3676" s="400"/>
      <c r="I3676" s="400"/>
      <c r="J3676" s="409"/>
      <c r="K3676" s="400"/>
      <c r="L3676" s="400"/>
      <c r="M3676" s="400"/>
      <c r="N3676" s="400"/>
      <c r="O3676" s="400"/>
      <c r="P3676" s="400"/>
      <c r="Q3676" s="400"/>
      <c r="R3676" s="400"/>
      <c r="S3676" s="400"/>
      <c r="T3676" s="400"/>
      <c r="V3676" s="403"/>
      <c r="W3676" s="403"/>
      <c r="X3676" s="403"/>
      <c r="Y3676" s="400"/>
      <c r="Z3676" s="400"/>
      <c r="AA3676" s="400"/>
      <c r="AB3676" s="400"/>
      <c r="AC3676" s="400"/>
      <c r="AD3676" s="400"/>
      <c r="AE3676" s="400"/>
      <c r="AF3676" s="400"/>
      <c r="AG3676" s="408"/>
      <c r="AH3676" s="400"/>
      <c r="AI3676" s="400"/>
      <c r="AJ3676" s="400"/>
      <c r="AK3676" s="400"/>
      <c r="AL3676" s="6"/>
      <c r="AM3676" s="6"/>
      <c r="AN3676" s="8"/>
    </row>
    <row r="3677" spans="1:40">
      <c r="A3677" s="725"/>
      <c r="B3677" s="727"/>
      <c r="C3677" s="726"/>
      <c r="D3677" s="726"/>
      <c r="E3677" s="400"/>
      <c r="F3677" s="401"/>
      <c r="G3677" s="400"/>
      <c r="H3677" s="400"/>
      <c r="I3677" s="400"/>
      <c r="J3677" s="409"/>
      <c r="K3677" s="400"/>
      <c r="L3677" s="400"/>
      <c r="M3677" s="400"/>
      <c r="N3677" s="400"/>
      <c r="O3677" s="400"/>
      <c r="P3677" s="400"/>
      <c r="Q3677" s="400"/>
      <c r="R3677" s="400"/>
      <c r="S3677" s="400"/>
      <c r="T3677" s="400"/>
      <c r="W3677" s="403"/>
      <c r="X3677" s="403"/>
      <c r="Y3677" s="400"/>
      <c r="Z3677" s="400"/>
      <c r="AA3677" s="400"/>
      <c r="AB3677" s="400"/>
      <c r="AC3677" s="400"/>
      <c r="AD3677" s="400"/>
      <c r="AE3677" s="400"/>
      <c r="AF3677" s="400"/>
      <c r="AG3677" s="408"/>
      <c r="AH3677" s="400"/>
      <c r="AI3677" s="400"/>
      <c r="AJ3677" s="400"/>
      <c r="AK3677" s="400"/>
      <c r="AL3677" s="6"/>
      <c r="AM3677" s="6"/>
      <c r="AN3677" s="8"/>
    </row>
    <row r="3678" spans="1:40">
      <c r="A3678" s="725"/>
      <c r="B3678" s="727"/>
      <c r="C3678" s="726"/>
      <c r="D3678" s="726"/>
      <c r="E3678" s="400"/>
      <c r="F3678" s="401"/>
      <c r="G3678" s="400"/>
      <c r="H3678" s="400"/>
      <c r="I3678" s="400"/>
      <c r="J3678" s="409"/>
      <c r="K3678" s="400"/>
      <c r="L3678" s="400"/>
      <c r="M3678" s="400"/>
      <c r="N3678" s="400"/>
      <c r="O3678" s="400"/>
      <c r="P3678" s="400"/>
      <c r="Q3678" s="400"/>
      <c r="R3678" s="400"/>
      <c r="S3678" s="400"/>
      <c r="T3678" s="400"/>
      <c r="V3678" s="403"/>
      <c r="W3678" s="403"/>
      <c r="X3678" s="403"/>
      <c r="Y3678" s="400"/>
      <c r="Z3678" s="400"/>
      <c r="AA3678" s="400"/>
      <c r="AB3678" s="400"/>
      <c r="AC3678" s="400"/>
      <c r="AD3678" s="400"/>
      <c r="AE3678" s="400"/>
      <c r="AF3678" s="400"/>
      <c r="AG3678" s="408"/>
      <c r="AH3678" s="400"/>
      <c r="AI3678" s="400"/>
      <c r="AJ3678" s="400"/>
      <c r="AK3678" s="400"/>
      <c r="AL3678" s="6"/>
      <c r="AM3678" s="6"/>
      <c r="AN3678" s="8"/>
    </row>
    <row r="3679" spans="1:40">
      <c r="A3679" s="725"/>
      <c r="B3679" s="727"/>
      <c r="C3679" s="726"/>
      <c r="D3679" s="726"/>
      <c r="E3679" s="400"/>
      <c r="F3679" s="401"/>
      <c r="G3679" s="400"/>
      <c r="H3679" s="400"/>
      <c r="I3679" s="400"/>
      <c r="J3679" s="409"/>
      <c r="K3679" s="400"/>
      <c r="L3679" s="400"/>
      <c r="M3679" s="400"/>
      <c r="N3679" s="400"/>
      <c r="O3679" s="400"/>
      <c r="P3679" s="400"/>
      <c r="Q3679" s="400"/>
      <c r="R3679" s="400"/>
      <c r="S3679" s="400"/>
      <c r="T3679" s="400"/>
      <c r="V3679" s="403"/>
      <c r="W3679" s="403"/>
      <c r="X3679" s="403"/>
      <c r="Y3679" s="400"/>
      <c r="Z3679" s="400"/>
      <c r="AA3679" s="400"/>
      <c r="AB3679" s="400"/>
      <c r="AC3679" s="400"/>
      <c r="AD3679" s="400"/>
      <c r="AE3679" s="400"/>
      <c r="AF3679" s="400"/>
      <c r="AG3679" s="408"/>
      <c r="AH3679" s="400"/>
      <c r="AI3679" s="400"/>
      <c r="AJ3679" s="400"/>
      <c r="AK3679" s="400"/>
      <c r="AL3679" s="6"/>
      <c r="AM3679" s="6"/>
      <c r="AN3679" s="8"/>
    </row>
    <row r="3680" spans="1:40">
      <c r="A3680" s="725"/>
      <c r="B3680" s="727"/>
      <c r="C3680" s="726"/>
      <c r="D3680" s="726"/>
      <c r="E3680" s="400"/>
      <c r="F3680" s="401"/>
      <c r="G3680" s="400"/>
      <c r="H3680" s="400"/>
      <c r="I3680" s="400"/>
      <c r="J3680" s="409"/>
      <c r="K3680" s="400"/>
      <c r="L3680" s="400"/>
      <c r="M3680" s="400"/>
      <c r="N3680" s="400"/>
      <c r="O3680" s="400"/>
      <c r="P3680" s="400"/>
      <c r="Q3680" s="400"/>
      <c r="R3680" s="400"/>
      <c r="S3680" s="400"/>
      <c r="T3680" s="400"/>
      <c r="V3680" s="403"/>
      <c r="W3680" s="403"/>
      <c r="X3680" s="403"/>
      <c r="Y3680" s="400"/>
      <c r="Z3680" s="400"/>
      <c r="AA3680" s="400"/>
      <c r="AB3680" s="400"/>
      <c r="AC3680" s="400"/>
      <c r="AD3680" s="400"/>
      <c r="AE3680" s="400"/>
      <c r="AF3680" s="400"/>
      <c r="AG3680" s="408"/>
      <c r="AH3680" s="400"/>
      <c r="AI3680" s="400"/>
      <c r="AJ3680" s="400"/>
      <c r="AK3680" s="400"/>
      <c r="AL3680" s="6"/>
      <c r="AM3680" s="6"/>
      <c r="AN3680" s="8"/>
    </row>
    <row r="3681" spans="1:40">
      <c r="A3681" s="725"/>
      <c r="B3681" s="727"/>
      <c r="C3681" s="726"/>
      <c r="D3681" s="726"/>
      <c r="E3681" s="400"/>
      <c r="F3681" s="401"/>
      <c r="G3681" s="400"/>
      <c r="H3681" s="400"/>
      <c r="I3681" s="400"/>
      <c r="J3681" s="409"/>
      <c r="K3681" s="400"/>
      <c r="L3681" s="400"/>
      <c r="M3681" s="400"/>
      <c r="N3681" s="400"/>
      <c r="O3681" s="400"/>
      <c r="P3681" s="400"/>
      <c r="Q3681" s="400"/>
      <c r="R3681" s="400"/>
      <c r="S3681" s="400"/>
      <c r="T3681" s="400"/>
      <c r="V3681" s="403"/>
      <c r="W3681" s="403"/>
      <c r="X3681" s="403"/>
      <c r="Y3681" s="400"/>
      <c r="Z3681" s="400"/>
      <c r="AA3681" s="400"/>
      <c r="AB3681" s="400"/>
      <c r="AC3681" s="400"/>
      <c r="AD3681" s="400"/>
      <c r="AE3681" s="400"/>
      <c r="AF3681" s="400"/>
      <c r="AG3681" s="408"/>
      <c r="AH3681" s="400"/>
      <c r="AI3681" s="400"/>
      <c r="AJ3681" s="400"/>
      <c r="AK3681" s="400"/>
      <c r="AL3681" s="6"/>
      <c r="AM3681" s="6"/>
      <c r="AN3681" s="8"/>
    </row>
    <row r="3682" spans="1:40">
      <c r="A3682" s="725"/>
      <c r="B3682" s="727"/>
      <c r="C3682" s="726"/>
      <c r="D3682" s="726"/>
      <c r="E3682" s="400"/>
      <c r="F3682" s="401"/>
      <c r="G3682" s="400"/>
      <c r="H3682" s="400"/>
      <c r="I3682" s="400"/>
      <c r="J3682" s="409"/>
      <c r="K3682" s="400"/>
      <c r="L3682" s="400"/>
      <c r="M3682" s="400"/>
      <c r="N3682" s="400"/>
      <c r="O3682" s="400"/>
      <c r="P3682" s="400"/>
      <c r="Q3682" s="400"/>
      <c r="R3682" s="400"/>
      <c r="S3682" s="400"/>
      <c r="T3682" s="400"/>
      <c r="V3682" s="403"/>
      <c r="W3682" s="403"/>
      <c r="X3682" s="403"/>
      <c r="Y3682" s="400"/>
      <c r="Z3682" s="400"/>
      <c r="AA3682" s="400"/>
      <c r="AB3682" s="400"/>
      <c r="AC3682" s="400"/>
      <c r="AD3682" s="400"/>
      <c r="AE3682" s="400"/>
      <c r="AF3682" s="400"/>
      <c r="AG3682" s="408"/>
      <c r="AH3682" s="400"/>
      <c r="AI3682" s="400"/>
      <c r="AJ3682" s="400"/>
      <c r="AK3682" s="400"/>
      <c r="AL3682" s="6"/>
      <c r="AM3682" s="6"/>
      <c r="AN3682" s="8"/>
    </row>
    <row r="3683" spans="1:40">
      <c r="A3683" s="725"/>
      <c r="B3683" s="727"/>
      <c r="C3683" s="726"/>
      <c r="D3683" s="726"/>
      <c r="E3683" s="400"/>
      <c r="F3683" s="401"/>
      <c r="G3683" s="400"/>
      <c r="H3683" s="400"/>
      <c r="I3683" s="400"/>
      <c r="J3683" s="409"/>
      <c r="K3683" s="400"/>
      <c r="L3683" s="400"/>
      <c r="M3683" s="400"/>
      <c r="N3683" s="400"/>
      <c r="O3683" s="400"/>
      <c r="P3683" s="400"/>
      <c r="Q3683" s="400"/>
      <c r="R3683" s="400"/>
      <c r="S3683" s="400"/>
      <c r="T3683" s="400"/>
      <c r="V3683" s="403"/>
      <c r="W3683" s="403"/>
      <c r="X3683" s="403"/>
      <c r="Y3683" s="400"/>
      <c r="Z3683" s="400"/>
      <c r="AA3683" s="400"/>
      <c r="AB3683" s="400"/>
      <c r="AC3683" s="400"/>
      <c r="AD3683" s="400"/>
      <c r="AE3683" s="400"/>
      <c r="AF3683" s="400"/>
      <c r="AG3683" s="408"/>
      <c r="AH3683" s="400"/>
      <c r="AI3683" s="400"/>
      <c r="AJ3683" s="400"/>
      <c r="AK3683" s="400"/>
      <c r="AL3683" s="6"/>
      <c r="AM3683" s="6"/>
      <c r="AN3683" s="8"/>
    </row>
    <row r="3684" spans="1:40">
      <c r="A3684" s="725"/>
      <c r="B3684" s="727"/>
      <c r="C3684" s="726"/>
      <c r="D3684" s="726"/>
      <c r="E3684" s="400"/>
      <c r="F3684" s="401"/>
      <c r="G3684" s="400"/>
      <c r="H3684" s="400"/>
      <c r="I3684" s="400"/>
      <c r="J3684" s="409"/>
      <c r="K3684" s="400"/>
      <c r="L3684" s="400"/>
      <c r="M3684" s="400"/>
      <c r="N3684" s="400"/>
      <c r="O3684" s="400"/>
      <c r="P3684" s="400"/>
      <c r="Q3684" s="400"/>
      <c r="R3684" s="400"/>
      <c r="S3684" s="400"/>
      <c r="T3684" s="400"/>
      <c r="V3684" s="403"/>
      <c r="W3684" s="403"/>
      <c r="X3684" s="403"/>
      <c r="Y3684" s="400"/>
      <c r="Z3684" s="400"/>
      <c r="AA3684" s="400"/>
      <c r="AB3684" s="400"/>
      <c r="AC3684" s="400"/>
      <c r="AD3684" s="400"/>
      <c r="AE3684" s="400"/>
      <c r="AF3684" s="400"/>
      <c r="AG3684" s="408"/>
      <c r="AH3684" s="400"/>
      <c r="AI3684" s="400"/>
      <c r="AJ3684" s="400"/>
      <c r="AK3684" s="400"/>
      <c r="AL3684" s="6"/>
      <c r="AM3684" s="6"/>
      <c r="AN3684" s="8"/>
    </row>
    <row r="3685" spans="1:40">
      <c r="A3685" s="725"/>
      <c r="B3685" s="727"/>
      <c r="C3685" s="726"/>
      <c r="D3685" s="726"/>
      <c r="E3685" s="400"/>
      <c r="F3685" s="401"/>
      <c r="G3685" s="400"/>
      <c r="H3685" s="400"/>
      <c r="I3685" s="400"/>
      <c r="J3685" s="409"/>
      <c r="K3685" s="400"/>
      <c r="L3685" s="400"/>
      <c r="M3685" s="400"/>
      <c r="N3685" s="400"/>
      <c r="O3685" s="400"/>
      <c r="P3685" s="400"/>
      <c r="Q3685" s="400"/>
      <c r="R3685" s="400"/>
      <c r="S3685" s="400"/>
      <c r="T3685" s="400"/>
      <c r="V3685" s="403"/>
      <c r="W3685" s="403"/>
      <c r="X3685" s="403"/>
      <c r="Y3685" s="400"/>
      <c r="Z3685" s="400"/>
      <c r="AA3685" s="400"/>
      <c r="AB3685" s="400"/>
      <c r="AC3685" s="400"/>
      <c r="AD3685" s="400"/>
      <c r="AE3685" s="400"/>
      <c r="AF3685" s="400"/>
      <c r="AG3685" s="408"/>
      <c r="AH3685" s="400"/>
      <c r="AI3685" s="400"/>
      <c r="AJ3685" s="400"/>
      <c r="AK3685" s="400"/>
      <c r="AL3685" s="6"/>
      <c r="AM3685" s="6"/>
      <c r="AN3685" s="8"/>
    </row>
    <row r="3686" spans="1:40">
      <c r="A3686" s="725"/>
      <c r="B3686" s="727"/>
      <c r="C3686" s="726"/>
      <c r="D3686" s="726"/>
      <c r="E3686" s="400"/>
      <c r="F3686" s="401"/>
      <c r="G3686" s="400"/>
      <c r="H3686" s="400"/>
      <c r="I3686" s="400"/>
      <c r="J3686" s="409"/>
      <c r="K3686" s="400"/>
      <c r="L3686" s="400"/>
      <c r="M3686" s="400"/>
      <c r="N3686" s="400"/>
      <c r="O3686" s="400"/>
      <c r="P3686" s="400"/>
      <c r="Q3686" s="400"/>
      <c r="R3686" s="400"/>
      <c r="S3686" s="400"/>
      <c r="T3686" s="400"/>
      <c r="V3686" s="403"/>
      <c r="W3686" s="403"/>
      <c r="X3686" s="403"/>
      <c r="Y3686" s="400"/>
      <c r="Z3686" s="400"/>
      <c r="AA3686" s="400"/>
      <c r="AB3686" s="400"/>
      <c r="AC3686" s="400"/>
      <c r="AD3686" s="400"/>
      <c r="AE3686" s="400"/>
      <c r="AF3686" s="400"/>
      <c r="AG3686" s="408"/>
      <c r="AH3686" s="400"/>
      <c r="AI3686" s="400"/>
      <c r="AJ3686" s="400"/>
      <c r="AK3686" s="400"/>
      <c r="AL3686" s="6"/>
      <c r="AM3686" s="6"/>
      <c r="AN3686" s="8"/>
    </row>
    <row r="3687" spans="1:40">
      <c r="A3687" s="725"/>
      <c r="B3687" s="727"/>
      <c r="C3687" s="726"/>
      <c r="D3687" s="726"/>
      <c r="E3687" s="400"/>
      <c r="F3687" s="401"/>
      <c r="G3687" s="400"/>
      <c r="H3687" s="400"/>
      <c r="I3687" s="400"/>
      <c r="J3687" s="409"/>
      <c r="K3687" s="400"/>
      <c r="L3687" s="400"/>
      <c r="M3687" s="400"/>
      <c r="N3687" s="400"/>
      <c r="O3687" s="400"/>
      <c r="P3687" s="400"/>
      <c r="Q3687" s="400"/>
      <c r="R3687" s="400"/>
      <c r="S3687" s="400"/>
      <c r="T3687" s="400"/>
      <c r="V3687" s="403"/>
      <c r="W3687" s="403"/>
      <c r="X3687" s="403"/>
      <c r="Y3687" s="400"/>
      <c r="Z3687" s="400"/>
      <c r="AA3687" s="400"/>
      <c r="AB3687" s="400"/>
      <c r="AC3687" s="400"/>
      <c r="AD3687" s="400"/>
      <c r="AE3687" s="400"/>
      <c r="AF3687" s="400"/>
      <c r="AG3687" s="408"/>
      <c r="AH3687" s="400"/>
      <c r="AI3687" s="400"/>
      <c r="AJ3687" s="400"/>
      <c r="AK3687" s="400"/>
      <c r="AL3687" s="6"/>
      <c r="AM3687" s="6"/>
      <c r="AN3687" s="8"/>
    </row>
    <row r="3688" spans="1:40">
      <c r="A3688" s="725"/>
      <c r="B3688" s="727"/>
      <c r="C3688" s="726"/>
      <c r="D3688" s="726"/>
      <c r="E3688" s="400"/>
      <c r="F3688" s="401"/>
      <c r="G3688" s="400"/>
      <c r="H3688" s="400"/>
      <c r="I3688" s="400"/>
      <c r="J3688" s="409"/>
      <c r="K3688" s="400"/>
      <c r="L3688" s="400"/>
      <c r="M3688" s="400"/>
      <c r="N3688" s="400"/>
      <c r="O3688" s="400"/>
      <c r="P3688" s="400"/>
      <c r="Q3688" s="400"/>
      <c r="R3688" s="400"/>
      <c r="S3688" s="400"/>
      <c r="T3688" s="400"/>
      <c r="V3688" s="403"/>
      <c r="W3688" s="403"/>
      <c r="X3688" s="403"/>
      <c r="Y3688" s="400"/>
      <c r="Z3688" s="400"/>
      <c r="AA3688" s="400"/>
      <c r="AB3688" s="400"/>
      <c r="AC3688" s="400"/>
      <c r="AD3688" s="400"/>
      <c r="AE3688" s="400"/>
      <c r="AF3688" s="400"/>
      <c r="AG3688" s="408"/>
      <c r="AH3688" s="400"/>
      <c r="AI3688" s="400"/>
      <c r="AJ3688" s="400"/>
      <c r="AK3688" s="400"/>
      <c r="AL3688" s="6"/>
      <c r="AM3688" s="6"/>
      <c r="AN3688" s="8"/>
    </row>
    <row r="3689" spans="1:40">
      <c r="A3689" s="725"/>
      <c r="B3689" s="727"/>
      <c r="C3689" s="726"/>
      <c r="D3689" s="726"/>
      <c r="E3689" s="400"/>
      <c r="F3689" s="401"/>
      <c r="G3689" s="400"/>
      <c r="H3689" s="400"/>
      <c r="I3689" s="400"/>
      <c r="J3689" s="409"/>
      <c r="K3689" s="400"/>
      <c r="L3689" s="400"/>
      <c r="M3689" s="400"/>
      <c r="N3689" s="400"/>
      <c r="O3689" s="400"/>
      <c r="P3689" s="400"/>
      <c r="Q3689" s="400"/>
      <c r="R3689" s="400"/>
      <c r="S3689" s="400"/>
      <c r="T3689" s="400"/>
      <c r="V3689" s="403"/>
      <c r="W3689" s="403"/>
      <c r="X3689" s="403"/>
      <c r="Y3689" s="400"/>
      <c r="Z3689" s="400"/>
      <c r="AA3689" s="400"/>
      <c r="AB3689" s="400"/>
      <c r="AC3689" s="400"/>
      <c r="AD3689" s="400"/>
      <c r="AE3689" s="400"/>
      <c r="AF3689" s="400"/>
      <c r="AG3689" s="408"/>
      <c r="AH3689" s="400"/>
      <c r="AI3689" s="400"/>
      <c r="AJ3689" s="400"/>
      <c r="AK3689" s="400"/>
      <c r="AL3689" s="6"/>
      <c r="AM3689" s="6"/>
      <c r="AN3689" s="8"/>
    </row>
    <row r="3690" spans="1:40">
      <c r="A3690" s="725"/>
      <c r="B3690" s="727"/>
      <c r="C3690" s="726"/>
      <c r="D3690" s="726"/>
      <c r="E3690" s="400"/>
      <c r="F3690" s="401"/>
      <c r="G3690" s="400"/>
      <c r="H3690" s="400"/>
      <c r="I3690" s="400"/>
      <c r="J3690" s="409"/>
      <c r="K3690" s="400"/>
      <c r="L3690" s="400"/>
      <c r="M3690" s="400"/>
      <c r="N3690" s="400"/>
      <c r="O3690" s="400"/>
      <c r="P3690" s="400"/>
      <c r="Q3690" s="400"/>
      <c r="R3690" s="400"/>
      <c r="S3690" s="400"/>
      <c r="T3690" s="400"/>
      <c r="V3690" s="403"/>
      <c r="W3690" s="403"/>
      <c r="X3690" s="403"/>
      <c r="Y3690" s="400"/>
      <c r="Z3690" s="400"/>
      <c r="AA3690" s="400"/>
      <c r="AB3690" s="400"/>
      <c r="AC3690" s="400"/>
      <c r="AD3690" s="400"/>
      <c r="AE3690" s="400"/>
      <c r="AF3690" s="400"/>
      <c r="AG3690" s="408"/>
      <c r="AH3690" s="400"/>
      <c r="AI3690" s="400"/>
      <c r="AJ3690" s="400"/>
      <c r="AK3690" s="400"/>
      <c r="AL3690" s="6"/>
      <c r="AM3690" s="6"/>
      <c r="AN3690" s="8"/>
    </row>
    <row r="3691" spans="1:40">
      <c r="A3691" s="725"/>
      <c r="B3691" s="727"/>
      <c r="C3691" s="726"/>
      <c r="D3691" s="726"/>
      <c r="E3691" s="400"/>
      <c r="F3691" s="401"/>
      <c r="G3691" s="400"/>
      <c r="H3691" s="400"/>
      <c r="I3691" s="400"/>
      <c r="J3691" s="409"/>
      <c r="K3691" s="400"/>
      <c r="L3691" s="400"/>
      <c r="M3691" s="400"/>
      <c r="N3691" s="400"/>
      <c r="O3691" s="400"/>
      <c r="P3691" s="400"/>
      <c r="Q3691" s="400"/>
      <c r="R3691" s="400"/>
      <c r="S3691" s="400"/>
      <c r="T3691" s="400"/>
      <c r="V3691" s="403"/>
      <c r="W3691" s="403"/>
      <c r="X3691" s="403"/>
      <c r="Y3691" s="400"/>
      <c r="Z3691" s="400"/>
      <c r="AA3691" s="400"/>
      <c r="AB3691" s="400"/>
      <c r="AC3691" s="400"/>
      <c r="AD3691" s="400"/>
      <c r="AE3691" s="400"/>
      <c r="AF3691" s="400"/>
      <c r="AG3691" s="408"/>
      <c r="AH3691" s="400"/>
      <c r="AI3691" s="400"/>
      <c r="AJ3691" s="400"/>
      <c r="AK3691" s="400"/>
      <c r="AL3691" s="6"/>
      <c r="AM3691" s="6"/>
      <c r="AN3691" s="8"/>
    </row>
    <row r="3692" spans="1:40">
      <c r="A3692" s="725"/>
      <c r="B3692" s="727"/>
      <c r="C3692" s="726"/>
      <c r="D3692" s="726"/>
      <c r="E3692" s="400"/>
      <c r="F3692" s="401"/>
      <c r="G3692" s="400"/>
      <c r="H3692" s="400"/>
      <c r="I3692" s="400"/>
      <c r="J3692" s="409"/>
      <c r="K3692" s="400"/>
      <c r="L3692" s="400"/>
      <c r="M3692" s="400"/>
      <c r="N3692" s="400"/>
      <c r="O3692" s="400"/>
      <c r="P3692" s="400"/>
      <c r="Q3692" s="400"/>
      <c r="R3692" s="400"/>
      <c r="S3692" s="400"/>
      <c r="T3692" s="400"/>
      <c r="V3692" s="403"/>
      <c r="W3692" s="403"/>
      <c r="X3692" s="403"/>
      <c r="Y3692" s="400"/>
      <c r="Z3692" s="400"/>
      <c r="AA3692" s="400"/>
      <c r="AB3692" s="400"/>
      <c r="AC3692" s="400"/>
      <c r="AD3692" s="400"/>
      <c r="AE3692" s="400"/>
      <c r="AF3692" s="400"/>
      <c r="AG3692" s="408"/>
      <c r="AH3692" s="400"/>
      <c r="AI3692" s="400"/>
      <c r="AJ3692" s="400"/>
      <c r="AK3692" s="400"/>
      <c r="AL3692" s="6"/>
      <c r="AM3692" s="6"/>
      <c r="AN3692" s="8"/>
    </row>
    <row r="3693" spans="1:40">
      <c r="A3693" s="725"/>
      <c r="B3693" s="727"/>
      <c r="C3693" s="726"/>
      <c r="D3693" s="726"/>
      <c r="E3693" s="400"/>
      <c r="F3693" s="401"/>
      <c r="G3693" s="400"/>
      <c r="H3693" s="400"/>
      <c r="I3693" s="400"/>
      <c r="J3693" s="409"/>
      <c r="K3693" s="400"/>
      <c r="L3693" s="400"/>
      <c r="M3693" s="400"/>
      <c r="N3693" s="400"/>
      <c r="O3693" s="400"/>
      <c r="P3693" s="400"/>
      <c r="Q3693" s="400"/>
      <c r="R3693" s="400"/>
      <c r="S3693" s="400"/>
      <c r="T3693" s="400"/>
      <c r="V3693" s="403"/>
      <c r="W3693" s="403"/>
      <c r="X3693" s="403"/>
      <c r="Y3693" s="400"/>
      <c r="Z3693" s="400"/>
      <c r="AA3693" s="400"/>
      <c r="AB3693" s="400"/>
      <c r="AC3693" s="400"/>
      <c r="AD3693" s="400"/>
      <c r="AE3693" s="400"/>
      <c r="AF3693" s="400"/>
      <c r="AG3693" s="408"/>
      <c r="AH3693" s="400"/>
      <c r="AI3693" s="400"/>
      <c r="AJ3693" s="400"/>
      <c r="AK3693" s="400"/>
      <c r="AL3693" s="6"/>
      <c r="AM3693" s="6"/>
      <c r="AN3693" s="8"/>
    </row>
    <row r="3694" spans="1:40">
      <c r="A3694" s="725"/>
      <c r="B3694" s="727"/>
      <c r="C3694" s="726"/>
      <c r="D3694" s="726"/>
      <c r="E3694" s="400"/>
      <c r="F3694" s="401"/>
      <c r="G3694" s="400"/>
      <c r="H3694" s="400"/>
      <c r="I3694" s="400"/>
      <c r="J3694" s="409"/>
      <c r="K3694" s="400"/>
      <c r="L3694" s="400"/>
      <c r="M3694" s="400"/>
      <c r="N3694" s="400"/>
      <c r="O3694" s="400"/>
      <c r="P3694" s="400"/>
      <c r="Q3694" s="400"/>
      <c r="R3694" s="400"/>
      <c r="S3694" s="400"/>
      <c r="T3694" s="400"/>
      <c r="V3694" s="403"/>
      <c r="W3694" s="403"/>
      <c r="X3694" s="403"/>
      <c r="Y3694" s="400"/>
      <c r="Z3694" s="400"/>
      <c r="AA3694" s="400"/>
      <c r="AB3694" s="400"/>
      <c r="AC3694" s="400"/>
      <c r="AD3694" s="400"/>
      <c r="AE3694" s="400"/>
      <c r="AF3694" s="400"/>
      <c r="AG3694" s="408"/>
      <c r="AH3694" s="400"/>
      <c r="AI3694" s="400"/>
      <c r="AJ3694" s="400"/>
      <c r="AK3694" s="400"/>
      <c r="AL3694" s="6"/>
      <c r="AM3694" s="6"/>
      <c r="AN3694" s="8"/>
    </row>
    <row r="3695" spans="1:40">
      <c r="A3695" s="725"/>
      <c r="B3695" s="727"/>
      <c r="C3695" s="726"/>
      <c r="D3695" s="726"/>
      <c r="E3695" s="400"/>
      <c r="F3695" s="401"/>
      <c r="G3695" s="400"/>
      <c r="H3695" s="400"/>
      <c r="I3695" s="400"/>
      <c r="J3695" s="409"/>
      <c r="K3695" s="400"/>
      <c r="L3695" s="400"/>
      <c r="M3695" s="400"/>
      <c r="N3695" s="400"/>
      <c r="O3695" s="400"/>
      <c r="P3695" s="400"/>
      <c r="Q3695" s="400"/>
      <c r="R3695" s="400"/>
      <c r="S3695" s="400"/>
      <c r="T3695" s="400"/>
      <c r="V3695" s="403"/>
      <c r="W3695" s="403"/>
      <c r="X3695" s="403"/>
      <c r="Y3695" s="400"/>
      <c r="Z3695" s="400"/>
      <c r="AA3695" s="400"/>
      <c r="AB3695" s="400"/>
      <c r="AC3695" s="400"/>
      <c r="AD3695" s="400"/>
      <c r="AE3695" s="400"/>
      <c r="AF3695" s="400"/>
      <c r="AG3695" s="408"/>
      <c r="AH3695" s="400"/>
      <c r="AI3695" s="400"/>
      <c r="AJ3695" s="400"/>
      <c r="AK3695" s="400"/>
      <c r="AL3695" s="6"/>
      <c r="AM3695" s="6"/>
      <c r="AN3695" s="8"/>
    </row>
    <row r="3696" spans="1:40">
      <c r="A3696" s="725"/>
      <c r="B3696" s="727"/>
      <c r="C3696" s="726"/>
      <c r="D3696" s="726"/>
      <c r="E3696" s="400"/>
      <c r="F3696" s="401"/>
      <c r="G3696" s="400"/>
      <c r="H3696" s="400"/>
      <c r="I3696" s="400"/>
      <c r="J3696" s="409"/>
      <c r="K3696" s="400"/>
      <c r="L3696" s="400"/>
      <c r="M3696" s="400"/>
      <c r="N3696" s="400"/>
      <c r="O3696" s="400"/>
      <c r="P3696" s="400"/>
      <c r="Q3696" s="400"/>
      <c r="R3696" s="400"/>
      <c r="S3696" s="400"/>
      <c r="T3696" s="400"/>
      <c r="V3696" s="403"/>
      <c r="W3696" s="403"/>
      <c r="X3696" s="403"/>
      <c r="Y3696" s="400"/>
      <c r="Z3696" s="400"/>
      <c r="AA3696" s="400"/>
      <c r="AB3696" s="400"/>
      <c r="AC3696" s="400"/>
      <c r="AD3696" s="400"/>
      <c r="AE3696" s="400"/>
      <c r="AF3696" s="400"/>
      <c r="AG3696" s="408"/>
      <c r="AH3696" s="400"/>
      <c r="AI3696" s="400"/>
      <c r="AJ3696" s="400"/>
      <c r="AK3696" s="400"/>
      <c r="AL3696" s="6"/>
      <c r="AM3696" s="6"/>
      <c r="AN3696" s="8"/>
    </row>
    <row r="3697" spans="1:40">
      <c r="A3697" s="725"/>
      <c r="B3697" s="727"/>
      <c r="C3697" s="726"/>
      <c r="D3697" s="726"/>
      <c r="E3697" s="400"/>
      <c r="F3697" s="401"/>
      <c r="G3697" s="400"/>
      <c r="H3697" s="400"/>
      <c r="I3697" s="400"/>
      <c r="J3697" s="409"/>
      <c r="K3697" s="400"/>
      <c r="L3697" s="400"/>
      <c r="M3697" s="400"/>
      <c r="N3697" s="400"/>
      <c r="O3697" s="400"/>
      <c r="P3697" s="400"/>
      <c r="Q3697" s="400"/>
      <c r="R3697" s="400"/>
      <c r="S3697" s="400"/>
      <c r="T3697" s="400"/>
      <c r="V3697" s="403"/>
      <c r="W3697" s="403"/>
      <c r="X3697" s="403"/>
      <c r="Y3697" s="400"/>
      <c r="Z3697" s="400"/>
      <c r="AA3697" s="400"/>
      <c r="AB3697" s="400"/>
      <c r="AC3697" s="400"/>
      <c r="AD3697" s="400"/>
      <c r="AE3697" s="400"/>
      <c r="AF3697" s="400"/>
      <c r="AG3697" s="408"/>
      <c r="AH3697" s="400"/>
      <c r="AI3697" s="400"/>
      <c r="AJ3697" s="400"/>
      <c r="AK3697" s="400"/>
      <c r="AL3697" s="6"/>
      <c r="AM3697" s="6"/>
      <c r="AN3697" s="8"/>
    </row>
    <row r="3698" spans="1:40">
      <c r="A3698" s="725"/>
      <c r="B3698" s="727"/>
      <c r="C3698" s="726"/>
      <c r="D3698" s="726"/>
      <c r="E3698" s="400"/>
      <c r="F3698" s="401"/>
      <c r="G3698" s="400"/>
      <c r="H3698" s="400"/>
      <c r="I3698" s="400"/>
      <c r="J3698" s="409"/>
      <c r="K3698" s="400"/>
      <c r="L3698" s="400"/>
      <c r="M3698" s="400"/>
      <c r="N3698" s="400"/>
      <c r="O3698" s="400"/>
      <c r="P3698" s="400"/>
      <c r="Q3698" s="400"/>
      <c r="R3698" s="400"/>
      <c r="S3698" s="400"/>
      <c r="T3698" s="400"/>
      <c r="V3698" s="403"/>
      <c r="W3698" s="403"/>
      <c r="X3698" s="403"/>
      <c r="Y3698" s="400"/>
      <c r="Z3698" s="400"/>
      <c r="AA3698" s="400"/>
      <c r="AB3698" s="400"/>
      <c r="AC3698" s="400"/>
      <c r="AD3698" s="400"/>
      <c r="AE3698" s="400"/>
      <c r="AF3698" s="400"/>
      <c r="AG3698" s="408"/>
      <c r="AH3698" s="400"/>
      <c r="AI3698" s="400"/>
      <c r="AJ3698" s="400"/>
      <c r="AK3698" s="400"/>
      <c r="AL3698" s="6"/>
      <c r="AM3698" s="6"/>
      <c r="AN3698" s="8"/>
    </row>
    <row r="3699" spans="1:40">
      <c r="A3699" s="725"/>
      <c r="B3699" s="727"/>
      <c r="C3699" s="726"/>
      <c r="D3699" s="726"/>
      <c r="E3699" s="400"/>
      <c r="F3699" s="401"/>
      <c r="G3699" s="400"/>
      <c r="H3699" s="400"/>
      <c r="I3699" s="400"/>
      <c r="J3699" s="409"/>
      <c r="K3699" s="400"/>
      <c r="L3699" s="400"/>
      <c r="M3699" s="400"/>
      <c r="N3699" s="400"/>
      <c r="O3699" s="400"/>
      <c r="P3699" s="400"/>
      <c r="Q3699" s="400"/>
      <c r="R3699" s="400"/>
      <c r="S3699" s="400"/>
      <c r="T3699" s="400"/>
      <c r="V3699" s="403"/>
      <c r="W3699" s="403"/>
      <c r="X3699" s="403"/>
      <c r="Y3699" s="400"/>
      <c r="Z3699" s="400"/>
      <c r="AA3699" s="400"/>
      <c r="AB3699" s="400"/>
      <c r="AC3699" s="400"/>
      <c r="AD3699" s="400"/>
      <c r="AE3699" s="400"/>
      <c r="AF3699" s="400"/>
      <c r="AG3699" s="408"/>
      <c r="AH3699" s="400"/>
      <c r="AI3699" s="400"/>
      <c r="AJ3699" s="400"/>
      <c r="AK3699" s="400"/>
      <c r="AL3699" s="6"/>
      <c r="AM3699" s="6"/>
      <c r="AN3699" s="8"/>
    </row>
    <row r="3700" spans="1:40">
      <c r="A3700" s="725"/>
      <c r="B3700" s="727"/>
      <c r="C3700" s="726"/>
      <c r="D3700" s="726"/>
      <c r="E3700" s="400"/>
      <c r="F3700" s="401"/>
      <c r="G3700" s="400"/>
      <c r="H3700" s="400"/>
      <c r="I3700" s="400"/>
      <c r="J3700" s="409"/>
      <c r="K3700" s="400"/>
      <c r="L3700" s="400"/>
      <c r="M3700" s="400"/>
      <c r="N3700" s="400"/>
      <c r="O3700" s="400"/>
      <c r="P3700" s="400"/>
      <c r="Q3700" s="400"/>
      <c r="R3700" s="400"/>
      <c r="S3700" s="400"/>
      <c r="T3700" s="400"/>
      <c r="V3700" s="403"/>
      <c r="W3700" s="403"/>
      <c r="X3700" s="403"/>
      <c r="Y3700" s="400"/>
      <c r="Z3700" s="400"/>
      <c r="AA3700" s="400"/>
      <c r="AB3700" s="400"/>
      <c r="AC3700" s="400"/>
      <c r="AD3700" s="400"/>
      <c r="AE3700" s="400"/>
      <c r="AF3700" s="400"/>
      <c r="AG3700" s="408"/>
      <c r="AH3700" s="400"/>
      <c r="AI3700" s="400"/>
      <c r="AJ3700" s="400"/>
      <c r="AK3700" s="400"/>
      <c r="AL3700" s="6"/>
      <c r="AM3700" s="6"/>
      <c r="AN3700" s="8"/>
    </row>
    <row r="3701" spans="1:40">
      <c r="A3701" s="725"/>
      <c r="B3701" s="727"/>
      <c r="C3701" s="726"/>
      <c r="D3701" s="726"/>
      <c r="E3701" s="400"/>
      <c r="F3701" s="401"/>
      <c r="G3701" s="400"/>
      <c r="H3701" s="400"/>
      <c r="I3701" s="400"/>
      <c r="J3701" s="409"/>
      <c r="K3701" s="400"/>
      <c r="L3701" s="400"/>
      <c r="M3701" s="400"/>
      <c r="N3701" s="400"/>
      <c r="O3701" s="400"/>
      <c r="P3701" s="400"/>
      <c r="Q3701" s="400"/>
      <c r="R3701" s="400"/>
      <c r="S3701" s="400"/>
      <c r="T3701" s="400"/>
      <c r="V3701" s="403"/>
      <c r="W3701" s="403"/>
      <c r="X3701" s="403"/>
      <c r="Y3701" s="400"/>
      <c r="Z3701" s="400"/>
      <c r="AA3701" s="400"/>
      <c r="AB3701" s="400"/>
      <c r="AC3701" s="400"/>
      <c r="AD3701" s="400"/>
      <c r="AE3701" s="400"/>
      <c r="AF3701" s="400"/>
      <c r="AG3701" s="408"/>
      <c r="AH3701" s="400"/>
      <c r="AI3701" s="400"/>
      <c r="AJ3701" s="400"/>
      <c r="AK3701" s="400"/>
      <c r="AL3701" s="6"/>
      <c r="AM3701" s="6"/>
      <c r="AN3701" s="8"/>
    </row>
    <row r="3702" spans="1:40">
      <c r="A3702" s="725"/>
      <c r="B3702" s="727"/>
      <c r="C3702" s="726"/>
      <c r="D3702" s="726"/>
      <c r="E3702" s="400"/>
      <c r="F3702" s="401"/>
      <c r="G3702" s="400"/>
      <c r="H3702" s="400"/>
      <c r="I3702" s="400"/>
      <c r="J3702" s="409"/>
      <c r="K3702" s="400"/>
      <c r="L3702" s="400"/>
      <c r="M3702" s="400"/>
      <c r="N3702" s="400"/>
      <c r="O3702" s="400"/>
      <c r="P3702" s="400"/>
      <c r="Q3702" s="400"/>
      <c r="R3702" s="400"/>
      <c r="S3702" s="400"/>
      <c r="T3702" s="400"/>
      <c r="V3702" s="403"/>
      <c r="W3702" s="403"/>
      <c r="X3702" s="403"/>
      <c r="Y3702" s="400"/>
      <c r="Z3702" s="400"/>
      <c r="AA3702" s="400"/>
      <c r="AB3702" s="400"/>
      <c r="AC3702" s="400"/>
      <c r="AD3702" s="400"/>
      <c r="AE3702" s="400"/>
      <c r="AF3702" s="400"/>
      <c r="AG3702" s="408"/>
      <c r="AH3702" s="400"/>
      <c r="AI3702" s="400"/>
      <c r="AJ3702" s="400"/>
      <c r="AK3702" s="400"/>
      <c r="AL3702" s="6"/>
      <c r="AM3702" s="6"/>
      <c r="AN3702" s="8"/>
    </row>
    <row r="3703" spans="1:40">
      <c r="A3703" s="725"/>
      <c r="B3703" s="727"/>
      <c r="C3703" s="726"/>
      <c r="D3703" s="726"/>
      <c r="E3703" s="400"/>
      <c r="F3703" s="401"/>
      <c r="G3703" s="400"/>
      <c r="H3703" s="400"/>
      <c r="I3703" s="400"/>
      <c r="J3703" s="409"/>
      <c r="K3703" s="400"/>
      <c r="L3703" s="400"/>
      <c r="M3703" s="400"/>
      <c r="N3703" s="400"/>
      <c r="O3703" s="400"/>
      <c r="P3703" s="400"/>
      <c r="Q3703" s="400"/>
      <c r="R3703" s="400"/>
      <c r="S3703" s="400"/>
      <c r="T3703" s="400"/>
      <c r="V3703" s="403"/>
      <c r="W3703" s="403"/>
      <c r="X3703" s="403"/>
      <c r="Y3703" s="400"/>
      <c r="Z3703" s="400"/>
      <c r="AA3703" s="400"/>
      <c r="AB3703" s="400"/>
      <c r="AC3703" s="400"/>
      <c r="AD3703" s="400"/>
      <c r="AE3703" s="400"/>
      <c r="AF3703" s="400"/>
      <c r="AG3703" s="408"/>
      <c r="AH3703" s="400"/>
      <c r="AI3703" s="400"/>
      <c r="AJ3703" s="400"/>
      <c r="AK3703" s="400"/>
      <c r="AL3703" s="6"/>
      <c r="AM3703" s="6"/>
      <c r="AN3703" s="8"/>
    </row>
    <row r="3704" spans="1:40">
      <c r="A3704" s="725"/>
      <c r="B3704" s="727"/>
      <c r="C3704" s="726"/>
      <c r="D3704" s="726"/>
      <c r="E3704" s="400"/>
      <c r="F3704" s="401"/>
      <c r="G3704" s="400"/>
      <c r="H3704" s="400"/>
      <c r="I3704" s="400"/>
      <c r="J3704" s="409"/>
      <c r="K3704" s="400"/>
      <c r="L3704" s="400"/>
      <c r="M3704" s="400"/>
      <c r="N3704" s="400"/>
      <c r="O3704" s="400"/>
      <c r="P3704" s="400"/>
      <c r="Q3704" s="400"/>
      <c r="R3704" s="400"/>
      <c r="S3704" s="400"/>
      <c r="T3704" s="400"/>
      <c r="V3704" s="403"/>
      <c r="W3704" s="403"/>
      <c r="X3704" s="403"/>
      <c r="Y3704" s="400"/>
      <c r="Z3704" s="400"/>
      <c r="AA3704" s="400"/>
      <c r="AB3704" s="400"/>
      <c r="AC3704" s="400"/>
      <c r="AD3704" s="400"/>
      <c r="AE3704" s="400"/>
      <c r="AF3704" s="400"/>
      <c r="AG3704" s="408"/>
      <c r="AH3704" s="400"/>
      <c r="AI3704" s="400"/>
      <c r="AJ3704" s="400"/>
      <c r="AK3704" s="400"/>
      <c r="AL3704" s="6"/>
      <c r="AM3704" s="6"/>
      <c r="AN3704" s="8"/>
    </row>
    <row r="3705" spans="1:40">
      <c r="A3705" s="725"/>
      <c r="B3705" s="727"/>
      <c r="C3705" s="726"/>
      <c r="D3705" s="726"/>
      <c r="E3705" s="400"/>
      <c r="F3705" s="401"/>
      <c r="G3705" s="400"/>
      <c r="H3705" s="400"/>
      <c r="I3705" s="400"/>
      <c r="J3705" s="409"/>
      <c r="K3705" s="400"/>
      <c r="L3705" s="400"/>
      <c r="M3705" s="400"/>
      <c r="N3705" s="400"/>
      <c r="O3705" s="400"/>
      <c r="P3705" s="400"/>
      <c r="Q3705" s="400"/>
      <c r="R3705" s="400"/>
      <c r="S3705" s="400"/>
      <c r="T3705" s="400"/>
      <c r="V3705" s="403"/>
      <c r="W3705" s="403"/>
      <c r="X3705" s="403"/>
      <c r="Y3705" s="400"/>
      <c r="Z3705" s="400"/>
      <c r="AA3705" s="400"/>
      <c r="AB3705" s="400"/>
      <c r="AC3705" s="400"/>
      <c r="AD3705" s="400"/>
      <c r="AE3705" s="400"/>
      <c r="AF3705" s="400"/>
      <c r="AG3705" s="408"/>
      <c r="AH3705" s="400"/>
      <c r="AI3705" s="400"/>
      <c r="AJ3705" s="400"/>
      <c r="AK3705" s="400"/>
      <c r="AL3705" s="6"/>
      <c r="AM3705" s="6"/>
      <c r="AN3705" s="8"/>
    </row>
    <row r="3706" spans="1:40">
      <c r="A3706" s="725"/>
      <c r="B3706" s="727"/>
      <c r="C3706" s="726"/>
      <c r="D3706" s="726"/>
      <c r="E3706" s="400"/>
      <c r="F3706" s="401"/>
      <c r="G3706" s="400"/>
      <c r="H3706" s="400"/>
      <c r="I3706" s="400"/>
      <c r="J3706" s="409"/>
      <c r="K3706" s="400"/>
      <c r="L3706" s="400"/>
      <c r="M3706" s="400"/>
      <c r="N3706" s="400"/>
      <c r="O3706" s="400"/>
      <c r="P3706" s="400"/>
      <c r="Q3706" s="400"/>
      <c r="R3706" s="400"/>
      <c r="S3706" s="400"/>
      <c r="T3706" s="400"/>
      <c r="V3706" s="403"/>
      <c r="W3706" s="403"/>
      <c r="X3706" s="403"/>
      <c r="Y3706" s="400"/>
      <c r="Z3706" s="400"/>
      <c r="AA3706" s="400"/>
      <c r="AB3706" s="400"/>
      <c r="AC3706" s="400"/>
      <c r="AD3706" s="400"/>
      <c r="AE3706" s="400"/>
      <c r="AF3706" s="400"/>
      <c r="AG3706" s="408"/>
      <c r="AH3706" s="400"/>
      <c r="AI3706" s="400"/>
      <c r="AJ3706" s="400"/>
      <c r="AK3706" s="400"/>
      <c r="AL3706" s="6"/>
      <c r="AM3706" s="6"/>
      <c r="AN3706" s="8"/>
    </row>
    <row r="3707" spans="1:40">
      <c r="A3707" s="725"/>
      <c r="B3707" s="727"/>
      <c r="C3707" s="726"/>
      <c r="D3707" s="726"/>
      <c r="E3707" s="400"/>
      <c r="F3707" s="401"/>
      <c r="G3707" s="400"/>
      <c r="H3707" s="400"/>
      <c r="I3707" s="400"/>
      <c r="J3707" s="409"/>
      <c r="K3707" s="400"/>
      <c r="L3707" s="400"/>
      <c r="M3707" s="400"/>
      <c r="N3707" s="400"/>
      <c r="O3707" s="400"/>
      <c r="P3707" s="400"/>
      <c r="Q3707" s="400"/>
      <c r="R3707" s="400"/>
      <c r="S3707" s="400"/>
      <c r="T3707" s="400"/>
      <c r="V3707" s="403"/>
      <c r="W3707" s="403"/>
      <c r="X3707" s="403"/>
      <c r="Y3707" s="400"/>
      <c r="Z3707" s="400"/>
      <c r="AA3707" s="400"/>
      <c r="AB3707" s="400"/>
      <c r="AC3707" s="400"/>
      <c r="AD3707" s="400"/>
      <c r="AE3707" s="400"/>
      <c r="AF3707" s="400"/>
      <c r="AG3707" s="408"/>
      <c r="AH3707" s="400"/>
      <c r="AI3707" s="400"/>
      <c r="AJ3707" s="400"/>
      <c r="AK3707" s="400"/>
      <c r="AL3707" s="6"/>
      <c r="AM3707" s="6"/>
      <c r="AN3707" s="8"/>
    </row>
    <row r="3708" spans="1:40">
      <c r="A3708" s="725"/>
      <c r="B3708" s="727"/>
      <c r="C3708" s="726"/>
      <c r="D3708" s="726"/>
      <c r="E3708" s="400"/>
      <c r="F3708" s="401"/>
      <c r="G3708" s="400"/>
      <c r="H3708" s="400"/>
      <c r="I3708" s="400"/>
      <c r="J3708" s="409"/>
      <c r="K3708" s="400"/>
      <c r="L3708" s="400"/>
      <c r="M3708" s="400"/>
      <c r="N3708" s="400"/>
      <c r="O3708" s="400"/>
      <c r="P3708" s="400"/>
      <c r="Q3708" s="400"/>
      <c r="R3708" s="400"/>
      <c r="S3708" s="400"/>
      <c r="T3708" s="400"/>
      <c r="V3708" s="403"/>
      <c r="W3708" s="403"/>
      <c r="X3708" s="403"/>
      <c r="Y3708" s="400"/>
      <c r="Z3708" s="400"/>
      <c r="AA3708" s="400"/>
      <c r="AB3708" s="400"/>
      <c r="AC3708" s="400"/>
      <c r="AD3708" s="400"/>
      <c r="AE3708" s="400"/>
      <c r="AF3708" s="400"/>
      <c r="AG3708" s="408"/>
      <c r="AH3708" s="400"/>
      <c r="AI3708" s="400"/>
      <c r="AJ3708" s="400"/>
      <c r="AK3708" s="400"/>
      <c r="AL3708" s="6"/>
      <c r="AM3708" s="6"/>
      <c r="AN3708" s="8"/>
    </row>
    <row r="3709" spans="1:40">
      <c r="A3709" s="725"/>
      <c r="B3709" s="727"/>
      <c r="C3709" s="726"/>
      <c r="D3709" s="726"/>
      <c r="E3709" s="400"/>
      <c r="F3709" s="401"/>
      <c r="G3709" s="400"/>
      <c r="H3709" s="400"/>
      <c r="I3709" s="400"/>
      <c r="J3709" s="409"/>
      <c r="K3709" s="400"/>
      <c r="L3709" s="400"/>
      <c r="M3709" s="400"/>
      <c r="N3709" s="400"/>
      <c r="O3709" s="400"/>
      <c r="P3709" s="400"/>
      <c r="Q3709" s="400"/>
      <c r="R3709" s="400"/>
      <c r="S3709" s="400"/>
      <c r="T3709" s="400"/>
      <c r="V3709" s="403"/>
      <c r="W3709" s="403"/>
      <c r="X3709" s="403"/>
      <c r="Y3709" s="400"/>
      <c r="Z3709" s="400"/>
      <c r="AA3709" s="400"/>
      <c r="AB3709" s="400"/>
      <c r="AC3709" s="400"/>
      <c r="AD3709" s="400"/>
      <c r="AE3709" s="400"/>
      <c r="AF3709" s="400"/>
      <c r="AG3709" s="408"/>
      <c r="AH3709" s="400"/>
      <c r="AI3709" s="400"/>
      <c r="AJ3709" s="400"/>
      <c r="AK3709" s="400"/>
      <c r="AL3709" s="6"/>
      <c r="AM3709" s="6"/>
      <c r="AN3709" s="8"/>
    </row>
    <row r="3710" spans="1:40">
      <c r="A3710" s="725"/>
      <c r="B3710" s="727"/>
      <c r="C3710" s="726"/>
      <c r="D3710" s="726"/>
      <c r="E3710" s="400"/>
      <c r="F3710" s="401"/>
      <c r="G3710" s="400"/>
      <c r="H3710" s="400"/>
      <c r="I3710" s="400"/>
      <c r="J3710" s="409"/>
      <c r="K3710" s="400"/>
      <c r="L3710" s="400"/>
      <c r="M3710" s="400"/>
      <c r="N3710" s="400"/>
      <c r="O3710" s="400"/>
      <c r="P3710" s="400"/>
      <c r="Q3710" s="400"/>
      <c r="R3710" s="400"/>
      <c r="S3710" s="400"/>
      <c r="T3710" s="400"/>
      <c r="V3710" s="403"/>
      <c r="W3710" s="403"/>
      <c r="X3710" s="403"/>
      <c r="Y3710" s="400"/>
      <c r="Z3710" s="400"/>
      <c r="AA3710" s="400"/>
      <c r="AB3710" s="400"/>
      <c r="AC3710" s="400"/>
      <c r="AD3710" s="400"/>
      <c r="AE3710" s="400"/>
      <c r="AF3710" s="400"/>
      <c r="AG3710" s="408"/>
      <c r="AH3710" s="400"/>
      <c r="AI3710" s="400"/>
      <c r="AJ3710" s="400"/>
      <c r="AK3710" s="400"/>
      <c r="AL3710" s="6"/>
      <c r="AM3710" s="6"/>
      <c r="AN3710" s="8"/>
    </row>
    <row r="3711" spans="1:40">
      <c r="A3711" s="725"/>
      <c r="B3711" s="727"/>
      <c r="C3711" s="726"/>
      <c r="D3711" s="726"/>
      <c r="E3711" s="400"/>
      <c r="F3711" s="401"/>
      <c r="G3711" s="400"/>
      <c r="H3711" s="400"/>
      <c r="I3711" s="400"/>
      <c r="J3711" s="409"/>
      <c r="K3711" s="400"/>
      <c r="L3711" s="400"/>
      <c r="M3711" s="400"/>
      <c r="N3711" s="400"/>
      <c r="O3711" s="400"/>
      <c r="P3711" s="400"/>
      <c r="Q3711" s="400"/>
      <c r="R3711" s="400"/>
      <c r="S3711" s="400"/>
      <c r="T3711" s="400"/>
      <c r="V3711" s="403"/>
      <c r="W3711" s="403"/>
      <c r="X3711" s="403"/>
      <c r="Y3711" s="400"/>
      <c r="Z3711" s="400"/>
      <c r="AA3711" s="400"/>
      <c r="AB3711" s="400"/>
      <c r="AC3711" s="400"/>
      <c r="AD3711" s="400"/>
      <c r="AE3711" s="400"/>
      <c r="AF3711" s="400"/>
      <c r="AG3711" s="408"/>
      <c r="AH3711" s="400"/>
      <c r="AI3711" s="400"/>
      <c r="AJ3711" s="400"/>
      <c r="AK3711" s="400"/>
      <c r="AL3711" s="6"/>
      <c r="AM3711" s="6"/>
      <c r="AN3711" s="8"/>
    </row>
    <row r="3712" spans="1:40">
      <c r="A3712" s="725"/>
      <c r="B3712" s="727"/>
      <c r="C3712" s="726"/>
      <c r="D3712" s="726"/>
      <c r="E3712" s="400"/>
      <c r="F3712" s="401"/>
      <c r="G3712" s="400"/>
      <c r="H3712" s="400"/>
      <c r="I3712" s="400"/>
      <c r="J3712" s="409"/>
      <c r="K3712" s="400"/>
      <c r="L3712" s="400"/>
      <c r="M3712" s="400"/>
      <c r="N3712" s="400"/>
      <c r="O3712" s="400"/>
      <c r="P3712" s="400"/>
      <c r="Q3712" s="400"/>
      <c r="R3712" s="400"/>
      <c r="S3712" s="400"/>
      <c r="T3712" s="400"/>
      <c r="V3712" s="403"/>
      <c r="W3712" s="403"/>
      <c r="X3712" s="403"/>
      <c r="Y3712" s="400"/>
      <c r="Z3712" s="400"/>
      <c r="AA3712" s="400"/>
      <c r="AB3712" s="400"/>
      <c r="AC3712" s="400"/>
      <c r="AD3712" s="400"/>
      <c r="AE3712" s="400"/>
      <c r="AF3712" s="400"/>
      <c r="AG3712" s="408"/>
      <c r="AH3712" s="400"/>
      <c r="AI3712" s="400"/>
      <c r="AJ3712" s="400"/>
      <c r="AK3712" s="400"/>
      <c r="AL3712" s="6"/>
      <c r="AM3712" s="6"/>
      <c r="AN3712" s="8"/>
    </row>
    <row r="3713" spans="1:40">
      <c r="A3713" s="725"/>
      <c r="B3713" s="727"/>
      <c r="C3713" s="726"/>
      <c r="D3713" s="726"/>
      <c r="E3713" s="400"/>
      <c r="F3713" s="401"/>
      <c r="G3713" s="400"/>
      <c r="H3713" s="400"/>
      <c r="I3713" s="400"/>
      <c r="J3713" s="409"/>
      <c r="K3713" s="400"/>
      <c r="L3713" s="400"/>
      <c r="M3713" s="400"/>
      <c r="N3713" s="400"/>
      <c r="O3713" s="400"/>
      <c r="P3713" s="400"/>
      <c r="Q3713" s="400"/>
      <c r="R3713" s="400"/>
      <c r="S3713" s="400"/>
      <c r="T3713" s="400"/>
      <c r="V3713" s="403"/>
      <c r="W3713" s="403"/>
      <c r="X3713" s="403"/>
      <c r="Y3713" s="400"/>
      <c r="Z3713" s="400"/>
      <c r="AA3713" s="400"/>
      <c r="AB3713" s="400"/>
      <c r="AC3713" s="400"/>
      <c r="AD3713" s="400"/>
      <c r="AE3713" s="400"/>
      <c r="AF3713" s="400"/>
      <c r="AG3713" s="408"/>
      <c r="AH3713" s="400"/>
      <c r="AI3713" s="400"/>
      <c r="AJ3713" s="400"/>
      <c r="AK3713" s="400"/>
      <c r="AL3713" s="6"/>
      <c r="AM3713" s="6"/>
      <c r="AN3713" s="8"/>
    </row>
    <row r="3714" spans="1:40">
      <c r="A3714" s="725"/>
      <c r="B3714" s="727"/>
      <c r="C3714" s="726"/>
      <c r="D3714" s="726"/>
      <c r="E3714" s="400"/>
      <c r="F3714" s="401"/>
      <c r="G3714" s="400"/>
      <c r="H3714" s="400"/>
      <c r="I3714" s="400"/>
      <c r="J3714" s="409"/>
      <c r="K3714" s="400"/>
      <c r="L3714" s="400"/>
      <c r="M3714" s="400"/>
      <c r="N3714" s="400"/>
      <c r="O3714" s="400"/>
      <c r="P3714" s="400"/>
      <c r="Q3714" s="400"/>
      <c r="R3714" s="400"/>
      <c r="S3714" s="400"/>
      <c r="T3714" s="400"/>
      <c r="V3714" s="403"/>
      <c r="W3714" s="403"/>
      <c r="X3714" s="403"/>
      <c r="Y3714" s="400"/>
      <c r="Z3714" s="400"/>
      <c r="AA3714" s="400"/>
      <c r="AB3714" s="400"/>
      <c r="AC3714" s="400"/>
      <c r="AD3714" s="400"/>
      <c r="AE3714" s="400"/>
      <c r="AF3714" s="400"/>
      <c r="AG3714" s="408"/>
      <c r="AH3714" s="400"/>
      <c r="AI3714" s="400"/>
      <c r="AJ3714" s="400"/>
      <c r="AK3714" s="400"/>
      <c r="AL3714" s="6"/>
      <c r="AM3714" s="6"/>
      <c r="AN3714" s="8"/>
    </row>
    <row r="3715" spans="1:40">
      <c r="A3715" s="725"/>
      <c r="B3715" s="727"/>
      <c r="C3715" s="726"/>
      <c r="D3715" s="726"/>
      <c r="E3715" s="400"/>
      <c r="F3715" s="401"/>
      <c r="G3715" s="400"/>
      <c r="H3715" s="400"/>
      <c r="I3715" s="400"/>
      <c r="J3715" s="409"/>
      <c r="K3715" s="400"/>
      <c r="L3715" s="400"/>
      <c r="M3715" s="400"/>
      <c r="N3715" s="400"/>
      <c r="O3715" s="400"/>
      <c r="P3715" s="400"/>
      <c r="Q3715" s="400"/>
      <c r="R3715" s="400"/>
      <c r="S3715" s="400"/>
      <c r="T3715" s="400"/>
      <c r="V3715" s="403"/>
      <c r="W3715" s="403"/>
      <c r="X3715" s="403"/>
      <c r="Y3715" s="400"/>
      <c r="Z3715" s="400"/>
      <c r="AA3715" s="400"/>
      <c r="AB3715" s="400"/>
      <c r="AC3715" s="400"/>
      <c r="AD3715" s="400"/>
      <c r="AE3715" s="400"/>
      <c r="AF3715" s="400"/>
      <c r="AG3715" s="408"/>
      <c r="AH3715" s="400"/>
      <c r="AI3715" s="400"/>
      <c r="AJ3715" s="400"/>
      <c r="AK3715" s="400"/>
      <c r="AL3715" s="6"/>
      <c r="AM3715" s="6"/>
      <c r="AN3715" s="8"/>
    </row>
    <row r="3716" spans="1:40">
      <c r="A3716" s="725"/>
      <c r="B3716" s="727"/>
      <c r="C3716" s="726"/>
      <c r="D3716" s="726"/>
      <c r="E3716" s="400"/>
      <c r="F3716" s="401"/>
      <c r="G3716" s="400"/>
      <c r="H3716" s="400"/>
      <c r="I3716" s="400"/>
      <c r="J3716" s="409"/>
      <c r="K3716" s="400"/>
      <c r="L3716" s="400"/>
      <c r="M3716" s="400"/>
      <c r="N3716" s="400"/>
      <c r="O3716" s="400"/>
      <c r="P3716" s="400"/>
      <c r="Q3716" s="400"/>
      <c r="R3716" s="400"/>
      <c r="S3716" s="400"/>
      <c r="T3716" s="400"/>
      <c r="V3716" s="403"/>
      <c r="W3716" s="403"/>
      <c r="X3716" s="403"/>
      <c r="Y3716" s="400"/>
      <c r="Z3716" s="400"/>
      <c r="AA3716" s="400"/>
      <c r="AB3716" s="400"/>
      <c r="AC3716" s="400"/>
      <c r="AD3716" s="400"/>
      <c r="AE3716" s="400"/>
      <c r="AF3716" s="400"/>
      <c r="AG3716" s="408"/>
      <c r="AH3716" s="400"/>
      <c r="AI3716" s="400"/>
      <c r="AJ3716" s="400"/>
      <c r="AK3716" s="400"/>
      <c r="AL3716" s="6"/>
      <c r="AM3716" s="6"/>
      <c r="AN3716" s="8"/>
    </row>
    <row r="3717" spans="1:40">
      <c r="A3717" s="725"/>
      <c r="B3717" s="727"/>
      <c r="C3717" s="726"/>
      <c r="D3717" s="726"/>
      <c r="E3717" s="400"/>
      <c r="F3717" s="401"/>
      <c r="G3717" s="400"/>
      <c r="H3717" s="400"/>
      <c r="I3717" s="400"/>
      <c r="J3717" s="409"/>
      <c r="K3717" s="400"/>
      <c r="L3717" s="400"/>
      <c r="M3717" s="400"/>
      <c r="N3717" s="400"/>
      <c r="O3717" s="400"/>
      <c r="P3717" s="400"/>
      <c r="Q3717" s="400"/>
      <c r="R3717" s="400"/>
      <c r="S3717" s="400"/>
      <c r="T3717" s="400"/>
      <c r="V3717" s="403"/>
      <c r="W3717" s="403"/>
      <c r="X3717" s="403"/>
      <c r="Y3717" s="400"/>
      <c r="Z3717" s="400"/>
      <c r="AA3717" s="400"/>
      <c r="AB3717" s="400"/>
      <c r="AC3717" s="400"/>
      <c r="AD3717" s="400"/>
      <c r="AE3717" s="400"/>
      <c r="AF3717" s="400"/>
      <c r="AG3717" s="408"/>
      <c r="AH3717" s="400"/>
      <c r="AI3717" s="400"/>
      <c r="AJ3717" s="400"/>
      <c r="AK3717" s="400"/>
      <c r="AL3717" s="6"/>
      <c r="AM3717" s="6"/>
      <c r="AN3717" s="8"/>
    </row>
    <row r="3718" spans="1:40">
      <c r="A3718" s="725"/>
      <c r="B3718" s="727"/>
      <c r="C3718" s="726"/>
      <c r="D3718" s="726"/>
      <c r="E3718" s="400"/>
      <c r="F3718" s="401"/>
      <c r="G3718" s="400"/>
      <c r="H3718" s="400"/>
      <c r="I3718" s="400"/>
      <c r="J3718" s="409"/>
      <c r="K3718" s="400"/>
      <c r="L3718" s="400"/>
      <c r="M3718" s="400"/>
      <c r="N3718" s="400"/>
      <c r="O3718" s="400"/>
      <c r="P3718" s="400"/>
      <c r="Q3718" s="400"/>
      <c r="R3718" s="400"/>
      <c r="S3718" s="400"/>
      <c r="T3718" s="400"/>
      <c r="V3718" s="403"/>
      <c r="W3718" s="403"/>
      <c r="X3718" s="403"/>
      <c r="Y3718" s="400"/>
      <c r="Z3718" s="400"/>
      <c r="AA3718" s="400"/>
      <c r="AB3718" s="400"/>
      <c r="AC3718" s="400"/>
      <c r="AD3718" s="400"/>
      <c r="AE3718" s="400"/>
      <c r="AF3718" s="400"/>
      <c r="AG3718" s="408"/>
      <c r="AH3718" s="400"/>
      <c r="AI3718" s="400"/>
      <c r="AJ3718" s="400"/>
      <c r="AK3718" s="400"/>
      <c r="AL3718" s="6"/>
      <c r="AM3718" s="6"/>
      <c r="AN3718" s="8"/>
    </row>
    <row r="3719" spans="1:40">
      <c r="A3719" s="725"/>
      <c r="B3719" s="727"/>
      <c r="C3719" s="726"/>
      <c r="D3719" s="726"/>
      <c r="E3719" s="400"/>
      <c r="F3719" s="401"/>
      <c r="G3719" s="400"/>
      <c r="H3719" s="400"/>
      <c r="I3719" s="400"/>
      <c r="J3719" s="409"/>
      <c r="K3719" s="400"/>
      <c r="L3719" s="400"/>
      <c r="M3719" s="400"/>
      <c r="N3719" s="400"/>
      <c r="O3719" s="400"/>
      <c r="P3719" s="400"/>
      <c r="Q3719" s="400"/>
      <c r="R3719" s="400"/>
      <c r="S3719" s="400"/>
      <c r="T3719" s="400"/>
      <c r="V3719" s="403"/>
      <c r="W3719" s="403"/>
      <c r="X3719" s="403"/>
      <c r="Y3719" s="400"/>
      <c r="Z3719" s="400"/>
      <c r="AA3719" s="400"/>
      <c r="AB3719" s="400"/>
      <c r="AC3719" s="400"/>
      <c r="AD3719" s="400"/>
      <c r="AE3719" s="400"/>
      <c r="AF3719" s="400"/>
      <c r="AG3719" s="408"/>
      <c r="AH3719" s="400"/>
      <c r="AI3719" s="400"/>
      <c r="AJ3719" s="400"/>
      <c r="AK3719" s="400"/>
      <c r="AL3719" s="6"/>
      <c r="AM3719" s="6"/>
      <c r="AN3719" s="8"/>
    </row>
    <row r="3720" spans="1:40">
      <c r="A3720" s="725"/>
      <c r="B3720" s="727"/>
      <c r="C3720" s="726"/>
      <c r="D3720" s="726"/>
      <c r="E3720" s="400"/>
      <c r="F3720" s="401"/>
      <c r="G3720" s="400"/>
      <c r="H3720" s="400"/>
      <c r="I3720" s="400"/>
      <c r="J3720" s="409"/>
      <c r="K3720" s="400"/>
      <c r="L3720" s="400"/>
      <c r="M3720" s="400"/>
      <c r="N3720" s="400"/>
      <c r="O3720" s="400"/>
      <c r="P3720" s="400"/>
      <c r="Q3720" s="400"/>
      <c r="R3720" s="400"/>
      <c r="S3720" s="400"/>
      <c r="T3720" s="400"/>
      <c r="V3720" s="403"/>
      <c r="W3720" s="403"/>
      <c r="X3720" s="403"/>
      <c r="Y3720" s="400"/>
      <c r="Z3720" s="400"/>
      <c r="AA3720" s="400"/>
      <c r="AB3720" s="400"/>
      <c r="AC3720" s="400"/>
      <c r="AD3720" s="400"/>
      <c r="AE3720" s="400"/>
      <c r="AF3720" s="400"/>
      <c r="AG3720" s="408"/>
      <c r="AH3720" s="400"/>
      <c r="AI3720" s="400"/>
      <c r="AJ3720" s="400"/>
      <c r="AK3720" s="400"/>
      <c r="AL3720" s="6"/>
      <c r="AM3720" s="6"/>
      <c r="AN3720" s="8"/>
    </row>
    <row r="3721" spans="1:40">
      <c r="A3721" s="725"/>
      <c r="B3721" s="727"/>
      <c r="C3721" s="726"/>
      <c r="D3721" s="726"/>
      <c r="E3721" s="400"/>
      <c r="F3721" s="401"/>
      <c r="G3721" s="400"/>
      <c r="H3721" s="400"/>
      <c r="I3721" s="400"/>
      <c r="J3721" s="409"/>
      <c r="K3721" s="400"/>
      <c r="L3721" s="400"/>
      <c r="M3721" s="400"/>
      <c r="N3721" s="400"/>
      <c r="O3721" s="400"/>
      <c r="P3721" s="400"/>
      <c r="Q3721" s="400"/>
      <c r="R3721" s="400"/>
      <c r="S3721" s="400"/>
      <c r="T3721" s="400"/>
      <c r="V3721" s="403"/>
      <c r="W3721" s="403"/>
      <c r="X3721" s="403"/>
      <c r="Y3721" s="400"/>
      <c r="Z3721" s="400"/>
      <c r="AA3721" s="400"/>
      <c r="AB3721" s="400"/>
      <c r="AC3721" s="400"/>
      <c r="AD3721" s="400"/>
      <c r="AE3721" s="400"/>
      <c r="AF3721" s="400"/>
      <c r="AG3721" s="408"/>
      <c r="AH3721" s="400"/>
      <c r="AI3721" s="400"/>
      <c r="AJ3721" s="400"/>
      <c r="AK3721" s="400"/>
      <c r="AL3721" s="6"/>
      <c r="AM3721" s="6"/>
      <c r="AN3721" s="8"/>
    </row>
    <row r="3722" spans="1:40">
      <c r="A3722" s="725"/>
      <c r="B3722" s="727"/>
      <c r="C3722" s="726"/>
      <c r="D3722" s="726"/>
      <c r="E3722" s="400"/>
      <c r="F3722" s="401"/>
      <c r="G3722" s="400"/>
      <c r="H3722" s="400"/>
      <c r="I3722" s="400"/>
      <c r="J3722" s="409"/>
      <c r="K3722" s="400"/>
      <c r="L3722" s="400"/>
      <c r="M3722" s="400"/>
      <c r="N3722" s="400"/>
      <c r="O3722" s="400"/>
      <c r="P3722" s="400"/>
      <c r="Q3722" s="400"/>
      <c r="R3722" s="400"/>
      <c r="S3722" s="400"/>
      <c r="T3722" s="400"/>
      <c r="V3722" s="403"/>
      <c r="W3722" s="403"/>
      <c r="X3722" s="403"/>
      <c r="Y3722" s="400"/>
      <c r="Z3722" s="400"/>
      <c r="AA3722" s="400"/>
      <c r="AB3722" s="400"/>
      <c r="AC3722" s="400"/>
      <c r="AD3722" s="400"/>
      <c r="AE3722" s="400"/>
      <c r="AF3722" s="400"/>
      <c r="AG3722" s="408"/>
      <c r="AH3722" s="400"/>
      <c r="AI3722" s="400"/>
      <c r="AJ3722" s="400"/>
      <c r="AK3722" s="400"/>
      <c r="AL3722" s="6"/>
      <c r="AM3722" s="6"/>
      <c r="AN3722" s="8"/>
    </row>
    <row r="3723" spans="1:40">
      <c r="A3723" s="725"/>
      <c r="B3723" s="727"/>
      <c r="C3723" s="726"/>
      <c r="D3723" s="726"/>
      <c r="E3723" s="400"/>
      <c r="F3723" s="401"/>
      <c r="G3723" s="400"/>
      <c r="H3723" s="400"/>
      <c r="I3723" s="400"/>
      <c r="J3723" s="409"/>
      <c r="K3723" s="400"/>
      <c r="L3723" s="400"/>
      <c r="M3723" s="400"/>
      <c r="N3723" s="400"/>
      <c r="O3723" s="400"/>
      <c r="P3723" s="400"/>
      <c r="Q3723" s="400"/>
      <c r="R3723" s="400"/>
      <c r="S3723" s="400"/>
      <c r="T3723" s="400"/>
      <c r="V3723" s="403"/>
      <c r="W3723" s="403"/>
      <c r="X3723" s="403"/>
      <c r="Y3723" s="400"/>
      <c r="Z3723" s="400"/>
      <c r="AA3723" s="400"/>
      <c r="AB3723" s="400"/>
      <c r="AC3723" s="400"/>
      <c r="AD3723" s="400"/>
      <c r="AE3723" s="400"/>
      <c r="AF3723" s="400"/>
      <c r="AG3723" s="408"/>
      <c r="AH3723" s="400"/>
      <c r="AI3723" s="400"/>
      <c r="AJ3723" s="400"/>
      <c r="AK3723" s="400"/>
      <c r="AL3723" s="6"/>
      <c r="AM3723" s="6"/>
      <c r="AN3723" s="8"/>
    </row>
    <row r="3724" spans="1:40">
      <c r="A3724" s="725"/>
      <c r="B3724" s="727"/>
      <c r="C3724" s="726"/>
      <c r="D3724" s="726"/>
      <c r="E3724" s="400"/>
      <c r="F3724" s="401"/>
      <c r="G3724" s="400"/>
      <c r="H3724" s="400"/>
      <c r="I3724" s="400"/>
      <c r="J3724" s="409"/>
      <c r="K3724" s="400"/>
      <c r="L3724" s="400"/>
      <c r="M3724" s="400"/>
      <c r="N3724" s="400"/>
      <c r="O3724" s="400"/>
      <c r="P3724" s="400"/>
      <c r="Q3724" s="400"/>
      <c r="R3724" s="400"/>
      <c r="S3724" s="400"/>
      <c r="T3724" s="400"/>
      <c r="V3724" s="403"/>
      <c r="W3724" s="403"/>
      <c r="X3724" s="403"/>
      <c r="Y3724" s="400"/>
      <c r="Z3724" s="400"/>
      <c r="AA3724" s="400"/>
      <c r="AB3724" s="400"/>
      <c r="AC3724" s="400"/>
      <c r="AD3724" s="400"/>
      <c r="AE3724" s="400"/>
      <c r="AF3724" s="400"/>
      <c r="AG3724" s="408"/>
      <c r="AH3724" s="400"/>
      <c r="AI3724" s="400"/>
      <c r="AJ3724" s="400"/>
      <c r="AK3724" s="400"/>
      <c r="AL3724" s="6"/>
      <c r="AM3724" s="6"/>
      <c r="AN3724" s="8"/>
    </row>
    <row r="3725" spans="1:40">
      <c r="A3725" s="725"/>
      <c r="B3725" s="727"/>
      <c r="C3725" s="726"/>
      <c r="D3725" s="726"/>
      <c r="E3725" s="400"/>
      <c r="F3725" s="401"/>
      <c r="G3725" s="400"/>
      <c r="H3725" s="400"/>
      <c r="I3725" s="400"/>
      <c r="J3725" s="409"/>
      <c r="K3725" s="400"/>
      <c r="L3725" s="400"/>
      <c r="M3725" s="400"/>
      <c r="N3725" s="400"/>
      <c r="O3725" s="400"/>
      <c r="P3725" s="400"/>
      <c r="Q3725" s="400"/>
      <c r="R3725" s="400"/>
      <c r="S3725" s="400"/>
      <c r="T3725" s="400"/>
      <c r="V3725" s="403"/>
      <c r="W3725" s="403"/>
      <c r="X3725" s="403"/>
      <c r="Y3725" s="400"/>
      <c r="Z3725" s="400"/>
      <c r="AA3725" s="400"/>
      <c r="AB3725" s="400"/>
      <c r="AC3725" s="400"/>
      <c r="AD3725" s="400"/>
      <c r="AE3725" s="400"/>
      <c r="AF3725" s="400"/>
      <c r="AG3725" s="408"/>
      <c r="AH3725" s="400"/>
      <c r="AI3725" s="400"/>
      <c r="AJ3725" s="400"/>
      <c r="AK3725" s="400"/>
      <c r="AL3725" s="6"/>
      <c r="AM3725" s="6"/>
      <c r="AN3725" s="8"/>
    </row>
    <row r="3726" spans="1:40">
      <c r="A3726" s="725"/>
      <c r="B3726" s="727"/>
      <c r="C3726" s="726"/>
      <c r="D3726" s="726"/>
      <c r="E3726" s="400"/>
      <c r="F3726" s="401"/>
      <c r="G3726" s="400"/>
      <c r="H3726" s="400"/>
      <c r="I3726" s="400"/>
      <c r="J3726" s="409"/>
      <c r="K3726" s="400"/>
      <c r="L3726" s="400"/>
      <c r="M3726" s="400"/>
      <c r="N3726" s="400"/>
      <c r="O3726" s="400"/>
      <c r="P3726" s="400"/>
      <c r="Q3726" s="400"/>
      <c r="R3726" s="400"/>
      <c r="S3726" s="400"/>
      <c r="T3726" s="400"/>
      <c r="V3726" s="403"/>
      <c r="W3726" s="403"/>
      <c r="X3726" s="403"/>
      <c r="Y3726" s="400"/>
      <c r="Z3726" s="400"/>
      <c r="AA3726" s="400"/>
      <c r="AB3726" s="400"/>
      <c r="AC3726" s="400"/>
      <c r="AD3726" s="400"/>
      <c r="AE3726" s="400"/>
      <c r="AF3726" s="400"/>
      <c r="AG3726" s="408"/>
      <c r="AH3726" s="400"/>
      <c r="AI3726" s="400"/>
      <c r="AJ3726" s="400"/>
      <c r="AK3726" s="400"/>
      <c r="AL3726" s="6"/>
      <c r="AM3726" s="6"/>
      <c r="AN3726" s="8"/>
    </row>
    <row r="3727" spans="1:40">
      <c r="A3727" s="725"/>
      <c r="B3727" s="727"/>
      <c r="C3727" s="726"/>
      <c r="D3727" s="726"/>
      <c r="E3727" s="400"/>
      <c r="F3727" s="401"/>
      <c r="G3727" s="400"/>
      <c r="H3727" s="400"/>
      <c r="I3727" s="400"/>
      <c r="J3727" s="409"/>
      <c r="K3727" s="400"/>
      <c r="L3727" s="400"/>
      <c r="M3727" s="400"/>
      <c r="N3727" s="400"/>
      <c r="O3727" s="400"/>
      <c r="P3727" s="400"/>
      <c r="Q3727" s="400"/>
      <c r="R3727" s="400"/>
      <c r="S3727" s="400"/>
      <c r="T3727" s="400"/>
      <c r="V3727" s="403"/>
      <c r="W3727" s="403"/>
      <c r="X3727" s="403"/>
      <c r="Y3727" s="400"/>
      <c r="Z3727" s="400"/>
      <c r="AA3727" s="400"/>
      <c r="AB3727" s="400"/>
      <c r="AC3727" s="400"/>
      <c r="AD3727" s="400"/>
      <c r="AE3727" s="400"/>
      <c r="AF3727" s="400"/>
      <c r="AG3727" s="408"/>
      <c r="AH3727" s="400"/>
      <c r="AI3727" s="400"/>
      <c r="AJ3727" s="400"/>
      <c r="AK3727" s="400"/>
      <c r="AL3727" s="6"/>
      <c r="AM3727" s="6"/>
      <c r="AN3727" s="8"/>
    </row>
    <row r="3728" spans="1:40">
      <c r="A3728" s="725"/>
      <c r="B3728" s="727"/>
      <c r="C3728" s="726"/>
      <c r="D3728" s="726"/>
      <c r="E3728" s="400"/>
      <c r="F3728" s="401"/>
      <c r="G3728" s="400"/>
      <c r="H3728" s="400"/>
      <c r="I3728" s="400"/>
      <c r="J3728" s="409"/>
      <c r="K3728" s="400"/>
      <c r="L3728" s="400"/>
      <c r="M3728" s="400"/>
      <c r="N3728" s="400"/>
      <c r="O3728" s="400"/>
      <c r="P3728" s="400"/>
      <c r="Q3728" s="400"/>
      <c r="R3728" s="400"/>
      <c r="S3728" s="400"/>
      <c r="T3728" s="400"/>
      <c r="V3728" s="403"/>
      <c r="W3728" s="403"/>
      <c r="X3728" s="403"/>
      <c r="Y3728" s="400"/>
      <c r="Z3728" s="400"/>
      <c r="AA3728" s="400"/>
      <c r="AB3728" s="400"/>
      <c r="AC3728" s="400"/>
      <c r="AD3728" s="400"/>
      <c r="AE3728" s="400"/>
      <c r="AF3728" s="400"/>
      <c r="AG3728" s="408"/>
      <c r="AH3728" s="400"/>
      <c r="AI3728" s="400"/>
      <c r="AJ3728" s="400"/>
      <c r="AK3728" s="400"/>
      <c r="AL3728" s="6"/>
      <c r="AM3728" s="6"/>
      <c r="AN3728" s="8"/>
    </row>
    <row r="3729" spans="1:40">
      <c r="A3729" s="725"/>
      <c r="B3729" s="727"/>
      <c r="C3729" s="726"/>
      <c r="D3729" s="726"/>
      <c r="E3729" s="400"/>
      <c r="F3729" s="401"/>
      <c r="G3729" s="400"/>
      <c r="H3729" s="400"/>
      <c r="I3729" s="400"/>
      <c r="J3729" s="409"/>
      <c r="K3729" s="400"/>
      <c r="L3729" s="400"/>
      <c r="M3729" s="400"/>
      <c r="N3729" s="400"/>
      <c r="O3729" s="400"/>
      <c r="P3729" s="400"/>
      <c r="Q3729" s="400"/>
      <c r="R3729" s="400"/>
      <c r="S3729" s="400"/>
      <c r="T3729" s="400"/>
      <c r="V3729" s="403"/>
      <c r="W3729" s="403"/>
      <c r="X3729" s="403"/>
      <c r="Y3729" s="400"/>
      <c r="Z3729" s="400"/>
      <c r="AA3729" s="400"/>
      <c r="AB3729" s="400"/>
      <c r="AC3729" s="400"/>
      <c r="AD3729" s="400"/>
      <c r="AE3729" s="400"/>
      <c r="AF3729" s="400"/>
      <c r="AG3729" s="408"/>
      <c r="AH3729" s="400"/>
      <c r="AI3729" s="400"/>
      <c r="AJ3729" s="400"/>
      <c r="AK3729" s="400"/>
      <c r="AL3729" s="6"/>
      <c r="AM3729" s="6"/>
      <c r="AN3729" s="8"/>
    </row>
    <row r="3730" spans="1:40">
      <c r="A3730" s="725"/>
      <c r="B3730" s="727"/>
      <c r="C3730" s="726"/>
      <c r="D3730" s="726"/>
      <c r="E3730" s="400"/>
      <c r="F3730" s="401"/>
      <c r="G3730" s="400"/>
      <c r="H3730" s="400"/>
      <c r="I3730" s="400"/>
      <c r="J3730" s="409"/>
      <c r="K3730" s="400"/>
      <c r="L3730" s="400"/>
      <c r="M3730" s="400"/>
      <c r="N3730" s="400"/>
      <c r="O3730" s="400"/>
      <c r="P3730" s="400"/>
      <c r="Q3730" s="400"/>
      <c r="R3730" s="400"/>
      <c r="S3730" s="400"/>
      <c r="T3730" s="400"/>
      <c r="V3730" s="403"/>
      <c r="W3730" s="403"/>
      <c r="X3730" s="403"/>
      <c r="Y3730" s="400"/>
      <c r="Z3730" s="400"/>
      <c r="AA3730" s="400"/>
      <c r="AB3730" s="400"/>
      <c r="AC3730" s="400"/>
      <c r="AD3730" s="400"/>
      <c r="AE3730" s="400"/>
      <c r="AF3730" s="400"/>
      <c r="AG3730" s="408"/>
      <c r="AH3730" s="400"/>
      <c r="AI3730" s="400"/>
      <c r="AJ3730" s="400"/>
      <c r="AK3730" s="400"/>
      <c r="AL3730" s="6"/>
      <c r="AM3730" s="6"/>
      <c r="AN3730" s="8"/>
    </row>
    <row r="3731" spans="1:40">
      <c r="A3731" s="725"/>
      <c r="B3731" s="727"/>
      <c r="C3731" s="726"/>
      <c r="D3731" s="726"/>
      <c r="E3731" s="400"/>
      <c r="F3731" s="401"/>
      <c r="G3731" s="400"/>
      <c r="H3731" s="400"/>
      <c r="I3731" s="400"/>
      <c r="J3731" s="409"/>
      <c r="K3731" s="400"/>
      <c r="L3731" s="400"/>
      <c r="M3731" s="400"/>
      <c r="N3731" s="400"/>
      <c r="O3731" s="400"/>
      <c r="P3731" s="400"/>
      <c r="Q3731" s="400"/>
      <c r="R3731" s="400"/>
      <c r="S3731" s="400"/>
      <c r="T3731" s="400"/>
      <c r="V3731" s="403"/>
      <c r="W3731" s="403"/>
      <c r="X3731" s="403"/>
      <c r="Y3731" s="400"/>
      <c r="Z3731" s="400"/>
      <c r="AA3731" s="400"/>
      <c r="AB3731" s="400"/>
      <c r="AC3731" s="400"/>
      <c r="AD3731" s="400"/>
      <c r="AE3731" s="400"/>
      <c r="AF3731" s="400"/>
      <c r="AG3731" s="408"/>
      <c r="AH3731" s="400"/>
      <c r="AI3731" s="400"/>
      <c r="AJ3731" s="400"/>
      <c r="AK3731" s="400"/>
      <c r="AL3731" s="6"/>
      <c r="AM3731" s="6"/>
      <c r="AN3731" s="8"/>
    </row>
    <row r="3732" spans="1:40">
      <c r="A3732" s="725"/>
      <c r="B3732" s="727"/>
      <c r="C3732" s="726"/>
      <c r="D3732" s="726"/>
      <c r="E3732" s="400"/>
      <c r="F3732" s="401"/>
      <c r="G3732" s="400"/>
      <c r="H3732" s="400"/>
      <c r="I3732" s="400"/>
      <c r="J3732" s="409"/>
      <c r="K3732" s="400"/>
      <c r="L3732" s="400"/>
      <c r="M3732" s="400"/>
      <c r="N3732" s="400"/>
      <c r="O3732" s="400"/>
      <c r="P3732" s="400"/>
      <c r="Q3732" s="400"/>
      <c r="R3732" s="400"/>
      <c r="S3732" s="400"/>
      <c r="T3732" s="400"/>
      <c r="V3732" s="403"/>
      <c r="W3732" s="403"/>
      <c r="X3732" s="403"/>
      <c r="Y3732" s="400"/>
      <c r="Z3732" s="400"/>
      <c r="AA3732" s="400"/>
      <c r="AB3732" s="400"/>
      <c r="AC3732" s="400"/>
      <c r="AD3732" s="400"/>
      <c r="AE3732" s="400"/>
      <c r="AF3732" s="400"/>
      <c r="AG3732" s="408"/>
      <c r="AH3732" s="400"/>
      <c r="AI3732" s="400"/>
      <c r="AJ3732" s="400"/>
      <c r="AK3732" s="400"/>
      <c r="AL3732" s="6"/>
      <c r="AM3732" s="6"/>
      <c r="AN3732" s="8"/>
    </row>
    <row r="3733" spans="1:40">
      <c r="A3733" s="725"/>
      <c r="B3733" s="727"/>
      <c r="C3733" s="726"/>
      <c r="D3733" s="726"/>
      <c r="E3733" s="400"/>
      <c r="F3733" s="401"/>
      <c r="G3733" s="400"/>
      <c r="H3733" s="400"/>
      <c r="I3733" s="400"/>
      <c r="J3733" s="409"/>
      <c r="K3733" s="400"/>
      <c r="L3733" s="400"/>
      <c r="M3733" s="400"/>
      <c r="N3733" s="400"/>
      <c r="O3733" s="400"/>
      <c r="P3733" s="400"/>
      <c r="Q3733" s="400"/>
      <c r="R3733" s="400"/>
      <c r="S3733" s="400"/>
      <c r="T3733" s="400"/>
      <c r="V3733" s="403"/>
      <c r="W3733" s="403"/>
      <c r="X3733" s="403"/>
      <c r="Y3733" s="400"/>
      <c r="Z3733" s="400"/>
      <c r="AA3733" s="400"/>
      <c r="AB3733" s="400"/>
      <c r="AC3733" s="400"/>
      <c r="AD3733" s="400"/>
      <c r="AE3733" s="400"/>
      <c r="AF3733" s="400"/>
      <c r="AG3733" s="408"/>
      <c r="AH3733" s="400"/>
      <c r="AI3733" s="400"/>
      <c r="AJ3733" s="400"/>
      <c r="AK3733" s="400"/>
      <c r="AL3733" s="6"/>
      <c r="AM3733" s="6"/>
      <c r="AN3733" s="8"/>
    </row>
    <row r="3734" spans="1:40">
      <c r="A3734" s="725"/>
      <c r="B3734" s="727"/>
      <c r="C3734" s="726"/>
      <c r="D3734" s="726"/>
      <c r="E3734" s="400"/>
      <c r="F3734" s="401"/>
      <c r="G3734" s="400"/>
      <c r="H3734" s="400"/>
      <c r="I3734" s="400"/>
      <c r="J3734" s="409"/>
      <c r="K3734" s="400"/>
      <c r="L3734" s="400"/>
      <c r="M3734" s="400"/>
      <c r="N3734" s="400"/>
      <c r="O3734" s="400"/>
      <c r="P3734" s="400"/>
      <c r="Q3734" s="400"/>
      <c r="R3734" s="400"/>
      <c r="S3734" s="400"/>
      <c r="T3734" s="400"/>
      <c r="V3734" s="403"/>
      <c r="W3734" s="403"/>
      <c r="X3734" s="403"/>
      <c r="Y3734" s="400"/>
      <c r="Z3734" s="400"/>
      <c r="AA3734" s="400"/>
      <c r="AB3734" s="400"/>
      <c r="AC3734" s="400"/>
      <c r="AD3734" s="400"/>
      <c r="AE3734" s="400"/>
      <c r="AF3734" s="400"/>
      <c r="AG3734" s="408"/>
      <c r="AH3734" s="400"/>
      <c r="AI3734" s="400"/>
      <c r="AJ3734" s="400"/>
      <c r="AK3734" s="400"/>
      <c r="AL3734" s="6"/>
      <c r="AM3734" s="6"/>
      <c r="AN3734" s="8"/>
    </row>
    <row r="3735" spans="1:40">
      <c r="A3735" s="725"/>
      <c r="B3735" s="727"/>
      <c r="C3735" s="726"/>
      <c r="D3735" s="726"/>
      <c r="E3735" s="400"/>
      <c r="F3735" s="401"/>
      <c r="G3735" s="400"/>
      <c r="H3735" s="400"/>
      <c r="I3735" s="400"/>
      <c r="J3735" s="409"/>
      <c r="K3735" s="400"/>
      <c r="L3735" s="400"/>
      <c r="M3735" s="400"/>
      <c r="N3735" s="400"/>
      <c r="O3735" s="400"/>
      <c r="P3735" s="400"/>
      <c r="Q3735" s="400"/>
      <c r="R3735" s="400"/>
      <c r="S3735" s="400"/>
      <c r="T3735" s="400"/>
      <c r="V3735" s="403"/>
      <c r="W3735" s="403"/>
      <c r="X3735" s="403"/>
      <c r="Y3735" s="400"/>
      <c r="Z3735" s="400"/>
      <c r="AA3735" s="400"/>
      <c r="AB3735" s="400"/>
      <c r="AC3735" s="400"/>
      <c r="AD3735" s="400"/>
      <c r="AE3735" s="400"/>
      <c r="AF3735" s="400"/>
      <c r="AG3735" s="408"/>
      <c r="AH3735" s="400"/>
      <c r="AI3735" s="400"/>
      <c r="AJ3735" s="400"/>
      <c r="AK3735" s="400"/>
      <c r="AL3735" s="6"/>
      <c r="AM3735" s="6"/>
      <c r="AN3735" s="8"/>
    </row>
    <row r="3736" spans="1:40">
      <c r="A3736" s="725"/>
      <c r="B3736" s="727"/>
      <c r="C3736" s="726"/>
      <c r="D3736" s="726"/>
      <c r="E3736" s="400"/>
      <c r="F3736" s="401"/>
      <c r="G3736" s="400"/>
      <c r="H3736" s="400"/>
      <c r="I3736" s="400"/>
      <c r="J3736" s="409"/>
      <c r="K3736" s="400"/>
      <c r="L3736" s="400"/>
      <c r="M3736" s="400"/>
      <c r="N3736" s="400"/>
      <c r="O3736" s="400"/>
      <c r="P3736" s="400"/>
      <c r="Q3736" s="400"/>
      <c r="R3736" s="400"/>
      <c r="S3736" s="400"/>
      <c r="T3736" s="400"/>
      <c r="V3736" s="403"/>
      <c r="W3736" s="403"/>
      <c r="X3736" s="403"/>
      <c r="Y3736" s="400"/>
      <c r="Z3736" s="400"/>
      <c r="AA3736" s="400"/>
      <c r="AB3736" s="400"/>
      <c r="AC3736" s="400"/>
      <c r="AD3736" s="400"/>
      <c r="AE3736" s="400"/>
      <c r="AF3736" s="400"/>
      <c r="AG3736" s="408"/>
      <c r="AH3736" s="400"/>
      <c r="AI3736" s="400"/>
      <c r="AJ3736" s="400"/>
      <c r="AK3736" s="400"/>
      <c r="AL3736" s="6"/>
      <c r="AM3736" s="6"/>
      <c r="AN3736" s="8"/>
    </row>
    <row r="3737" spans="1:40">
      <c r="A3737" s="725"/>
      <c r="B3737" s="727"/>
      <c r="C3737" s="726"/>
      <c r="D3737" s="726"/>
      <c r="E3737" s="400"/>
      <c r="F3737" s="401"/>
      <c r="G3737" s="400"/>
      <c r="H3737" s="400"/>
      <c r="I3737" s="400"/>
      <c r="J3737" s="409"/>
      <c r="K3737" s="400"/>
      <c r="L3737" s="400"/>
      <c r="M3737" s="400"/>
      <c r="N3737" s="400"/>
      <c r="O3737" s="400"/>
      <c r="P3737" s="400"/>
      <c r="Q3737" s="400"/>
      <c r="R3737" s="400"/>
      <c r="S3737" s="400"/>
      <c r="T3737" s="400"/>
      <c r="V3737" s="403"/>
      <c r="W3737" s="403"/>
      <c r="X3737" s="403"/>
      <c r="Y3737" s="400"/>
      <c r="Z3737" s="400"/>
      <c r="AA3737" s="400"/>
      <c r="AB3737" s="400"/>
      <c r="AC3737" s="400"/>
      <c r="AD3737" s="400"/>
      <c r="AE3737" s="400"/>
      <c r="AF3737" s="400"/>
      <c r="AG3737" s="408"/>
      <c r="AH3737" s="400"/>
      <c r="AI3737" s="400"/>
      <c r="AJ3737" s="400"/>
      <c r="AK3737" s="400"/>
      <c r="AL3737" s="6"/>
      <c r="AM3737" s="6"/>
      <c r="AN3737" s="8"/>
    </row>
    <row r="3738" spans="1:40">
      <c r="A3738" s="725"/>
      <c r="B3738" s="727"/>
      <c r="C3738" s="726"/>
      <c r="D3738" s="726"/>
      <c r="E3738" s="400"/>
      <c r="F3738" s="401"/>
      <c r="G3738" s="400"/>
      <c r="H3738" s="400"/>
      <c r="I3738" s="400"/>
      <c r="J3738" s="409"/>
      <c r="K3738" s="400"/>
      <c r="L3738" s="400"/>
      <c r="M3738" s="400"/>
      <c r="N3738" s="400"/>
      <c r="O3738" s="400"/>
      <c r="P3738" s="400"/>
      <c r="Q3738" s="400"/>
      <c r="R3738" s="400"/>
      <c r="S3738" s="400"/>
      <c r="T3738" s="400"/>
      <c r="V3738" s="403"/>
      <c r="W3738" s="403"/>
      <c r="X3738" s="403"/>
      <c r="Y3738" s="400"/>
      <c r="Z3738" s="400"/>
      <c r="AA3738" s="400"/>
      <c r="AB3738" s="400"/>
      <c r="AC3738" s="400"/>
      <c r="AD3738" s="400"/>
      <c r="AE3738" s="400"/>
      <c r="AF3738" s="400"/>
      <c r="AG3738" s="408"/>
      <c r="AH3738" s="400"/>
      <c r="AI3738" s="400"/>
      <c r="AJ3738" s="400"/>
      <c r="AK3738" s="400"/>
      <c r="AL3738" s="6"/>
      <c r="AM3738" s="6"/>
      <c r="AN3738" s="8"/>
    </row>
    <row r="3739" spans="1:40">
      <c r="A3739" s="725"/>
      <c r="B3739" s="727"/>
      <c r="C3739" s="726"/>
      <c r="D3739" s="726"/>
      <c r="E3739" s="400"/>
      <c r="F3739" s="401"/>
      <c r="G3739" s="400"/>
      <c r="H3739" s="400"/>
      <c r="I3739" s="400"/>
      <c r="J3739" s="409"/>
      <c r="K3739" s="400"/>
      <c r="L3739" s="400"/>
      <c r="M3739" s="400"/>
      <c r="N3739" s="400"/>
      <c r="O3739" s="400"/>
      <c r="P3739" s="400"/>
      <c r="Q3739" s="400"/>
      <c r="R3739" s="400"/>
      <c r="S3739" s="400"/>
      <c r="T3739" s="400"/>
      <c r="V3739" s="403"/>
      <c r="W3739" s="403"/>
      <c r="X3739" s="403"/>
      <c r="Y3739" s="400"/>
      <c r="Z3739" s="400"/>
      <c r="AA3739" s="400"/>
      <c r="AB3739" s="400"/>
      <c r="AC3739" s="400"/>
      <c r="AD3739" s="400"/>
      <c r="AE3739" s="400"/>
      <c r="AF3739" s="400"/>
      <c r="AG3739" s="408"/>
      <c r="AH3739" s="400"/>
      <c r="AI3739" s="400"/>
      <c r="AJ3739" s="400"/>
      <c r="AK3739" s="400"/>
      <c r="AL3739" s="6"/>
      <c r="AM3739" s="6"/>
      <c r="AN3739" s="8"/>
    </row>
    <row r="3740" spans="1:40">
      <c r="A3740" s="725"/>
      <c r="B3740" s="727"/>
      <c r="C3740" s="726"/>
      <c r="D3740" s="726"/>
      <c r="E3740" s="400"/>
      <c r="F3740" s="401"/>
      <c r="G3740" s="400"/>
      <c r="H3740" s="400"/>
      <c r="I3740" s="400"/>
      <c r="J3740" s="409"/>
      <c r="K3740" s="400"/>
      <c r="L3740" s="400"/>
      <c r="M3740" s="400"/>
      <c r="N3740" s="400"/>
      <c r="O3740" s="400"/>
      <c r="P3740" s="400"/>
      <c r="Q3740" s="400"/>
      <c r="R3740" s="400"/>
      <c r="S3740" s="400"/>
      <c r="T3740" s="400"/>
      <c r="V3740" s="403"/>
      <c r="W3740" s="403"/>
      <c r="X3740" s="403"/>
      <c r="Y3740" s="400"/>
      <c r="Z3740" s="400"/>
      <c r="AA3740" s="400"/>
      <c r="AB3740" s="400"/>
      <c r="AC3740" s="400"/>
      <c r="AD3740" s="400"/>
      <c r="AE3740" s="400"/>
      <c r="AF3740" s="400"/>
      <c r="AG3740" s="408"/>
      <c r="AH3740" s="400"/>
      <c r="AI3740" s="400"/>
      <c r="AJ3740" s="400"/>
      <c r="AK3740" s="400"/>
      <c r="AL3740" s="6"/>
      <c r="AM3740" s="6"/>
      <c r="AN3740" s="8"/>
    </row>
    <row r="3741" spans="1:40">
      <c r="A3741" s="725"/>
      <c r="B3741" s="727"/>
      <c r="C3741" s="726"/>
      <c r="D3741" s="726"/>
      <c r="E3741" s="400"/>
      <c r="F3741" s="401"/>
      <c r="G3741" s="400"/>
      <c r="H3741" s="400"/>
      <c r="I3741" s="400"/>
      <c r="J3741" s="409"/>
      <c r="K3741" s="400"/>
      <c r="L3741" s="400"/>
      <c r="M3741" s="400"/>
      <c r="N3741" s="400"/>
      <c r="O3741" s="400"/>
      <c r="P3741" s="400"/>
      <c r="Q3741" s="400"/>
      <c r="R3741" s="400"/>
      <c r="S3741" s="400"/>
      <c r="T3741" s="400"/>
      <c r="V3741" s="403"/>
      <c r="W3741" s="403"/>
      <c r="X3741" s="403"/>
      <c r="Y3741" s="400"/>
      <c r="Z3741" s="400"/>
      <c r="AA3741" s="400"/>
      <c r="AB3741" s="400"/>
      <c r="AC3741" s="400"/>
      <c r="AD3741" s="400"/>
      <c r="AE3741" s="400"/>
      <c r="AF3741" s="400"/>
      <c r="AG3741" s="408"/>
      <c r="AH3741" s="400"/>
      <c r="AI3741" s="400"/>
      <c r="AJ3741" s="400"/>
      <c r="AK3741" s="400"/>
      <c r="AL3741" s="6"/>
      <c r="AM3741" s="6"/>
      <c r="AN3741" s="8"/>
    </row>
    <row r="3742" spans="1:40">
      <c r="A3742" s="725"/>
      <c r="B3742" s="727"/>
      <c r="C3742" s="726"/>
      <c r="D3742" s="726"/>
      <c r="E3742" s="400"/>
      <c r="F3742" s="401"/>
      <c r="G3742" s="400"/>
      <c r="H3742" s="400"/>
      <c r="I3742" s="400"/>
      <c r="J3742" s="409"/>
      <c r="K3742" s="400"/>
      <c r="L3742" s="400"/>
      <c r="M3742" s="400"/>
      <c r="N3742" s="400"/>
      <c r="O3742" s="400"/>
      <c r="P3742" s="400"/>
      <c r="Q3742" s="400"/>
      <c r="R3742" s="400"/>
      <c r="S3742" s="400"/>
      <c r="T3742" s="400"/>
      <c r="V3742" s="403"/>
      <c r="W3742" s="403"/>
      <c r="X3742" s="403"/>
      <c r="Y3742" s="400"/>
      <c r="Z3742" s="400"/>
      <c r="AA3742" s="400"/>
      <c r="AB3742" s="400"/>
      <c r="AC3742" s="400"/>
      <c r="AD3742" s="400"/>
      <c r="AE3742" s="400"/>
      <c r="AF3742" s="400"/>
      <c r="AG3742" s="408"/>
      <c r="AH3742" s="400"/>
      <c r="AI3742" s="400"/>
      <c r="AJ3742" s="400"/>
      <c r="AK3742" s="400"/>
      <c r="AL3742" s="6"/>
      <c r="AM3742" s="6"/>
      <c r="AN3742" s="8"/>
    </row>
    <row r="3743" spans="1:40">
      <c r="A3743" s="725"/>
      <c r="B3743" s="727"/>
      <c r="C3743" s="726"/>
      <c r="D3743" s="726"/>
      <c r="E3743" s="400"/>
      <c r="F3743" s="401"/>
      <c r="G3743" s="400"/>
      <c r="H3743" s="400"/>
      <c r="I3743" s="400"/>
      <c r="J3743" s="409"/>
      <c r="K3743" s="400"/>
      <c r="L3743" s="400"/>
      <c r="M3743" s="400"/>
      <c r="N3743" s="400"/>
      <c r="O3743" s="400"/>
      <c r="P3743" s="400"/>
      <c r="Q3743" s="400"/>
      <c r="R3743" s="400"/>
      <c r="S3743" s="400"/>
      <c r="T3743" s="400"/>
      <c r="V3743" s="403"/>
      <c r="W3743" s="403"/>
      <c r="X3743" s="403"/>
      <c r="Y3743" s="400"/>
      <c r="Z3743" s="400"/>
      <c r="AA3743" s="400"/>
      <c r="AB3743" s="400"/>
      <c r="AC3743" s="400"/>
      <c r="AD3743" s="400"/>
      <c r="AE3743" s="400"/>
      <c r="AF3743" s="400"/>
      <c r="AG3743" s="408"/>
      <c r="AH3743" s="400"/>
      <c r="AI3743" s="400"/>
      <c r="AJ3743" s="400"/>
      <c r="AK3743" s="400"/>
      <c r="AL3743" s="6"/>
      <c r="AM3743" s="6"/>
      <c r="AN3743" s="8"/>
    </row>
    <row r="3744" spans="1:40">
      <c r="A3744" s="725"/>
      <c r="B3744" s="727"/>
      <c r="C3744" s="726"/>
      <c r="D3744" s="726"/>
      <c r="E3744" s="400"/>
      <c r="F3744" s="401"/>
      <c r="G3744" s="400"/>
      <c r="H3744" s="400"/>
      <c r="I3744" s="400"/>
      <c r="J3744" s="409"/>
      <c r="K3744" s="400"/>
      <c r="L3744" s="400"/>
      <c r="M3744" s="400"/>
      <c r="N3744" s="400"/>
      <c r="O3744" s="400"/>
      <c r="P3744" s="400"/>
      <c r="Q3744" s="400"/>
      <c r="R3744" s="400"/>
      <c r="S3744" s="400"/>
      <c r="T3744" s="400"/>
      <c r="V3744" s="403"/>
      <c r="W3744" s="403"/>
      <c r="X3744" s="403"/>
      <c r="Y3744" s="400"/>
      <c r="Z3744" s="400"/>
      <c r="AA3744" s="400"/>
      <c r="AB3744" s="400"/>
      <c r="AC3744" s="400"/>
      <c r="AD3744" s="400"/>
      <c r="AE3744" s="400"/>
      <c r="AF3744" s="400"/>
      <c r="AG3744" s="408"/>
      <c r="AH3744" s="400"/>
      <c r="AI3744" s="400"/>
      <c r="AJ3744" s="400"/>
      <c r="AK3744" s="400"/>
      <c r="AL3744" s="6"/>
      <c r="AM3744" s="6"/>
      <c r="AN3744" s="8"/>
    </row>
    <row r="3745" spans="1:40">
      <c r="A3745" s="725"/>
      <c r="B3745" s="727"/>
      <c r="C3745" s="726"/>
      <c r="D3745" s="726"/>
      <c r="E3745" s="400"/>
      <c r="F3745" s="401"/>
      <c r="G3745" s="400"/>
      <c r="H3745" s="400"/>
      <c r="I3745" s="400"/>
      <c r="J3745" s="409"/>
      <c r="K3745" s="400"/>
      <c r="L3745" s="400"/>
      <c r="M3745" s="400"/>
      <c r="N3745" s="400"/>
      <c r="O3745" s="400"/>
      <c r="P3745" s="400"/>
      <c r="Q3745" s="400"/>
      <c r="R3745" s="400"/>
      <c r="S3745" s="400"/>
      <c r="T3745" s="400"/>
      <c r="V3745" s="403"/>
      <c r="W3745" s="403"/>
      <c r="X3745" s="403"/>
      <c r="Y3745" s="400"/>
      <c r="Z3745" s="400"/>
      <c r="AA3745" s="400"/>
      <c r="AB3745" s="400"/>
      <c r="AC3745" s="400"/>
      <c r="AD3745" s="400"/>
      <c r="AE3745" s="400"/>
      <c r="AF3745" s="400"/>
      <c r="AG3745" s="408"/>
      <c r="AH3745" s="400"/>
      <c r="AI3745" s="400"/>
      <c r="AJ3745" s="400"/>
      <c r="AK3745" s="400"/>
      <c r="AL3745" s="6"/>
      <c r="AM3745" s="6"/>
      <c r="AN3745" s="8"/>
    </row>
    <row r="3746" spans="1:40">
      <c r="A3746" s="725"/>
      <c r="B3746" s="727"/>
      <c r="C3746" s="726"/>
      <c r="D3746" s="726"/>
      <c r="E3746" s="400"/>
      <c r="F3746" s="401"/>
      <c r="G3746" s="400"/>
      <c r="H3746" s="400"/>
      <c r="I3746" s="400"/>
      <c r="J3746" s="409"/>
      <c r="K3746" s="400"/>
      <c r="L3746" s="400"/>
      <c r="M3746" s="400"/>
      <c r="N3746" s="400"/>
      <c r="O3746" s="400"/>
      <c r="P3746" s="400"/>
      <c r="Q3746" s="400"/>
      <c r="R3746" s="400"/>
      <c r="S3746" s="400"/>
      <c r="T3746" s="400"/>
      <c r="V3746" s="403"/>
      <c r="W3746" s="403"/>
      <c r="X3746" s="403"/>
      <c r="Y3746" s="400"/>
      <c r="Z3746" s="400"/>
      <c r="AA3746" s="400"/>
      <c r="AB3746" s="400"/>
      <c r="AC3746" s="400"/>
      <c r="AD3746" s="400"/>
      <c r="AE3746" s="400"/>
      <c r="AF3746" s="400"/>
      <c r="AG3746" s="408"/>
      <c r="AH3746" s="400"/>
      <c r="AI3746" s="400"/>
      <c r="AJ3746" s="400"/>
      <c r="AK3746" s="400"/>
      <c r="AL3746" s="6"/>
      <c r="AM3746" s="6"/>
      <c r="AN3746" s="8"/>
    </row>
    <row r="3747" spans="1:40">
      <c r="A3747" s="725"/>
      <c r="B3747" s="727"/>
      <c r="C3747" s="726"/>
      <c r="D3747" s="726"/>
      <c r="E3747" s="400"/>
      <c r="F3747" s="401"/>
      <c r="G3747" s="400"/>
      <c r="H3747" s="400"/>
      <c r="I3747" s="400"/>
      <c r="J3747" s="409"/>
      <c r="K3747" s="400"/>
      <c r="L3747" s="400"/>
      <c r="M3747" s="400"/>
      <c r="N3747" s="400"/>
      <c r="O3747" s="400"/>
      <c r="P3747" s="400"/>
      <c r="Q3747" s="400"/>
      <c r="R3747" s="400"/>
      <c r="S3747" s="400"/>
      <c r="T3747" s="400"/>
      <c r="V3747" s="403"/>
      <c r="W3747" s="403"/>
      <c r="X3747" s="403"/>
      <c r="Y3747" s="400"/>
      <c r="Z3747" s="400"/>
      <c r="AA3747" s="400"/>
      <c r="AB3747" s="400"/>
      <c r="AC3747" s="400"/>
      <c r="AD3747" s="400"/>
      <c r="AE3747" s="400"/>
      <c r="AF3747" s="400"/>
      <c r="AG3747" s="408"/>
      <c r="AH3747" s="400"/>
      <c r="AI3747" s="400"/>
      <c r="AJ3747" s="400"/>
      <c r="AK3747" s="400"/>
      <c r="AL3747" s="6"/>
      <c r="AM3747" s="6"/>
      <c r="AN3747" s="8"/>
    </row>
    <row r="3748" spans="1:40">
      <c r="A3748" s="725"/>
      <c r="B3748" s="727"/>
      <c r="C3748" s="726"/>
      <c r="D3748" s="726"/>
      <c r="E3748" s="400"/>
      <c r="F3748" s="401"/>
      <c r="G3748" s="400"/>
      <c r="H3748" s="400"/>
      <c r="I3748" s="400"/>
      <c r="J3748" s="409"/>
      <c r="K3748" s="400"/>
      <c r="L3748" s="400"/>
      <c r="M3748" s="400"/>
      <c r="N3748" s="400"/>
      <c r="O3748" s="400"/>
      <c r="P3748" s="400"/>
      <c r="Q3748" s="400"/>
      <c r="R3748" s="400"/>
      <c r="S3748" s="400"/>
      <c r="T3748" s="400"/>
      <c r="V3748" s="403"/>
      <c r="W3748" s="403"/>
      <c r="X3748" s="403"/>
      <c r="Y3748" s="400"/>
      <c r="Z3748" s="400"/>
      <c r="AA3748" s="400"/>
      <c r="AB3748" s="400"/>
      <c r="AC3748" s="400"/>
      <c r="AD3748" s="400"/>
      <c r="AE3748" s="400"/>
      <c r="AF3748" s="400"/>
      <c r="AG3748" s="408"/>
      <c r="AH3748" s="400"/>
      <c r="AI3748" s="400"/>
      <c r="AJ3748" s="400"/>
      <c r="AK3748" s="400"/>
      <c r="AL3748" s="6"/>
      <c r="AM3748" s="6"/>
      <c r="AN3748" s="8"/>
    </row>
    <row r="3749" spans="1:40">
      <c r="A3749" s="725"/>
      <c r="B3749" s="727"/>
      <c r="C3749" s="726"/>
      <c r="D3749" s="726"/>
      <c r="E3749" s="400"/>
      <c r="F3749" s="401"/>
      <c r="G3749" s="400"/>
      <c r="H3749" s="400"/>
      <c r="I3749" s="400"/>
      <c r="J3749" s="409"/>
      <c r="K3749" s="400"/>
      <c r="L3749" s="400"/>
      <c r="M3749" s="400"/>
      <c r="N3749" s="400"/>
      <c r="O3749" s="400"/>
      <c r="P3749" s="400"/>
      <c r="Q3749" s="400"/>
      <c r="R3749" s="400"/>
      <c r="S3749" s="400"/>
      <c r="T3749" s="400"/>
      <c r="V3749" s="403"/>
      <c r="W3749" s="403"/>
      <c r="X3749" s="403"/>
      <c r="Y3749" s="400"/>
      <c r="Z3749" s="400"/>
      <c r="AA3749" s="400"/>
      <c r="AB3749" s="400"/>
      <c r="AC3749" s="400"/>
      <c r="AD3749" s="400"/>
      <c r="AE3749" s="400"/>
      <c r="AF3749" s="400"/>
      <c r="AG3749" s="408"/>
      <c r="AH3749" s="400"/>
      <c r="AI3749" s="400"/>
      <c r="AJ3749" s="400"/>
      <c r="AK3749" s="400"/>
      <c r="AL3749" s="6"/>
      <c r="AM3749" s="6"/>
      <c r="AN3749" s="8"/>
    </row>
    <row r="3750" spans="1:40">
      <c r="A3750" s="725"/>
      <c r="B3750" s="727"/>
      <c r="C3750" s="726"/>
      <c r="D3750" s="726"/>
      <c r="E3750" s="400"/>
      <c r="F3750" s="401"/>
      <c r="G3750" s="400"/>
      <c r="H3750" s="400"/>
      <c r="I3750" s="400"/>
      <c r="J3750" s="409"/>
      <c r="K3750" s="400"/>
      <c r="L3750" s="400"/>
      <c r="M3750" s="400"/>
      <c r="N3750" s="400"/>
      <c r="O3750" s="400"/>
      <c r="P3750" s="400"/>
      <c r="Q3750" s="400"/>
      <c r="R3750" s="400"/>
      <c r="S3750" s="400"/>
      <c r="T3750" s="400"/>
      <c r="V3750" s="403"/>
      <c r="W3750" s="403"/>
      <c r="X3750" s="403"/>
      <c r="Y3750" s="400"/>
      <c r="Z3750" s="400"/>
      <c r="AA3750" s="400"/>
      <c r="AB3750" s="400"/>
      <c r="AC3750" s="400"/>
      <c r="AD3750" s="400"/>
      <c r="AE3750" s="400"/>
      <c r="AF3750" s="400"/>
      <c r="AG3750" s="408"/>
      <c r="AH3750" s="400"/>
      <c r="AI3750" s="400"/>
      <c r="AJ3750" s="400"/>
      <c r="AK3750" s="400"/>
      <c r="AL3750" s="6"/>
      <c r="AM3750" s="6"/>
      <c r="AN3750" s="8"/>
    </row>
    <row r="3751" spans="1:40">
      <c r="A3751" s="725"/>
      <c r="B3751" s="727"/>
      <c r="C3751" s="726"/>
      <c r="D3751" s="726"/>
      <c r="E3751" s="400"/>
      <c r="F3751" s="401"/>
      <c r="G3751" s="400"/>
      <c r="H3751" s="400"/>
      <c r="I3751" s="400"/>
      <c r="J3751" s="409"/>
      <c r="K3751" s="400"/>
      <c r="L3751" s="400"/>
      <c r="M3751" s="400"/>
      <c r="N3751" s="400"/>
      <c r="O3751" s="400"/>
      <c r="P3751" s="400"/>
      <c r="Q3751" s="400"/>
      <c r="R3751" s="400"/>
      <c r="S3751" s="400"/>
      <c r="T3751" s="400"/>
      <c r="V3751" s="403"/>
      <c r="W3751" s="403"/>
      <c r="X3751" s="403"/>
      <c r="Y3751" s="400"/>
      <c r="Z3751" s="400"/>
      <c r="AA3751" s="400"/>
      <c r="AB3751" s="400"/>
      <c r="AC3751" s="400"/>
      <c r="AD3751" s="400"/>
      <c r="AE3751" s="400"/>
      <c r="AF3751" s="400"/>
      <c r="AG3751" s="408"/>
      <c r="AH3751" s="400"/>
      <c r="AI3751" s="400"/>
      <c r="AJ3751" s="400"/>
      <c r="AK3751" s="400"/>
      <c r="AL3751" s="6"/>
      <c r="AM3751" s="6"/>
      <c r="AN3751" s="8"/>
    </row>
    <row r="3752" spans="1:40">
      <c r="A3752" s="725"/>
      <c r="B3752" s="727"/>
      <c r="C3752" s="726"/>
      <c r="D3752" s="726"/>
      <c r="E3752" s="400"/>
      <c r="F3752" s="401"/>
      <c r="G3752" s="400"/>
      <c r="H3752" s="400"/>
      <c r="I3752" s="400"/>
      <c r="J3752" s="409"/>
      <c r="K3752" s="400"/>
      <c r="L3752" s="400"/>
      <c r="M3752" s="400"/>
      <c r="N3752" s="400"/>
      <c r="O3752" s="400"/>
      <c r="P3752" s="400"/>
      <c r="Q3752" s="400"/>
      <c r="R3752" s="400"/>
      <c r="S3752" s="400"/>
      <c r="T3752" s="400"/>
      <c r="V3752" s="403"/>
      <c r="W3752" s="403"/>
      <c r="X3752" s="403"/>
      <c r="Y3752" s="400"/>
      <c r="Z3752" s="400"/>
      <c r="AA3752" s="400"/>
      <c r="AB3752" s="400"/>
      <c r="AC3752" s="400"/>
      <c r="AD3752" s="400"/>
      <c r="AE3752" s="400"/>
      <c r="AF3752" s="400"/>
      <c r="AG3752" s="408"/>
      <c r="AH3752" s="400"/>
      <c r="AI3752" s="400"/>
      <c r="AJ3752" s="400"/>
      <c r="AK3752" s="400"/>
      <c r="AL3752" s="6"/>
      <c r="AM3752" s="6"/>
      <c r="AN3752" s="8"/>
    </row>
    <row r="3753" spans="1:40">
      <c r="A3753" s="725"/>
      <c r="B3753" s="727"/>
      <c r="C3753" s="726"/>
      <c r="D3753" s="726"/>
      <c r="E3753" s="400"/>
      <c r="F3753" s="401"/>
      <c r="G3753" s="400"/>
      <c r="H3753" s="400"/>
      <c r="I3753" s="400"/>
      <c r="J3753" s="409"/>
      <c r="K3753" s="400"/>
      <c r="L3753" s="400"/>
      <c r="M3753" s="400"/>
      <c r="N3753" s="400"/>
      <c r="O3753" s="400"/>
      <c r="P3753" s="400"/>
      <c r="Q3753" s="400"/>
      <c r="R3753" s="400"/>
      <c r="S3753" s="400"/>
      <c r="T3753" s="400"/>
      <c r="V3753" s="403"/>
      <c r="W3753" s="403"/>
      <c r="X3753" s="403"/>
      <c r="Y3753" s="400"/>
      <c r="Z3753" s="400"/>
      <c r="AA3753" s="400"/>
      <c r="AB3753" s="400"/>
      <c r="AC3753" s="400"/>
      <c r="AD3753" s="400"/>
      <c r="AE3753" s="400"/>
      <c r="AF3753" s="400"/>
      <c r="AG3753" s="408"/>
      <c r="AH3753" s="400"/>
      <c r="AI3753" s="400"/>
      <c r="AJ3753" s="400"/>
      <c r="AK3753" s="400"/>
      <c r="AL3753" s="6"/>
      <c r="AM3753" s="6"/>
      <c r="AN3753" s="8"/>
    </row>
    <row r="3754" spans="1:40">
      <c r="A3754" s="725"/>
      <c r="B3754" s="727"/>
      <c r="C3754" s="726"/>
      <c r="D3754" s="726"/>
      <c r="E3754" s="400"/>
      <c r="F3754" s="401"/>
      <c r="G3754" s="400"/>
      <c r="H3754" s="400"/>
      <c r="I3754" s="400"/>
      <c r="J3754" s="409"/>
      <c r="K3754" s="400"/>
      <c r="L3754" s="400"/>
      <c r="M3754" s="400"/>
      <c r="N3754" s="400"/>
      <c r="O3754" s="400"/>
      <c r="P3754" s="400"/>
      <c r="Q3754" s="400"/>
      <c r="R3754" s="400"/>
      <c r="S3754" s="400"/>
      <c r="T3754" s="400"/>
      <c r="V3754" s="403"/>
      <c r="W3754" s="403"/>
      <c r="X3754" s="403"/>
      <c r="Y3754" s="400"/>
      <c r="Z3754" s="400"/>
      <c r="AA3754" s="400"/>
      <c r="AB3754" s="400"/>
      <c r="AC3754" s="400"/>
      <c r="AD3754" s="400"/>
      <c r="AE3754" s="400"/>
      <c r="AF3754" s="400"/>
      <c r="AG3754" s="408"/>
      <c r="AH3754" s="400"/>
      <c r="AI3754" s="400"/>
      <c r="AJ3754" s="400"/>
      <c r="AK3754" s="400"/>
      <c r="AL3754" s="6"/>
      <c r="AM3754" s="6"/>
      <c r="AN3754" s="8"/>
    </row>
    <row r="3755" spans="1:40">
      <c r="A3755" s="725"/>
      <c r="B3755" s="727"/>
      <c r="C3755" s="726"/>
      <c r="D3755" s="726"/>
      <c r="E3755" s="400"/>
      <c r="F3755" s="401"/>
      <c r="G3755" s="400"/>
      <c r="H3755" s="400"/>
      <c r="I3755" s="400"/>
      <c r="J3755" s="409"/>
      <c r="K3755" s="400"/>
      <c r="L3755" s="400"/>
      <c r="M3755" s="400"/>
      <c r="N3755" s="400"/>
      <c r="O3755" s="400"/>
      <c r="P3755" s="400"/>
      <c r="Q3755" s="400"/>
      <c r="R3755" s="400"/>
      <c r="S3755" s="400"/>
      <c r="T3755" s="400"/>
      <c r="V3755" s="403"/>
      <c r="W3755" s="403"/>
      <c r="X3755" s="403"/>
      <c r="Y3755" s="400"/>
      <c r="Z3755" s="400"/>
      <c r="AA3755" s="400"/>
      <c r="AB3755" s="400"/>
      <c r="AC3755" s="400"/>
      <c r="AD3755" s="400"/>
      <c r="AE3755" s="400"/>
      <c r="AF3755" s="400"/>
      <c r="AG3755" s="408"/>
      <c r="AH3755" s="400"/>
      <c r="AI3755" s="400"/>
      <c r="AJ3755" s="400"/>
      <c r="AK3755" s="400"/>
      <c r="AL3755" s="6"/>
      <c r="AM3755" s="6"/>
      <c r="AN3755" s="8"/>
    </row>
    <row r="3756" spans="1:40">
      <c r="A3756" s="725"/>
      <c r="B3756" s="727"/>
      <c r="C3756" s="726"/>
      <c r="D3756" s="726"/>
      <c r="E3756" s="400"/>
      <c r="F3756" s="401"/>
      <c r="G3756" s="400"/>
      <c r="H3756" s="400"/>
      <c r="I3756" s="400"/>
      <c r="J3756" s="409"/>
      <c r="K3756" s="400"/>
      <c r="L3756" s="400"/>
      <c r="M3756" s="400"/>
      <c r="N3756" s="400"/>
      <c r="O3756" s="400"/>
      <c r="P3756" s="400"/>
      <c r="Q3756" s="400"/>
      <c r="R3756" s="400"/>
      <c r="S3756" s="400"/>
      <c r="T3756" s="400"/>
      <c r="V3756" s="403"/>
      <c r="W3756" s="403"/>
      <c r="X3756" s="403"/>
      <c r="Y3756" s="400"/>
      <c r="Z3756" s="400"/>
      <c r="AA3756" s="400"/>
      <c r="AB3756" s="400"/>
      <c r="AC3756" s="400"/>
      <c r="AD3756" s="400"/>
      <c r="AE3756" s="400"/>
      <c r="AF3756" s="400"/>
      <c r="AG3756" s="408"/>
      <c r="AH3756" s="400"/>
      <c r="AI3756" s="400"/>
      <c r="AJ3756" s="400"/>
      <c r="AK3756" s="400"/>
      <c r="AL3756" s="6"/>
      <c r="AM3756" s="6"/>
      <c r="AN3756" s="8"/>
    </row>
    <row r="3757" spans="1:40">
      <c r="A3757" s="725"/>
      <c r="B3757" s="727"/>
      <c r="C3757" s="726"/>
      <c r="D3757" s="726"/>
      <c r="E3757" s="400"/>
      <c r="F3757" s="401"/>
      <c r="G3757" s="400"/>
      <c r="H3757" s="400"/>
      <c r="I3757" s="400"/>
      <c r="J3757" s="409"/>
      <c r="K3757" s="400"/>
      <c r="L3757" s="400"/>
      <c r="M3757" s="400"/>
      <c r="N3757" s="400"/>
      <c r="O3757" s="400"/>
      <c r="P3757" s="400"/>
      <c r="Q3757" s="400"/>
      <c r="R3757" s="400"/>
      <c r="S3757" s="400"/>
      <c r="T3757" s="400"/>
      <c r="V3757" s="403"/>
      <c r="W3757" s="403"/>
      <c r="X3757" s="403"/>
      <c r="Y3757" s="400"/>
      <c r="Z3757" s="400"/>
      <c r="AA3757" s="400"/>
      <c r="AB3757" s="400"/>
      <c r="AC3757" s="400"/>
      <c r="AD3757" s="400"/>
      <c r="AE3757" s="400"/>
      <c r="AF3757" s="400"/>
      <c r="AG3757" s="408"/>
      <c r="AH3757" s="400"/>
      <c r="AI3757" s="400"/>
      <c r="AJ3757" s="400"/>
      <c r="AK3757" s="400"/>
      <c r="AL3757" s="6"/>
      <c r="AM3757" s="6"/>
      <c r="AN3757" s="8"/>
    </row>
    <row r="3758" spans="1:40">
      <c r="A3758" s="725"/>
      <c r="B3758" s="727"/>
      <c r="C3758" s="726"/>
      <c r="D3758" s="726"/>
      <c r="E3758" s="400"/>
      <c r="F3758" s="401"/>
      <c r="G3758" s="400"/>
      <c r="H3758" s="400"/>
      <c r="I3758" s="400"/>
      <c r="J3758" s="409"/>
      <c r="K3758" s="400"/>
      <c r="L3758" s="400"/>
      <c r="M3758" s="400"/>
      <c r="N3758" s="400"/>
      <c r="O3758" s="400"/>
      <c r="P3758" s="400"/>
      <c r="Q3758" s="400"/>
      <c r="R3758" s="400"/>
      <c r="S3758" s="400"/>
      <c r="T3758" s="400"/>
      <c r="V3758" s="403"/>
      <c r="W3758" s="403"/>
      <c r="X3758" s="403"/>
      <c r="Y3758" s="400"/>
      <c r="Z3758" s="400"/>
      <c r="AA3758" s="400"/>
      <c r="AB3758" s="400"/>
      <c r="AC3758" s="400"/>
      <c r="AD3758" s="400"/>
      <c r="AE3758" s="400"/>
      <c r="AF3758" s="400"/>
      <c r="AG3758" s="408"/>
      <c r="AH3758" s="400"/>
      <c r="AI3758" s="400"/>
      <c r="AJ3758" s="400"/>
      <c r="AK3758" s="400"/>
      <c r="AL3758" s="6"/>
      <c r="AM3758" s="6"/>
      <c r="AN3758" s="8"/>
    </row>
    <row r="3759" spans="1:40">
      <c r="A3759" s="725"/>
      <c r="B3759" s="727"/>
      <c r="C3759" s="726"/>
      <c r="D3759" s="726"/>
      <c r="E3759" s="400"/>
      <c r="F3759" s="401"/>
      <c r="G3759" s="400"/>
      <c r="H3759" s="400"/>
      <c r="I3759" s="400"/>
      <c r="J3759" s="409"/>
      <c r="K3759" s="400"/>
      <c r="L3759" s="400"/>
      <c r="M3759" s="400"/>
      <c r="N3759" s="400"/>
      <c r="O3759" s="400"/>
      <c r="P3759" s="400"/>
      <c r="Q3759" s="400"/>
      <c r="R3759" s="400"/>
      <c r="S3759" s="400"/>
      <c r="T3759" s="400"/>
      <c r="V3759" s="403"/>
      <c r="W3759" s="403"/>
      <c r="X3759" s="403"/>
      <c r="Y3759" s="400"/>
      <c r="Z3759" s="400"/>
      <c r="AA3759" s="400"/>
      <c r="AB3759" s="400"/>
      <c r="AC3759" s="400"/>
      <c r="AD3759" s="400"/>
      <c r="AE3759" s="400"/>
      <c r="AF3759" s="400"/>
      <c r="AG3759" s="408"/>
      <c r="AH3759" s="400"/>
      <c r="AI3759" s="400"/>
      <c r="AJ3759" s="400"/>
      <c r="AK3759" s="400"/>
      <c r="AL3759" s="6"/>
      <c r="AM3759" s="6"/>
      <c r="AN3759" s="8"/>
    </row>
    <row r="3760" spans="1:40">
      <c r="A3760" s="725"/>
      <c r="B3760" s="727"/>
      <c r="C3760" s="726"/>
      <c r="D3760" s="726"/>
      <c r="E3760" s="400"/>
      <c r="F3760" s="401"/>
      <c r="G3760" s="400"/>
      <c r="H3760" s="400"/>
      <c r="I3760" s="400"/>
      <c r="J3760" s="409"/>
      <c r="K3760" s="400"/>
      <c r="L3760" s="400"/>
      <c r="M3760" s="400"/>
      <c r="N3760" s="400"/>
      <c r="O3760" s="400"/>
      <c r="P3760" s="400"/>
      <c r="Q3760" s="400"/>
      <c r="R3760" s="400"/>
      <c r="S3760" s="400"/>
      <c r="T3760" s="400"/>
      <c r="V3760" s="403"/>
      <c r="W3760" s="403"/>
      <c r="X3760" s="403"/>
      <c r="Y3760" s="400"/>
      <c r="Z3760" s="400"/>
      <c r="AA3760" s="400"/>
      <c r="AB3760" s="400"/>
      <c r="AC3760" s="400"/>
      <c r="AD3760" s="400"/>
      <c r="AE3760" s="400"/>
      <c r="AF3760" s="400"/>
      <c r="AG3760" s="408"/>
      <c r="AH3760" s="400"/>
      <c r="AI3760" s="400"/>
      <c r="AJ3760" s="400"/>
      <c r="AK3760" s="400"/>
      <c r="AL3760" s="6"/>
      <c r="AM3760" s="6"/>
      <c r="AN3760" s="8"/>
    </row>
    <row r="3761" spans="1:40">
      <c r="A3761" s="725"/>
      <c r="B3761" s="727"/>
      <c r="C3761" s="726"/>
      <c r="D3761" s="726"/>
      <c r="E3761" s="400"/>
      <c r="F3761" s="401"/>
      <c r="G3761" s="400"/>
      <c r="H3761" s="400"/>
      <c r="I3761" s="400"/>
      <c r="J3761" s="409"/>
      <c r="K3761" s="400"/>
      <c r="L3761" s="400"/>
      <c r="M3761" s="400"/>
      <c r="N3761" s="400"/>
      <c r="O3761" s="400"/>
      <c r="P3761" s="400"/>
      <c r="Q3761" s="400"/>
      <c r="R3761" s="400"/>
      <c r="S3761" s="400"/>
      <c r="T3761" s="400"/>
      <c r="W3761" s="403"/>
      <c r="X3761" s="403"/>
      <c r="Y3761" s="400"/>
      <c r="Z3761" s="400"/>
      <c r="AA3761" s="400"/>
      <c r="AB3761" s="400"/>
      <c r="AC3761" s="400"/>
      <c r="AD3761" s="400"/>
      <c r="AE3761" s="400"/>
      <c r="AF3761" s="400"/>
      <c r="AG3761" s="408"/>
      <c r="AH3761" s="400"/>
      <c r="AI3761" s="400"/>
      <c r="AJ3761" s="400"/>
      <c r="AK3761" s="400"/>
      <c r="AL3761" s="6"/>
      <c r="AM3761" s="6"/>
      <c r="AN3761" s="8"/>
    </row>
    <row r="3762" spans="1:40">
      <c r="A3762" s="725"/>
      <c r="B3762" s="727"/>
      <c r="C3762" s="726"/>
      <c r="D3762" s="726"/>
      <c r="E3762" s="400"/>
      <c r="F3762" s="401"/>
      <c r="G3762" s="400"/>
      <c r="H3762" s="400"/>
      <c r="I3762" s="400"/>
      <c r="J3762" s="409"/>
      <c r="K3762" s="400"/>
      <c r="L3762" s="400"/>
      <c r="M3762" s="400"/>
      <c r="N3762" s="400"/>
      <c r="O3762" s="400"/>
      <c r="P3762" s="400"/>
      <c r="Q3762" s="400"/>
      <c r="R3762" s="400"/>
      <c r="S3762" s="400"/>
      <c r="T3762" s="400"/>
      <c r="V3762" s="403"/>
      <c r="W3762" s="403"/>
      <c r="X3762" s="403"/>
      <c r="Y3762" s="400"/>
      <c r="Z3762" s="400"/>
      <c r="AA3762" s="400"/>
      <c r="AB3762" s="400"/>
      <c r="AC3762" s="400"/>
      <c r="AD3762" s="400"/>
      <c r="AE3762" s="400"/>
      <c r="AF3762" s="400"/>
      <c r="AG3762" s="408"/>
      <c r="AH3762" s="400"/>
      <c r="AI3762" s="400"/>
      <c r="AJ3762" s="400"/>
      <c r="AK3762" s="400"/>
      <c r="AL3762" s="6"/>
      <c r="AM3762" s="6"/>
      <c r="AN3762" s="8"/>
    </row>
    <row r="3763" spans="1:40">
      <c r="A3763" s="725"/>
      <c r="B3763" s="727"/>
      <c r="C3763" s="726"/>
      <c r="D3763" s="726"/>
      <c r="E3763" s="400"/>
      <c r="F3763" s="401"/>
      <c r="G3763" s="400"/>
      <c r="H3763" s="400"/>
      <c r="I3763" s="400"/>
      <c r="J3763" s="409"/>
      <c r="K3763" s="400"/>
      <c r="L3763" s="400"/>
      <c r="M3763" s="400"/>
      <c r="N3763" s="400"/>
      <c r="O3763" s="400"/>
      <c r="P3763" s="400"/>
      <c r="Q3763" s="400"/>
      <c r="R3763" s="400"/>
      <c r="S3763" s="400"/>
      <c r="T3763" s="400"/>
      <c r="V3763" s="403"/>
      <c r="W3763" s="403"/>
      <c r="X3763" s="403"/>
      <c r="Y3763" s="400"/>
      <c r="Z3763" s="400"/>
      <c r="AA3763" s="400"/>
      <c r="AB3763" s="400"/>
      <c r="AC3763" s="400"/>
      <c r="AD3763" s="400"/>
      <c r="AE3763" s="400"/>
      <c r="AF3763" s="400"/>
      <c r="AG3763" s="408"/>
      <c r="AH3763" s="400"/>
      <c r="AI3763" s="400"/>
      <c r="AJ3763" s="400"/>
      <c r="AK3763" s="400"/>
      <c r="AL3763" s="6"/>
      <c r="AM3763" s="6"/>
      <c r="AN3763" s="8"/>
    </row>
    <row r="3764" spans="1:40">
      <c r="A3764" s="725"/>
      <c r="B3764" s="727"/>
      <c r="C3764" s="726"/>
      <c r="D3764" s="726"/>
      <c r="E3764" s="400"/>
      <c r="F3764" s="401"/>
      <c r="G3764" s="400"/>
      <c r="H3764" s="400"/>
      <c r="I3764" s="400"/>
      <c r="J3764" s="409"/>
      <c r="K3764" s="400"/>
      <c r="L3764" s="400"/>
      <c r="M3764" s="400"/>
      <c r="N3764" s="400"/>
      <c r="O3764" s="400"/>
      <c r="P3764" s="400"/>
      <c r="Q3764" s="400"/>
      <c r="R3764" s="400"/>
      <c r="S3764" s="400"/>
      <c r="T3764" s="400"/>
      <c r="V3764" s="403"/>
      <c r="W3764" s="403"/>
      <c r="X3764" s="403"/>
      <c r="Y3764" s="400"/>
      <c r="Z3764" s="400"/>
      <c r="AA3764" s="400"/>
      <c r="AB3764" s="400"/>
      <c r="AC3764" s="400"/>
      <c r="AD3764" s="400"/>
      <c r="AE3764" s="400"/>
      <c r="AF3764" s="400"/>
      <c r="AG3764" s="408"/>
      <c r="AH3764" s="400"/>
      <c r="AI3764" s="400"/>
      <c r="AJ3764" s="400"/>
      <c r="AK3764" s="400"/>
      <c r="AL3764" s="6"/>
      <c r="AM3764" s="6"/>
      <c r="AN3764" s="8"/>
    </row>
    <row r="3765" spans="1:40">
      <c r="A3765" s="725"/>
      <c r="B3765" s="727"/>
      <c r="C3765" s="726"/>
      <c r="D3765" s="726"/>
      <c r="E3765" s="400"/>
      <c r="F3765" s="401"/>
      <c r="G3765" s="400"/>
      <c r="H3765" s="400"/>
      <c r="I3765" s="400"/>
      <c r="J3765" s="409"/>
      <c r="K3765" s="400"/>
      <c r="L3765" s="400"/>
      <c r="M3765" s="400"/>
      <c r="N3765" s="400"/>
      <c r="O3765" s="400"/>
      <c r="P3765" s="400"/>
      <c r="Q3765" s="400"/>
      <c r="R3765" s="400"/>
      <c r="S3765" s="400"/>
      <c r="T3765" s="400"/>
      <c r="V3765" s="403"/>
      <c r="W3765" s="403"/>
      <c r="X3765" s="403"/>
      <c r="Y3765" s="400"/>
      <c r="Z3765" s="400"/>
      <c r="AA3765" s="400"/>
      <c r="AB3765" s="400"/>
      <c r="AC3765" s="400"/>
      <c r="AD3765" s="400"/>
      <c r="AE3765" s="400"/>
      <c r="AF3765" s="400"/>
      <c r="AG3765" s="408"/>
      <c r="AH3765" s="400"/>
      <c r="AI3765" s="400"/>
      <c r="AJ3765" s="400"/>
      <c r="AK3765" s="400"/>
      <c r="AL3765" s="6"/>
      <c r="AM3765" s="6"/>
      <c r="AN3765" s="8"/>
    </row>
    <row r="3766" spans="1:40">
      <c r="A3766" s="725"/>
      <c r="B3766" s="727"/>
      <c r="C3766" s="726"/>
      <c r="D3766" s="726"/>
      <c r="E3766" s="400"/>
      <c r="F3766" s="401"/>
      <c r="G3766" s="400"/>
      <c r="H3766" s="400"/>
      <c r="I3766" s="400"/>
      <c r="J3766" s="409"/>
      <c r="K3766" s="400"/>
      <c r="L3766" s="400"/>
      <c r="M3766" s="400"/>
      <c r="N3766" s="400"/>
      <c r="O3766" s="400"/>
      <c r="P3766" s="400"/>
      <c r="Q3766" s="400"/>
      <c r="R3766" s="400"/>
      <c r="S3766" s="400"/>
      <c r="T3766" s="400"/>
      <c r="V3766" s="403"/>
      <c r="W3766" s="403"/>
      <c r="X3766" s="403"/>
      <c r="Y3766" s="400"/>
      <c r="Z3766" s="400"/>
      <c r="AA3766" s="400"/>
      <c r="AB3766" s="400"/>
      <c r="AC3766" s="400"/>
      <c r="AD3766" s="400"/>
      <c r="AE3766" s="400"/>
      <c r="AF3766" s="400"/>
      <c r="AG3766" s="408"/>
      <c r="AH3766" s="400"/>
      <c r="AI3766" s="400"/>
      <c r="AJ3766" s="400"/>
      <c r="AK3766" s="400"/>
      <c r="AL3766" s="6"/>
      <c r="AM3766" s="6"/>
      <c r="AN3766" s="8"/>
    </row>
    <row r="3767" spans="1:40">
      <c r="A3767" s="725"/>
      <c r="B3767" s="727"/>
      <c r="C3767" s="726"/>
      <c r="D3767" s="726"/>
      <c r="E3767" s="400"/>
      <c r="F3767" s="401"/>
      <c r="G3767" s="400"/>
      <c r="H3767" s="400"/>
      <c r="I3767" s="400"/>
      <c r="J3767" s="409"/>
      <c r="K3767" s="400"/>
      <c r="L3767" s="400"/>
      <c r="M3767" s="400"/>
      <c r="N3767" s="400"/>
      <c r="O3767" s="400"/>
      <c r="P3767" s="400"/>
      <c r="Q3767" s="400"/>
      <c r="R3767" s="400"/>
      <c r="S3767" s="400"/>
      <c r="T3767" s="400"/>
      <c r="V3767" s="403"/>
      <c r="W3767" s="403"/>
      <c r="X3767" s="403"/>
      <c r="Y3767" s="400"/>
      <c r="Z3767" s="400"/>
      <c r="AA3767" s="400"/>
      <c r="AB3767" s="400"/>
      <c r="AC3767" s="400"/>
      <c r="AD3767" s="400"/>
      <c r="AE3767" s="400"/>
      <c r="AF3767" s="400"/>
      <c r="AG3767" s="408"/>
      <c r="AH3767" s="400"/>
      <c r="AI3767" s="400"/>
      <c r="AJ3767" s="400"/>
      <c r="AK3767" s="400"/>
      <c r="AL3767" s="6"/>
      <c r="AM3767" s="6"/>
      <c r="AN3767" s="8"/>
    </row>
    <row r="3768" spans="1:40">
      <c r="A3768" s="725"/>
      <c r="B3768" s="727"/>
      <c r="C3768" s="726"/>
      <c r="D3768" s="726"/>
      <c r="E3768" s="400"/>
      <c r="F3768" s="401"/>
      <c r="G3768" s="400"/>
      <c r="H3768" s="400"/>
      <c r="I3768" s="400"/>
      <c r="J3768" s="409"/>
      <c r="K3768" s="400"/>
      <c r="L3768" s="400"/>
      <c r="M3768" s="400"/>
      <c r="N3768" s="400"/>
      <c r="O3768" s="400"/>
      <c r="P3768" s="400"/>
      <c r="Q3768" s="400"/>
      <c r="R3768" s="400"/>
      <c r="S3768" s="400"/>
      <c r="T3768" s="400"/>
      <c r="V3768" s="403"/>
      <c r="W3768" s="403"/>
      <c r="X3768" s="403"/>
      <c r="Y3768" s="400"/>
      <c r="Z3768" s="400"/>
      <c r="AA3768" s="400"/>
      <c r="AB3768" s="400"/>
      <c r="AC3768" s="400"/>
      <c r="AD3768" s="400"/>
      <c r="AE3768" s="400"/>
      <c r="AF3768" s="400"/>
      <c r="AG3768" s="408"/>
      <c r="AH3768" s="400"/>
      <c r="AI3768" s="400"/>
      <c r="AJ3768" s="400"/>
      <c r="AK3768" s="400"/>
      <c r="AL3768" s="6"/>
      <c r="AM3768" s="6"/>
      <c r="AN3768" s="8"/>
    </row>
    <row r="3769" spans="1:40">
      <c r="A3769" s="725"/>
      <c r="B3769" s="727"/>
      <c r="C3769" s="726"/>
      <c r="D3769" s="726"/>
      <c r="E3769" s="400"/>
      <c r="F3769" s="401"/>
      <c r="G3769" s="400"/>
      <c r="H3769" s="400"/>
      <c r="I3769" s="400"/>
      <c r="J3769" s="409"/>
      <c r="K3769" s="400"/>
      <c r="L3769" s="400"/>
      <c r="M3769" s="400"/>
      <c r="N3769" s="400"/>
      <c r="O3769" s="400"/>
      <c r="P3769" s="400"/>
      <c r="Q3769" s="400"/>
      <c r="R3769" s="400"/>
      <c r="S3769" s="400"/>
      <c r="T3769" s="400"/>
      <c r="V3769" s="403"/>
      <c r="W3769" s="403"/>
      <c r="X3769" s="403"/>
      <c r="Y3769" s="400"/>
      <c r="Z3769" s="400"/>
      <c r="AA3769" s="400"/>
      <c r="AB3769" s="400"/>
      <c r="AC3769" s="400"/>
      <c r="AD3769" s="400"/>
      <c r="AE3769" s="400"/>
      <c r="AF3769" s="400"/>
      <c r="AG3769" s="408"/>
      <c r="AH3769" s="400"/>
      <c r="AI3769" s="400"/>
      <c r="AJ3769" s="400"/>
      <c r="AK3769" s="400"/>
      <c r="AL3769" s="6"/>
      <c r="AM3769" s="6"/>
      <c r="AN3769" s="8"/>
    </row>
    <row r="3770" spans="1:40">
      <c r="A3770" s="725"/>
      <c r="B3770" s="727"/>
      <c r="C3770" s="726"/>
      <c r="D3770" s="726"/>
      <c r="E3770" s="400"/>
      <c r="F3770" s="401"/>
      <c r="G3770" s="400"/>
      <c r="H3770" s="400"/>
      <c r="I3770" s="400"/>
      <c r="J3770" s="409"/>
      <c r="K3770" s="400"/>
      <c r="L3770" s="400"/>
      <c r="M3770" s="400"/>
      <c r="N3770" s="400"/>
      <c r="O3770" s="400"/>
      <c r="P3770" s="400"/>
      <c r="Q3770" s="400"/>
      <c r="R3770" s="400"/>
      <c r="S3770" s="400"/>
      <c r="T3770" s="400"/>
      <c r="V3770" s="403"/>
      <c r="W3770" s="403"/>
      <c r="X3770" s="403"/>
      <c r="Y3770" s="400"/>
      <c r="Z3770" s="400"/>
      <c r="AA3770" s="400"/>
      <c r="AB3770" s="400"/>
      <c r="AC3770" s="400"/>
      <c r="AD3770" s="400"/>
      <c r="AE3770" s="400"/>
      <c r="AF3770" s="400"/>
      <c r="AG3770" s="408"/>
      <c r="AH3770" s="400"/>
      <c r="AI3770" s="400"/>
      <c r="AJ3770" s="400"/>
      <c r="AK3770" s="400"/>
      <c r="AL3770" s="6"/>
      <c r="AM3770" s="6"/>
      <c r="AN3770" s="8"/>
    </row>
    <row r="3771" spans="1:40">
      <c r="A3771" s="725"/>
      <c r="B3771" s="727"/>
      <c r="C3771" s="726"/>
      <c r="D3771" s="726"/>
      <c r="E3771" s="400"/>
      <c r="F3771" s="401"/>
      <c r="G3771" s="400"/>
      <c r="H3771" s="400"/>
      <c r="I3771" s="400"/>
      <c r="J3771" s="409"/>
      <c r="K3771" s="400"/>
      <c r="L3771" s="400"/>
      <c r="M3771" s="400"/>
      <c r="N3771" s="400"/>
      <c r="O3771" s="400"/>
      <c r="P3771" s="400"/>
      <c r="Q3771" s="400"/>
      <c r="R3771" s="400"/>
      <c r="S3771" s="400"/>
      <c r="T3771" s="400"/>
      <c r="V3771" s="403"/>
      <c r="W3771" s="403"/>
      <c r="X3771" s="403"/>
      <c r="Y3771" s="400"/>
      <c r="Z3771" s="400"/>
      <c r="AA3771" s="400"/>
      <c r="AB3771" s="400"/>
      <c r="AC3771" s="400"/>
      <c r="AD3771" s="400"/>
      <c r="AE3771" s="400"/>
      <c r="AF3771" s="400"/>
      <c r="AG3771" s="408"/>
      <c r="AH3771" s="400"/>
      <c r="AI3771" s="400"/>
      <c r="AJ3771" s="400"/>
      <c r="AK3771" s="400"/>
      <c r="AL3771" s="6"/>
      <c r="AM3771" s="6"/>
      <c r="AN3771" s="8"/>
    </row>
    <row r="3772" spans="1:40">
      <c r="A3772" s="725"/>
      <c r="B3772" s="727"/>
      <c r="C3772" s="726"/>
      <c r="D3772" s="726"/>
      <c r="E3772" s="400"/>
      <c r="F3772" s="401"/>
      <c r="G3772" s="400"/>
      <c r="H3772" s="400"/>
      <c r="I3772" s="400"/>
      <c r="J3772" s="409"/>
      <c r="K3772" s="400"/>
      <c r="L3772" s="400"/>
      <c r="M3772" s="400"/>
      <c r="N3772" s="400"/>
      <c r="O3772" s="400"/>
      <c r="P3772" s="400"/>
      <c r="Q3772" s="400"/>
      <c r="R3772" s="400"/>
      <c r="S3772" s="400"/>
      <c r="T3772" s="400"/>
      <c r="V3772" s="403"/>
      <c r="W3772" s="403"/>
      <c r="X3772" s="403"/>
      <c r="Y3772" s="400"/>
      <c r="Z3772" s="400"/>
      <c r="AA3772" s="400"/>
      <c r="AB3772" s="400"/>
      <c r="AC3772" s="400"/>
      <c r="AD3772" s="400"/>
      <c r="AE3772" s="400"/>
      <c r="AF3772" s="400"/>
      <c r="AG3772" s="408"/>
      <c r="AH3772" s="400"/>
      <c r="AI3772" s="400"/>
      <c r="AJ3772" s="400"/>
      <c r="AK3772" s="400"/>
      <c r="AL3772" s="6"/>
      <c r="AM3772" s="6"/>
      <c r="AN3772" s="8"/>
    </row>
    <row r="3773" spans="1:40">
      <c r="A3773" s="725"/>
      <c r="B3773" s="727"/>
      <c r="C3773" s="726"/>
      <c r="D3773" s="726"/>
      <c r="E3773" s="400"/>
      <c r="F3773" s="401"/>
      <c r="G3773" s="400"/>
      <c r="H3773" s="400"/>
      <c r="I3773" s="400"/>
      <c r="J3773" s="409"/>
      <c r="K3773" s="400"/>
      <c r="L3773" s="400"/>
      <c r="M3773" s="400"/>
      <c r="N3773" s="400"/>
      <c r="O3773" s="400"/>
      <c r="P3773" s="400"/>
      <c r="Q3773" s="400"/>
      <c r="R3773" s="400"/>
      <c r="S3773" s="400"/>
      <c r="T3773" s="400"/>
      <c r="V3773" s="403"/>
      <c r="W3773" s="403"/>
      <c r="X3773" s="403"/>
      <c r="Y3773" s="400"/>
      <c r="Z3773" s="400"/>
      <c r="AA3773" s="400"/>
      <c r="AB3773" s="400"/>
      <c r="AC3773" s="400"/>
      <c r="AD3773" s="400"/>
      <c r="AE3773" s="400"/>
      <c r="AF3773" s="400"/>
      <c r="AG3773" s="408"/>
      <c r="AH3773" s="400"/>
      <c r="AI3773" s="400"/>
      <c r="AJ3773" s="400"/>
      <c r="AK3773" s="400"/>
      <c r="AL3773" s="6"/>
      <c r="AM3773" s="6"/>
      <c r="AN3773" s="8"/>
    </row>
    <row r="3774" spans="1:40">
      <c r="A3774" s="725"/>
      <c r="B3774" s="727"/>
      <c r="C3774" s="726"/>
      <c r="D3774" s="726"/>
      <c r="E3774" s="400"/>
      <c r="F3774" s="401"/>
      <c r="G3774" s="400"/>
      <c r="H3774" s="400"/>
      <c r="I3774" s="400"/>
      <c r="J3774" s="409"/>
      <c r="K3774" s="400"/>
      <c r="L3774" s="400"/>
      <c r="M3774" s="400"/>
      <c r="N3774" s="400"/>
      <c r="O3774" s="400"/>
      <c r="P3774" s="400"/>
      <c r="Q3774" s="400"/>
      <c r="R3774" s="400"/>
      <c r="S3774" s="400"/>
      <c r="T3774" s="400"/>
      <c r="V3774" s="403"/>
      <c r="W3774" s="403"/>
      <c r="X3774" s="403"/>
      <c r="Y3774" s="400"/>
      <c r="Z3774" s="400"/>
      <c r="AA3774" s="400"/>
      <c r="AB3774" s="400"/>
      <c r="AC3774" s="400"/>
      <c r="AD3774" s="400"/>
      <c r="AE3774" s="400"/>
      <c r="AF3774" s="400"/>
      <c r="AG3774" s="408"/>
      <c r="AH3774" s="400"/>
      <c r="AI3774" s="400"/>
      <c r="AJ3774" s="400"/>
      <c r="AK3774" s="400"/>
      <c r="AL3774" s="6"/>
      <c r="AM3774" s="6"/>
      <c r="AN3774" s="8"/>
    </row>
    <row r="3775" spans="1:40">
      <c r="A3775" s="725"/>
      <c r="B3775" s="727"/>
      <c r="C3775" s="726"/>
      <c r="D3775" s="726"/>
      <c r="E3775" s="400"/>
      <c r="F3775" s="401"/>
      <c r="G3775" s="400"/>
      <c r="H3775" s="400"/>
      <c r="I3775" s="400"/>
      <c r="J3775" s="409"/>
      <c r="K3775" s="400"/>
      <c r="L3775" s="400"/>
      <c r="M3775" s="400"/>
      <c r="N3775" s="400"/>
      <c r="O3775" s="400"/>
      <c r="P3775" s="400"/>
      <c r="Q3775" s="400"/>
      <c r="R3775" s="400"/>
      <c r="S3775" s="400"/>
      <c r="T3775" s="400"/>
      <c r="V3775" s="403"/>
      <c r="W3775" s="403"/>
      <c r="X3775" s="403"/>
      <c r="Y3775" s="400"/>
      <c r="Z3775" s="400"/>
      <c r="AA3775" s="400"/>
      <c r="AB3775" s="400"/>
      <c r="AC3775" s="400"/>
      <c r="AD3775" s="400"/>
      <c r="AE3775" s="400"/>
      <c r="AF3775" s="400"/>
      <c r="AG3775" s="408"/>
      <c r="AH3775" s="400"/>
      <c r="AI3775" s="400"/>
      <c r="AJ3775" s="400"/>
      <c r="AK3775" s="400"/>
      <c r="AL3775" s="6"/>
      <c r="AM3775" s="6"/>
      <c r="AN3775" s="8"/>
    </row>
    <row r="3776" spans="1:40">
      <c r="A3776" s="725"/>
      <c r="B3776" s="727"/>
      <c r="C3776" s="726"/>
      <c r="D3776" s="726"/>
      <c r="E3776" s="400"/>
      <c r="F3776" s="401"/>
      <c r="G3776" s="400"/>
      <c r="H3776" s="400"/>
      <c r="I3776" s="400"/>
      <c r="J3776" s="409"/>
      <c r="K3776" s="400"/>
      <c r="L3776" s="400"/>
      <c r="M3776" s="400"/>
      <c r="N3776" s="400"/>
      <c r="O3776" s="400"/>
      <c r="P3776" s="400"/>
      <c r="Q3776" s="400"/>
      <c r="R3776" s="400"/>
      <c r="S3776" s="400"/>
      <c r="T3776" s="400"/>
      <c r="V3776" s="403"/>
      <c r="W3776" s="403"/>
      <c r="X3776" s="403"/>
      <c r="Y3776" s="400"/>
      <c r="Z3776" s="400"/>
      <c r="AA3776" s="400"/>
      <c r="AB3776" s="400"/>
      <c r="AC3776" s="400"/>
      <c r="AD3776" s="400"/>
      <c r="AE3776" s="400"/>
      <c r="AF3776" s="400"/>
      <c r="AG3776" s="408"/>
      <c r="AH3776" s="400"/>
      <c r="AI3776" s="400"/>
      <c r="AJ3776" s="400"/>
      <c r="AK3776" s="400"/>
      <c r="AL3776" s="6"/>
      <c r="AM3776" s="6"/>
      <c r="AN3776" s="8"/>
    </row>
    <row r="3777" spans="1:40">
      <c r="A3777" s="725"/>
      <c r="B3777" s="727"/>
      <c r="C3777" s="726"/>
      <c r="D3777" s="726"/>
      <c r="E3777" s="400"/>
      <c r="F3777" s="401"/>
      <c r="G3777" s="400"/>
      <c r="H3777" s="400"/>
      <c r="I3777" s="400"/>
      <c r="J3777" s="409"/>
      <c r="K3777" s="400"/>
      <c r="L3777" s="400"/>
      <c r="M3777" s="400"/>
      <c r="N3777" s="400"/>
      <c r="O3777" s="400"/>
      <c r="P3777" s="400"/>
      <c r="Q3777" s="400"/>
      <c r="R3777" s="400"/>
      <c r="S3777" s="400"/>
      <c r="T3777" s="400"/>
      <c r="V3777" s="403"/>
      <c r="W3777" s="403"/>
      <c r="X3777" s="403"/>
      <c r="Y3777" s="400"/>
      <c r="Z3777" s="400"/>
      <c r="AA3777" s="400"/>
      <c r="AB3777" s="400"/>
      <c r="AC3777" s="400"/>
      <c r="AD3777" s="400"/>
      <c r="AE3777" s="400"/>
      <c r="AF3777" s="400"/>
      <c r="AG3777" s="408"/>
      <c r="AH3777" s="400"/>
      <c r="AI3777" s="400"/>
      <c r="AJ3777" s="400"/>
      <c r="AK3777" s="400"/>
      <c r="AL3777" s="6"/>
      <c r="AM3777" s="6"/>
      <c r="AN3777" s="8"/>
    </row>
    <row r="3778" spans="1:40">
      <c r="A3778" s="725"/>
      <c r="B3778" s="727"/>
      <c r="C3778" s="726"/>
      <c r="D3778" s="726"/>
      <c r="E3778" s="400"/>
      <c r="F3778" s="401"/>
      <c r="G3778" s="400"/>
      <c r="H3778" s="400"/>
      <c r="I3778" s="400"/>
      <c r="J3778" s="409"/>
      <c r="K3778" s="400"/>
      <c r="L3778" s="400"/>
      <c r="M3778" s="400"/>
      <c r="N3778" s="400"/>
      <c r="O3778" s="400"/>
      <c r="P3778" s="400"/>
      <c r="Q3778" s="400"/>
      <c r="R3778" s="400"/>
      <c r="S3778" s="400"/>
      <c r="T3778" s="400"/>
      <c r="V3778" s="403"/>
      <c r="W3778" s="403"/>
      <c r="X3778" s="403"/>
      <c r="Y3778" s="400"/>
      <c r="Z3778" s="400"/>
      <c r="AA3778" s="400"/>
      <c r="AB3778" s="400"/>
      <c r="AC3778" s="400"/>
      <c r="AD3778" s="400"/>
      <c r="AE3778" s="400"/>
      <c r="AF3778" s="400"/>
      <c r="AG3778" s="408"/>
      <c r="AH3778" s="400"/>
      <c r="AI3778" s="400"/>
      <c r="AJ3778" s="400"/>
      <c r="AK3778" s="400"/>
      <c r="AL3778" s="6"/>
      <c r="AM3778" s="6"/>
      <c r="AN3778" s="8"/>
    </row>
    <row r="3779" spans="1:40">
      <c r="A3779" s="725"/>
      <c r="B3779" s="727"/>
      <c r="C3779" s="726"/>
      <c r="D3779" s="726"/>
      <c r="E3779" s="400"/>
      <c r="F3779" s="401"/>
      <c r="G3779" s="400"/>
      <c r="H3779" s="400"/>
      <c r="I3779" s="400"/>
      <c r="J3779" s="409"/>
      <c r="K3779" s="400"/>
      <c r="L3779" s="400"/>
      <c r="M3779" s="400"/>
      <c r="N3779" s="400"/>
      <c r="O3779" s="400"/>
      <c r="P3779" s="400"/>
      <c r="Q3779" s="400"/>
      <c r="R3779" s="400"/>
      <c r="S3779" s="400"/>
      <c r="T3779" s="400"/>
      <c r="V3779" s="403"/>
      <c r="W3779" s="403"/>
      <c r="X3779" s="403"/>
      <c r="Y3779" s="400"/>
      <c r="Z3779" s="400"/>
      <c r="AA3779" s="400"/>
      <c r="AB3779" s="400"/>
      <c r="AC3779" s="400"/>
      <c r="AD3779" s="400"/>
      <c r="AE3779" s="400"/>
      <c r="AF3779" s="400"/>
      <c r="AG3779" s="408"/>
      <c r="AH3779" s="400"/>
      <c r="AI3779" s="400"/>
      <c r="AJ3779" s="400"/>
      <c r="AK3779" s="400"/>
      <c r="AL3779" s="6"/>
      <c r="AM3779" s="6"/>
      <c r="AN3779" s="8"/>
    </row>
    <row r="3780" spans="1:40">
      <c r="A3780" s="725"/>
      <c r="B3780" s="727"/>
      <c r="C3780" s="726"/>
      <c r="D3780" s="726"/>
      <c r="E3780" s="400"/>
      <c r="F3780" s="401"/>
      <c r="G3780" s="400"/>
      <c r="H3780" s="400"/>
      <c r="I3780" s="400"/>
      <c r="J3780" s="409"/>
      <c r="K3780" s="400"/>
      <c r="L3780" s="400"/>
      <c r="M3780" s="400"/>
      <c r="N3780" s="400"/>
      <c r="O3780" s="400"/>
      <c r="P3780" s="400"/>
      <c r="Q3780" s="400"/>
      <c r="R3780" s="400"/>
      <c r="S3780" s="400"/>
      <c r="T3780" s="400"/>
      <c r="V3780" s="403"/>
      <c r="W3780" s="403"/>
      <c r="X3780" s="403"/>
      <c r="Y3780" s="400"/>
      <c r="Z3780" s="400"/>
      <c r="AA3780" s="400"/>
      <c r="AB3780" s="400"/>
      <c r="AC3780" s="400"/>
      <c r="AD3780" s="400"/>
      <c r="AE3780" s="400"/>
      <c r="AF3780" s="400"/>
      <c r="AG3780" s="408"/>
      <c r="AH3780" s="400"/>
      <c r="AI3780" s="400"/>
      <c r="AJ3780" s="400"/>
      <c r="AK3780" s="400"/>
      <c r="AL3780" s="6"/>
      <c r="AM3780" s="6"/>
      <c r="AN3780" s="8"/>
    </row>
    <row r="3781" spans="1:40">
      <c r="A3781" s="725"/>
      <c r="B3781" s="727"/>
      <c r="C3781" s="726"/>
      <c r="D3781" s="726"/>
      <c r="E3781" s="400"/>
      <c r="F3781" s="401"/>
      <c r="G3781" s="400"/>
      <c r="H3781" s="400"/>
      <c r="I3781" s="400"/>
      <c r="J3781" s="409"/>
      <c r="K3781" s="400"/>
      <c r="L3781" s="400"/>
      <c r="M3781" s="400"/>
      <c r="N3781" s="400"/>
      <c r="O3781" s="400"/>
      <c r="P3781" s="400"/>
      <c r="Q3781" s="400"/>
      <c r="R3781" s="400"/>
      <c r="S3781" s="400"/>
      <c r="T3781" s="400"/>
      <c r="V3781" s="403"/>
      <c r="W3781" s="403"/>
      <c r="X3781" s="403"/>
      <c r="Y3781" s="400"/>
      <c r="Z3781" s="400"/>
      <c r="AA3781" s="400"/>
      <c r="AB3781" s="400"/>
      <c r="AC3781" s="400"/>
      <c r="AD3781" s="400"/>
      <c r="AE3781" s="400"/>
      <c r="AF3781" s="400"/>
      <c r="AG3781" s="408"/>
      <c r="AH3781" s="400"/>
      <c r="AI3781" s="400"/>
      <c r="AJ3781" s="400"/>
      <c r="AK3781" s="400"/>
      <c r="AL3781" s="6"/>
      <c r="AM3781" s="6"/>
      <c r="AN3781" s="8"/>
    </row>
    <row r="3782" spans="1:40">
      <c r="A3782" s="725"/>
      <c r="B3782" s="727"/>
      <c r="C3782" s="726"/>
      <c r="D3782" s="726"/>
      <c r="E3782" s="400"/>
      <c r="F3782" s="401"/>
      <c r="G3782" s="400"/>
      <c r="H3782" s="400"/>
      <c r="I3782" s="400"/>
      <c r="J3782" s="409"/>
      <c r="K3782" s="400"/>
      <c r="L3782" s="400"/>
      <c r="M3782" s="400"/>
      <c r="N3782" s="400"/>
      <c r="O3782" s="400"/>
      <c r="P3782" s="400"/>
      <c r="Q3782" s="400"/>
      <c r="R3782" s="400"/>
      <c r="S3782" s="400"/>
      <c r="T3782" s="400"/>
      <c r="V3782" s="403"/>
      <c r="W3782" s="403"/>
      <c r="X3782" s="403"/>
      <c r="Y3782" s="400"/>
      <c r="Z3782" s="400"/>
      <c r="AA3782" s="400"/>
      <c r="AB3782" s="400"/>
      <c r="AC3782" s="400"/>
      <c r="AD3782" s="400"/>
      <c r="AE3782" s="400"/>
      <c r="AF3782" s="400"/>
      <c r="AG3782" s="408"/>
      <c r="AH3782" s="400"/>
      <c r="AI3782" s="400"/>
      <c r="AJ3782" s="400"/>
      <c r="AK3782" s="400"/>
      <c r="AL3782" s="6"/>
      <c r="AM3782" s="6"/>
      <c r="AN3782" s="8"/>
    </row>
    <row r="3783" spans="1:40">
      <c r="A3783" s="725"/>
      <c r="B3783" s="727"/>
      <c r="C3783" s="726"/>
      <c r="D3783" s="726"/>
      <c r="E3783" s="400"/>
      <c r="F3783" s="401"/>
      <c r="G3783" s="400"/>
      <c r="H3783" s="400"/>
      <c r="I3783" s="400"/>
      <c r="J3783" s="409"/>
      <c r="K3783" s="400"/>
      <c r="L3783" s="400"/>
      <c r="M3783" s="400"/>
      <c r="N3783" s="400"/>
      <c r="O3783" s="400"/>
      <c r="P3783" s="400"/>
      <c r="Q3783" s="400"/>
      <c r="R3783" s="400"/>
      <c r="S3783" s="400"/>
      <c r="T3783" s="400"/>
      <c r="V3783" s="403"/>
      <c r="W3783" s="403"/>
      <c r="X3783" s="403"/>
      <c r="Y3783" s="400"/>
      <c r="Z3783" s="400"/>
      <c r="AA3783" s="400"/>
      <c r="AB3783" s="400"/>
      <c r="AC3783" s="400"/>
      <c r="AD3783" s="400"/>
      <c r="AE3783" s="400"/>
      <c r="AF3783" s="400"/>
      <c r="AG3783" s="408"/>
      <c r="AH3783" s="400"/>
      <c r="AI3783" s="400"/>
      <c r="AJ3783" s="400"/>
      <c r="AK3783" s="400"/>
      <c r="AL3783" s="6"/>
      <c r="AM3783" s="6"/>
      <c r="AN3783" s="8"/>
    </row>
    <row r="3784" spans="1:40">
      <c r="A3784" s="725"/>
      <c r="B3784" s="727"/>
      <c r="C3784" s="726"/>
      <c r="D3784" s="726"/>
      <c r="E3784" s="400"/>
      <c r="F3784" s="401"/>
      <c r="G3784" s="400"/>
      <c r="H3784" s="400"/>
      <c r="I3784" s="400"/>
      <c r="J3784" s="409"/>
      <c r="K3784" s="400"/>
      <c r="L3784" s="400"/>
      <c r="M3784" s="400"/>
      <c r="N3784" s="400"/>
      <c r="O3784" s="400"/>
      <c r="P3784" s="400"/>
      <c r="Q3784" s="400"/>
      <c r="R3784" s="400"/>
      <c r="S3784" s="400"/>
      <c r="T3784" s="400"/>
      <c r="V3784" s="403"/>
      <c r="W3784" s="403"/>
      <c r="X3784" s="403"/>
      <c r="Y3784" s="400"/>
      <c r="Z3784" s="400"/>
      <c r="AA3784" s="400"/>
      <c r="AB3784" s="400"/>
      <c r="AC3784" s="400"/>
      <c r="AD3784" s="400"/>
      <c r="AE3784" s="400"/>
      <c r="AF3784" s="400"/>
      <c r="AG3784" s="408"/>
      <c r="AH3784" s="400"/>
      <c r="AI3784" s="400"/>
      <c r="AJ3784" s="400"/>
      <c r="AK3784" s="400"/>
      <c r="AL3784" s="6"/>
      <c r="AM3784" s="6"/>
      <c r="AN3784" s="8"/>
    </row>
    <row r="3785" spans="1:40">
      <c r="A3785" s="725"/>
      <c r="B3785" s="727"/>
      <c r="C3785" s="726"/>
      <c r="D3785" s="726"/>
      <c r="E3785" s="400"/>
      <c r="F3785" s="401"/>
      <c r="G3785" s="400"/>
      <c r="H3785" s="400"/>
      <c r="I3785" s="400"/>
      <c r="J3785" s="409"/>
      <c r="K3785" s="400"/>
      <c r="L3785" s="400"/>
      <c r="M3785" s="400"/>
      <c r="N3785" s="400"/>
      <c r="O3785" s="400"/>
      <c r="P3785" s="400"/>
      <c r="Q3785" s="400"/>
      <c r="R3785" s="400"/>
      <c r="S3785" s="400"/>
      <c r="T3785" s="400"/>
      <c r="V3785" s="403"/>
      <c r="W3785" s="403"/>
      <c r="X3785" s="403"/>
      <c r="Y3785" s="400"/>
      <c r="Z3785" s="400"/>
      <c r="AA3785" s="400"/>
      <c r="AB3785" s="400"/>
      <c r="AC3785" s="400"/>
      <c r="AD3785" s="400"/>
      <c r="AE3785" s="400"/>
      <c r="AF3785" s="400"/>
      <c r="AG3785" s="408"/>
      <c r="AH3785" s="400"/>
      <c r="AI3785" s="400"/>
      <c r="AJ3785" s="400"/>
      <c r="AK3785" s="400"/>
      <c r="AL3785" s="6"/>
      <c r="AM3785" s="6"/>
      <c r="AN3785" s="8"/>
    </row>
    <row r="3786" spans="1:40">
      <c r="A3786" s="725"/>
      <c r="B3786" s="727"/>
      <c r="C3786" s="726"/>
      <c r="D3786" s="726"/>
      <c r="E3786" s="400"/>
      <c r="F3786" s="401"/>
      <c r="G3786" s="400"/>
      <c r="H3786" s="400"/>
      <c r="I3786" s="400"/>
      <c r="J3786" s="409"/>
      <c r="K3786" s="400"/>
      <c r="L3786" s="400"/>
      <c r="M3786" s="400"/>
      <c r="N3786" s="400"/>
      <c r="O3786" s="400"/>
      <c r="P3786" s="400"/>
      <c r="Q3786" s="400"/>
      <c r="R3786" s="400"/>
      <c r="S3786" s="400"/>
      <c r="T3786" s="400"/>
      <c r="V3786" s="403"/>
      <c r="W3786" s="403"/>
      <c r="X3786" s="403"/>
      <c r="Y3786" s="400"/>
      <c r="Z3786" s="400"/>
      <c r="AA3786" s="400"/>
      <c r="AB3786" s="400"/>
      <c r="AC3786" s="400"/>
      <c r="AD3786" s="400"/>
      <c r="AE3786" s="400"/>
      <c r="AF3786" s="400"/>
      <c r="AG3786" s="408"/>
      <c r="AH3786" s="400"/>
      <c r="AI3786" s="400"/>
      <c r="AJ3786" s="400"/>
      <c r="AK3786" s="400"/>
      <c r="AL3786" s="6"/>
      <c r="AM3786" s="6"/>
      <c r="AN3786" s="8"/>
    </row>
    <row r="3787" spans="1:40">
      <c r="A3787" s="725"/>
      <c r="B3787" s="727"/>
      <c r="C3787" s="726"/>
      <c r="D3787" s="726"/>
      <c r="E3787" s="400"/>
      <c r="F3787" s="401"/>
      <c r="G3787" s="400"/>
      <c r="H3787" s="400"/>
      <c r="I3787" s="400"/>
      <c r="J3787" s="409"/>
      <c r="K3787" s="400"/>
      <c r="L3787" s="400"/>
      <c r="M3787" s="400"/>
      <c r="N3787" s="400"/>
      <c r="O3787" s="400"/>
      <c r="P3787" s="400"/>
      <c r="Q3787" s="400"/>
      <c r="R3787" s="400"/>
      <c r="S3787" s="400"/>
      <c r="T3787" s="400"/>
      <c r="V3787" s="403"/>
      <c r="W3787" s="403"/>
      <c r="X3787" s="403"/>
      <c r="Y3787" s="400"/>
      <c r="Z3787" s="400"/>
      <c r="AA3787" s="400"/>
      <c r="AB3787" s="400"/>
      <c r="AC3787" s="400"/>
      <c r="AD3787" s="400"/>
      <c r="AE3787" s="400"/>
      <c r="AF3787" s="400"/>
      <c r="AG3787" s="408"/>
      <c r="AH3787" s="400"/>
      <c r="AI3787" s="400"/>
      <c r="AJ3787" s="400"/>
      <c r="AK3787" s="400"/>
      <c r="AL3787" s="6"/>
      <c r="AM3787" s="6"/>
      <c r="AN3787" s="8"/>
    </row>
    <row r="3788" spans="1:40">
      <c r="A3788" s="725"/>
      <c r="B3788" s="727"/>
      <c r="C3788" s="726"/>
      <c r="D3788" s="726"/>
      <c r="E3788" s="400"/>
      <c r="F3788" s="401"/>
      <c r="G3788" s="400"/>
      <c r="H3788" s="400"/>
      <c r="I3788" s="400"/>
      <c r="J3788" s="409"/>
      <c r="K3788" s="400"/>
      <c r="L3788" s="400"/>
      <c r="M3788" s="400"/>
      <c r="N3788" s="400"/>
      <c r="O3788" s="400"/>
      <c r="P3788" s="400"/>
      <c r="Q3788" s="400"/>
      <c r="R3788" s="400"/>
      <c r="S3788" s="400"/>
      <c r="T3788" s="400"/>
      <c r="V3788" s="403"/>
      <c r="W3788" s="403"/>
      <c r="X3788" s="403"/>
      <c r="Y3788" s="400"/>
      <c r="Z3788" s="400"/>
      <c r="AA3788" s="400"/>
      <c r="AB3788" s="400"/>
      <c r="AC3788" s="400"/>
      <c r="AD3788" s="400"/>
      <c r="AE3788" s="400"/>
      <c r="AF3788" s="400"/>
      <c r="AG3788" s="408"/>
      <c r="AH3788" s="400"/>
      <c r="AI3788" s="400"/>
      <c r="AJ3788" s="400"/>
      <c r="AK3788" s="400"/>
      <c r="AL3788" s="6"/>
      <c r="AM3788" s="6"/>
      <c r="AN3788" s="8"/>
    </row>
    <row r="3789" spans="1:40">
      <c r="A3789" s="725"/>
      <c r="B3789" s="727"/>
      <c r="C3789" s="726"/>
      <c r="D3789" s="726"/>
      <c r="E3789" s="400"/>
      <c r="F3789" s="401"/>
      <c r="G3789" s="400"/>
      <c r="H3789" s="400"/>
      <c r="I3789" s="400"/>
      <c r="J3789" s="409"/>
      <c r="K3789" s="400"/>
      <c r="L3789" s="400"/>
      <c r="M3789" s="400"/>
      <c r="N3789" s="400"/>
      <c r="O3789" s="400"/>
      <c r="P3789" s="400"/>
      <c r="Q3789" s="400"/>
      <c r="R3789" s="400"/>
      <c r="S3789" s="400"/>
      <c r="T3789" s="400"/>
      <c r="V3789" s="403"/>
      <c r="W3789" s="403"/>
      <c r="X3789" s="403"/>
      <c r="Y3789" s="400"/>
      <c r="Z3789" s="400"/>
      <c r="AA3789" s="400"/>
      <c r="AB3789" s="400"/>
      <c r="AC3789" s="400"/>
      <c r="AD3789" s="400"/>
      <c r="AE3789" s="400"/>
      <c r="AF3789" s="400"/>
      <c r="AG3789" s="408"/>
      <c r="AH3789" s="400"/>
      <c r="AI3789" s="400"/>
      <c r="AJ3789" s="400"/>
      <c r="AK3789" s="400"/>
      <c r="AL3789" s="6"/>
      <c r="AM3789" s="6"/>
      <c r="AN3789" s="8"/>
    </row>
    <row r="3790" spans="1:40">
      <c r="A3790" s="725"/>
      <c r="B3790" s="727"/>
      <c r="C3790" s="726"/>
      <c r="D3790" s="726"/>
      <c r="E3790" s="400"/>
      <c r="F3790" s="401"/>
      <c r="G3790" s="400"/>
      <c r="H3790" s="400"/>
      <c r="I3790" s="400"/>
      <c r="J3790" s="409"/>
      <c r="K3790" s="400"/>
      <c r="L3790" s="400"/>
      <c r="M3790" s="400"/>
      <c r="N3790" s="400"/>
      <c r="O3790" s="400"/>
      <c r="P3790" s="400"/>
      <c r="Q3790" s="400"/>
      <c r="R3790" s="400"/>
      <c r="S3790" s="400"/>
      <c r="T3790" s="400"/>
      <c r="V3790" s="403"/>
      <c r="W3790" s="403"/>
      <c r="X3790" s="403"/>
      <c r="Y3790" s="400"/>
      <c r="Z3790" s="400"/>
      <c r="AA3790" s="400"/>
      <c r="AB3790" s="400"/>
      <c r="AC3790" s="400"/>
      <c r="AD3790" s="400"/>
      <c r="AE3790" s="400"/>
      <c r="AF3790" s="400"/>
      <c r="AG3790" s="408"/>
      <c r="AH3790" s="400"/>
      <c r="AI3790" s="400"/>
      <c r="AJ3790" s="400"/>
      <c r="AK3790" s="400"/>
      <c r="AL3790" s="6"/>
      <c r="AM3790" s="6"/>
      <c r="AN3790" s="8"/>
    </row>
    <row r="3791" spans="1:40">
      <c r="A3791" s="725"/>
      <c r="B3791" s="727"/>
      <c r="C3791" s="726"/>
      <c r="D3791" s="726"/>
      <c r="E3791" s="400"/>
      <c r="F3791" s="401"/>
      <c r="G3791" s="400"/>
      <c r="H3791" s="400"/>
      <c r="I3791" s="400"/>
      <c r="J3791" s="409"/>
      <c r="K3791" s="400"/>
      <c r="L3791" s="400"/>
      <c r="M3791" s="400"/>
      <c r="N3791" s="400"/>
      <c r="O3791" s="400"/>
      <c r="P3791" s="400"/>
      <c r="Q3791" s="400"/>
      <c r="R3791" s="400"/>
      <c r="S3791" s="400"/>
      <c r="T3791" s="400"/>
      <c r="V3791" s="403"/>
      <c r="W3791" s="403"/>
      <c r="X3791" s="403"/>
      <c r="Y3791" s="400"/>
      <c r="Z3791" s="400"/>
      <c r="AA3791" s="400"/>
      <c r="AB3791" s="400"/>
      <c r="AC3791" s="400"/>
      <c r="AD3791" s="400"/>
      <c r="AE3791" s="400"/>
      <c r="AF3791" s="400"/>
      <c r="AG3791" s="408"/>
      <c r="AH3791" s="400"/>
      <c r="AI3791" s="400"/>
      <c r="AJ3791" s="400"/>
      <c r="AK3791" s="400"/>
      <c r="AL3791" s="6"/>
      <c r="AM3791" s="6"/>
      <c r="AN3791" s="8"/>
    </row>
    <row r="3792" spans="1:40">
      <c r="A3792" s="725"/>
      <c r="B3792" s="727"/>
      <c r="C3792" s="726"/>
      <c r="D3792" s="726"/>
      <c r="E3792" s="400"/>
      <c r="F3792" s="401"/>
      <c r="G3792" s="400"/>
      <c r="H3792" s="400"/>
      <c r="I3792" s="400"/>
      <c r="J3792" s="409"/>
      <c r="K3792" s="400"/>
      <c r="L3792" s="400"/>
      <c r="M3792" s="400"/>
      <c r="N3792" s="400"/>
      <c r="O3792" s="400"/>
      <c r="P3792" s="400"/>
      <c r="Q3792" s="400"/>
      <c r="R3792" s="400"/>
      <c r="S3792" s="400"/>
      <c r="T3792" s="400"/>
      <c r="V3792" s="403"/>
      <c r="W3792" s="403"/>
      <c r="X3792" s="403"/>
      <c r="Y3792" s="400"/>
      <c r="Z3792" s="400"/>
      <c r="AA3792" s="400"/>
      <c r="AB3792" s="400"/>
      <c r="AC3792" s="400"/>
      <c r="AD3792" s="400"/>
      <c r="AE3792" s="400"/>
      <c r="AF3792" s="400"/>
      <c r="AG3792" s="408"/>
      <c r="AH3792" s="400"/>
      <c r="AI3792" s="400"/>
      <c r="AJ3792" s="400"/>
      <c r="AK3792" s="400"/>
      <c r="AL3792" s="6"/>
      <c r="AM3792" s="6"/>
      <c r="AN3792" s="8"/>
    </row>
    <row r="3793" spans="1:40">
      <c r="A3793" s="725"/>
      <c r="B3793" s="727"/>
      <c r="C3793" s="726"/>
      <c r="D3793" s="726"/>
      <c r="E3793" s="400"/>
      <c r="F3793" s="401"/>
      <c r="G3793" s="400"/>
      <c r="H3793" s="400"/>
      <c r="I3793" s="400"/>
      <c r="J3793" s="409"/>
      <c r="K3793" s="400"/>
      <c r="L3793" s="400"/>
      <c r="M3793" s="400"/>
      <c r="N3793" s="400"/>
      <c r="O3793" s="400"/>
      <c r="P3793" s="400"/>
      <c r="Q3793" s="400"/>
      <c r="R3793" s="400"/>
      <c r="S3793" s="400"/>
      <c r="T3793" s="400"/>
      <c r="V3793" s="403"/>
      <c r="W3793" s="403"/>
      <c r="X3793" s="403"/>
      <c r="Y3793" s="400"/>
      <c r="Z3793" s="400"/>
      <c r="AA3793" s="400"/>
      <c r="AB3793" s="400"/>
      <c r="AC3793" s="400"/>
      <c r="AD3793" s="400"/>
      <c r="AE3793" s="400"/>
      <c r="AF3793" s="400"/>
      <c r="AG3793" s="408"/>
      <c r="AH3793" s="400"/>
      <c r="AI3793" s="400"/>
      <c r="AJ3793" s="400"/>
      <c r="AK3793" s="400"/>
      <c r="AL3793" s="6"/>
      <c r="AM3793" s="6"/>
      <c r="AN3793" s="8"/>
    </row>
    <row r="3794" spans="1:40">
      <c r="A3794" s="725"/>
      <c r="B3794" s="727"/>
      <c r="C3794" s="726"/>
      <c r="D3794" s="726"/>
      <c r="E3794" s="400"/>
      <c r="F3794" s="401"/>
      <c r="G3794" s="400"/>
      <c r="H3794" s="400"/>
      <c r="I3794" s="400"/>
      <c r="J3794" s="409"/>
      <c r="K3794" s="400"/>
      <c r="L3794" s="400"/>
      <c r="M3794" s="400"/>
      <c r="N3794" s="400"/>
      <c r="O3794" s="400"/>
      <c r="P3794" s="400"/>
      <c r="Q3794" s="400"/>
      <c r="R3794" s="400"/>
      <c r="S3794" s="400"/>
      <c r="T3794" s="400"/>
      <c r="V3794" s="403"/>
      <c r="W3794" s="403"/>
      <c r="X3794" s="403"/>
      <c r="Y3794" s="400"/>
      <c r="Z3794" s="400"/>
      <c r="AA3794" s="400"/>
      <c r="AB3794" s="400"/>
      <c r="AC3794" s="400"/>
      <c r="AD3794" s="400"/>
      <c r="AE3794" s="400"/>
      <c r="AF3794" s="400"/>
      <c r="AG3794" s="408"/>
      <c r="AH3794" s="400"/>
      <c r="AI3794" s="400"/>
      <c r="AJ3794" s="400"/>
      <c r="AK3794" s="400"/>
      <c r="AL3794" s="6"/>
      <c r="AM3794" s="6"/>
      <c r="AN3794" s="8"/>
    </row>
    <row r="3795" spans="1:40">
      <c r="A3795" s="725"/>
      <c r="B3795" s="727"/>
      <c r="C3795" s="726"/>
      <c r="D3795" s="726"/>
      <c r="E3795" s="400"/>
      <c r="F3795" s="401"/>
      <c r="G3795" s="400"/>
      <c r="H3795" s="400"/>
      <c r="I3795" s="400"/>
      <c r="J3795" s="409"/>
      <c r="K3795" s="400"/>
      <c r="L3795" s="400"/>
      <c r="M3795" s="400"/>
      <c r="N3795" s="400"/>
      <c r="O3795" s="400"/>
      <c r="P3795" s="400"/>
      <c r="Q3795" s="400"/>
      <c r="R3795" s="400"/>
      <c r="S3795" s="400"/>
      <c r="T3795" s="400"/>
      <c r="V3795" s="403"/>
      <c r="W3795" s="403"/>
      <c r="X3795" s="403"/>
      <c r="Y3795" s="400"/>
      <c r="Z3795" s="400"/>
      <c r="AA3795" s="400"/>
      <c r="AB3795" s="400"/>
      <c r="AC3795" s="400"/>
      <c r="AD3795" s="400"/>
      <c r="AE3795" s="400"/>
      <c r="AF3795" s="400"/>
      <c r="AG3795" s="408"/>
      <c r="AH3795" s="400"/>
      <c r="AI3795" s="400"/>
      <c r="AJ3795" s="400"/>
      <c r="AK3795" s="400"/>
      <c r="AL3795" s="6"/>
      <c r="AM3795" s="6"/>
      <c r="AN3795" s="8"/>
    </row>
    <row r="3796" spans="1:40">
      <c r="A3796" s="725"/>
      <c r="B3796" s="727"/>
      <c r="C3796" s="726"/>
      <c r="D3796" s="726"/>
      <c r="E3796" s="400"/>
      <c r="F3796" s="401"/>
      <c r="G3796" s="400"/>
      <c r="H3796" s="400"/>
      <c r="I3796" s="400"/>
      <c r="J3796" s="409"/>
      <c r="K3796" s="400"/>
      <c r="L3796" s="400"/>
      <c r="M3796" s="400"/>
      <c r="N3796" s="400"/>
      <c r="O3796" s="400"/>
      <c r="P3796" s="400"/>
      <c r="Q3796" s="400"/>
      <c r="R3796" s="400"/>
      <c r="S3796" s="400"/>
      <c r="T3796" s="400"/>
      <c r="V3796" s="403"/>
      <c r="W3796" s="403"/>
      <c r="X3796" s="403"/>
      <c r="Y3796" s="400"/>
      <c r="Z3796" s="400"/>
      <c r="AA3796" s="400"/>
      <c r="AB3796" s="400"/>
      <c r="AC3796" s="400"/>
      <c r="AD3796" s="400"/>
      <c r="AE3796" s="400"/>
      <c r="AF3796" s="400"/>
      <c r="AG3796" s="408"/>
      <c r="AH3796" s="400"/>
      <c r="AI3796" s="400"/>
      <c r="AJ3796" s="400"/>
      <c r="AK3796" s="400"/>
      <c r="AL3796" s="6"/>
      <c r="AM3796" s="6"/>
      <c r="AN3796" s="8"/>
    </row>
    <row r="3797" spans="1:40">
      <c r="A3797" s="725"/>
      <c r="B3797" s="727"/>
      <c r="C3797" s="726"/>
      <c r="D3797" s="726"/>
      <c r="E3797" s="400"/>
      <c r="F3797" s="401"/>
      <c r="G3797" s="400"/>
      <c r="H3797" s="400"/>
      <c r="I3797" s="400"/>
      <c r="J3797" s="409"/>
      <c r="K3797" s="400"/>
      <c r="L3797" s="400"/>
      <c r="M3797" s="400"/>
      <c r="N3797" s="400"/>
      <c r="O3797" s="400"/>
      <c r="P3797" s="400"/>
      <c r="Q3797" s="400"/>
      <c r="R3797" s="400"/>
      <c r="S3797" s="400"/>
      <c r="T3797" s="400"/>
      <c r="V3797" s="403"/>
      <c r="W3797" s="403"/>
      <c r="X3797" s="403"/>
      <c r="Y3797" s="400"/>
      <c r="Z3797" s="400"/>
      <c r="AA3797" s="400"/>
      <c r="AB3797" s="400"/>
      <c r="AC3797" s="400"/>
      <c r="AD3797" s="400"/>
      <c r="AE3797" s="400"/>
      <c r="AF3797" s="400"/>
      <c r="AG3797" s="408"/>
      <c r="AH3797" s="400"/>
      <c r="AI3797" s="400"/>
      <c r="AJ3797" s="400"/>
      <c r="AK3797" s="400"/>
      <c r="AL3797" s="6"/>
      <c r="AM3797" s="6"/>
      <c r="AN3797" s="8"/>
    </row>
    <row r="3798" spans="1:40">
      <c r="A3798" s="725"/>
      <c r="B3798" s="727"/>
      <c r="C3798" s="726"/>
      <c r="D3798" s="726"/>
      <c r="E3798" s="400"/>
      <c r="F3798" s="401"/>
      <c r="G3798" s="400"/>
      <c r="H3798" s="400"/>
      <c r="I3798" s="400"/>
      <c r="J3798" s="409"/>
      <c r="K3798" s="400"/>
      <c r="L3798" s="400"/>
      <c r="M3798" s="400"/>
      <c r="N3798" s="400"/>
      <c r="O3798" s="400"/>
      <c r="P3798" s="400"/>
      <c r="Q3798" s="400"/>
      <c r="R3798" s="400"/>
      <c r="S3798" s="400"/>
      <c r="T3798" s="400"/>
      <c r="V3798" s="403"/>
      <c r="W3798" s="403"/>
      <c r="X3798" s="403"/>
      <c r="Y3798" s="400"/>
      <c r="Z3798" s="400"/>
      <c r="AA3798" s="400"/>
      <c r="AB3798" s="400"/>
      <c r="AC3798" s="400"/>
      <c r="AD3798" s="400"/>
      <c r="AE3798" s="400"/>
      <c r="AF3798" s="400"/>
      <c r="AG3798" s="408"/>
      <c r="AH3798" s="400"/>
      <c r="AI3798" s="400"/>
      <c r="AJ3798" s="400"/>
      <c r="AK3798" s="400"/>
      <c r="AL3798" s="6"/>
      <c r="AM3798" s="6"/>
      <c r="AN3798" s="8"/>
    </row>
    <row r="3799" spans="1:40">
      <c r="A3799" s="725"/>
      <c r="B3799" s="727"/>
      <c r="C3799" s="726"/>
      <c r="D3799" s="726"/>
      <c r="E3799" s="400"/>
      <c r="F3799" s="401"/>
      <c r="G3799" s="400"/>
      <c r="H3799" s="400"/>
      <c r="I3799" s="400"/>
      <c r="J3799" s="409"/>
      <c r="K3799" s="400"/>
      <c r="L3799" s="400"/>
      <c r="M3799" s="400"/>
      <c r="N3799" s="400"/>
      <c r="O3799" s="400"/>
      <c r="P3799" s="400"/>
      <c r="Q3799" s="400"/>
      <c r="R3799" s="400"/>
      <c r="S3799" s="400"/>
      <c r="T3799" s="400"/>
      <c r="V3799" s="403"/>
      <c r="W3799" s="403"/>
      <c r="X3799" s="403"/>
      <c r="Y3799" s="400"/>
      <c r="Z3799" s="400"/>
      <c r="AA3799" s="400"/>
      <c r="AB3799" s="400"/>
      <c r="AC3799" s="400"/>
      <c r="AD3799" s="400"/>
      <c r="AE3799" s="400"/>
      <c r="AF3799" s="400"/>
      <c r="AG3799" s="408"/>
      <c r="AH3799" s="400"/>
      <c r="AI3799" s="400"/>
      <c r="AJ3799" s="400"/>
      <c r="AK3799" s="400"/>
      <c r="AL3799" s="6"/>
      <c r="AM3799" s="6"/>
      <c r="AN3799" s="8"/>
    </row>
    <row r="3800" spans="1:40">
      <c r="A3800" s="725"/>
      <c r="B3800" s="727"/>
      <c r="C3800" s="726"/>
      <c r="D3800" s="726"/>
      <c r="E3800" s="400"/>
      <c r="F3800" s="401"/>
      <c r="G3800" s="400"/>
      <c r="H3800" s="400"/>
      <c r="I3800" s="400"/>
      <c r="J3800" s="409"/>
      <c r="K3800" s="400"/>
      <c r="L3800" s="400"/>
      <c r="M3800" s="400"/>
      <c r="N3800" s="400"/>
      <c r="O3800" s="400"/>
      <c r="P3800" s="400"/>
      <c r="Q3800" s="400"/>
      <c r="R3800" s="400"/>
      <c r="S3800" s="400"/>
      <c r="T3800" s="400"/>
      <c r="V3800" s="403"/>
      <c r="W3800" s="403"/>
      <c r="X3800" s="403"/>
      <c r="Y3800" s="400"/>
      <c r="Z3800" s="400"/>
      <c r="AA3800" s="400"/>
      <c r="AB3800" s="400"/>
      <c r="AC3800" s="400"/>
      <c r="AD3800" s="400"/>
      <c r="AE3800" s="400"/>
      <c r="AF3800" s="400"/>
      <c r="AG3800" s="408"/>
      <c r="AH3800" s="400"/>
      <c r="AI3800" s="400"/>
      <c r="AJ3800" s="400"/>
      <c r="AK3800" s="400"/>
      <c r="AL3800" s="6"/>
      <c r="AM3800" s="6"/>
      <c r="AN3800" s="8"/>
    </row>
    <row r="3801" spans="1:40">
      <c r="A3801" s="725"/>
      <c r="B3801" s="727"/>
      <c r="C3801" s="726"/>
      <c r="D3801" s="726"/>
      <c r="E3801" s="400"/>
      <c r="F3801" s="401"/>
      <c r="G3801" s="400"/>
      <c r="H3801" s="400"/>
      <c r="I3801" s="400"/>
      <c r="J3801" s="409"/>
      <c r="K3801" s="400"/>
      <c r="L3801" s="400"/>
      <c r="M3801" s="400"/>
      <c r="N3801" s="400"/>
      <c r="O3801" s="400"/>
      <c r="P3801" s="400"/>
      <c r="Q3801" s="400"/>
      <c r="R3801" s="400"/>
      <c r="S3801" s="400"/>
      <c r="T3801" s="400"/>
      <c r="V3801" s="403"/>
      <c r="W3801" s="403"/>
      <c r="X3801" s="403"/>
      <c r="Y3801" s="400"/>
      <c r="Z3801" s="400"/>
      <c r="AA3801" s="400"/>
      <c r="AB3801" s="400"/>
      <c r="AC3801" s="400"/>
      <c r="AD3801" s="400"/>
      <c r="AE3801" s="400"/>
      <c r="AF3801" s="400"/>
      <c r="AG3801" s="408"/>
      <c r="AH3801" s="400"/>
      <c r="AI3801" s="400"/>
      <c r="AJ3801" s="400"/>
      <c r="AK3801" s="400"/>
      <c r="AL3801" s="6"/>
      <c r="AM3801" s="6"/>
      <c r="AN3801" s="8"/>
    </row>
    <row r="3802" spans="1:40">
      <c r="A3802" s="725"/>
      <c r="B3802" s="727"/>
      <c r="C3802" s="726"/>
      <c r="D3802" s="726"/>
      <c r="E3802" s="400"/>
      <c r="F3802" s="401"/>
      <c r="G3802" s="400"/>
      <c r="H3802" s="400"/>
      <c r="I3802" s="400"/>
      <c r="J3802" s="409"/>
      <c r="K3802" s="400"/>
      <c r="L3802" s="400"/>
      <c r="M3802" s="400"/>
      <c r="N3802" s="400"/>
      <c r="O3802" s="400"/>
      <c r="P3802" s="400"/>
      <c r="Q3802" s="400"/>
      <c r="R3802" s="400"/>
      <c r="S3802" s="400"/>
      <c r="T3802" s="400"/>
      <c r="V3802" s="403"/>
      <c r="W3802" s="403"/>
      <c r="X3802" s="403"/>
      <c r="Y3802" s="400"/>
      <c r="Z3802" s="400"/>
      <c r="AA3802" s="400"/>
      <c r="AB3802" s="400"/>
      <c r="AC3802" s="400"/>
      <c r="AD3802" s="400"/>
      <c r="AE3802" s="400"/>
      <c r="AF3802" s="400"/>
      <c r="AG3802" s="408"/>
      <c r="AH3802" s="400"/>
      <c r="AI3802" s="400"/>
      <c r="AJ3802" s="400"/>
      <c r="AK3802" s="400"/>
      <c r="AL3802" s="6"/>
      <c r="AM3802" s="6"/>
      <c r="AN3802" s="8"/>
    </row>
    <row r="3803" spans="1:40">
      <c r="A3803" s="725"/>
      <c r="B3803" s="727"/>
      <c r="C3803" s="726"/>
      <c r="D3803" s="726"/>
      <c r="E3803" s="400"/>
      <c r="F3803" s="401"/>
      <c r="G3803" s="400"/>
      <c r="H3803" s="400"/>
      <c r="I3803" s="400"/>
      <c r="J3803" s="409"/>
      <c r="K3803" s="400"/>
      <c r="L3803" s="400"/>
      <c r="M3803" s="400"/>
      <c r="N3803" s="400"/>
      <c r="O3803" s="400"/>
      <c r="P3803" s="400"/>
      <c r="Q3803" s="400"/>
      <c r="R3803" s="400"/>
      <c r="S3803" s="400"/>
      <c r="T3803" s="400"/>
      <c r="V3803" s="403"/>
      <c r="W3803" s="403"/>
      <c r="X3803" s="403"/>
      <c r="Y3803" s="400"/>
      <c r="Z3803" s="400"/>
      <c r="AA3803" s="400"/>
      <c r="AB3803" s="400"/>
      <c r="AC3803" s="400"/>
      <c r="AD3803" s="400"/>
      <c r="AE3803" s="400"/>
      <c r="AF3803" s="400"/>
      <c r="AG3803" s="408"/>
      <c r="AH3803" s="400"/>
      <c r="AI3803" s="400"/>
      <c r="AJ3803" s="400"/>
      <c r="AK3803" s="400"/>
      <c r="AL3803" s="6"/>
      <c r="AM3803" s="6"/>
      <c r="AN3803" s="8"/>
    </row>
    <row r="3804" spans="1:40">
      <c r="A3804" s="725"/>
      <c r="B3804" s="727"/>
      <c r="C3804" s="726"/>
      <c r="D3804" s="726"/>
      <c r="E3804" s="400"/>
      <c r="F3804" s="401"/>
      <c r="G3804" s="400"/>
      <c r="H3804" s="400"/>
      <c r="I3804" s="400"/>
      <c r="J3804" s="409"/>
      <c r="K3804" s="400"/>
      <c r="L3804" s="400"/>
      <c r="M3804" s="400"/>
      <c r="N3804" s="400"/>
      <c r="O3804" s="400"/>
      <c r="P3804" s="400"/>
      <c r="Q3804" s="400"/>
      <c r="R3804" s="400"/>
      <c r="S3804" s="400"/>
      <c r="T3804" s="400"/>
      <c r="V3804" s="403"/>
      <c r="W3804" s="403"/>
      <c r="X3804" s="403"/>
      <c r="Y3804" s="400"/>
      <c r="Z3804" s="400"/>
      <c r="AA3804" s="400"/>
      <c r="AB3804" s="400"/>
      <c r="AC3804" s="400"/>
      <c r="AD3804" s="400"/>
      <c r="AE3804" s="400"/>
      <c r="AF3804" s="400"/>
      <c r="AG3804" s="408"/>
      <c r="AH3804" s="400"/>
      <c r="AI3804" s="400"/>
      <c r="AJ3804" s="400"/>
      <c r="AK3804" s="400"/>
      <c r="AL3804" s="6"/>
      <c r="AM3804" s="6"/>
      <c r="AN3804" s="8"/>
    </row>
    <row r="3805" spans="1:40">
      <c r="A3805" s="725"/>
      <c r="B3805" s="727"/>
      <c r="C3805" s="726"/>
      <c r="D3805" s="726"/>
      <c r="E3805" s="400"/>
      <c r="F3805" s="401"/>
      <c r="G3805" s="400"/>
      <c r="H3805" s="400"/>
      <c r="I3805" s="400"/>
      <c r="J3805" s="409"/>
      <c r="K3805" s="400"/>
      <c r="L3805" s="400"/>
      <c r="M3805" s="400"/>
      <c r="N3805" s="400"/>
      <c r="O3805" s="400"/>
      <c r="P3805" s="400"/>
      <c r="Q3805" s="400"/>
      <c r="R3805" s="400"/>
      <c r="S3805" s="400"/>
      <c r="T3805" s="400"/>
      <c r="V3805" s="403"/>
      <c r="W3805" s="403"/>
      <c r="X3805" s="403"/>
      <c r="Y3805" s="400"/>
      <c r="Z3805" s="400"/>
      <c r="AA3805" s="400"/>
      <c r="AB3805" s="400"/>
      <c r="AC3805" s="400"/>
      <c r="AD3805" s="400"/>
      <c r="AE3805" s="400"/>
      <c r="AF3805" s="400"/>
      <c r="AG3805" s="408"/>
      <c r="AH3805" s="400"/>
      <c r="AI3805" s="400"/>
      <c r="AJ3805" s="400"/>
      <c r="AK3805" s="400"/>
      <c r="AL3805" s="6"/>
      <c r="AM3805" s="6"/>
      <c r="AN3805" s="8"/>
    </row>
    <row r="3806" spans="1:40">
      <c r="A3806" s="725"/>
      <c r="B3806" s="727"/>
      <c r="C3806" s="726"/>
      <c r="D3806" s="726"/>
      <c r="E3806" s="400"/>
      <c r="F3806" s="401"/>
      <c r="G3806" s="400"/>
      <c r="H3806" s="400"/>
      <c r="I3806" s="400"/>
      <c r="J3806" s="409"/>
      <c r="K3806" s="400"/>
      <c r="L3806" s="400"/>
      <c r="M3806" s="400"/>
      <c r="N3806" s="400"/>
      <c r="O3806" s="400"/>
      <c r="P3806" s="400"/>
      <c r="Q3806" s="400"/>
      <c r="R3806" s="400"/>
      <c r="S3806" s="400"/>
      <c r="T3806" s="400"/>
      <c r="V3806" s="403"/>
      <c r="W3806" s="403"/>
      <c r="X3806" s="403"/>
      <c r="Y3806" s="400"/>
      <c r="Z3806" s="400"/>
      <c r="AA3806" s="400"/>
      <c r="AB3806" s="400"/>
      <c r="AC3806" s="400"/>
      <c r="AD3806" s="400"/>
      <c r="AE3806" s="400"/>
      <c r="AF3806" s="400"/>
      <c r="AG3806" s="408"/>
      <c r="AH3806" s="400"/>
      <c r="AI3806" s="400"/>
      <c r="AJ3806" s="400"/>
      <c r="AK3806" s="400"/>
      <c r="AL3806" s="6"/>
      <c r="AM3806" s="6"/>
      <c r="AN3806" s="8"/>
    </row>
    <row r="3807" spans="1:40">
      <c r="A3807" s="725"/>
      <c r="B3807" s="727"/>
      <c r="C3807" s="726"/>
      <c r="D3807" s="726"/>
      <c r="E3807" s="400"/>
      <c r="F3807" s="401"/>
      <c r="G3807" s="400"/>
      <c r="H3807" s="400"/>
      <c r="I3807" s="400"/>
      <c r="J3807" s="409"/>
      <c r="K3807" s="400"/>
      <c r="L3807" s="400"/>
      <c r="M3807" s="400"/>
      <c r="N3807" s="400"/>
      <c r="O3807" s="400"/>
      <c r="P3807" s="400"/>
      <c r="Q3807" s="400"/>
      <c r="R3807" s="400"/>
      <c r="S3807" s="400"/>
      <c r="T3807" s="400"/>
      <c r="V3807" s="403"/>
      <c r="W3807" s="403"/>
      <c r="X3807" s="403"/>
      <c r="Y3807" s="400"/>
      <c r="Z3807" s="400"/>
      <c r="AA3807" s="400"/>
      <c r="AB3807" s="400"/>
      <c r="AC3807" s="400"/>
      <c r="AD3807" s="400"/>
      <c r="AE3807" s="400"/>
      <c r="AF3807" s="400"/>
      <c r="AG3807" s="408"/>
      <c r="AH3807" s="400"/>
      <c r="AI3807" s="400"/>
      <c r="AJ3807" s="400"/>
      <c r="AK3807" s="400"/>
      <c r="AL3807" s="6"/>
      <c r="AM3807" s="6"/>
      <c r="AN3807" s="8"/>
    </row>
    <row r="3808" spans="1:40">
      <c r="A3808" s="725"/>
      <c r="B3808" s="727"/>
      <c r="C3808" s="726"/>
      <c r="D3808" s="726"/>
      <c r="E3808" s="400"/>
      <c r="F3808" s="401"/>
      <c r="G3808" s="400"/>
      <c r="H3808" s="400"/>
      <c r="I3808" s="400"/>
      <c r="J3808" s="409"/>
      <c r="K3808" s="400"/>
      <c r="L3808" s="400"/>
      <c r="M3808" s="400"/>
      <c r="N3808" s="400"/>
      <c r="O3808" s="400"/>
      <c r="P3808" s="400"/>
      <c r="Q3808" s="400"/>
      <c r="R3808" s="400"/>
      <c r="S3808" s="400"/>
      <c r="T3808" s="400"/>
      <c r="V3808" s="403"/>
      <c r="W3808" s="403"/>
      <c r="X3808" s="403"/>
      <c r="Y3808" s="400"/>
      <c r="Z3808" s="400"/>
      <c r="AA3808" s="400"/>
      <c r="AB3808" s="400"/>
      <c r="AC3808" s="400"/>
      <c r="AD3808" s="400"/>
      <c r="AE3808" s="400"/>
      <c r="AF3808" s="400"/>
      <c r="AG3808" s="408"/>
      <c r="AH3808" s="400"/>
      <c r="AI3808" s="400"/>
      <c r="AJ3808" s="400"/>
      <c r="AK3808" s="400"/>
      <c r="AL3808" s="6"/>
      <c r="AM3808" s="6"/>
      <c r="AN3808" s="8"/>
    </row>
    <row r="3809" spans="1:40">
      <c r="A3809" s="725"/>
      <c r="B3809" s="727"/>
      <c r="C3809" s="726"/>
      <c r="D3809" s="726"/>
      <c r="E3809" s="400"/>
      <c r="F3809" s="401"/>
      <c r="G3809" s="400"/>
      <c r="H3809" s="400"/>
      <c r="I3809" s="400"/>
      <c r="J3809" s="409"/>
      <c r="K3809" s="400"/>
      <c r="L3809" s="400"/>
      <c r="M3809" s="400"/>
      <c r="N3809" s="400"/>
      <c r="O3809" s="400"/>
      <c r="P3809" s="400"/>
      <c r="Q3809" s="400"/>
      <c r="R3809" s="400"/>
      <c r="S3809" s="400"/>
      <c r="T3809" s="400"/>
      <c r="V3809" s="403"/>
      <c r="W3809" s="403"/>
      <c r="X3809" s="403"/>
      <c r="Y3809" s="400"/>
      <c r="Z3809" s="400"/>
      <c r="AA3809" s="400"/>
      <c r="AB3809" s="400"/>
      <c r="AC3809" s="400"/>
      <c r="AD3809" s="400"/>
      <c r="AE3809" s="400"/>
      <c r="AF3809" s="400"/>
      <c r="AG3809" s="408"/>
      <c r="AH3809" s="400"/>
      <c r="AI3809" s="400"/>
      <c r="AJ3809" s="400"/>
      <c r="AK3809" s="400"/>
      <c r="AL3809" s="6"/>
      <c r="AM3809" s="6"/>
      <c r="AN3809" s="8"/>
    </row>
    <row r="3810" spans="1:40">
      <c r="A3810" s="725"/>
      <c r="B3810" s="727"/>
      <c r="C3810" s="726"/>
      <c r="D3810" s="726"/>
      <c r="E3810" s="400"/>
      <c r="F3810" s="401"/>
      <c r="G3810" s="400"/>
      <c r="H3810" s="400"/>
      <c r="I3810" s="400"/>
      <c r="J3810" s="409"/>
      <c r="K3810" s="400"/>
      <c r="L3810" s="400"/>
      <c r="M3810" s="400"/>
      <c r="N3810" s="400"/>
      <c r="O3810" s="400"/>
      <c r="P3810" s="400"/>
      <c r="Q3810" s="400"/>
      <c r="R3810" s="400"/>
      <c r="S3810" s="400"/>
      <c r="T3810" s="400"/>
      <c r="V3810" s="403"/>
      <c r="W3810" s="403"/>
      <c r="X3810" s="403"/>
      <c r="Y3810" s="400"/>
      <c r="Z3810" s="400"/>
      <c r="AA3810" s="400"/>
      <c r="AB3810" s="400"/>
      <c r="AC3810" s="400"/>
      <c r="AD3810" s="400"/>
      <c r="AE3810" s="400"/>
      <c r="AF3810" s="400"/>
      <c r="AG3810" s="408"/>
      <c r="AH3810" s="400"/>
      <c r="AI3810" s="400"/>
      <c r="AJ3810" s="400"/>
      <c r="AK3810" s="400"/>
      <c r="AL3810" s="6"/>
      <c r="AM3810" s="6"/>
      <c r="AN3810" s="8"/>
    </row>
    <row r="3811" spans="1:40">
      <c r="A3811" s="725"/>
      <c r="B3811" s="727"/>
      <c r="C3811" s="726"/>
      <c r="D3811" s="726"/>
      <c r="E3811" s="400"/>
      <c r="F3811" s="401"/>
      <c r="G3811" s="400"/>
      <c r="H3811" s="400"/>
      <c r="I3811" s="400"/>
      <c r="J3811" s="409"/>
      <c r="K3811" s="400"/>
      <c r="L3811" s="400"/>
      <c r="M3811" s="400"/>
      <c r="N3811" s="400"/>
      <c r="O3811" s="400"/>
      <c r="P3811" s="400"/>
      <c r="Q3811" s="400"/>
      <c r="R3811" s="400"/>
      <c r="S3811" s="400"/>
      <c r="T3811" s="400"/>
      <c r="V3811" s="403"/>
      <c r="W3811" s="403"/>
      <c r="X3811" s="403"/>
      <c r="Y3811" s="400"/>
      <c r="Z3811" s="400"/>
      <c r="AA3811" s="400"/>
      <c r="AB3811" s="400"/>
      <c r="AC3811" s="400"/>
      <c r="AD3811" s="400"/>
      <c r="AE3811" s="400"/>
      <c r="AF3811" s="400"/>
      <c r="AG3811" s="408"/>
      <c r="AH3811" s="400"/>
      <c r="AI3811" s="400"/>
      <c r="AJ3811" s="400"/>
      <c r="AK3811" s="400"/>
      <c r="AL3811" s="6"/>
      <c r="AM3811" s="6"/>
      <c r="AN3811" s="8"/>
    </row>
    <row r="3812" spans="1:40">
      <c r="A3812" s="725"/>
      <c r="B3812" s="727"/>
      <c r="C3812" s="726"/>
      <c r="D3812" s="726"/>
      <c r="E3812" s="400"/>
      <c r="F3812" s="401"/>
      <c r="G3812" s="400"/>
      <c r="H3812" s="400"/>
      <c r="I3812" s="400"/>
      <c r="J3812" s="409"/>
      <c r="K3812" s="400"/>
      <c r="L3812" s="400"/>
      <c r="M3812" s="400"/>
      <c r="N3812" s="400"/>
      <c r="O3812" s="400"/>
      <c r="P3812" s="400"/>
      <c r="Q3812" s="400"/>
      <c r="R3812" s="400"/>
      <c r="S3812" s="400"/>
      <c r="T3812" s="400"/>
      <c r="V3812" s="403"/>
      <c r="W3812" s="403"/>
      <c r="X3812" s="403"/>
      <c r="Y3812" s="400"/>
      <c r="Z3812" s="400"/>
      <c r="AA3812" s="400"/>
      <c r="AB3812" s="400"/>
      <c r="AC3812" s="400"/>
      <c r="AD3812" s="400"/>
      <c r="AE3812" s="400"/>
      <c r="AF3812" s="400"/>
      <c r="AG3812" s="408"/>
      <c r="AH3812" s="400"/>
      <c r="AI3812" s="400"/>
      <c r="AJ3812" s="400"/>
      <c r="AK3812" s="400"/>
      <c r="AL3812" s="6"/>
      <c r="AM3812" s="6"/>
      <c r="AN3812" s="8"/>
    </row>
    <row r="3813" spans="1:40">
      <c r="A3813" s="725"/>
      <c r="B3813" s="727"/>
      <c r="C3813" s="726"/>
      <c r="D3813" s="726"/>
      <c r="E3813" s="400"/>
      <c r="F3813" s="401"/>
      <c r="G3813" s="400"/>
      <c r="H3813" s="400"/>
      <c r="I3813" s="400"/>
      <c r="J3813" s="409"/>
      <c r="K3813" s="400"/>
      <c r="L3813" s="400"/>
      <c r="M3813" s="400"/>
      <c r="N3813" s="400"/>
      <c r="O3813" s="400"/>
      <c r="P3813" s="400"/>
      <c r="Q3813" s="400"/>
      <c r="R3813" s="400"/>
      <c r="S3813" s="400"/>
      <c r="T3813" s="400"/>
      <c r="V3813" s="403"/>
      <c r="W3813" s="403"/>
      <c r="X3813" s="403"/>
      <c r="Y3813" s="400"/>
      <c r="Z3813" s="400"/>
      <c r="AA3813" s="400"/>
      <c r="AB3813" s="400"/>
      <c r="AC3813" s="400"/>
      <c r="AD3813" s="400"/>
      <c r="AE3813" s="400"/>
      <c r="AF3813" s="400"/>
      <c r="AG3813" s="408"/>
      <c r="AH3813" s="400"/>
      <c r="AI3813" s="400"/>
      <c r="AJ3813" s="400"/>
      <c r="AK3813" s="400"/>
      <c r="AL3813" s="6"/>
      <c r="AM3813" s="6"/>
      <c r="AN3813" s="8"/>
    </row>
    <row r="3814" spans="1:40">
      <c r="A3814" s="725"/>
      <c r="B3814" s="727"/>
      <c r="C3814" s="726"/>
      <c r="D3814" s="726"/>
      <c r="E3814" s="400"/>
      <c r="F3814" s="401"/>
      <c r="G3814" s="400"/>
      <c r="H3814" s="400"/>
      <c r="I3814" s="400"/>
      <c r="J3814" s="409"/>
      <c r="K3814" s="400"/>
      <c r="L3814" s="400"/>
      <c r="M3814" s="400"/>
      <c r="N3814" s="400"/>
      <c r="O3814" s="400"/>
      <c r="P3814" s="400"/>
      <c r="Q3814" s="400"/>
      <c r="R3814" s="400"/>
      <c r="S3814" s="400"/>
      <c r="T3814" s="400"/>
      <c r="V3814" s="403"/>
      <c r="W3814" s="403"/>
      <c r="X3814" s="403"/>
      <c r="Y3814" s="400"/>
      <c r="Z3814" s="400"/>
      <c r="AA3814" s="400"/>
      <c r="AB3814" s="400"/>
      <c r="AC3814" s="400"/>
      <c r="AD3814" s="400"/>
      <c r="AE3814" s="400"/>
      <c r="AF3814" s="400"/>
      <c r="AG3814" s="408"/>
      <c r="AH3814" s="400"/>
      <c r="AI3814" s="400"/>
      <c r="AJ3814" s="400"/>
      <c r="AK3814" s="400"/>
      <c r="AL3814" s="6"/>
      <c r="AM3814" s="6"/>
      <c r="AN3814" s="8"/>
    </row>
    <row r="3815" spans="1:40">
      <c r="A3815" s="725"/>
      <c r="B3815" s="727"/>
      <c r="C3815" s="726"/>
      <c r="D3815" s="726"/>
      <c r="E3815" s="400"/>
      <c r="F3815" s="401"/>
      <c r="G3815" s="400"/>
      <c r="H3815" s="400"/>
      <c r="I3815" s="400"/>
      <c r="J3815" s="409"/>
      <c r="K3815" s="400"/>
      <c r="L3815" s="400"/>
      <c r="M3815" s="400"/>
      <c r="N3815" s="400"/>
      <c r="O3815" s="400"/>
      <c r="P3815" s="400"/>
      <c r="Q3815" s="400"/>
      <c r="R3815" s="400"/>
      <c r="S3815" s="400"/>
      <c r="T3815" s="400"/>
      <c r="V3815" s="403"/>
      <c r="W3815" s="403"/>
      <c r="X3815" s="403"/>
      <c r="Y3815" s="400"/>
      <c r="Z3815" s="400"/>
      <c r="AA3815" s="400"/>
      <c r="AB3815" s="400"/>
      <c r="AC3815" s="400"/>
      <c r="AD3815" s="400"/>
      <c r="AE3815" s="400"/>
      <c r="AF3815" s="400"/>
      <c r="AG3815" s="408"/>
      <c r="AH3815" s="400"/>
      <c r="AI3815" s="400"/>
      <c r="AJ3815" s="400"/>
      <c r="AK3815" s="400"/>
      <c r="AL3815" s="6"/>
      <c r="AM3815" s="6"/>
      <c r="AN3815" s="8"/>
    </row>
    <row r="3816" spans="1:40">
      <c r="A3816" s="725"/>
      <c r="B3816" s="727"/>
      <c r="C3816" s="726"/>
      <c r="D3816" s="726"/>
      <c r="E3816" s="400"/>
      <c r="F3816" s="401"/>
      <c r="G3816" s="400"/>
      <c r="H3816" s="400"/>
      <c r="I3816" s="400"/>
      <c r="J3816" s="409"/>
      <c r="K3816" s="400"/>
      <c r="L3816" s="400"/>
      <c r="M3816" s="400"/>
      <c r="N3816" s="400"/>
      <c r="O3816" s="400"/>
      <c r="P3816" s="400"/>
      <c r="Q3816" s="400"/>
      <c r="R3816" s="400"/>
      <c r="S3816" s="400"/>
      <c r="T3816" s="400"/>
      <c r="V3816" s="403"/>
      <c r="W3816" s="403"/>
      <c r="X3816" s="403"/>
      <c r="Y3816" s="400"/>
      <c r="Z3816" s="400"/>
      <c r="AA3816" s="400"/>
      <c r="AB3816" s="400"/>
      <c r="AC3816" s="400"/>
      <c r="AD3816" s="400"/>
      <c r="AE3816" s="400"/>
      <c r="AF3816" s="400"/>
      <c r="AG3816" s="408"/>
      <c r="AH3816" s="400"/>
      <c r="AI3816" s="400"/>
      <c r="AJ3816" s="400"/>
      <c r="AK3816" s="400"/>
      <c r="AL3816" s="6"/>
      <c r="AM3816" s="6"/>
      <c r="AN3816" s="8"/>
    </row>
    <row r="3817" spans="1:40">
      <c r="A3817" s="725"/>
      <c r="B3817" s="727"/>
      <c r="C3817" s="726"/>
      <c r="D3817" s="726"/>
      <c r="E3817" s="400"/>
      <c r="F3817" s="401"/>
      <c r="G3817" s="400"/>
      <c r="H3817" s="400"/>
      <c r="I3817" s="400"/>
      <c r="J3817" s="409"/>
      <c r="K3817" s="400"/>
      <c r="L3817" s="400"/>
      <c r="M3817" s="400"/>
      <c r="N3817" s="400"/>
      <c r="O3817" s="400"/>
      <c r="P3817" s="400"/>
      <c r="Q3817" s="400"/>
      <c r="R3817" s="400"/>
      <c r="S3817" s="400"/>
      <c r="T3817" s="400"/>
      <c r="V3817" s="403"/>
      <c r="W3817" s="403"/>
      <c r="X3817" s="403"/>
      <c r="Y3817" s="400"/>
      <c r="Z3817" s="400"/>
      <c r="AA3817" s="400"/>
      <c r="AB3817" s="400"/>
      <c r="AC3817" s="400"/>
      <c r="AD3817" s="400"/>
      <c r="AE3817" s="400"/>
      <c r="AF3817" s="400"/>
      <c r="AG3817" s="408"/>
      <c r="AH3817" s="400"/>
      <c r="AI3817" s="400"/>
      <c r="AJ3817" s="400"/>
      <c r="AK3817" s="400"/>
      <c r="AL3817" s="6"/>
      <c r="AM3817" s="6"/>
      <c r="AN3817" s="8"/>
    </row>
    <row r="3818" spans="1:40">
      <c r="A3818" s="725"/>
      <c r="B3818" s="727"/>
      <c r="C3818" s="726"/>
      <c r="D3818" s="726"/>
      <c r="E3818" s="400"/>
      <c r="F3818" s="401"/>
      <c r="G3818" s="400"/>
      <c r="H3818" s="400"/>
      <c r="I3818" s="400"/>
      <c r="J3818" s="409"/>
      <c r="K3818" s="400"/>
      <c r="L3818" s="400"/>
      <c r="M3818" s="400"/>
      <c r="N3818" s="400"/>
      <c r="O3818" s="400"/>
      <c r="P3818" s="400"/>
      <c r="Q3818" s="400"/>
      <c r="R3818" s="400"/>
      <c r="S3818" s="400"/>
      <c r="T3818" s="400"/>
      <c r="V3818" s="403"/>
      <c r="W3818" s="403"/>
      <c r="X3818" s="403"/>
      <c r="Y3818" s="400"/>
      <c r="Z3818" s="400"/>
      <c r="AA3818" s="400"/>
      <c r="AB3818" s="400"/>
      <c r="AC3818" s="400"/>
      <c r="AD3818" s="400"/>
      <c r="AE3818" s="400"/>
      <c r="AF3818" s="400"/>
      <c r="AG3818" s="408"/>
      <c r="AH3818" s="400"/>
      <c r="AI3818" s="400"/>
      <c r="AJ3818" s="400"/>
      <c r="AK3818" s="400"/>
      <c r="AL3818" s="6"/>
      <c r="AM3818" s="6"/>
      <c r="AN3818" s="8"/>
    </row>
    <row r="3819" spans="1:40">
      <c r="A3819" s="725"/>
      <c r="B3819" s="727"/>
      <c r="C3819" s="726"/>
      <c r="D3819" s="726"/>
      <c r="E3819" s="400"/>
      <c r="F3819" s="401"/>
      <c r="G3819" s="400"/>
      <c r="H3819" s="400"/>
      <c r="I3819" s="400"/>
      <c r="J3819" s="409"/>
      <c r="K3819" s="400"/>
      <c r="L3819" s="400"/>
      <c r="M3819" s="400"/>
      <c r="N3819" s="400"/>
      <c r="O3819" s="400"/>
      <c r="P3819" s="400"/>
      <c r="Q3819" s="400"/>
      <c r="R3819" s="400"/>
      <c r="S3819" s="400"/>
      <c r="T3819" s="400"/>
      <c r="V3819" s="403"/>
      <c r="W3819" s="403"/>
      <c r="X3819" s="403"/>
      <c r="Y3819" s="400"/>
      <c r="Z3819" s="400"/>
      <c r="AA3819" s="400"/>
      <c r="AB3819" s="400"/>
      <c r="AC3819" s="400"/>
      <c r="AD3819" s="400"/>
      <c r="AE3819" s="400"/>
      <c r="AF3819" s="400"/>
      <c r="AG3819" s="408"/>
      <c r="AH3819" s="400"/>
      <c r="AI3819" s="400"/>
      <c r="AJ3819" s="400"/>
      <c r="AK3819" s="400"/>
      <c r="AL3819" s="6"/>
      <c r="AM3819" s="6"/>
      <c r="AN3819" s="8"/>
    </row>
    <row r="3820" spans="1:40">
      <c r="A3820" s="725"/>
      <c r="B3820" s="727"/>
      <c r="C3820" s="726"/>
      <c r="D3820" s="726"/>
      <c r="E3820" s="400"/>
      <c r="F3820" s="401"/>
      <c r="G3820" s="400"/>
      <c r="H3820" s="400"/>
      <c r="I3820" s="400"/>
      <c r="J3820" s="409"/>
      <c r="K3820" s="400"/>
      <c r="L3820" s="400"/>
      <c r="M3820" s="400"/>
      <c r="N3820" s="400"/>
      <c r="O3820" s="400"/>
      <c r="P3820" s="400"/>
      <c r="Q3820" s="400"/>
      <c r="R3820" s="400"/>
      <c r="S3820" s="400"/>
      <c r="T3820" s="400"/>
      <c r="V3820" s="403"/>
      <c r="W3820" s="403"/>
      <c r="X3820" s="403"/>
      <c r="Y3820" s="400"/>
      <c r="Z3820" s="400"/>
      <c r="AA3820" s="400"/>
      <c r="AB3820" s="400"/>
      <c r="AC3820" s="400"/>
      <c r="AD3820" s="400"/>
      <c r="AE3820" s="400"/>
      <c r="AF3820" s="400"/>
      <c r="AG3820" s="408"/>
      <c r="AH3820" s="400"/>
      <c r="AI3820" s="400"/>
      <c r="AJ3820" s="400"/>
      <c r="AK3820" s="400"/>
      <c r="AL3820" s="6"/>
      <c r="AM3820" s="6"/>
      <c r="AN3820" s="8"/>
    </row>
    <row r="3821" spans="1:40">
      <c r="A3821" s="725"/>
      <c r="B3821" s="727"/>
      <c r="C3821" s="726"/>
      <c r="D3821" s="726"/>
      <c r="E3821" s="400"/>
      <c r="F3821" s="401"/>
      <c r="G3821" s="400"/>
      <c r="H3821" s="400"/>
      <c r="I3821" s="400"/>
      <c r="J3821" s="409"/>
      <c r="K3821" s="400"/>
      <c r="L3821" s="400"/>
      <c r="M3821" s="400"/>
      <c r="N3821" s="400"/>
      <c r="O3821" s="400"/>
      <c r="P3821" s="400"/>
      <c r="Q3821" s="400"/>
      <c r="R3821" s="400"/>
      <c r="S3821" s="400"/>
      <c r="T3821" s="400"/>
      <c r="V3821" s="403"/>
      <c r="W3821" s="403"/>
      <c r="X3821" s="403"/>
      <c r="Y3821" s="400"/>
      <c r="Z3821" s="400"/>
      <c r="AA3821" s="400"/>
      <c r="AB3821" s="400"/>
      <c r="AC3821" s="400"/>
      <c r="AD3821" s="400"/>
      <c r="AE3821" s="400"/>
      <c r="AF3821" s="400"/>
      <c r="AG3821" s="408"/>
      <c r="AH3821" s="400"/>
      <c r="AI3821" s="400"/>
      <c r="AJ3821" s="400"/>
      <c r="AK3821" s="400"/>
      <c r="AL3821" s="6"/>
      <c r="AM3821" s="6"/>
      <c r="AN3821" s="8"/>
    </row>
    <row r="3822" spans="1:40">
      <c r="A3822" s="725"/>
      <c r="B3822" s="727"/>
      <c r="C3822" s="726"/>
      <c r="D3822" s="726"/>
      <c r="E3822" s="400"/>
      <c r="F3822" s="401"/>
      <c r="G3822" s="400"/>
      <c r="H3822" s="400"/>
      <c r="I3822" s="400"/>
      <c r="J3822" s="409"/>
      <c r="K3822" s="400"/>
      <c r="L3822" s="400"/>
      <c r="M3822" s="400"/>
      <c r="N3822" s="400"/>
      <c r="O3822" s="400"/>
      <c r="P3822" s="400"/>
      <c r="Q3822" s="400"/>
      <c r="R3822" s="400"/>
      <c r="S3822" s="400"/>
      <c r="T3822" s="400"/>
      <c r="V3822" s="403"/>
      <c r="W3822" s="403"/>
      <c r="X3822" s="403"/>
      <c r="Y3822" s="400"/>
      <c r="Z3822" s="400"/>
      <c r="AA3822" s="400"/>
      <c r="AB3822" s="400"/>
      <c r="AC3822" s="400"/>
      <c r="AD3822" s="400"/>
      <c r="AE3822" s="400"/>
      <c r="AF3822" s="400"/>
      <c r="AG3822" s="408"/>
      <c r="AH3822" s="400"/>
      <c r="AI3822" s="400"/>
      <c r="AJ3822" s="400"/>
      <c r="AK3822" s="400"/>
      <c r="AL3822" s="6"/>
      <c r="AM3822" s="6"/>
      <c r="AN3822" s="8"/>
    </row>
    <row r="3823" spans="1:40">
      <c r="A3823" s="725"/>
      <c r="B3823" s="727"/>
      <c r="C3823" s="726"/>
      <c r="D3823" s="726"/>
      <c r="E3823" s="400"/>
      <c r="F3823" s="401"/>
      <c r="G3823" s="400"/>
      <c r="H3823" s="400"/>
      <c r="I3823" s="400"/>
      <c r="J3823" s="409"/>
      <c r="K3823" s="400"/>
      <c r="L3823" s="400"/>
      <c r="M3823" s="400"/>
      <c r="N3823" s="400"/>
      <c r="O3823" s="400"/>
      <c r="P3823" s="400"/>
      <c r="Q3823" s="400"/>
      <c r="R3823" s="400"/>
      <c r="S3823" s="400"/>
      <c r="T3823" s="400"/>
      <c r="V3823" s="403"/>
      <c r="W3823" s="403"/>
      <c r="X3823" s="403"/>
      <c r="Y3823" s="400"/>
      <c r="Z3823" s="400"/>
      <c r="AA3823" s="400"/>
      <c r="AB3823" s="400"/>
      <c r="AC3823" s="400"/>
      <c r="AD3823" s="400"/>
      <c r="AE3823" s="400"/>
      <c r="AF3823" s="400"/>
      <c r="AG3823" s="408"/>
      <c r="AH3823" s="400"/>
      <c r="AI3823" s="400"/>
      <c r="AJ3823" s="400"/>
      <c r="AK3823" s="400"/>
      <c r="AL3823" s="6"/>
      <c r="AM3823" s="6"/>
      <c r="AN3823" s="8"/>
    </row>
    <row r="3824" spans="1:40">
      <c r="A3824" s="725"/>
      <c r="B3824" s="727"/>
      <c r="C3824" s="726"/>
      <c r="D3824" s="726"/>
      <c r="E3824" s="400"/>
      <c r="F3824" s="401"/>
      <c r="G3824" s="400"/>
      <c r="H3824" s="400"/>
      <c r="I3824" s="400"/>
      <c r="J3824" s="409"/>
      <c r="K3824" s="400"/>
      <c r="L3824" s="400"/>
      <c r="M3824" s="400"/>
      <c r="N3824" s="400"/>
      <c r="O3824" s="400"/>
      <c r="P3824" s="400"/>
      <c r="Q3824" s="400"/>
      <c r="R3824" s="400"/>
      <c r="S3824" s="400"/>
      <c r="T3824" s="400"/>
      <c r="V3824" s="403"/>
      <c r="W3824" s="403"/>
      <c r="X3824" s="403"/>
      <c r="Y3824" s="400"/>
      <c r="Z3824" s="400"/>
      <c r="AA3824" s="400"/>
      <c r="AB3824" s="400"/>
      <c r="AC3824" s="400"/>
      <c r="AD3824" s="400"/>
      <c r="AE3824" s="400"/>
      <c r="AF3824" s="400"/>
      <c r="AG3824" s="408"/>
      <c r="AH3824" s="400"/>
      <c r="AI3824" s="400"/>
      <c r="AJ3824" s="400"/>
      <c r="AK3824" s="400"/>
      <c r="AL3824" s="6"/>
      <c r="AM3824" s="6"/>
      <c r="AN3824" s="8"/>
    </row>
    <row r="3825" spans="1:40">
      <c r="A3825" s="725"/>
      <c r="B3825" s="727"/>
      <c r="C3825" s="726"/>
      <c r="D3825" s="726"/>
      <c r="E3825" s="400"/>
      <c r="F3825" s="401"/>
      <c r="G3825" s="400"/>
      <c r="H3825" s="400"/>
      <c r="I3825" s="400"/>
      <c r="J3825" s="409"/>
      <c r="K3825" s="400"/>
      <c r="L3825" s="400"/>
      <c r="M3825" s="400"/>
      <c r="N3825" s="400"/>
      <c r="O3825" s="400"/>
      <c r="P3825" s="400"/>
      <c r="Q3825" s="400"/>
      <c r="R3825" s="400"/>
      <c r="S3825" s="400"/>
      <c r="T3825" s="400"/>
      <c r="V3825" s="403"/>
      <c r="W3825" s="403"/>
      <c r="X3825" s="403"/>
      <c r="Y3825" s="400"/>
      <c r="Z3825" s="400"/>
      <c r="AA3825" s="400"/>
      <c r="AB3825" s="400"/>
      <c r="AC3825" s="400"/>
      <c r="AD3825" s="400"/>
      <c r="AE3825" s="400"/>
      <c r="AF3825" s="400"/>
      <c r="AG3825" s="408"/>
      <c r="AH3825" s="400"/>
      <c r="AI3825" s="400"/>
      <c r="AJ3825" s="400"/>
      <c r="AK3825" s="400"/>
      <c r="AL3825" s="6"/>
      <c r="AM3825" s="6"/>
      <c r="AN3825" s="8"/>
    </row>
    <row r="3826" spans="1:40">
      <c r="A3826" s="725"/>
      <c r="B3826" s="727"/>
      <c r="C3826" s="726"/>
      <c r="D3826" s="726"/>
      <c r="E3826" s="400"/>
      <c r="F3826" s="401"/>
      <c r="G3826" s="400"/>
      <c r="H3826" s="400"/>
      <c r="I3826" s="400"/>
      <c r="J3826" s="409"/>
      <c r="K3826" s="400"/>
      <c r="L3826" s="400"/>
      <c r="M3826" s="400"/>
      <c r="N3826" s="400"/>
      <c r="O3826" s="400"/>
      <c r="P3826" s="400"/>
      <c r="Q3826" s="400"/>
      <c r="R3826" s="400"/>
      <c r="S3826" s="400"/>
      <c r="T3826" s="400"/>
      <c r="V3826" s="403"/>
      <c r="W3826" s="403"/>
      <c r="X3826" s="403"/>
      <c r="Y3826" s="400"/>
      <c r="Z3826" s="400"/>
      <c r="AA3826" s="400"/>
      <c r="AB3826" s="400"/>
      <c r="AC3826" s="400"/>
      <c r="AD3826" s="400"/>
      <c r="AE3826" s="400"/>
      <c r="AF3826" s="400"/>
      <c r="AG3826" s="408"/>
      <c r="AH3826" s="400"/>
      <c r="AI3826" s="400"/>
      <c r="AJ3826" s="400"/>
      <c r="AK3826" s="400"/>
      <c r="AL3826" s="6"/>
      <c r="AM3826" s="6"/>
      <c r="AN3826" s="8"/>
    </row>
    <row r="3827" spans="1:40">
      <c r="A3827" s="725"/>
      <c r="B3827" s="727"/>
      <c r="C3827" s="726"/>
      <c r="D3827" s="726"/>
      <c r="E3827" s="400"/>
      <c r="F3827" s="401"/>
      <c r="G3827" s="400"/>
      <c r="H3827" s="400"/>
      <c r="I3827" s="400"/>
      <c r="J3827" s="409"/>
      <c r="K3827" s="400"/>
      <c r="L3827" s="400"/>
      <c r="M3827" s="400"/>
      <c r="N3827" s="400"/>
      <c r="O3827" s="400"/>
      <c r="P3827" s="400"/>
      <c r="Q3827" s="400"/>
      <c r="R3827" s="400"/>
      <c r="S3827" s="400"/>
      <c r="T3827" s="400"/>
      <c r="V3827" s="403"/>
      <c r="W3827" s="403"/>
      <c r="X3827" s="403"/>
      <c r="Y3827" s="400"/>
      <c r="Z3827" s="400"/>
      <c r="AA3827" s="400"/>
      <c r="AB3827" s="400"/>
      <c r="AC3827" s="400"/>
      <c r="AD3827" s="400"/>
      <c r="AE3827" s="400"/>
      <c r="AF3827" s="400"/>
      <c r="AG3827" s="408"/>
      <c r="AH3827" s="400"/>
      <c r="AI3827" s="400"/>
      <c r="AJ3827" s="400"/>
      <c r="AK3827" s="400"/>
      <c r="AL3827" s="6"/>
      <c r="AM3827" s="6"/>
      <c r="AN3827" s="8"/>
    </row>
    <row r="3828" spans="1:40">
      <c r="A3828" s="725"/>
      <c r="B3828" s="727"/>
      <c r="C3828" s="726"/>
      <c r="D3828" s="726"/>
      <c r="E3828" s="400"/>
      <c r="F3828" s="401"/>
      <c r="G3828" s="400"/>
      <c r="H3828" s="400"/>
      <c r="I3828" s="400"/>
      <c r="J3828" s="409"/>
      <c r="K3828" s="400"/>
      <c r="L3828" s="400"/>
      <c r="M3828" s="400"/>
      <c r="N3828" s="400"/>
      <c r="O3828" s="400"/>
      <c r="P3828" s="400"/>
      <c r="Q3828" s="400"/>
      <c r="R3828" s="400"/>
      <c r="S3828" s="400"/>
      <c r="T3828" s="400"/>
      <c r="V3828" s="403"/>
      <c r="W3828" s="403"/>
      <c r="X3828" s="403"/>
      <c r="Y3828" s="400"/>
      <c r="Z3828" s="400"/>
      <c r="AA3828" s="400"/>
      <c r="AB3828" s="400"/>
      <c r="AC3828" s="400"/>
      <c r="AD3828" s="400"/>
      <c r="AE3828" s="400"/>
      <c r="AF3828" s="400"/>
      <c r="AG3828" s="408"/>
      <c r="AH3828" s="400"/>
      <c r="AI3828" s="400"/>
      <c r="AJ3828" s="400"/>
      <c r="AK3828" s="400"/>
      <c r="AL3828" s="6"/>
      <c r="AM3828" s="6"/>
      <c r="AN3828" s="8"/>
    </row>
    <row r="3829" spans="1:40">
      <c r="A3829" s="725"/>
      <c r="B3829" s="727"/>
      <c r="C3829" s="726"/>
      <c r="D3829" s="726"/>
      <c r="E3829" s="400"/>
      <c r="F3829" s="401"/>
      <c r="G3829" s="400"/>
      <c r="H3829" s="400"/>
      <c r="I3829" s="400"/>
      <c r="J3829" s="409"/>
      <c r="K3829" s="400"/>
      <c r="L3829" s="400"/>
      <c r="M3829" s="400"/>
      <c r="N3829" s="400"/>
      <c r="O3829" s="400"/>
      <c r="P3829" s="400"/>
      <c r="Q3829" s="400"/>
      <c r="R3829" s="400"/>
      <c r="S3829" s="400"/>
      <c r="T3829" s="400"/>
      <c r="V3829" s="403"/>
      <c r="W3829" s="403"/>
      <c r="X3829" s="403"/>
      <c r="Y3829" s="400"/>
      <c r="Z3829" s="400"/>
      <c r="AA3829" s="400"/>
      <c r="AB3829" s="400"/>
      <c r="AC3829" s="400"/>
      <c r="AD3829" s="400"/>
      <c r="AE3829" s="400"/>
      <c r="AF3829" s="400"/>
      <c r="AG3829" s="408"/>
      <c r="AH3829" s="400"/>
      <c r="AI3829" s="400"/>
      <c r="AJ3829" s="400"/>
      <c r="AK3829" s="400"/>
      <c r="AL3829" s="6"/>
      <c r="AM3829" s="6"/>
      <c r="AN3829" s="8"/>
    </row>
    <row r="3830" spans="1:40">
      <c r="A3830" s="725"/>
      <c r="B3830" s="727"/>
      <c r="C3830" s="726"/>
      <c r="D3830" s="726"/>
      <c r="E3830" s="400"/>
      <c r="F3830" s="401"/>
      <c r="G3830" s="400"/>
      <c r="H3830" s="400"/>
      <c r="I3830" s="400"/>
      <c r="J3830" s="409"/>
      <c r="K3830" s="400"/>
      <c r="L3830" s="400"/>
      <c r="M3830" s="400"/>
      <c r="N3830" s="400"/>
      <c r="O3830" s="400"/>
      <c r="P3830" s="400"/>
      <c r="Q3830" s="400"/>
      <c r="R3830" s="400"/>
      <c r="S3830" s="400"/>
      <c r="T3830" s="400"/>
      <c r="V3830" s="403"/>
      <c r="W3830" s="403"/>
      <c r="X3830" s="403"/>
      <c r="Y3830" s="400"/>
      <c r="Z3830" s="400"/>
      <c r="AA3830" s="400"/>
      <c r="AB3830" s="400"/>
      <c r="AC3830" s="400"/>
      <c r="AD3830" s="400"/>
      <c r="AE3830" s="400"/>
      <c r="AF3830" s="400"/>
      <c r="AG3830" s="408"/>
      <c r="AH3830" s="400"/>
      <c r="AI3830" s="400"/>
      <c r="AJ3830" s="400"/>
      <c r="AK3830" s="400"/>
      <c r="AL3830" s="6"/>
      <c r="AM3830" s="6"/>
      <c r="AN3830" s="8"/>
    </row>
    <row r="3831" spans="1:40">
      <c r="A3831" s="725"/>
      <c r="B3831" s="727"/>
      <c r="C3831" s="726"/>
      <c r="D3831" s="726"/>
      <c r="E3831" s="400"/>
      <c r="F3831" s="401"/>
      <c r="G3831" s="400"/>
      <c r="H3831" s="400"/>
      <c r="I3831" s="400"/>
      <c r="J3831" s="409"/>
      <c r="K3831" s="400"/>
      <c r="L3831" s="400"/>
      <c r="M3831" s="400"/>
      <c r="N3831" s="400"/>
      <c r="O3831" s="400"/>
      <c r="P3831" s="400"/>
      <c r="Q3831" s="400"/>
      <c r="R3831" s="400"/>
      <c r="S3831" s="400"/>
      <c r="T3831" s="400"/>
      <c r="V3831" s="403"/>
      <c r="W3831" s="403"/>
      <c r="X3831" s="403"/>
      <c r="Y3831" s="400"/>
      <c r="Z3831" s="400"/>
      <c r="AA3831" s="400"/>
      <c r="AB3831" s="400"/>
      <c r="AC3831" s="400"/>
      <c r="AD3831" s="400"/>
      <c r="AE3831" s="400"/>
      <c r="AF3831" s="400"/>
      <c r="AG3831" s="408"/>
      <c r="AH3831" s="400"/>
      <c r="AI3831" s="400"/>
      <c r="AJ3831" s="400"/>
      <c r="AK3831" s="400"/>
      <c r="AL3831" s="6"/>
      <c r="AM3831" s="6"/>
      <c r="AN3831" s="8"/>
    </row>
    <row r="3832" spans="1:40">
      <c r="A3832" s="725"/>
      <c r="B3832" s="727"/>
      <c r="C3832" s="726"/>
      <c r="D3832" s="726"/>
      <c r="E3832" s="400"/>
      <c r="F3832" s="401"/>
      <c r="G3832" s="400"/>
      <c r="H3832" s="400"/>
      <c r="I3832" s="400"/>
      <c r="J3832" s="409"/>
      <c r="K3832" s="400"/>
      <c r="L3832" s="400"/>
      <c r="M3832" s="400"/>
      <c r="N3832" s="400"/>
      <c r="O3832" s="400"/>
      <c r="P3832" s="400"/>
      <c r="Q3832" s="400"/>
      <c r="R3832" s="400"/>
      <c r="S3832" s="400"/>
      <c r="T3832" s="400"/>
      <c r="V3832" s="403"/>
      <c r="W3832" s="403"/>
      <c r="X3832" s="403"/>
      <c r="Y3832" s="400"/>
      <c r="Z3832" s="400"/>
      <c r="AA3832" s="400"/>
      <c r="AB3832" s="400"/>
      <c r="AC3832" s="400"/>
      <c r="AD3832" s="400"/>
      <c r="AE3832" s="400"/>
      <c r="AF3832" s="400"/>
      <c r="AG3832" s="408"/>
      <c r="AH3832" s="400"/>
      <c r="AI3832" s="400"/>
      <c r="AJ3832" s="400"/>
      <c r="AK3832" s="400"/>
      <c r="AL3832" s="6"/>
      <c r="AM3832" s="6"/>
      <c r="AN3832" s="8"/>
    </row>
    <row r="3833" spans="1:40">
      <c r="A3833" s="725"/>
      <c r="B3833" s="727"/>
      <c r="C3833" s="726"/>
      <c r="D3833" s="726"/>
      <c r="E3833" s="400"/>
      <c r="F3833" s="401"/>
      <c r="G3833" s="400"/>
      <c r="H3833" s="400"/>
      <c r="I3833" s="400"/>
      <c r="J3833" s="409"/>
      <c r="K3833" s="400"/>
      <c r="L3833" s="400"/>
      <c r="M3833" s="400"/>
      <c r="N3833" s="400"/>
      <c r="O3833" s="400"/>
      <c r="P3833" s="400"/>
      <c r="Q3833" s="400"/>
      <c r="R3833" s="400"/>
      <c r="S3833" s="400"/>
      <c r="T3833" s="400"/>
      <c r="V3833" s="403"/>
      <c r="W3833" s="403"/>
      <c r="X3833" s="403"/>
      <c r="Y3833" s="400"/>
      <c r="Z3833" s="400"/>
      <c r="AA3833" s="400"/>
      <c r="AB3833" s="400"/>
      <c r="AC3833" s="400"/>
      <c r="AD3833" s="400"/>
      <c r="AE3833" s="400"/>
      <c r="AF3833" s="400"/>
      <c r="AG3833" s="408"/>
      <c r="AH3833" s="400"/>
      <c r="AI3833" s="400"/>
      <c r="AJ3833" s="400"/>
      <c r="AK3833" s="400"/>
      <c r="AL3833" s="6"/>
      <c r="AM3833" s="6"/>
      <c r="AN3833" s="8"/>
    </row>
    <row r="3834" spans="1:40">
      <c r="A3834" s="725"/>
      <c r="B3834" s="727"/>
      <c r="C3834" s="726"/>
      <c r="D3834" s="726"/>
      <c r="E3834" s="400"/>
      <c r="F3834" s="401"/>
      <c r="G3834" s="400"/>
      <c r="H3834" s="400"/>
      <c r="I3834" s="400"/>
      <c r="J3834" s="409"/>
      <c r="K3834" s="400"/>
      <c r="L3834" s="400"/>
      <c r="M3834" s="400"/>
      <c r="N3834" s="400"/>
      <c r="O3834" s="400"/>
      <c r="P3834" s="400"/>
      <c r="Q3834" s="400"/>
      <c r="R3834" s="400"/>
      <c r="S3834" s="400"/>
      <c r="T3834" s="400"/>
      <c r="V3834" s="403"/>
      <c r="W3834" s="403"/>
      <c r="X3834" s="403"/>
      <c r="Y3834" s="400"/>
      <c r="Z3834" s="400"/>
      <c r="AA3834" s="400"/>
      <c r="AB3834" s="400"/>
      <c r="AC3834" s="400"/>
      <c r="AD3834" s="400"/>
      <c r="AE3834" s="400"/>
      <c r="AF3834" s="400"/>
      <c r="AG3834" s="408"/>
      <c r="AH3834" s="400"/>
      <c r="AI3834" s="400"/>
      <c r="AJ3834" s="400"/>
      <c r="AK3834" s="400"/>
      <c r="AL3834" s="6"/>
      <c r="AM3834" s="6"/>
      <c r="AN3834" s="8"/>
    </row>
    <row r="3835" spans="1:40">
      <c r="A3835" s="725"/>
      <c r="B3835" s="727"/>
      <c r="C3835" s="726"/>
      <c r="D3835" s="726"/>
      <c r="E3835" s="400"/>
      <c r="F3835" s="401"/>
      <c r="G3835" s="400"/>
      <c r="H3835" s="400"/>
      <c r="I3835" s="400"/>
      <c r="J3835" s="409"/>
      <c r="K3835" s="400"/>
      <c r="L3835" s="400"/>
      <c r="M3835" s="400"/>
      <c r="N3835" s="400"/>
      <c r="O3835" s="400"/>
      <c r="P3835" s="400"/>
      <c r="Q3835" s="400"/>
      <c r="R3835" s="400"/>
      <c r="S3835" s="400"/>
      <c r="T3835" s="400"/>
      <c r="V3835" s="403"/>
      <c r="W3835" s="403"/>
      <c r="X3835" s="403"/>
      <c r="Y3835" s="400"/>
      <c r="Z3835" s="400"/>
      <c r="AA3835" s="400"/>
      <c r="AB3835" s="400"/>
      <c r="AC3835" s="400"/>
      <c r="AD3835" s="400"/>
      <c r="AE3835" s="400"/>
      <c r="AF3835" s="400"/>
      <c r="AG3835" s="408"/>
      <c r="AH3835" s="400"/>
      <c r="AI3835" s="400"/>
      <c r="AJ3835" s="400"/>
      <c r="AK3835" s="400"/>
      <c r="AL3835" s="6"/>
      <c r="AM3835" s="6"/>
      <c r="AN3835" s="8"/>
    </row>
    <row r="3836" spans="1:40">
      <c r="A3836" s="725"/>
      <c r="B3836" s="727"/>
      <c r="C3836" s="726"/>
      <c r="D3836" s="726"/>
      <c r="E3836" s="400"/>
      <c r="F3836" s="401"/>
      <c r="G3836" s="400"/>
      <c r="H3836" s="400"/>
      <c r="I3836" s="400"/>
      <c r="J3836" s="409"/>
      <c r="K3836" s="400"/>
      <c r="L3836" s="400"/>
      <c r="M3836" s="400"/>
      <c r="N3836" s="400"/>
      <c r="O3836" s="400"/>
      <c r="P3836" s="400"/>
      <c r="Q3836" s="400"/>
      <c r="R3836" s="400"/>
      <c r="S3836" s="400"/>
      <c r="T3836" s="400"/>
      <c r="V3836" s="403"/>
      <c r="W3836" s="403"/>
      <c r="X3836" s="403"/>
      <c r="Y3836" s="400"/>
      <c r="Z3836" s="400"/>
      <c r="AA3836" s="400"/>
      <c r="AB3836" s="400"/>
      <c r="AC3836" s="400"/>
      <c r="AD3836" s="400"/>
      <c r="AE3836" s="400"/>
      <c r="AF3836" s="400"/>
      <c r="AG3836" s="408"/>
      <c r="AH3836" s="400"/>
      <c r="AI3836" s="400"/>
      <c r="AJ3836" s="400"/>
      <c r="AK3836" s="400"/>
      <c r="AL3836" s="6"/>
      <c r="AM3836" s="6"/>
      <c r="AN3836" s="8"/>
    </row>
    <row r="3837" spans="1:40">
      <c r="A3837" s="725"/>
      <c r="B3837" s="727"/>
      <c r="C3837" s="726"/>
      <c r="D3837" s="726"/>
      <c r="E3837" s="400"/>
      <c r="F3837" s="401"/>
      <c r="G3837" s="400"/>
      <c r="H3837" s="400"/>
      <c r="I3837" s="400"/>
      <c r="J3837" s="409"/>
      <c r="K3837" s="400"/>
      <c r="L3837" s="400"/>
      <c r="M3837" s="400"/>
      <c r="N3837" s="400"/>
      <c r="O3837" s="400"/>
      <c r="P3837" s="400"/>
      <c r="Q3837" s="400"/>
      <c r="R3837" s="400"/>
      <c r="S3837" s="400"/>
      <c r="T3837" s="400"/>
      <c r="V3837" s="403"/>
      <c r="W3837" s="403"/>
      <c r="X3837" s="403"/>
      <c r="Y3837" s="400"/>
      <c r="Z3837" s="400"/>
      <c r="AA3837" s="400"/>
      <c r="AB3837" s="400"/>
      <c r="AC3837" s="400"/>
      <c r="AD3837" s="400"/>
      <c r="AE3837" s="400"/>
      <c r="AF3837" s="400"/>
      <c r="AG3837" s="408"/>
      <c r="AH3837" s="400"/>
      <c r="AI3837" s="400"/>
      <c r="AJ3837" s="400"/>
      <c r="AK3837" s="400"/>
      <c r="AL3837" s="6"/>
      <c r="AM3837" s="6"/>
      <c r="AN3837" s="8"/>
    </row>
    <row r="3838" spans="1:40">
      <c r="A3838" s="725"/>
      <c r="B3838" s="727"/>
      <c r="C3838" s="726"/>
      <c r="D3838" s="726"/>
      <c r="E3838" s="400"/>
      <c r="F3838" s="401"/>
      <c r="G3838" s="400"/>
      <c r="H3838" s="400"/>
      <c r="I3838" s="400"/>
      <c r="J3838" s="409"/>
      <c r="K3838" s="400"/>
      <c r="L3838" s="400"/>
      <c r="M3838" s="400"/>
      <c r="N3838" s="400"/>
      <c r="O3838" s="400"/>
      <c r="P3838" s="400"/>
      <c r="Q3838" s="400"/>
      <c r="R3838" s="400"/>
      <c r="S3838" s="400"/>
      <c r="T3838" s="400"/>
      <c r="V3838" s="403"/>
      <c r="W3838" s="403"/>
      <c r="X3838" s="403"/>
      <c r="Y3838" s="400"/>
      <c r="Z3838" s="400"/>
      <c r="AA3838" s="400"/>
      <c r="AB3838" s="400"/>
      <c r="AC3838" s="400"/>
      <c r="AD3838" s="400"/>
      <c r="AE3838" s="400"/>
      <c r="AF3838" s="400"/>
      <c r="AG3838" s="408"/>
      <c r="AH3838" s="400"/>
      <c r="AI3838" s="400"/>
      <c r="AJ3838" s="400"/>
      <c r="AK3838" s="400"/>
      <c r="AL3838" s="6"/>
      <c r="AM3838" s="6"/>
      <c r="AN3838" s="8"/>
    </row>
    <row r="3839" spans="1:40">
      <c r="A3839" s="725"/>
      <c r="B3839" s="727"/>
      <c r="C3839" s="726"/>
      <c r="D3839" s="726"/>
      <c r="E3839" s="400"/>
      <c r="F3839" s="401"/>
      <c r="G3839" s="400"/>
      <c r="H3839" s="400"/>
      <c r="I3839" s="400"/>
      <c r="J3839" s="409"/>
      <c r="K3839" s="400"/>
      <c r="L3839" s="400"/>
      <c r="M3839" s="400"/>
      <c r="N3839" s="400"/>
      <c r="O3839" s="400"/>
      <c r="P3839" s="400"/>
      <c r="Q3839" s="400"/>
      <c r="R3839" s="400"/>
      <c r="S3839" s="400"/>
      <c r="T3839" s="400"/>
      <c r="W3839" s="403"/>
      <c r="X3839" s="403"/>
      <c r="Y3839" s="400"/>
      <c r="Z3839" s="400"/>
      <c r="AA3839" s="400"/>
      <c r="AB3839" s="400"/>
      <c r="AC3839" s="400"/>
      <c r="AD3839" s="400"/>
      <c r="AE3839" s="400"/>
      <c r="AF3839" s="400"/>
      <c r="AG3839" s="408"/>
      <c r="AH3839" s="400"/>
      <c r="AI3839" s="400"/>
      <c r="AJ3839" s="400"/>
      <c r="AK3839" s="400"/>
      <c r="AL3839" s="6"/>
      <c r="AM3839" s="6"/>
      <c r="AN3839" s="8"/>
    </row>
    <row r="3840" spans="1:40">
      <c r="A3840" s="725"/>
      <c r="B3840" s="727"/>
      <c r="C3840" s="726"/>
      <c r="D3840" s="726"/>
      <c r="E3840" s="400"/>
      <c r="F3840" s="401"/>
      <c r="G3840" s="400"/>
      <c r="H3840" s="400"/>
      <c r="I3840" s="400"/>
      <c r="J3840" s="409"/>
      <c r="K3840" s="400"/>
      <c r="L3840" s="400"/>
      <c r="M3840" s="400"/>
      <c r="N3840" s="400"/>
      <c r="O3840" s="400"/>
      <c r="P3840" s="400"/>
      <c r="Q3840" s="400"/>
      <c r="R3840" s="400"/>
      <c r="S3840" s="400"/>
      <c r="T3840" s="400"/>
      <c r="V3840" s="403"/>
      <c r="W3840" s="403"/>
      <c r="X3840" s="403"/>
      <c r="Y3840" s="400"/>
      <c r="Z3840" s="400"/>
      <c r="AA3840" s="400"/>
      <c r="AB3840" s="400"/>
      <c r="AC3840" s="400"/>
      <c r="AD3840" s="400"/>
      <c r="AE3840" s="400"/>
      <c r="AF3840" s="400"/>
      <c r="AG3840" s="408"/>
      <c r="AH3840" s="400"/>
      <c r="AI3840" s="400"/>
      <c r="AJ3840" s="400"/>
      <c r="AK3840" s="400"/>
      <c r="AL3840" s="6"/>
      <c r="AM3840" s="6"/>
      <c r="AN3840" s="8"/>
    </row>
    <row r="3841" spans="1:40">
      <c r="A3841" s="725"/>
      <c r="B3841" s="727"/>
      <c r="C3841" s="726"/>
      <c r="D3841" s="726"/>
      <c r="E3841" s="400"/>
      <c r="F3841" s="401"/>
      <c r="G3841" s="400"/>
      <c r="H3841" s="400"/>
      <c r="I3841" s="400"/>
      <c r="J3841" s="409"/>
      <c r="K3841" s="400"/>
      <c r="L3841" s="400"/>
      <c r="M3841" s="400"/>
      <c r="N3841" s="400"/>
      <c r="O3841" s="400"/>
      <c r="P3841" s="400"/>
      <c r="Q3841" s="400"/>
      <c r="R3841" s="400"/>
      <c r="S3841" s="400"/>
      <c r="T3841" s="400"/>
      <c r="V3841" s="403"/>
      <c r="W3841" s="403"/>
      <c r="X3841" s="403"/>
      <c r="Y3841" s="400"/>
      <c r="Z3841" s="400"/>
      <c r="AA3841" s="400"/>
      <c r="AB3841" s="400"/>
      <c r="AC3841" s="400"/>
      <c r="AD3841" s="400"/>
      <c r="AE3841" s="400"/>
      <c r="AF3841" s="400"/>
      <c r="AG3841" s="408"/>
      <c r="AH3841" s="400"/>
      <c r="AI3841" s="400"/>
      <c r="AJ3841" s="400"/>
      <c r="AK3841" s="400"/>
      <c r="AL3841" s="6"/>
      <c r="AM3841" s="6"/>
      <c r="AN3841" s="8"/>
    </row>
    <row r="3842" spans="1:40">
      <c r="A3842" s="725"/>
      <c r="B3842" s="727"/>
      <c r="C3842" s="726"/>
      <c r="D3842" s="726"/>
      <c r="E3842" s="400"/>
      <c r="F3842" s="401"/>
      <c r="G3842" s="400"/>
      <c r="H3842" s="400"/>
      <c r="I3842" s="400"/>
      <c r="J3842" s="409"/>
      <c r="K3842" s="400"/>
      <c r="L3842" s="400"/>
      <c r="M3842" s="400"/>
      <c r="N3842" s="400"/>
      <c r="O3842" s="400"/>
      <c r="P3842" s="400"/>
      <c r="Q3842" s="400"/>
      <c r="R3842" s="400"/>
      <c r="S3842" s="400"/>
      <c r="T3842" s="400"/>
      <c r="V3842" s="403"/>
      <c r="W3842" s="403"/>
      <c r="X3842" s="403"/>
      <c r="Y3842" s="400"/>
      <c r="Z3842" s="400"/>
      <c r="AA3842" s="400"/>
      <c r="AB3842" s="400"/>
      <c r="AC3842" s="400"/>
      <c r="AD3842" s="400"/>
      <c r="AE3842" s="400"/>
      <c r="AF3842" s="400"/>
      <c r="AG3842" s="408"/>
      <c r="AH3842" s="400"/>
      <c r="AI3842" s="400"/>
      <c r="AJ3842" s="400"/>
      <c r="AK3842" s="400"/>
      <c r="AL3842" s="6"/>
      <c r="AM3842" s="6"/>
      <c r="AN3842" s="8"/>
    </row>
    <row r="3843" spans="1:40">
      <c r="A3843" s="725"/>
      <c r="B3843" s="727"/>
      <c r="C3843" s="726"/>
      <c r="D3843" s="726"/>
      <c r="E3843" s="400"/>
      <c r="F3843" s="401"/>
      <c r="G3843" s="400"/>
      <c r="H3843" s="400"/>
      <c r="I3843" s="400"/>
      <c r="J3843" s="409"/>
      <c r="K3843" s="400"/>
      <c r="L3843" s="400"/>
      <c r="M3843" s="400"/>
      <c r="N3843" s="400"/>
      <c r="O3843" s="400"/>
      <c r="P3843" s="400"/>
      <c r="Q3843" s="400"/>
      <c r="R3843" s="400"/>
      <c r="S3843" s="400"/>
      <c r="T3843" s="400"/>
      <c r="V3843" s="403"/>
      <c r="W3843" s="403"/>
      <c r="X3843" s="403"/>
      <c r="Y3843" s="400"/>
      <c r="Z3843" s="400"/>
      <c r="AA3843" s="400"/>
      <c r="AB3843" s="400"/>
      <c r="AC3843" s="400"/>
      <c r="AD3843" s="400"/>
      <c r="AE3843" s="400"/>
      <c r="AF3843" s="400"/>
      <c r="AG3843" s="408"/>
      <c r="AH3843" s="400"/>
      <c r="AI3843" s="400"/>
      <c r="AJ3843" s="400"/>
      <c r="AK3843" s="400"/>
      <c r="AL3843" s="6"/>
      <c r="AM3843" s="6"/>
      <c r="AN3843" s="8"/>
    </row>
    <row r="3844" spans="1:40">
      <c r="A3844" s="725"/>
      <c r="B3844" s="727"/>
      <c r="C3844" s="726"/>
      <c r="D3844" s="726"/>
      <c r="E3844" s="400"/>
      <c r="F3844" s="401"/>
      <c r="G3844" s="400"/>
      <c r="H3844" s="400"/>
      <c r="I3844" s="400"/>
      <c r="J3844" s="409"/>
      <c r="K3844" s="400"/>
      <c r="L3844" s="400"/>
      <c r="M3844" s="400"/>
      <c r="N3844" s="400"/>
      <c r="O3844" s="400"/>
      <c r="P3844" s="400"/>
      <c r="Q3844" s="400"/>
      <c r="R3844" s="400"/>
      <c r="S3844" s="400"/>
      <c r="T3844" s="400"/>
      <c r="V3844" s="403"/>
      <c r="W3844" s="403"/>
      <c r="X3844" s="403"/>
      <c r="Y3844" s="400"/>
      <c r="Z3844" s="400"/>
      <c r="AA3844" s="400"/>
      <c r="AB3844" s="400"/>
      <c r="AC3844" s="400"/>
      <c r="AD3844" s="400"/>
      <c r="AE3844" s="400"/>
      <c r="AF3844" s="400"/>
      <c r="AG3844" s="408"/>
      <c r="AH3844" s="400"/>
      <c r="AI3844" s="400"/>
      <c r="AJ3844" s="400"/>
      <c r="AK3844" s="400"/>
      <c r="AL3844" s="6"/>
      <c r="AM3844" s="6"/>
      <c r="AN3844" s="8"/>
    </row>
    <row r="3845" spans="1:40">
      <c r="A3845" s="725"/>
      <c r="B3845" s="727"/>
      <c r="C3845" s="726"/>
      <c r="D3845" s="726"/>
      <c r="E3845" s="400"/>
      <c r="F3845" s="401"/>
      <c r="G3845" s="400"/>
      <c r="H3845" s="400"/>
      <c r="I3845" s="400"/>
      <c r="J3845" s="409"/>
      <c r="K3845" s="400"/>
      <c r="L3845" s="400"/>
      <c r="M3845" s="400"/>
      <c r="N3845" s="400"/>
      <c r="O3845" s="400"/>
      <c r="P3845" s="400"/>
      <c r="Q3845" s="400"/>
      <c r="R3845" s="400"/>
      <c r="S3845" s="400"/>
      <c r="T3845" s="400"/>
      <c r="V3845" s="403"/>
      <c r="W3845" s="403"/>
      <c r="X3845" s="403"/>
      <c r="Y3845" s="400"/>
      <c r="Z3845" s="400"/>
      <c r="AA3845" s="400"/>
      <c r="AB3845" s="400"/>
      <c r="AC3845" s="400"/>
      <c r="AD3845" s="400"/>
      <c r="AE3845" s="400"/>
      <c r="AF3845" s="400"/>
      <c r="AG3845" s="408"/>
      <c r="AH3845" s="400"/>
      <c r="AI3845" s="400"/>
      <c r="AJ3845" s="400"/>
      <c r="AK3845" s="400"/>
      <c r="AL3845" s="6"/>
      <c r="AM3845" s="6"/>
      <c r="AN3845" s="8"/>
    </row>
    <row r="3846" spans="1:40">
      <c r="A3846" s="725"/>
      <c r="B3846" s="727"/>
      <c r="C3846" s="726"/>
      <c r="D3846" s="726"/>
      <c r="E3846" s="400"/>
      <c r="F3846" s="401"/>
      <c r="G3846" s="400"/>
      <c r="H3846" s="400"/>
      <c r="I3846" s="400"/>
      <c r="J3846" s="409"/>
      <c r="K3846" s="400"/>
      <c r="L3846" s="400"/>
      <c r="M3846" s="400"/>
      <c r="N3846" s="400"/>
      <c r="O3846" s="400"/>
      <c r="P3846" s="400"/>
      <c r="Q3846" s="400"/>
      <c r="R3846" s="400"/>
      <c r="S3846" s="400"/>
      <c r="T3846" s="400"/>
      <c r="V3846" s="403"/>
      <c r="W3846" s="403"/>
      <c r="X3846" s="403"/>
      <c r="Y3846" s="400"/>
      <c r="Z3846" s="400"/>
      <c r="AA3846" s="400"/>
      <c r="AB3846" s="400"/>
      <c r="AC3846" s="400"/>
      <c r="AD3846" s="400"/>
      <c r="AE3846" s="400"/>
      <c r="AF3846" s="400"/>
      <c r="AG3846" s="408"/>
      <c r="AH3846" s="400"/>
      <c r="AI3846" s="400"/>
      <c r="AJ3846" s="400"/>
      <c r="AK3846" s="400"/>
      <c r="AL3846" s="6"/>
      <c r="AM3846" s="6"/>
      <c r="AN3846" s="8"/>
    </row>
    <row r="3847" spans="1:40">
      <c r="A3847" s="725"/>
      <c r="B3847" s="727"/>
      <c r="C3847" s="726"/>
      <c r="D3847" s="726"/>
      <c r="E3847" s="400"/>
      <c r="F3847" s="401"/>
      <c r="G3847" s="400"/>
      <c r="H3847" s="400"/>
      <c r="I3847" s="400"/>
      <c r="J3847" s="409"/>
      <c r="K3847" s="400"/>
      <c r="L3847" s="400"/>
      <c r="M3847" s="400"/>
      <c r="N3847" s="400"/>
      <c r="O3847" s="400"/>
      <c r="P3847" s="400"/>
      <c r="Q3847" s="400"/>
      <c r="R3847" s="400"/>
      <c r="S3847" s="400"/>
      <c r="T3847" s="400"/>
      <c r="V3847" s="403"/>
      <c r="W3847" s="403"/>
      <c r="X3847" s="403"/>
      <c r="Y3847" s="400"/>
      <c r="Z3847" s="400"/>
      <c r="AA3847" s="400"/>
      <c r="AB3847" s="400"/>
      <c r="AC3847" s="400"/>
      <c r="AD3847" s="400"/>
      <c r="AE3847" s="400"/>
      <c r="AF3847" s="400"/>
      <c r="AG3847" s="408"/>
      <c r="AH3847" s="400"/>
      <c r="AI3847" s="400"/>
      <c r="AJ3847" s="400"/>
      <c r="AK3847" s="400"/>
      <c r="AL3847" s="6"/>
      <c r="AM3847" s="6"/>
      <c r="AN3847" s="8"/>
    </row>
    <row r="3848" spans="1:40">
      <c r="A3848" s="725"/>
      <c r="B3848" s="727"/>
      <c r="C3848" s="726"/>
      <c r="D3848" s="726"/>
      <c r="E3848" s="400"/>
      <c r="F3848" s="401"/>
      <c r="G3848" s="400"/>
      <c r="H3848" s="400"/>
      <c r="I3848" s="400"/>
      <c r="J3848" s="409"/>
      <c r="K3848" s="400"/>
      <c r="L3848" s="400"/>
      <c r="M3848" s="400"/>
      <c r="N3848" s="400"/>
      <c r="O3848" s="400"/>
      <c r="P3848" s="400"/>
      <c r="Q3848" s="400"/>
      <c r="R3848" s="400"/>
      <c r="S3848" s="400"/>
      <c r="T3848" s="400"/>
      <c r="V3848" s="403"/>
      <c r="W3848" s="403"/>
      <c r="X3848" s="403"/>
      <c r="Y3848" s="400"/>
      <c r="Z3848" s="400"/>
      <c r="AA3848" s="400"/>
      <c r="AB3848" s="400"/>
      <c r="AC3848" s="400"/>
      <c r="AD3848" s="400"/>
      <c r="AE3848" s="400"/>
      <c r="AF3848" s="400"/>
      <c r="AG3848" s="408"/>
      <c r="AH3848" s="400"/>
      <c r="AI3848" s="400"/>
      <c r="AJ3848" s="400"/>
      <c r="AK3848" s="400"/>
      <c r="AL3848" s="6"/>
      <c r="AM3848" s="6"/>
      <c r="AN3848" s="8"/>
    </row>
    <row r="3849" spans="1:40">
      <c r="A3849" s="725"/>
      <c r="B3849" s="727"/>
      <c r="C3849" s="726"/>
      <c r="D3849" s="726"/>
      <c r="E3849" s="400"/>
      <c r="F3849" s="401"/>
      <c r="G3849" s="400"/>
      <c r="H3849" s="400"/>
      <c r="I3849" s="400"/>
      <c r="J3849" s="409"/>
      <c r="K3849" s="400"/>
      <c r="L3849" s="400"/>
      <c r="M3849" s="400"/>
      <c r="N3849" s="400"/>
      <c r="O3849" s="400"/>
      <c r="P3849" s="400"/>
      <c r="Q3849" s="400"/>
      <c r="R3849" s="400"/>
      <c r="S3849" s="400"/>
      <c r="T3849" s="400"/>
      <c r="V3849" s="403"/>
      <c r="W3849" s="403"/>
      <c r="X3849" s="403"/>
      <c r="Y3849" s="400"/>
      <c r="Z3849" s="400"/>
      <c r="AA3849" s="400"/>
      <c r="AB3849" s="400"/>
      <c r="AC3849" s="400"/>
      <c r="AD3849" s="400"/>
      <c r="AE3849" s="400"/>
      <c r="AF3849" s="400"/>
      <c r="AG3849" s="408"/>
      <c r="AH3849" s="400"/>
      <c r="AI3849" s="400"/>
      <c r="AJ3849" s="400"/>
      <c r="AK3849" s="400"/>
      <c r="AL3849" s="6"/>
      <c r="AM3849" s="6"/>
      <c r="AN3849" s="8"/>
    </row>
    <row r="3850" spans="1:40">
      <c r="A3850" s="725"/>
      <c r="B3850" s="727"/>
      <c r="C3850" s="726"/>
      <c r="D3850" s="726"/>
      <c r="E3850" s="400"/>
      <c r="F3850" s="401"/>
      <c r="G3850" s="400"/>
      <c r="H3850" s="400"/>
      <c r="I3850" s="400"/>
      <c r="J3850" s="409"/>
      <c r="K3850" s="400"/>
      <c r="L3850" s="400"/>
      <c r="M3850" s="400"/>
      <c r="N3850" s="400"/>
      <c r="O3850" s="400"/>
      <c r="P3850" s="400"/>
      <c r="Q3850" s="400"/>
      <c r="R3850" s="400"/>
      <c r="S3850" s="400"/>
      <c r="T3850" s="400"/>
      <c r="W3850" s="403"/>
      <c r="X3850" s="403"/>
      <c r="Y3850" s="400"/>
      <c r="Z3850" s="400"/>
      <c r="AA3850" s="400"/>
      <c r="AB3850" s="400"/>
      <c r="AC3850" s="400"/>
      <c r="AD3850" s="400"/>
      <c r="AE3850" s="400"/>
      <c r="AF3850" s="400"/>
      <c r="AG3850" s="408"/>
      <c r="AH3850" s="400"/>
      <c r="AI3850" s="400"/>
      <c r="AJ3850" s="400"/>
      <c r="AK3850" s="400"/>
      <c r="AL3850" s="6"/>
      <c r="AM3850" s="6"/>
      <c r="AN3850" s="8"/>
    </row>
    <row r="3851" spans="1:40">
      <c r="A3851" s="725"/>
      <c r="B3851" s="727"/>
      <c r="C3851" s="726"/>
      <c r="D3851" s="726"/>
      <c r="E3851" s="400"/>
      <c r="F3851" s="401"/>
      <c r="G3851" s="400"/>
      <c r="H3851" s="400"/>
      <c r="I3851" s="400"/>
      <c r="J3851" s="409"/>
      <c r="K3851" s="400"/>
      <c r="L3851" s="400"/>
      <c r="M3851" s="400"/>
      <c r="N3851" s="400"/>
      <c r="O3851" s="400"/>
      <c r="P3851" s="400"/>
      <c r="Q3851" s="400"/>
      <c r="R3851" s="400"/>
      <c r="S3851" s="400"/>
      <c r="T3851" s="400"/>
      <c r="V3851" s="403"/>
      <c r="W3851" s="403"/>
      <c r="X3851" s="403"/>
      <c r="Y3851" s="400"/>
      <c r="Z3851" s="400"/>
      <c r="AA3851" s="400"/>
      <c r="AB3851" s="400"/>
      <c r="AC3851" s="400"/>
      <c r="AD3851" s="400"/>
      <c r="AE3851" s="400"/>
      <c r="AF3851" s="400"/>
      <c r="AG3851" s="408"/>
      <c r="AH3851" s="400"/>
      <c r="AI3851" s="400"/>
      <c r="AJ3851" s="400"/>
      <c r="AK3851" s="400"/>
      <c r="AL3851" s="6"/>
      <c r="AM3851" s="6"/>
      <c r="AN3851" s="8"/>
    </row>
    <row r="3852" spans="1:40">
      <c r="A3852" s="725"/>
      <c r="B3852" s="727"/>
      <c r="C3852" s="726"/>
      <c r="D3852" s="726"/>
      <c r="E3852" s="400"/>
      <c r="F3852" s="401"/>
      <c r="G3852" s="400"/>
      <c r="H3852" s="400"/>
      <c r="I3852" s="400"/>
      <c r="J3852" s="409"/>
      <c r="K3852" s="400"/>
      <c r="L3852" s="400"/>
      <c r="M3852" s="400"/>
      <c r="N3852" s="400"/>
      <c r="O3852" s="400"/>
      <c r="P3852" s="400"/>
      <c r="Q3852" s="400"/>
      <c r="R3852" s="400"/>
      <c r="S3852" s="400"/>
      <c r="T3852" s="400"/>
      <c r="V3852" s="403"/>
      <c r="W3852" s="403"/>
      <c r="X3852" s="403"/>
      <c r="Y3852" s="400"/>
      <c r="Z3852" s="400"/>
      <c r="AA3852" s="400"/>
      <c r="AB3852" s="400"/>
      <c r="AC3852" s="400"/>
      <c r="AD3852" s="400"/>
      <c r="AE3852" s="400"/>
      <c r="AF3852" s="400"/>
      <c r="AG3852" s="408"/>
      <c r="AH3852" s="400"/>
      <c r="AI3852" s="400"/>
      <c r="AJ3852" s="400"/>
      <c r="AK3852" s="400"/>
      <c r="AL3852" s="6"/>
      <c r="AM3852" s="6"/>
      <c r="AN3852" s="8"/>
    </row>
    <row r="3853" spans="1:40">
      <c r="A3853" s="725"/>
      <c r="B3853" s="727"/>
      <c r="C3853" s="726"/>
      <c r="D3853" s="726"/>
      <c r="E3853" s="400"/>
      <c r="F3853" s="401"/>
      <c r="G3853" s="400"/>
      <c r="H3853" s="400"/>
      <c r="I3853" s="400"/>
      <c r="J3853" s="409"/>
      <c r="K3853" s="400"/>
      <c r="L3853" s="400"/>
      <c r="M3853" s="400"/>
      <c r="N3853" s="400"/>
      <c r="O3853" s="400"/>
      <c r="P3853" s="400"/>
      <c r="Q3853" s="400"/>
      <c r="R3853" s="400"/>
      <c r="S3853" s="400"/>
      <c r="T3853" s="400"/>
      <c r="V3853" s="403"/>
      <c r="W3853" s="403"/>
      <c r="X3853" s="403"/>
      <c r="Y3853" s="400"/>
      <c r="Z3853" s="400"/>
      <c r="AA3853" s="400"/>
      <c r="AB3853" s="400"/>
      <c r="AC3853" s="400"/>
      <c r="AD3853" s="400"/>
      <c r="AE3853" s="400"/>
      <c r="AF3853" s="400"/>
      <c r="AG3853" s="408"/>
      <c r="AH3853" s="400"/>
      <c r="AI3853" s="400"/>
      <c r="AJ3853" s="400"/>
      <c r="AK3853" s="400"/>
      <c r="AL3853" s="6"/>
      <c r="AM3853" s="6"/>
      <c r="AN3853" s="8"/>
    </row>
    <row r="3854" spans="1:40">
      <c r="A3854" s="725"/>
      <c r="B3854" s="727"/>
      <c r="C3854" s="726"/>
      <c r="D3854" s="726"/>
      <c r="E3854" s="400"/>
      <c r="F3854" s="401"/>
      <c r="G3854" s="400"/>
      <c r="H3854" s="400"/>
      <c r="I3854" s="400"/>
      <c r="J3854" s="409"/>
      <c r="K3854" s="400"/>
      <c r="L3854" s="400"/>
      <c r="M3854" s="400"/>
      <c r="N3854" s="400"/>
      <c r="O3854" s="400"/>
      <c r="P3854" s="400"/>
      <c r="Q3854" s="400"/>
      <c r="R3854" s="400"/>
      <c r="S3854" s="400"/>
      <c r="T3854" s="400"/>
      <c r="V3854" s="403"/>
      <c r="W3854" s="403"/>
      <c r="X3854" s="403"/>
      <c r="Y3854" s="400"/>
      <c r="Z3854" s="400"/>
      <c r="AA3854" s="400"/>
      <c r="AB3854" s="400"/>
      <c r="AC3854" s="400"/>
      <c r="AD3854" s="400"/>
      <c r="AE3854" s="400"/>
      <c r="AF3854" s="400"/>
      <c r="AG3854" s="408"/>
      <c r="AH3854" s="400"/>
      <c r="AI3854" s="400"/>
      <c r="AJ3854" s="400"/>
      <c r="AK3854" s="400"/>
      <c r="AL3854" s="6"/>
      <c r="AM3854" s="6"/>
      <c r="AN3854" s="8"/>
    </row>
    <row r="3855" spans="1:40">
      <c r="A3855" s="725"/>
      <c r="B3855" s="727"/>
      <c r="C3855" s="726"/>
      <c r="D3855" s="726"/>
      <c r="E3855" s="400"/>
      <c r="F3855" s="401"/>
      <c r="G3855" s="400"/>
      <c r="H3855" s="400"/>
      <c r="I3855" s="400"/>
      <c r="J3855" s="409"/>
      <c r="K3855" s="400"/>
      <c r="L3855" s="400"/>
      <c r="M3855" s="400"/>
      <c r="N3855" s="400"/>
      <c r="O3855" s="400"/>
      <c r="P3855" s="400"/>
      <c r="Q3855" s="400"/>
      <c r="R3855" s="400"/>
      <c r="S3855" s="400"/>
      <c r="T3855" s="400"/>
      <c r="V3855" s="403"/>
      <c r="W3855" s="403"/>
      <c r="X3855" s="403"/>
      <c r="Y3855" s="400"/>
      <c r="Z3855" s="400"/>
      <c r="AA3855" s="400"/>
      <c r="AB3855" s="400"/>
      <c r="AC3855" s="400"/>
      <c r="AD3855" s="400"/>
      <c r="AE3855" s="400"/>
      <c r="AF3855" s="400"/>
      <c r="AG3855" s="408"/>
      <c r="AH3855" s="400"/>
      <c r="AI3855" s="400"/>
      <c r="AJ3855" s="400"/>
      <c r="AK3855" s="400"/>
      <c r="AL3855" s="6"/>
      <c r="AM3855" s="6"/>
      <c r="AN3855" s="8"/>
    </row>
    <row r="3856" spans="1:40">
      <c r="A3856" s="725"/>
      <c r="B3856" s="727"/>
      <c r="C3856" s="726"/>
      <c r="D3856" s="726"/>
      <c r="E3856" s="400"/>
      <c r="F3856" s="401"/>
      <c r="G3856" s="400"/>
      <c r="H3856" s="400"/>
      <c r="I3856" s="400"/>
      <c r="J3856" s="409"/>
      <c r="K3856" s="400"/>
      <c r="L3856" s="400"/>
      <c r="M3856" s="400"/>
      <c r="N3856" s="400"/>
      <c r="O3856" s="400"/>
      <c r="P3856" s="400"/>
      <c r="Q3856" s="400"/>
      <c r="R3856" s="400"/>
      <c r="S3856" s="400"/>
      <c r="T3856" s="400"/>
      <c r="V3856" s="403"/>
      <c r="W3856" s="403"/>
      <c r="X3856" s="403"/>
      <c r="Y3856" s="400"/>
      <c r="Z3856" s="400"/>
      <c r="AA3856" s="400"/>
      <c r="AB3856" s="400"/>
      <c r="AC3856" s="400"/>
      <c r="AD3856" s="400"/>
      <c r="AE3856" s="400"/>
      <c r="AF3856" s="400"/>
      <c r="AG3856" s="408"/>
      <c r="AH3856" s="400"/>
      <c r="AI3856" s="400"/>
      <c r="AJ3856" s="400"/>
      <c r="AK3856" s="400"/>
      <c r="AL3856" s="6"/>
      <c r="AM3856" s="6"/>
      <c r="AN3856" s="8"/>
    </row>
    <row r="3857" spans="1:40">
      <c r="A3857" s="725"/>
      <c r="B3857" s="727"/>
      <c r="C3857" s="726"/>
      <c r="D3857" s="726"/>
      <c r="E3857" s="400"/>
      <c r="F3857" s="401"/>
      <c r="G3857" s="400"/>
      <c r="H3857" s="400"/>
      <c r="I3857" s="400"/>
      <c r="J3857" s="409"/>
      <c r="K3857" s="400"/>
      <c r="L3857" s="400"/>
      <c r="M3857" s="400"/>
      <c r="N3857" s="400"/>
      <c r="O3857" s="400"/>
      <c r="P3857" s="400"/>
      <c r="Q3857" s="400"/>
      <c r="R3857" s="400"/>
      <c r="S3857" s="400"/>
      <c r="T3857" s="400"/>
      <c r="V3857" s="403"/>
      <c r="W3857" s="403"/>
      <c r="X3857" s="403"/>
      <c r="Y3857" s="400"/>
      <c r="Z3857" s="400"/>
      <c r="AA3857" s="400"/>
      <c r="AB3857" s="400"/>
      <c r="AC3857" s="400"/>
      <c r="AD3857" s="400"/>
      <c r="AE3857" s="400"/>
      <c r="AF3857" s="400"/>
      <c r="AG3857" s="408"/>
      <c r="AH3857" s="400"/>
      <c r="AI3857" s="400"/>
      <c r="AJ3857" s="400"/>
      <c r="AK3857" s="400"/>
      <c r="AL3857" s="6"/>
      <c r="AM3857" s="6"/>
      <c r="AN3857" s="8"/>
    </row>
    <row r="3858" spans="1:40">
      <c r="A3858" s="725"/>
      <c r="B3858" s="727"/>
      <c r="C3858" s="726"/>
      <c r="D3858" s="726"/>
      <c r="E3858" s="400"/>
      <c r="F3858" s="401"/>
      <c r="G3858" s="400"/>
      <c r="H3858" s="400"/>
      <c r="I3858" s="400"/>
      <c r="J3858" s="409"/>
      <c r="K3858" s="400"/>
      <c r="L3858" s="400"/>
      <c r="M3858" s="400"/>
      <c r="N3858" s="400"/>
      <c r="O3858" s="400"/>
      <c r="P3858" s="400"/>
      <c r="Q3858" s="400"/>
      <c r="R3858" s="400"/>
      <c r="S3858" s="400"/>
      <c r="T3858" s="400"/>
      <c r="V3858" s="403"/>
      <c r="W3858" s="403"/>
      <c r="X3858" s="403"/>
      <c r="Y3858" s="400"/>
      <c r="Z3858" s="400"/>
      <c r="AA3858" s="400"/>
      <c r="AB3858" s="400"/>
      <c r="AC3858" s="400"/>
      <c r="AD3858" s="400"/>
      <c r="AE3858" s="400"/>
      <c r="AF3858" s="400"/>
      <c r="AG3858" s="408"/>
      <c r="AH3858" s="400"/>
      <c r="AI3858" s="400"/>
      <c r="AJ3858" s="400"/>
      <c r="AK3858" s="400"/>
      <c r="AL3858" s="6"/>
      <c r="AM3858" s="6"/>
      <c r="AN3858" s="8"/>
    </row>
    <row r="3859" spans="1:40">
      <c r="A3859" s="725"/>
      <c r="B3859" s="727"/>
      <c r="C3859" s="726"/>
      <c r="D3859" s="726"/>
      <c r="E3859" s="400"/>
      <c r="F3859" s="401"/>
      <c r="G3859" s="400"/>
      <c r="H3859" s="400"/>
      <c r="I3859" s="400"/>
      <c r="J3859" s="409"/>
      <c r="K3859" s="400"/>
      <c r="L3859" s="400"/>
      <c r="M3859" s="400"/>
      <c r="N3859" s="400"/>
      <c r="O3859" s="400"/>
      <c r="P3859" s="400"/>
      <c r="Q3859" s="400"/>
      <c r="R3859" s="400"/>
      <c r="S3859" s="400"/>
      <c r="T3859" s="400"/>
      <c r="V3859" s="403"/>
      <c r="W3859" s="403"/>
      <c r="X3859" s="403"/>
      <c r="Y3859" s="400"/>
      <c r="Z3859" s="400"/>
      <c r="AA3859" s="400"/>
      <c r="AB3859" s="400"/>
      <c r="AC3859" s="400"/>
      <c r="AD3859" s="400"/>
      <c r="AE3859" s="400"/>
      <c r="AF3859" s="400"/>
      <c r="AG3859" s="408"/>
      <c r="AH3859" s="400"/>
      <c r="AI3859" s="400"/>
      <c r="AJ3859" s="400"/>
      <c r="AK3859" s="400"/>
      <c r="AL3859" s="6"/>
      <c r="AM3859" s="6"/>
      <c r="AN3859" s="8"/>
    </row>
    <row r="3860" spans="1:40">
      <c r="A3860" s="725"/>
      <c r="B3860" s="727"/>
      <c r="C3860" s="726"/>
      <c r="D3860" s="726"/>
      <c r="E3860" s="400"/>
      <c r="F3860" s="401"/>
      <c r="G3860" s="400"/>
      <c r="H3860" s="400"/>
      <c r="I3860" s="400"/>
      <c r="J3860" s="409"/>
      <c r="K3860" s="400"/>
      <c r="L3860" s="400"/>
      <c r="M3860" s="400"/>
      <c r="N3860" s="400"/>
      <c r="O3860" s="400"/>
      <c r="P3860" s="400"/>
      <c r="Q3860" s="400"/>
      <c r="R3860" s="400"/>
      <c r="S3860" s="400"/>
      <c r="T3860" s="400"/>
      <c r="V3860" s="403"/>
      <c r="W3860" s="403"/>
      <c r="X3860" s="403"/>
      <c r="Y3860" s="400"/>
      <c r="Z3860" s="400"/>
      <c r="AA3860" s="400"/>
      <c r="AB3860" s="400"/>
      <c r="AC3860" s="400"/>
      <c r="AD3860" s="400"/>
      <c r="AE3860" s="400"/>
      <c r="AF3860" s="400"/>
      <c r="AG3860" s="408"/>
      <c r="AH3860" s="400"/>
      <c r="AI3860" s="400"/>
      <c r="AJ3860" s="400"/>
      <c r="AK3860" s="400"/>
      <c r="AL3860" s="6"/>
      <c r="AM3860" s="6"/>
      <c r="AN3860" s="8"/>
    </row>
    <row r="3861" spans="1:40">
      <c r="A3861" s="725"/>
      <c r="B3861" s="727"/>
      <c r="C3861" s="726"/>
      <c r="D3861" s="726"/>
      <c r="E3861" s="400"/>
      <c r="F3861" s="401"/>
      <c r="G3861" s="400"/>
      <c r="H3861" s="400"/>
      <c r="I3861" s="400"/>
      <c r="J3861" s="409"/>
      <c r="K3861" s="400"/>
      <c r="L3861" s="400"/>
      <c r="M3861" s="400"/>
      <c r="N3861" s="400"/>
      <c r="O3861" s="400"/>
      <c r="P3861" s="400"/>
      <c r="Q3861" s="400"/>
      <c r="R3861" s="400"/>
      <c r="S3861" s="400"/>
      <c r="T3861" s="400"/>
      <c r="W3861" s="403"/>
      <c r="X3861" s="403"/>
      <c r="Y3861" s="400"/>
      <c r="Z3861" s="400"/>
      <c r="AA3861" s="400"/>
      <c r="AB3861" s="400"/>
      <c r="AC3861" s="400"/>
      <c r="AD3861" s="400"/>
      <c r="AE3861" s="400"/>
      <c r="AF3861" s="400"/>
      <c r="AG3861" s="408"/>
      <c r="AH3861" s="400"/>
      <c r="AI3861" s="400"/>
      <c r="AJ3861" s="400"/>
      <c r="AK3861" s="400"/>
      <c r="AL3861" s="6"/>
      <c r="AM3861" s="6"/>
      <c r="AN3861" s="8"/>
    </row>
    <row r="3862" spans="1:40">
      <c r="A3862" s="725"/>
      <c r="B3862" s="727"/>
      <c r="C3862" s="726"/>
      <c r="D3862" s="726"/>
      <c r="E3862" s="400"/>
      <c r="F3862" s="401"/>
      <c r="G3862" s="400"/>
      <c r="H3862" s="400"/>
      <c r="I3862" s="400"/>
      <c r="J3862" s="409"/>
      <c r="K3862" s="400"/>
      <c r="L3862" s="400"/>
      <c r="M3862" s="400"/>
      <c r="N3862" s="400"/>
      <c r="O3862" s="400"/>
      <c r="P3862" s="400"/>
      <c r="Q3862" s="400"/>
      <c r="R3862" s="400"/>
      <c r="S3862" s="400"/>
      <c r="T3862" s="400"/>
      <c r="V3862" s="403"/>
      <c r="W3862" s="403"/>
      <c r="X3862" s="403"/>
      <c r="Y3862" s="400"/>
      <c r="Z3862" s="400"/>
      <c r="AA3862" s="400"/>
      <c r="AB3862" s="400"/>
      <c r="AC3862" s="400"/>
      <c r="AD3862" s="400"/>
      <c r="AE3862" s="400"/>
      <c r="AF3862" s="400"/>
      <c r="AG3862" s="408"/>
      <c r="AH3862" s="400"/>
      <c r="AI3862" s="400"/>
      <c r="AJ3862" s="400"/>
      <c r="AK3862" s="400"/>
      <c r="AL3862" s="6"/>
      <c r="AM3862" s="6"/>
      <c r="AN3862" s="8"/>
    </row>
    <row r="3863" spans="1:40">
      <c r="A3863" s="725"/>
      <c r="B3863" s="727"/>
      <c r="C3863" s="726"/>
      <c r="D3863" s="726"/>
      <c r="E3863" s="400"/>
      <c r="F3863" s="401"/>
      <c r="G3863" s="400"/>
      <c r="H3863" s="400"/>
      <c r="I3863" s="400"/>
      <c r="J3863" s="409"/>
      <c r="K3863" s="400"/>
      <c r="L3863" s="400"/>
      <c r="M3863" s="400"/>
      <c r="N3863" s="400"/>
      <c r="O3863" s="400"/>
      <c r="P3863" s="400"/>
      <c r="Q3863" s="400"/>
      <c r="R3863" s="400"/>
      <c r="S3863" s="400"/>
      <c r="T3863" s="400"/>
      <c r="V3863" s="403"/>
      <c r="W3863" s="403"/>
      <c r="X3863" s="403"/>
      <c r="Y3863" s="400"/>
      <c r="Z3863" s="400"/>
      <c r="AA3863" s="400"/>
      <c r="AB3863" s="400"/>
      <c r="AC3863" s="400"/>
      <c r="AD3863" s="400"/>
      <c r="AE3863" s="400"/>
      <c r="AF3863" s="400"/>
      <c r="AG3863" s="408"/>
      <c r="AH3863" s="400"/>
      <c r="AI3863" s="400"/>
      <c r="AJ3863" s="400"/>
      <c r="AK3863" s="400"/>
      <c r="AL3863" s="6"/>
      <c r="AM3863" s="6"/>
      <c r="AN3863" s="8"/>
    </row>
    <row r="3864" spans="1:40">
      <c r="A3864" s="725"/>
      <c r="B3864" s="727"/>
      <c r="C3864" s="726"/>
      <c r="D3864" s="726"/>
      <c r="E3864" s="400"/>
      <c r="F3864" s="401"/>
      <c r="G3864" s="400"/>
      <c r="H3864" s="400"/>
      <c r="I3864" s="400"/>
      <c r="J3864" s="409"/>
      <c r="K3864" s="400"/>
      <c r="L3864" s="400"/>
      <c r="M3864" s="400"/>
      <c r="N3864" s="400"/>
      <c r="O3864" s="400"/>
      <c r="P3864" s="400"/>
      <c r="Q3864" s="400"/>
      <c r="R3864" s="400"/>
      <c r="S3864" s="400"/>
      <c r="T3864" s="400"/>
      <c r="V3864" s="403"/>
      <c r="W3864" s="403"/>
      <c r="X3864" s="403"/>
      <c r="Y3864" s="400"/>
      <c r="Z3864" s="400"/>
      <c r="AA3864" s="400"/>
      <c r="AB3864" s="400"/>
      <c r="AC3864" s="400"/>
      <c r="AD3864" s="400"/>
      <c r="AE3864" s="400"/>
      <c r="AF3864" s="400"/>
      <c r="AG3864" s="408"/>
      <c r="AH3864" s="400"/>
      <c r="AI3864" s="400"/>
      <c r="AJ3864" s="400"/>
      <c r="AK3864" s="400"/>
      <c r="AL3864" s="6"/>
      <c r="AM3864" s="6"/>
      <c r="AN3864" s="8"/>
    </row>
    <row r="3865" spans="1:40">
      <c r="A3865" s="725"/>
      <c r="B3865" s="727"/>
      <c r="C3865" s="726"/>
      <c r="D3865" s="726"/>
      <c r="E3865" s="400"/>
      <c r="F3865" s="401"/>
      <c r="G3865" s="400"/>
      <c r="H3865" s="400"/>
      <c r="I3865" s="400"/>
      <c r="J3865" s="409"/>
      <c r="K3865" s="400"/>
      <c r="L3865" s="400"/>
      <c r="M3865" s="400"/>
      <c r="N3865" s="400"/>
      <c r="O3865" s="400"/>
      <c r="P3865" s="400"/>
      <c r="Q3865" s="400"/>
      <c r="R3865" s="400"/>
      <c r="S3865" s="400"/>
      <c r="T3865" s="400"/>
      <c r="V3865" s="403"/>
      <c r="W3865" s="403"/>
      <c r="X3865" s="403"/>
      <c r="Y3865" s="400"/>
      <c r="Z3865" s="400"/>
      <c r="AA3865" s="400"/>
      <c r="AB3865" s="400"/>
      <c r="AC3865" s="400"/>
      <c r="AD3865" s="400"/>
      <c r="AE3865" s="400"/>
      <c r="AF3865" s="400"/>
      <c r="AG3865" s="408"/>
      <c r="AH3865" s="400"/>
      <c r="AI3865" s="400"/>
      <c r="AJ3865" s="400"/>
      <c r="AK3865" s="400"/>
      <c r="AL3865" s="6"/>
      <c r="AM3865" s="6"/>
      <c r="AN3865" s="8"/>
    </row>
    <row r="3866" spans="1:40">
      <c r="A3866" s="725"/>
      <c r="B3866" s="727"/>
      <c r="C3866" s="726"/>
      <c r="D3866" s="726"/>
      <c r="E3866" s="400"/>
      <c r="F3866" s="401"/>
      <c r="G3866" s="400"/>
      <c r="H3866" s="400"/>
      <c r="I3866" s="400"/>
      <c r="J3866" s="409"/>
      <c r="K3866" s="400"/>
      <c r="L3866" s="400"/>
      <c r="M3866" s="400"/>
      <c r="N3866" s="400"/>
      <c r="O3866" s="400"/>
      <c r="P3866" s="400"/>
      <c r="Q3866" s="400"/>
      <c r="R3866" s="400"/>
      <c r="S3866" s="400"/>
      <c r="T3866" s="400"/>
      <c r="V3866" s="403"/>
      <c r="W3866" s="403"/>
      <c r="X3866" s="403"/>
      <c r="Y3866" s="400"/>
      <c r="Z3866" s="400"/>
      <c r="AA3866" s="400"/>
      <c r="AB3866" s="400"/>
      <c r="AC3866" s="400"/>
      <c r="AD3866" s="400"/>
      <c r="AE3866" s="400"/>
      <c r="AF3866" s="400"/>
      <c r="AG3866" s="408"/>
      <c r="AH3866" s="400"/>
      <c r="AI3866" s="400"/>
      <c r="AJ3866" s="400"/>
      <c r="AK3866" s="400"/>
      <c r="AL3866" s="6"/>
      <c r="AM3866" s="6"/>
      <c r="AN3866" s="8"/>
    </row>
    <row r="3867" spans="1:40">
      <c r="A3867" s="725"/>
      <c r="B3867" s="727"/>
      <c r="C3867" s="726"/>
      <c r="D3867" s="726"/>
      <c r="E3867" s="400"/>
      <c r="F3867" s="401"/>
      <c r="G3867" s="400"/>
      <c r="H3867" s="400"/>
      <c r="I3867" s="400"/>
      <c r="J3867" s="409"/>
      <c r="K3867" s="400"/>
      <c r="L3867" s="400"/>
      <c r="M3867" s="400"/>
      <c r="N3867" s="400"/>
      <c r="O3867" s="400"/>
      <c r="P3867" s="400"/>
      <c r="Q3867" s="400"/>
      <c r="R3867" s="400"/>
      <c r="S3867" s="400"/>
      <c r="T3867" s="400"/>
      <c r="V3867" s="403"/>
      <c r="W3867" s="403"/>
      <c r="X3867" s="403"/>
      <c r="Y3867" s="400"/>
      <c r="Z3867" s="400"/>
      <c r="AA3867" s="400"/>
      <c r="AB3867" s="400"/>
      <c r="AC3867" s="400"/>
      <c r="AD3867" s="400"/>
      <c r="AE3867" s="400"/>
      <c r="AF3867" s="400"/>
      <c r="AG3867" s="408"/>
      <c r="AH3867" s="400"/>
      <c r="AI3867" s="400"/>
      <c r="AJ3867" s="400"/>
      <c r="AK3867" s="400"/>
      <c r="AL3867" s="6"/>
      <c r="AM3867" s="6"/>
      <c r="AN3867" s="8"/>
    </row>
    <row r="3868" spans="1:40">
      <c r="A3868" s="725"/>
      <c r="B3868" s="727"/>
      <c r="C3868" s="726"/>
      <c r="D3868" s="726"/>
      <c r="E3868" s="400"/>
      <c r="F3868" s="401"/>
      <c r="G3868" s="400"/>
      <c r="H3868" s="400"/>
      <c r="I3868" s="400"/>
      <c r="J3868" s="409"/>
      <c r="K3868" s="400"/>
      <c r="L3868" s="400"/>
      <c r="M3868" s="400"/>
      <c r="N3868" s="400"/>
      <c r="O3868" s="400"/>
      <c r="P3868" s="400"/>
      <c r="Q3868" s="400"/>
      <c r="R3868" s="400"/>
      <c r="S3868" s="400"/>
      <c r="T3868" s="400"/>
      <c r="V3868" s="403"/>
      <c r="W3868" s="403"/>
      <c r="X3868" s="403"/>
      <c r="Y3868" s="400"/>
      <c r="Z3868" s="400"/>
      <c r="AA3868" s="400"/>
      <c r="AB3868" s="400"/>
      <c r="AC3868" s="400"/>
      <c r="AD3868" s="400"/>
      <c r="AE3868" s="400"/>
      <c r="AF3868" s="400"/>
      <c r="AG3868" s="408"/>
      <c r="AH3868" s="400"/>
      <c r="AI3868" s="400"/>
      <c r="AJ3868" s="400"/>
      <c r="AK3868" s="400"/>
      <c r="AL3868" s="6"/>
      <c r="AM3868" s="6"/>
      <c r="AN3868" s="8"/>
    </row>
    <row r="3869" spans="1:40">
      <c r="A3869" s="725"/>
      <c r="B3869" s="727"/>
      <c r="C3869" s="726"/>
      <c r="D3869" s="726"/>
      <c r="E3869" s="400"/>
      <c r="F3869" s="401"/>
      <c r="G3869" s="400"/>
      <c r="H3869" s="400"/>
      <c r="I3869" s="400"/>
      <c r="J3869" s="409"/>
      <c r="K3869" s="400"/>
      <c r="L3869" s="400"/>
      <c r="M3869" s="400"/>
      <c r="N3869" s="400"/>
      <c r="O3869" s="400"/>
      <c r="P3869" s="400"/>
      <c r="Q3869" s="400"/>
      <c r="R3869" s="400"/>
      <c r="S3869" s="400"/>
      <c r="T3869" s="400"/>
      <c r="V3869" s="403"/>
      <c r="W3869" s="403"/>
      <c r="X3869" s="403"/>
      <c r="Y3869" s="400"/>
      <c r="Z3869" s="400"/>
      <c r="AA3869" s="400"/>
      <c r="AB3869" s="400"/>
      <c r="AC3869" s="400"/>
      <c r="AD3869" s="400"/>
      <c r="AE3869" s="400"/>
      <c r="AF3869" s="400"/>
      <c r="AG3869" s="408"/>
      <c r="AH3869" s="400"/>
      <c r="AI3869" s="400"/>
      <c r="AJ3869" s="400"/>
      <c r="AK3869" s="400"/>
      <c r="AL3869" s="6"/>
      <c r="AM3869" s="6"/>
      <c r="AN3869" s="8"/>
    </row>
    <row r="3870" spans="1:40">
      <c r="A3870" s="725"/>
      <c r="B3870" s="727"/>
      <c r="C3870" s="726"/>
      <c r="D3870" s="726"/>
      <c r="E3870" s="400"/>
      <c r="F3870" s="401"/>
      <c r="G3870" s="400"/>
      <c r="H3870" s="400"/>
      <c r="I3870" s="400"/>
      <c r="J3870" s="409"/>
      <c r="K3870" s="400"/>
      <c r="L3870" s="400"/>
      <c r="M3870" s="400"/>
      <c r="N3870" s="400"/>
      <c r="O3870" s="400"/>
      <c r="P3870" s="400"/>
      <c r="Q3870" s="400"/>
      <c r="R3870" s="400"/>
      <c r="S3870" s="400"/>
      <c r="T3870" s="400"/>
      <c r="V3870" s="403"/>
      <c r="W3870" s="403"/>
      <c r="X3870" s="403"/>
      <c r="Y3870" s="400"/>
      <c r="Z3870" s="400"/>
      <c r="AA3870" s="400"/>
      <c r="AB3870" s="400"/>
      <c r="AC3870" s="400"/>
      <c r="AD3870" s="400"/>
      <c r="AE3870" s="400"/>
      <c r="AF3870" s="400"/>
      <c r="AG3870" s="408"/>
      <c r="AH3870" s="400"/>
      <c r="AI3870" s="400"/>
      <c r="AJ3870" s="400"/>
      <c r="AK3870" s="400"/>
      <c r="AL3870" s="6"/>
      <c r="AM3870" s="6"/>
      <c r="AN3870" s="8"/>
    </row>
    <row r="3871" spans="1:40">
      <c r="A3871" s="725"/>
      <c r="B3871" s="727"/>
      <c r="C3871" s="726"/>
      <c r="D3871" s="726"/>
      <c r="E3871" s="400"/>
      <c r="F3871" s="401"/>
      <c r="G3871" s="400"/>
      <c r="H3871" s="400"/>
      <c r="I3871" s="400"/>
      <c r="J3871" s="409"/>
      <c r="K3871" s="400"/>
      <c r="L3871" s="400"/>
      <c r="M3871" s="400"/>
      <c r="N3871" s="400"/>
      <c r="O3871" s="400"/>
      <c r="P3871" s="400"/>
      <c r="Q3871" s="400"/>
      <c r="R3871" s="400"/>
      <c r="S3871" s="400"/>
      <c r="T3871" s="400"/>
      <c r="V3871" s="403"/>
      <c r="W3871" s="403"/>
      <c r="X3871" s="403"/>
      <c r="Y3871" s="400"/>
      <c r="Z3871" s="400"/>
      <c r="AA3871" s="400"/>
      <c r="AB3871" s="400"/>
      <c r="AC3871" s="400"/>
      <c r="AD3871" s="400"/>
      <c r="AE3871" s="400"/>
      <c r="AF3871" s="400"/>
      <c r="AG3871" s="408"/>
      <c r="AH3871" s="400"/>
      <c r="AI3871" s="400"/>
      <c r="AJ3871" s="400"/>
      <c r="AK3871" s="400"/>
      <c r="AL3871" s="6"/>
      <c r="AM3871" s="6"/>
      <c r="AN3871" s="8"/>
    </row>
    <row r="3872" spans="1:40">
      <c r="A3872" s="725"/>
      <c r="B3872" s="727"/>
      <c r="C3872" s="726"/>
      <c r="D3872" s="726"/>
      <c r="E3872" s="400"/>
      <c r="F3872" s="401"/>
      <c r="G3872" s="400"/>
      <c r="H3872" s="400"/>
      <c r="I3872" s="400"/>
      <c r="J3872" s="409"/>
      <c r="K3872" s="400"/>
      <c r="L3872" s="400"/>
      <c r="M3872" s="400"/>
      <c r="N3872" s="400"/>
      <c r="O3872" s="400"/>
      <c r="P3872" s="400"/>
      <c r="Q3872" s="400"/>
      <c r="R3872" s="400"/>
      <c r="S3872" s="400"/>
      <c r="T3872" s="400"/>
      <c r="V3872" s="403"/>
      <c r="W3872" s="403"/>
      <c r="X3872" s="403"/>
      <c r="Y3872" s="400"/>
      <c r="Z3872" s="400"/>
      <c r="AA3872" s="400"/>
      <c r="AB3872" s="400"/>
      <c r="AC3872" s="400"/>
      <c r="AD3872" s="400"/>
      <c r="AE3872" s="400"/>
      <c r="AF3872" s="400"/>
      <c r="AG3872" s="408"/>
      <c r="AH3872" s="400"/>
      <c r="AI3872" s="400"/>
      <c r="AJ3872" s="400"/>
      <c r="AK3872" s="400"/>
      <c r="AL3872" s="6"/>
      <c r="AM3872" s="6"/>
      <c r="AN3872" s="8"/>
    </row>
    <row r="3873" spans="1:40">
      <c r="A3873" s="725"/>
      <c r="B3873" s="727"/>
      <c r="C3873" s="726"/>
      <c r="D3873" s="726"/>
      <c r="E3873" s="400"/>
      <c r="F3873" s="401"/>
      <c r="G3873" s="400"/>
      <c r="H3873" s="400"/>
      <c r="I3873" s="400"/>
      <c r="J3873" s="409"/>
      <c r="K3873" s="400"/>
      <c r="L3873" s="400"/>
      <c r="M3873" s="400"/>
      <c r="N3873" s="400"/>
      <c r="O3873" s="400"/>
      <c r="P3873" s="400"/>
      <c r="Q3873" s="400"/>
      <c r="R3873" s="400"/>
      <c r="S3873" s="400"/>
      <c r="T3873" s="400"/>
      <c r="V3873" s="403"/>
      <c r="W3873" s="403"/>
      <c r="X3873" s="403"/>
      <c r="Y3873" s="400"/>
      <c r="Z3873" s="400"/>
      <c r="AA3873" s="400"/>
      <c r="AB3873" s="400"/>
      <c r="AC3873" s="400"/>
      <c r="AD3873" s="400"/>
      <c r="AE3873" s="400"/>
      <c r="AF3873" s="400"/>
      <c r="AG3873" s="408"/>
      <c r="AH3873" s="400"/>
      <c r="AI3873" s="400"/>
      <c r="AJ3873" s="400"/>
      <c r="AK3873" s="400"/>
      <c r="AL3873" s="6"/>
      <c r="AM3873" s="6"/>
      <c r="AN3873" s="8"/>
    </row>
    <row r="3874" spans="1:40">
      <c r="A3874" s="725"/>
      <c r="B3874" s="727"/>
      <c r="C3874" s="726"/>
      <c r="D3874" s="726"/>
      <c r="E3874" s="400"/>
      <c r="F3874" s="401"/>
      <c r="G3874" s="400"/>
      <c r="H3874" s="400"/>
      <c r="I3874" s="400"/>
      <c r="J3874" s="409"/>
      <c r="K3874" s="400"/>
      <c r="L3874" s="400"/>
      <c r="M3874" s="400"/>
      <c r="N3874" s="400"/>
      <c r="O3874" s="400"/>
      <c r="P3874" s="400"/>
      <c r="Q3874" s="400"/>
      <c r="R3874" s="400"/>
      <c r="S3874" s="400"/>
      <c r="T3874" s="400"/>
      <c r="V3874" s="403"/>
      <c r="W3874" s="403"/>
      <c r="X3874" s="403"/>
      <c r="Y3874" s="400"/>
      <c r="Z3874" s="400"/>
      <c r="AA3874" s="400"/>
      <c r="AB3874" s="400"/>
      <c r="AC3874" s="400"/>
      <c r="AD3874" s="400"/>
      <c r="AE3874" s="400"/>
      <c r="AF3874" s="400"/>
      <c r="AG3874" s="408"/>
      <c r="AH3874" s="400"/>
      <c r="AI3874" s="400"/>
      <c r="AJ3874" s="400"/>
      <c r="AK3874" s="400"/>
      <c r="AL3874" s="6"/>
      <c r="AM3874" s="6"/>
      <c r="AN3874" s="8"/>
    </row>
    <row r="3875" spans="1:40">
      <c r="A3875" s="725"/>
      <c r="B3875" s="727"/>
      <c r="C3875" s="726"/>
      <c r="D3875" s="726"/>
      <c r="E3875" s="400"/>
      <c r="F3875" s="401"/>
      <c r="G3875" s="400"/>
      <c r="H3875" s="400"/>
      <c r="I3875" s="400"/>
      <c r="J3875" s="409"/>
      <c r="K3875" s="400"/>
      <c r="L3875" s="400"/>
      <c r="M3875" s="400"/>
      <c r="N3875" s="400"/>
      <c r="O3875" s="400"/>
      <c r="P3875" s="400"/>
      <c r="Q3875" s="400"/>
      <c r="R3875" s="400"/>
      <c r="S3875" s="400"/>
      <c r="T3875" s="400"/>
      <c r="V3875" s="403"/>
      <c r="W3875" s="403"/>
      <c r="X3875" s="403"/>
      <c r="Y3875" s="400"/>
      <c r="Z3875" s="400"/>
      <c r="AA3875" s="400"/>
      <c r="AB3875" s="400"/>
      <c r="AC3875" s="400"/>
      <c r="AD3875" s="400"/>
      <c r="AE3875" s="400"/>
      <c r="AF3875" s="400"/>
      <c r="AG3875" s="408"/>
      <c r="AH3875" s="400"/>
      <c r="AI3875" s="400"/>
      <c r="AJ3875" s="400"/>
      <c r="AK3875" s="400"/>
      <c r="AL3875" s="6"/>
      <c r="AM3875" s="6"/>
      <c r="AN3875" s="8"/>
    </row>
    <row r="3876" spans="1:40">
      <c r="A3876" s="725"/>
      <c r="B3876" s="727"/>
      <c r="C3876" s="726"/>
      <c r="D3876" s="726"/>
      <c r="E3876" s="400"/>
      <c r="F3876" s="401"/>
      <c r="G3876" s="400"/>
      <c r="H3876" s="400"/>
      <c r="I3876" s="400"/>
      <c r="J3876" s="409"/>
      <c r="K3876" s="400"/>
      <c r="L3876" s="400"/>
      <c r="M3876" s="400"/>
      <c r="N3876" s="400"/>
      <c r="O3876" s="400"/>
      <c r="P3876" s="400"/>
      <c r="Q3876" s="400"/>
      <c r="R3876" s="400"/>
      <c r="S3876" s="400"/>
      <c r="T3876" s="400"/>
      <c r="V3876" s="403"/>
      <c r="W3876" s="403"/>
      <c r="X3876" s="403"/>
      <c r="Y3876" s="400"/>
      <c r="Z3876" s="400"/>
      <c r="AA3876" s="400"/>
      <c r="AB3876" s="400"/>
      <c r="AC3876" s="400"/>
      <c r="AD3876" s="400"/>
      <c r="AE3876" s="400"/>
      <c r="AF3876" s="400"/>
      <c r="AG3876" s="408"/>
      <c r="AH3876" s="400"/>
      <c r="AI3876" s="400"/>
      <c r="AJ3876" s="400"/>
      <c r="AK3876" s="400"/>
      <c r="AL3876" s="6"/>
      <c r="AM3876" s="6"/>
      <c r="AN3876" s="8"/>
    </row>
    <row r="3877" spans="1:40">
      <c r="A3877" s="725"/>
      <c r="B3877" s="727"/>
      <c r="C3877" s="726"/>
      <c r="D3877" s="726"/>
      <c r="E3877" s="400"/>
      <c r="F3877" s="401"/>
      <c r="G3877" s="400"/>
      <c r="H3877" s="400"/>
      <c r="I3877" s="400"/>
      <c r="J3877" s="409"/>
      <c r="K3877" s="400"/>
      <c r="L3877" s="400"/>
      <c r="M3877" s="400"/>
      <c r="N3877" s="400"/>
      <c r="O3877" s="400"/>
      <c r="P3877" s="400"/>
      <c r="Q3877" s="400"/>
      <c r="R3877" s="400"/>
      <c r="S3877" s="400"/>
      <c r="T3877" s="400"/>
      <c r="V3877" s="403"/>
      <c r="W3877" s="403"/>
      <c r="X3877" s="403"/>
      <c r="Y3877" s="400"/>
      <c r="Z3877" s="400"/>
      <c r="AA3877" s="400"/>
      <c r="AB3877" s="400"/>
      <c r="AC3877" s="400"/>
      <c r="AD3877" s="400"/>
      <c r="AE3877" s="400"/>
      <c r="AF3877" s="400"/>
      <c r="AG3877" s="408"/>
      <c r="AH3877" s="400"/>
      <c r="AI3877" s="400"/>
      <c r="AJ3877" s="400"/>
      <c r="AK3877" s="400"/>
      <c r="AL3877" s="6"/>
      <c r="AM3877" s="6"/>
      <c r="AN3877" s="8"/>
    </row>
    <row r="3878" spans="1:40">
      <c r="A3878" s="725"/>
      <c r="B3878" s="727"/>
      <c r="C3878" s="726"/>
      <c r="D3878" s="726"/>
      <c r="E3878" s="400"/>
      <c r="F3878" s="401"/>
      <c r="G3878" s="400"/>
      <c r="H3878" s="400"/>
      <c r="I3878" s="400"/>
      <c r="J3878" s="409"/>
      <c r="K3878" s="400"/>
      <c r="L3878" s="400"/>
      <c r="M3878" s="400"/>
      <c r="N3878" s="400"/>
      <c r="O3878" s="400"/>
      <c r="P3878" s="400"/>
      <c r="Q3878" s="400"/>
      <c r="R3878" s="400"/>
      <c r="S3878" s="400"/>
      <c r="T3878" s="400"/>
      <c r="V3878" s="403"/>
      <c r="W3878" s="403"/>
      <c r="X3878" s="403"/>
      <c r="Y3878" s="400"/>
      <c r="Z3878" s="400"/>
      <c r="AA3878" s="400"/>
      <c r="AB3878" s="400"/>
      <c r="AC3878" s="400"/>
      <c r="AD3878" s="400"/>
      <c r="AE3878" s="400"/>
      <c r="AF3878" s="400"/>
      <c r="AG3878" s="408"/>
      <c r="AH3878" s="400"/>
      <c r="AI3878" s="400"/>
      <c r="AJ3878" s="400"/>
      <c r="AK3878" s="400"/>
      <c r="AL3878" s="6"/>
      <c r="AM3878" s="6"/>
      <c r="AN3878" s="8"/>
    </row>
    <row r="3879" spans="1:40">
      <c r="A3879" s="725"/>
      <c r="B3879" s="727"/>
      <c r="C3879" s="726"/>
      <c r="D3879" s="726"/>
      <c r="E3879" s="400"/>
      <c r="F3879" s="401"/>
      <c r="G3879" s="400"/>
      <c r="H3879" s="400"/>
      <c r="I3879" s="400"/>
      <c r="J3879" s="409"/>
      <c r="K3879" s="400"/>
      <c r="L3879" s="400"/>
      <c r="M3879" s="400"/>
      <c r="N3879" s="400"/>
      <c r="O3879" s="400"/>
      <c r="P3879" s="400"/>
      <c r="Q3879" s="400"/>
      <c r="R3879" s="400"/>
      <c r="S3879" s="400"/>
      <c r="T3879" s="400"/>
      <c r="V3879" s="403"/>
      <c r="W3879" s="403"/>
      <c r="X3879" s="403"/>
      <c r="Y3879" s="400"/>
      <c r="Z3879" s="400"/>
      <c r="AA3879" s="400"/>
      <c r="AB3879" s="400"/>
      <c r="AC3879" s="400"/>
      <c r="AD3879" s="400"/>
      <c r="AE3879" s="400"/>
      <c r="AF3879" s="400"/>
      <c r="AG3879" s="408"/>
      <c r="AH3879" s="400"/>
      <c r="AI3879" s="400"/>
      <c r="AJ3879" s="400"/>
      <c r="AK3879" s="400"/>
      <c r="AL3879" s="6"/>
      <c r="AM3879" s="6"/>
      <c r="AN3879" s="8"/>
    </row>
    <row r="3880" spans="1:40">
      <c r="A3880" s="725"/>
      <c r="B3880" s="727"/>
      <c r="C3880" s="726"/>
      <c r="D3880" s="726"/>
      <c r="E3880" s="400"/>
      <c r="F3880" s="401"/>
      <c r="G3880" s="400"/>
      <c r="H3880" s="400"/>
      <c r="I3880" s="400"/>
      <c r="J3880" s="409"/>
      <c r="K3880" s="400"/>
      <c r="L3880" s="400"/>
      <c r="M3880" s="400"/>
      <c r="N3880" s="400"/>
      <c r="O3880" s="400"/>
      <c r="P3880" s="400"/>
      <c r="Q3880" s="400"/>
      <c r="R3880" s="400"/>
      <c r="S3880" s="400"/>
      <c r="T3880" s="400"/>
      <c r="V3880" s="403"/>
      <c r="W3880" s="403"/>
      <c r="X3880" s="403"/>
      <c r="Y3880" s="400"/>
      <c r="Z3880" s="400"/>
      <c r="AA3880" s="400"/>
      <c r="AB3880" s="400"/>
      <c r="AC3880" s="400"/>
      <c r="AD3880" s="400"/>
      <c r="AE3880" s="400"/>
      <c r="AF3880" s="400"/>
      <c r="AG3880" s="408"/>
      <c r="AH3880" s="400"/>
      <c r="AI3880" s="400"/>
      <c r="AJ3880" s="400"/>
      <c r="AK3880" s="400"/>
      <c r="AL3880" s="6"/>
      <c r="AM3880" s="6"/>
      <c r="AN3880" s="8"/>
    </row>
    <row r="3881" spans="1:40">
      <c r="A3881" s="725"/>
      <c r="B3881" s="727"/>
      <c r="C3881" s="726"/>
      <c r="D3881" s="726"/>
      <c r="E3881" s="400"/>
      <c r="F3881" s="401"/>
      <c r="G3881" s="400"/>
      <c r="H3881" s="400"/>
      <c r="I3881" s="400"/>
      <c r="J3881" s="409"/>
      <c r="K3881" s="400"/>
      <c r="L3881" s="400"/>
      <c r="M3881" s="400"/>
      <c r="N3881" s="400"/>
      <c r="O3881" s="400"/>
      <c r="P3881" s="400"/>
      <c r="Q3881" s="400"/>
      <c r="R3881" s="400"/>
      <c r="S3881" s="400"/>
      <c r="T3881" s="400"/>
      <c r="V3881" s="403"/>
      <c r="W3881" s="403"/>
      <c r="X3881" s="403"/>
      <c r="Y3881" s="400"/>
      <c r="Z3881" s="400"/>
      <c r="AA3881" s="400"/>
      <c r="AB3881" s="400"/>
      <c r="AC3881" s="400"/>
      <c r="AD3881" s="400"/>
      <c r="AE3881" s="400"/>
      <c r="AF3881" s="400"/>
      <c r="AG3881" s="408"/>
      <c r="AH3881" s="400"/>
      <c r="AI3881" s="400"/>
      <c r="AJ3881" s="400"/>
      <c r="AK3881" s="400"/>
      <c r="AL3881" s="6"/>
      <c r="AM3881" s="6"/>
      <c r="AN3881" s="8"/>
    </row>
    <row r="3882" spans="1:40">
      <c r="A3882" s="725"/>
      <c r="B3882" s="727"/>
      <c r="C3882" s="726"/>
      <c r="D3882" s="726"/>
      <c r="E3882" s="400"/>
      <c r="F3882" s="401"/>
      <c r="G3882" s="400"/>
      <c r="H3882" s="400"/>
      <c r="I3882" s="400"/>
      <c r="J3882" s="409"/>
      <c r="K3882" s="400"/>
      <c r="L3882" s="400"/>
      <c r="M3882" s="400"/>
      <c r="N3882" s="400"/>
      <c r="O3882" s="400"/>
      <c r="P3882" s="400"/>
      <c r="Q3882" s="400"/>
      <c r="R3882" s="400"/>
      <c r="S3882" s="400"/>
      <c r="T3882" s="400"/>
      <c r="V3882" s="403"/>
      <c r="W3882" s="403"/>
      <c r="X3882" s="403"/>
      <c r="Y3882" s="400"/>
      <c r="Z3882" s="400"/>
      <c r="AA3882" s="400"/>
      <c r="AB3882" s="400"/>
      <c r="AC3882" s="400"/>
      <c r="AD3882" s="400"/>
      <c r="AE3882" s="400"/>
      <c r="AF3882" s="400"/>
      <c r="AG3882" s="408"/>
      <c r="AH3882" s="400"/>
      <c r="AI3882" s="400"/>
      <c r="AJ3882" s="400"/>
      <c r="AK3882" s="400"/>
      <c r="AL3882" s="6"/>
      <c r="AM3882" s="6"/>
      <c r="AN3882" s="8"/>
    </row>
    <row r="3883" spans="1:40">
      <c r="A3883" s="725"/>
      <c r="B3883" s="727"/>
      <c r="C3883" s="726"/>
      <c r="D3883" s="726"/>
      <c r="E3883" s="400"/>
      <c r="F3883" s="401"/>
      <c r="G3883" s="400"/>
      <c r="H3883" s="400"/>
      <c r="I3883" s="400"/>
      <c r="J3883" s="409"/>
      <c r="K3883" s="400"/>
      <c r="L3883" s="400"/>
      <c r="M3883" s="400"/>
      <c r="N3883" s="400"/>
      <c r="O3883" s="400"/>
      <c r="P3883" s="400"/>
      <c r="Q3883" s="400"/>
      <c r="R3883" s="400"/>
      <c r="S3883" s="400"/>
      <c r="T3883" s="400"/>
      <c r="V3883" s="403"/>
      <c r="W3883" s="403"/>
      <c r="X3883" s="403"/>
      <c r="Y3883" s="400"/>
      <c r="Z3883" s="400"/>
      <c r="AA3883" s="400"/>
      <c r="AB3883" s="400"/>
      <c r="AC3883" s="400"/>
      <c r="AD3883" s="400"/>
      <c r="AE3883" s="400"/>
      <c r="AF3883" s="400"/>
      <c r="AG3883" s="408"/>
      <c r="AH3883" s="400"/>
      <c r="AI3883" s="400"/>
      <c r="AJ3883" s="400"/>
      <c r="AK3883" s="400"/>
      <c r="AL3883" s="6"/>
      <c r="AM3883" s="6"/>
      <c r="AN3883" s="8"/>
    </row>
    <row r="3884" spans="1:40">
      <c r="A3884" s="725"/>
      <c r="B3884" s="727"/>
      <c r="C3884" s="726"/>
      <c r="D3884" s="726"/>
      <c r="E3884" s="400"/>
      <c r="F3884" s="401"/>
      <c r="G3884" s="400"/>
      <c r="H3884" s="400"/>
      <c r="I3884" s="400"/>
      <c r="J3884" s="409"/>
      <c r="K3884" s="400"/>
      <c r="L3884" s="400"/>
      <c r="M3884" s="400"/>
      <c r="N3884" s="400"/>
      <c r="O3884" s="400"/>
      <c r="P3884" s="400"/>
      <c r="Q3884" s="400"/>
      <c r="R3884" s="400"/>
      <c r="S3884" s="400"/>
      <c r="T3884" s="400"/>
      <c r="V3884" s="403"/>
      <c r="W3884" s="403"/>
      <c r="X3884" s="403"/>
      <c r="Y3884" s="400"/>
      <c r="Z3884" s="400"/>
      <c r="AA3884" s="400"/>
      <c r="AB3884" s="400"/>
      <c r="AC3884" s="400"/>
      <c r="AD3884" s="400"/>
      <c r="AE3884" s="400"/>
      <c r="AF3884" s="400"/>
      <c r="AG3884" s="408"/>
      <c r="AH3884" s="400"/>
      <c r="AI3884" s="400"/>
      <c r="AJ3884" s="400"/>
      <c r="AK3884" s="400"/>
      <c r="AL3884" s="6"/>
      <c r="AM3884" s="6"/>
      <c r="AN3884" s="8"/>
    </row>
    <row r="3885" spans="1:40">
      <c r="A3885" s="725"/>
      <c r="B3885" s="727"/>
      <c r="C3885" s="726"/>
      <c r="D3885" s="726"/>
      <c r="E3885" s="400"/>
      <c r="F3885" s="401"/>
      <c r="G3885" s="400"/>
      <c r="H3885" s="400"/>
      <c r="I3885" s="400"/>
      <c r="J3885" s="409"/>
      <c r="K3885" s="400"/>
      <c r="L3885" s="400"/>
      <c r="M3885" s="400"/>
      <c r="N3885" s="400"/>
      <c r="O3885" s="400"/>
      <c r="P3885" s="400"/>
      <c r="Q3885" s="400"/>
      <c r="R3885" s="400"/>
      <c r="S3885" s="400"/>
      <c r="T3885" s="400"/>
      <c r="V3885" s="403"/>
      <c r="W3885" s="403"/>
      <c r="X3885" s="403"/>
      <c r="Y3885" s="400"/>
      <c r="Z3885" s="400"/>
      <c r="AA3885" s="400"/>
      <c r="AB3885" s="400"/>
      <c r="AC3885" s="400"/>
      <c r="AD3885" s="400"/>
      <c r="AE3885" s="400"/>
      <c r="AF3885" s="400"/>
      <c r="AG3885" s="408"/>
      <c r="AH3885" s="400"/>
      <c r="AI3885" s="400"/>
      <c r="AJ3885" s="400"/>
      <c r="AK3885" s="400"/>
      <c r="AL3885" s="6"/>
      <c r="AM3885" s="6"/>
      <c r="AN3885" s="8"/>
    </row>
    <row r="3886" spans="1:40">
      <c r="A3886" s="725"/>
      <c r="B3886" s="727"/>
      <c r="C3886" s="726"/>
      <c r="D3886" s="726"/>
      <c r="E3886" s="400"/>
      <c r="F3886" s="401"/>
      <c r="G3886" s="400"/>
      <c r="H3886" s="400"/>
      <c r="I3886" s="400"/>
      <c r="J3886" s="409"/>
      <c r="K3886" s="400"/>
      <c r="L3886" s="400"/>
      <c r="M3886" s="400"/>
      <c r="N3886" s="400"/>
      <c r="O3886" s="400"/>
      <c r="P3886" s="400"/>
      <c r="Q3886" s="400"/>
      <c r="R3886" s="400"/>
      <c r="S3886" s="400"/>
      <c r="T3886" s="400"/>
      <c r="V3886" s="403"/>
      <c r="W3886" s="403"/>
      <c r="X3886" s="403"/>
      <c r="Y3886" s="400"/>
      <c r="Z3886" s="400"/>
      <c r="AA3886" s="400"/>
      <c r="AB3886" s="400"/>
      <c r="AC3886" s="400"/>
      <c r="AD3886" s="400"/>
      <c r="AE3886" s="400"/>
      <c r="AF3886" s="400"/>
      <c r="AG3886" s="408"/>
      <c r="AH3886" s="400"/>
      <c r="AI3886" s="400"/>
      <c r="AJ3886" s="400"/>
      <c r="AK3886" s="400"/>
      <c r="AL3886" s="6"/>
      <c r="AM3886" s="6"/>
      <c r="AN3886" s="8"/>
    </row>
    <row r="3887" spans="1:40">
      <c r="A3887" s="725"/>
      <c r="B3887" s="727"/>
      <c r="C3887" s="726"/>
      <c r="D3887" s="726"/>
      <c r="E3887" s="400"/>
      <c r="F3887" s="401"/>
      <c r="G3887" s="400"/>
      <c r="H3887" s="400"/>
      <c r="I3887" s="400"/>
      <c r="J3887" s="409"/>
      <c r="K3887" s="400"/>
      <c r="L3887" s="400"/>
      <c r="M3887" s="400"/>
      <c r="N3887" s="400"/>
      <c r="O3887" s="400"/>
      <c r="P3887" s="400"/>
      <c r="Q3887" s="400"/>
      <c r="R3887" s="400"/>
      <c r="S3887" s="400"/>
      <c r="T3887" s="400"/>
      <c r="V3887" s="403"/>
      <c r="W3887" s="403"/>
      <c r="X3887" s="403"/>
      <c r="Y3887" s="400"/>
      <c r="Z3887" s="400"/>
      <c r="AA3887" s="400"/>
      <c r="AB3887" s="400"/>
      <c r="AC3887" s="400"/>
      <c r="AD3887" s="400"/>
      <c r="AE3887" s="400"/>
      <c r="AF3887" s="400"/>
      <c r="AG3887" s="408"/>
      <c r="AH3887" s="400"/>
      <c r="AI3887" s="400"/>
      <c r="AJ3887" s="400"/>
      <c r="AK3887" s="400"/>
      <c r="AL3887" s="6"/>
      <c r="AM3887" s="6"/>
      <c r="AN3887" s="8"/>
    </row>
    <row r="3888" spans="1:40">
      <c r="A3888" s="725"/>
      <c r="B3888" s="727"/>
      <c r="C3888" s="726"/>
      <c r="D3888" s="726"/>
      <c r="E3888" s="400"/>
      <c r="F3888" s="401"/>
      <c r="G3888" s="400"/>
      <c r="H3888" s="400"/>
      <c r="I3888" s="400"/>
      <c r="J3888" s="409"/>
      <c r="K3888" s="400"/>
      <c r="L3888" s="400"/>
      <c r="M3888" s="400"/>
      <c r="N3888" s="400"/>
      <c r="O3888" s="400"/>
      <c r="P3888" s="400"/>
      <c r="Q3888" s="400"/>
      <c r="R3888" s="400"/>
      <c r="S3888" s="400"/>
      <c r="T3888" s="400"/>
      <c r="V3888" s="403"/>
      <c r="W3888" s="403"/>
      <c r="X3888" s="403"/>
      <c r="Y3888" s="400"/>
      <c r="Z3888" s="400"/>
      <c r="AA3888" s="400"/>
      <c r="AB3888" s="400"/>
      <c r="AC3888" s="400"/>
      <c r="AD3888" s="400"/>
      <c r="AE3888" s="400"/>
      <c r="AF3888" s="400"/>
      <c r="AG3888" s="408"/>
      <c r="AH3888" s="400"/>
      <c r="AI3888" s="400"/>
      <c r="AJ3888" s="400"/>
      <c r="AK3888" s="400"/>
      <c r="AL3888" s="6"/>
      <c r="AM3888" s="6"/>
      <c r="AN3888" s="8"/>
    </row>
    <row r="3889" spans="1:40">
      <c r="A3889" s="725"/>
      <c r="B3889" s="727"/>
      <c r="C3889" s="726"/>
      <c r="D3889" s="726"/>
      <c r="E3889" s="400"/>
      <c r="F3889" s="401"/>
      <c r="G3889" s="400"/>
      <c r="H3889" s="400"/>
      <c r="I3889" s="400"/>
      <c r="J3889" s="409"/>
      <c r="K3889" s="400"/>
      <c r="L3889" s="400"/>
      <c r="M3889" s="400"/>
      <c r="N3889" s="400"/>
      <c r="O3889" s="400"/>
      <c r="P3889" s="400"/>
      <c r="Q3889" s="400"/>
      <c r="R3889" s="400"/>
      <c r="S3889" s="400"/>
      <c r="T3889" s="400"/>
      <c r="V3889" s="403"/>
      <c r="W3889" s="403"/>
      <c r="X3889" s="403"/>
      <c r="Y3889" s="400"/>
      <c r="Z3889" s="400"/>
      <c r="AA3889" s="400"/>
      <c r="AB3889" s="400"/>
      <c r="AC3889" s="400"/>
      <c r="AD3889" s="400"/>
      <c r="AE3889" s="400"/>
      <c r="AF3889" s="400"/>
      <c r="AG3889" s="408"/>
      <c r="AH3889" s="400"/>
      <c r="AI3889" s="400"/>
      <c r="AJ3889" s="400"/>
      <c r="AK3889" s="400"/>
      <c r="AL3889" s="6"/>
      <c r="AM3889" s="6"/>
      <c r="AN3889" s="8"/>
    </row>
    <row r="3890" spans="1:40">
      <c r="A3890" s="725"/>
      <c r="B3890" s="727"/>
      <c r="C3890" s="726"/>
      <c r="D3890" s="726"/>
      <c r="E3890" s="400"/>
      <c r="F3890" s="401"/>
      <c r="G3890" s="400"/>
      <c r="H3890" s="400"/>
      <c r="I3890" s="400"/>
      <c r="J3890" s="409"/>
      <c r="K3890" s="400"/>
      <c r="L3890" s="400"/>
      <c r="M3890" s="400"/>
      <c r="N3890" s="400"/>
      <c r="O3890" s="400"/>
      <c r="P3890" s="400"/>
      <c r="Q3890" s="400"/>
      <c r="R3890" s="400"/>
      <c r="S3890" s="400"/>
      <c r="T3890" s="400"/>
      <c r="V3890" s="403"/>
      <c r="W3890" s="403"/>
      <c r="X3890" s="403"/>
      <c r="Y3890" s="400"/>
      <c r="Z3890" s="400"/>
      <c r="AA3890" s="400"/>
      <c r="AB3890" s="400"/>
      <c r="AC3890" s="400"/>
      <c r="AD3890" s="400"/>
      <c r="AE3890" s="400"/>
      <c r="AF3890" s="400"/>
      <c r="AG3890" s="408"/>
      <c r="AH3890" s="400"/>
      <c r="AI3890" s="400"/>
      <c r="AJ3890" s="400"/>
      <c r="AK3890" s="400"/>
      <c r="AL3890" s="6"/>
      <c r="AM3890" s="6"/>
      <c r="AN3890" s="8"/>
    </row>
    <row r="3891" spans="1:40">
      <c r="A3891" s="725"/>
      <c r="B3891" s="727"/>
      <c r="C3891" s="726"/>
      <c r="D3891" s="726"/>
      <c r="E3891" s="400"/>
      <c r="F3891" s="401"/>
      <c r="G3891" s="400"/>
      <c r="H3891" s="400"/>
      <c r="I3891" s="400"/>
      <c r="J3891" s="409"/>
      <c r="K3891" s="400"/>
      <c r="L3891" s="400"/>
      <c r="M3891" s="400"/>
      <c r="N3891" s="400"/>
      <c r="O3891" s="400"/>
      <c r="P3891" s="400"/>
      <c r="Q3891" s="400"/>
      <c r="R3891" s="400"/>
      <c r="S3891" s="400"/>
      <c r="T3891" s="400"/>
      <c r="V3891" s="403"/>
      <c r="W3891" s="403"/>
      <c r="X3891" s="403"/>
      <c r="Y3891" s="400"/>
      <c r="Z3891" s="400"/>
      <c r="AA3891" s="400"/>
      <c r="AB3891" s="400"/>
      <c r="AC3891" s="400"/>
      <c r="AD3891" s="400"/>
      <c r="AE3891" s="400"/>
      <c r="AF3891" s="400"/>
      <c r="AG3891" s="408"/>
      <c r="AH3891" s="400"/>
      <c r="AI3891" s="400"/>
      <c r="AJ3891" s="400"/>
      <c r="AK3891" s="400"/>
      <c r="AL3891" s="6"/>
      <c r="AM3891" s="6"/>
      <c r="AN3891" s="8"/>
    </row>
    <row r="3892" spans="1:40">
      <c r="A3892" s="725"/>
      <c r="B3892" s="727"/>
      <c r="C3892" s="726"/>
      <c r="D3892" s="726"/>
      <c r="E3892" s="400"/>
      <c r="F3892" s="401"/>
      <c r="G3892" s="400"/>
      <c r="H3892" s="400"/>
      <c r="I3892" s="400"/>
      <c r="J3892" s="409"/>
      <c r="K3892" s="400"/>
      <c r="L3892" s="400"/>
      <c r="M3892" s="400"/>
      <c r="N3892" s="400"/>
      <c r="O3892" s="400"/>
      <c r="P3892" s="400"/>
      <c r="Q3892" s="400"/>
      <c r="R3892" s="400"/>
      <c r="S3892" s="400"/>
      <c r="T3892" s="400"/>
      <c r="V3892" s="403"/>
      <c r="W3892" s="403"/>
      <c r="X3892" s="403"/>
      <c r="Y3892" s="400"/>
      <c r="Z3892" s="400"/>
      <c r="AA3892" s="400"/>
      <c r="AB3892" s="400"/>
      <c r="AC3892" s="400"/>
      <c r="AD3892" s="400"/>
      <c r="AE3892" s="400"/>
      <c r="AF3892" s="400"/>
      <c r="AG3892" s="408"/>
      <c r="AH3892" s="400"/>
      <c r="AI3892" s="400"/>
      <c r="AJ3892" s="400"/>
      <c r="AK3892" s="400"/>
      <c r="AL3892" s="6"/>
      <c r="AM3892" s="6"/>
      <c r="AN3892" s="8"/>
    </row>
    <row r="3893" spans="1:40">
      <c r="A3893" s="725"/>
      <c r="B3893" s="727"/>
      <c r="C3893" s="726"/>
      <c r="D3893" s="726"/>
      <c r="E3893" s="400"/>
      <c r="F3893" s="401"/>
      <c r="G3893" s="400"/>
      <c r="H3893" s="400"/>
      <c r="I3893" s="400"/>
      <c r="J3893" s="409"/>
      <c r="K3893" s="400"/>
      <c r="L3893" s="400"/>
      <c r="M3893" s="400"/>
      <c r="N3893" s="400"/>
      <c r="O3893" s="400"/>
      <c r="P3893" s="400"/>
      <c r="Q3893" s="400"/>
      <c r="R3893" s="400"/>
      <c r="S3893" s="400"/>
      <c r="T3893" s="400"/>
      <c r="V3893" s="403"/>
      <c r="W3893" s="403"/>
      <c r="X3893" s="403"/>
      <c r="Y3893" s="400"/>
      <c r="Z3893" s="400"/>
      <c r="AA3893" s="400"/>
      <c r="AB3893" s="400"/>
      <c r="AC3893" s="400"/>
      <c r="AD3893" s="400"/>
      <c r="AE3893" s="400"/>
      <c r="AF3893" s="400"/>
      <c r="AG3893" s="408"/>
      <c r="AH3893" s="400"/>
      <c r="AI3893" s="400"/>
      <c r="AJ3893" s="400"/>
      <c r="AK3893" s="400"/>
      <c r="AL3893" s="6"/>
      <c r="AM3893" s="6"/>
      <c r="AN3893" s="8"/>
    </row>
    <row r="3894" spans="1:40">
      <c r="A3894" s="725"/>
      <c r="B3894" s="727"/>
      <c r="C3894" s="726"/>
      <c r="D3894" s="726"/>
      <c r="E3894" s="400"/>
      <c r="F3894" s="401"/>
      <c r="G3894" s="400"/>
      <c r="H3894" s="400"/>
      <c r="I3894" s="400"/>
      <c r="J3894" s="409"/>
      <c r="K3894" s="400"/>
      <c r="L3894" s="400"/>
      <c r="M3894" s="400"/>
      <c r="N3894" s="400"/>
      <c r="O3894" s="400"/>
      <c r="P3894" s="400"/>
      <c r="Q3894" s="400"/>
      <c r="R3894" s="400"/>
      <c r="S3894" s="400"/>
      <c r="T3894" s="400"/>
      <c r="V3894" s="403"/>
      <c r="W3894" s="403"/>
      <c r="X3894" s="403"/>
      <c r="Y3894" s="400"/>
      <c r="Z3894" s="400"/>
      <c r="AA3894" s="400"/>
      <c r="AB3894" s="400"/>
      <c r="AC3894" s="400"/>
      <c r="AD3894" s="400"/>
      <c r="AE3894" s="400"/>
      <c r="AF3894" s="400"/>
      <c r="AG3894" s="408"/>
      <c r="AH3894" s="400"/>
      <c r="AI3894" s="400"/>
      <c r="AJ3894" s="400"/>
      <c r="AK3894" s="400"/>
      <c r="AL3894" s="6"/>
      <c r="AM3894" s="6"/>
      <c r="AN3894" s="8"/>
    </row>
    <row r="3895" spans="1:40">
      <c r="A3895" s="725"/>
      <c r="B3895" s="727"/>
      <c r="C3895" s="726"/>
      <c r="D3895" s="726"/>
      <c r="E3895" s="400"/>
      <c r="F3895" s="401"/>
      <c r="G3895" s="400"/>
      <c r="H3895" s="400"/>
      <c r="I3895" s="400"/>
      <c r="J3895" s="409"/>
      <c r="K3895" s="400"/>
      <c r="L3895" s="400"/>
      <c r="M3895" s="400"/>
      <c r="N3895" s="400"/>
      <c r="O3895" s="400"/>
      <c r="P3895" s="400"/>
      <c r="Q3895" s="400"/>
      <c r="R3895" s="400"/>
      <c r="S3895" s="400"/>
      <c r="T3895" s="400"/>
      <c r="V3895" s="403"/>
      <c r="W3895" s="403"/>
      <c r="X3895" s="403"/>
      <c r="Y3895" s="400"/>
      <c r="Z3895" s="400"/>
      <c r="AA3895" s="400"/>
      <c r="AB3895" s="400"/>
      <c r="AC3895" s="400"/>
      <c r="AD3895" s="400"/>
      <c r="AE3895" s="400"/>
      <c r="AF3895" s="400"/>
      <c r="AG3895" s="408"/>
      <c r="AH3895" s="400"/>
      <c r="AI3895" s="400"/>
      <c r="AJ3895" s="400"/>
      <c r="AK3895" s="400"/>
      <c r="AL3895" s="6"/>
      <c r="AM3895" s="6"/>
      <c r="AN3895" s="8"/>
    </row>
    <row r="3896" spans="1:40">
      <c r="A3896" s="725"/>
      <c r="B3896" s="727"/>
      <c r="C3896" s="726"/>
      <c r="D3896" s="726"/>
      <c r="E3896" s="400"/>
      <c r="F3896" s="401"/>
      <c r="G3896" s="400"/>
      <c r="H3896" s="400"/>
      <c r="I3896" s="400"/>
      <c r="J3896" s="409"/>
      <c r="K3896" s="400"/>
      <c r="L3896" s="400"/>
      <c r="M3896" s="400"/>
      <c r="N3896" s="400"/>
      <c r="O3896" s="400"/>
      <c r="P3896" s="400"/>
      <c r="Q3896" s="400"/>
      <c r="R3896" s="400"/>
      <c r="S3896" s="400"/>
      <c r="T3896" s="400"/>
      <c r="V3896" s="403"/>
      <c r="W3896" s="403"/>
      <c r="X3896" s="403"/>
      <c r="Y3896" s="400"/>
      <c r="Z3896" s="400"/>
      <c r="AA3896" s="400"/>
      <c r="AB3896" s="400"/>
      <c r="AC3896" s="400"/>
      <c r="AD3896" s="400"/>
      <c r="AE3896" s="400"/>
      <c r="AF3896" s="400"/>
      <c r="AG3896" s="408"/>
      <c r="AH3896" s="400"/>
      <c r="AI3896" s="400"/>
      <c r="AJ3896" s="400"/>
      <c r="AK3896" s="400"/>
      <c r="AL3896" s="6"/>
      <c r="AM3896" s="6"/>
      <c r="AN3896" s="8"/>
    </row>
    <row r="3897" spans="1:40">
      <c r="A3897" s="725"/>
      <c r="B3897" s="727"/>
      <c r="C3897" s="726"/>
      <c r="D3897" s="726"/>
      <c r="E3897" s="400"/>
      <c r="F3897" s="401"/>
      <c r="G3897" s="400"/>
      <c r="H3897" s="400"/>
      <c r="I3897" s="400"/>
      <c r="J3897" s="409"/>
      <c r="K3897" s="400"/>
      <c r="L3897" s="400"/>
      <c r="M3897" s="400"/>
      <c r="N3897" s="400"/>
      <c r="O3897" s="400"/>
      <c r="P3897" s="400"/>
      <c r="Q3897" s="400"/>
      <c r="R3897" s="400"/>
      <c r="S3897" s="400"/>
      <c r="T3897" s="400"/>
      <c r="V3897" s="403"/>
      <c r="W3897" s="403"/>
      <c r="X3897" s="403"/>
      <c r="Y3897" s="400"/>
      <c r="Z3897" s="400"/>
      <c r="AA3897" s="400"/>
      <c r="AB3897" s="400"/>
      <c r="AC3897" s="400"/>
      <c r="AD3897" s="400"/>
      <c r="AE3897" s="400"/>
      <c r="AF3897" s="400"/>
      <c r="AG3897" s="408"/>
      <c r="AH3897" s="400"/>
      <c r="AI3897" s="400"/>
      <c r="AJ3897" s="400"/>
      <c r="AK3897" s="400"/>
      <c r="AL3897" s="6"/>
      <c r="AM3897" s="6"/>
      <c r="AN3897" s="8"/>
    </row>
    <row r="3898" spans="1:40">
      <c r="A3898" s="725"/>
      <c r="B3898" s="727"/>
      <c r="C3898" s="726"/>
      <c r="D3898" s="726"/>
      <c r="E3898" s="400"/>
      <c r="F3898" s="401"/>
      <c r="G3898" s="400"/>
      <c r="H3898" s="400"/>
      <c r="I3898" s="400"/>
      <c r="J3898" s="409"/>
      <c r="K3898" s="400"/>
      <c r="L3898" s="400"/>
      <c r="M3898" s="400"/>
      <c r="N3898" s="400"/>
      <c r="O3898" s="400"/>
      <c r="P3898" s="400"/>
      <c r="Q3898" s="400"/>
      <c r="R3898" s="400"/>
      <c r="S3898" s="400"/>
      <c r="T3898" s="400"/>
      <c r="V3898" s="403"/>
      <c r="W3898" s="403"/>
      <c r="X3898" s="403"/>
      <c r="Y3898" s="400"/>
      <c r="Z3898" s="400"/>
      <c r="AA3898" s="400"/>
      <c r="AB3898" s="400"/>
      <c r="AC3898" s="400"/>
      <c r="AD3898" s="400"/>
      <c r="AE3898" s="400"/>
      <c r="AF3898" s="400"/>
      <c r="AG3898" s="408"/>
      <c r="AH3898" s="400"/>
      <c r="AI3898" s="400"/>
      <c r="AJ3898" s="400"/>
      <c r="AK3898" s="400"/>
      <c r="AL3898" s="6"/>
      <c r="AM3898" s="6"/>
      <c r="AN3898" s="8"/>
    </row>
    <row r="3899" spans="1:40">
      <c r="A3899" s="725"/>
      <c r="B3899" s="727"/>
      <c r="C3899" s="726"/>
      <c r="D3899" s="726"/>
      <c r="E3899" s="400"/>
      <c r="F3899" s="401"/>
      <c r="G3899" s="400"/>
      <c r="H3899" s="400"/>
      <c r="I3899" s="400"/>
      <c r="J3899" s="409"/>
      <c r="K3899" s="400"/>
      <c r="L3899" s="400"/>
      <c r="M3899" s="400"/>
      <c r="N3899" s="400"/>
      <c r="O3899" s="400"/>
      <c r="P3899" s="400"/>
      <c r="Q3899" s="400"/>
      <c r="R3899" s="400"/>
      <c r="S3899" s="400"/>
      <c r="T3899" s="400"/>
      <c r="V3899" s="403"/>
      <c r="W3899" s="403"/>
      <c r="X3899" s="403"/>
      <c r="Y3899" s="400"/>
      <c r="Z3899" s="400"/>
      <c r="AA3899" s="400"/>
      <c r="AB3899" s="400"/>
      <c r="AC3899" s="400"/>
      <c r="AD3899" s="400"/>
      <c r="AE3899" s="400"/>
      <c r="AF3899" s="400"/>
      <c r="AG3899" s="408"/>
      <c r="AH3899" s="400"/>
      <c r="AI3899" s="400"/>
      <c r="AJ3899" s="400"/>
      <c r="AK3899" s="400"/>
      <c r="AL3899" s="6"/>
      <c r="AM3899" s="6"/>
      <c r="AN3899" s="8"/>
    </row>
    <row r="3900" spans="1:40">
      <c r="A3900" s="725"/>
      <c r="B3900" s="727"/>
      <c r="C3900" s="726"/>
      <c r="D3900" s="726"/>
      <c r="E3900" s="400"/>
      <c r="F3900" s="401"/>
      <c r="G3900" s="400"/>
      <c r="H3900" s="400"/>
      <c r="I3900" s="400"/>
      <c r="J3900" s="409"/>
      <c r="K3900" s="400"/>
      <c r="L3900" s="400"/>
      <c r="M3900" s="400"/>
      <c r="N3900" s="400"/>
      <c r="O3900" s="400"/>
      <c r="P3900" s="400"/>
      <c r="Q3900" s="400"/>
      <c r="R3900" s="400"/>
      <c r="S3900" s="400"/>
      <c r="T3900" s="400"/>
      <c r="V3900" s="403"/>
      <c r="W3900" s="403"/>
      <c r="X3900" s="403"/>
      <c r="Y3900" s="400"/>
      <c r="Z3900" s="400"/>
      <c r="AA3900" s="400"/>
      <c r="AB3900" s="400"/>
      <c r="AC3900" s="400"/>
      <c r="AD3900" s="400"/>
      <c r="AE3900" s="400"/>
      <c r="AF3900" s="400"/>
      <c r="AG3900" s="408"/>
      <c r="AH3900" s="400"/>
      <c r="AI3900" s="400"/>
      <c r="AJ3900" s="400"/>
      <c r="AK3900" s="400"/>
      <c r="AL3900" s="6"/>
      <c r="AM3900" s="6"/>
      <c r="AN3900" s="8"/>
    </row>
    <row r="3901" spans="1:40">
      <c r="A3901" s="725"/>
      <c r="B3901" s="727"/>
      <c r="C3901" s="726"/>
      <c r="D3901" s="726"/>
      <c r="E3901" s="400"/>
      <c r="F3901" s="401"/>
      <c r="G3901" s="400"/>
      <c r="H3901" s="400"/>
      <c r="I3901" s="400"/>
      <c r="J3901" s="409"/>
      <c r="K3901" s="400"/>
      <c r="L3901" s="400"/>
      <c r="M3901" s="400"/>
      <c r="N3901" s="400"/>
      <c r="O3901" s="400"/>
      <c r="P3901" s="400"/>
      <c r="Q3901" s="400"/>
      <c r="R3901" s="400"/>
      <c r="S3901" s="400"/>
      <c r="T3901" s="400"/>
      <c r="V3901" s="403"/>
      <c r="W3901" s="403"/>
      <c r="X3901" s="403"/>
      <c r="Y3901" s="400"/>
      <c r="Z3901" s="400"/>
      <c r="AA3901" s="400"/>
      <c r="AB3901" s="400"/>
      <c r="AC3901" s="400"/>
      <c r="AD3901" s="400"/>
      <c r="AE3901" s="400"/>
      <c r="AF3901" s="400"/>
      <c r="AG3901" s="408"/>
      <c r="AH3901" s="400"/>
      <c r="AI3901" s="400"/>
      <c r="AJ3901" s="400"/>
      <c r="AK3901" s="400"/>
      <c r="AL3901" s="6"/>
      <c r="AM3901" s="6"/>
      <c r="AN3901" s="8"/>
    </row>
    <row r="3902" spans="1:40">
      <c r="A3902" s="725"/>
      <c r="B3902" s="727"/>
      <c r="C3902" s="726"/>
      <c r="D3902" s="726"/>
      <c r="E3902" s="400"/>
      <c r="F3902" s="401"/>
      <c r="G3902" s="400"/>
      <c r="H3902" s="400"/>
      <c r="I3902" s="400"/>
      <c r="J3902" s="409"/>
      <c r="K3902" s="400"/>
      <c r="L3902" s="400"/>
      <c r="M3902" s="400"/>
      <c r="N3902" s="400"/>
      <c r="O3902" s="400"/>
      <c r="P3902" s="400"/>
      <c r="Q3902" s="400"/>
      <c r="R3902" s="400"/>
      <c r="S3902" s="400"/>
      <c r="T3902" s="400"/>
      <c r="V3902" s="403"/>
      <c r="W3902" s="403"/>
      <c r="X3902" s="403"/>
      <c r="Y3902" s="400"/>
      <c r="Z3902" s="400"/>
      <c r="AA3902" s="400"/>
      <c r="AB3902" s="400"/>
      <c r="AC3902" s="400"/>
      <c r="AD3902" s="400"/>
      <c r="AE3902" s="400"/>
      <c r="AF3902" s="400"/>
      <c r="AG3902" s="408"/>
      <c r="AH3902" s="400"/>
      <c r="AI3902" s="400"/>
      <c r="AJ3902" s="400"/>
      <c r="AK3902" s="400"/>
      <c r="AL3902" s="6"/>
      <c r="AM3902" s="6"/>
      <c r="AN3902" s="8"/>
    </row>
    <row r="3903" spans="1:40">
      <c r="A3903" s="725"/>
      <c r="B3903" s="727"/>
      <c r="C3903" s="726"/>
      <c r="D3903" s="726"/>
      <c r="E3903" s="400"/>
      <c r="F3903" s="401"/>
      <c r="G3903" s="400"/>
      <c r="H3903" s="400"/>
      <c r="I3903" s="400"/>
      <c r="J3903" s="409"/>
      <c r="K3903" s="400"/>
      <c r="L3903" s="400"/>
      <c r="M3903" s="400"/>
      <c r="N3903" s="400"/>
      <c r="O3903" s="400"/>
      <c r="P3903" s="400"/>
      <c r="Q3903" s="400"/>
      <c r="R3903" s="400"/>
      <c r="S3903" s="400"/>
      <c r="T3903" s="400"/>
      <c r="V3903" s="403"/>
      <c r="W3903" s="403"/>
      <c r="X3903" s="403"/>
      <c r="Y3903" s="400"/>
      <c r="Z3903" s="400"/>
      <c r="AA3903" s="400"/>
      <c r="AB3903" s="400"/>
      <c r="AC3903" s="400"/>
      <c r="AD3903" s="400"/>
      <c r="AE3903" s="400"/>
      <c r="AF3903" s="400"/>
      <c r="AG3903" s="408"/>
      <c r="AH3903" s="400"/>
      <c r="AI3903" s="400"/>
      <c r="AJ3903" s="400"/>
      <c r="AK3903" s="400"/>
      <c r="AL3903" s="6"/>
      <c r="AM3903" s="6"/>
      <c r="AN3903" s="8"/>
    </row>
    <row r="3904" spans="1:40">
      <c r="A3904" s="725"/>
      <c r="B3904" s="727"/>
      <c r="C3904" s="726"/>
      <c r="D3904" s="726"/>
      <c r="E3904" s="400"/>
      <c r="F3904" s="401"/>
      <c r="G3904" s="400"/>
      <c r="H3904" s="400"/>
      <c r="I3904" s="400"/>
      <c r="J3904" s="409"/>
      <c r="K3904" s="400"/>
      <c r="L3904" s="400"/>
      <c r="M3904" s="400"/>
      <c r="N3904" s="400"/>
      <c r="O3904" s="400"/>
      <c r="P3904" s="400"/>
      <c r="Q3904" s="400"/>
      <c r="R3904" s="400"/>
      <c r="S3904" s="400"/>
      <c r="T3904" s="400"/>
      <c r="V3904" s="403"/>
      <c r="W3904" s="403"/>
      <c r="X3904" s="403"/>
      <c r="Y3904" s="400"/>
      <c r="Z3904" s="400"/>
      <c r="AA3904" s="400"/>
      <c r="AB3904" s="400"/>
      <c r="AC3904" s="400"/>
      <c r="AD3904" s="400"/>
      <c r="AE3904" s="400"/>
      <c r="AF3904" s="400"/>
      <c r="AG3904" s="408"/>
      <c r="AH3904" s="400"/>
      <c r="AI3904" s="400"/>
      <c r="AJ3904" s="400"/>
      <c r="AK3904" s="400"/>
      <c r="AL3904" s="6"/>
      <c r="AM3904" s="6"/>
      <c r="AN3904" s="8"/>
    </row>
    <row r="3905" spans="1:40">
      <c r="A3905" s="725"/>
      <c r="B3905" s="727"/>
      <c r="C3905" s="726"/>
      <c r="D3905" s="726"/>
      <c r="E3905" s="400"/>
      <c r="F3905" s="401"/>
      <c r="G3905" s="400"/>
      <c r="H3905" s="400"/>
      <c r="I3905" s="400"/>
      <c r="J3905" s="409"/>
      <c r="K3905" s="400"/>
      <c r="L3905" s="400"/>
      <c r="M3905" s="400"/>
      <c r="N3905" s="400"/>
      <c r="O3905" s="400"/>
      <c r="P3905" s="400"/>
      <c r="Q3905" s="400"/>
      <c r="R3905" s="400"/>
      <c r="S3905" s="400"/>
      <c r="T3905" s="400"/>
      <c r="V3905" s="403"/>
      <c r="W3905" s="403"/>
      <c r="X3905" s="403"/>
      <c r="Y3905" s="400"/>
      <c r="Z3905" s="400"/>
      <c r="AA3905" s="400"/>
      <c r="AB3905" s="400"/>
      <c r="AC3905" s="400"/>
      <c r="AD3905" s="400"/>
      <c r="AE3905" s="400"/>
      <c r="AF3905" s="400"/>
      <c r="AG3905" s="408"/>
      <c r="AH3905" s="400"/>
      <c r="AI3905" s="400"/>
      <c r="AJ3905" s="400"/>
      <c r="AK3905" s="400"/>
      <c r="AL3905" s="6"/>
      <c r="AM3905" s="6"/>
      <c r="AN3905" s="8"/>
    </row>
    <row r="3906" spans="1:40">
      <c r="A3906" s="725"/>
      <c r="B3906" s="727"/>
      <c r="C3906" s="726"/>
      <c r="D3906" s="726"/>
      <c r="E3906" s="400"/>
      <c r="F3906" s="401"/>
      <c r="G3906" s="400"/>
      <c r="H3906" s="400"/>
      <c r="I3906" s="400"/>
      <c r="J3906" s="409"/>
      <c r="K3906" s="400"/>
      <c r="L3906" s="400"/>
      <c r="M3906" s="400"/>
      <c r="N3906" s="400"/>
      <c r="O3906" s="400"/>
      <c r="P3906" s="400"/>
      <c r="Q3906" s="400"/>
      <c r="R3906" s="400"/>
      <c r="S3906" s="400"/>
      <c r="T3906" s="400"/>
      <c r="V3906" s="403"/>
      <c r="W3906" s="403"/>
      <c r="X3906" s="403"/>
      <c r="Y3906" s="400"/>
      <c r="Z3906" s="400"/>
      <c r="AA3906" s="400"/>
      <c r="AB3906" s="400"/>
      <c r="AC3906" s="400"/>
      <c r="AD3906" s="400"/>
      <c r="AE3906" s="400"/>
      <c r="AF3906" s="400"/>
      <c r="AG3906" s="408"/>
      <c r="AH3906" s="400"/>
      <c r="AI3906" s="400"/>
      <c r="AJ3906" s="400"/>
      <c r="AK3906" s="400"/>
      <c r="AL3906" s="6"/>
      <c r="AM3906" s="6"/>
      <c r="AN3906" s="8"/>
    </row>
    <row r="3907" spans="1:40">
      <c r="A3907" s="725"/>
      <c r="B3907" s="727"/>
      <c r="C3907" s="726"/>
      <c r="D3907" s="726"/>
      <c r="E3907" s="400"/>
      <c r="F3907" s="401"/>
      <c r="G3907" s="400"/>
      <c r="H3907" s="400"/>
      <c r="I3907" s="400"/>
      <c r="J3907" s="409"/>
      <c r="K3907" s="400"/>
      <c r="L3907" s="400"/>
      <c r="M3907" s="400"/>
      <c r="N3907" s="400"/>
      <c r="O3907" s="400"/>
      <c r="P3907" s="400"/>
      <c r="Q3907" s="400"/>
      <c r="R3907" s="400"/>
      <c r="S3907" s="400"/>
      <c r="T3907" s="400"/>
      <c r="V3907" s="403"/>
      <c r="W3907" s="403"/>
      <c r="X3907" s="403"/>
      <c r="Y3907" s="400"/>
      <c r="Z3907" s="400"/>
      <c r="AA3907" s="400"/>
      <c r="AB3907" s="400"/>
      <c r="AC3907" s="400"/>
      <c r="AD3907" s="400"/>
      <c r="AE3907" s="400"/>
      <c r="AF3907" s="400"/>
      <c r="AG3907" s="408"/>
      <c r="AH3907" s="400"/>
      <c r="AI3907" s="400"/>
      <c r="AJ3907" s="400"/>
      <c r="AK3907" s="400"/>
      <c r="AL3907" s="6"/>
      <c r="AM3907" s="6"/>
      <c r="AN3907" s="8"/>
    </row>
    <row r="3908" spans="1:40">
      <c r="A3908" s="725"/>
      <c r="B3908" s="727"/>
      <c r="C3908" s="726"/>
      <c r="D3908" s="726"/>
      <c r="E3908" s="400"/>
      <c r="F3908" s="401"/>
      <c r="G3908" s="400"/>
      <c r="H3908" s="400"/>
      <c r="I3908" s="400"/>
      <c r="J3908" s="409"/>
      <c r="K3908" s="400"/>
      <c r="L3908" s="400"/>
      <c r="M3908" s="400"/>
      <c r="N3908" s="400"/>
      <c r="O3908" s="400"/>
      <c r="P3908" s="400"/>
      <c r="Q3908" s="400"/>
      <c r="R3908" s="400"/>
      <c r="S3908" s="400"/>
      <c r="T3908" s="400"/>
      <c r="V3908" s="403"/>
      <c r="W3908" s="403"/>
      <c r="X3908" s="403"/>
      <c r="Y3908" s="400"/>
      <c r="Z3908" s="400"/>
      <c r="AA3908" s="400"/>
      <c r="AB3908" s="400"/>
      <c r="AC3908" s="400"/>
      <c r="AD3908" s="400"/>
      <c r="AE3908" s="400"/>
      <c r="AF3908" s="400"/>
      <c r="AG3908" s="408"/>
      <c r="AH3908" s="400"/>
      <c r="AI3908" s="400"/>
      <c r="AJ3908" s="400"/>
      <c r="AK3908" s="400"/>
      <c r="AL3908" s="6"/>
      <c r="AM3908" s="6"/>
      <c r="AN3908" s="8"/>
    </row>
    <row r="3909" spans="1:40">
      <c r="A3909" s="725"/>
      <c r="B3909" s="727"/>
      <c r="C3909" s="726"/>
      <c r="D3909" s="726"/>
      <c r="E3909" s="400"/>
      <c r="F3909" s="401"/>
      <c r="G3909" s="400"/>
      <c r="H3909" s="400"/>
      <c r="I3909" s="400"/>
      <c r="J3909" s="409"/>
      <c r="K3909" s="400"/>
      <c r="L3909" s="400"/>
      <c r="M3909" s="400"/>
      <c r="N3909" s="400"/>
      <c r="O3909" s="400"/>
      <c r="P3909" s="400"/>
      <c r="Q3909" s="400"/>
      <c r="R3909" s="400"/>
      <c r="S3909" s="400"/>
      <c r="T3909" s="400"/>
      <c r="V3909" s="403"/>
      <c r="W3909" s="403"/>
      <c r="X3909" s="403"/>
      <c r="Y3909" s="400"/>
      <c r="Z3909" s="400"/>
      <c r="AA3909" s="400"/>
      <c r="AB3909" s="400"/>
      <c r="AC3909" s="400"/>
      <c r="AD3909" s="400"/>
      <c r="AE3909" s="400"/>
      <c r="AF3909" s="400"/>
      <c r="AG3909" s="408"/>
      <c r="AH3909" s="400"/>
      <c r="AI3909" s="400"/>
      <c r="AJ3909" s="400"/>
      <c r="AK3909" s="400"/>
      <c r="AL3909" s="6"/>
      <c r="AM3909" s="6"/>
      <c r="AN3909" s="8"/>
    </row>
    <row r="3910" spans="1:40">
      <c r="A3910" s="725"/>
      <c r="B3910" s="727"/>
      <c r="C3910" s="726"/>
      <c r="D3910" s="726"/>
      <c r="E3910" s="400"/>
      <c r="F3910" s="401"/>
      <c r="G3910" s="400"/>
      <c r="H3910" s="400"/>
      <c r="I3910" s="400"/>
      <c r="J3910" s="409"/>
      <c r="K3910" s="400"/>
      <c r="L3910" s="400"/>
      <c r="M3910" s="400"/>
      <c r="N3910" s="400"/>
      <c r="O3910" s="400"/>
      <c r="P3910" s="400"/>
      <c r="Q3910" s="400"/>
      <c r="R3910" s="400"/>
      <c r="S3910" s="400"/>
      <c r="T3910" s="400"/>
      <c r="V3910" s="403"/>
      <c r="W3910" s="403"/>
      <c r="X3910" s="403"/>
      <c r="Y3910" s="400"/>
      <c r="Z3910" s="400"/>
      <c r="AA3910" s="400"/>
      <c r="AB3910" s="400"/>
      <c r="AC3910" s="400"/>
      <c r="AD3910" s="400"/>
      <c r="AE3910" s="400"/>
      <c r="AF3910" s="400"/>
      <c r="AG3910" s="408"/>
      <c r="AH3910" s="400"/>
      <c r="AI3910" s="400"/>
      <c r="AJ3910" s="400"/>
      <c r="AK3910" s="400"/>
      <c r="AL3910" s="6"/>
      <c r="AM3910" s="6"/>
      <c r="AN3910" s="8"/>
    </row>
    <row r="3911" spans="1:40">
      <c r="A3911" s="725"/>
      <c r="B3911" s="727"/>
      <c r="C3911" s="726"/>
      <c r="D3911" s="726"/>
      <c r="E3911" s="400"/>
      <c r="F3911" s="401"/>
      <c r="G3911" s="400"/>
      <c r="H3911" s="400"/>
      <c r="I3911" s="400"/>
      <c r="J3911" s="409"/>
      <c r="K3911" s="400"/>
      <c r="L3911" s="400"/>
      <c r="M3911" s="400"/>
      <c r="N3911" s="400"/>
      <c r="O3911" s="400"/>
      <c r="P3911" s="400"/>
      <c r="Q3911" s="400"/>
      <c r="R3911" s="400"/>
      <c r="S3911" s="400"/>
      <c r="T3911" s="400"/>
      <c r="V3911" s="403"/>
      <c r="W3911" s="403"/>
      <c r="X3911" s="403"/>
      <c r="Y3911" s="400"/>
      <c r="Z3911" s="400"/>
      <c r="AA3911" s="400"/>
      <c r="AB3911" s="400"/>
      <c r="AC3911" s="400"/>
      <c r="AD3911" s="400"/>
      <c r="AE3911" s="400"/>
      <c r="AF3911" s="400"/>
      <c r="AG3911" s="408"/>
      <c r="AH3911" s="400"/>
      <c r="AI3911" s="400"/>
      <c r="AJ3911" s="400"/>
      <c r="AK3911" s="400"/>
      <c r="AL3911" s="6"/>
      <c r="AM3911" s="6"/>
      <c r="AN3911" s="8"/>
    </row>
    <row r="3912" spans="1:40">
      <c r="A3912" s="725"/>
      <c r="B3912" s="727"/>
      <c r="C3912" s="726"/>
      <c r="D3912" s="726"/>
      <c r="E3912" s="400"/>
      <c r="F3912" s="401"/>
      <c r="G3912" s="400"/>
      <c r="H3912" s="400"/>
      <c r="I3912" s="400"/>
      <c r="J3912" s="409"/>
      <c r="K3912" s="400"/>
      <c r="L3912" s="400"/>
      <c r="M3912" s="400"/>
      <c r="N3912" s="400"/>
      <c r="O3912" s="400"/>
      <c r="P3912" s="400"/>
      <c r="Q3912" s="400"/>
      <c r="R3912" s="400"/>
      <c r="S3912" s="400"/>
      <c r="T3912" s="400"/>
      <c r="V3912" s="403"/>
      <c r="W3912" s="403"/>
      <c r="X3912" s="403"/>
      <c r="Y3912" s="400"/>
      <c r="Z3912" s="400"/>
      <c r="AA3912" s="400"/>
      <c r="AB3912" s="400"/>
      <c r="AC3912" s="400"/>
      <c r="AD3912" s="400"/>
      <c r="AE3912" s="400"/>
      <c r="AF3912" s="400"/>
      <c r="AG3912" s="408"/>
      <c r="AH3912" s="400"/>
      <c r="AI3912" s="400"/>
      <c r="AJ3912" s="400"/>
      <c r="AK3912" s="400"/>
      <c r="AL3912" s="6"/>
      <c r="AM3912" s="6"/>
      <c r="AN3912" s="8"/>
    </row>
    <row r="3913" spans="1:40">
      <c r="A3913" s="725"/>
      <c r="B3913" s="727"/>
      <c r="C3913" s="726"/>
      <c r="D3913" s="726"/>
      <c r="E3913" s="400"/>
      <c r="F3913" s="401"/>
      <c r="G3913" s="400"/>
      <c r="H3913" s="400"/>
      <c r="I3913" s="400"/>
      <c r="J3913" s="409"/>
      <c r="K3913" s="400"/>
      <c r="L3913" s="400"/>
      <c r="M3913" s="400"/>
      <c r="N3913" s="400"/>
      <c r="O3913" s="400"/>
      <c r="P3913" s="400"/>
      <c r="Q3913" s="400"/>
      <c r="R3913" s="400"/>
      <c r="S3913" s="400"/>
      <c r="T3913" s="400"/>
      <c r="V3913" s="403"/>
      <c r="W3913" s="403"/>
      <c r="X3913" s="403"/>
      <c r="Y3913" s="400"/>
      <c r="Z3913" s="400"/>
      <c r="AA3913" s="400"/>
      <c r="AB3913" s="400"/>
      <c r="AC3913" s="400"/>
      <c r="AD3913" s="400"/>
      <c r="AE3913" s="400"/>
      <c r="AF3913" s="400"/>
      <c r="AG3913" s="408"/>
      <c r="AH3913" s="400"/>
      <c r="AI3913" s="400"/>
      <c r="AJ3913" s="400"/>
      <c r="AK3913" s="400"/>
      <c r="AL3913" s="6"/>
      <c r="AM3913" s="6"/>
      <c r="AN3913" s="8"/>
    </row>
    <row r="3914" spans="1:40">
      <c r="A3914" s="725"/>
      <c r="B3914" s="727"/>
      <c r="C3914" s="726"/>
      <c r="D3914" s="726"/>
      <c r="E3914" s="400"/>
      <c r="F3914" s="401"/>
      <c r="G3914" s="400"/>
      <c r="H3914" s="400"/>
      <c r="I3914" s="400"/>
      <c r="J3914" s="409"/>
      <c r="K3914" s="400"/>
      <c r="L3914" s="400"/>
      <c r="M3914" s="400"/>
      <c r="N3914" s="400"/>
      <c r="O3914" s="400"/>
      <c r="P3914" s="400"/>
      <c r="Q3914" s="400"/>
      <c r="R3914" s="400"/>
      <c r="S3914" s="400"/>
      <c r="T3914" s="400"/>
      <c r="V3914" s="403"/>
      <c r="W3914" s="403"/>
      <c r="X3914" s="403"/>
      <c r="Y3914" s="400"/>
      <c r="Z3914" s="400"/>
      <c r="AA3914" s="400"/>
      <c r="AB3914" s="400"/>
      <c r="AC3914" s="400"/>
      <c r="AD3914" s="400"/>
      <c r="AE3914" s="400"/>
      <c r="AF3914" s="400"/>
      <c r="AG3914" s="408"/>
      <c r="AH3914" s="400"/>
      <c r="AI3914" s="400"/>
      <c r="AJ3914" s="400"/>
      <c r="AK3914" s="400"/>
      <c r="AL3914" s="6"/>
      <c r="AM3914" s="6"/>
      <c r="AN3914" s="8"/>
    </row>
    <row r="3915" spans="1:40">
      <c r="A3915" s="725"/>
      <c r="B3915" s="727"/>
      <c r="C3915" s="726"/>
      <c r="D3915" s="726"/>
      <c r="E3915" s="400"/>
      <c r="F3915" s="401"/>
      <c r="G3915" s="400"/>
      <c r="H3915" s="400"/>
      <c r="I3915" s="400"/>
      <c r="J3915" s="409"/>
      <c r="K3915" s="400"/>
      <c r="L3915" s="400"/>
      <c r="M3915" s="400"/>
      <c r="N3915" s="400"/>
      <c r="O3915" s="400"/>
      <c r="P3915" s="400"/>
      <c r="Q3915" s="400"/>
      <c r="R3915" s="400"/>
      <c r="S3915" s="400"/>
      <c r="T3915" s="400"/>
      <c r="V3915" s="403"/>
      <c r="W3915" s="403"/>
      <c r="X3915" s="403"/>
      <c r="Y3915" s="400"/>
      <c r="Z3915" s="400"/>
      <c r="AA3915" s="400"/>
      <c r="AB3915" s="400"/>
      <c r="AC3915" s="400"/>
      <c r="AD3915" s="400"/>
      <c r="AE3915" s="400"/>
      <c r="AF3915" s="400"/>
      <c r="AG3915" s="408"/>
      <c r="AH3915" s="400"/>
      <c r="AI3915" s="400"/>
      <c r="AJ3915" s="400"/>
      <c r="AK3915" s="400"/>
      <c r="AL3915" s="6"/>
      <c r="AM3915" s="6"/>
      <c r="AN3915" s="8"/>
    </row>
    <row r="3916" spans="1:40">
      <c r="A3916" s="725"/>
      <c r="B3916" s="727"/>
      <c r="C3916" s="726"/>
      <c r="D3916" s="726"/>
      <c r="E3916" s="400"/>
      <c r="F3916" s="401"/>
      <c r="G3916" s="400"/>
      <c r="H3916" s="400"/>
      <c r="I3916" s="400"/>
      <c r="J3916" s="409"/>
      <c r="K3916" s="400"/>
      <c r="L3916" s="400"/>
      <c r="M3916" s="400"/>
      <c r="N3916" s="400"/>
      <c r="O3916" s="400"/>
      <c r="P3916" s="400"/>
      <c r="Q3916" s="400"/>
      <c r="R3916" s="400"/>
      <c r="S3916" s="400"/>
      <c r="T3916" s="400"/>
      <c r="V3916" s="403"/>
      <c r="W3916" s="403"/>
      <c r="X3916" s="403"/>
      <c r="Y3916" s="400"/>
      <c r="Z3916" s="400"/>
      <c r="AA3916" s="400"/>
      <c r="AB3916" s="400"/>
      <c r="AC3916" s="400"/>
      <c r="AD3916" s="400"/>
      <c r="AE3916" s="400"/>
      <c r="AF3916" s="400"/>
      <c r="AG3916" s="408"/>
      <c r="AH3916" s="400"/>
      <c r="AI3916" s="400"/>
      <c r="AJ3916" s="400"/>
      <c r="AK3916" s="400"/>
      <c r="AL3916" s="6"/>
      <c r="AM3916" s="6"/>
      <c r="AN3916" s="8"/>
    </row>
    <row r="3917" spans="1:40">
      <c r="A3917" s="725"/>
      <c r="B3917" s="727"/>
      <c r="C3917" s="726"/>
      <c r="D3917" s="726"/>
      <c r="E3917" s="400"/>
      <c r="F3917" s="401"/>
      <c r="G3917" s="400"/>
      <c r="H3917" s="400"/>
      <c r="I3917" s="400"/>
      <c r="J3917" s="409"/>
      <c r="K3917" s="400"/>
      <c r="L3917" s="400"/>
      <c r="M3917" s="400"/>
      <c r="N3917" s="400"/>
      <c r="O3917" s="400"/>
      <c r="P3917" s="400"/>
      <c r="Q3917" s="400"/>
      <c r="R3917" s="400"/>
      <c r="S3917" s="400"/>
      <c r="T3917" s="400"/>
      <c r="V3917" s="403"/>
      <c r="W3917" s="403"/>
      <c r="X3917" s="403"/>
      <c r="Y3917" s="400"/>
      <c r="Z3917" s="400"/>
      <c r="AA3917" s="400"/>
      <c r="AB3917" s="400"/>
      <c r="AC3917" s="400"/>
      <c r="AD3917" s="400"/>
      <c r="AE3917" s="400"/>
      <c r="AF3917" s="400"/>
      <c r="AG3917" s="408"/>
      <c r="AH3917" s="400"/>
      <c r="AI3917" s="400"/>
      <c r="AJ3917" s="400"/>
      <c r="AK3917" s="400"/>
      <c r="AL3917" s="6"/>
      <c r="AM3917" s="6"/>
      <c r="AN3917" s="8"/>
    </row>
    <row r="3918" spans="1:40">
      <c r="A3918" s="725"/>
      <c r="B3918" s="727"/>
      <c r="C3918" s="726"/>
      <c r="D3918" s="726"/>
      <c r="E3918" s="400"/>
      <c r="F3918" s="401"/>
      <c r="G3918" s="400"/>
      <c r="H3918" s="400"/>
      <c r="I3918" s="400"/>
      <c r="J3918" s="409"/>
      <c r="K3918" s="400"/>
      <c r="L3918" s="400"/>
      <c r="M3918" s="400"/>
      <c r="N3918" s="400"/>
      <c r="O3918" s="400"/>
      <c r="P3918" s="400"/>
      <c r="Q3918" s="400"/>
      <c r="R3918" s="400"/>
      <c r="S3918" s="400"/>
      <c r="T3918" s="400"/>
      <c r="V3918" s="403"/>
      <c r="W3918" s="403"/>
      <c r="X3918" s="403"/>
      <c r="Y3918" s="400"/>
      <c r="Z3918" s="400"/>
      <c r="AA3918" s="400"/>
      <c r="AB3918" s="400"/>
      <c r="AC3918" s="400"/>
      <c r="AD3918" s="400"/>
      <c r="AE3918" s="400"/>
      <c r="AF3918" s="400"/>
      <c r="AG3918" s="408"/>
      <c r="AH3918" s="400"/>
      <c r="AI3918" s="400"/>
      <c r="AJ3918" s="400"/>
      <c r="AK3918" s="400"/>
      <c r="AL3918" s="6"/>
      <c r="AM3918" s="6"/>
      <c r="AN3918" s="8"/>
    </row>
    <row r="3919" spans="1:40">
      <c r="A3919" s="725"/>
      <c r="B3919" s="727"/>
      <c r="C3919" s="726"/>
      <c r="D3919" s="726"/>
      <c r="E3919" s="400"/>
      <c r="F3919" s="401"/>
      <c r="G3919" s="400"/>
      <c r="H3919" s="400"/>
      <c r="I3919" s="400"/>
      <c r="J3919" s="409"/>
      <c r="K3919" s="400"/>
      <c r="L3919" s="400"/>
      <c r="M3919" s="400"/>
      <c r="N3919" s="400"/>
      <c r="O3919" s="400"/>
      <c r="P3919" s="400"/>
      <c r="Q3919" s="400"/>
      <c r="R3919" s="400"/>
      <c r="S3919" s="400"/>
      <c r="T3919" s="400"/>
      <c r="V3919" s="403"/>
      <c r="W3919" s="403"/>
      <c r="X3919" s="403"/>
      <c r="Y3919" s="400"/>
      <c r="Z3919" s="400"/>
      <c r="AA3919" s="400"/>
      <c r="AB3919" s="400"/>
      <c r="AC3919" s="400"/>
      <c r="AD3919" s="400"/>
      <c r="AE3919" s="400"/>
      <c r="AF3919" s="400"/>
      <c r="AG3919" s="408"/>
      <c r="AH3919" s="400"/>
      <c r="AI3919" s="400"/>
      <c r="AJ3919" s="400"/>
      <c r="AK3919" s="400"/>
      <c r="AL3919" s="6"/>
      <c r="AM3919" s="6"/>
      <c r="AN3919" s="8"/>
    </row>
    <row r="3920" spans="1:40">
      <c r="A3920" s="725"/>
      <c r="B3920" s="727"/>
      <c r="C3920" s="726"/>
      <c r="D3920" s="726"/>
      <c r="E3920" s="400"/>
      <c r="F3920" s="401"/>
      <c r="G3920" s="400"/>
      <c r="H3920" s="400"/>
      <c r="I3920" s="400"/>
      <c r="J3920" s="409"/>
      <c r="K3920" s="400"/>
      <c r="L3920" s="400"/>
      <c r="M3920" s="400"/>
      <c r="N3920" s="400"/>
      <c r="O3920" s="400"/>
      <c r="P3920" s="400"/>
      <c r="Q3920" s="400"/>
      <c r="R3920" s="400"/>
      <c r="S3920" s="400"/>
      <c r="T3920" s="400"/>
      <c r="V3920" s="403"/>
      <c r="W3920" s="403"/>
      <c r="X3920" s="403"/>
      <c r="Y3920" s="400"/>
      <c r="Z3920" s="400"/>
      <c r="AA3920" s="400"/>
      <c r="AB3920" s="400"/>
      <c r="AC3920" s="400"/>
      <c r="AD3920" s="400"/>
      <c r="AE3920" s="400"/>
      <c r="AF3920" s="400"/>
      <c r="AG3920" s="408"/>
      <c r="AH3920" s="400"/>
      <c r="AI3920" s="400"/>
      <c r="AJ3920" s="400"/>
      <c r="AK3920" s="400"/>
      <c r="AL3920" s="6"/>
      <c r="AM3920" s="6"/>
      <c r="AN3920" s="8"/>
    </row>
    <row r="3921" spans="1:40">
      <c r="A3921" s="725"/>
      <c r="B3921" s="727"/>
      <c r="C3921" s="726"/>
      <c r="D3921" s="726"/>
      <c r="E3921" s="400"/>
      <c r="F3921" s="401"/>
      <c r="G3921" s="400"/>
      <c r="H3921" s="400"/>
      <c r="I3921" s="400"/>
      <c r="J3921" s="409"/>
      <c r="K3921" s="400"/>
      <c r="L3921" s="400"/>
      <c r="M3921" s="400"/>
      <c r="N3921" s="400"/>
      <c r="O3921" s="400"/>
      <c r="P3921" s="400"/>
      <c r="Q3921" s="400"/>
      <c r="R3921" s="400"/>
      <c r="S3921" s="400"/>
      <c r="T3921" s="400"/>
      <c r="V3921" s="403"/>
      <c r="W3921" s="403"/>
      <c r="X3921" s="403"/>
      <c r="Y3921" s="400"/>
      <c r="Z3921" s="400"/>
      <c r="AA3921" s="400"/>
      <c r="AB3921" s="400"/>
      <c r="AC3921" s="400"/>
      <c r="AD3921" s="400"/>
      <c r="AE3921" s="400"/>
      <c r="AF3921" s="400"/>
      <c r="AG3921" s="408"/>
      <c r="AH3921" s="400"/>
      <c r="AI3921" s="400"/>
      <c r="AJ3921" s="400"/>
      <c r="AK3921" s="400"/>
      <c r="AL3921" s="6"/>
      <c r="AM3921" s="6"/>
      <c r="AN3921" s="8"/>
    </row>
    <row r="3922" spans="1:40">
      <c r="A3922" s="725"/>
      <c r="B3922" s="727"/>
      <c r="C3922" s="726"/>
      <c r="D3922" s="726"/>
      <c r="E3922" s="400"/>
      <c r="F3922" s="401"/>
      <c r="G3922" s="400"/>
      <c r="H3922" s="400"/>
      <c r="I3922" s="400"/>
      <c r="J3922" s="409"/>
      <c r="K3922" s="400"/>
      <c r="L3922" s="400"/>
      <c r="M3922" s="400"/>
      <c r="N3922" s="400"/>
      <c r="O3922" s="400"/>
      <c r="P3922" s="400"/>
      <c r="Q3922" s="400"/>
      <c r="R3922" s="400"/>
      <c r="S3922" s="400"/>
      <c r="T3922" s="400"/>
      <c r="V3922" s="403"/>
      <c r="W3922" s="403"/>
      <c r="X3922" s="403"/>
      <c r="Y3922" s="400"/>
      <c r="Z3922" s="400"/>
      <c r="AA3922" s="400"/>
      <c r="AB3922" s="400"/>
      <c r="AC3922" s="400"/>
      <c r="AD3922" s="400"/>
      <c r="AE3922" s="400"/>
      <c r="AF3922" s="400"/>
      <c r="AG3922" s="408"/>
      <c r="AH3922" s="400"/>
      <c r="AI3922" s="400"/>
      <c r="AJ3922" s="400"/>
      <c r="AK3922" s="400"/>
      <c r="AL3922" s="6"/>
      <c r="AM3922" s="6"/>
      <c r="AN3922" s="8"/>
    </row>
    <row r="3923" spans="1:40">
      <c r="A3923" s="725"/>
      <c r="B3923" s="727"/>
      <c r="C3923" s="726"/>
      <c r="D3923" s="726"/>
      <c r="E3923" s="400"/>
      <c r="F3923" s="401"/>
      <c r="G3923" s="400"/>
      <c r="H3923" s="400"/>
      <c r="I3923" s="400"/>
      <c r="J3923" s="409"/>
      <c r="K3923" s="400"/>
      <c r="L3923" s="400"/>
      <c r="M3923" s="400"/>
      <c r="N3923" s="400"/>
      <c r="O3923" s="400"/>
      <c r="P3923" s="400"/>
      <c r="Q3923" s="400"/>
      <c r="R3923" s="400"/>
      <c r="S3923" s="400"/>
      <c r="T3923" s="400"/>
      <c r="V3923" s="403"/>
      <c r="W3923" s="403"/>
      <c r="X3923" s="403"/>
      <c r="Y3923" s="400"/>
      <c r="Z3923" s="400"/>
      <c r="AA3923" s="400"/>
      <c r="AB3923" s="400"/>
      <c r="AC3923" s="400"/>
      <c r="AD3923" s="400"/>
      <c r="AE3923" s="400"/>
      <c r="AF3923" s="400"/>
      <c r="AG3923" s="408"/>
      <c r="AH3923" s="400"/>
      <c r="AI3923" s="400"/>
      <c r="AJ3923" s="400"/>
      <c r="AK3923" s="400"/>
      <c r="AL3923" s="6"/>
      <c r="AM3923" s="6"/>
      <c r="AN3923" s="8"/>
    </row>
    <row r="3924" spans="1:40">
      <c r="A3924" s="725"/>
      <c r="B3924" s="727"/>
      <c r="C3924" s="726"/>
      <c r="D3924" s="726"/>
      <c r="E3924" s="400"/>
      <c r="F3924" s="401"/>
      <c r="G3924" s="400"/>
      <c r="H3924" s="400"/>
      <c r="I3924" s="400"/>
      <c r="J3924" s="409"/>
      <c r="K3924" s="400"/>
      <c r="L3924" s="400"/>
      <c r="M3924" s="400"/>
      <c r="N3924" s="400"/>
      <c r="O3924" s="400"/>
      <c r="P3924" s="400"/>
      <c r="Q3924" s="400"/>
      <c r="R3924" s="400"/>
      <c r="S3924" s="400"/>
      <c r="T3924" s="400"/>
      <c r="V3924" s="403"/>
      <c r="W3924" s="403"/>
      <c r="X3924" s="403"/>
      <c r="Y3924" s="400"/>
      <c r="Z3924" s="400"/>
      <c r="AA3924" s="400"/>
      <c r="AB3924" s="400"/>
      <c r="AC3924" s="400"/>
      <c r="AD3924" s="400"/>
      <c r="AE3924" s="400"/>
      <c r="AF3924" s="400"/>
      <c r="AG3924" s="408"/>
      <c r="AH3924" s="400"/>
      <c r="AI3924" s="400"/>
      <c r="AJ3924" s="400"/>
      <c r="AK3924" s="400"/>
      <c r="AL3924" s="6"/>
      <c r="AM3924" s="6"/>
      <c r="AN3924" s="8"/>
    </row>
    <row r="3925" spans="1:40">
      <c r="A3925" s="725"/>
      <c r="B3925" s="727"/>
      <c r="C3925" s="726"/>
      <c r="D3925" s="726"/>
      <c r="E3925" s="400"/>
      <c r="F3925" s="401"/>
      <c r="G3925" s="400"/>
      <c r="H3925" s="400"/>
      <c r="I3925" s="400"/>
      <c r="J3925" s="409"/>
      <c r="K3925" s="400"/>
      <c r="L3925" s="400"/>
      <c r="M3925" s="400"/>
      <c r="N3925" s="400"/>
      <c r="O3925" s="400"/>
      <c r="P3925" s="400"/>
      <c r="Q3925" s="400"/>
      <c r="R3925" s="400"/>
      <c r="S3925" s="400"/>
      <c r="T3925" s="400"/>
      <c r="V3925" s="403"/>
      <c r="W3925" s="403"/>
      <c r="X3925" s="403"/>
      <c r="Y3925" s="400"/>
      <c r="Z3925" s="400"/>
      <c r="AA3925" s="400"/>
      <c r="AB3925" s="400"/>
      <c r="AC3925" s="400"/>
      <c r="AD3925" s="400"/>
      <c r="AE3925" s="400"/>
      <c r="AF3925" s="400"/>
      <c r="AG3925" s="408"/>
      <c r="AH3925" s="400"/>
      <c r="AI3925" s="400"/>
      <c r="AJ3925" s="400"/>
      <c r="AK3925" s="400"/>
      <c r="AL3925" s="6"/>
      <c r="AM3925" s="6"/>
      <c r="AN3925" s="8"/>
    </row>
    <row r="3926" spans="1:40">
      <c r="A3926" s="725"/>
      <c r="B3926" s="727"/>
      <c r="C3926" s="726"/>
      <c r="D3926" s="726"/>
      <c r="E3926" s="400"/>
      <c r="F3926" s="401"/>
      <c r="G3926" s="400"/>
      <c r="H3926" s="400"/>
      <c r="I3926" s="400"/>
      <c r="J3926" s="409"/>
      <c r="K3926" s="400"/>
      <c r="L3926" s="400"/>
      <c r="M3926" s="400"/>
      <c r="N3926" s="400"/>
      <c r="O3926" s="400"/>
      <c r="P3926" s="400"/>
      <c r="Q3926" s="400"/>
      <c r="R3926" s="400"/>
      <c r="S3926" s="400"/>
      <c r="T3926" s="400"/>
      <c r="V3926" s="403"/>
      <c r="W3926" s="403"/>
      <c r="X3926" s="403"/>
      <c r="Y3926" s="400"/>
      <c r="Z3926" s="400"/>
      <c r="AA3926" s="400"/>
      <c r="AB3926" s="400"/>
      <c r="AC3926" s="400"/>
      <c r="AD3926" s="400"/>
      <c r="AE3926" s="400"/>
      <c r="AF3926" s="400"/>
      <c r="AG3926" s="408"/>
      <c r="AH3926" s="400"/>
      <c r="AI3926" s="400"/>
      <c r="AJ3926" s="400"/>
      <c r="AK3926" s="400"/>
      <c r="AL3926" s="6"/>
      <c r="AM3926" s="6"/>
      <c r="AN3926" s="8"/>
    </row>
    <row r="3927" spans="1:40">
      <c r="A3927" s="725"/>
      <c r="B3927" s="727"/>
      <c r="C3927" s="726"/>
      <c r="D3927" s="726"/>
      <c r="E3927" s="400"/>
      <c r="F3927" s="401"/>
      <c r="G3927" s="400"/>
      <c r="H3927" s="400"/>
      <c r="I3927" s="400"/>
      <c r="J3927" s="409"/>
      <c r="K3927" s="400"/>
      <c r="L3927" s="400"/>
      <c r="M3927" s="400"/>
      <c r="N3927" s="400"/>
      <c r="O3927" s="400"/>
      <c r="P3927" s="400"/>
      <c r="Q3927" s="400"/>
      <c r="R3927" s="400"/>
      <c r="S3927" s="400"/>
      <c r="T3927" s="400"/>
      <c r="V3927" s="403"/>
      <c r="W3927" s="403"/>
      <c r="X3927" s="403"/>
      <c r="Y3927" s="400"/>
      <c r="Z3927" s="400"/>
      <c r="AA3927" s="400"/>
      <c r="AB3927" s="400"/>
      <c r="AC3927" s="400"/>
      <c r="AD3927" s="400"/>
      <c r="AE3927" s="400"/>
      <c r="AF3927" s="400"/>
      <c r="AG3927" s="408"/>
      <c r="AH3927" s="400"/>
      <c r="AI3927" s="400"/>
      <c r="AJ3927" s="400"/>
      <c r="AK3927" s="400"/>
      <c r="AL3927" s="6"/>
      <c r="AM3927" s="6"/>
      <c r="AN3927" s="8"/>
    </row>
    <row r="3928" spans="1:40">
      <c r="A3928" s="725"/>
      <c r="B3928" s="727"/>
      <c r="C3928" s="726"/>
      <c r="D3928" s="726"/>
      <c r="E3928" s="400"/>
      <c r="F3928" s="401"/>
      <c r="G3928" s="400"/>
      <c r="H3928" s="400"/>
      <c r="I3928" s="400"/>
      <c r="J3928" s="409"/>
      <c r="K3928" s="400"/>
      <c r="L3928" s="400"/>
      <c r="M3928" s="400"/>
      <c r="N3928" s="400"/>
      <c r="O3928" s="400"/>
      <c r="P3928" s="400"/>
      <c r="Q3928" s="400"/>
      <c r="R3928" s="400"/>
      <c r="S3928" s="400"/>
      <c r="T3928" s="400"/>
      <c r="V3928" s="403"/>
      <c r="W3928" s="403"/>
      <c r="X3928" s="403"/>
      <c r="Y3928" s="400"/>
      <c r="Z3928" s="400"/>
      <c r="AA3928" s="400"/>
      <c r="AB3928" s="400"/>
      <c r="AC3928" s="400"/>
      <c r="AD3928" s="400"/>
      <c r="AE3928" s="400"/>
      <c r="AF3928" s="400"/>
      <c r="AG3928" s="408"/>
      <c r="AH3928" s="400"/>
      <c r="AI3928" s="400"/>
      <c r="AJ3928" s="400"/>
      <c r="AK3928" s="400"/>
      <c r="AL3928" s="6"/>
      <c r="AM3928" s="6"/>
      <c r="AN3928" s="8"/>
    </row>
    <row r="3929" spans="1:40">
      <c r="A3929" s="725"/>
      <c r="B3929" s="727"/>
      <c r="C3929" s="726"/>
      <c r="D3929" s="726"/>
      <c r="E3929" s="400"/>
      <c r="F3929" s="401"/>
      <c r="G3929" s="400"/>
      <c r="H3929" s="400"/>
      <c r="I3929" s="400"/>
      <c r="J3929" s="409"/>
      <c r="K3929" s="400"/>
      <c r="L3929" s="400"/>
      <c r="M3929" s="400"/>
      <c r="N3929" s="400"/>
      <c r="O3929" s="400"/>
      <c r="P3929" s="400"/>
      <c r="Q3929" s="400"/>
      <c r="R3929" s="400"/>
      <c r="S3929" s="400"/>
      <c r="T3929" s="400"/>
      <c r="V3929" s="403"/>
      <c r="W3929" s="403"/>
      <c r="X3929" s="403"/>
      <c r="Y3929" s="400"/>
      <c r="Z3929" s="400"/>
      <c r="AA3929" s="400"/>
      <c r="AB3929" s="400"/>
      <c r="AC3929" s="400"/>
      <c r="AD3929" s="400"/>
      <c r="AE3929" s="400"/>
      <c r="AF3929" s="400"/>
      <c r="AG3929" s="408"/>
      <c r="AH3929" s="400"/>
      <c r="AI3929" s="400"/>
      <c r="AJ3929" s="400"/>
      <c r="AK3929" s="400"/>
      <c r="AL3929" s="6"/>
      <c r="AM3929" s="6"/>
      <c r="AN3929" s="8"/>
    </row>
    <row r="3930" spans="1:40">
      <c r="A3930" s="725"/>
      <c r="B3930" s="727"/>
      <c r="C3930" s="726"/>
      <c r="D3930" s="726"/>
      <c r="E3930" s="400"/>
      <c r="F3930" s="401"/>
      <c r="G3930" s="400"/>
      <c r="H3930" s="400"/>
      <c r="I3930" s="400"/>
      <c r="J3930" s="409"/>
      <c r="K3930" s="400"/>
      <c r="L3930" s="400"/>
      <c r="M3930" s="400"/>
      <c r="N3930" s="400"/>
      <c r="O3930" s="400"/>
      <c r="P3930" s="400"/>
      <c r="Q3930" s="400"/>
      <c r="R3930" s="400"/>
      <c r="S3930" s="400"/>
      <c r="T3930" s="400"/>
      <c r="V3930" s="403"/>
      <c r="W3930" s="403"/>
      <c r="X3930" s="403"/>
      <c r="Y3930" s="400"/>
      <c r="Z3930" s="400"/>
      <c r="AA3930" s="400"/>
      <c r="AB3930" s="400"/>
      <c r="AC3930" s="400"/>
      <c r="AD3930" s="400"/>
      <c r="AE3930" s="400"/>
      <c r="AF3930" s="400"/>
      <c r="AG3930" s="408"/>
      <c r="AH3930" s="400"/>
      <c r="AI3930" s="400"/>
      <c r="AJ3930" s="400"/>
      <c r="AK3930" s="400"/>
      <c r="AL3930" s="6"/>
      <c r="AM3930" s="6"/>
      <c r="AN3930" s="8"/>
    </row>
    <row r="3931" spans="1:40">
      <c r="A3931" s="725"/>
      <c r="B3931" s="727"/>
      <c r="C3931" s="726"/>
      <c r="D3931" s="726"/>
      <c r="E3931" s="400"/>
      <c r="F3931" s="401"/>
      <c r="G3931" s="400"/>
      <c r="H3931" s="400"/>
      <c r="I3931" s="400"/>
      <c r="J3931" s="409"/>
      <c r="K3931" s="400"/>
      <c r="L3931" s="400"/>
      <c r="M3931" s="400"/>
      <c r="N3931" s="400"/>
      <c r="O3931" s="400"/>
      <c r="P3931" s="400"/>
      <c r="Q3931" s="400"/>
      <c r="R3931" s="400"/>
      <c r="S3931" s="400"/>
      <c r="T3931" s="400"/>
      <c r="V3931" s="403"/>
      <c r="W3931" s="403"/>
      <c r="X3931" s="403"/>
      <c r="Y3931" s="400"/>
      <c r="Z3931" s="400"/>
      <c r="AA3931" s="400"/>
      <c r="AB3931" s="400"/>
      <c r="AC3931" s="400"/>
      <c r="AD3931" s="400"/>
      <c r="AE3931" s="400"/>
      <c r="AF3931" s="400"/>
      <c r="AG3931" s="408"/>
      <c r="AH3931" s="400"/>
      <c r="AI3931" s="400"/>
      <c r="AJ3931" s="400"/>
      <c r="AK3931" s="400"/>
      <c r="AL3931" s="6"/>
      <c r="AM3931" s="6"/>
      <c r="AN3931" s="8"/>
    </row>
    <row r="3932" spans="1:40">
      <c r="A3932" s="725"/>
      <c r="B3932" s="727"/>
      <c r="C3932" s="726"/>
      <c r="D3932" s="726"/>
      <c r="E3932" s="400"/>
      <c r="F3932" s="401"/>
      <c r="G3932" s="400"/>
      <c r="H3932" s="400"/>
      <c r="I3932" s="400"/>
      <c r="J3932" s="409"/>
      <c r="K3932" s="400"/>
      <c r="L3932" s="400"/>
      <c r="M3932" s="400"/>
      <c r="N3932" s="400"/>
      <c r="O3932" s="400"/>
      <c r="P3932" s="400"/>
      <c r="Q3932" s="400"/>
      <c r="R3932" s="400"/>
      <c r="S3932" s="400"/>
      <c r="T3932" s="400"/>
      <c r="V3932" s="403"/>
      <c r="W3932" s="403"/>
      <c r="X3932" s="403"/>
      <c r="Y3932" s="400"/>
      <c r="Z3932" s="400"/>
      <c r="AA3932" s="400"/>
      <c r="AB3932" s="400"/>
      <c r="AC3932" s="400"/>
      <c r="AD3932" s="400"/>
      <c r="AE3932" s="400"/>
      <c r="AF3932" s="400"/>
      <c r="AG3932" s="408"/>
      <c r="AH3932" s="400"/>
      <c r="AI3932" s="400"/>
      <c r="AJ3932" s="400"/>
      <c r="AK3932" s="400"/>
      <c r="AL3932" s="6"/>
      <c r="AM3932" s="6"/>
      <c r="AN3932" s="8"/>
    </row>
    <row r="3933" spans="1:40">
      <c r="A3933" s="725"/>
      <c r="B3933" s="727"/>
      <c r="C3933" s="726"/>
      <c r="D3933" s="726"/>
      <c r="E3933" s="400"/>
      <c r="F3933" s="401"/>
      <c r="G3933" s="400"/>
      <c r="H3933" s="400"/>
      <c r="I3933" s="400"/>
      <c r="J3933" s="409"/>
      <c r="K3933" s="400"/>
      <c r="L3933" s="400"/>
      <c r="M3933" s="400"/>
      <c r="N3933" s="400"/>
      <c r="O3933" s="400"/>
      <c r="P3933" s="400"/>
      <c r="Q3933" s="400"/>
      <c r="R3933" s="400"/>
      <c r="S3933" s="400"/>
      <c r="T3933" s="400"/>
      <c r="V3933" s="403"/>
      <c r="W3933" s="403"/>
      <c r="X3933" s="403"/>
      <c r="Y3933" s="400"/>
      <c r="Z3933" s="400"/>
      <c r="AA3933" s="400"/>
      <c r="AB3933" s="400"/>
      <c r="AC3933" s="400"/>
      <c r="AD3933" s="400"/>
      <c r="AE3933" s="400"/>
      <c r="AF3933" s="400"/>
      <c r="AG3933" s="408"/>
      <c r="AH3933" s="400"/>
      <c r="AI3933" s="400"/>
      <c r="AJ3933" s="400"/>
      <c r="AK3933" s="400"/>
      <c r="AL3933" s="6"/>
      <c r="AM3933" s="6"/>
      <c r="AN3933" s="8"/>
    </row>
    <row r="3934" spans="1:40">
      <c r="A3934" s="725"/>
      <c r="B3934" s="727"/>
      <c r="C3934" s="726"/>
      <c r="D3934" s="726"/>
      <c r="E3934" s="400"/>
      <c r="F3934" s="401"/>
      <c r="G3934" s="400"/>
      <c r="H3934" s="400"/>
      <c r="I3934" s="400"/>
      <c r="J3934" s="409"/>
      <c r="K3934" s="400"/>
      <c r="L3934" s="400"/>
      <c r="M3934" s="400"/>
      <c r="N3934" s="400"/>
      <c r="O3934" s="400"/>
      <c r="P3934" s="400"/>
      <c r="Q3934" s="400"/>
      <c r="R3934" s="400"/>
      <c r="S3934" s="400"/>
      <c r="T3934" s="400"/>
      <c r="V3934" s="403"/>
      <c r="W3934" s="403"/>
      <c r="X3934" s="403"/>
      <c r="Y3934" s="400"/>
      <c r="Z3934" s="400"/>
      <c r="AA3934" s="400"/>
      <c r="AB3934" s="400"/>
      <c r="AC3934" s="400"/>
      <c r="AD3934" s="400"/>
      <c r="AE3934" s="400"/>
      <c r="AF3934" s="400"/>
      <c r="AG3934" s="408"/>
      <c r="AH3934" s="400"/>
      <c r="AI3934" s="400"/>
      <c r="AJ3934" s="400"/>
      <c r="AK3934" s="400"/>
      <c r="AL3934" s="6"/>
      <c r="AM3934" s="6"/>
      <c r="AN3934" s="8"/>
    </row>
    <row r="3935" spans="1:40">
      <c r="A3935" s="725"/>
      <c r="B3935" s="727"/>
      <c r="C3935" s="726"/>
      <c r="D3935" s="726"/>
      <c r="E3935" s="400"/>
      <c r="F3935" s="401"/>
      <c r="G3935" s="400"/>
      <c r="H3935" s="400"/>
      <c r="I3935" s="400"/>
      <c r="J3935" s="409"/>
      <c r="K3935" s="400"/>
      <c r="L3935" s="400"/>
      <c r="M3935" s="400"/>
      <c r="N3935" s="400"/>
      <c r="O3935" s="400"/>
      <c r="P3935" s="400"/>
      <c r="Q3935" s="400"/>
      <c r="R3935" s="400"/>
      <c r="S3935" s="400"/>
      <c r="T3935" s="400"/>
      <c r="V3935" s="403"/>
      <c r="W3935" s="403"/>
      <c r="X3935" s="403"/>
      <c r="Y3935" s="400"/>
      <c r="Z3935" s="400"/>
      <c r="AA3935" s="400"/>
      <c r="AB3935" s="400"/>
      <c r="AC3935" s="400"/>
      <c r="AD3935" s="400"/>
      <c r="AE3935" s="400"/>
      <c r="AF3935" s="400"/>
      <c r="AG3935" s="408"/>
      <c r="AH3935" s="400"/>
      <c r="AI3935" s="400"/>
      <c r="AJ3935" s="400"/>
      <c r="AK3935" s="400"/>
      <c r="AL3935" s="6"/>
      <c r="AM3935" s="6"/>
      <c r="AN3935" s="8"/>
    </row>
    <row r="3936" spans="1:40">
      <c r="A3936" s="725"/>
      <c r="B3936" s="727"/>
      <c r="C3936" s="726"/>
      <c r="D3936" s="726"/>
      <c r="E3936" s="400"/>
      <c r="F3936" s="401"/>
      <c r="G3936" s="400"/>
      <c r="H3936" s="400"/>
      <c r="I3936" s="400"/>
      <c r="J3936" s="409"/>
      <c r="K3936" s="400"/>
      <c r="L3936" s="400"/>
      <c r="M3936" s="400"/>
      <c r="N3936" s="400"/>
      <c r="O3936" s="400"/>
      <c r="P3936" s="400"/>
      <c r="Q3936" s="400"/>
      <c r="R3936" s="400"/>
      <c r="S3936" s="400"/>
      <c r="T3936" s="400"/>
      <c r="V3936" s="403"/>
      <c r="W3936" s="403"/>
      <c r="X3936" s="403"/>
      <c r="Y3936" s="400"/>
      <c r="Z3936" s="400"/>
      <c r="AA3936" s="400"/>
      <c r="AB3936" s="400"/>
      <c r="AC3936" s="400"/>
      <c r="AD3936" s="400"/>
      <c r="AE3936" s="400"/>
      <c r="AF3936" s="400"/>
      <c r="AG3936" s="408"/>
      <c r="AH3936" s="400"/>
      <c r="AI3936" s="400"/>
      <c r="AJ3936" s="400"/>
      <c r="AK3936" s="400"/>
      <c r="AL3936" s="6"/>
      <c r="AM3936" s="6"/>
      <c r="AN3936" s="8"/>
    </row>
    <row r="3937" spans="1:40">
      <c r="A3937" s="725"/>
      <c r="B3937" s="727"/>
      <c r="C3937" s="726"/>
      <c r="D3937" s="726"/>
      <c r="E3937" s="400"/>
      <c r="F3937" s="401"/>
      <c r="G3937" s="400"/>
      <c r="H3937" s="400"/>
      <c r="I3937" s="400"/>
      <c r="J3937" s="409"/>
      <c r="K3937" s="400"/>
      <c r="L3937" s="400"/>
      <c r="M3937" s="400"/>
      <c r="N3937" s="400"/>
      <c r="O3937" s="400"/>
      <c r="P3937" s="400"/>
      <c r="Q3937" s="400"/>
      <c r="R3937" s="400"/>
      <c r="S3937" s="400"/>
      <c r="T3937" s="400"/>
      <c r="V3937" s="403"/>
      <c r="W3937" s="403"/>
      <c r="X3937" s="403"/>
      <c r="Y3937" s="400"/>
      <c r="Z3937" s="400"/>
      <c r="AA3937" s="400"/>
      <c r="AB3937" s="400"/>
      <c r="AC3937" s="400"/>
      <c r="AD3937" s="400"/>
      <c r="AE3937" s="400"/>
      <c r="AF3937" s="400"/>
      <c r="AG3937" s="408"/>
      <c r="AH3937" s="400"/>
      <c r="AI3937" s="400"/>
      <c r="AJ3937" s="400"/>
      <c r="AK3937" s="400"/>
      <c r="AL3937" s="6"/>
      <c r="AM3937" s="6"/>
      <c r="AN3937" s="8"/>
    </row>
    <row r="3938" spans="1:40">
      <c r="A3938" s="725"/>
      <c r="B3938" s="727"/>
      <c r="C3938" s="726"/>
      <c r="D3938" s="726"/>
      <c r="E3938" s="400"/>
      <c r="F3938" s="401"/>
      <c r="G3938" s="400"/>
      <c r="H3938" s="400"/>
      <c r="I3938" s="400"/>
      <c r="J3938" s="409"/>
      <c r="K3938" s="400"/>
      <c r="L3938" s="400"/>
      <c r="M3938" s="400"/>
      <c r="N3938" s="400"/>
      <c r="O3938" s="400"/>
      <c r="P3938" s="400"/>
      <c r="Q3938" s="400"/>
      <c r="R3938" s="400"/>
      <c r="S3938" s="400"/>
      <c r="T3938" s="400"/>
      <c r="V3938" s="403"/>
      <c r="W3938" s="403"/>
      <c r="X3938" s="403"/>
      <c r="Y3938" s="400"/>
      <c r="Z3938" s="400"/>
      <c r="AA3938" s="400"/>
      <c r="AB3938" s="400"/>
      <c r="AC3938" s="400"/>
      <c r="AD3938" s="400"/>
      <c r="AE3938" s="400"/>
      <c r="AF3938" s="400"/>
      <c r="AG3938" s="408"/>
      <c r="AH3938" s="400"/>
      <c r="AI3938" s="400"/>
      <c r="AJ3938" s="400"/>
      <c r="AK3938" s="400"/>
      <c r="AL3938" s="6"/>
      <c r="AM3938" s="6"/>
      <c r="AN3938" s="8"/>
    </row>
    <row r="3939" spans="1:40">
      <c r="A3939" s="725"/>
      <c r="B3939" s="727"/>
      <c r="C3939" s="726"/>
      <c r="D3939" s="726"/>
      <c r="E3939" s="400"/>
      <c r="F3939" s="401"/>
      <c r="G3939" s="400"/>
      <c r="H3939" s="400"/>
      <c r="I3939" s="400"/>
      <c r="J3939" s="409"/>
      <c r="K3939" s="400"/>
      <c r="L3939" s="400"/>
      <c r="M3939" s="400"/>
      <c r="N3939" s="400"/>
      <c r="O3939" s="400"/>
      <c r="P3939" s="400"/>
      <c r="Q3939" s="400"/>
      <c r="R3939" s="400"/>
      <c r="S3939" s="400"/>
      <c r="T3939" s="400"/>
      <c r="V3939" s="403"/>
      <c r="W3939" s="403"/>
      <c r="X3939" s="403"/>
      <c r="Y3939" s="400"/>
      <c r="Z3939" s="400"/>
      <c r="AA3939" s="400"/>
      <c r="AB3939" s="400"/>
      <c r="AC3939" s="400"/>
      <c r="AD3939" s="400"/>
      <c r="AE3939" s="400"/>
      <c r="AF3939" s="400"/>
      <c r="AG3939" s="408"/>
      <c r="AH3939" s="400"/>
      <c r="AI3939" s="400"/>
      <c r="AJ3939" s="400"/>
      <c r="AK3939" s="400"/>
      <c r="AL3939" s="6"/>
      <c r="AM3939" s="6"/>
      <c r="AN3939" s="8"/>
    </row>
    <row r="3940" spans="1:40">
      <c r="A3940" s="725"/>
      <c r="B3940" s="727"/>
      <c r="C3940" s="726"/>
      <c r="D3940" s="726"/>
      <c r="E3940" s="400"/>
      <c r="F3940" s="401"/>
      <c r="G3940" s="400"/>
      <c r="H3940" s="400"/>
      <c r="I3940" s="400"/>
      <c r="J3940" s="409"/>
      <c r="K3940" s="400"/>
      <c r="L3940" s="400"/>
      <c r="M3940" s="400"/>
      <c r="N3940" s="400"/>
      <c r="O3940" s="400"/>
      <c r="P3940" s="400"/>
      <c r="Q3940" s="400"/>
      <c r="R3940" s="400"/>
      <c r="S3940" s="400"/>
      <c r="T3940" s="400"/>
      <c r="W3940" s="403"/>
      <c r="X3940" s="403"/>
      <c r="Y3940" s="400"/>
      <c r="Z3940" s="400"/>
      <c r="AA3940" s="400"/>
      <c r="AB3940" s="400"/>
      <c r="AC3940" s="400"/>
      <c r="AD3940" s="400"/>
      <c r="AE3940" s="400"/>
      <c r="AF3940" s="400"/>
      <c r="AG3940" s="408"/>
      <c r="AH3940" s="400"/>
      <c r="AI3940" s="400"/>
      <c r="AJ3940" s="400"/>
      <c r="AK3940" s="400"/>
      <c r="AL3940" s="6"/>
      <c r="AM3940" s="6"/>
      <c r="AN3940" s="8"/>
    </row>
    <row r="3941" spans="1:40">
      <c r="A3941" s="725"/>
      <c r="B3941" s="727"/>
      <c r="C3941" s="726"/>
      <c r="D3941" s="726"/>
      <c r="E3941" s="400"/>
      <c r="F3941" s="401"/>
      <c r="G3941" s="400"/>
      <c r="H3941" s="400"/>
      <c r="I3941" s="400"/>
      <c r="J3941" s="409"/>
      <c r="K3941" s="400"/>
      <c r="L3941" s="400"/>
      <c r="M3941" s="400"/>
      <c r="N3941" s="400"/>
      <c r="O3941" s="400"/>
      <c r="P3941" s="400"/>
      <c r="Q3941" s="400"/>
      <c r="R3941" s="400"/>
      <c r="S3941" s="400"/>
      <c r="T3941" s="400"/>
      <c r="V3941" s="403"/>
      <c r="W3941" s="403"/>
      <c r="X3941" s="403"/>
      <c r="Y3941" s="400"/>
      <c r="Z3941" s="400"/>
      <c r="AA3941" s="400"/>
      <c r="AB3941" s="400"/>
      <c r="AC3941" s="400"/>
      <c r="AD3941" s="400"/>
      <c r="AE3941" s="400"/>
      <c r="AF3941" s="400"/>
      <c r="AG3941" s="408"/>
      <c r="AH3941" s="400"/>
      <c r="AI3941" s="400"/>
      <c r="AJ3941" s="400"/>
      <c r="AK3941" s="400"/>
      <c r="AL3941" s="6"/>
      <c r="AM3941" s="6"/>
      <c r="AN3941" s="8"/>
    </row>
    <row r="3942" spans="1:40">
      <c r="A3942" s="725"/>
      <c r="B3942" s="727"/>
      <c r="C3942" s="726"/>
      <c r="D3942" s="726"/>
      <c r="E3942" s="400"/>
      <c r="F3942" s="401"/>
      <c r="G3942" s="400"/>
      <c r="H3942" s="400"/>
      <c r="I3942" s="400"/>
      <c r="J3942" s="409"/>
      <c r="K3942" s="400"/>
      <c r="L3942" s="400"/>
      <c r="M3942" s="400"/>
      <c r="N3942" s="400"/>
      <c r="O3942" s="400"/>
      <c r="P3942" s="400"/>
      <c r="Q3942" s="400"/>
      <c r="R3942" s="400"/>
      <c r="S3942" s="400"/>
      <c r="T3942" s="400"/>
      <c r="V3942" s="403"/>
      <c r="W3942" s="403"/>
      <c r="X3942" s="403"/>
      <c r="Y3942" s="400"/>
      <c r="Z3942" s="400"/>
      <c r="AA3942" s="400"/>
      <c r="AB3942" s="400"/>
      <c r="AC3942" s="400"/>
      <c r="AD3942" s="400"/>
      <c r="AE3942" s="400"/>
      <c r="AF3942" s="400"/>
      <c r="AG3942" s="408"/>
      <c r="AH3942" s="400"/>
      <c r="AI3942" s="400"/>
      <c r="AJ3942" s="400"/>
      <c r="AK3942" s="400"/>
      <c r="AL3942" s="6"/>
      <c r="AM3942" s="6"/>
      <c r="AN3942" s="8"/>
    </row>
    <row r="3943" spans="1:40">
      <c r="A3943" s="725"/>
      <c r="B3943" s="727"/>
      <c r="C3943" s="726"/>
      <c r="D3943" s="726"/>
      <c r="E3943" s="400"/>
      <c r="F3943" s="401"/>
      <c r="G3943" s="400"/>
      <c r="H3943" s="400"/>
      <c r="I3943" s="400"/>
      <c r="J3943" s="409"/>
      <c r="K3943" s="400"/>
      <c r="L3943" s="400"/>
      <c r="M3943" s="400"/>
      <c r="N3943" s="400"/>
      <c r="O3943" s="400"/>
      <c r="P3943" s="400"/>
      <c r="Q3943" s="400"/>
      <c r="R3943" s="400"/>
      <c r="S3943" s="400"/>
      <c r="T3943" s="400"/>
      <c r="V3943" s="403"/>
      <c r="W3943" s="403"/>
      <c r="X3943" s="403"/>
      <c r="Y3943" s="400"/>
      <c r="Z3943" s="400"/>
      <c r="AA3943" s="400"/>
      <c r="AB3943" s="400"/>
      <c r="AC3943" s="400"/>
      <c r="AD3943" s="400"/>
      <c r="AE3943" s="400"/>
      <c r="AF3943" s="400"/>
      <c r="AG3943" s="408"/>
      <c r="AH3943" s="400"/>
      <c r="AI3943" s="400"/>
      <c r="AJ3943" s="400"/>
      <c r="AK3943" s="400"/>
      <c r="AL3943" s="6"/>
      <c r="AM3943" s="6"/>
      <c r="AN3943" s="8"/>
    </row>
    <row r="3944" spans="1:40">
      <c r="A3944" s="725"/>
      <c r="B3944" s="727"/>
      <c r="C3944" s="726"/>
      <c r="D3944" s="726"/>
      <c r="E3944" s="400"/>
      <c r="F3944" s="401"/>
      <c r="G3944" s="400"/>
      <c r="H3944" s="400"/>
      <c r="I3944" s="400"/>
      <c r="J3944" s="409"/>
      <c r="K3944" s="400"/>
      <c r="L3944" s="400"/>
      <c r="M3944" s="400"/>
      <c r="N3944" s="400"/>
      <c r="O3944" s="400"/>
      <c r="P3944" s="400"/>
      <c r="Q3944" s="400"/>
      <c r="R3944" s="400"/>
      <c r="S3944" s="400"/>
      <c r="T3944" s="400"/>
      <c r="V3944" s="403"/>
      <c r="W3944" s="403"/>
      <c r="X3944" s="403"/>
      <c r="Y3944" s="400"/>
      <c r="Z3944" s="400"/>
      <c r="AA3944" s="400"/>
      <c r="AB3944" s="400"/>
      <c r="AC3944" s="400"/>
      <c r="AD3944" s="400"/>
      <c r="AE3944" s="400"/>
      <c r="AF3944" s="400"/>
      <c r="AG3944" s="408"/>
      <c r="AH3944" s="400"/>
      <c r="AI3944" s="400"/>
      <c r="AJ3944" s="400"/>
      <c r="AK3944" s="400"/>
      <c r="AL3944" s="6"/>
      <c r="AM3944" s="6"/>
      <c r="AN3944" s="8"/>
    </row>
    <row r="3945" spans="1:40">
      <c r="A3945" s="725"/>
      <c r="B3945" s="727"/>
      <c r="C3945" s="726"/>
      <c r="D3945" s="726"/>
      <c r="E3945" s="400"/>
      <c r="F3945" s="401"/>
      <c r="G3945" s="400"/>
      <c r="H3945" s="400"/>
      <c r="I3945" s="400"/>
      <c r="J3945" s="409"/>
      <c r="K3945" s="400"/>
      <c r="L3945" s="400"/>
      <c r="M3945" s="400"/>
      <c r="N3945" s="400"/>
      <c r="O3945" s="400"/>
      <c r="P3945" s="400"/>
      <c r="Q3945" s="400"/>
      <c r="R3945" s="400"/>
      <c r="S3945" s="400"/>
      <c r="T3945" s="400"/>
      <c r="V3945" s="403"/>
      <c r="W3945" s="403"/>
      <c r="X3945" s="403"/>
      <c r="Y3945" s="400"/>
      <c r="Z3945" s="400"/>
      <c r="AA3945" s="400"/>
      <c r="AB3945" s="400"/>
      <c r="AC3945" s="400"/>
      <c r="AD3945" s="400"/>
      <c r="AE3945" s="400"/>
      <c r="AF3945" s="400"/>
      <c r="AG3945" s="408"/>
      <c r="AH3945" s="400"/>
      <c r="AI3945" s="400"/>
      <c r="AJ3945" s="400"/>
      <c r="AK3945" s="400"/>
      <c r="AL3945" s="6"/>
      <c r="AM3945" s="6"/>
      <c r="AN3945" s="8"/>
    </row>
    <row r="3946" spans="1:40">
      <c r="A3946" s="725"/>
      <c r="B3946" s="727"/>
      <c r="C3946" s="726"/>
      <c r="D3946" s="726"/>
      <c r="E3946" s="400"/>
      <c r="F3946" s="401"/>
      <c r="G3946" s="400"/>
      <c r="H3946" s="400"/>
      <c r="I3946" s="400"/>
      <c r="J3946" s="409"/>
      <c r="K3946" s="400"/>
      <c r="L3946" s="400"/>
      <c r="M3946" s="400"/>
      <c r="N3946" s="400"/>
      <c r="O3946" s="400"/>
      <c r="P3946" s="400"/>
      <c r="Q3946" s="400"/>
      <c r="R3946" s="400"/>
      <c r="S3946" s="400"/>
      <c r="T3946" s="400"/>
      <c r="V3946" s="403"/>
      <c r="W3946" s="403"/>
      <c r="X3946" s="403"/>
      <c r="Y3946" s="400"/>
      <c r="Z3946" s="400"/>
      <c r="AA3946" s="400"/>
      <c r="AB3946" s="400"/>
      <c r="AC3946" s="400"/>
      <c r="AD3946" s="400"/>
      <c r="AE3946" s="400"/>
      <c r="AF3946" s="400"/>
      <c r="AG3946" s="408"/>
      <c r="AH3946" s="400"/>
      <c r="AI3946" s="400"/>
      <c r="AJ3946" s="400"/>
      <c r="AK3946" s="400"/>
      <c r="AL3946" s="6"/>
      <c r="AM3946" s="6"/>
      <c r="AN3946" s="8"/>
    </row>
    <row r="3947" spans="1:40">
      <c r="A3947" s="725"/>
      <c r="B3947" s="727"/>
      <c r="C3947" s="726"/>
      <c r="D3947" s="726"/>
      <c r="E3947" s="400"/>
      <c r="F3947" s="401"/>
      <c r="G3947" s="400"/>
      <c r="H3947" s="400"/>
      <c r="I3947" s="400"/>
      <c r="J3947" s="409"/>
      <c r="K3947" s="400"/>
      <c r="L3947" s="400"/>
      <c r="M3947" s="400"/>
      <c r="N3947" s="400"/>
      <c r="O3947" s="400"/>
      <c r="P3947" s="400"/>
      <c r="Q3947" s="400"/>
      <c r="R3947" s="400"/>
      <c r="S3947" s="400"/>
      <c r="T3947" s="400"/>
      <c r="V3947" s="403"/>
      <c r="W3947" s="403"/>
      <c r="X3947" s="403"/>
      <c r="Y3947" s="400"/>
      <c r="Z3947" s="400"/>
      <c r="AA3947" s="400"/>
      <c r="AB3947" s="400"/>
      <c r="AC3947" s="400"/>
      <c r="AD3947" s="400"/>
      <c r="AE3947" s="400"/>
      <c r="AF3947" s="400"/>
      <c r="AG3947" s="408"/>
      <c r="AH3947" s="400"/>
      <c r="AI3947" s="400"/>
      <c r="AJ3947" s="400"/>
      <c r="AK3947" s="400"/>
      <c r="AL3947" s="6"/>
      <c r="AM3947" s="6"/>
      <c r="AN3947" s="8"/>
    </row>
    <row r="3948" spans="1:40">
      <c r="A3948" s="725"/>
      <c r="B3948" s="727"/>
      <c r="C3948" s="726"/>
      <c r="D3948" s="726"/>
      <c r="E3948" s="400"/>
      <c r="F3948" s="401"/>
      <c r="G3948" s="400"/>
      <c r="H3948" s="400"/>
      <c r="I3948" s="400"/>
      <c r="J3948" s="409"/>
      <c r="K3948" s="400"/>
      <c r="L3948" s="400"/>
      <c r="M3948" s="400"/>
      <c r="N3948" s="400"/>
      <c r="O3948" s="400"/>
      <c r="P3948" s="400"/>
      <c r="Q3948" s="400"/>
      <c r="R3948" s="400"/>
      <c r="S3948" s="400"/>
      <c r="T3948" s="400"/>
      <c r="V3948" s="403"/>
      <c r="W3948" s="403"/>
      <c r="X3948" s="403"/>
      <c r="Y3948" s="400"/>
      <c r="Z3948" s="400"/>
      <c r="AA3948" s="400"/>
      <c r="AB3948" s="400"/>
      <c r="AC3948" s="400"/>
      <c r="AD3948" s="400"/>
      <c r="AE3948" s="400"/>
      <c r="AF3948" s="400"/>
      <c r="AG3948" s="408"/>
      <c r="AH3948" s="400"/>
      <c r="AI3948" s="400"/>
      <c r="AJ3948" s="400"/>
      <c r="AK3948" s="400"/>
      <c r="AL3948" s="6"/>
      <c r="AM3948" s="6"/>
      <c r="AN3948" s="8"/>
    </row>
    <row r="3949" spans="1:40">
      <c r="A3949" s="725"/>
      <c r="B3949" s="727"/>
      <c r="C3949" s="726"/>
      <c r="D3949" s="726"/>
      <c r="E3949" s="400"/>
      <c r="F3949" s="401"/>
      <c r="G3949" s="400"/>
      <c r="H3949" s="400"/>
      <c r="I3949" s="400"/>
      <c r="J3949" s="409"/>
      <c r="K3949" s="400"/>
      <c r="L3949" s="400"/>
      <c r="M3949" s="400"/>
      <c r="N3949" s="400"/>
      <c r="O3949" s="400"/>
      <c r="P3949" s="400"/>
      <c r="Q3949" s="400"/>
      <c r="R3949" s="400"/>
      <c r="S3949" s="400"/>
      <c r="T3949" s="400"/>
      <c r="V3949" s="403"/>
      <c r="W3949" s="403"/>
      <c r="X3949" s="403"/>
      <c r="Y3949" s="400"/>
      <c r="Z3949" s="400"/>
      <c r="AA3949" s="400"/>
      <c r="AB3949" s="400"/>
      <c r="AC3949" s="400"/>
      <c r="AD3949" s="400"/>
      <c r="AE3949" s="400"/>
      <c r="AF3949" s="400"/>
      <c r="AG3949" s="408"/>
      <c r="AH3949" s="400"/>
      <c r="AI3949" s="400"/>
      <c r="AJ3949" s="400"/>
      <c r="AK3949" s="400"/>
      <c r="AL3949" s="6"/>
      <c r="AM3949" s="6"/>
      <c r="AN3949" s="8"/>
    </row>
    <row r="3950" spans="1:40">
      <c r="A3950" s="725"/>
      <c r="B3950" s="727"/>
      <c r="C3950" s="726"/>
      <c r="D3950" s="726"/>
      <c r="E3950" s="400"/>
      <c r="F3950" s="401"/>
      <c r="G3950" s="400"/>
      <c r="H3950" s="400"/>
      <c r="I3950" s="400"/>
      <c r="J3950" s="409"/>
      <c r="K3950" s="400"/>
      <c r="L3950" s="400"/>
      <c r="M3950" s="400"/>
      <c r="N3950" s="400"/>
      <c r="O3950" s="400"/>
      <c r="P3950" s="400"/>
      <c r="Q3950" s="400"/>
      <c r="R3950" s="400"/>
      <c r="S3950" s="400"/>
      <c r="T3950" s="400"/>
      <c r="V3950" s="403"/>
      <c r="W3950" s="403"/>
      <c r="X3950" s="403"/>
      <c r="Y3950" s="400"/>
      <c r="Z3950" s="400"/>
      <c r="AA3950" s="400"/>
      <c r="AB3950" s="400"/>
      <c r="AC3950" s="400"/>
      <c r="AD3950" s="400"/>
      <c r="AE3950" s="400"/>
      <c r="AF3950" s="400"/>
      <c r="AG3950" s="408"/>
      <c r="AH3950" s="400"/>
      <c r="AI3950" s="400"/>
      <c r="AJ3950" s="400"/>
      <c r="AK3950" s="400"/>
      <c r="AL3950" s="6"/>
      <c r="AM3950" s="6"/>
      <c r="AN3950" s="8"/>
    </row>
    <row r="3951" spans="1:40">
      <c r="A3951" s="725"/>
      <c r="B3951" s="727"/>
      <c r="C3951" s="726"/>
      <c r="D3951" s="726"/>
      <c r="E3951" s="400"/>
      <c r="F3951" s="401"/>
      <c r="G3951" s="400"/>
      <c r="H3951" s="400"/>
      <c r="I3951" s="400"/>
      <c r="J3951" s="409"/>
      <c r="K3951" s="400"/>
      <c r="L3951" s="400"/>
      <c r="M3951" s="400"/>
      <c r="N3951" s="400"/>
      <c r="O3951" s="400"/>
      <c r="P3951" s="400"/>
      <c r="Q3951" s="400"/>
      <c r="R3951" s="400"/>
      <c r="S3951" s="400"/>
      <c r="T3951" s="400"/>
      <c r="V3951" s="403"/>
      <c r="W3951" s="403"/>
      <c r="X3951" s="403"/>
      <c r="Y3951" s="400"/>
      <c r="Z3951" s="400"/>
      <c r="AA3951" s="400"/>
      <c r="AB3951" s="400"/>
      <c r="AC3951" s="400"/>
      <c r="AD3951" s="400"/>
      <c r="AE3951" s="400"/>
      <c r="AF3951" s="400"/>
      <c r="AG3951" s="408"/>
      <c r="AH3951" s="400"/>
      <c r="AI3951" s="400"/>
      <c r="AJ3951" s="400"/>
      <c r="AK3951" s="400"/>
      <c r="AL3951" s="6"/>
      <c r="AM3951" s="6"/>
      <c r="AN3951" s="8"/>
    </row>
    <row r="3952" spans="1:40">
      <c r="A3952" s="725"/>
      <c r="B3952" s="727"/>
      <c r="C3952" s="726"/>
      <c r="D3952" s="726"/>
      <c r="E3952" s="400"/>
      <c r="F3952" s="401"/>
      <c r="G3952" s="400"/>
      <c r="H3952" s="400"/>
      <c r="I3952" s="400"/>
      <c r="J3952" s="409"/>
      <c r="K3952" s="400"/>
      <c r="L3952" s="400"/>
      <c r="M3952" s="400"/>
      <c r="N3952" s="400"/>
      <c r="O3952" s="400"/>
      <c r="P3952" s="400"/>
      <c r="Q3952" s="400"/>
      <c r="R3952" s="400"/>
      <c r="S3952" s="400"/>
      <c r="T3952" s="400"/>
      <c r="V3952" s="403"/>
      <c r="W3952" s="403"/>
      <c r="X3952" s="403"/>
      <c r="Y3952" s="400"/>
      <c r="Z3952" s="400"/>
      <c r="AA3952" s="400"/>
      <c r="AB3952" s="400"/>
      <c r="AC3952" s="400"/>
      <c r="AD3952" s="400"/>
      <c r="AE3952" s="400"/>
      <c r="AF3952" s="400"/>
      <c r="AG3952" s="408"/>
      <c r="AH3952" s="400"/>
      <c r="AI3952" s="400"/>
      <c r="AJ3952" s="400"/>
      <c r="AK3952" s="400"/>
      <c r="AL3952" s="6"/>
      <c r="AM3952" s="6"/>
      <c r="AN3952" s="8"/>
    </row>
    <row r="3953" spans="1:40">
      <c r="A3953" s="725"/>
      <c r="B3953" s="727"/>
      <c r="C3953" s="726"/>
      <c r="D3953" s="726"/>
      <c r="E3953" s="400"/>
      <c r="F3953" s="401"/>
      <c r="G3953" s="400"/>
      <c r="H3953" s="400"/>
      <c r="I3953" s="400"/>
      <c r="J3953" s="409"/>
      <c r="K3953" s="400"/>
      <c r="L3953" s="400"/>
      <c r="M3953" s="400"/>
      <c r="N3953" s="400"/>
      <c r="O3953" s="400"/>
      <c r="P3953" s="400"/>
      <c r="Q3953" s="400"/>
      <c r="R3953" s="400"/>
      <c r="S3953" s="400"/>
      <c r="T3953" s="400"/>
      <c r="V3953" s="403"/>
      <c r="W3953" s="403"/>
      <c r="X3953" s="403"/>
      <c r="Y3953" s="400"/>
      <c r="Z3953" s="400"/>
      <c r="AA3953" s="400"/>
      <c r="AB3953" s="400"/>
      <c r="AC3953" s="400"/>
      <c r="AD3953" s="400"/>
      <c r="AE3953" s="400"/>
      <c r="AF3953" s="400"/>
      <c r="AG3953" s="408"/>
      <c r="AH3953" s="400"/>
      <c r="AI3953" s="400"/>
      <c r="AJ3953" s="400"/>
      <c r="AK3953" s="400"/>
      <c r="AL3953" s="6"/>
      <c r="AM3953" s="6"/>
      <c r="AN3953" s="8"/>
    </row>
    <row r="3954" spans="1:40">
      <c r="A3954" s="725"/>
      <c r="B3954" s="727"/>
      <c r="C3954" s="726"/>
      <c r="D3954" s="726"/>
      <c r="E3954" s="400"/>
      <c r="F3954" s="401"/>
      <c r="G3954" s="400"/>
      <c r="H3954" s="400"/>
      <c r="I3954" s="400"/>
      <c r="J3954" s="409"/>
      <c r="K3954" s="400"/>
      <c r="L3954" s="400"/>
      <c r="M3954" s="400"/>
      <c r="N3954" s="400"/>
      <c r="O3954" s="400"/>
      <c r="P3954" s="400"/>
      <c r="Q3954" s="400"/>
      <c r="R3954" s="400"/>
      <c r="S3954" s="400"/>
      <c r="T3954" s="400"/>
      <c r="V3954" s="403"/>
      <c r="W3954" s="403"/>
      <c r="X3954" s="403"/>
      <c r="Y3954" s="400"/>
      <c r="Z3954" s="400"/>
      <c r="AA3954" s="400"/>
      <c r="AB3954" s="400"/>
      <c r="AC3954" s="400"/>
      <c r="AD3954" s="400"/>
      <c r="AE3954" s="400"/>
      <c r="AF3954" s="400"/>
      <c r="AG3954" s="408"/>
      <c r="AH3954" s="400"/>
      <c r="AI3954" s="400"/>
      <c r="AJ3954" s="400"/>
      <c r="AK3954" s="400"/>
      <c r="AL3954" s="6"/>
      <c r="AM3954" s="6"/>
      <c r="AN3954" s="8"/>
    </row>
    <row r="3955" spans="1:40">
      <c r="A3955" s="725"/>
      <c r="B3955" s="727"/>
      <c r="C3955" s="726"/>
      <c r="D3955" s="726"/>
      <c r="E3955" s="400"/>
      <c r="F3955" s="401"/>
      <c r="G3955" s="400"/>
      <c r="H3955" s="400"/>
      <c r="I3955" s="400"/>
      <c r="J3955" s="409"/>
      <c r="K3955" s="400"/>
      <c r="L3955" s="400"/>
      <c r="M3955" s="400"/>
      <c r="N3955" s="400"/>
      <c r="O3955" s="400"/>
      <c r="P3955" s="400"/>
      <c r="Q3955" s="400"/>
      <c r="R3955" s="400"/>
      <c r="S3955" s="400"/>
      <c r="T3955" s="400"/>
      <c r="V3955" s="403"/>
      <c r="W3955" s="403"/>
      <c r="X3955" s="403"/>
      <c r="Y3955" s="400"/>
      <c r="Z3955" s="400"/>
      <c r="AA3955" s="400"/>
      <c r="AB3955" s="400"/>
      <c r="AC3955" s="400"/>
      <c r="AD3955" s="400"/>
      <c r="AE3955" s="400"/>
      <c r="AF3955" s="400"/>
      <c r="AG3955" s="408"/>
      <c r="AH3955" s="400"/>
      <c r="AI3955" s="400"/>
      <c r="AJ3955" s="400"/>
      <c r="AK3955" s="400"/>
      <c r="AL3955" s="6"/>
      <c r="AM3955" s="6"/>
      <c r="AN3955" s="8"/>
    </row>
    <row r="3956" spans="1:40">
      <c r="A3956" s="725"/>
      <c r="B3956" s="727"/>
      <c r="C3956" s="726"/>
      <c r="D3956" s="726"/>
      <c r="E3956" s="400"/>
      <c r="F3956" s="401"/>
      <c r="G3956" s="400"/>
      <c r="H3956" s="400"/>
      <c r="I3956" s="400"/>
      <c r="J3956" s="409"/>
      <c r="K3956" s="400"/>
      <c r="L3956" s="400"/>
      <c r="M3956" s="400"/>
      <c r="N3956" s="400"/>
      <c r="O3956" s="400"/>
      <c r="P3956" s="400"/>
      <c r="Q3956" s="400"/>
      <c r="R3956" s="400"/>
      <c r="S3956" s="400"/>
      <c r="T3956" s="400"/>
      <c r="V3956" s="403"/>
      <c r="W3956" s="403"/>
      <c r="X3956" s="403"/>
      <c r="Y3956" s="400"/>
      <c r="Z3956" s="400"/>
      <c r="AA3956" s="400"/>
      <c r="AB3956" s="400"/>
      <c r="AC3956" s="400"/>
      <c r="AD3956" s="400"/>
      <c r="AE3956" s="400"/>
      <c r="AF3956" s="400"/>
      <c r="AG3956" s="408"/>
      <c r="AH3956" s="400"/>
      <c r="AI3956" s="400"/>
      <c r="AJ3956" s="400"/>
      <c r="AK3956" s="400"/>
      <c r="AL3956" s="6"/>
      <c r="AM3956" s="6"/>
      <c r="AN3956" s="8"/>
    </row>
    <row r="3957" spans="1:40">
      <c r="A3957" s="725"/>
      <c r="B3957" s="727"/>
      <c r="C3957" s="726"/>
      <c r="D3957" s="726"/>
      <c r="E3957" s="400"/>
      <c r="F3957" s="401"/>
      <c r="G3957" s="400"/>
      <c r="H3957" s="400"/>
      <c r="I3957" s="400"/>
      <c r="J3957" s="409"/>
      <c r="K3957" s="400"/>
      <c r="L3957" s="400"/>
      <c r="M3957" s="400"/>
      <c r="N3957" s="400"/>
      <c r="O3957" s="400"/>
      <c r="P3957" s="400"/>
      <c r="Q3957" s="400"/>
      <c r="R3957" s="400"/>
      <c r="S3957" s="400"/>
      <c r="T3957" s="400"/>
      <c r="V3957" s="403"/>
      <c r="W3957" s="403"/>
      <c r="X3957" s="403"/>
      <c r="Y3957" s="400"/>
      <c r="Z3957" s="400"/>
      <c r="AA3957" s="400"/>
      <c r="AB3957" s="400"/>
      <c r="AC3957" s="400"/>
      <c r="AD3957" s="400"/>
      <c r="AE3957" s="400"/>
      <c r="AF3957" s="400"/>
      <c r="AG3957" s="408"/>
      <c r="AH3957" s="400"/>
      <c r="AI3957" s="400"/>
      <c r="AJ3957" s="400"/>
      <c r="AK3957" s="400"/>
      <c r="AL3957" s="6"/>
      <c r="AM3957" s="6"/>
      <c r="AN3957" s="8"/>
    </row>
    <row r="3958" spans="1:40">
      <c r="A3958" s="725"/>
      <c r="B3958" s="727"/>
      <c r="C3958" s="726"/>
      <c r="D3958" s="726"/>
      <c r="E3958" s="400"/>
      <c r="F3958" s="401"/>
      <c r="G3958" s="400"/>
      <c r="H3958" s="400"/>
      <c r="I3958" s="400"/>
      <c r="J3958" s="409"/>
      <c r="K3958" s="400"/>
      <c r="L3958" s="400"/>
      <c r="M3958" s="400"/>
      <c r="N3958" s="400"/>
      <c r="O3958" s="400"/>
      <c r="P3958" s="400"/>
      <c r="Q3958" s="400"/>
      <c r="R3958" s="400"/>
      <c r="S3958" s="400"/>
      <c r="T3958" s="400"/>
      <c r="V3958" s="403"/>
      <c r="W3958" s="403"/>
      <c r="X3958" s="403"/>
      <c r="Y3958" s="400"/>
      <c r="Z3958" s="400"/>
      <c r="AA3958" s="400"/>
      <c r="AB3958" s="400"/>
      <c r="AC3958" s="400"/>
      <c r="AD3958" s="400"/>
      <c r="AE3958" s="400"/>
      <c r="AF3958" s="400"/>
      <c r="AG3958" s="408"/>
      <c r="AH3958" s="400"/>
      <c r="AI3958" s="400"/>
      <c r="AJ3958" s="400"/>
      <c r="AK3958" s="400"/>
      <c r="AL3958" s="6"/>
      <c r="AM3958" s="6"/>
      <c r="AN3958" s="8"/>
    </row>
    <row r="3959" spans="1:40">
      <c r="A3959" s="725"/>
      <c r="B3959" s="727"/>
      <c r="C3959" s="726"/>
      <c r="D3959" s="726"/>
      <c r="E3959" s="400"/>
      <c r="F3959" s="401"/>
      <c r="G3959" s="400"/>
      <c r="H3959" s="400"/>
      <c r="I3959" s="400"/>
      <c r="J3959" s="409"/>
      <c r="K3959" s="400"/>
      <c r="L3959" s="400"/>
      <c r="M3959" s="400"/>
      <c r="N3959" s="400"/>
      <c r="O3959" s="400"/>
      <c r="P3959" s="400"/>
      <c r="Q3959" s="400"/>
      <c r="R3959" s="400"/>
      <c r="S3959" s="400"/>
      <c r="T3959" s="400"/>
      <c r="V3959" s="403"/>
      <c r="W3959" s="403"/>
      <c r="X3959" s="403"/>
      <c r="Y3959" s="400"/>
      <c r="Z3959" s="400"/>
      <c r="AA3959" s="400"/>
      <c r="AB3959" s="400"/>
      <c r="AC3959" s="400"/>
      <c r="AD3959" s="400"/>
      <c r="AE3959" s="400"/>
      <c r="AF3959" s="400"/>
      <c r="AG3959" s="408"/>
      <c r="AH3959" s="400"/>
      <c r="AI3959" s="400"/>
      <c r="AJ3959" s="400"/>
      <c r="AK3959" s="400"/>
      <c r="AL3959" s="6"/>
      <c r="AM3959" s="6"/>
      <c r="AN3959" s="8"/>
    </row>
    <row r="3960" spans="1:40">
      <c r="A3960" s="725"/>
      <c r="B3960" s="727"/>
      <c r="C3960" s="726"/>
      <c r="D3960" s="726"/>
      <c r="E3960" s="400"/>
      <c r="F3960" s="401"/>
      <c r="G3960" s="400"/>
      <c r="H3960" s="400"/>
      <c r="I3960" s="400"/>
      <c r="J3960" s="409"/>
      <c r="K3960" s="400"/>
      <c r="L3960" s="400"/>
      <c r="M3960" s="400"/>
      <c r="N3960" s="400"/>
      <c r="O3960" s="400"/>
      <c r="P3960" s="400"/>
      <c r="Q3960" s="400"/>
      <c r="R3960" s="400"/>
      <c r="S3960" s="400"/>
      <c r="T3960" s="400"/>
      <c r="V3960" s="403"/>
      <c r="W3960" s="403"/>
      <c r="X3960" s="403"/>
      <c r="Y3960" s="400"/>
      <c r="Z3960" s="400"/>
      <c r="AA3960" s="400"/>
      <c r="AB3960" s="400"/>
      <c r="AC3960" s="400"/>
      <c r="AD3960" s="400"/>
      <c r="AE3960" s="400"/>
      <c r="AF3960" s="400"/>
      <c r="AG3960" s="408"/>
      <c r="AH3960" s="400"/>
      <c r="AI3960" s="400"/>
      <c r="AJ3960" s="400"/>
      <c r="AK3960" s="400"/>
      <c r="AL3960" s="6"/>
      <c r="AM3960" s="6"/>
      <c r="AN3960" s="8"/>
    </row>
    <row r="3961" spans="1:40">
      <c r="A3961" s="725"/>
      <c r="B3961" s="727"/>
      <c r="C3961" s="726"/>
      <c r="D3961" s="726"/>
      <c r="E3961" s="400"/>
      <c r="F3961" s="401"/>
      <c r="G3961" s="400"/>
      <c r="H3961" s="400"/>
      <c r="I3961" s="400"/>
      <c r="J3961" s="409"/>
      <c r="K3961" s="400"/>
      <c r="L3961" s="400"/>
      <c r="M3961" s="400"/>
      <c r="N3961" s="400"/>
      <c r="O3961" s="400"/>
      <c r="P3961" s="400"/>
      <c r="Q3961" s="400"/>
      <c r="R3961" s="400"/>
      <c r="S3961" s="400"/>
      <c r="T3961" s="400"/>
      <c r="V3961" s="403"/>
      <c r="W3961" s="403"/>
      <c r="X3961" s="403"/>
      <c r="Y3961" s="400"/>
      <c r="Z3961" s="400"/>
      <c r="AA3961" s="400"/>
      <c r="AB3961" s="400"/>
      <c r="AC3961" s="400"/>
      <c r="AD3961" s="400"/>
      <c r="AE3961" s="400"/>
      <c r="AF3961" s="400"/>
      <c r="AG3961" s="408"/>
      <c r="AH3961" s="400"/>
      <c r="AI3961" s="400"/>
      <c r="AJ3961" s="400"/>
      <c r="AK3961" s="400"/>
      <c r="AL3961" s="6"/>
      <c r="AM3961" s="6"/>
      <c r="AN3961" s="8"/>
    </row>
    <row r="3962" spans="1:40">
      <c r="A3962" s="725"/>
      <c r="B3962" s="727"/>
      <c r="C3962" s="726"/>
      <c r="D3962" s="726"/>
      <c r="E3962" s="400"/>
      <c r="F3962" s="401"/>
      <c r="G3962" s="400"/>
      <c r="H3962" s="400"/>
      <c r="I3962" s="400"/>
      <c r="J3962" s="409"/>
      <c r="K3962" s="400"/>
      <c r="L3962" s="400"/>
      <c r="M3962" s="400"/>
      <c r="N3962" s="400"/>
      <c r="O3962" s="400"/>
      <c r="P3962" s="400"/>
      <c r="Q3962" s="400"/>
      <c r="R3962" s="400"/>
      <c r="S3962" s="400"/>
      <c r="T3962" s="400"/>
      <c r="V3962" s="403"/>
      <c r="W3962" s="403"/>
      <c r="X3962" s="403"/>
      <c r="Y3962" s="400"/>
      <c r="Z3962" s="400"/>
      <c r="AA3962" s="400"/>
      <c r="AB3962" s="400"/>
      <c r="AC3962" s="400"/>
      <c r="AD3962" s="400"/>
      <c r="AE3962" s="400"/>
      <c r="AF3962" s="400"/>
      <c r="AG3962" s="408"/>
      <c r="AH3962" s="400"/>
      <c r="AI3962" s="400"/>
      <c r="AJ3962" s="400"/>
      <c r="AK3962" s="400"/>
      <c r="AL3962" s="6"/>
      <c r="AM3962" s="6"/>
      <c r="AN3962" s="8"/>
    </row>
    <row r="3963" spans="1:40">
      <c r="A3963" s="725"/>
      <c r="B3963" s="727"/>
      <c r="C3963" s="726"/>
      <c r="D3963" s="726"/>
      <c r="E3963" s="400"/>
      <c r="F3963" s="401"/>
      <c r="G3963" s="400"/>
      <c r="H3963" s="400"/>
      <c r="I3963" s="400"/>
      <c r="J3963" s="409"/>
      <c r="K3963" s="400"/>
      <c r="L3963" s="400"/>
      <c r="M3963" s="400"/>
      <c r="N3963" s="400"/>
      <c r="O3963" s="400"/>
      <c r="P3963" s="400"/>
      <c r="Q3963" s="400"/>
      <c r="R3963" s="400"/>
      <c r="S3963" s="400"/>
      <c r="T3963" s="400"/>
      <c r="V3963" s="403"/>
      <c r="W3963" s="403"/>
      <c r="X3963" s="403"/>
      <c r="Y3963" s="400"/>
      <c r="Z3963" s="400"/>
      <c r="AA3963" s="400"/>
      <c r="AB3963" s="400"/>
      <c r="AC3963" s="400"/>
      <c r="AD3963" s="400"/>
      <c r="AE3963" s="400"/>
      <c r="AF3963" s="400"/>
      <c r="AG3963" s="408"/>
      <c r="AH3963" s="400"/>
      <c r="AI3963" s="400"/>
      <c r="AJ3963" s="400"/>
      <c r="AK3963" s="400"/>
      <c r="AL3963" s="6"/>
      <c r="AM3963" s="6"/>
      <c r="AN3963" s="8"/>
    </row>
    <row r="3964" spans="1:40">
      <c r="A3964" s="725"/>
      <c r="B3964" s="727"/>
      <c r="C3964" s="726"/>
      <c r="D3964" s="726"/>
      <c r="E3964" s="400"/>
      <c r="F3964" s="401"/>
      <c r="G3964" s="400"/>
      <c r="H3964" s="400"/>
      <c r="I3964" s="400"/>
      <c r="J3964" s="409"/>
      <c r="K3964" s="400"/>
      <c r="L3964" s="400"/>
      <c r="M3964" s="400"/>
      <c r="N3964" s="400"/>
      <c r="O3964" s="400"/>
      <c r="P3964" s="400"/>
      <c r="Q3964" s="400"/>
      <c r="R3964" s="400"/>
      <c r="S3964" s="400"/>
      <c r="T3964" s="400"/>
      <c r="V3964" s="403"/>
      <c r="W3964" s="403"/>
      <c r="X3964" s="403"/>
      <c r="Y3964" s="400"/>
      <c r="Z3964" s="400"/>
      <c r="AA3964" s="400"/>
      <c r="AB3964" s="400"/>
      <c r="AC3964" s="400"/>
      <c r="AD3964" s="400"/>
      <c r="AE3964" s="400"/>
      <c r="AF3964" s="400"/>
      <c r="AG3964" s="408"/>
      <c r="AH3964" s="400"/>
      <c r="AI3964" s="400"/>
      <c r="AJ3964" s="400"/>
      <c r="AK3964" s="400"/>
      <c r="AL3964" s="6"/>
      <c r="AM3964" s="6"/>
      <c r="AN3964" s="8"/>
    </row>
    <row r="3965" spans="1:40">
      <c r="A3965" s="725"/>
      <c r="B3965" s="727"/>
      <c r="C3965" s="726"/>
      <c r="D3965" s="726"/>
      <c r="E3965" s="400"/>
      <c r="F3965" s="401"/>
      <c r="G3965" s="400"/>
      <c r="H3965" s="400"/>
      <c r="I3965" s="400"/>
      <c r="J3965" s="409"/>
      <c r="K3965" s="400"/>
      <c r="L3965" s="400"/>
      <c r="M3965" s="400"/>
      <c r="N3965" s="400"/>
      <c r="O3965" s="400"/>
      <c r="P3965" s="400"/>
      <c r="Q3965" s="400"/>
      <c r="R3965" s="400"/>
      <c r="S3965" s="400"/>
      <c r="T3965" s="400"/>
      <c r="V3965" s="403"/>
      <c r="W3965" s="403"/>
      <c r="X3965" s="403"/>
      <c r="Y3965" s="400"/>
      <c r="Z3965" s="400"/>
      <c r="AA3965" s="400"/>
      <c r="AB3965" s="400"/>
      <c r="AC3965" s="400"/>
      <c r="AD3965" s="400"/>
      <c r="AE3965" s="400"/>
      <c r="AF3965" s="400"/>
      <c r="AG3965" s="408"/>
      <c r="AH3965" s="400"/>
      <c r="AI3965" s="400"/>
      <c r="AJ3965" s="400"/>
      <c r="AK3965" s="400"/>
      <c r="AL3965" s="6"/>
      <c r="AM3965" s="6"/>
      <c r="AN3965" s="8"/>
    </row>
    <row r="3966" spans="1:40">
      <c r="A3966" s="725"/>
      <c r="B3966" s="727"/>
      <c r="C3966" s="726"/>
      <c r="D3966" s="726"/>
      <c r="E3966" s="400"/>
      <c r="F3966" s="401"/>
      <c r="G3966" s="400"/>
      <c r="H3966" s="400"/>
      <c r="I3966" s="400"/>
      <c r="J3966" s="409"/>
      <c r="K3966" s="400"/>
      <c r="L3966" s="400"/>
      <c r="M3966" s="400"/>
      <c r="N3966" s="400"/>
      <c r="O3966" s="400"/>
      <c r="P3966" s="400"/>
      <c r="Q3966" s="400"/>
      <c r="R3966" s="400"/>
      <c r="S3966" s="400"/>
      <c r="T3966" s="400"/>
      <c r="V3966" s="403"/>
      <c r="W3966" s="403"/>
      <c r="X3966" s="403"/>
      <c r="Y3966" s="400"/>
      <c r="Z3966" s="400"/>
      <c r="AA3966" s="400"/>
      <c r="AB3966" s="400"/>
      <c r="AC3966" s="400"/>
      <c r="AD3966" s="400"/>
      <c r="AE3966" s="400"/>
      <c r="AF3966" s="400"/>
      <c r="AG3966" s="408"/>
      <c r="AH3966" s="400"/>
      <c r="AI3966" s="400"/>
      <c r="AJ3966" s="400"/>
      <c r="AK3966" s="400"/>
      <c r="AL3966" s="6"/>
      <c r="AM3966" s="6"/>
      <c r="AN3966" s="8"/>
    </row>
    <row r="3967" spans="1:40">
      <c r="A3967" s="725"/>
      <c r="B3967" s="727"/>
      <c r="C3967" s="726"/>
      <c r="D3967" s="726"/>
      <c r="E3967" s="400"/>
      <c r="F3967" s="401"/>
      <c r="G3967" s="400"/>
      <c r="H3967" s="400"/>
      <c r="I3967" s="400"/>
      <c r="J3967" s="409"/>
      <c r="K3967" s="400"/>
      <c r="L3967" s="400"/>
      <c r="M3967" s="400"/>
      <c r="N3967" s="400"/>
      <c r="O3967" s="400"/>
      <c r="P3967" s="400"/>
      <c r="Q3967" s="400"/>
      <c r="R3967" s="400"/>
      <c r="S3967" s="400"/>
      <c r="T3967" s="400"/>
      <c r="V3967" s="403"/>
      <c r="W3967" s="403"/>
      <c r="X3967" s="403"/>
      <c r="Y3967" s="400"/>
      <c r="Z3967" s="400"/>
      <c r="AA3967" s="400"/>
      <c r="AB3967" s="400"/>
      <c r="AC3967" s="400"/>
      <c r="AD3967" s="400"/>
      <c r="AE3967" s="400"/>
      <c r="AF3967" s="400"/>
      <c r="AG3967" s="408"/>
      <c r="AH3967" s="400"/>
      <c r="AI3967" s="400"/>
      <c r="AJ3967" s="400"/>
      <c r="AK3967" s="400"/>
      <c r="AL3967" s="6"/>
      <c r="AM3967" s="6"/>
      <c r="AN3967" s="8"/>
    </row>
    <row r="3968" spans="1:40">
      <c r="A3968" s="725"/>
      <c r="B3968" s="727"/>
      <c r="C3968" s="726"/>
      <c r="D3968" s="726"/>
      <c r="E3968" s="400"/>
      <c r="F3968" s="401"/>
      <c r="G3968" s="400"/>
      <c r="H3968" s="400"/>
      <c r="I3968" s="400"/>
      <c r="J3968" s="409"/>
      <c r="K3968" s="400"/>
      <c r="L3968" s="400"/>
      <c r="M3968" s="400"/>
      <c r="N3968" s="400"/>
      <c r="O3968" s="400"/>
      <c r="P3968" s="400"/>
      <c r="Q3968" s="400"/>
      <c r="R3968" s="400"/>
      <c r="S3968" s="400"/>
      <c r="T3968" s="400"/>
      <c r="V3968" s="403"/>
      <c r="W3968" s="403"/>
      <c r="X3968" s="403"/>
      <c r="Y3968" s="400"/>
      <c r="Z3968" s="400"/>
      <c r="AA3968" s="400"/>
      <c r="AB3968" s="400"/>
      <c r="AC3968" s="400"/>
      <c r="AD3968" s="400"/>
      <c r="AE3968" s="400"/>
      <c r="AF3968" s="400"/>
      <c r="AG3968" s="408"/>
      <c r="AH3968" s="400"/>
      <c r="AI3968" s="400"/>
      <c r="AJ3968" s="400"/>
      <c r="AK3968" s="400"/>
      <c r="AL3968" s="6"/>
      <c r="AM3968" s="6"/>
      <c r="AN3968" s="8"/>
    </row>
    <row r="3969" spans="1:40">
      <c r="A3969" s="725"/>
      <c r="B3969" s="727"/>
      <c r="C3969" s="726"/>
      <c r="D3969" s="726"/>
      <c r="E3969" s="400"/>
      <c r="F3969" s="401"/>
      <c r="G3969" s="400"/>
      <c r="H3969" s="400"/>
      <c r="I3969" s="400"/>
      <c r="J3969" s="409"/>
      <c r="K3969" s="400"/>
      <c r="L3969" s="400"/>
      <c r="M3969" s="400"/>
      <c r="N3969" s="400"/>
      <c r="O3969" s="400"/>
      <c r="P3969" s="400"/>
      <c r="Q3969" s="400"/>
      <c r="R3969" s="400"/>
      <c r="S3969" s="400"/>
      <c r="T3969" s="400"/>
      <c r="V3969" s="403"/>
      <c r="W3969" s="403"/>
      <c r="X3969" s="403"/>
      <c r="Y3969" s="400"/>
      <c r="Z3969" s="400"/>
      <c r="AA3969" s="400"/>
      <c r="AB3969" s="400"/>
      <c r="AC3969" s="400"/>
      <c r="AD3969" s="400"/>
      <c r="AE3969" s="400"/>
      <c r="AF3969" s="400"/>
      <c r="AG3969" s="408"/>
      <c r="AH3969" s="400"/>
      <c r="AI3969" s="400"/>
      <c r="AJ3969" s="400"/>
      <c r="AK3969" s="400"/>
      <c r="AL3969" s="6"/>
      <c r="AM3969" s="6"/>
      <c r="AN3969" s="8"/>
    </row>
    <row r="3970" spans="1:40">
      <c r="A3970" s="725"/>
      <c r="B3970" s="727"/>
      <c r="C3970" s="726"/>
      <c r="D3970" s="726"/>
      <c r="E3970" s="400"/>
      <c r="F3970" s="401"/>
      <c r="G3970" s="400"/>
      <c r="H3970" s="400"/>
      <c r="I3970" s="400"/>
      <c r="J3970" s="409"/>
      <c r="K3970" s="400"/>
      <c r="L3970" s="400"/>
      <c r="M3970" s="400"/>
      <c r="N3970" s="400"/>
      <c r="O3970" s="400"/>
      <c r="P3970" s="400"/>
      <c r="Q3970" s="400"/>
      <c r="R3970" s="400"/>
      <c r="S3970" s="400"/>
      <c r="T3970" s="400"/>
      <c r="V3970" s="403"/>
      <c r="W3970" s="403"/>
      <c r="X3970" s="403"/>
      <c r="Y3970" s="400"/>
      <c r="Z3970" s="400"/>
      <c r="AA3970" s="400"/>
      <c r="AB3970" s="400"/>
      <c r="AC3970" s="400"/>
      <c r="AD3970" s="400"/>
      <c r="AE3970" s="400"/>
      <c r="AF3970" s="400"/>
      <c r="AG3970" s="408"/>
      <c r="AH3970" s="400"/>
      <c r="AI3970" s="400"/>
      <c r="AJ3970" s="400"/>
      <c r="AK3970" s="400"/>
      <c r="AL3970" s="6"/>
      <c r="AM3970" s="6"/>
      <c r="AN3970" s="8"/>
    </row>
    <row r="3971" spans="1:40">
      <c r="A3971" s="725"/>
      <c r="B3971" s="727"/>
      <c r="C3971" s="726"/>
      <c r="D3971" s="726"/>
      <c r="E3971" s="400"/>
      <c r="F3971" s="401"/>
      <c r="G3971" s="400"/>
      <c r="H3971" s="400"/>
      <c r="I3971" s="400"/>
      <c r="J3971" s="409"/>
      <c r="K3971" s="400"/>
      <c r="L3971" s="400"/>
      <c r="M3971" s="400"/>
      <c r="N3971" s="400"/>
      <c r="O3971" s="400"/>
      <c r="P3971" s="400"/>
      <c r="Q3971" s="400"/>
      <c r="R3971" s="400"/>
      <c r="S3971" s="400"/>
      <c r="T3971" s="400"/>
      <c r="V3971" s="403"/>
      <c r="W3971" s="403"/>
      <c r="X3971" s="403"/>
      <c r="Y3971" s="400"/>
      <c r="Z3971" s="400"/>
      <c r="AA3971" s="400"/>
      <c r="AB3971" s="400"/>
      <c r="AC3971" s="400"/>
      <c r="AD3971" s="400"/>
      <c r="AE3971" s="400"/>
      <c r="AF3971" s="400"/>
      <c r="AG3971" s="408"/>
      <c r="AH3971" s="400"/>
      <c r="AI3971" s="400"/>
      <c r="AJ3971" s="400"/>
      <c r="AK3971" s="400"/>
      <c r="AL3971" s="6"/>
      <c r="AM3971" s="6"/>
      <c r="AN3971" s="8"/>
    </row>
    <row r="3972" spans="1:40">
      <c r="A3972" s="725"/>
      <c r="B3972" s="727"/>
      <c r="C3972" s="726"/>
      <c r="D3972" s="726"/>
      <c r="E3972" s="400"/>
      <c r="F3972" s="401"/>
      <c r="G3972" s="400"/>
      <c r="H3972" s="400"/>
      <c r="I3972" s="400"/>
      <c r="J3972" s="409"/>
      <c r="K3972" s="400"/>
      <c r="L3972" s="400"/>
      <c r="M3972" s="400"/>
      <c r="N3972" s="400"/>
      <c r="O3972" s="400"/>
      <c r="P3972" s="400"/>
      <c r="Q3972" s="400"/>
      <c r="R3972" s="400"/>
      <c r="S3972" s="400"/>
      <c r="T3972" s="400"/>
      <c r="V3972" s="403"/>
      <c r="W3972" s="403"/>
      <c r="X3972" s="403"/>
      <c r="Y3972" s="400"/>
      <c r="Z3972" s="400"/>
      <c r="AA3972" s="400"/>
      <c r="AB3972" s="400"/>
      <c r="AC3972" s="400"/>
      <c r="AD3972" s="400"/>
      <c r="AE3972" s="400"/>
      <c r="AF3972" s="400"/>
      <c r="AG3972" s="408"/>
      <c r="AH3972" s="400"/>
      <c r="AI3972" s="400"/>
      <c r="AJ3972" s="400"/>
      <c r="AK3972" s="400"/>
      <c r="AL3972" s="6"/>
      <c r="AM3972" s="6"/>
      <c r="AN3972" s="8"/>
    </row>
    <row r="3973" spans="1:40">
      <c r="A3973" s="725"/>
      <c r="B3973" s="727"/>
      <c r="C3973" s="726"/>
      <c r="D3973" s="726"/>
      <c r="E3973" s="400"/>
      <c r="F3973" s="401"/>
      <c r="G3973" s="400"/>
      <c r="H3973" s="400"/>
      <c r="I3973" s="400"/>
      <c r="J3973" s="409"/>
      <c r="K3973" s="400"/>
      <c r="L3973" s="400"/>
      <c r="M3973" s="400"/>
      <c r="N3973" s="400"/>
      <c r="O3973" s="400"/>
      <c r="P3973" s="400"/>
      <c r="Q3973" s="400"/>
      <c r="R3973" s="400"/>
      <c r="S3973" s="400"/>
      <c r="T3973" s="400"/>
      <c r="V3973" s="403"/>
      <c r="W3973" s="403"/>
      <c r="X3973" s="403"/>
      <c r="Y3973" s="400"/>
      <c r="Z3973" s="400"/>
      <c r="AA3973" s="400"/>
      <c r="AB3973" s="400"/>
      <c r="AC3973" s="400"/>
      <c r="AD3973" s="400"/>
      <c r="AE3973" s="400"/>
      <c r="AF3973" s="400"/>
      <c r="AG3973" s="408"/>
      <c r="AH3973" s="400"/>
      <c r="AI3973" s="400"/>
      <c r="AJ3973" s="400"/>
      <c r="AK3973" s="400"/>
      <c r="AL3973" s="6"/>
      <c r="AM3973" s="6"/>
      <c r="AN3973" s="8"/>
    </row>
    <row r="3974" spans="1:40">
      <c r="A3974" s="725"/>
      <c r="B3974" s="727"/>
      <c r="C3974" s="726"/>
      <c r="D3974" s="726"/>
      <c r="E3974" s="400"/>
      <c r="F3974" s="401"/>
      <c r="G3974" s="400"/>
      <c r="H3974" s="400"/>
      <c r="I3974" s="400"/>
      <c r="J3974" s="409"/>
      <c r="K3974" s="400"/>
      <c r="L3974" s="400"/>
      <c r="M3974" s="400"/>
      <c r="N3974" s="400"/>
      <c r="O3974" s="400"/>
      <c r="P3974" s="400"/>
      <c r="Q3974" s="400"/>
      <c r="R3974" s="400"/>
      <c r="S3974" s="400"/>
      <c r="T3974" s="400"/>
      <c r="V3974" s="403"/>
      <c r="W3974" s="403"/>
      <c r="X3974" s="403"/>
      <c r="Y3974" s="400"/>
      <c r="Z3974" s="400"/>
      <c r="AA3974" s="400"/>
      <c r="AB3974" s="400"/>
      <c r="AC3974" s="400"/>
      <c r="AD3974" s="400"/>
      <c r="AE3974" s="400"/>
      <c r="AF3974" s="400"/>
      <c r="AG3974" s="408"/>
      <c r="AH3974" s="400"/>
      <c r="AI3974" s="400"/>
      <c r="AJ3974" s="400"/>
      <c r="AK3974" s="400"/>
      <c r="AL3974" s="6"/>
      <c r="AM3974" s="6"/>
      <c r="AN3974" s="8"/>
    </row>
    <row r="3975" spans="1:40">
      <c r="A3975" s="725"/>
      <c r="B3975" s="727"/>
      <c r="C3975" s="726"/>
      <c r="D3975" s="726"/>
      <c r="E3975" s="400"/>
      <c r="F3975" s="401"/>
      <c r="G3975" s="400"/>
      <c r="H3975" s="400"/>
      <c r="I3975" s="400"/>
      <c r="J3975" s="409"/>
      <c r="K3975" s="400"/>
      <c r="L3975" s="400"/>
      <c r="M3975" s="400"/>
      <c r="N3975" s="400"/>
      <c r="O3975" s="400"/>
      <c r="P3975" s="400"/>
      <c r="Q3975" s="400"/>
      <c r="R3975" s="400"/>
      <c r="S3975" s="400"/>
      <c r="T3975" s="400"/>
      <c r="V3975" s="403"/>
      <c r="W3975" s="403"/>
      <c r="X3975" s="403"/>
      <c r="Y3975" s="400"/>
      <c r="Z3975" s="400"/>
      <c r="AA3975" s="400"/>
      <c r="AB3975" s="400"/>
      <c r="AC3975" s="400"/>
      <c r="AD3975" s="400"/>
      <c r="AE3975" s="400"/>
      <c r="AF3975" s="400"/>
      <c r="AG3975" s="408"/>
      <c r="AH3975" s="400"/>
      <c r="AI3975" s="400"/>
      <c r="AJ3975" s="400"/>
      <c r="AK3975" s="400"/>
      <c r="AL3975" s="6"/>
      <c r="AM3975" s="6"/>
      <c r="AN3975" s="8"/>
    </row>
    <row r="3976" spans="1:40">
      <c r="A3976" s="725"/>
      <c r="B3976" s="727"/>
      <c r="C3976" s="726"/>
      <c r="D3976" s="726"/>
      <c r="E3976" s="400"/>
      <c r="F3976" s="401"/>
      <c r="G3976" s="400"/>
      <c r="H3976" s="400"/>
      <c r="I3976" s="400"/>
      <c r="J3976" s="409"/>
      <c r="K3976" s="400"/>
      <c r="L3976" s="400"/>
      <c r="M3976" s="400"/>
      <c r="N3976" s="400"/>
      <c r="O3976" s="400"/>
      <c r="P3976" s="400"/>
      <c r="Q3976" s="400"/>
      <c r="R3976" s="400"/>
      <c r="S3976" s="400"/>
      <c r="T3976" s="400"/>
      <c r="V3976" s="403"/>
      <c r="W3976" s="403"/>
      <c r="X3976" s="403"/>
      <c r="Y3976" s="400"/>
      <c r="Z3976" s="400"/>
      <c r="AA3976" s="400"/>
      <c r="AB3976" s="400"/>
      <c r="AC3976" s="400"/>
      <c r="AD3976" s="400"/>
      <c r="AE3976" s="400"/>
      <c r="AF3976" s="400"/>
      <c r="AG3976" s="408"/>
      <c r="AH3976" s="400"/>
      <c r="AI3976" s="400"/>
      <c r="AJ3976" s="400"/>
      <c r="AK3976" s="400"/>
      <c r="AL3976" s="6"/>
      <c r="AM3976" s="6"/>
      <c r="AN3976" s="8"/>
    </row>
    <row r="3977" spans="1:40">
      <c r="A3977" s="725"/>
      <c r="B3977" s="727"/>
      <c r="C3977" s="726"/>
      <c r="D3977" s="726"/>
      <c r="E3977" s="400"/>
      <c r="F3977" s="401"/>
      <c r="G3977" s="400"/>
      <c r="H3977" s="400"/>
      <c r="I3977" s="400"/>
      <c r="J3977" s="409"/>
      <c r="K3977" s="400"/>
      <c r="L3977" s="400"/>
      <c r="M3977" s="400"/>
      <c r="N3977" s="400"/>
      <c r="O3977" s="400"/>
      <c r="P3977" s="400"/>
      <c r="Q3977" s="400"/>
      <c r="R3977" s="400"/>
      <c r="S3977" s="400"/>
      <c r="T3977" s="400"/>
      <c r="V3977" s="403"/>
      <c r="W3977" s="403"/>
      <c r="X3977" s="403"/>
      <c r="Y3977" s="400"/>
      <c r="Z3977" s="400"/>
      <c r="AA3977" s="400"/>
      <c r="AB3977" s="400"/>
      <c r="AC3977" s="400"/>
      <c r="AD3977" s="400"/>
      <c r="AE3977" s="400"/>
      <c r="AF3977" s="400"/>
      <c r="AG3977" s="408"/>
      <c r="AH3977" s="400"/>
      <c r="AI3977" s="400"/>
      <c r="AJ3977" s="400"/>
      <c r="AK3977" s="400"/>
      <c r="AL3977" s="6"/>
      <c r="AM3977" s="6"/>
      <c r="AN3977" s="8"/>
    </row>
    <row r="3978" spans="1:40">
      <c r="A3978" s="725"/>
      <c r="B3978" s="727"/>
      <c r="C3978" s="726"/>
      <c r="D3978" s="726"/>
      <c r="E3978" s="400"/>
      <c r="F3978" s="401"/>
      <c r="G3978" s="400"/>
      <c r="H3978" s="400"/>
      <c r="I3978" s="400"/>
      <c r="J3978" s="409"/>
      <c r="K3978" s="400"/>
      <c r="L3978" s="400"/>
      <c r="M3978" s="400"/>
      <c r="N3978" s="400"/>
      <c r="O3978" s="400"/>
      <c r="P3978" s="400"/>
      <c r="Q3978" s="400"/>
      <c r="R3978" s="400"/>
      <c r="S3978" s="400"/>
      <c r="T3978" s="400"/>
      <c r="V3978" s="403"/>
      <c r="W3978" s="403"/>
      <c r="X3978" s="403"/>
      <c r="Y3978" s="400"/>
      <c r="Z3978" s="400"/>
      <c r="AA3978" s="400"/>
      <c r="AB3978" s="400"/>
      <c r="AC3978" s="400"/>
      <c r="AD3978" s="400"/>
      <c r="AE3978" s="400"/>
      <c r="AF3978" s="400"/>
      <c r="AG3978" s="408"/>
      <c r="AH3978" s="400"/>
      <c r="AI3978" s="400"/>
      <c r="AJ3978" s="400"/>
      <c r="AK3978" s="400"/>
      <c r="AL3978" s="6"/>
      <c r="AM3978" s="6"/>
      <c r="AN3978" s="8"/>
    </row>
    <row r="3979" spans="1:40">
      <c r="A3979" s="725"/>
      <c r="B3979" s="727"/>
      <c r="C3979" s="726"/>
      <c r="D3979" s="726"/>
      <c r="E3979" s="400"/>
      <c r="F3979" s="401"/>
      <c r="G3979" s="400"/>
      <c r="H3979" s="400"/>
      <c r="I3979" s="400"/>
      <c r="J3979" s="409"/>
      <c r="K3979" s="400"/>
      <c r="L3979" s="400"/>
      <c r="M3979" s="400"/>
      <c r="N3979" s="400"/>
      <c r="O3979" s="400"/>
      <c r="P3979" s="400"/>
      <c r="Q3979" s="400"/>
      <c r="R3979" s="400"/>
      <c r="S3979" s="400"/>
      <c r="T3979" s="400"/>
      <c r="V3979" s="403"/>
      <c r="W3979" s="403"/>
      <c r="X3979" s="403"/>
      <c r="Y3979" s="400"/>
      <c r="Z3979" s="400"/>
      <c r="AA3979" s="400"/>
      <c r="AB3979" s="400"/>
      <c r="AC3979" s="400"/>
      <c r="AD3979" s="400"/>
      <c r="AE3979" s="400"/>
      <c r="AF3979" s="400"/>
      <c r="AG3979" s="408"/>
      <c r="AH3979" s="400"/>
      <c r="AI3979" s="400"/>
      <c r="AJ3979" s="400"/>
      <c r="AK3979" s="400"/>
      <c r="AL3979" s="6"/>
      <c r="AM3979" s="6"/>
      <c r="AN3979" s="8"/>
    </row>
    <row r="3980" spans="1:40">
      <c r="A3980" s="725"/>
      <c r="B3980" s="727"/>
      <c r="C3980" s="726"/>
      <c r="D3980" s="726"/>
      <c r="E3980" s="400"/>
      <c r="F3980" s="401"/>
      <c r="G3980" s="400"/>
      <c r="H3980" s="400"/>
      <c r="I3980" s="400"/>
      <c r="J3980" s="409"/>
      <c r="K3980" s="400"/>
      <c r="L3980" s="400"/>
      <c r="M3980" s="400"/>
      <c r="N3980" s="400"/>
      <c r="O3980" s="400"/>
      <c r="P3980" s="400"/>
      <c r="Q3980" s="400"/>
      <c r="R3980" s="400"/>
      <c r="S3980" s="400"/>
      <c r="T3980" s="400"/>
      <c r="V3980" s="403"/>
      <c r="W3980" s="403"/>
      <c r="X3980" s="403"/>
      <c r="Y3980" s="400"/>
      <c r="Z3980" s="400"/>
      <c r="AA3980" s="400"/>
      <c r="AB3980" s="400"/>
      <c r="AC3980" s="400"/>
      <c r="AD3980" s="400"/>
      <c r="AE3980" s="400"/>
      <c r="AF3980" s="400"/>
      <c r="AG3980" s="408"/>
      <c r="AH3980" s="400"/>
      <c r="AI3980" s="400"/>
      <c r="AJ3980" s="400"/>
      <c r="AK3980" s="400"/>
      <c r="AL3980" s="6"/>
      <c r="AM3980" s="6"/>
      <c r="AN3980" s="8"/>
    </row>
    <row r="3981" spans="1:40">
      <c r="A3981" s="725"/>
      <c r="B3981" s="727"/>
      <c r="C3981" s="726"/>
      <c r="D3981" s="726"/>
      <c r="E3981" s="400"/>
      <c r="F3981" s="401"/>
      <c r="G3981" s="400"/>
      <c r="H3981" s="400"/>
      <c r="I3981" s="400"/>
      <c r="J3981" s="409"/>
      <c r="K3981" s="400"/>
      <c r="L3981" s="400"/>
      <c r="M3981" s="400"/>
      <c r="N3981" s="400"/>
      <c r="O3981" s="400"/>
      <c r="P3981" s="400"/>
      <c r="Q3981" s="400"/>
      <c r="R3981" s="400"/>
      <c r="S3981" s="400"/>
      <c r="T3981" s="400"/>
      <c r="V3981" s="403"/>
      <c r="W3981" s="403"/>
      <c r="X3981" s="403"/>
      <c r="Y3981" s="400"/>
      <c r="Z3981" s="400"/>
      <c r="AA3981" s="400"/>
      <c r="AB3981" s="400"/>
      <c r="AC3981" s="400"/>
      <c r="AD3981" s="400"/>
      <c r="AE3981" s="400"/>
      <c r="AF3981" s="400"/>
      <c r="AG3981" s="408"/>
      <c r="AH3981" s="400"/>
      <c r="AI3981" s="400"/>
      <c r="AJ3981" s="400"/>
      <c r="AK3981" s="400"/>
      <c r="AL3981" s="6"/>
      <c r="AM3981" s="6"/>
      <c r="AN3981" s="8"/>
    </row>
    <row r="3982" spans="1:40">
      <c r="A3982" s="725"/>
      <c r="B3982" s="727"/>
      <c r="C3982" s="726"/>
      <c r="D3982" s="726"/>
      <c r="E3982" s="400"/>
      <c r="F3982" s="401"/>
      <c r="G3982" s="400"/>
      <c r="H3982" s="400"/>
      <c r="I3982" s="400"/>
      <c r="J3982" s="409"/>
      <c r="K3982" s="400"/>
      <c r="L3982" s="400"/>
      <c r="M3982" s="400"/>
      <c r="N3982" s="400"/>
      <c r="O3982" s="400"/>
      <c r="P3982" s="400"/>
      <c r="Q3982" s="400"/>
      <c r="R3982" s="400"/>
      <c r="S3982" s="400"/>
      <c r="T3982" s="400"/>
      <c r="V3982" s="403"/>
      <c r="W3982" s="403"/>
      <c r="X3982" s="403"/>
      <c r="Y3982" s="400"/>
      <c r="Z3982" s="400"/>
      <c r="AA3982" s="400"/>
      <c r="AB3982" s="400"/>
      <c r="AC3982" s="400"/>
      <c r="AD3982" s="400"/>
      <c r="AE3982" s="400"/>
      <c r="AF3982" s="400"/>
      <c r="AG3982" s="408"/>
      <c r="AH3982" s="400"/>
      <c r="AI3982" s="400"/>
      <c r="AJ3982" s="400"/>
      <c r="AK3982" s="400"/>
      <c r="AL3982" s="6"/>
      <c r="AM3982" s="6"/>
      <c r="AN3982" s="8"/>
    </row>
    <row r="3983" spans="1:40">
      <c r="A3983" s="725"/>
      <c r="B3983" s="727"/>
      <c r="C3983" s="726"/>
      <c r="D3983" s="726"/>
      <c r="E3983" s="400"/>
      <c r="F3983" s="401"/>
      <c r="G3983" s="400"/>
      <c r="H3983" s="400"/>
      <c r="I3983" s="400"/>
      <c r="J3983" s="409"/>
      <c r="K3983" s="400"/>
      <c r="L3983" s="400"/>
      <c r="M3983" s="400"/>
      <c r="N3983" s="400"/>
      <c r="O3983" s="400"/>
      <c r="P3983" s="400"/>
      <c r="Q3983" s="400"/>
      <c r="R3983" s="400"/>
      <c r="S3983" s="400"/>
      <c r="T3983" s="400"/>
      <c r="V3983" s="403"/>
      <c r="W3983" s="403"/>
      <c r="X3983" s="403"/>
      <c r="Y3983" s="400"/>
      <c r="Z3983" s="400"/>
      <c r="AA3983" s="400"/>
      <c r="AB3983" s="400"/>
      <c r="AC3983" s="400"/>
      <c r="AD3983" s="400"/>
      <c r="AE3983" s="400"/>
      <c r="AF3983" s="400"/>
      <c r="AG3983" s="408"/>
      <c r="AH3983" s="400"/>
      <c r="AI3983" s="400"/>
      <c r="AJ3983" s="400"/>
      <c r="AK3983" s="400"/>
      <c r="AL3983" s="6"/>
      <c r="AM3983" s="6"/>
      <c r="AN3983" s="8"/>
    </row>
    <row r="3984" spans="1:40">
      <c r="A3984" s="725"/>
      <c r="B3984" s="727"/>
      <c r="C3984" s="726"/>
      <c r="D3984" s="726"/>
      <c r="E3984" s="400"/>
      <c r="F3984" s="401"/>
      <c r="G3984" s="400"/>
      <c r="H3984" s="400"/>
      <c r="I3984" s="400"/>
      <c r="J3984" s="409"/>
      <c r="K3984" s="400"/>
      <c r="L3984" s="400"/>
      <c r="M3984" s="400"/>
      <c r="N3984" s="400"/>
      <c r="O3984" s="400"/>
      <c r="P3984" s="400"/>
      <c r="Q3984" s="400"/>
      <c r="R3984" s="400"/>
      <c r="S3984" s="400"/>
      <c r="T3984" s="400"/>
      <c r="V3984" s="403"/>
      <c r="W3984" s="403"/>
      <c r="X3984" s="403"/>
      <c r="Y3984" s="400"/>
      <c r="Z3984" s="400"/>
      <c r="AA3984" s="400"/>
      <c r="AB3984" s="400"/>
      <c r="AC3984" s="400"/>
      <c r="AD3984" s="400"/>
      <c r="AE3984" s="400"/>
      <c r="AF3984" s="400"/>
      <c r="AG3984" s="408"/>
      <c r="AH3984" s="400"/>
      <c r="AI3984" s="400"/>
      <c r="AJ3984" s="400"/>
      <c r="AK3984" s="400"/>
      <c r="AL3984" s="6"/>
      <c r="AM3984" s="6"/>
      <c r="AN3984" s="8"/>
    </row>
    <row r="3985" spans="1:40">
      <c r="A3985" s="725"/>
      <c r="B3985" s="727"/>
      <c r="C3985" s="726"/>
      <c r="D3985" s="726"/>
      <c r="E3985" s="400"/>
      <c r="F3985" s="401"/>
      <c r="G3985" s="400"/>
      <c r="H3985" s="400"/>
      <c r="I3985" s="400"/>
      <c r="J3985" s="409"/>
      <c r="K3985" s="400"/>
      <c r="L3985" s="400"/>
      <c r="M3985" s="400"/>
      <c r="N3985" s="400"/>
      <c r="O3985" s="400"/>
      <c r="P3985" s="400"/>
      <c r="Q3985" s="400"/>
      <c r="R3985" s="400"/>
      <c r="S3985" s="400"/>
      <c r="T3985" s="400"/>
      <c r="V3985" s="403"/>
      <c r="W3985" s="403"/>
      <c r="X3985" s="403"/>
      <c r="Y3985" s="400"/>
      <c r="Z3985" s="400"/>
      <c r="AA3985" s="400"/>
      <c r="AB3985" s="400"/>
      <c r="AC3985" s="400"/>
      <c r="AD3985" s="400"/>
      <c r="AE3985" s="400"/>
      <c r="AF3985" s="400"/>
      <c r="AG3985" s="408"/>
      <c r="AH3985" s="400"/>
      <c r="AI3985" s="400"/>
      <c r="AJ3985" s="400"/>
      <c r="AK3985" s="400"/>
      <c r="AL3985" s="6"/>
      <c r="AM3985" s="6"/>
      <c r="AN3985" s="8"/>
    </row>
    <row r="3986" spans="1:40">
      <c r="A3986" s="725"/>
      <c r="B3986" s="727"/>
      <c r="C3986" s="726"/>
      <c r="D3986" s="726"/>
      <c r="E3986" s="400"/>
      <c r="F3986" s="401"/>
      <c r="G3986" s="400"/>
      <c r="H3986" s="400"/>
      <c r="I3986" s="400"/>
      <c r="J3986" s="409"/>
      <c r="K3986" s="400"/>
      <c r="L3986" s="400"/>
      <c r="M3986" s="400"/>
      <c r="N3986" s="400"/>
      <c r="O3986" s="400"/>
      <c r="P3986" s="400"/>
      <c r="Q3986" s="400"/>
      <c r="R3986" s="400"/>
      <c r="S3986" s="400"/>
      <c r="T3986" s="400"/>
      <c r="V3986" s="403"/>
      <c r="W3986" s="403"/>
      <c r="X3986" s="403"/>
      <c r="Y3986" s="400"/>
      <c r="Z3986" s="400"/>
      <c r="AA3986" s="400"/>
      <c r="AB3986" s="400"/>
      <c r="AC3986" s="400"/>
      <c r="AD3986" s="400"/>
      <c r="AE3986" s="400"/>
      <c r="AF3986" s="400"/>
      <c r="AG3986" s="408"/>
      <c r="AH3986" s="400"/>
      <c r="AI3986" s="400"/>
      <c r="AJ3986" s="400"/>
      <c r="AK3986" s="400"/>
      <c r="AL3986" s="6"/>
      <c r="AM3986" s="6"/>
      <c r="AN3986" s="8"/>
    </row>
    <row r="3987" spans="1:40">
      <c r="A3987" s="725"/>
      <c r="B3987" s="727"/>
      <c r="C3987" s="726"/>
      <c r="D3987" s="726"/>
      <c r="E3987" s="400"/>
      <c r="F3987" s="401"/>
      <c r="G3987" s="400"/>
      <c r="H3987" s="400"/>
      <c r="I3987" s="400"/>
      <c r="J3987" s="409"/>
      <c r="K3987" s="400"/>
      <c r="L3987" s="400"/>
      <c r="M3987" s="400"/>
      <c r="N3987" s="400"/>
      <c r="O3987" s="400"/>
      <c r="P3987" s="400"/>
      <c r="Q3987" s="400"/>
      <c r="R3987" s="400"/>
      <c r="S3987" s="400"/>
      <c r="T3987" s="400"/>
      <c r="V3987" s="403"/>
      <c r="W3987" s="403"/>
      <c r="X3987" s="403"/>
      <c r="Y3987" s="400"/>
      <c r="Z3987" s="400"/>
      <c r="AA3987" s="400"/>
      <c r="AB3987" s="400"/>
      <c r="AC3987" s="400"/>
      <c r="AD3987" s="400"/>
      <c r="AE3987" s="400"/>
      <c r="AF3987" s="400"/>
      <c r="AG3987" s="408"/>
      <c r="AH3987" s="400"/>
      <c r="AI3987" s="400"/>
      <c r="AJ3987" s="400"/>
      <c r="AK3987" s="400"/>
      <c r="AL3987" s="6"/>
      <c r="AM3987" s="6"/>
      <c r="AN3987" s="8"/>
    </row>
    <row r="3988" spans="1:40">
      <c r="A3988" s="725"/>
      <c r="B3988" s="727"/>
      <c r="C3988" s="726"/>
      <c r="D3988" s="726"/>
      <c r="E3988" s="400"/>
      <c r="F3988" s="401"/>
      <c r="G3988" s="400"/>
      <c r="H3988" s="400"/>
      <c r="I3988" s="400"/>
      <c r="J3988" s="409"/>
      <c r="K3988" s="400"/>
      <c r="L3988" s="400"/>
      <c r="M3988" s="400"/>
      <c r="N3988" s="400"/>
      <c r="O3988" s="400"/>
      <c r="P3988" s="400"/>
      <c r="Q3988" s="400"/>
      <c r="R3988" s="400"/>
      <c r="S3988" s="400"/>
      <c r="T3988" s="400"/>
      <c r="W3988" s="403"/>
      <c r="X3988" s="403"/>
      <c r="Y3988" s="400"/>
      <c r="Z3988" s="400"/>
      <c r="AA3988" s="400"/>
      <c r="AB3988" s="400"/>
      <c r="AC3988" s="400"/>
      <c r="AD3988" s="400"/>
      <c r="AE3988" s="400"/>
      <c r="AF3988" s="400"/>
      <c r="AG3988" s="408"/>
      <c r="AH3988" s="400"/>
      <c r="AI3988" s="400"/>
      <c r="AJ3988" s="400"/>
      <c r="AK3988" s="400"/>
      <c r="AL3988" s="6"/>
      <c r="AM3988" s="6"/>
      <c r="AN3988" s="8"/>
    </row>
    <row r="3989" spans="1:40">
      <c r="A3989" s="725"/>
      <c r="B3989" s="727"/>
      <c r="C3989" s="726"/>
      <c r="D3989" s="726"/>
      <c r="E3989" s="400"/>
      <c r="F3989" s="401"/>
      <c r="G3989" s="400"/>
      <c r="H3989" s="400"/>
      <c r="I3989" s="400"/>
      <c r="J3989" s="409"/>
      <c r="K3989" s="400"/>
      <c r="L3989" s="400"/>
      <c r="M3989" s="400"/>
      <c r="N3989" s="400"/>
      <c r="O3989" s="400"/>
      <c r="P3989" s="400"/>
      <c r="Q3989" s="400"/>
      <c r="R3989" s="400"/>
      <c r="S3989" s="400"/>
      <c r="T3989" s="400"/>
      <c r="V3989" s="403"/>
      <c r="W3989" s="403"/>
      <c r="X3989" s="403"/>
      <c r="Y3989" s="400"/>
      <c r="Z3989" s="400"/>
      <c r="AA3989" s="400"/>
      <c r="AB3989" s="400"/>
      <c r="AC3989" s="400"/>
      <c r="AD3989" s="400"/>
      <c r="AE3989" s="400"/>
      <c r="AF3989" s="400"/>
      <c r="AG3989" s="408"/>
      <c r="AH3989" s="400"/>
      <c r="AI3989" s="400"/>
      <c r="AJ3989" s="400"/>
      <c r="AK3989" s="400"/>
      <c r="AL3989" s="6"/>
      <c r="AM3989" s="6"/>
      <c r="AN3989" s="8"/>
    </row>
    <row r="3990" spans="1:40">
      <c r="A3990" s="725"/>
      <c r="B3990" s="727"/>
      <c r="C3990" s="726"/>
      <c r="D3990" s="726"/>
      <c r="E3990" s="400"/>
      <c r="F3990" s="401"/>
      <c r="G3990" s="400"/>
      <c r="H3990" s="400"/>
      <c r="I3990" s="400"/>
      <c r="J3990" s="409"/>
      <c r="K3990" s="400"/>
      <c r="L3990" s="400"/>
      <c r="M3990" s="400"/>
      <c r="N3990" s="400"/>
      <c r="O3990" s="400"/>
      <c r="P3990" s="400"/>
      <c r="Q3990" s="400"/>
      <c r="R3990" s="400"/>
      <c r="S3990" s="400"/>
      <c r="T3990" s="400"/>
      <c r="V3990" s="403"/>
      <c r="W3990" s="403"/>
      <c r="X3990" s="403"/>
      <c r="Y3990" s="400"/>
      <c r="Z3990" s="400"/>
      <c r="AA3990" s="400"/>
      <c r="AB3990" s="400"/>
      <c r="AC3990" s="400"/>
      <c r="AD3990" s="400"/>
      <c r="AE3990" s="400"/>
      <c r="AF3990" s="400"/>
      <c r="AG3990" s="408"/>
      <c r="AH3990" s="400"/>
      <c r="AI3990" s="400"/>
      <c r="AJ3990" s="400"/>
      <c r="AK3990" s="400"/>
      <c r="AL3990" s="6"/>
      <c r="AM3990" s="6"/>
      <c r="AN3990" s="8"/>
    </row>
    <row r="3991" spans="1:40">
      <c r="A3991" s="725"/>
      <c r="B3991" s="727"/>
      <c r="C3991" s="726"/>
      <c r="D3991" s="726"/>
      <c r="E3991" s="400"/>
      <c r="F3991" s="401"/>
      <c r="G3991" s="400"/>
      <c r="H3991" s="400"/>
      <c r="I3991" s="400"/>
      <c r="J3991" s="409"/>
      <c r="K3991" s="400"/>
      <c r="L3991" s="400"/>
      <c r="M3991" s="400"/>
      <c r="N3991" s="400"/>
      <c r="O3991" s="400"/>
      <c r="P3991" s="400"/>
      <c r="Q3991" s="400"/>
      <c r="R3991" s="400"/>
      <c r="S3991" s="400"/>
      <c r="T3991" s="400"/>
      <c r="V3991" s="403"/>
      <c r="W3991" s="403"/>
      <c r="X3991" s="403"/>
      <c r="Y3991" s="400"/>
      <c r="Z3991" s="400"/>
      <c r="AA3991" s="400"/>
      <c r="AB3991" s="400"/>
      <c r="AC3991" s="400"/>
      <c r="AD3991" s="400"/>
      <c r="AE3991" s="400"/>
      <c r="AF3991" s="400"/>
      <c r="AG3991" s="408"/>
      <c r="AH3991" s="400"/>
      <c r="AI3991" s="400"/>
      <c r="AJ3991" s="400"/>
      <c r="AK3991" s="400"/>
      <c r="AL3991" s="6"/>
      <c r="AM3991" s="6"/>
      <c r="AN3991" s="8"/>
    </row>
    <row r="3992" spans="1:40">
      <c r="A3992" s="725"/>
      <c r="B3992" s="727"/>
      <c r="C3992" s="726"/>
      <c r="D3992" s="726"/>
      <c r="E3992" s="400"/>
      <c r="F3992" s="401"/>
      <c r="G3992" s="400"/>
      <c r="H3992" s="400"/>
      <c r="I3992" s="400"/>
      <c r="J3992" s="409"/>
      <c r="K3992" s="400"/>
      <c r="L3992" s="400"/>
      <c r="M3992" s="400"/>
      <c r="N3992" s="400"/>
      <c r="O3992" s="400"/>
      <c r="P3992" s="400"/>
      <c r="Q3992" s="400"/>
      <c r="R3992" s="400"/>
      <c r="S3992" s="400"/>
      <c r="T3992" s="400"/>
      <c r="V3992" s="403"/>
      <c r="W3992" s="403"/>
      <c r="X3992" s="403"/>
      <c r="Y3992" s="400"/>
      <c r="Z3992" s="400"/>
      <c r="AA3992" s="400"/>
      <c r="AB3992" s="400"/>
      <c r="AC3992" s="400"/>
      <c r="AD3992" s="400"/>
      <c r="AE3992" s="400"/>
      <c r="AF3992" s="400"/>
      <c r="AG3992" s="408"/>
      <c r="AH3992" s="400"/>
      <c r="AI3992" s="400"/>
      <c r="AJ3992" s="400"/>
      <c r="AK3992" s="400"/>
      <c r="AL3992" s="6"/>
      <c r="AM3992" s="6"/>
      <c r="AN3992" s="8"/>
    </row>
    <row r="3993" spans="1:40">
      <c r="A3993" s="725"/>
      <c r="B3993" s="727"/>
      <c r="C3993" s="726"/>
      <c r="D3993" s="726"/>
      <c r="E3993" s="400"/>
      <c r="F3993" s="401"/>
      <c r="G3993" s="400"/>
      <c r="H3993" s="400"/>
      <c r="I3993" s="400"/>
      <c r="J3993" s="409"/>
      <c r="K3993" s="400"/>
      <c r="L3993" s="400"/>
      <c r="M3993" s="400"/>
      <c r="N3993" s="400"/>
      <c r="O3993" s="400"/>
      <c r="P3993" s="400"/>
      <c r="Q3993" s="400"/>
      <c r="R3993" s="400"/>
      <c r="S3993" s="400"/>
      <c r="T3993" s="400"/>
      <c r="V3993" s="403"/>
      <c r="W3993" s="403"/>
      <c r="X3993" s="403"/>
      <c r="Y3993" s="400"/>
      <c r="Z3993" s="400"/>
      <c r="AA3993" s="400"/>
      <c r="AB3993" s="400"/>
      <c r="AC3993" s="400"/>
      <c r="AD3993" s="400"/>
      <c r="AE3993" s="400"/>
      <c r="AF3993" s="400"/>
      <c r="AG3993" s="408"/>
      <c r="AH3993" s="400"/>
      <c r="AI3993" s="400"/>
      <c r="AJ3993" s="400"/>
      <c r="AK3993" s="400"/>
      <c r="AL3993" s="6"/>
      <c r="AM3993" s="6"/>
      <c r="AN3993" s="8"/>
    </row>
    <row r="3994" spans="1:40">
      <c r="A3994" s="725"/>
      <c r="B3994" s="727"/>
      <c r="C3994" s="726"/>
      <c r="D3994" s="726"/>
      <c r="E3994" s="400"/>
      <c r="F3994" s="401"/>
      <c r="G3994" s="400"/>
      <c r="H3994" s="400"/>
      <c r="I3994" s="400"/>
      <c r="J3994" s="409"/>
      <c r="K3994" s="400"/>
      <c r="L3994" s="400"/>
      <c r="M3994" s="400"/>
      <c r="N3994" s="400"/>
      <c r="O3994" s="400"/>
      <c r="P3994" s="400"/>
      <c r="Q3994" s="400"/>
      <c r="R3994" s="400"/>
      <c r="S3994" s="400"/>
      <c r="T3994" s="400"/>
      <c r="V3994" s="403"/>
      <c r="W3994" s="403"/>
      <c r="X3994" s="403"/>
      <c r="Y3994" s="400"/>
      <c r="Z3994" s="400"/>
      <c r="AA3994" s="400"/>
      <c r="AB3994" s="400"/>
      <c r="AC3994" s="400"/>
      <c r="AD3994" s="400"/>
      <c r="AE3994" s="400"/>
      <c r="AF3994" s="400"/>
      <c r="AG3994" s="408"/>
      <c r="AH3994" s="400"/>
      <c r="AI3994" s="400"/>
      <c r="AJ3994" s="400"/>
      <c r="AK3994" s="400"/>
      <c r="AL3994" s="6"/>
      <c r="AM3994" s="6"/>
      <c r="AN3994" s="8"/>
    </row>
    <row r="3995" spans="1:40">
      <c r="A3995" s="725"/>
      <c r="B3995" s="727"/>
      <c r="C3995" s="726"/>
      <c r="D3995" s="726"/>
      <c r="E3995" s="400"/>
      <c r="F3995" s="401"/>
      <c r="G3995" s="400"/>
      <c r="H3995" s="400"/>
      <c r="I3995" s="400"/>
      <c r="J3995" s="409"/>
      <c r="K3995" s="400"/>
      <c r="L3995" s="400"/>
      <c r="M3995" s="400"/>
      <c r="N3995" s="400"/>
      <c r="O3995" s="400"/>
      <c r="P3995" s="400"/>
      <c r="Q3995" s="400"/>
      <c r="R3995" s="400"/>
      <c r="S3995" s="400"/>
      <c r="T3995" s="400"/>
      <c r="V3995" s="403"/>
      <c r="W3995" s="403"/>
      <c r="X3995" s="403"/>
      <c r="Y3995" s="400"/>
      <c r="Z3995" s="400"/>
      <c r="AA3995" s="400"/>
      <c r="AB3995" s="400"/>
      <c r="AC3995" s="400"/>
      <c r="AD3995" s="400"/>
      <c r="AE3995" s="400"/>
      <c r="AF3995" s="400"/>
      <c r="AG3995" s="408"/>
      <c r="AH3995" s="400"/>
      <c r="AI3995" s="400"/>
      <c r="AJ3995" s="400"/>
      <c r="AK3995" s="400"/>
      <c r="AL3995" s="6"/>
      <c r="AM3995" s="6"/>
      <c r="AN3995" s="8"/>
    </row>
    <row r="3996" spans="1:40">
      <c r="A3996" s="725"/>
      <c r="B3996" s="727"/>
      <c r="C3996" s="726"/>
      <c r="D3996" s="726"/>
      <c r="E3996" s="400"/>
      <c r="F3996" s="401"/>
      <c r="G3996" s="400"/>
      <c r="H3996" s="400"/>
      <c r="I3996" s="400"/>
      <c r="J3996" s="409"/>
      <c r="K3996" s="400"/>
      <c r="L3996" s="400"/>
      <c r="M3996" s="400"/>
      <c r="N3996" s="400"/>
      <c r="O3996" s="400"/>
      <c r="P3996" s="400"/>
      <c r="Q3996" s="400"/>
      <c r="R3996" s="400"/>
      <c r="S3996" s="400"/>
      <c r="T3996" s="400"/>
      <c r="V3996" s="403"/>
      <c r="W3996" s="403"/>
      <c r="X3996" s="403"/>
      <c r="Y3996" s="400"/>
      <c r="Z3996" s="400"/>
      <c r="AA3996" s="400"/>
      <c r="AB3996" s="400"/>
      <c r="AC3996" s="400"/>
      <c r="AD3996" s="400"/>
      <c r="AE3996" s="400"/>
      <c r="AF3996" s="400"/>
      <c r="AG3996" s="408"/>
      <c r="AH3996" s="400"/>
      <c r="AI3996" s="400"/>
      <c r="AJ3996" s="400"/>
      <c r="AK3996" s="400"/>
      <c r="AL3996" s="6"/>
      <c r="AM3996" s="6"/>
      <c r="AN3996" s="8"/>
    </row>
    <row r="3997" spans="1:40">
      <c r="A3997" s="725"/>
      <c r="B3997" s="727"/>
      <c r="C3997" s="726"/>
      <c r="D3997" s="726"/>
      <c r="E3997" s="400"/>
      <c r="F3997" s="401"/>
      <c r="G3997" s="400"/>
      <c r="H3997" s="400"/>
      <c r="I3997" s="400"/>
      <c r="J3997" s="409"/>
      <c r="K3997" s="400"/>
      <c r="L3997" s="400"/>
      <c r="M3997" s="400"/>
      <c r="N3997" s="400"/>
      <c r="O3997" s="400"/>
      <c r="P3997" s="400"/>
      <c r="Q3997" s="400"/>
      <c r="R3997" s="400"/>
      <c r="S3997" s="400"/>
      <c r="T3997" s="400"/>
      <c r="V3997" s="403"/>
      <c r="W3997" s="403"/>
      <c r="X3997" s="403"/>
      <c r="Y3997" s="400"/>
      <c r="Z3997" s="400"/>
      <c r="AA3997" s="400"/>
      <c r="AB3997" s="400"/>
      <c r="AC3997" s="400"/>
      <c r="AD3997" s="400"/>
      <c r="AE3997" s="400"/>
      <c r="AF3997" s="400"/>
      <c r="AG3997" s="408"/>
      <c r="AH3997" s="400"/>
      <c r="AI3997" s="400"/>
      <c r="AJ3997" s="400"/>
      <c r="AK3997" s="400"/>
      <c r="AL3997" s="6"/>
      <c r="AM3997" s="6"/>
      <c r="AN3997" s="8"/>
    </row>
    <row r="3998" spans="1:40">
      <c r="A3998" s="725"/>
      <c r="B3998" s="727"/>
      <c r="C3998" s="726"/>
      <c r="D3998" s="726"/>
      <c r="E3998" s="400"/>
      <c r="F3998" s="401"/>
      <c r="G3998" s="400"/>
      <c r="H3998" s="400"/>
      <c r="I3998" s="400"/>
      <c r="J3998" s="409"/>
      <c r="K3998" s="400"/>
      <c r="L3998" s="400"/>
      <c r="M3998" s="400"/>
      <c r="N3998" s="400"/>
      <c r="O3998" s="400"/>
      <c r="P3998" s="400"/>
      <c r="Q3998" s="400"/>
      <c r="R3998" s="400"/>
      <c r="S3998" s="400"/>
      <c r="T3998" s="400"/>
      <c r="V3998" s="403"/>
      <c r="W3998" s="403"/>
      <c r="X3998" s="403"/>
      <c r="Y3998" s="400"/>
      <c r="Z3998" s="400"/>
      <c r="AA3998" s="400"/>
      <c r="AB3998" s="400"/>
      <c r="AC3998" s="400"/>
      <c r="AD3998" s="400"/>
      <c r="AE3998" s="400"/>
      <c r="AF3998" s="400"/>
      <c r="AG3998" s="408"/>
      <c r="AH3998" s="400"/>
      <c r="AI3998" s="400"/>
      <c r="AJ3998" s="400"/>
      <c r="AK3998" s="400"/>
      <c r="AL3998" s="6"/>
      <c r="AM3998" s="6"/>
      <c r="AN3998" s="8"/>
    </row>
    <row r="3999" spans="1:40">
      <c r="A3999" s="725"/>
      <c r="B3999" s="727"/>
      <c r="C3999" s="726"/>
      <c r="D3999" s="726"/>
      <c r="E3999" s="400"/>
      <c r="F3999" s="401"/>
      <c r="G3999" s="400"/>
      <c r="H3999" s="400"/>
      <c r="I3999" s="400"/>
      <c r="J3999" s="409"/>
      <c r="K3999" s="400"/>
      <c r="L3999" s="400"/>
      <c r="M3999" s="400"/>
      <c r="N3999" s="400"/>
      <c r="O3999" s="400"/>
      <c r="P3999" s="400"/>
      <c r="Q3999" s="400"/>
      <c r="R3999" s="400"/>
      <c r="S3999" s="400"/>
      <c r="T3999" s="400"/>
      <c r="V3999" s="403"/>
      <c r="W3999" s="403"/>
      <c r="X3999" s="403"/>
      <c r="Y3999" s="400"/>
      <c r="Z3999" s="400"/>
      <c r="AA3999" s="400"/>
      <c r="AB3999" s="400"/>
      <c r="AC3999" s="400"/>
      <c r="AD3999" s="400"/>
      <c r="AE3999" s="400"/>
      <c r="AF3999" s="400"/>
      <c r="AG3999" s="408"/>
      <c r="AH3999" s="400"/>
      <c r="AI3999" s="400"/>
      <c r="AJ3999" s="400"/>
      <c r="AK3999" s="400"/>
      <c r="AL3999" s="6"/>
      <c r="AM3999" s="6"/>
      <c r="AN3999" s="8"/>
    </row>
    <row r="4000" spans="1:40">
      <c r="A4000" s="725"/>
      <c r="B4000" s="727"/>
      <c r="C4000" s="726"/>
      <c r="D4000" s="726"/>
      <c r="E4000" s="400"/>
      <c r="F4000" s="401"/>
      <c r="G4000" s="400"/>
      <c r="H4000" s="400"/>
      <c r="I4000" s="400"/>
      <c r="J4000" s="409"/>
      <c r="K4000" s="400"/>
      <c r="L4000" s="400"/>
      <c r="M4000" s="400"/>
      <c r="N4000" s="400"/>
      <c r="O4000" s="400"/>
      <c r="P4000" s="400"/>
      <c r="Q4000" s="400"/>
      <c r="R4000" s="400"/>
      <c r="S4000" s="400"/>
      <c r="T4000" s="400"/>
      <c r="W4000" s="403"/>
      <c r="X4000" s="403"/>
      <c r="Y4000" s="400"/>
      <c r="Z4000" s="400"/>
      <c r="AA4000" s="400"/>
      <c r="AB4000" s="400"/>
      <c r="AC4000" s="400"/>
      <c r="AD4000" s="400"/>
      <c r="AE4000" s="400"/>
      <c r="AF4000" s="400"/>
      <c r="AG4000" s="408"/>
      <c r="AH4000" s="400"/>
      <c r="AI4000" s="400"/>
      <c r="AJ4000" s="400"/>
      <c r="AK4000" s="400"/>
      <c r="AL4000" s="6"/>
      <c r="AM4000" s="6"/>
      <c r="AN4000" s="8"/>
    </row>
    <row r="4001" spans="1:40">
      <c r="A4001" s="725"/>
      <c r="B4001" s="727"/>
      <c r="C4001" s="726"/>
      <c r="D4001" s="726"/>
      <c r="E4001" s="400"/>
      <c r="F4001" s="401"/>
      <c r="G4001" s="400"/>
      <c r="H4001" s="400"/>
      <c r="I4001" s="400"/>
      <c r="J4001" s="409"/>
      <c r="K4001" s="400"/>
      <c r="L4001" s="400"/>
      <c r="M4001" s="400"/>
      <c r="N4001" s="400"/>
      <c r="O4001" s="400"/>
      <c r="P4001" s="400"/>
      <c r="Q4001" s="400"/>
      <c r="R4001" s="400"/>
      <c r="S4001" s="400"/>
      <c r="T4001" s="400"/>
      <c r="V4001" s="403"/>
      <c r="W4001" s="403"/>
      <c r="X4001" s="403"/>
      <c r="Y4001" s="400"/>
      <c r="Z4001" s="400"/>
      <c r="AA4001" s="400"/>
      <c r="AB4001" s="400"/>
      <c r="AC4001" s="400"/>
      <c r="AD4001" s="400"/>
      <c r="AE4001" s="400"/>
      <c r="AF4001" s="400"/>
      <c r="AG4001" s="408"/>
      <c r="AH4001" s="400"/>
      <c r="AI4001" s="400"/>
      <c r="AJ4001" s="400"/>
      <c r="AK4001" s="400"/>
      <c r="AL4001" s="6"/>
      <c r="AM4001" s="6"/>
      <c r="AN4001" s="8"/>
    </row>
    <row r="4002" spans="1:40">
      <c r="A4002" s="725"/>
      <c r="B4002" s="727"/>
      <c r="C4002" s="726"/>
      <c r="D4002" s="726"/>
      <c r="E4002" s="400"/>
      <c r="F4002" s="401"/>
      <c r="G4002" s="400"/>
      <c r="H4002" s="400"/>
      <c r="I4002" s="400"/>
      <c r="J4002" s="409"/>
      <c r="K4002" s="400"/>
      <c r="L4002" s="400"/>
      <c r="M4002" s="400"/>
      <c r="N4002" s="400"/>
      <c r="O4002" s="400"/>
      <c r="P4002" s="400"/>
      <c r="Q4002" s="400"/>
      <c r="R4002" s="400"/>
      <c r="S4002" s="400"/>
      <c r="T4002" s="400"/>
      <c r="V4002" s="403"/>
      <c r="W4002" s="403"/>
      <c r="X4002" s="403"/>
      <c r="Y4002" s="400"/>
      <c r="Z4002" s="400"/>
      <c r="AA4002" s="400"/>
      <c r="AB4002" s="400"/>
      <c r="AC4002" s="400"/>
      <c r="AD4002" s="400"/>
      <c r="AE4002" s="400"/>
      <c r="AF4002" s="400"/>
      <c r="AG4002" s="408"/>
      <c r="AH4002" s="400"/>
      <c r="AI4002" s="400"/>
      <c r="AJ4002" s="400"/>
      <c r="AK4002" s="400"/>
      <c r="AL4002" s="6"/>
      <c r="AM4002" s="6"/>
      <c r="AN4002" s="8"/>
    </row>
    <row r="4003" spans="1:40">
      <c r="A4003" s="725"/>
      <c r="B4003" s="727"/>
      <c r="C4003" s="726"/>
      <c r="D4003" s="726"/>
      <c r="E4003" s="400"/>
      <c r="F4003" s="401"/>
      <c r="G4003" s="400"/>
      <c r="H4003" s="400"/>
      <c r="I4003" s="400"/>
      <c r="J4003" s="409"/>
      <c r="K4003" s="400"/>
      <c r="L4003" s="400"/>
      <c r="M4003" s="400"/>
      <c r="N4003" s="400"/>
      <c r="O4003" s="400"/>
      <c r="P4003" s="400"/>
      <c r="Q4003" s="400"/>
      <c r="R4003" s="400"/>
      <c r="S4003" s="400"/>
      <c r="T4003" s="400"/>
      <c r="V4003" s="403"/>
      <c r="W4003" s="403"/>
      <c r="X4003" s="403"/>
      <c r="Y4003" s="400"/>
      <c r="Z4003" s="400"/>
      <c r="AA4003" s="400"/>
      <c r="AB4003" s="400"/>
      <c r="AC4003" s="400"/>
      <c r="AD4003" s="400"/>
      <c r="AE4003" s="400"/>
      <c r="AF4003" s="400"/>
      <c r="AG4003" s="408"/>
      <c r="AH4003" s="400"/>
      <c r="AI4003" s="400"/>
      <c r="AJ4003" s="400"/>
      <c r="AK4003" s="400"/>
      <c r="AL4003" s="6"/>
      <c r="AM4003" s="6"/>
      <c r="AN4003" s="8"/>
    </row>
    <row r="4004" spans="1:40">
      <c r="A4004" s="725"/>
      <c r="B4004" s="727"/>
      <c r="C4004" s="726"/>
      <c r="D4004" s="726"/>
      <c r="E4004" s="400"/>
      <c r="F4004" s="401"/>
      <c r="G4004" s="400"/>
      <c r="H4004" s="400"/>
      <c r="I4004" s="400"/>
      <c r="J4004" s="409"/>
      <c r="K4004" s="400"/>
      <c r="L4004" s="400"/>
      <c r="M4004" s="400"/>
      <c r="N4004" s="400"/>
      <c r="O4004" s="400"/>
      <c r="P4004" s="400"/>
      <c r="Q4004" s="400"/>
      <c r="R4004" s="400"/>
      <c r="S4004" s="400"/>
      <c r="T4004" s="400"/>
      <c r="V4004" s="403"/>
      <c r="W4004" s="403"/>
      <c r="X4004" s="403"/>
      <c r="Y4004" s="400"/>
      <c r="Z4004" s="400"/>
      <c r="AA4004" s="400"/>
      <c r="AB4004" s="400"/>
      <c r="AC4004" s="400"/>
      <c r="AD4004" s="400"/>
      <c r="AE4004" s="400"/>
      <c r="AF4004" s="400"/>
      <c r="AG4004" s="408"/>
      <c r="AH4004" s="400"/>
      <c r="AI4004" s="400"/>
      <c r="AJ4004" s="400"/>
      <c r="AK4004" s="400"/>
      <c r="AL4004" s="6"/>
      <c r="AM4004" s="6"/>
      <c r="AN4004" s="8"/>
    </row>
    <row r="4005" spans="1:40">
      <c r="A4005" s="725"/>
      <c r="B4005" s="727"/>
      <c r="C4005" s="726"/>
      <c r="D4005" s="726"/>
      <c r="E4005" s="400"/>
      <c r="F4005" s="401"/>
      <c r="G4005" s="400"/>
      <c r="H4005" s="400"/>
      <c r="I4005" s="400"/>
      <c r="J4005" s="409"/>
      <c r="K4005" s="400"/>
      <c r="L4005" s="400"/>
      <c r="M4005" s="400"/>
      <c r="N4005" s="400"/>
      <c r="O4005" s="400"/>
      <c r="P4005" s="400"/>
      <c r="Q4005" s="400"/>
      <c r="R4005" s="400"/>
      <c r="S4005" s="400"/>
      <c r="T4005" s="400"/>
      <c r="V4005" s="403"/>
      <c r="W4005" s="403"/>
      <c r="X4005" s="403"/>
      <c r="Y4005" s="400"/>
      <c r="Z4005" s="400"/>
      <c r="AA4005" s="400"/>
      <c r="AB4005" s="400"/>
      <c r="AC4005" s="400"/>
      <c r="AD4005" s="400"/>
      <c r="AE4005" s="400"/>
      <c r="AF4005" s="400"/>
      <c r="AG4005" s="408"/>
      <c r="AH4005" s="400"/>
      <c r="AI4005" s="400"/>
      <c r="AJ4005" s="400"/>
      <c r="AK4005" s="400"/>
      <c r="AL4005" s="6"/>
      <c r="AM4005" s="6"/>
      <c r="AN4005" s="8"/>
    </row>
    <row r="4006" spans="1:40">
      <c r="A4006" s="725"/>
      <c r="B4006" s="727"/>
      <c r="C4006" s="726"/>
      <c r="D4006" s="726"/>
      <c r="E4006" s="400"/>
      <c r="F4006" s="401"/>
      <c r="G4006" s="400"/>
      <c r="H4006" s="400"/>
      <c r="I4006" s="400"/>
      <c r="J4006" s="409"/>
      <c r="K4006" s="400"/>
      <c r="L4006" s="400"/>
      <c r="M4006" s="400"/>
      <c r="N4006" s="400"/>
      <c r="O4006" s="400"/>
      <c r="P4006" s="400"/>
      <c r="Q4006" s="400"/>
      <c r="R4006" s="400"/>
      <c r="S4006" s="400"/>
      <c r="T4006" s="400"/>
      <c r="V4006" s="403"/>
      <c r="W4006" s="403"/>
      <c r="X4006" s="403"/>
      <c r="Y4006" s="400"/>
      <c r="Z4006" s="400"/>
      <c r="AA4006" s="400"/>
      <c r="AB4006" s="400"/>
      <c r="AC4006" s="400"/>
      <c r="AD4006" s="400"/>
      <c r="AE4006" s="400"/>
      <c r="AF4006" s="400"/>
      <c r="AG4006" s="408"/>
      <c r="AH4006" s="400"/>
      <c r="AI4006" s="400"/>
      <c r="AJ4006" s="400"/>
      <c r="AK4006" s="400"/>
      <c r="AL4006" s="6"/>
      <c r="AM4006" s="6"/>
      <c r="AN4006" s="8"/>
    </row>
    <row r="4007" spans="1:40">
      <c r="A4007" s="725"/>
      <c r="B4007" s="727"/>
      <c r="C4007" s="726"/>
      <c r="D4007" s="726"/>
      <c r="E4007" s="400"/>
      <c r="F4007" s="401"/>
      <c r="G4007" s="400"/>
      <c r="H4007" s="400"/>
      <c r="I4007" s="400"/>
      <c r="J4007" s="409"/>
      <c r="K4007" s="400"/>
      <c r="L4007" s="400"/>
      <c r="M4007" s="400"/>
      <c r="N4007" s="400"/>
      <c r="O4007" s="400"/>
      <c r="P4007" s="400"/>
      <c r="Q4007" s="400"/>
      <c r="R4007" s="400"/>
      <c r="S4007" s="400"/>
      <c r="T4007" s="400"/>
      <c r="V4007" s="403"/>
      <c r="W4007" s="403"/>
      <c r="X4007" s="403"/>
      <c r="Y4007" s="400"/>
      <c r="Z4007" s="400"/>
      <c r="AA4007" s="400"/>
      <c r="AB4007" s="400"/>
      <c r="AC4007" s="400"/>
      <c r="AD4007" s="400"/>
      <c r="AE4007" s="400"/>
      <c r="AF4007" s="400"/>
      <c r="AG4007" s="408"/>
      <c r="AH4007" s="400"/>
      <c r="AI4007" s="400"/>
      <c r="AJ4007" s="400"/>
      <c r="AK4007" s="400"/>
      <c r="AL4007" s="6"/>
      <c r="AM4007" s="6"/>
      <c r="AN4007" s="8"/>
    </row>
    <row r="4008" spans="1:40">
      <c r="A4008" s="725"/>
      <c r="B4008" s="727"/>
      <c r="C4008" s="726"/>
      <c r="D4008" s="726"/>
      <c r="E4008" s="400"/>
      <c r="F4008" s="401"/>
      <c r="G4008" s="400"/>
      <c r="H4008" s="400"/>
      <c r="I4008" s="400"/>
      <c r="J4008" s="409"/>
      <c r="K4008" s="400"/>
      <c r="L4008" s="400"/>
      <c r="M4008" s="400"/>
      <c r="N4008" s="400"/>
      <c r="O4008" s="400"/>
      <c r="P4008" s="400"/>
      <c r="Q4008" s="400"/>
      <c r="R4008" s="400"/>
      <c r="S4008" s="400"/>
      <c r="T4008" s="400"/>
      <c r="V4008" s="403"/>
      <c r="W4008" s="403"/>
      <c r="X4008" s="403"/>
      <c r="Y4008" s="400"/>
      <c r="Z4008" s="400"/>
      <c r="AA4008" s="400"/>
      <c r="AB4008" s="400"/>
      <c r="AC4008" s="400"/>
      <c r="AD4008" s="400"/>
      <c r="AE4008" s="400"/>
      <c r="AF4008" s="400"/>
      <c r="AG4008" s="408"/>
      <c r="AH4008" s="400"/>
      <c r="AI4008" s="400"/>
      <c r="AJ4008" s="400"/>
      <c r="AK4008" s="400"/>
      <c r="AL4008" s="6"/>
      <c r="AM4008" s="6"/>
      <c r="AN4008" s="8"/>
    </row>
    <row r="4009" spans="1:40">
      <c r="A4009" s="725"/>
      <c r="B4009" s="727"/>
      <c r="C4009" s="726"/>
      <c r="D4009" s="726"/>
      <c r="E4009" s="400"/>
      <c r="F4009" s="401"/>
      <c r="G4009" s="400"/>
      <c r="H4009" s="400"/>
      <c r="I4009" s="400"/>
      <c r="J4009" s="409"/>
      <c r="K4009" s="400"/>
      <c r="L4009" s="400"/>
      <c r="M4009" s="400"/>
      <c r="N4009" s="400"/>
      <c r="O4009" s="400"/>
      <c r="P4009" s="400"/>
      <c r="Q4009" s="400"/>
      <c r="R4009" s="400"/>
      <c r="S4009" s="400"/>
      <c r="T4009" s="400"/>
      <c r="V4009" s="403"/>
      <c r="W4009" s="403"/>
      <c r="X4009" s="403"/>
      <c r="Y4009" s="400"/>
      <c r="Z4009" s="400"/>
      <c r="AA4009" s="400"/>
      <c r="AB4009" s="400"/>
      <c r="AC4009" s="400"/>
      <c r="AD4009" s="400"/>
      <c r="AE4009" s="400"/>
      <c r="AF4009" s="400"/>
      <c r="AG4009" s="408"/>
      <c r="AH4009" s="400"/>
      <c r="AI4009" s="400"/>
      <c r="AJ4009" s="400"/>
      <c r="AK4009" s="400"/>
      <c r="AL4009" s="6"/>
      <c r="AM4009" s="6"/>
      <c r="AN4009" s="8"/>
    </row>
    <row r="4010" spans="1:40">
      <c r="A4010" s="725"/>
      <c r="B4010" s="727"/>
      <c r="C4010" s="726"/>
      <c r="D4010" s="726"/>
      <c r="E4010" s="400"/>
      <c r="F4010" s="401"/>
      <c r="G4010" s="400"/>
      <c r="H4010" s="400"/>
      <c r="I4010" s="400"/>
      <c r="J4010" s="409"/>
      <c r="K4010" s="400"/>
      <c r="L4010" s="400"/>
      <c r="M4010" s="400"/>
      <c r="N4010" s="400"/>
      <c r="O4010" s="400"/>
      <c r="P4010" s="400"/>
      <c r="Q4010" s="400"/>
      <c r="R4010" s="400"/>
      <c r="S4010" s="400"/>
      <c r="T4010" s="400"/>
      <c r="V4010" s="403"/>
      <c r="W4010" s="403"/>
      <c r="X4010" s="403"/>
      <c r="Y4010" s="400"/>
      <c r="Z4010" s="400"/>
      <c r="AA4010" s="400"/>
      <c r="AB4010" s="400"/>
      <c r="AC4010" s="400"/>
      <c r="AD4010" s="400"/>
      <c r="AE4010" s="400"/>
      <c r="AF4010" s="400"/>
      <c r="AG4010" s="408"/>
      <c r="AH4010" s="400"/>
      <c r="AI4010" s="400"/>
      <c r="AJ4010" s="400"/>
      <c r="AK4010" s="400"/>
      <c r="AL4010" s="6"/>
      <c r="AM4010" s="6"/>
      <c r="AN4010" s="8"/>
    </row>
    <row r="4011" spans="1:40">
      <c r="A4011" s="725"/>
      <c r="B4011" s="727"/>
      <c r="C4011" s="726"/>
      <c r="D4011" s="726"/>
      <c r="E4011" s="400"/>
      <c r="F4011" s="401"/>
      <c r="G4011" s="400"/>
      <c r="H4011" s="400"/>
      <c r="I4011" s="400"/>
      <c r="J4011" s="409"/>
      <c r="K4011" s="400"/>
      <c r="L4011" s="400"/>
      <c r="M4011" s="400"/>
      <c r="N4011" s="400"/>
      <c r="O4011" s="400"/>
      <c r="P4011" s="400"/>
      <c r="Q4011" s="400"/>
      <c r="R4011" s="400"/>
      <c r="S4011" s="400"/>
      <c r="T4011" s="400"/>
      <c r="V4011" s="403"/>
      <c r="W4011" s="403"/>
      <c r="X4011" s="403"/>
      <c r="Y4011" s="400"/>
      <c r="Z4011" s="400"/>
      <c r="AA4011" s="400"/>
      <c r="AB4011" s="400"/>
      <c r="AC4011" s="400"/>
      <c r="AD4011" s="400"/>
      <c r="AE4011" s="400"/>
      <c r="AF4011" s="400"/>
      <c r="AG4011" s="408"/>
      <c r="AH4011" s="400"/>
      <c r="AI4011" s="400"/>
      <c r="AJ4011" s="400"/>
      <c r="AK4011" s="400"/>
      <c r="AL4011" s="6"/>
      <c r="AM4011" s="6"/>
      <c r="AN4011" s="8"/>
    </row>
    <row r="4012" spans="1:40">
      <c r="A4012" s="725"/>
      <c r="B4012" s="727"/>
      <c r="C4012" s="726"/>
      <c r="D4012" s="726"/>
      <c r="E4012" s="400"/>
      <c r="F4012" s="401"/>
      <c r="G4012" s="400"/>
      <c r="H4012" s="400"/>
      <c r="I4012" s="400"/>
      <c r="J4012" s="409"/>
      <c r="K4012" s="400"/>
      <c r="L4012" s="400"/>
      <c r="M4012" s="400"/>
      <c r="N4012" s="400"/>
      <c r="O4012" s="400"/>
      <c r="P4012" s="400"/>
      <c r="Q4012" s="400"/>
      <c r="R4012" s="400"/>
      <c r="S4012" s="400"/>
      <c r="T4012" s="400"/>
      <c r="V4012" s="403"/>
      <c r="W4012" s="403"/>
      <c r="X4012" s="403"/>
      <c r="Y4012" s="400"/>
      <c r="Z4012" s="400"/>
      <c r="AA4012" s="400"/>
      <c r="AB4012" s="400"/>
      <c r="AC4012" s="400"/>
      <c r="AD4012" s="400"/>
      <c r="AE4012" s="400"/>
      <c r="AF4012" s="400"/>
      <c r="AG4012" s="408"/>
      <c r="AH4012" s="400"/>
      <c r="AI4012" s="400"/>
      <c r="AJ4012" s="400"/>
      <c r="AK4012" s="400"/>
      <c r="AL4012" s="6"/>
      <c r="AM4012" s="6"/>
      <c r="AN4012" s="8"/>
    </row>
    <row r="4013" spans="1:40">
      <c r="A4013" s="725"/>
      <c r="B4013" s="727"/>
      <c r="C4013" s="726"/>
      <c r="D4013" s="726"/>
      <c r="E4013" s="400"/>
      <c r="F4013" s="401"/>
      <c r="G4013" s="400"/>
      <c r="H4013" s="400"/>
      <c r="I4013" s="400"/>
      <c r="J4013" s="409"/>
      <c r="K4013" s="400"/>
      <c r="L4013" s="400"/>
      <c r="M4013" s="400"/>
      <c r="N4013" s="400"/>
      <c r="O4013" s="400"/>
      <c r="P4013" s="400"/>
      <c r="Q4013" s="400"/>
      <c r="R4013" s="400"/>
      <c r="S4013" s="400"/>
      <c r="T4013" s="400"/>
      <c r="V4013" s="403"/>
      <c r="W4013" s="403"/>
      <c r="X4013" s="403"/>
      <c r="Y4013" s="400"/>
      <c r="Z4013" s="400"/>
      <c r="AA4013" s="400"/>
      <c r="AB4013" s="400"/>
      <c r="AC4013" s="400"/>
      <c r="AD4013" s="400"/>
      <c r="AE4013" s="400"/>
      <c r="AF4013" s="400"/>
      <c r="AG4013" s="408"/>
      <c r="AH4013" s="400"/>
      <c r="AI4013" s="400"/>
      <c r="AJ4013" s="400"/>
      <c r="AK4013" s="400"/>
      <c r="AL4013" s="6"/>
      <c r="AM4013" s="6"/>
      <c r="AN4013" s="8"/>
    </row>
    <row r="4014" spans="1:40">
      <c r="A4014" s="725"/>
      <c r="B4014" s="727"/>
      <c r="C4014" s="726"/>
      <c r="D4014" s="726"/>
      <c r="E4014" s="400"/>
      <c r="F4014" s="401"/>
      <c r="G4014" s="400"/>
      <c r="H4014" s="400"/>
      <c r="I4014" s="400"/>
      <c r="J4014" s="409"/>
      <c r="K4014" s="400"/>
      <c r="L4014" s="400"/>
      <c r="M4014" s="400"/>
      <c r="N4014" s="400"/>
      <c r="O4014" s="400"/>
      <c r="P4014" s="400"/>
      <c r="Q4014" s="400"/>
      <c r="R4014" s="400"/>
      <c r="S4014" s="400"/>
      <c r="T4014" s="400"/>
      <c r="V4014" s="403"/>
      <c r="W4014" s="403"/>
      <c r="X4014" s="403"/>
      <c r="Y4014" s="400"/>
      <c r="Z4014" s="400"/>
      <c r="AA4014" s="400"/>
      <c r="AB4014" s="400"/>
      <c r="AC4014" s="400"/>
      <c r="AD4014" s="400"/>
      <c r="AE4014" s="400"/>
      <c r="AF4014" s="400"/>
      <c r="AG4014" s="408"/>
      <c r="AH4014" s="400"/>
      <c r="AI4014" s="400"/>
      <c r="AJ4014" s="400"/>
      <c r="AK4014" s="400"/>
      <c r="AL4014" s="6"/>
      <c r="AM4014" s="6"/>
      <c r="AN4014" s="8"/>
    </row>
    <row r="4015" spans="1:40">
      <c r="A4015" s="725"/>
      <c r="B4015" s="727"/>
      <c r="C4015" s="726"/>
      <c r="D4015" s="726"/>
      <c r="E4015" s="400"/>
      <c r="F4015" s="401"/>
      <c r="G4015" s="400"/>
      <c r="H4015" s="400"/>
      <c r="I4015" s="400"/>
      <c r="J4015" s="409"/>
      <c r="K4015" s="400"/>
      <c r="L4015" s="400"/>
      <c r="M4015" s="400"/>
      <c r="N4015" s="400"/>
      <c r="O4015" s="400"/>
      <c r="P4015" s="400"/>
      <c r="Q4015" s="400"/>
      <c r="R4015" s="400"/>
      <c r="S4015" s="400"/>
      <c r="T4015" s="400"/>
      <c r="V4015" s="403"/>
      <c r="W4015" s="403"/>
      <c r="X4015" s="403"/>
      <c r="Y4015" s="400"/>
      <c r="Z4015" s="400"/>
      <c r="AA4015" s="400"/>
      <c r="AB4015" s="400"/>
      <c r="AC4015" s="400"/>
      <c r="AD4015" s="400"/>
      <c r="AE4015" s="400"/>
      <c r="AF4015" s="400"/>
      <c r="AG4015" s="408"/>
      <c r="AH4015" s="400"/>
      <c r="AI4015" s="400"/>
      <c r="AJ4015" s="400"/>
      <c r="AK4015" s="400"/>
      <c r="AL4015" s="6"/>
      <c r="AM4015" s="6"/>
      <c r="AN4015" s="8"/>
    </row>
    <row r="4016" spans="1:40">
      <c r="A4016" s="725"/>
      <c r="B4016" s="727"/>
      <c r="C4016" s="726"/>
      <c r="D4016" s="726"/>
      <c r="E4016" s="400"/>
      <c r="F4016" s="401"/>
      <c r="G4016" s="400"/>
      <c r="H4016" s="400"/>
      <c r="I4016" s="400"/>
      <c r="J4016" s="409"/>
      <c r="K4016" s="400"/>
      <c r="L4016" s="400"/>
      <c r="M4016" s="400"/>
      <c r="N4016" s="400"/>
      <c r="O4016" s="400"/>
      <c r="P4016" s="400"/>
      <c r="Q4016" s="400"/>
      <c r="R4016" s="400"/>
      <c r="S4016" s="400"/>
      <c r="T4016" s="400"/>
      <c r="V4016" s="403"/>
      <c r="W4016" s="403"/>
      <c r="X4016" s="403"/>
      <c r="Y4016" s="400"/>
      <c r="Z4016" s="400"/>
      <c r="AA4016" s="400"/>
      <c r="AB4016" s="400"/>
      <c r="AC4016" s="400"/>
      <c r="AD4016" s="400"/>
      <c r="AE4016" s="400"/>
      <c r="AF4016" s="400"/>
      <c r="AG4016" s="408"/>
      <c r="AH4016" s="400"/>
      <c r="AI4016" s="400"/>
      <c r="AJ4016" s="400"/>
      <c r="AK4016" s="400"/>
      <c r="AL4016" s="6"/>
      <c r="AM4016" s="6"/>
      <c r="AN4016" s="8"/>
    </row>
    <row r="4017" spans="1:40">
      <c r="A4017" s="725"/>
      <c r="B4017" s="727"/>
      <c r="C4017" s="726"/>
      <c r="D4017" s="726"/>
      <c r="E4017" s="400"/>
      <c r="F4017" s="401"/>
      <c r="G4017" s="400"/>
      <c r="H4017" s="400"/>
      <c r="I4017" s="400"/>
      <c r="J4017" s="409"/>
      <c r="K4017" s="400"/>
      <c r="L4017" s="400"/>
      <c r="M4017" s="400"/>
      <c r="N4017" s="400"/>
      <c r="O4017" s="400"/>
      <c r="P4017" s="400"/>
      <c r="Q4017" s="400"/>
      <c r="R4017" s="400"/>
      <c r="S4017" s="400"/>
      <c r="T4017" s="400"/>
      <c r="V4017" s="403"/>
      <c r="W4017" s="403"/>
      <c r="X4017" s="403"/>
      <c r="Y4017" s="400"/>
      <c r="Z4017" s="400"/>
      <c r="AA4017" s="400"/>
      <c r="AB4017" s="400"/>
      <c r="AC4017" s="400"/>
      <c r="AD4017" s="400"/>
      <c r="AE4017" s="400"/>
      <c r="AF4017" s="400"/>
      <c r="AG4017" s="408"/>
      <c r="AH4017" s="400"/>
      <c r="AI4017" s="400"/>
      <c r="AJ4017" s="400"/>
      <c r="AK4017" s="400"/>
      <c r="AL4017" s="6"/>
      <c r="AM4017" s="6"/>
      <c r="AN4017" s="8"/>
    </row>
    <row r="4018" spans="1:40">
      <c r="A4018" s="725"/>
      <c r="B4018" s="727"/>
      <c r="C4018" s="726"/>
      <c r="D4018" s="726"/>
      <c r="E4018" s="400"/>
      <c r="F4018" s="401"/>
      <c r="G4018" s="400"/>
      <c r="H4018" s="400"/>
      <c r="I4018" s="400"/>
      <c r="J4018" s="409"/>
      <c r="K4018" s="400"/>
      <c r="L4018" s="400"/>
      <c r="M4018" s="400"/>
      <c r="N4018" s="400"/>
      <c r="O4018" s="400"/>
      <c r="P4018" s="400"/>
      <c r="Q4018" s="400"/>
      <c r="R4018" s="400"/>
      <c r="S4018" s="400"/>
      <c r="T4018" s="400"/>
      <c r="V4018" s="403"/>
      <c r="W4018" s="403"/>
      <c r="X4018" s="403"/>
      <c r="Y4018" s="400"/>
      <c r="Z4018" s="400"/>
      <c r="AA4018" s="400"/>
      <c r="AB4018" s="400"/>
      <c r="AC4018" s="400"/>
      <c r="AD4018" s="400"/>
      <c r="AE4018" s="400"/>
      <c r="AF4018" s="400"/>
      <c r="AG4018" s="408"/>
      <c r="AH4018" s="400"/>
      <c r="AI4018" s="400"/>
      <c r="AJ4018" s="400"/>
      <c r="AK4018" s="400"/>
      <c r="AL4018" s="6"/>
      <c r="AM4018" s="6"/>
      <c r="AN4018" s="8"/>
    </row>
    <row r="4019" spans="1:40">
      <c r="A4019" s="725"/>
      <c r="B4019" s="727"/>
      <c r="C4019" s="726"/>
      <c r="D4019" s="726"/>
      <c r="E4019" s="400"/>
      <c r="F4019" s="401"/>
      <c r="G4019" s="400"/>
      <c r="H4019" s="400"/>
      <c r="I4019" s="400"/>
      <c r="J4019" s="409"/>
      <c r="K4019" s="400"/>
      <c r="L4019" s="400"/>
      <c r="M4019" s="400"/>
      <c r="N4019" s="400"/>
      <c r="O4019" s="400"/>
      <c r="P4019" s="400"/>
      <c r="Q4019" s="400"/>
      <c r="R4019" s="400"/>
      <c r="S4019" s="400"/>
      <c r="T4019" s="400"/>
      <c r="V4019" s="403"/>
      <c r="W4019" s="403"/>
      <c r="X4019" s="403"/>
      <c r="Y4019" s="400"/>
      <c r="Z4019" s="400"/>
      <c r="AA4019" s="400"/>
      <c r="AB4019" s="400"/>
      <c r="AC4019" s="400"/>
      <c r="AD4019" s="400"/>
      <c r="AE4019" s="400"/>
      <c r="AF4019" s="400"/>
      <c r="AG4019" s="408"/>
      <c r="AH4019" s="400"/>
      <c r="AI4019" s="400"/>
      <c r="AJ4019" s="400"/>
      <c r="AK4019" s="400"/>
      <c r="AL4019" s="6"/>
      <c r="AM4019" s="6"/>
      <c r="AN4019" s="8"/>
    </row>
    <row r="4020" spans="1:40">
      <c r="A4020" s="725"/>
      <c r="B4020" s="727"/>
      <c r="C4020" s="726"/>
      <c r="D4020" s="726"/>
      <c r="E4020" s="400"/>
      <c r="F4020" s="401"/>
      <c r="G4020" s="400"/>
      <c r="H4020" s="400"/>
      <c r="I4020" s="400"/>
      <c r="J4020" s="409"/>
      <c r="K4020" s="400"/>
      <c r="L4020" s="400"/>
      <c r="M4020" s="400"/>
      <c r="N4020" s="400"/>
      <c r="O4020" s="400"/>
      <c r="P4020" s="400"/>
      <c r="Q4020" s="400"/>
      <c r="R4020" s="400"/>
      <c r="S4020" s="400"/>
      <c r="T4020" s="400"/>
      <c r="V4020" s="403"/>
      <c r="W4020" s="403"/>
      <c r="X4020" s="403"/>
      <c r="Y4020" s="400"/>
      <c r="Z4020" s="400"/>
      <c r="AA4020" s="400"/>
      <c r="AB4020" s="400"/>
      <c r="AC4020" s="400"/>
      <c r="AD4020" s="400"/>
      <c r="AE4020" s="400"/>
      <c r="AF4020" s="400"/>
      <c r="AG4020" s="408"/>
      <c r="AH4020" s="400"/>
      <c r="AI4020" s="400"/>
      <c r="AJ4020" s="400"/>
      <c r="AK4020" s="400"/>
      <c r="AL4020" s="6"/>
      <c r="AM4020" s="6"/>
      <c r="AN4020" s="8"/>
    </row>
    <row r="4021" spans="1:40">
      <c r="A4021" s="725"/>
      <c r="B4021" s="727"/>
      <c r="C4021" s="726"/>
      <c r="D4021" s="726"/>
      <c r="E4021" s="400"/>
      <c r="F4021" s="401"/>
      <c r="G4021" s="400"/>
      <c r="H4021" s="400"/>
      <c r="I4021" s="400"/>
      <c r="J4021" s="409"/>
      <c r="K4021" s="400"/>
      <c r="L4021" s="400"/>
      <c r="M4021" s="400"/>
      <c r="N4021" s="400"/>
      <c r="O4021" s="400"/>
      <c r="P4021" s="400"/>
      <c r="Q4021" s="400"/>
      <c r="R4021" s="400"/>
      <c r="S4021" s="400"/>
      <c r="T4021" s="400"/>
      <c r="V4021" s="403"/>
      <c r="W4021" s="403"/>
      <c r="X4021" s="403"/>
      <c r="Y4021" s="400"/>
      <c r="Z4021" s="400"/>
      <c r="AA4021" s="400"/>
      <c r="AB4021" s="400"/>
      <c r="AC4021" s="400"/>
      <c r="AD4021" s="400"/>
      <c r="AE4021" s="400"/>
      <c r="AF4021" s="400"/>
      <c r="AG4021" s="408"/>
      <c r="AH4021" s="400"/>
      <c r="AI4021" s="400"/>
      <c r="AJ4021" s="400"/>
      <c r="AK4021" s="400"/>
      <c r="AL4021" s="6"/>
      <c r="AM4021" s="6"/>
      <c r="AN4021" s="8"/>
    </row>
    <row r="4022" spans="1:40">
      <c r="A4022" s="725"/>
      <c r="B4022" s="727"/>
      <c r="C4022" s="726"/>
      <c r="D4022" s="726"/>
      <c r="E4022" s="400"/>
      <c r="F4022" s="401"/>
      <c r="G4022" s="400"/>
      <c r="H4022" s="400"/>
      <c r="I4022" s="400"/>
      <c r="J4022" s="409"/>
      <c r="K4022" s="400"/>
      <c r="L4022" s="400"/>
      <c r="M4022" s="400"/>
      <c r="N4022" s="400"/>
      <c r="O4022" s="400"/>
      <c r="P4022" s="400"/>
      <c r="Q4022" s="400"/>
      <c r="R4022" s="400"/>
      <c r="S4022" s="400"/>
      <c r="T4022" s="400"/>
      <c r="V4022" s="403"/>
      <c r="W4022" s="403"/>
      <c r="X4022" s="403"/>
      <c r="Y4022" s="400"/>
      <c r="Z4022" s="400"/>
      <c r="AA4022" s="400"/>
      <c r="AB4022" s="400"/>
      <c r="AC4022" s="400"/>
      <c r="AD4022" s="400"/>
      <c r="AE4022" s="400"/>
      <c r="AF4022" s="400"/>
      <c r="AG4022" s="408"/>
      <c r="AH4022" s="400"/>
      <c r="AI4022" s="400"/>
      <c r="AJ4022" s="400"/>
      <c r="AK4022" s="400"/>
      <c r="AL4022" s="6"/>
      <c r="AM4022" s="6"/>
      <c r="AN4022" s="8"/>
    </row>
    <row r="4023" spans="1:40">
      <c r="A4023" s="725"/>
      <c r="B4023" s="727"/>
      <c r="C4023" s="726"/>
      <c r="D4023" s="726"/>
      <c r="E4023" s="400"/>
      <c r="F4023" s="401"/>
      <c r="G4023" s="400"/>
      <c r="H4023" s="400"/>
      <c r="I4023" s="400"/>
      <c r="J4023" s="409"/>
      <c r="K4023" s="400"/>
      <c r="L4023" s="400"/>
      <c r="M4023" s="400"/>
      <c r="N4023" s="400"/>
      <c r="O4023" s="400"/>
      <c r="P4023" s="400"/>
      <c r="Q4023" s="400"/>
      <c r="R4023" s="400"/>
      <c r="S4023" s="400"/>
      <c r="T4023" s="400"/>
      <c r="V4023" s="403"/>
      <c r="W4023" s="403"/>
      <c r="X4023" s="403"/>
      <c r="Y4023" s="400"/>
      <c r="Z4023" s="400"/>
      <c r="AA4023" s="400"/>
      <c r="AB4023" s="400"/>
      <c r="AC4023" s="400"/>
      <c r="AD4023" s="400"/>
      <c r="AE4023" s="400"/>
      <c r="AF4023" s="400"/>
      <c r="AG4023" s="408"/>
      <c r="AH4023" s="400"/>
      <c r="AI4023" s="400"/>
      <c r="AJ4023" s="400"/>
      <c r="AK4023" s="400"/>
      <c r="AL4023" s="6"/>
      <c r="AM4023" s="6"/>
      <c r="AN4023" s="8"/>
    </row>
    <row r="4024" spans="1:40">
      <c r="A4024" s="725"/>
      <c r="B4024" s="727"/>
      <c r="C4024" s="726"/>
      <c r="D4024" s="726"/>
      <c r="E4024" s="400"/>
      <c r="F4024" s="401"/>
      <c r="G4024" s="400"/>
      <c r="H4024" s="400"/>
      <c r="I4024" s="400"/>
      <c r="J4024" s="409"/>
      <c r="K4024" s="400"/>
      <c r="L4024" s="400"/>
      <c r="M4024" s="400"/>
      <c r="N4024" s="400"/>
      <c r="O4024" s="400"/>
      <c r="P4024" s="400"/>
      <c r="Q4024" s="400"/>
      <c r="R4024" s="400"/>
      <c r="S4024" s="400"/>
      <c r="T4024" s="400"/>
      <c r="V4024" s="403"/>
      <c r="W4024" s="403"/>
      <c r="X4024" s="403"/>
      <c r="Y4024" s="400"/>
      <c r="Z4024" s="400"/>
      <c r="AA4024" s="400"/>
      <c r="AB4024" s="400"/>
      <c r="AC4024" s="400"/>
      <c r="AD4024" s="400"/>
      <c r="AE4024" s="400"/>
      <c r="AF4024" s="400"/>
      <c r="AG4024" s="408"/>
      <c r="AH4024" s="400"/>
      <c r="AI4024" s="400"/>
      <c r="AJ4024" s="400"/>
      <c r="AK4024" s="400"/>
      <c r="AL4024" s="6"/>
      <c r="AM4024" s="6"/>
      <c r="AN4024" s="8"/>
    </row>
    <row r="4025" spans="1:40">
      <c r="A4025" s="725"/>
      <c r="B4025" s="727"/>
      <c r="C4025" s="726"/>
      <c r="D4025" s="726"/>
      <c r="E4025" s="400"/>
      <c r="F4025" s="401"/>
      <c r="G4025" s="400"/>
      <c r="H4025" s="400"/>
      <c r="I4025" s="400"/>
      <c r="J4025" s="409"/>
      <c r="K4025" s="400"/>
      <c r="L4025" s="400"/>
      <c r="M4025" s="400"/>
      <c r="N4025" s="400"/>
      <c r="O4025" s="400"/>
      <c r="P4025" s="400"/>
      <c r="Q4025" s="400"/>
      <c r="R4025" s="400"/>
      <c r="S4025" s="400"/>
      <c r="T4025" s="400"/>
      <c r="V4025" s="403"/>
      <c r="W4025" s="403"/>
      <c r="X4025" s="403"/>
      <c r="Y4025" s="400"/>
      <c r="Z4025" s="400"/>
      <c r="AA4025" s="400"/>
      <c r="AB4025" s="400"/>
      <c r="AC4025" s="400"/>
      <c r="AD4025" s="400"/>
      <c r="AE4025" s="400"/>
      <c r="AF4025" s="400"/>
      <c r="AG4025" s="408"/>
      <c r="AH4025" s="400"/>
      <c r="AI4025" s="400"/>
      <c r="AJ4025" s="400"/>
      <c r="AK4025" s="400"/>
      <c r="AL4025" s="6"/>
      <c r="AM4025" s="6"/>
      <c r="AN4025" s="8"/>
    </row>
    <row r="4026" spans="1:40">
      <c r="A4026" s="725"/>
      <c r="B4026" s="727"/>
      <c r="C4026" s="726"/>
      <c r="D4026" s="726"/>
      <c r="E4026" s="400"/>
      <c r="F4026" s="401"/>
      <c r="G4026" s="400"/>
      <c r="H4026" s="400"/>
      <c r="I4026" s="400"/>
      <c r="J4026" s="409"/>
      <c r="K4026" s="400"/>
      <c r="L4026" s="400"/>
      <c r="M4026" s="400"/>
      <c r="N4026" s="400"/>
      <c r="O4026" s="400"/>
      <c r="P4026" s="400"/>
      <c r="Q4026" s="400"/>
      <c r="R4026" s="400"/>
      <c r="S4026" s="400"/>
      <c r="T4026" s="400"/>
      <c r="V4026" s="403"/>
      <c r="W4026" s="403"/>
      <c r="X4026" s="403"/>
      <c r="Y4026" s="400"/>
      <c r="Z4026" s="400"/>
      <c r="AA4026" s="400"/>
      <c r="AB4026" s="400"/>
      <c r="AC4026" s="400"/>
      <c r="AD4026" s="400"/>
      <c r="AE4026" s="400"/>
      <c r="AF4026" s="400"/>
      <c r="AG4026" s="408"/>
      <c r="AH4026" s="400"/>
      <c r="AI4026" s="400"/>
      <c r="AJ4026" s="400"/>
      <c r="AK4026" s="400"/>
      <c r="AL4026" s="6"/>
      <c r="AM4026" s="6"/>
      <c r="AN4026" s="8"/>
    </row>
    <row r="4027" spans="1:40">
      <c r="A4027" s="725"/>
      <c r="B4027" s="727"/>
      <c r="C4027" s="726"/>
      <c r="D4027" s="726"/>
      <c r="E4027" s="400"/>
      <c r="F4027" s="401"/>
      <c r="G4027" s="400"/>
      <c r="H4027" s="400"/>
      <c r="I4027" s="400"/>
      <c r="J4027" s="409"/>
      <c r="K4027" s="400"/>
      <c r="L4027" s="400"/>
      <c r="M4027" s="400"/>
      <c r="N4027" s="400"/>
      <c r="O4027" s="400"/>
      <c r="P4027" s="400"/>
      <c r="Q4027" s="400"/>
      <c r="R4027" s="400"/>
      <c r="S4027" s="400"/>
      <c r="T4027" s="400"/>
      <c r="V4027" s="403"/>
      <c r="W4027" s="403"/>
      <c r="X4027" s="403"/>
      <c r="Y4027" s="400"/>
      <c r="Z4027" s="400"/>
      <c r="AA4027" s="400"/>
      <c r="AB4027" s="400"/>
      <c r="AC4027" s="400"/>
      <c r="AD4027" s="400"/>
      <c r="AE4027" s="400"/>
      <c r="AF4027" s="400"/>
      <c r="AG4027" s="408"/>
      <c r="AH4027" s="400"/>
      <c r="AI4027" s="400"/>
      <c r="AJ4027" s="400"/>
      <c r="AK4027" s="400"/>
      <c r="AL4027" s="6"/>
      <c r="AM4027" s="6"/>
      <c r="AN4027" s="8"/>
    </row>
    <row r="4028" spans="1:40">
      <c r="A4028" s="725"/>
      <c r="B4028" s="727"/>
      <c r="C4028" s="726"/>
      <c r="D4028" s="726"/>
      <c r="E4028" s="400"/>
      <c r="F4028" s="401"/>
      <c r="G4028" s="400"/>
      <c r="H4028" s="400"/>
      <c r="I4028" s="400"/>
      <c r="J4028" s="409"/>
      <c r="K4028" s="400"/>
      <c r="L4028" s="400"/>
      <c r="M4028" s="400"/>
      <c r="N4028" s="400"/>
      <c r="O4028" s="400"/>
      <c r="P4028" s="400"/>
      <c r="Q4028" s="400"/>
      <c r="R4028" s="400"/>
      <c r="S4028" s="400"/>
      <c r="T4028" s="400"/>
      <c r="V4028" s="403"/>
      <c r="W4028" s="403"/>
      <c r="X4028" s="403"/>
      <c r="Y4028" s="400"/>
      <c r="Z4028" s="400"/>
      <c r="AA4028" s="400"/>
      <c r="AB4028" s="400"/>
      <c r="AC4028" s="400"/>
      <c r="AD4028" s="400"/>
      <c r="AE4028" s="400"/>
      <c r="AF4028" s="400"/>
      <c r="AG4028" s="408"/>
      <c r="AH4028" s="400"/>
      <c r="AI4028" s="400"/>
      <c r="AJ4028" s="400"/>
      <c r="AK4028" s="400"/>
      <c r="AL4028" s="6"/>
      <c r="AM4028" s="6"/>
      <c r="AN4028" s="8"/>
    </row>
    <row r="4029" spans="1:40">
      <c r="A4029" s="725"/>
      <c r="B4029" s="727"/>
      <c r="C4029" s="726"/>
      <c r="D4029" s="726"/>
      <c r="E4029" s="400"/>
      <c r="F4029" s="401"/>
      <c r="G4029" s="400"/>
      <c r="H4029" s="400"/>
      <c r="I4029" s="400"/>
      <c r="J4029" s="409"/>
      <c r="K4029" s="400"/>
      <c r="L4029" s="400"/>
      <c r="M4029" s="400"/>
      <c r="N4029" s="400"/>
      <c r="O4029" s="400"/>
      <c r="P4029" s="400"/>
      <c r="Q4029" s="400"/>
      <c r="R4029" s="400"/>
      <c r="S4029" s="400"/>
      <c r="T4029" s="400"/>
      <c r="V4029" s="403"/>
      <c r="W4029" s="403"/>
      <c r="X4029" s="403"/>
      <c r="Y4029" s="400"/>
      <c r="Z4029" s="400"/>
      <c r="AA4029" s="400"/>
      <c r="AB4029" s="400"/>
      <c r="AC4029" s="400"/>
      <c r="AD4029" s="400"/>
      <c r="AE4029" s="400"/>
      <c r="AF4029" s="400"/>
      <c r="AG4029" s="408"/>
      <c r="AH4029" s="400"/>
      <c r="AI4029" s="400"/>
      <c r="AJ4029" s="400"/>
      <c r="AK4029" s="400"/>
      <c r="AL4029" s="6"/>
      <c r="AM4029" s="6"/>
      <c r="AN4029" s="8"/>
    </row>
    <row r="4030" spans="1:40">
      <c r="A4030" s="725"/>
      <c r="B4030" s="727"/>
      <c r="C4030" s="726"/>
      <c r="D4030" s="726"/>
      <c r="E4030" s="400"/>
      <c r="F4030" s="401"/>
      <c r="G4030" s="400"/>
      <c r="H4030" s="400"/>
      <c r="I4030" s="400"/>
      <c r="J4030" s="409"/>
      <c r="K4030" s="400"/>
      <c r="L4030" s="400"/>
      <c r="M4030" s="400"/>
      <c r="N4030" s="400"/>
      <c r="O4030" s="400"/>
      <c r="P4030" s="400"/>
      <c r="Q4030" s="400"/>
      <c r="R4030" s="400"/>
      <c r="S4030" s="400"/>
      <c r="T4030" s="400"/>
      <c r="V4030" s="403"/>
      <c r="W4030" s="403"/>
      <c r="X4030" s="403"/>
      <c r="Y4030" s="400"/>
      <c r="Z4030" s="400"/>
      <c r="AA4030" s="400"/>
      <c r="AB4030" s="400"/>
      <c r="AC4030" s="400"/>
      <c r="AD4030" s="400"/>
      <c r="AE4030" s="400"/>
      <c r="AF4030" s="400"/>
      <c r="AG4030" s="408"/>
      <c r="AH4030" s="400"/>
      <c r="AI4030" s="400"/>
      <c r="AJ4030" s="400"/>
      <c r="AK4030" s="400"/>
      <c r="AL4030" s="6"/>
      <c r="AM4030" s="6"/>
      <c r="AN4030" s="8"/>
    </row>
    <row r="4031" spans="1:40">
      <c r="A4031" s="725"/>
      <c r="B4031" s="727"/>
      <c r="C4031" s="726"/>
      <c r="D4031" s="726"/>
      <c r="E4031" s="400"/>
      <c r="F4031" s="401"/>
      <c r="G4031" s="400"/>
      <c r="H4031" s="400"/>
      <c r="I4031" s="400"/>
      <c r="J4031" s="409"/>
      <c r="K4031" s="400"/>
      <c r="L4031" s="400"/>
      <c r="M4031" s="400"/>
      <c r="N4031" s="400"/>
      <c r="O4031" s="400"/>
      <c r="P4031" s="400"/>
      <c r="Q4031" s="400"/>
      <c r="R4031" s="400"/>
      <c r="S4031" s="400"/>
      <c r="T4031" s="400"/>
      <c r="V4031" s="403"/>
      <c r="W4031" s="403"/>
      <c r="X4031" s="403"/>
      <c r="Y4031" s="400"/>
      <c r="Z4031" s="400"/>
      <c r="AA4031" s="400"/>
      <c r="AB4031" s="400"/>
      <c r="AC4031" s="400"/>
      <c r="AD4031" s="400"/>
      <c r="AE4031" s="400"/>
      <c r="AF4031" s="400"/>
      <c r="AG4031" s="408"/>
      <c r="AH4031" s="400"/>
      <c r="AI4031" s="400"/>
      <c r="AJ4031" s="400"/>
      <c r="AK4031" s="400"/>
      <c r="AL4031" s="6"/>
      <c r="AM4031" s="6"/>
      <c r="AN4031" s="8"/>
    </row>
    <row r="4032" spans="1:40">
      <c r="A4032" s="725"/>
      <c r="B4032" s="727"/>
      <c r="C4032" s="726"/>
      <c r="D4032" s="726"/>
      <c r="E4032" s="400"/>
      <c r="F4032" s="401"/>
      <c r="G4032" s="400"/>
      <c r="H4032" s="400"/>
      <c r="I4032" s="400"/>
      <c r="J4032" s="409"/>
      <c r="K4032" s="400"/>
      <c r="L4032" s="400"/>
      <c r="M4032" s="400"/>
      <c r="N4032" s="400"/>
      <c r="O4032" s="400"/>
      <c r="P4032" s="400"/>
      <c r="Q4032" s="400"/>
      <c r="R4032" s="400"/>
      <c r="S4032" s="400"/>
      <c r="T4032" s="400"/>
      <c r="V4032" s="403"/>
      <c r="W4032" s="403"/>
      <c r="X4032" s="403"/>
      <c r="Y4032" s="400"/>
      <c r="Z4032" s="400"/>
      <c r="AA4032" s="400"/>
      <c r="AB4032" s="400"/>
      <c r="AC4032" s="400"/>
      <c r="AD4032" s="400"/>
      <c r="AE4032" s="400"/>
      <c r="AF4032" s="400"/>
      <c r="AG4032" s="408"/>
      <c r="AH4032" s="400"/>
      <c r="AI4032" s="400"/>
      <c r="AJ4032" s="400"/>
      <c r="AK4032" s="400"/>
      <c r="AL4032" s="6"/>
      <c r="AM4032" s="6"/>
      <c r="AN4032" s="8"/>
    </row>
    <row r="4033" spans="1:40">
      <c r="A4033" s="725"/>
      <c r="B4033" s="727"/>
      <c r="C4033" s="726"/>
      <c r="D4033" s="726"/>
      <c r="E4033" s="400"/>
      <c r="F4033" s="401"/>
      <c r="G4033" s="400"/>
      <c r="H4033" s="400"/>
      <c r="I4033" s="400"/>
      <c r="J4033" s="409"/>
      <c r="K4033" s="400"/>
      <c r="L4033" s="400"/>
      <c r="M4033" s="400"/>
      <c r="N4033" s="400"/>
      <c r="O4033" s="400"/>
      <c r="P4033" s="400"/>
      <c r="Q4033" s="400"/>
      <c r="R4033" s="400"/>
      <c r="S4033" s="400"/>
      <c r="T4033" s="400"/>
      <c r="V4033" s="403"/>
      <c r="W4033" s="403"/>
      <c r="X4033" s="403"/>
      <c r="Y4033" s="400"/>
      <c r="Z4033" s="400"/>
      <c r="AA4033" s="400"/>
      <c r="AB4033" s="400"/>
      <c r="AC4033" s="400"/>
      <c r="AD4033" s="400"/>
      <c r="AE4033" s="400"/>
      <c r="AF4033" s="400"/>
      <c r="AG4033" s="408"/>
      <c r="AH4033" s="400"/>
      <c r="AI4033" s="400"/>
      <c r="AJ4033" s="400"/>
      <c r="AK4033" s="400"/>
      <c r="AL4033" s="6"/>
      <c r="AM4033" s="6"/>
      <c r="AN4033" s="8"/>
    </row>
    <row r="4034" spans="1:40">
      <c r="A4034" s="725"/>
      <c r="B4034" s="727"/>
      <c r="C4034" s="726"/>
      <c r="D4034" s="726"/>
      <c r="E4034" s="400"/>
      <c r="F4034" s="401"/>
      <c r="G4034" s="400"/>
      <c r="H4034" s="400"/>
      <c r="I4034" s="400"/>
      <c r="J4034" s="409"/>
      <c r="K4034" s="400"/>
      <c r="L4034" s="400"/>
      <c r="M4034" s="400"/>
      <c r="N4034" s="400"/>
      <c r="O4034" s="400"/>
      <c r="P4034" s="400"/>
      <c r="Q4034" s="400"/>
      <c r="R4034" s="400"/>
      <c r="S4034" s="400"/>
      <c r="T4034" s="400"/>
      <c r="V4034" s="403"/>
      <c r="W4034" s="403"/>
      <c r="X4034" s="403"/>
      <c r="Y4034" s="400"/>
      <c r="Z4034" s="400"/>
      <c r="AA4034" s="400"/>
      <c r="AB4034" s="400"/>
      <c r="AC4034" s="400"/>
      <c r="AD4034" s="400"/>
      <c r="AE4034" s="400"/>
      <c r="AF4034" s="400"/>
      <c r="AG4034" s="408"/>
      <c r="AH4034" s="400"/>
      <c r="AI4034" s="400"/>
      <c r="AJ4034" s="400"/>
      <c r="AK4034" s="400"/>
      <c r="AL4034" s="6"/>
      <c r="AM4034" s="6"/>
      <c r="AN4034" s="8"/>
    </row>
    <row r="4035" spans="1:40">
      <c r="A4035" s="725"/>
      <c r="B4035" s="727"/>
      <c r="C4035" s="726"/>
      <c r="D4035" s="726"/>
      <c r="E4035" s="400"/>
      <c r="F4035" s="401"/>
      <c r="G4035" s="400"/>
      <c r="H4035" s="400"/>
      <c r="I4035" s="400"/>
      <c r="J4035" s="409"/>
      <c r="K4035" s="400"/>
      <c r="L4035" s="400"/>
      <c r="M4035" s="400"/>
      <c r="N4035" s="400"/>
      <c r="O4035" s="400"/>
      <c r="P4035" s="400"/>
      <c r="Q4035" s="400"/>
      <c r="R4035" s="400"/>
      <c r="S4035" s="400"/>
      <c r="T4035" s="400"/>
      <c r="V4035" s="403"/>
      <c r="W4035" s="403"/>
      <c r="X4035" s="403"/>
      <c r="Y4035" s="400"/>
      <c r="Z4035" s="400"/>
      <c r="AA4035" s="400"/>
      <c r="AB4035" s="400"/>
      <c r="AC4035" s="400"/>
      <c r="AD4035" s="400"/>
      <c r="AE4035" s="400"/>
      <c r="AF4035" s="400"/>
      <c r="AG4035" s="408"/>
      <c r="AH4035" s="400"/>
      <c r="AI4035" s="400"/>
      <c r="AJ4035" s="400"/>
      <c r="AK4035" s="400"/>
      <c r="AL4035" s="6"/>
      <c r="AM4035" s="6"/>
      <c r="AN4035" s="8"/>
    </row>
    <row r="4036" spans="1:40">
      <c r="A4036" s="725"/>
      <c r="B4036" s="727"/>
      <c r="C4036" s="726"/>
      <c r="D4036" s="726"/>
      <c r="E4036" s="400"/>
      <c r="F4036" s="401"/>
      <c r="G4036" s="400"/>
      <c r="H4036" s="400"/>
      <c r="I4036" s="400"/>
      <c r="J4036" s="409"/>
      <c r="K4036" s="400"/>
      <c r="L4036" s="400"/>
      <c r="M4036" s="400"/>
      <c r="N4036" s="400"/>
      <c r="O4036" s="400"/>
      <c r="P4036" s="400"/>
      <c r="Q4036" s="400"/>
      <c r="R4036" s="400"/>
      <c r="S4036" s="400"/>
      <c r="T4036" s="400"/>
      <c r="V4036" s="403"/>
      <c r="W4036" s="403"/>
      <c r="X4036" s="403"/>
      <c r="Y4036" s="400"/>
      <c r="Z4036" s="400"/>
      <c r="AA4036" s="400"/>
      <c r="AB4036" s="400"/>
      <c r="AC4036" s="400"/>
      <c r="AD4036" s="400"/>
      <c r="AE4036" s="400"/>
      <c r="AF4036" s="400"/>
      <c r="AG4036" s="408"/>
      <c r="AH4036" s="400"/>
      <c r="AI4036" s="400"/>
      <c r="AJ4036" s="400"/>
      <c r="AK4036" s="400"/>
      <c r="AL4036" s="6"/>
      <c r="AM4036" s="6"/>
      <c r="AN4036" s="8"/>
    </row>
    <row r="4037" spans="1:40">
      <c r="A4037" s="725"/>
      <c r="B4037" s="727"/>
      <c r="C4037" s="726"/>
      <c r="D4037" s="726"/>
      <c r="E4037" s="400"/>
      <c r="F4037" s="401"/>
      <c r="G4037" s="400"/>
      <c r="H4037" s="400"/>
      <c r="I4037" s="400"/>
      <c r="J4037" s="409"/>
      <c r="K4037" s="400"/>
      <c r="L4037" s="400"/>
      <c r="M4037" s="400"/>
      <c r="N4037" s="400"/>
      <c r="O4037" s="400"/>
      <c r="P4037" s="400"/>
      <c r="Q4037" s="400"/>
      <c r="R4037" s="400"/>
      <c r="S4037" s="400"/>
      <c r="T4037" s="400"/>
      <c r="W4037" s="403"/>
      <c r="X4037" s="403"/>
      <c r="Y4037" s="400"/>
      <c r="Z4037" s="400"/>
      <c r="AA4037" s="400"/>
      <c r="AB4037" s="400"/>
      <c r="AC4037" s="400"/>
      <c r="AD4037" s="400"/>
      <c r="AE4037" s="400"/>
      <c r="AF4037" s="400"/>
      <c r="AG4037" s="408"/>
      <c r="AH4037" s="400"/>
      <c r="AI4037" s="400"/>
      <c r="AJ4037" s="400"/>
      <c r="AK4037" s="400"/>
      <c r="AL4037" s="6"/>
      <c r="AM4037" s="6"/>
      <c r="AN4037" s="8"/>
    </row>
    <row r="4038" spans="1:40">
      <c r="A4038" s="725"/>
      <c r="B4038" s="727"/>
      <c r="C4038" s="726"/>
      <c r="D4038" s="726"/>
      <c r="E4038" s="400"/>
      <c r="F4038" s="401"/>
      <c r="G4038" s="400"/>
      <c r="H4038" s="400"/>
      <c r="I4038" s="400"/>
      <c r="J4038" s="409"/>
      <c r="K4038" s="400"/>
      <c r="L4038" s="400"/>
      <c r="M4038" s="400"/>
      <c r="N4038" s="400"/>
      <c r="O4038" s="400"/>
      <c r="P4038" s="400"/>
      <c r="Q4038" s="400"/>
      <c r="R4038" s="400"/>
      <c r="S4038" s="400"/>
      <c r="T4038" s="400"/>
      <c r="V4038" s="403"/>
      <c r="W4038" s="403"/>
      <c r="X4038" s="403"/>
      <c r="Y4038" s="400"/>
      <c r="Z4038" s="400"/>
      <c r="AA4038" s="400"/>
      <c r="AB4038" s="400"/>
      <c r="AC4038" s="400"/>
      <c r="AD4038" s="400"/>
      <c r="AE4038" s="400"/>
      <c r="AF4038" s="400"/>
      <c r="AG4038" s="408"/>
      <c r="AH4038" s="400"/>
      <c r="AI4038" s="400"/>
      <c r="AJ4038" s="400"/>
      <c r="AK4038" s="400"/>
      <c r="AL4038" s="6"/>
      <c r="AM4038" s="6"/>
      <c r="AN4038" s="8"/>
    </row>
    <row r="4039" spans="1:40">
      <c r="A4039" s="725"/>
      <c r="B4039" s="727"/>
      <c r="C4039" s="726"/>
      <c r="D4039" s="726"/>
      <c r="E4039" s="400"/>
      <c r="F4039" s="401"/>
      <c r="G4039" s="400"/>
      <c r="H4039" s="400"/>
      <c r="I4039" s="400"/>
      <c r="J4039" s="409"/>
      <c r="K4039" s="400"/>
      <c r="L4039" s="400"/>
      <c r="M4039" s="400"/>
      <c r="N4039" s="400"/>
      <c r="O4039" s="400"/>
      <c r="P4039" s="400"/>
      <c r="Q4039" s="400"/>
      <c r="R4039" s="400"/>
      <c r="S4039" s="400"/>
      <c r="T4039" s="400"/>
      <c r="V4039" s="403"/>
      <c r="W4039" s="403"/>
      <c r="X4039" s="403"/>
      <c r="Y4039" s="400"/>
      <c r="Z4039" s="400"/>
      <c r="AA4039" s="400"/>
      <c r="AB4039" s="400"/>
      <c r="AC4039" s="400"/>
      <c r="AD4039" s="400"/>
      <c r="AE4039" s="400"/>
      <c r="AF4039" s="400"/>
      <c r="AG4039" s="408"/>
      <c r="AH4039" s="400"/>
      <c r="AI4039" s="400"/>
      <c r="AJ4039" s="400"/>
      <c r="AK4039" s="400"/>
      <c r="AL4039" s="6"/>
      <c r="AM4039" s="6"/>
      <c r="AN4039" s="8"/>
    </row>
    <row r="4040" spans="1:40">
      <c r="A4040" s="725"/>
      <c r="B4040" s="727"/>
      <c r="C4040" s="726"/>
      <c r="D4040" s="726"/>
      <c r="E4040" s="400"/>
      <c r="F4040" s="401"/>
      <c r="G4040" s="400"/>
      <c r="H4040" s="400"/>
      <c r="I4040" s="400"/>
      <c r="J4040" s="409"/>
      <c r="K4040" s="400"/>
      <c r="L4040" s="400"/>
      <c r="M4040" s="400"/>
      <c r="N4040" s="400"/>
      <c r="O4040" s="400"/>
      <c r="P4040" s="400"/>
      <c r="Q4040" s="400"/>
      <c r="R4040" s="400"/>
      <c r="S4040" s="400"/>
      <c r="T4040" s="400"/>
      <c r="V4040" s="403"/>
      <c r="W4040" s="403"/>
      <c r="X4040" s="403"/>
      <c r="Y4040" s="400"/>
      <c r="Z4040" s="400"/>
      <c r="AA4040" s="400"/>
      <c r="AB4040" s="400"/>
      <c r="AC4040" s="400"/>
      <c r="AD4040" s="400"/>
      <c r="AE4040" s="400"/>
      <c r="AF4040" s="400"/>
      <c r="AG4040" s="408"/>
      <c r="AH4040" s="400"/>
      <c r="AI4040" s="400"/>
      <c r="AJ4040" s="400"/>
      <c r="AK4040" s="400"/>
      <c r="AL4040" s="6"/>
      <c r="AM4040" s="6"/>
      <c r="AN4040" s="8"/>
    </row>
    <row r="4041" spans="1:40">
      <c r="A4041" s="725"/>
      <c r="B4041" s="727"/>
      <c r="C4041" s="726"/>
      <c r="D4041" s="726"/>
      <c r="E4041" s="400"/>
      <c r="F4041" s="401"/>
      <c r="G4041" s="400"/>
      <c r="H4041" s="400"/>
      <c r="I4041" s="400"/>
      <c r="J4041" s="409"/>
      <c r="K4041" s="400"/>
      <c r="L4041" s="400"/>
      <c r="M4041" s="400"/>
      <c r="N4041" s="400"/>
      <c r="O4041" s="400"/>
      <c r="P4041" s="400"/>
      <c r="Q4041" s="400"/>
      <c r="R4041" s="400"/>
      <c r="S4041" s="400"/>
      <c r="T4041" s="400"/>
      <c r="V4041" s="403"/>
      <c r="W4041" s="403"/>
      <c r="X4041" s="403"/>
      <c r="Y4041" s="400"/>
      <c r="Z4041" s="400"/>
      <c r="AA4041" s="400"/>
      <c r="AB4041" s="400"/>
      <c r="AC4041" s="400"/>
      <c r="AD4041" s="400"/>
      <c r="AE4041" s="400"/>
      <c r="AF4041" s="400"/>
      <c r="AG4041" s="408"/>
      <c r="AH4041" s="400"/>
      <c r="AI4041" s="400"/>
      <c r="AJ4041" s="400"/>
      <c r="AK4041" s="400"/>
      <c r="AL4041" s="6"/>
      <c r="AM4041" s="6"/>
      <c r="AN4041" s="8"/>
    </row>
    <row r="4042" spans="1:40">
      <c r="A4042" s="725"/>
      <c r="B4042" s="727"/>
      <c r="C4042" s="726"/>
      <c r="D4042" s="726"/>
      <c r="E4042" s="400"/>
      <c r="F4042" s="401"/>
      <c r="G4042" s="400"/>
      <c r="H4042" s="400"/>
      <c r="I4042" s="400"/>
      <c r="J4042" s="409"/>
      <c r="K4042" s="400"/>
      <c r="L4042" s="400"/>
      <c r="M4042" s="400"/>
      <c r="N4042" s="400"/>
      <c r="O4042" s="400"/>
      <c r="P4042" s="400"/>
      <c r="Q4042" s="400"/>
      <c r="R4042" s="400"/>
      <c r="S4042" s="400"/>
      <c r="T4042" s="400"/>
      <c r="V4042" s="403"/>
      <c r="W4042" s="403"/>
      <c r="X4042" s="403"/>
      <c r="Y4042" s="400"/>
      <c r="Z4042" s="400"/>
      <c r="AA4042" s="400"/>
      <c r="AB4042" s="400"/>
      <c r="AC4042" s="400"/>
      <c r="AD4042" s="400"/>
      <c r="AE4042" s="400"/>
      <c r="AF4042" s="400"/>
      <c r="AG4042" s="408"/>
      <c r="AH4042" s="400"/>
      <c r="AI4042" s="400"/>
      <c r="AJ4042" s="400"/>
      <c r="AK4042" s="400"/>
      <c r="AL4042" s="6"/>
      <c r="AM4042" s="6"/>
      <c r="AN4042" s="8"/>
    </row>
    <row r="4043" spans="1:40">
      <c r="A4043" s="725"/>
      <c r="B4043" s="727"/>
      <c r="C4043" s="726"/>
      <c r="D4043" s="726"/>
      <c r="E4043" s="400"/>
      <c r="F4043" s="401"/>
      <c r="G4043" s="400"/>
      <c r="H4043" s="400"/>
      <c r="I4043" s="400"/>
      <c r="J4043" s="409"/>
      <c r="K4043" s="400"/>
      <c r="L4043" s="400"/>
      <c r="M4043" s="400"/>
      <c r="N4043" s="400"/>
      <c r="O4043" s="400"/>
      <c r="P4043" s="400"/>
      <c r="Q4043" s="400"/>
      <c r="R4043" s="400"/>
      <c r="S4043" s="400"/>
      <c r="T4043" s="400"/>
      <c r="V4043" s="403"/>
      <c r="W4043" s="403"/>
      <c r="X4043" s="403"/>
      <c r="Y4043" s="400"/>
      <c r="Z4043" s="400"/>
      <c r="AA4043" s="400"/>
      <c r="AB4043" s="400"/>
      <c r="AC4043" s="400"/>
      <c r="AD4043" s="400"/>
      <c r="AE4043" s="400"/>
      <c r="AF4043" s="400"/>
      <c r="AG4043" s="408"/>
      <c r="AH4043" s="400"/>
      <c r="AI4043" s="400"/>
      <c r="AJ4043" s="400"/>
      <c r="AK4043" s="400"/>
      <c r="AL4043" s="6"/>
      <c r="AM4043" s="6"/>
      <c r="AN4043" s="8"/>
    </row>
    <row r="4044" spans="1:40">
      <c r="A4044" s="725"/>
      <c r="B4044" s="727"/>
      <c r="C4044" s="726"/>
      <c r="D4044" s="726"/>
      <c r="E4044" s="400"/>
      <c r="F4044" s="401"/>
      <c r="G4044" s="400"/>
      <c r="H4044" s="400"/>
      <c r="I4044" s="400"/>
      <c r="J4044" s="409"/>
      <c r="K4044" s="400"/>
      <c r="L4044" s="400"/>
      <c r="M4044" s="400"/>
      <c r="N4044" s="400"/>
      <c r="O4044" s="400"/>
      <c r="P4044" s="400"/>
      <c r="Q4044" s="400"/>
      <c r="R4044" s="400"/>
      <c r="S4044" s="400"/>
      <c r="T4044" s="400"/>
      <c r="V4044" s="403"/>
      <c r="W4044" s="403"/>
      <c r="X4044" s="403"/>
      <c r="Y4044" s="400"/>
      <c r="Z4044" s="400"/>
      <c r="AA4044" s="400"/>
      <c r="AB4044" s="400"/>
      <c r="AC4044" s="400"/>
      <c r="AD4044" s="400"/>
      <c r="AE4044" s="400"/>
      <c r="AF4044" s="400"/>
      <c r="AG4044" s="408"/>
      <c r="AH4044" s="400"/>
      <c r="AI4044" s="400"/>
      <c r="AJ4044" s="400"/>
      <c r="AK4044" s="400"/>
      <c r="AL4044" s="6"/>
      <c r="AM4044" s="6"/>
      <c r="AN4044" s="8"/>
    </row>
    <row r="4045" spans="1:40">
      <c r="A4045" s="725"/>
      <c r="B4045" s="727"/>
      <c r="C4045" s="726"/>
      <c r="D4045" s="726"/>
      <c r="E4045" s="400"/>
      <c r="F4045" s="401"/>
      <c r="G4045" s="400"/>
      <c r="H4045" s="400"/>
      <c r="I4045" s="400"/>
      <c r="J4045" s="409"/>
      <c r="K4045" s="400"/>
      <c r="L4045" s="400"/>
      <c r="M4045" s="400"/>
      <c r="N4045" s="400"/>
      <c r="O4045" s="400"/>
      <c r="P4045" s="400"/>
      <c r="Q4045" s="400"/>
      <c r="R4045" s="400"/>
      <c r="S4045" s="400"/>
      <c r="T4045" s="400"/>
      <c r="V4045" s="403"/>
      <c r="W4045" s="403"/>
      <c r="X4045" s="403"/>
      <c r="Y4045" s="400"/>
      <c r="Z4045" s="400"/>
      <c r="AA4045" s="400"/>
      <c r="AB4045" s="400"/>
      <c r="AC4045" s="400"/>
      <c r="AD4045" s="400"/>
      <c r="AE4045" s="400"/>
      <c r="AF4045" s="400"/>
      <c r="AG4045" s="408"/>
      <c r="AH4045" s="400"/>
      <c r="AI4045" s="400"/>
      <c r="AJ4045" s="400"/>
      <c r="AK4045" s="400"/>
      <c r="AL4045" s="6"/>
      <c r="AM4045" s="6"/>
      <c r="AN4045" s="8"/>
    </row>
    <row r="4046" spans="1:40">
      <c r="A4046" s="725"/>
      <c r="B4046" s="727"/>
      <c r="C4046" s="726"/>
      <c r="D4046" s="726"/>
      <c r="E4046" s="400"/>
      <c r="F4046" s="401"/>
      <c r="G4046" s="400"/>
      <c r="H4046" s="400"/>
      <c r="I4046" s="400"/>
      <c r="J4046" s="409"/>
      <c r="K4046" s="400"/>
      <c r="L4046" s="400"/>
      <c r="M4046" s="400"/>
      <c r="N4046" s="400"/>
      <c r="O4046" s="400"/>
      <c r="P4046" s="400"/>
      <c r="Q4046" s="400"/>
      <c r="R4046" s="400"/>
      <c r="S4046" s="400"/>
      <c r="T4046" s="400"/>
      <c r="V4046" s="403"/>
      <c r="W4046" s="403"/>
      <c r="X4046" s="403"/>
      <c r="Y4046" s="400"/>
      <c r="Z4046" s="400"/>
      <c r="AA4046" s="400"/>
      <c r="AB4046" s="400"/>
      <c r="AC4046" s="400"/>
      <c r="AD4046" s="400"/>
      <c r="AE4046" s="400"/>
      <c r="AF4046" s="400"/>
      <c r="AG4046" s="408"/>
      <c r="AH4046" s="400"/>
      <c r="AI4046" s="400"/>
      <c r="AJ4046" s="400"/>
      <c r="AK4046" s="400"/>
      <c r="AL4046" s="6"/>
      <c r="AM4046" s="6"/>
      <c r="AN4046" s="8"/>
    </row>
    <row r="4047" spans="1:40">
      <c r="A4047" s="725"/>
      <c r="B4047" s="727"/>
      <c r="C4047" s="726"/>
      <c r="D4047" s="726"/>
      <c r="E4047" s="400"/>
      <c r="F4047" s="401"/>
      <c r="G4047" s="400"/>
      <c r="H4047" s="400"/>
      <c r="I4047" s="400"/>
      <c r="J4047" s="409"/>
      <c r="K4047" s="400"/>
      <c r="L4047" s="400"/>
      <c r="M4047" s="400"/>
      <c r="N4047" s="400"/>
      <c r="O4047" s="400"/>
      <c r="P4047" s="400"/>
      <c r="Q4047" s="400"/>
      <c r="R4047" s="400"/>
      <c r="S4047" s="400"/>
      <c r="T4047" s="400"/>
      <c r="V4047" s="403"/>
      <c r="W4047" s="403"/>
      <c r="X4047" s="403"/>
      <c r="Y4047" s="400"/>
      <c r="Z4047" s="400"/>
      <c r="AA4047" s="400"/>
      <c r="AB4047" s="400"/>
      <c r="AC4047" s="400"/>
      <c r="AD4047" s="400"/>
      <c r="AE4047" s="400"/>
      <c r="AF4047" s="400"/>
      <c r="AG4047" s="408"/>
      <c r="AH4047" s="400"/>
      <c r="AI4047" s="400"/>
      <c r="AJ4047" s="400"/>
      <c r="AK4047" s="400"/>
      <c r="AL4047" s="6"/>
      <c r="AM4047" s="6"/>
      <c r="AN4047" s="8"/>
    </row>
    <row r="4048" spans="1:40">
      <c r="A4048" s="725"/>
      <c r="B4048" s="727"/>
      <c r="C4048" s="726"/>
      <c r="D4048" s="726"/>
      <c r="E4048" s="400"/>
      <c r="F4048" s="401"/>
      <c r="G4048" s="400"/>
      <c r="H4048" s="400"/>
      <c r="I4048" s="400"/>
      <c r="J4048" s="409"/>
      <c r="K4048" s="400"/>
      <c r="L4048" s="400"/>
      <c r="M4048" s="400"/>
      <c r="N4048" s="400"/>
      <c r="O4048" s="400"/>
      <c r="P4048" s="400"/>
      <c r="Q4048" s="400"/>
      <c r="R4048" s="400"/>
      <c r="S4048" s="400"/>
      <c r="T4048" s="400"/>
      <c r="V4048" s="403"/>
      <c r="W4048" s="403"/>
      <c r="X4048" s="403"/>
      <c r="Y4048" s="400"/>
      <c r="Z4048" s="400"/>
      <c r="AA4048" s="400"/>
      <c r="AB4048" s="400"/>
      <c r="AC4048" s="400"/>
      <c r="AD4048" s="400"/>
      <c r="AE4048" s="400"/>
      <c r="AF4048" s="400"/>
      <c r="AG4048" s="408"/>
      <c r="AH4048" s="400"/>
      <c r="AI4048" s="400"/>
      <c r="AJ4048" s="400"/>
      <c r="AK4048" s="400"/>
      <c r="AL4048" s="6"/>
      <c r="AM4048" s="6"/>
      <c r="AN4048" s="8"/>
    </row>
    <row r="4049" spans="1:40">
      <c r="A4049" s="725"/>
      <c r="B4049" s="727"/>
      <c r="C4049" s="726"/>
      <c r="D4049" s="726"/>
      <c r="E4049" s="400"/>
      <c r="F4049" s="401"/>
      <c r="G4049" s="400"/>
      <c r="H4049" s="400"/>
      <c r="I4049" s="400"/>
      <c r="J4049" s="409"/>
      <c r="K4049" s="400"/>
      <c r="L4049" s="400"/>
      <c r="M4049" s="400"/>
      <c r="N4049" s="400"/>
      <c r="O4049" s="400"/>
      <c r="P4049" s="400"/>
      <c r="Q4049" s="400"/>
      <c r="R4049" s="400"/>
      <c r="S4049" s="400"/>
      <c r="T4049" s="400"/>
      <c r="V4049" s="403"/>
      <c r="W4049" s="403"/>
      <c r="X4049" s="403"/>
      <c r="Y4049" s="400"/>
      <c r="Z4049" s="400"/>
      <c r="AA4049" s="400"/>
      <c r="AB4049" s="400"/>
      <c r="AC4049" s="400"/>
      <c r="AD4049" s="400"/>
      <c r="AE4049" s="400"/>
      <c r="AF4049" s="400"/>
      <c r="AG4049" s="408"/>
      <c r="AH4049" s="400"/>
      <c r="AI4049" s="400"/>
      <c r="AJ4049" s="400"/>
      <c r="AK4049" s="400"/>
      <c r="AL4049" s="6"/>
      <c r="AM4049" s="6"/>
      <c r="AN4049" s="8"/>
    </row>
    <row r="4050" spans="1:40">
      <c r="A4050" s="725"/>
      <c r="B4050" s="727"/>
      <c r="C4050" s="726"/>
      <c r="D4050" s="726"/>
      <c r="E4050" s="400"/>
      <c r="F4050" s="401"/>
      <c r="G4050" s="400"/>
      <c r="H4050" s="400"/>
      <c r="I4050" s="400"/>
      <c r="J4050" s="409"/>
      <c r="K4050" s="400"/>
      <c r="L4050" s="400"/>
      <c r="M4050" s="400"/>
      <c r="N4050" s="400"/>
      <c r="O4050" s="400"/>
      <c r="P4050" s="400"/>
      <c r="Q4050" s="400"/>
      <c r="R4050" s="400"/>
      <c r="S4050" s="400"/>
      <c r="T4050" s="400"/>
      <c r="V4050" s="403"/>
      <c r="W4050" s="403"/>
      <c r="X4050" s="403"/>
      <c r="Y4050" s="400"/>
      <c r="Z4050" s="400"/>
      <c r="AA4050" s="400"/>
      <c r="AB4050" s="400"/>
      <c r="AC4050" s="400"/>
      <c r="AD4050" s="400"/>
      <c r="AE4050" s="400"/>
      <c r="AF4050" s="400"/>
      <c r="AG4050" s="408"/>
      <c r="AH4050" s="400"/>
      <c r="AI4050" s="400"/>
      <c r="AJ4050" s="400"/>
      <c r="AK4050" s="400"/>
      <c r="AL4050" s="6"/>
      <c r="AM4050" s="6"/>
      <c r="AN4050" s="8"/>
    </row>
    <row r="4051" spans="1:40">
      <c r="A4051" s="725"/>
      <c r="B4051" s="727"/>
      <c r="C4051" s="726"/>
      <c r="D4051" s="726"/>
      <c r="E4051" s="400"/>
      <c r="F4051" s="401"/>
      <c r="G4051" s="400"/>
      <c r="H4051" s="400"/>
      <c r="I4051" s="400"/>
      <c r="J4051" s="409"/>
      <c r="K4051" s="400"/>
      <c r="L4051" s="400"/>
      <c r="M4051" s="400"/>
      <c r="N4051" s="400"/>
      <c r="O4051" s="400"/>
      <c r="P4051" s="400"/>
      <c r="Q4051" s="400"/>
      <c r="R4051" s="400"/>
      <c r="S4051" s="400"/>
      <c r="T4051" s="400"/>
      <c r="V4051" s="403"/>
      <c r="W4051" s="403"/>
      <c r="X4051" s="403"/>
      <c r="Y4051" s="400"/>
      <c r="Z4051" s="400"/>
      <c r="AA4051" s="400"/>
      <c r="AB4051" s="400"/>
      <c r="AC4051" s="400"/>
      <c r="AD4051" s="400"/>
      <c r="AE4051" s="400"/>
      <c r="AF4051" s="400"/>
      <c r="AG4051" s="408"/>
      <c r="AH4051" s="400"/>
      <c r="AI4051" s="400"/>
      <c r="AJ4051" s="400"/>
      <c r="AK4051" s="400"/>
      <c r="AL4051" s="6"/>
      <c r="AM4051" s="6"/>
      <c r="AN4051" s="8"/>
    </row>
    <row r="4052" spans="1:40">
      <c r="A4052" s="725"/>
      <c r="B4052" s="727"/>
      <c r="C4052" s="726"/>
      <c r="D4052" s="726"/>
      <c r="E4052" s="400"/>
      <c r="F4052" s="401"/>
      <c r="G4052" s="400"/>
      <c r="H4052" s="400"/>
      <c r="I4052" s="400"/>
      <c r="J4052" s="409"/>
      <c r="K4052" s="400"/>
      <c r="L4052" s="400"/>
      <c r="M4052" s="400"/>
      <c r="N4052" s="400"/>
      <c r="O4052" s="400"/>
      <c r="P4052" s="400"/>
      <c r="Q4052" s="400"/>
      <c r="R4052" s="400"/>
      <c r="S4052" s="400"/>
      <c r="T4052" s="400"/>
      <c r="V4052" s="403"/>
      <c r="W4052" s="403"/>
      <c r="X4052" s="403"/>
      <c r="Y4052" s="400"/>
      <c r="Z4052" s="400"/>
      <c r="AA4052" s="400"/>
      <c r="AB4052" s="400"/>
      <c r="AC4052" s="400"/>
      <c r="AD4052" s="400"/>
      <c r="AE4052" s="400"/>
      <c r="AF4052" s="400"/>
      <c r="AG4052" s="408"/>
      <c r="AH4052" s="400"/>
      <c r="AI4052" s="400"/>
      <c r="AJ4052" s="400"/>
      <c r="AK4052" s="400"/>
      <c r="AL4052" s="6"/>
      <c r="AM4052" s="6"/>
      <c r="AN4052" s="8"/>
    </row>
    <row r="4053" spans="1:40">
      <c r="A4053" s="725"/>
      <c r="B4053" s="727"/>
      <c r="C4053" s="726"/>
      <c r="D4053" s="726"/>
      <c r="E4053" s="400"/>
      <c r="F4053" s="401"/>
      <c r="G4053" s="400"/>
      <c r="H4053" s="400"/>
      <c r="I4053" s="400"/>
      <c r="J4053" s="409"/>
      <c r="K4053" s="400"/>
      <c r="L4053" s="400"/>
      <c r="M4053" s="400"/>
      <c r="N4053" s="400"/>
      <c r="O4053" s="400"/>
      <c r="P4053" s="400"/>
      <c r="Q4053" s="400"/>
      <c r="R4053" s="400"/>
      <c r="S4053" s="400"/>
      <c r="T4053" s="400"/>
      <c r="V4053" s="403"/>
      <c r="W4053" s="403"/>
      <c r="X4053" s="403"/>
      <c r="Y4053" s="400"/>
      <c r="Z4053" s="400"/>
      <c r="AA4053" s="400"/>
      <c r="AB4053" s="400"/>
      <c r="AC4053" s="400"/>
      <c r="AD4053" s="400"/>
      <c r="AE4053" s="400"/>
      <c r="AF4053" s="400"/>
      <c r="AG4053" s="408"/>
      <c r="AH4053" s="400"/>
      <c r="AI4053" s="400"/>
      <c r="AJ4053" s="400"/>
      <c r="AK4053" s="400"/>
      <c r="AL4053" s="6"/>
      <c r="AM4053" s="6"/>
      <c r="AN4053" s="8"/>
    </row>
    <row r="4054" spans="1:40">
      <c r="A4054" s="725"/>
      <c r="B4054" s="727"/>
      <c r="C4054" s="726"/>
      <c r="D4054" s="726"/>
      <c r="E4054" s="400"/>
      <c r="F4054" s="401"/>
      <c r="G4054" s="400"/>
      <c r="H4054" s="400"/>
      <c r="I4054" s="400"/>
      <c r="J4054" s="409"/>
      <c r="K4054" s="400"/>
      <c r="L4054" s="400"/>
      <c r="M4054" s="400"/>
      <c r="N4054" s="400"/>
      <c r="O4054" s="400"/>
      <c r="P4054" s="400"/>
      <c r="Q4054" s="400"/>
      <c r="R4054" s="400"/>
      <c r="S4054" s="400"/>
      <c r="T4054" s="400"/>
      <c r="V4054" s="403"/>
      <c r="W4054" s="403"/>
      <c r="X4054" s="403"/>
      <c r="Y4054" s="400"/>
      <c r="Z4054" s="400"/>
      <c r="AA4054" s="400"/>
      <c r="AB4054" s="400"/>
      <c r="AC4054" s="400"/>
      <c r="AD4054" s="400"/>
      <c r="AE4054" s="400"/>
      <c r="AF4054" s="400"/>
      <c r="AG4054" s="408"/>
      <c r="AH4054" s="400"/>
      <c r="AI4054" s="400"/>
      <c r="AJ4054" s="400"/>
      <c r="AK4054" s="400"/>
      <c r="AL4054" s="6"/>
      <c r="AM4054" s="6"/>
      <c r="AN4054" s="8"/>
    </row>
    <row r="4055" spans="1:40">
      <c r="A4055" s="725"/>
      <c r="B4055" s="727"/>
      <c r="C4055" s="726"/>
      <c r="D4055" s="726"/>
      <c r="E4055" s="400"/>
      <c r="F4055" s="401"/>
      <c r="G4055" s="400"/>
      <c r="H4055" s="400"/>
      <c r="I4055" s="400"/>
      <c r="J4055" s="409"/>
      <c r="K4055" s="400"/>
      <c r="L4055" s="400"/>
      <c r="M4055" s="400"/>
      <c r="N4055" s="400"/>
      <c r="O4055" s="400"/>
      <c r="P4055" s="400"/>
      <c r="Q4055" s="400"/>
      <c r="R4055" s="400"/>
      <c r="S4055" s="400"/>
      <c r="T4055" s="400"/>
      <c r="V4055" s="403"/>
      <c r="W4055" s="403"/>
      <c r="X4055" s="403"/>
      <c r="Y4055" s="400"/>
      <c r="Z4055" s="400"/>
      <c r="AA4055" s="400"/>
      <c r="AB4055" s="400"/>
      <c r="AC4055" s="400"/>
      <c r="AD4055" s="400"/>
      <c r="AE4055" s="400"/>
      <c r="AF4055" s="400"/>
      <c r="AG4055" s="408"/>
      <c r="AH4055" s="400"/>
      <c r="AI4055" s="400"/>
      <c r="AJ4055" s="400"/>
      <c r="AK4055" s="400"/>
      <c r="AL4055" s="6"/>
      <c r="AM4055" s="6"/>
      <c r="AN4055" s="8"/>
    </row>
    <row r="4056" spans="1:40">
      <c r="A4056" s="725"/>
      <c r="B4056" s="727"/>
      <c r="C4056" s="726"/>
      <c r="D4056" s="726"/>
      <c r="E4056" s="400"/>
      <c r="F4056" s="401"/>
      <c r="G4056" s="400"/>
      <c r="H4056" s="400"/>
      <c r="I4056" s="400"/>
      <c r="J4056" s="409"/>
      <c r="K4056" s="400"/>
      <c r="L4056" s="400"/>
      <c r="M4056" s="400"/>
      <c r="N4056" s="400"/>
      <c r="O4056" s="400"/>
      <c r="P4056" s="400"/>
      <c r="Q4056" s="400"/>
      <c r="R4056" s="400"/>
      <c r="S4056" s="400"/>
      <c r="T4056" s="400"/>
      <c r="V4056" s="403"/>
      <c r="W4056" s="403"/>
      <c r="X4056" s="403"/>
      <c r="Y4056" s="400"/>
      <c r="Z4056" s="400"/>
      <c r="AA4056" s="400"/>
      <c r="AB4056" s="400"/>
      <c r="AC4056" s="400"/>
      <c r="AD4056" s="400"/>
      <c r="AE4056" s="400"/>
      <c r="AF4056" s="400"/>
      <c r="AG4056" s="408"/>
      <c r="AH4056" s="400"/>
      <c r="AI4056" s="400"/>
      <c r="AJ4056" s="400"/>
      <c r="AK4056" s="400"/>
      <c r="AL4056" s="6"/>
      <c r="AM4056" s="6"/>
      <c r="AN4056" s="8"/>
    </row>
    <row r="4057" spans="1:40">
      <c r="A4057" s="725"/>
      <c r="B4057" s="727"/>
      <c r="C4057" s="726"/>
      <c r="D4057" s="726"/>
      <c r="E4057" s="400"/>
      <c r="F4057" s="401"/>
      <c r="G4057" s="400"/>
      <c r="H4057" s="400"/>
      <c r="I4057" s="400"/>
      <c r="J4057" s="409"/>
      <c r="K4057" s="400"/>
      <c r="L4057" s="400"/>
      <c r="M4057" s="400"/>
      <c r="N4057" s="400"/>
      <c r="O4057" s="400"/>
      <c r="P4057" s="400"/>
      <c r="Q4057" s="400"/>
      <c r="R4057" s="400"/>
      <c r="S4057" s="400"/>
      <c r="T4057" s="400"/>
      <c r="V4057" s="403"/>
      <c r="W4057" s="403"/>
      <c r="X4057" s="403"/>
      <c r="Y4057" s="400"/>
      <c r="Z4057" s="400"/>
      <c r="AA4057" s="400"/>
      <c r="AB4057" s="400"/>
      <c r="AC4057" s="400"/>
      <c r="AD4057" s="400"/>
      <c r="AE4057" s="400"/>
      <c r="AF4057" s="400"/>
      <c r="AG4057" s="408"/>
      <c r="AH4057" s="400"/>
      <c r="AI4057" s="400"/>
      <c r="AJ4057" s="400"/>
      <c r="AK4057" s="400"/>
      <c r="AL4057" s="6"/>
      <c r="AM4057" s="6"/>
      <c r="AN4057" s="8"/>
    </row>
    <row r="4058" spans="1:40">
      <c r="A4058" s="725"/>
      <c r="B4058" s="727"/>
      <c r="C4058" s="726"/>
      <c r="D4058" s="726"/>
      <c r="E4058" s="400"/>
      <c r="F4058" s="401"/>
      <c r="G4058" s="400"/>
      <c r="H4058" s="400"/>
      <c r="I4058" s="400"/>
      <c r="J4058" s="409"/>
      <c r="K4058" s="400"/>
      <c r="L4058" s="400"/>
      <c r="M4058" s="400"/>
      <c r="N4058" s="400"/>
      <c r="O4058" s="400"/>
      <c r="P4058" s="400"/>
      <c r="Q4058" s="400"/>
      <c r="R4058" s="400"/>
      <c r="S4058" s="400"/>
      <c r="T4058" s="400"/>
      <c r="V4058" s="403"/>
      <c r="W4058" s="403"/>
      <c r="X4058" s="403"/>
      <c r="Y4058" s="400"/>
      <c r="Z4058" s="400"/>
      <c r="AA4058" s="400"/>
      <c r="AB4058" s="400"/>
      <c r="AC4058" s="400"/>
      <c r="AD4058" s="400"/>
      <c r="AE4058" s="400"/>
      <c r="AF4058" s="400"/>
      <c r="AG4058" s="408"/>
      <c r="AH4058" s="400"/>
      <c r="AI4058" s="400"/>
      <c r="AJ4058" s="400"/>
      <c r="AK4058" s="400"/>
      <c r="AL4058" s="6"/>
      <c r="AM4058" s="6"/>
      <c r="AN4058" s="8"/>
    </row>
    <row r="4059" spans="1:40">
      <c r="A4059" s="725"/>
      <c r="B4059" s="727"/>
      <c r="C4059" s="726"/>
      <c r="D4059" s="726"/>
      <c r="E4059" s="400"/>
      <c r="F4059" s="401"/>
      <c r="G4059" s="400"/>
      <c r="H4059" s="400"/>
      <c r="I4059" s="400"/>
      <c r="J4059" s="409"/>
      <c r="K4059" s="400"/>
      <c r="L4059" s="400"/>
      <c r="M4059" s="400"/>
      <c r="N4059" s="400"/>
      <c r="O4059" s="400"/>
      <c r="P4059" s="400"/>
      <c r="Q4059" s="400"/>
      <c r="R4059" s="400"/>
      <c r="S4059" s="400"/>
      <c r="T4059" s="400"/>
      <c r="V4059" s="403"/>
      <c r="W4059" s="403"/>
      <c r="X4059" s="403"/>
      <c r="Y4059" s="400"/>
      <c r="Z4059" s="400"/>
      <c r="AA4059" s="400"/>
      <c r="AB4059" s="400"/>
      <c r="AC4059" s="400"/>
      <c r="AD4059" s="400"/>
      <c r="AE4059" s="400"/>
      <c r="AF4059" s="400"/>
      <c r="AG4059" s="408"/>
      <c r="AH4059" s="400"/>
      <c r="AI4059" s="400"/>
      <c r="AJ4059" s="400"/>
      <c r="AK4059" s="400"/>
      <c r="AL4059" s="6"/>
      <c r="AM4059" s="6"/>
      <c r="AN4059" s="8"/>
    </row>
    <row r="4060" spans="1:40">
      <c r="A4060" s="725"/>
      <c r="B4060" s="727"/>
      <c r="C4060" s="726"/>
      <c r="D4060" s="726"/>
      <c r="E4060" s="400"/>
      <c r="F4060" s="401"/>
      <c r="G4060" s="400"/>
      <c r="H4060" s="400"/>
      <c r="I4060" s="400"/>
      <c r="J4060" s="409"/>
      <c r="K4060" s="400"/>
      <c r="L4060" s="400"/>
      <c r="M4060" s="400"/>
      <c r="N4060" s="400"/>
      <c r="O4060" s="400"/>
      <c r="P4060" s="400"/>
      <c r="Q4060" s="400"/>
      <c r="R4060" s="400"/>
      <c r="S4060" s="400"/>
      <c r="T4060" s="400"/>
      <c r="V4060" s="403"/>
      <c r="W4060" s="403"/>
      <c r="X4060" s="403"/>
      <c r="Y4060" s="400"/>
      <c r="Z4060" s="400"/>
      <c r="AA4060" s="400"/>
      <c r="AB4060" s="400"/>
      <c r="AC4060" s="400"/>
      <c r="AD4060" s="400"/>
      <c r="AE4060" s="400"/>
      <c r="AF4060" s="400"/>
      <c r="AG4060" s="408"/>
      <c r="AH4060" s="400"/>
      <c r="AI4060" s="400"/>
      <c r="AJ4060" s="400"/>
      <c r="AK4060" s="400"/>
      <c r="AL4060" s="6"/>
      <c r="AM4060" s="6"/>
      <c r="AN4060" s="8"/>
    </row>
    <row r="4061" spans="1:40">
      <c r="A4061" s="725"/>
      <c r="B4061" s="727"/>
      <c r="C4061" s="726"/>
      <c r="D4061" s="726"/>
      <c r="E4061" s="400"/>
      <c r="F4061" s="401"/>
      <c r="G4061" s="400"/>
      <c r="H4061" s="400"/>
      <c r="I4061" s="400"/>
      <c r="J4061" s="409"/>
      <c r="K4061" s="400"/>
      <c r="L4061" s="400"/>
      <c r="M4061" s="400"/>
      <c r="N4061" s="400"/>
      <c r="O4061" s="400"/>
      <c r="P4061" s="400"/>
      <c r="Q4061" s="400"/>
      <c r="R4061" s="400"/>
      <c r="S4061" s="400"/>
      <c r="T4061" s="400"/>
      <c r="V4061" s="403"/>
      <c r="W4061" s="403"/>
      <c r="X4061" s="403"/>
      <c r="Y4061" s="400"/>
      <c r="Z4061" s="400"/>
      <c r="AA4061" s="400"/>
      <c r="AB4061" s="400"/>
      <c r="AC4061" s="400"/>
      <c r="AD4061" s="400"/>
      <c r="AE4061" s="400"/>
      <c r="AF4061" s="400"/>
      <c r="AG4061" s="408"/>
      <c r="AH4061" s="400"/>
      <c r="AI4061" s="400"/>
      <c r="AJ4061" s="400"/>
      <c r="AK4061" s="400"/>
      <c r="AL4061" s="6"/>
      <c r="AM4061" s="6"/>
      <c r="AN4061" s="8"/>
    </row>
    <row r="4062" spans="1:40">
      <c r="A4062" s="725"/>
      <c r="B4062" s="727"/>
      <c r="C4062" s="726"/>
      <c r="D4062" s="726"/>
      <c r="E4062" s="400"/>
      <c r="F4062" s="401"/>
      <c r="G4062" s="400"/>
      <c r="H4062" s="400"/>
      <c r="I4062" s="400"/>
      <c r="J4062" s="409"/>
      <c r="K4062" s="400"/>
      <c r="L4062" s="400"/>
      <c r="M4062" s="400"/>
      <c r="N4062" s="400"/>
      <c r="O4062" s="400"/>
      <c r="P4062" s="400"/>
      <c r="Q4062" s="400"/>
      <c r="R4062" s="400"/>
      <c r="S4062" s="400"/>
      <c r="T4062" s="400"/>
      <c r="V4062" s="403"/>
      <c r="W4062" s="403"/>
      <c r="X4062" s="403"/>
      <c r="Y4062" s="400"/>
      <c r="Z4062" s="400"/>
      <c r="AA4062" s="400"/>
      <c r="AB4062" s="400"/>
      <c r="AC4062" s="400"/>
      <c r="AD4062" s="400"/>
      <c r="AE4062" s="400"/>
      <c r="AF4062" s="400"/>
      <c r="AG4062" s="408"/>
      <c r="AH4062" s="400"/>
      <c r="AI4062" s="400"/>
      <c r="AJ4062" s="400"/>
      <c r="AK4062" s="400"/>
      <c r="AL4062" s="6"/>
      <c r="AM4062" s="6"/>
      <c r="AN4062" s="8"/>
    </row>
    <row r="4063" spans="1:40">
      <c r="A4063" s="725"/>
      <c r="B4063" s="727"/>
      <c r="C4063" s="726"/>
      <c r="D4063" s="726"/>
      <c r="E4063" s="400"/>
      <c r="F4063" s="401"/>
      <c r="G4063" s="400"/>
      <c r="H4063" s="400"/>
      <c r="I4063" s="400"/>
      <c r="J4063" s="409"/>
      <c r="K4063" s="400"/>
      <c r="L4063" s="400"/>
      <c r="M4063" s="400"/>
      <c r="N4063" s="400"/>
      <c r="O4063" s="400"/>
      <c r="P4063" s="400"/>
      <c r="Q4063" s="400"/>
      <c r="R4063" s="400"/>
      <c r="S4063" s="400"/>
      <c r="T4063" s="400"/>
      <c r="V4063" s="403"/>
      <c r="W4063" s="403"/>
      <c r="X4063" s="403"/>
      <c r="Y4063" s="400"/>
      <c r="Z4063" s="400"/>
      <c r="AA4063" s="400"/>
      <c r="AB4063" s="400"/>
      <c r="AC4063" s="400"/>
      <c r="AD4063" s="400"/>
      <c r="AE4063" s="400"/>
      <c r="AF4063" s="400"/>
      <c r="AG4063" s="408"/>
      <c r="AH4063" s="400"/>
      <c r="AI4063" s="400"/>
      <c r="AJ4063" s="400"/>
      <c r="AK4063" s="400"/>
      <c r="AL4063" s="6"/>
      <c r="AM4063" s="6"/>
      <c r="AN4063" s="8"/>
    </row>
    <row r="4064" spans="1:40">
      <c r="A4064" s="725"/>
      <c r="B4064" s="727"/>
      <c r="C4064" s="726"/>
      <c r="D4064" s="726"/>
      <c r="E4064" s="400"/>
      <c r="F4064" s="401"/>
      <c r="G4064" s="400"/>
      <c r="H4064" s="400"/>
      <c r="I4064" s="400"/>
      <c r="J4064" s="409"/>
      <c r="K4064" s="400"/>
      <c r="L4064" s="400"/>
      <c r="M4064" s="400"/>
      <c r="N4064" s="400"/>
      <c r="O4064" s="400"/>
      <c r="P4064" s="400"/>
      <c r="Q4064" s="400"/>
      <c r="R4064" s="400"/>
      <c r="S4064" s="400"/>
      <c r="T4064" s="400"/>
      <c r="V4064" s="403"/>
      <c r="W4064" s="403"/>
      <c r="X4064" s="403"/>
      <c r="Y4064" s="400"/>
      <c r="Z4064" s="400"/>
      <c r="AA4064" s="400"/>
      <c r="AB4064" s="400"/>
      <c r="AC4064" s="400"/>
      <c r="AD4064" s="400"/>
      <c r="AE4064" s="400"/>
      <c r="AF4064" s="400"/>
      <c r="AG4064" s="408"/>
      <c r="AH4064" s="400"/>
      <c r="AI4064" s="400"/>
      <c r="AJ4064" s="400"/>
      <c r="AK4064" s="400"/>
      <c r="AL4064" s="6"/>
      <c r="AM4064" s="6"/>
      <c r="AN4064" s="8"/>
    </row>
    <row r="4065" spans="1:40">
      <c r="A4065" s="725"/>
      <c r="B4065" s="727"/>
      <c r="C4065" s="726"/>
      <c r="D4065" s="726"/>
      <c r="E4065" s="400"/>
      <c r="F4065" s="401"/>
      <c r="G4065" s="400"/>
      <c r="H4065" s="400"/>
      <c r="I4065" s="400"/>
      <c r="J4065" s="409"/>
      <c r="K4065" s="400"/>
      <c r="L4065" s="400"/>
      <c r="M4065" s="400"/>
      <c r="N4065" s="400"/>
      <c r="O4065" s="400"/>
      <c r="P4065" s="400"/>
      <c r="Q4065" s="400"/>
      <c r="R4065" s="400"/>
      <c r="S4065" s="400"/>
      <c r="T4065" s="400"/>
      <c r="V4065" s="403"/>
      <c r="W4065" s="403"/>
      <c r="X4065" s="403"/>
      <c r="Y4065" s="400"/>
      <c r="Z4065" s="400"/>
      <c r="AA4065" s="400"/>
      <c r="AB4065" s="400"/>
      <c r="AC4065" s="400"/>
      <c r="AD4065" s="400"/>
      <c r="AE4065" s="400"/>
      <c r="AF4065" s="400"/>
      <c r="AG4065" s="408"/>
      <c r="AH4065" s="400"/>
      <c r="AI4065" s="400"/>
      <c r="AJ4065" s="400"/>
      <c r="AK4065" s="400"/>
      <c r="AL4065" s="6"/>
      <c r="AM4065" s="6"/>
      <c r="AN4065" s="8"/>
    </row>
    <row r="4066" spans="1:40">
      <c r="A4066" s="725"/>
      <c r="B4066" s="727"/>
      <c r="C4066" s="726"/>
      <c r="D4066" s="726"/>
      <c r="E4066" s="400"/>
      <c r="F4066" s="401"/>
      <c r="G4066" s="400"/>
      <c r="H4066" s="400"/>
      <c r="I4066" s="400"/>
      <c r="J4066" s="409"/>
      <c r="K4066" s="400"/>
      <c r="L4066" s="400"/>
      <c r="M4066" s="400"/>
      <c r="N4066" s="400"/>
      <c r="O4066" s="400"/>
      <c r="P4066" s="400"/>
      <c r="Q4066" s="400"/>
      <c r="R4066" s="400"/>
      <c r="S4066" s="400"/>
      <c r="T4066" s="400"/>
      <c r="V4066" s="403"/>
      <c r="W4066" s="403"/>
      <c r="X4066" s="403"/>
      <c r="Y4066" s="400"/>
      <c r="Z4066" s="400"/>
      <c r="AA4066" s="400"/>
      <c r="AB4066" s="400"/>
      <c r="AC4066" s="400"/>
      <c r="AD4066" s="400"/>
      <c r="AE4066" s="400"/>
      <c r="AF4066" s="400"/>
      <c r="AG4066" s="408"/>
      <c r="AH4066" s="400"/>
      <c r="AI4066" s="400"/>
      <c r="AJ4066" s="400"/>
      <c r="AK4066" s="400"/>
      <c r="AL4066" s="6"/>
      <c r="AM4066" s="6"/>
      <c r="AN4066" s="8"/>
    </row>
    <row r="4067" spans="1:40">
      <c r="A4067" s="725"/>
      <c r="B4067" s="727"/>
      <c r="C4067" s="726"/>
      <c r="D4067" s="726"/>
      <c r="E4067" s="400"/>
      <c r="F4067" s="401"/>
      <c r="G4067" s="400"/>
      <c r="H4067" s="400"/>
      <c r="I4067" s="400"/>
      <c r="J4067" s="409"/>
      <c r="K4067" s="400"/>
      <c r="L4067" s="400"/>
      <c r="M4067" s="400"/>
      <c r="N4067" s="400"/>
      <c r="O4067" s="400"/>
      <c r="P4067" s="400"/>
      <c r="Q4067" s="400"/>
      <c r="R4067" s="400"/>
      <c r="S4067" s="400"/>
      <c r="T4067" s="400"/>
      <c r="V4067" s="403"/>
      <c r="W4067" s="403"/>
      <c r="X4067" s="403"/>
      <c r="Y4067" s="400"/>
      <c r="Z4067" s="400"/>
      <c r="AA4067" s="400"/>
      <c r="AB4067" s="400"/>
      <c r="AC4067" s="400"/>
      <c r="AD4067" s="400"/>
      <c r="AE4067" s="400"/>
      <c r="AF4067" s="400"/>
      <c r="AG4067" s="408"/>
      <c r="AH4067" s="400"/>
      <c r="AI4067" s="400"/>
      <c r="AJ4067" s="400"/>
      <c r="AK4067" s="400"/>
      <c r="AL4067" s="6"/>
      <c r="AM4067" s="6"/>
      <c r="AN4067" s="8"/>
    </row>
    <row r="4068" spans="1:40">
      <c r="A4068" s="725"/>
      <c r="B4068" s="727"/>
      <c r="C4068" s="726"/>
      <c r="D4068" s="726"/>
      <c r="E4068" s="400"/>
      <c r="F4068" s="401"/>
      <c r="G4068" s="400"/>
      <c r="H4068" s="400"/>
      <c r="I4068" s="400"/>
      <c r="J4068" s="409"/>
      <c r="K4068" s="400"/>
      <c r="L4068" s="400"/>
      <c r="M4068" s="400"/>
      <c r="N4068" s="400"/>
      <c r="O4068" s="400"/>
      <c r="P4068" s="400"/>
      <c r="Q4068" s="400"/>
      <c r="R4068" s="400"/>
      <c r="S4068" s="400"/>
      <c r="T4068" s="400"/>
      <c r="V4068" s="403"/>
      <c r="W4068" s="403"/>
      <c r="X4068" s="403"/>
      <c r="Y4068" s="400"/>
      <c r="Z4068" s="400"/>
      <c r="AA4068" s="400"/>
      <c r="AB4068" s="400"/>
      <c r="AC4068" s="400"/>
      <c r="AD4068" s="400"/>
      <c r="AE4068" s="400"/>
      <c r="AF4068" s="400"/>
      <c r="AG4068" s="408"/>
      <c r="AH4068" s="400"/>
      <c r="AI4068" s="400"/>
      <c r="AJ4068" s="400"/>
      <c r="AK4068" s="400"/>
      <c r="AL4068" s="6"/>
      <c r="AM4068" s="6"/>
      <c r="AN4068" s="8"/>
    </row>
    <row r="4069" spans="1:40">
      <c r="A4069" s="725"/>
      <c r="B4069" s="727"/>
      <c r="C4069" s="726"/>
      <c r="D4069" s="726"/>
      <c r="E4069" s="400"/>
      <c r="F4069" s="401"/>
      <c r="G4069" s="400"/>
      <c r="H4069" s="400"/>
      <c r="I4069" s="400"/>
      <c r="J4069" s="409"/>
      <c r="K4069" s="400"/>
      <c r="L4069" s="400"/>
      <c r="M4069" s="400"/>
      <c r="N4069" s="400"/>
      <c r="O4069" s="400"/>
      <c r="P4069" s="400"/>
      <c r="Q4069" s="400"/>
      <c r="R4069" s="400"/>
      <c r="S4069" s="400"/>
      <c r="T4069" s="400"/>
      <c r="V4069" s="403"/>
      <c r="W4069" s="403"/>
      <c r="X4069" s="403"/>
      <c r="Y4069" s="400"/>
      <c r="Z4069" s="400"/>
      <c r="AA4069" s="400"/>
      <c r="AB4069" s="400"/>
      <c r="AC4069" s="400"/>
      <c r="AD4069" s="400"/>
      <c r="AE4069" s="400"/>
      <c r="AF4069" s="400"/>
      <c r="AG4069" s="408"/>
      <c r="AH4069" s="400"/>
      <c r="AI4069" s="400"/>
      <c r="AJ4069" s="400"/>
      <c r="AK4069" s="400"/>
      <c r="AL4069" s="6"/>
      <c r="AM4069" s="6"/>
      <c r="AN4069" s="8"/>
    </row>
    <row r="4070" spans="1:40">
      <c r="A4070" s="725"/>
      <c r="B4070" s="727"/>
      <c r="C4070" s="726"/>
      <c r="D4070" s="726"/>
      <c r="E4070" s="400"/>
      <c r="F4070" s="401"/>
      <c r="G4070" s="400"/>
      <c r="H4070" s="400"/>
      <c r="I4070" s="400"/>
      <c r="J4070" s="409"/>
      <c r="K4070" s="400"/>
      <c r="L4070" s="400"/>
      <c r="M4070" s="400"/>
      <c r="N4070" s="400"/>
      <c r="O4070" s="400"/>
      <c r="P4070" s="400"/>
      <c r="Q4070" s="400"/>
      <c r="R4070" s="400"/>
      <c r="S4070" s="400"/>
      <c r="T4070" s="400"/>
      <c r="V4070" s="403"/>
      <c r="W4070" s="403"/>
      <c r="X4070" s="403"/>
      <c r="Y4070" s="400"/>
      <c r="Z4070" s="400"/>
      <c r="AA4070" s="400"/>
      <c r="AB4070" s="400"/>
      <c r="AC4070" s="400"/>
      <c r="AD4070" s="400"/>
      <c r="AE4070" s="400"/>
      <c r="AF4070" s="400"/>
      <c r="AG4070" s="408"/>
      <c r="AH4070" s="400"/>
      <c r="AI4070" s="400"/>
      <c r="AJ4070" s="400"/>
      <c r="AK4070" s="400"/>
      <c r="AL4070" s="6"/>
      <c r="AM4070" s="6"/>
      <c r="AN4070" s="8"/>
    </row>
    <row r="4071" spans="1:40">
      <c r="A4071" s="725"/>
      <c r="B4071" s="727"/>
      <c r="C4071" s="726"/>
      <c r="D4071" s="726"/>
      <c r="E4071" s="400"/>
      <c r="F4071" s="401"/>
      <c r="G4071" s="400"/>
      <c r="H4071" s="400"/>
      <c r="I4071" s="400"/>
      <c r="J4071" s="409"/>
      <c r="K4071" s="400"/>
      <c r="L4071" s="400"/>
      <c r="M4071" s="400"/>
      <c r="N4071" s="400"/>
      <c r="O4071" s="400"/>
      <c r="P4071" s="400"/>
      <c r="Q4071" s="400"/>
      <c r="R4071" s="400"/>
      <c r="S4071" s="400"/>
      <c r="T4071" s="400"/>
      <c r="V4071" s="403"/>
      <c r="W4071" s="403"/>
      <c r="X4071" s="403"/>
      <c r="Y4071" s="400"/>
      <c r="Z4071" s="400"/>
      <c r="AA4071" s="400"/>
      <c r="AB4071" s="400"/>
      <c r="AC4071" s="400"/>
      <c r="AD4071" s="400"/>
      <c r="AE4071" s="400"/>
      <c r="AF4071" s="400"/>
      <c r="AG4071" s="408"/>
      <c r="AH4071" s="400"/>
      <c r="AI4071" s="400"/>
      <c r="AJ4071" s="400"/>
      <c r="AK4071" s="400"/>
      <c r="AL4071" s="6"/>
      <c r="AM4071" s="6"/>
      <c r="AN4071" s="8"/>
    </row>
    <row r="4072" spans="1:40">
      <c r="A4072" s="725"/>
      <c r="B4072" s="727"/>
      <c r="C4072" s="726"/>
      <c r="D4072" s="726"/>
      <c r="E4072" s="400"/>
      <c r="F4072" s="401"/>
      <c r="G4072" s="400"/>
      <c r="H4072" s="400"/>
      <c r="I4072" s="400"/>
      <c r="J4072" s="409"/>
      <c r="K4072" s="400"/>
      <c r="L4072" s="400"/>
      <c r="M4072" s="400"/>
      <c r="N4072" s="400"/>
      <c r="O4072" s="400"/>
      <c r="P4072" s="400"/>
      <c r="Q4072" s="400"/>
      <c r="R4072" s="400"/>
      <c r="S4072" s="400"/>
      <c r="T4072" s="400"/>
      <c r="V4072" s="403"/>
      <c r="W4072" s="403"/>
      <c r="X4072" s="403"/>
      <c r="Y4072" s="400"/>
      <c r="Z4072" s="400"/>
      <c r="AA4072" s="400"/>
      <c r="AB4072" s="400"/>
      <c r="AC4072" s="400"/>
      <c r="AD4072" s="400"/>
      <c r="AE4072" s="400"/>
      <c r="AF4072" s="400"/>
      <c r="AG4072" s="408"/>
      <c r="AH4072" s="400"/>
      <c r="AI4072" s="400"/>
      <c r="AJ4072" s="400"/>
      <c r="AK4072" s="400"/>
      <c r="AL4072" s="6"/>
      <c r="AM4072" s="6"/>
      <c r="AN4072" s="8"/>
    </row>
    <row r="4073" spans="1:40">
      <c r="A4073" s="725"/>
      <c r="B4073" s="727"/>
      <c r="C4073" s="726"/>
      <c r="D4073" s="726"/>
      <c r="E4073" s="400"/>
      <c r="F4073" s="401"/>
      <c r="G4073" s="400"/>
      <c r="H4073" s="400"/>
      <c r="I4073" s="400"/>
      <c r="J4073" s="409"/>
      <c r="K4073" s="400"/>
      <c r="L4073" s="400"/>
      <c r="M4073" s="400"/>
      <c r="N4073" s="400"/>
      <c r="O4073" s="400"/>
      <c r="P4073" s="400"/>
      <c r="Q4073" s="400"/>
      <c r="R4073" s="400"/>
      <c r="S4073" s="400"/>
      <c r="T4073" s="400"/>
      <c r="V4073" s="403"/>
      <c r="W4073" s="403"/>
      <c r="X4073" s="403"/>
      <c r="Y4073" s="400"/>
      <c r="Z4073" s="400"/>
      <c r="AA4073" s="400"/>
      <c r="AB4073" s="400"/>
      <c r="AC4073" s="400"/>
      <c r="AD4073" s="400"/>
      <c r="AE4073" s="400"/>
      <c r="AF4073" s="400"/>
      <c r="AG4073" s="408"/>
      <c r="AH4073" s="400"/>
      <c r="AI4073" s="400"/>
      <c r="AJ4073" s="400"/>
      <c r="AK4073" s="400"/>
      <c r="AL4073" s="6"/>
      <c r="AM4073" s="6"/>
      <c r="AN4073" s="8"/>
    </row>
    <row r="4074" spans="1:40">
      <c r="A4074" s="725"/>
      <c r="B4074" s="727"/>
      <c r="C4074" s="726"/>
      <c r="D4074" s="726"/>
      <c r="E4074" s="400"/>
      <c r="F4074" s="401"/>
      <c r="G4074" s="400"/>
      <c r="H4074" s="400"/>
      <c r="I4074" s="400"/>
      <c r="J4074" s="409"/>
      <c r="K4074" s="400"/>
      <c r="L4074" s="400"/>
      <c r="M4074" s="400"/>
      <c r="N4074" s="400"/>
      <c r="O4074" s="400"/>
      <c r="P4074" s="400"/>
      <c r="Q4074" s="400"/>
      <c r="R4074" s="400"/>
      <c r="S4074" s="400"/>
      <c r="T4074" s="400"/>
      <c r="V4074" s="403"/>
      <c r="W4074" s="403"/>
      <c r="X4074" s="403"/>
      <c r="Y4074" s="400"/>
      <c r="Z4074" s="400"/>
      <c r="AA4074" s="400"/>
      <c r="AB4074" s="400"/>
      <c r="AC4074" s="400"/>
      <c r="AD4074" s="400"/>
      <c r="AE4074" s="400"/>
      <c r="AF4074" s="400"/>
      <c r="AG4074" s="408"/>
      <c r="AH4074" s="400"/>
      <c r="AI4074" s="400"/>
      <c r="AJ4074" s="400"/>
      <c r="AK4074" s="400"/>
      <c r="AL4074" s="6"/>
      <c r="AM4074" s="6"/>
      <c r="AN4074" s="8"/>
    </row>
    <row r="4075" spans="1:40">
      <c r="A4075" s="725"/>
      <c r="B4075" s="727"/>
      <c r="C4075" s="726"/>
      <c r="D4075" s="726"/>
      <c r="E4075" s="400"/>
      <c r="F4075" s="401"/>
      <c r="G4075" s="400"/>
      <c r="H4075" s="400"/>
      <c r="I4075" s="400"/>
      <c r="J4075" s="409"/>
      <c r="K4075" s="400"/>
      <c r="L4075" s="400"/>
      <c r="M4075" s="400"/>
      <c r="N4075" s="400"/>
      <c r="O4075" s="400"/>
      <c r="P4075" s="400"/>
      <c r="Q4075" s="400"/>
      <c r="R4075" s="400"/>
      <c r="S4075" s="400"/>
      <c r="T4075" s="400"/>
      <c r="V4075" s="403"/>
      <c r="W4075" s="403"/>
      <c r="X4075" s="403"/>
      <c r="Y4075" s="400"/>
      <c r="Z4075" s="400"/>
      <c r="AA4075" s="400"/>
      <c r="AB4075" s="400"/>
      <c r="AC4075" s="400"/>
      <c r="AD4075" s="400"/>
      <c r="AE4075" s="400"/>
      <c r="AF4075" s="400"/>
      <c r="AG4075" s="408"/>
      <c r="AH4075" s="400"/>
      <c r="AI4075" s="400"/>
      <c r="AJ4075" s="400"/>
      <c r="AK4075" s="400"/>
      <c r="AL4075" s="6"/>
      <c r="AM4075" s="6"/>
      <c r="AN4075" s="8"/>
    </row>
    <row r="4076" spans="1:40">
      <c r="A4076" s="725"/>
      <c r="B4076" s="727"/>
      <c r="C4076" s="726"/>
      <c r="D4076" s="726"/>
      <c r="E4076" s="400"/>
      <c r="F4076" s="401"/>
      <c r="G4076" s="400"/>
      <c r="H4076" s="400"/>
      <c r="I4076" s="400"/>
      <c r="J4076" s="409"/>
      <c r="K4076" s="400"/>
      <c r="L4076" s="400"/>
      <c r="M4076" s="400"/>
      <c r="N4076" s="400"/>
      <c r="O4076" s="400"/>
      <c r="P4076" s="400"/>
      <c r="Q4076" s="400"/>
      <c r="R4076" s="400"/>
      <c r="S4076" s="400"/>
      <c r="T4076" s="400"/>
      <c r="V4076" s="403"/>
      <c r="W4076" s="403"/>
      <c r="X4076" s="403"/>
      <c r="Y4076" s="400"/>
      <c r="Z4076" s="400"/>
      <c r="AA4076" s="400"/>
      <c r="AB4076" s="400"/>
      <c r="AC4076" s="400"/>
      <c r="AD4076" s="400"/>
      <c r="AE4076" s="400"/>
      <c r="AF4076" s="400"/>
      <c r="AG4076" s="408"/>
      <c r="AH4076" s="400"/>
      <c r="AI4076" s="400"/>
      <c r="AJ4076" s="400"/>
      <c r="AK4076" s="400"/>
      <c r="AL4076" s="6"/>
      <c r="AM4076" s="6"/>
      <c r="AN4076" s="8"/>
    </row>
    <row r="4077" spans="1:40">
      <c r="A4077" s="725"/>
      <c r="B4077" s="727"/>
      <c r="C4077" s="726"/>
      <c r="D4077" s="726"/>
      <c r="E4077" s="400"/>
      <c r="F4077" s="401"/>
      <c r="G4077" s="400"/>
      <c r="H4077" s="400"/>
      <c r="I4077" s="400"/>
      <c r="J4077" s="409"/>
      <c r="K4077" s="400"/>
      <c r="L4077" s="400"/>
      <c r="M4077" s="400"/>
      <c r="N4077" s="400"/>
      <c r="O4077" s="400"/>
      <c r="P4077" s="400"/>
      <c r="Q4077" s="400"/>
      <c r="R4077" s="400"/>
      <c r="S4077" s="400"/>
      <c r="T4077" s="400"/>
      <c r="W4077" s="403"/>
      <c r="X4077" s="403"/>
      <c r="Y4077" s="400"/>
      <c r="Z4077" s="400"/>
      <c r="AA4077" s="400"/>
      <c r="AB4077" s="400"/>
      <c r="AC4077" s="400"/>
      <c r="AD4077" s="400"/>
      <c r="AE4077" s="400"/>
      <c r="AF4077" s="400"/>
      <c r="AG4077" s="408"/>
      <c r="AH4077" s="400"/>
      <c r="AI4077" s="400"/>
      <c r="AJ4077" s="400"/>
      <c r="AK4077" s="400"/>
      <c r="AL4077" s="6"/>
      <c r="AM4077" s="6"/>
      <c r="AN4077" s="8"/>
    </row>
    <row r="4078" spans="1:40">
      <c r="A4078" s="725"/>
      <c r="B4078" s="727"/>
      <c r="C4078" s="726"/>
      <c r="D4078" s="726"/>
      <c r="E4078" s="400"/>
      <c r="F4078" s="401"/>
      <c r="G4078" s="400"/>
      <c r="H4078" s="400"/>
      <c r="I4078" s="400"/>
      <c r="J4078" s="409"/>
      <c r="K4078" s="400"/>
      <c r="L4078" s="400"/>
      <c r="M4078" s="400"/>
      <c r="N4078" s="400"/>
      <c r="O4078" s="400"/>
      <c r="P4078" s="400"/>
      <c r="Q4078" s="400"/>
      <c r="R4078" s="400"/>
      <c r="S4078" s="400"/>
      <c r="T4078" s="400"/>
      <c r="V4078" s="403"/>
      <c r="W4078" s="403"/>
      <c r="X4078" s="403"/>
      <c r="Y4078" s="400"/>
      <c r="Z4078" s="400"/>
      <c r="AA4078" s="400"/>
      <c r="AB4078" s="400"/>
      <c r="AC4078" s="400"/>
      <c r="AD4078" s="400"/>
      <c r="AE4078" s="400"/>
      <c r="AF4078" s="400"/>
      <c r="AG4078" s="408"/>
      <c r="AH4078" s="400"/>
      <c r="AI4078" s="400"/>
      <c r="AJ4078" s="400"/>
      <c r="AK4078" s="400"/>
      <c r="AL4078" s="6"/>
      <c r="AM4078" s="6"/>
      <c r="AN4078" s="8"/>
    </row>
    <row r="4079" spans="1:40">
      <c r="A4079" s="725"/>
      <c r="B4079" s="727"/>
      <c r="C4079" s="726"/>
      <c r="D4079" s="726"/>
      <c r="E4079" s="400"/>
      <c r="F4079" s="401"/>
      <c r="G4079" s="400"/>
      <c r="H4079" s="400"/>
      <c r="I4079" s="400"/>
      <c r="J4079" s="409"/>
      <c r="K4079" s="400"/>
      <c r="L4079" s="400"/>
      <c r="M4079" s="400"/>
      <c r="N4079" s="400"/>
      <c r="O4079" s="400"/>
      <c r="P4079" s="400"/>
      <c r="Q4079" s="400"/>
      <c r="R4079" s="400"/>
      <c r="S4079" s="400"/>
      <c r="T4079" s="400"/>
      <c r="V4079" s="403"/>
      <c r="W4079" s="403"/>
      <c r="X4079" s="403"/>
      <c r="Y4079" s="400"/>
      <c r="Z4079" s="400"/>
      <c r="AA4079" s="400"/>
      <c r="AB4079" s="400"/>
      <c r="AC4079" s="400"/>
      <c r="AD4079" s="400"/>
      <c r="AE4079" s="400"/>
      <c r="AF4079" s="400"/>
      <c r="AG4079" s="408"/>
      <c r="AH4079" s="400"/>
      <c r="AI4079" s="400"/>
      <c r="AJ4079" s="400"/>
      <c r="AK4079" s="400"/>
      <c r="AL4079" s="6"/>
      <c r="AM4079" s="6"/>
      <c r="AN4079" s="8"/>
    </row>
    <row r="4080" spans="1:40">
      <c r="A4080" s="725"/>
      <c r="B4080" s="727"/>
      <c r="C4080" s="726"/>
      <c r="D4080" s="726"/>
      <c r="E4080" s="400"/>
      <c r="F4080" s="401"/>
      <c r="G4080" s="400"/>
      <c r="H4080" s="400"/>
      <c r="I4080" s="400"/>
      <c r="J4080" s="409"/>
      <c r="K4080" s="400"/>
      <c r="L4080" s="400"/>
      <c r="M4080" s="400"/>
      <c r="N4080" s="400"/>
      <c r="O4080" s="400"/>
      <c r="P4080" s="400"/>
      <c r="Q4080" s="400"/>
      <c r="R4080" s="400"/>
      <c r="S4080" s="400"/>
      <c r="T4080" s="400"/>
      <c r="W4080" s="403"/>
      <c r="X4080" s="403"/>
      <c r="Y4080" s="400"/>
      <c r="Z4080" s="400"/>
      <c r="AA4080" s="400"/>
      <c r="AB4080" s="400"/>
      <c r="AC4080" s="400"/>
      <c r="AD4080" s="400"/>
      <c r="AE4080" s="400"/>
      <c r="AF4080" s="400"/>
      <c r="AG4080" s="408"/>
      <c r="AH4080" s="400"/>
      <c r="AI4080" s="400"/>
      <c r="AJ4080" s="400"/>
      <c r="AK4080" s="400"/>
      <c r="AL4080" s="6"/>
      <c r="AM4080" s="6"/>
      <c r="AN4080" s="8"/>
    </row>
    <row r="4081" spans="1:40">
      <c r="A4081" s="725"/>
      <c r="B4081" s="727"/>
      <c r="C4081" s="726"/>
      <c r="D4081" s="726"/>
      <c r="E4081" s="400"/>
      <c r="F4081" s="401"/>
      <c r="G4081" s="400"/>
      <c r="H4081" s="400"/>
      <c r="I4081" s="400"/>
      <c r="J4081" s="409"/>
      <c r="K4081" s="400"/>
      <c r="L4081" s="400"/>
      <c r="M4081" s="400"/>
      <c r="N4081" s="400"/>
      <c r="O4081" s="400"/>
      <c r="P4081" s="400"/>
      <c r="Q4081" s="400"/>
      <c r="R4081" s="400"/>
      <c r="S4081" s="400"/>
      <c r="T4081" s="400"/>
      <c r="V4081" s="403"/>
      <c r="W4081" s="403"/>
      <c r="X4081" s="403"/>
      <c r="Y4081" s="400"/>
      <c r="Z4081" s="400"/>
      <c r="AA4081" s="400"/>
      <c r="AB4081" s="400"/>
      <c r="AC4081" s="400"/>
      <c r="AD4081" s="400"/>
      <c r="AE4081" s="400"/>
      <c r="AF4081" s="400"/>
      <c r="AG4081" s="408"/>
      <c r="AH4081" s="400"/>
      <c r="AI4081" s="400"/>
      <c r="AJ4081" s="400"/>
      <c r="AK4081" s="400"/>
      <c r="AL4081" s="6"/>
      <c r="AM4081" s="6"/>
      <c r="AN4081" s="8"/>
    </row>
    <row r="4082" spans="1:40">
      <c r="A4082" s="725"/>
      <c r="B4082" s="727"/>
      <c r="C4082" s="726"/>
      <c r="D4082" s="726"/>
      <c r="E4082" s="400"/>
      <c r="F4082" s="401"/>
      <c r="G4082" s="400"/>
      <c r="H4082" s="400"/>
      <c r="I4082" s="400"/>
      <c r="J4082" s="409"/>
      <c r="K4082" s="400"/>
      <c r="L4082" s="400"/>
      <c r="M4082" s="400"/>
      <c r="N4082" s="400"/>
      <c r="O4082" s="400"/>
      <c r="P4082" s="400"/>
      <c r="Q4082" s="400"/>
      <c r="R4082" s="400"/>
      <c r="S4082" s="400"/>
      <c r="T4082" s="400"/>
      <c r="V4082" s="403"/>
      <c r="W4082" s="403"/>
      <c r="X4082" s="403"/>
      <c r="Y4082" s="400"/>
      <c r="Z4082" s="400"/>
      <c r="AA4082" s="400"/>
      <c r="AB4082" s="400"/>
      <c r="AC4082" s="400"/>
      <c r="AD4082" s="400"/>
      <c r="AE4082" s="400"/>
      <c r="AF4082" s="400"/>
      <c r="AG4082" s="408"/>
      <c r="AH4082" s="400"/>
      <c r="AI4082" s="400"/>
      <c r="AJ4082" s="400"/>
      <c r="AK4082" s="400"/>
      <c r="AL4082" s="6"/>
      <c r="AM4082" s="6"/>
      <c r="AN4082" s="8"/>
    </row>
    <row r="4083" spans="1:40">
      <c r="A4083" s="725"/>
      <c r="B4083" s="727"/>
      <c r="C4083" s="726"/>
      <c r="D4083" s="726"/>
      <c r="E4083" s="400"/>
      <c r="F4083" s="401"/>
      <c r="G4083" s="400"/>
      <c r="H4083" s="400"/>
      <c r="I4083" s="400"/>
      <c r="J4083" s="409"/>
      <c r="K4083" s="400"/>
      <c r="L4083" s="400"/>
      <c r="M4083" s="400"/>
      <c r="N4083" s="400"/>
      <c r="O4083" s="400"/>
      <c r="P4083" s="400"/>
      <c r="Q4083" s="400"/>
      <c r="R4083" s="400"/>
      <c r="S4083" s="400"/>
      <c r="T4083" s="400"/>
      <c r="V4083" s="403"/>
      <c r="W4083" s="403"/>
      <c r="X4083" s="403"/>
      <c r="Y4083" s="400"/>
      <c r="Z4083" s="400"/>
      <c r="AA4083" s="400"/>
      <c r="AB4083" s="400"/>
      <c r="AC4083" s="400"/>
      <c r="AD4083" s="400"/>
      <c r="AE4083" s="400"/>
      <c r="AF4083" s="400"/>
      <c r="AG4083" s="408"/>
      <c r="AH4083" s="400"/>
      <c r="AI4083" s="400"/>
      <c r="AJ4083" s="400"/>
      <c r="AK4083" s="400"/>
      <c r="AL4083" s="6"/>
      <c r="AM4083" s="6"/>
      <c r="AN4083" s="8"/>
    </row>
    <row r="4084" spans="1:40">
      <c r="A4084" s="725"/>
      <c r="B4084" s="727"/>
      <c r="C4084" s="726"/>
      <c r="D4084" s="726"/>
      <c r="E4084" s="400"/>
      <c r="F4084" s="401"/>
      <c r="G4084" s="400"/>
      <c r="H4084" s="400"/>
      <c r="I4084" s="400"/>
      <c r="J4084" s="409"/>
      <c r="K4084" s="400"/>
      <c r="L4084" s="400"/>
      <c r="M4084" s="400"/>
      <c r="N4084" s="400"/>
      <c r="O4084" s="400"/>
      <c r="P4084" s="400"/>
      <c r="Q4084" s="400"/>
      <c r="R4084" s="400"/>
      <c r="S4084" s="400"/>
      <c r="T4084" s="400"/>
      <c r="V4084" s="403"/>
      <c r="W4084" s="403"/>
      <c r="X4084" s="403"/>
      <c r="Y4084" s="400"/>
      <c r="Z4084" s="400"/>
      <c r="AA4084" s="400"/>
      <c r="AB4084" s="400"/>
      <c r="AC4084" s="400"/>
      <c r="AD4084" s="400"/>
      <c r="AE4084" s="400"/>
      <c r="AF4084" s="400"/>
      <c r="AG4084" s="408"/>
      <c r="AH4084" s="400"/>
      <c r="AI4084" s="400"/>
      <c r="AJ4084" s="400"/>
      <c r="AK4084" s="400"/>
      <c r="AL4084" s="6"/>
      <c r="AM4084" s="6"/>
      <c r="AN4084" s="8"/>
    </row>
    <row r="4085" spans="1:40">
      <c r="A4085" s="725"/>
      <c r="B4085" s="727"/>
      <c r="C4085" s="726"/>
      <c r="D4085" s="726"/>
      <c r="E4085" s="400"/>
      <c r="F4085" s="401"/>
      <c r="G4085" s="400"/>
      <c r="H4085" s="400"/>
      <c r="I4085" s="400"/>
      <c r="J4085" s="409"/>
      <c r="K4085" s="400"/>
      <c r="L4085" s="400"/>
      <c r="M4085" s="400"/>
      <c r="N4085" s="400"/>
      <c r="O4085" s="400"/>
      <c r="P4085" s="400"/>
      <c r="Q4085" s="400"/>
      <c r="R4085" s="400"/>
      <c r="S4085" s="400"/>
      <c r="T4085" s="400"/>
      <c r="V4085" s="403"/>
      <c r="W4085" s="403"/>
      <c r="X4085" s="403"/>
      <c r="Y4085" s="400"/>
      <c r="Z4085" s="400"/>
      <c r="AA4085" s="400"/>
      <c r="AB4085" s="400"/>
      <c r="AC4085" s="400"/>
      <c r="AD4085" s="400"/>
      <c r="AE4085" s="400"/>
      <c r="AF4085" s="400"/>
      <c r="AG4085" s="408"/>
      <c r="AH4085" s="400"/>
      <c r="AI4085" s="400"/>
      <c r="AJ4085" s="400"/>
      <c r="AK4085" s="400"/>
      <c r="AL4085" s="6"/>
      <c r="AM4085" s="6"/>
      <c r="AN4085" s="8"/>
    </row>
    <row r="4086" spans="1:40">
      <c r="A4086" s="725"/>
      <c r="B4086" s="727"/>
      <c r="C4086" s="726"/>
      <c r="D4086" s="726"/>
      <c r="E4086" s="400"/>
      <c r="F4086" s="401"/>
      <c r="G4086" s="400"/>
      <c r="H4086" s="400"/>
      <c r="I4086" s="400"/>
      <c r="J4086" s="409"/>
      <c r="K4086" s="400"/>
      <c r="L4086" s="400"/>
      <c r="M4086" s="400"/>
      <c r="N4086" s="400"/>
      <c r="O4086" s="400"/>
      <c r="P4086" s="400"/>
      <c r="Q4086" s="400"/>
      <c r="R4086" s="400"/>
      <c r="S4086" s="400"/>
      <c r="T4086" s="400"/>
      <c r="V4086" s="403"/>
      <c r="W4086" s="403"/>
      <c r="X4086" s="403"/>
      <c r="Y4086" s="400"/>
      <c r="Z4086" s="400"/>
      <c r="AA4086" s="400"/>
      <c r="AB4086" s="400"/>
      <c r="AC4086" s="400"/>
      <c r="AD4086" s="400"/>
      <c r="AE4086" s="400"/>
      <c r="AF4086" s="400"/>
      <c r="AG4086" s="408"/>
      <c r="AH4086" s="400"/>
      <c r="AI4086" s="400"/>
      <c r="AJ4086" s="400"/>
      <c r="AK4086" s="400"/>
      <c r="AL4086" s="6"/>
      <c r="AM4086" s="6"/>
      <c r="AN4086" s="8"/>
    </row>
    <row r="4087" spans="1:40">
      <c r="A4087" s="725"/>
      <c r="B4087" s="727"/>
      <c r="C4087" s="726"/>
      <c r="D4087" s="726"/>
      <c r="E4087" s="400"/>
      <c r="F4087" s="401"/>
      <c r="G4087" s="400"/>
      <c r="H4087" s="400"/>
      <c r="I4087" s="400"/>
      <c r="J4087" s="409"/>
      <c r="K4087" s="400"/>
      <c r="L4087" s="400"/>
      <c r="M4087" s="400"/>
      <c r="N4087" s="400"/>
      <c r="O4087" s="400"/>
      <c r="P4087" s="400"/>
      <c r="Q4087" s="400"/>
      <c r="R4087" s="400"/>
      <c r="S4087" s="400"/>
      <c r="T4087" s="400"/>
      <c r="V4087" s="403"/>
      <c r="W4087" s="403"/>
      <c r="X4087" s="403"/>
      <c r="Y4087" s="400"/>
      <c r="Z4087" s="400"/>
      <c r="AA4087" s="400"/>
      <c r="AB4087" s="400"/>
      <c r="AC4087" s="400"/>
      <c r="AD4087" s="400"/>
      <c r="AE4087" s="400"/>
      <c r="AF4087" s="400"/>
      <c r="AG4087" s="408"/>
      <c r="AH4087" s="400"/>
      <c r="AI4087" s="400"/>
      <c r="AJ4087" s="400"/>
      <c r="AK4087" s="400"/>
      <c r="AL4087" s="6"/>
      <c r="AM4087" s="6"/>
      <c r="AN4087" s="8"/>
    </row>
    <row r="4088" spans="1:40">
      <c r="A4088" s="725"/>
      <c r="B4088" s="727"/>
      <c r="C4088" s="726"/>
      <c r="D4088" s="726"/>
      <c r="E4088" s="400"/>
      <c r="F4088" s="401"/>
      <c r="G4088" s="400"/>
      <c r="H4088" s="400"/>
      <c r="I4088" s="400"/>
      <c r="J4088" s="409"/>
      <c r="K4088" s="400"/>
      <c r="L4088" s="400"/>
      <c r="M4088" s="400"/>
      <c r="N4088" s="400"/>
      <c r="O4088" s="400"/>
      <c r="P4088" s="400"/>
      <c r="Q4088" s="400"/>
      <c r="R4088" s="400"/>
      <c r="S4088" s="400"/>
      <c r="T4088" s="400"/>
      <c r="V4088" s="403"/>
      <c r="W4088" s="403"/>
      <c r="X4088" s="403"/>
      <c r="Y4088" s="400"/>
      <c r="Z4088" s="400"/>
      <c r="AA4088" s="400"/>
      <c r="AB4088" s="400"/>
      <c r="AC4088" s="400"/>
      <c r="AD4088" s="400"/>
      <c r="AE4088" s="400"/>
      <c r="AF4088" s="400"/>
      <c r="AG4088" s="408"/>
      <c r="AH4088" s="400"/>
      <c r="AI4088" s="400"/>
      <c r="AJ4088" s="400"/>
      <c r="AK4088" s="400"/>
      <c r="AL4088" s="6"/>
      <c r="AM4088" s="6"/>
      <c r="AN4088" s="8"/>
    </row>
    <row r="4089" spans="1:40">
      <c r="A4089" s="725"/>
      <c r="B4089" s="727"/>
      <c r="C4089" s="726"/>
      <c r="D4089" s="726"/>
      <c r="E4089" s="400"/>
      <c r="F4089" s="401"/>
      <c r="G4089" s="400"/>
      <c r="H4089" s="400"/>
      <c r="I4089" s="400"/>
      <c r="J4089" s="409"/>
      <c r="K4089" s="400"/>
      <c r="L4089" s="400"/>
      <c r="M4089" s="400"/>
      <c r="N4089" s="400"/>
      <c r="O4089" s="400"/>
      <c r="P4089" s="400"/>
      <c r="Q4089" s="400"/>
      <c r="R4089" s="400"/>
      <c r="S4089" s="400"/>
      <c r="T4089" s="400"/>
      <c r="V4089" s="403"/>
      <c r="W4089" s="403"/>
      <c r="X4089" s="403"/>
      <c r="Y4089" s="400"/>
      <c r="Z4089" s="400"/>
      <c r="AA4089" s="400"/>
      <c r="AB4089" s="400"/>
      <c r="AC4089" s="400"/>
      <c r="AD4089" s="400"/>
      <c r="AE4089" s="400"/>
      <c r="AF4089" s="400"/>
      <c r="AG4089" s="408"/>
      <c r="AH4089" s="400"/>
      <c r="AI4089" s="400"/>
      <c r="AJ4089" s="400"/>
      <c r="AK4089" s="400"/>
      <c r="AL4089" s="6"/>
      <c r="AM4089" s="6"/>
      <c r="AN4089" s="8"/>
    </row>
    <row r="4090" spans="1:40">
      <c r="A4090" s="725"/>
      <c r="B4090" s="727"/>
      <c r="C4090" s="726"/>
      <c r="D4090" s="726"/>
      <c r="E4090" s="400"/>
      <c r="F4090" s="401"/>
      <c r="G4090" s="400"/>
      <c r="H4090" s="400"/>
      <c r="I4090" s="400"/>
      <c r="J4090" s="409"/>
      <c r="K4090" s="400"/>
      <c r="L4090" s="400"/>
      <c r="M4090" s="400"/>
      <c r="N4090" s="400"/>
      <c r="O4090" s="400"/>
      <c r="P4090" s="400"/>
      <c r="Q4090" s="400"/>
      <c r="R4090" s="400"/>
      <c r="S4090" s="400"/>
      <c r="T4090" s="400"/>
      <c r="V4090" s="403"/>
      <c r="W4090" s="403"/>
      <c r="X4090" s="403"/>
      <c r="Y4090" s="400"/>
      <c r="Z4090" s="400"/>
      <c r="AA4090" s="400"/>
      <c r="AB4090" s="400"/>
      <c r="AC4090" s="400"/>
      <c r="AD4090" s="400"/>
      <c r="AE4090" s="400"/>
      <c r="AF4090" s="400"/>
      <c r="AG4090" s="408"/>
      <c r="AH4090" s="400"/>
      <c r="AI4090" s="400"/>
      <c r="AJ4090" s="400"/>
      <c r="AK4090" s="400"/>
      <c r="AL4090" s="6"/>
      <c r="AM4090" s="6"/>
      <c r="AN4090" s="8"/>
    </row>
    <row r="4091" spans="1:40">
      <c r="A4091" s="725"/>
      <c r="B4091" s="727"/>
      <c r="C4091" s="726"/>
      <c r="D4091" s="726"/>
      <c r="E4091" s="400"/>
      <c r="F4091" s="401"/>
      <c r="G4091" s="400"/>
      <c r="H4091" s="400"/>
      <c r="I4091" s="400"/>
      <c r="J4091" s="409"/>
      <c r="K4091" s="400"/>
      <c r="L4091" s="400"/>
      <c r="M4091" s="400"/>
      <c r="N4091" s="400"/>
      <c r="O4091" s="400"/>
      <c r="P4091" s="400"/>
      <c r="Q4091" s="400"/>
      <c r="R4091" s="400"/>
      <c r="S4091" s="400"/>
      <c r="T4091" s="400"/>
      <c r="V4091" s="403"/>
      <c r="W4091" s="403"/>
      <c r="X4091" s="403"/>
      <c r="Y4091" s="400"/>
      <c r="Z4091" s="400"/>
      <c r="AA4091" s="400"/>
      <c r="AB4091" s="400"/>
      <c r="AC4091" s="400"/>
      <c r="AD4091" s="400"/>
      <c r="AE4091" s="400"/>
      <c r="AF4091" s="400"/>
      <c r="AG4091" s="408"/>
      <c r="AH4091" s="400"/>
      <c r="AI4091" s="400"/>
      <c r="AJ4091" s="400"/>
      <c r="AK4091" s="400"/>
      <c r="AL4091" s="6"/>
      <c r="AM4091" s="6"/>
      <c r="AN4091" s="8"/>
    </row>
    <row r="4092" spans="1:40">
      <c r="A4092" s="725"/>
      <c r="B4092" s="727"/>
      <c r="C4092" s="726"/>
      <c r="D4092" s="726"/>
      <c r="E4092" s="400"/>
      <c r="F4092" s="401"/>
      <c r="G4092" s="400"/>
      <c r="H4092" s="400"/>
      <c r="I4092" s="400"/>
      <c r="J4092" s="409"/>
      <c r="K4092" s="400"/>
      <c r="L4092" s="400"/>
      <c r="M4092" s="400"/>
      <c r="N4092" s="400"/>
      <c r="O4092" s="400"/>
      <c r="P4092" s="400"/>
      <c r="Q4092" s="400"/>
      <c r="R4092" s="400"/>
      <c r="S4092" s="400"/>
      <c r="T4092" s="400"/>
      <c r="V4092" s="403"/>
      <c r="W4092" s="403"/>
      <c r="X4092" s="403"/>
      <c r="Y4092" s="400"/>
      <c r="Z4092" s="400"/>
      <c r="AA4092" s="400"/>
      <c r="AB4092" s="400"/>
      <c r="AC4092" s="400"/>
      <c r="AD4092" s="400"/>
      <c r="AE4092" s="400"/>
      <c r="AF4092" s="400"/>
      <c r="AG4092" s="408"/>
      <c r="AH4092" s="400"/>
      <c r="AI4092" s="400"/>
      <c r="AJ4092" s="400"/>
      <c r="AK4092" s="400"/>
      <c r="AL4092" s="6"/>
      <c r="AM4092" s="6"/>
      <c r="AN4092" s="8"/>
    </row>
    <row r="4093" spans="1:40">
      <c r="A4093" s="725"/>
      <c r="B4093" s="727"/>
      <c r="C4093" s="726"/>
      <c r="D4093" s="726"/>
      <c r="E4093" s="400"/>
      <c r="F4093" s="401"/>
      <c r="G4093" s="400"/>
      <c r="H4093" s="400"/>
      <c r="I4093" s="400"/>
      <c r="J4093" s="409"/>
      <c r="K4093" s="400"/>
      <c r="L4093" s="400"/>
      <c r="M4093" s="400"/>
      <c r="N4093" s="400"/>
      <c r="O4093" s="400"/>
      <c r="P4093" s="400"/>
      <c r="Q4093" s="400"/>
      <c r="R4093" s="400"/>
      <c r="S4093" s="400"/>
      <c r="T4093" s="400"/>
      <c r="V4093" s="403"/>
      <c r="W4093" s="403"/>
      <c r="X4093" s="403"/>
      <c r="Y4093" s="400"/>
      <c r="Z4093" s="400"/>
      <c r="AA4093" s="400"/>
      <c r="AB4093" s="400"/>
      <c r="AC4093" s="400"/>
      <c r="AD4093" s="400"/>
      <c r="AE4093" s="400"/>
      <c r="AF4093" s="400"/>
      <c r="AG4093" s="408"/>
      <c r="AH4093" s="400"/>
      <c r="AI4093" s="400"/>
      <c r="AJ4093" s="400"/>
      <c r="AK4093" s="400"/>
      <c r="AL4093" s="6"/>
      <c r="AM4093" s="6"/>
      <c r="AN4093" s="8"/>
    </row>
    <row r="4094" spans="1:40">
      <c r="A4094" s="725"/>
      <c r="B4094" s="727"/>
      <c r="C4094" s="726"/>
      <c r="D4094" s="726"/>
      <c r="E4094" s="400"/>
      <c r="F4094" s="401"/>
      <c r="G4094" s="400"/>
      <c r="H4094" s="400"/>
      <c r="I4094" s="400"/>
      <c r="J4094" s="409"/>
      <c r="K4094" s="400"/>
      <c r="L4094" s="400"/>
      <c r="M4094" s="400"/>
      <c r="N4094" s="400"/>
      <c r="O4094" s="400"/>
      <c r="P4094" s="400"/>
      <c r="Q4094" s="400"/>
      <c r="R4094" s="400"/>
      <c r="S4094" s="400"/>
      <c r="T4094" s="400"/>
      <c r="V4094" s="403"/>
      <c r="W4094" s="403"/>
      <c r="X4094" s="403"/>
      <c r="Y4094" s="400"/>
      <c r="Z4094" s="400"/>
      <c r="AA4094" s="400"/>
      <c r="AB4094" s="400"/>
      <c r="AC4094" s="400"/>
      <c r="AD4094" s="400"/>
      <c r="AE4094" s="400"/>
      <c r="AF4094" s="400"/>
      <c r="AG4094" s="408"/>
      <c r="AH4094" s="400"/>
      <c r="AI4094" s="400"/>
      <c r="AJ4094" s="400"/>
      <c r="AK4094" s="400"/>
      <c r="AL4094" s="6"/>
      <c r="AM4094" s="6"/>
      <c r="AN4094" s="8"/>
    </row>
    <row r="4095" spans="1:40">
      <c r="A4095" s="725"/>
      <c r="B4095" s="727"/>
      <c r="C4095" s="726"/>
      <c r="D4095" s="726"/>
      <c r="E4095" s="400"/>
      <c r="F4095" s="401"/>
      <c r="G4095" s="400"/>
      <c r="H4095" s="400"/>
      <c r="I4095" s="400"/>
      <c r="J4095" s="409"/>
      <c r="K4095" s="400"/>
      <c r="L4095" s="400"/>
      <c r="M4095" s="400"/>
      <c r="N4095" s="400"/>
      <c r="O4095" s="400"/>
      <c r="P4095" s="400"/>
      <c r="Q4095" s="400"/>
      <c r="R4095" s="400"/>
      <c r="S4095" s="400"/>
      <c r="T4095" s="400"/>
      <c r="V4095" s="403"/>
      <c r="W4095" s="403"/>
      <c r="X4095" s="403"/>
      <c r="Y4095" s="400"/>
      <c r="Z4095" s="400"/>
      <c r="AA4095" s="400"/>
      <c r="AB4095" s="400"/>
      <c r="AC4095" s="400"/>
      <c r="AD4095" s="400"/>
      <c r="AE4095" s="400"/>
      <c r="AF4095" s="400"/>
      <c r="AG4095" s="408"/>
      <c r="AH4095" s="400"/>
      <c r="AI4095" s="400"/>
      <c r="AJ4095" s="400"/>
      <c r="AK4095" s="400"/>
      <c r="AL4095" s="6"/>
      <c r="AM4095" s="6"/>
      <c r="AN4095" s="8"/>
    </row>
    <row r="4096" spans="1:40">
      <c r="A4096" s="725"/>
      <c r="B4096" s="727"/>
      <c r="C4096" s="726"/>
      <c r="D4096" s="726"/>
      <c r="E4096" s="400"/>
      <c r="F4096" s="401"/>
      <c r="G4096" s="400"/>
      <c r="H4096" s="400"/>
      <c r="I4096" s="400"/>
      <c r="J4096" s="409"/>
      <c r="K4096" s="400"/>
      <c r="L4096" s="400"/>
      <c r="M4096" s="400"/>
      <c r="N4096" s="400"/>
      <c r="O4096" s="400"/>
      <c r="P4096" s="400"/>
      <c r="Q4096" s="400"/>
      <c r="R4096" s="400"/>
      <c r="S4096" s="400"/>
      <c r="T4096" s="400"/>
      <c r="V4096" s="403"/>
      <c r="W4096" s="403"/>
      <c r="X4096" s="403"/>
      <c r="Y4096" s="400"/>
      <c r="Z4096" s="400"/>
      <c r="AA4096" s="400"/>
      <c r="AB4096" s="400"/>
      <c r="AC4096" s="400"/>
      <c r="AD4096" s="400"/>
      <c r="AE4096" s="400"/>
      <c r="AF4096" s="400"/>
      <c r="AG4096" s="408"/>
      <c r="AH4096" s="400"/>
      <c r="AI4096" s="400"/>
      <c r="AJ4096" s="400"/>
      <c r="AK4096" s="400"/>
      <c r="AL4096" s="6"/>
      <c r="AM4096" s="6"/>
      <c r="AN4096" s="8"/>
    </row>
    <row r="4097" spans="1:40">
      <c r="A4097" s="725"/>
      <c r="B4097" s="727"/>
      <c r="C4097" s="726"/>
      <c r="D4097" s="726"/>
      <c r="E4097" s="400"/>
      <c r="F4097" s="401"/>
      <c r="G4097" s="400"/>
      <c r="H4097" s="400"/>
      <c r="I4097" s="400"/>
      <c r="J4097" s="409"/>
      <c r="K4097" s="400"/>
      <c r="L4097" s="400"/>
      <c r="M4097" s="400"/>
      <c r="N4097" s="400"/>
      <c r="O4097" s="400"/>
      <c r="P4097" s="400"/>
      <c r="Q4097" s="400"/>
      <c r="R4097" s="400"/>
      <c r="S4097" s="400"/>
      <c r="T4097" s="400"/>
      <c r="V4097" s="403"/>
      <c r="W4097" s="403"/>
      <c r="X4097" s="403"/>
      <c r="Y4097" s="400"/>
      <c r="Z4097" s="400"/>
      <c r="AA4097" s="400"/>
      <c r="AB4097" s="400"/>
      <c r="AC4097" s="400"/>
      <c r="AD4097" s="400"/>
      <c r="AE4097" s="400"/>
      <c r="AF4097" s="400"/>
      <c r="AG4097" s="408"/>
      <c r="AH4097" s="400"/>
      <c r="AI4097" s="400"/>
      <c r="AJ4097" s="400"/>
      <c r="AK4097" s="400"/>
      <c r="AL4097" s="6"/>
      <c r="AM4097" s="6"/>
      <c r="AN4097" s="8"/>
    </row>
    <row r="4098" spans="1:40">
      <c r="A4098" s="725"/>
      <c r="B4098" s="727"/>
      <c r="C4098" s="726"/>
      <c r="D4098" s="726"/>
      <c r="E4098" s="400"/>
      <c r="F4098" s="401"/>
      <c r="G4098" s="400"/>
      <c r="H4098" s="400"/>
      <c r="I4098" s="400"/>
      <c r="J4098" s="409"/>
      <c r="K4098" s="400"/>
      <c r="L4098" s="400"/>
      <c r="M4098" s="400"/>
      <c r="N4098" s="400"/>
      <c r="O4098" s="400"/>
      <c r="P4098" s="400"/>
      <c r="Q4098" s="400"/>
      <c r="R4098" s="400"/>
      <c r="S4098" s="400"/>
      <c r="T4098" s="400"/>
      <c r="V4098" s="403"/>
      <c r="W4098" s="403"/>
      <c r="X4098" s="403"/>
      <c r="Y4098" s="400"/>
      <c r="Z4098" s="400"/>
      <c r="AA4098" s="400"/>
      <c r="AB4098" s="400"/>
      <c r="AC4098" s="400"/>
      <c r="AD4098" s="400"/>
      <c r="AE4098" s="400"/>
      <c r="AF4098" s="400"/>
      <c r="AG4098" s="408"/>
      <c r="AH4098" s="400"/>
      <c r="AI4098" s="400"/>
      <c r="AJ4098" s="400"/>
      <c r="AK4098" s="400"/>
      <c r="AL4098" s="6"/>
      <c r="AM4098" s="6"/>
      <c r="AN4098" s="8"/>
    </row>
    <row r="4099" spans="1:40">
      <c r="A4099" s="725"/>
      <c r="B4099" s="727"/>
      <c r="C4099" s="726"/>
      <c r="D4099" s="726"/>
      <c r="E4099" s="400"/>
      <c r="F4099" s="401"/>
      <c r="G4099" s="400"/>
      <c r="H4099" s="400"/>
      <c r="I4099" s="400"/>
      <c r="J4099" s="409"/>
      <c r="K4099" s="400"/>
      <c r="L4099" s="400"/>
      <c r="M4099" s="400"/>
      <c r="N4099" s="400"/>
      <c r="O4099" s="400"/>
      <c r="P4099" s="400"/>
      <c r="Q4099" s="400"/>
      <c r="R4099" s="400"/>
      <c r="S4099" s="400"/>
      <c r="T4099" s="400"/>
      <c r="V4099" s="403"/>
      <c r="W4099" s="403"/>
      <c r="X4099" s="403"/>
      <c r="Y4099" s="400"/>
      <c r="Z4099" s="400"/>
      <c r="AA4099" s="400"/>
      <c r="AB4099" s="400"/>
      <c r="AC4099" s="400"/>
      <c r="AD4099" s="400"/>
      <c r="AE4099" s="400"/>
      <c r="AF4099" s="400"/>
      <c r="AG4099" s="408"/>
      <c r="AH4099" s="400"/>
      <c r="AI4099" s="400"/>
      <c r="AJ4099" s="400"/>
      <c r="AK4099" s="400"/>
      <c r="AL4099" s="6"/>
      <c r="AM4099" s="6"/>
      <c r="AN4099" s="8"/>
    </row>
    <row r="4100" spans="1:40">
      <c r="A4100" s="725"/>
      <c r="B4100" s="727"/>
      <c r="C4100" s="726"/>
      <c r="D4100" s="726"/>
      <c r="E4100" s="400"/>
      <c r="F4100" s="401"/>
      <c r="G4100" s="400"/>
      <c r="H4100" s="400"/>
      <c r="I4100" s="400"/>
      <c r="J4100" s="409"/>
      <c r="K4100" s="400"/>
      <c r="L4100" s="400"/>
      <c r="M4100" s="400"/>
      <c r="N4100" s="400"/>
      <c r="O4100" s="400"/>
      <c r="P4100" s="400"/>
      <c r="Q4100" s="400"/>
      <c r="R4100" s="400"/>
      <c r="S4100" s="400"/>
      <c r="T4100" s="400"/>
      <c r="V4100" s="403"/>
      <c r="W4100" s="403"/>
      <c r="X4100" s="403"/>
      <c r="Y4100" s="400"/>
      <c r="Z4100" s="400"/>
      <c r="AA4100" s="400"/>
      <c r="AB4100" s="400"/>
      <c r="AC4100" s="400"/>
      <c r="AD4100" s="400"/>
      <c r="AE4100" s="400"/>
      <c r="AF4100" s="400"/>
      <c r="AG4100" s="408"/>
      <c r="AH4100" s="400"/>
      <c r="AI4100" s="400"/>
      <c r="AJ4100" s="400"/>
      <c r="AK4100" s="400"/>
      <c r="AL4100" s="6"/>
      <c r="AM4100" s="6"/>
      <c r="AN4100" s="8"/>
    </row>
    <row r="4101" spans="1:40">
      <c r="A4101" s="725"/>
      <c r="B4101" s="727"/>
      <c r="C4101" s="726"/>
      <c r="D4101" s="726"/>
      <c r="E4101" s="400"/>
      <c r="F4101" s="401"/>
      <c r="G4101" s="400"/>
      <c r="H4101" s="400"/>
      <c r="I4101" s="400"/>
      <c r="J4101" s="409"/>
      <c r="K4101" s="400"/>
      <c r="L4101" s="400"/>
      <c r="M4101" s="400"/>
      <c r="N4101" s="400"/>
      <c r="O4101" s="400"/>
      <c r="P4101" s="400"/>
      <c r="Q4101" s="400"/>
      <c r="R4101" s="400"/>
      <c r="S4101" s="400"/>
      <c r="T4101" s="400"/>
      <c r="V4101" s="403"/>
      <c r="W4101" s="403"/>
      <c r="X4101" s="403"/>
      <c r="Y4101" s="400"/>
      <c r="Z4101" s="400"/>
      <c r="AA4101" s="400"/>
      <c r="AB4101" s="400"/>
      <c r="AC4101" s="400"/>
      <c r="AD4101" s="400"/>
      <c r="AE4101" s="400"/>
      <c r="AF4101" s="400"/>
      <c r="AG4101" s="408"/>
      <c r="AH4101" s="400"/>
      <c r="AI4101" s="400"/>
      <c r="AJ4101" s="400"/>
      <c r="AK4101" s="400"/>
      <c r="AL4101" s="6"/>
      <c r="AM4101" s="6"/>
      <c r="AN4101" s="8"/>
    </row>
    <row r="4102" spans="1:40">
      <c r="A4102" s="725"/>
      <c r="B4102" s="727"/>
      <c r="C4102" s="726"/>
      <c r="D4102" s="726"/>
      <c r="E4102" s="400"/>
      <c r="F4102" s="401"/>
      <c r="G4102" s="400"/>
      <c r="H4102" s="400"/>
      <c r="I4102" s="400"/>
      <c r="J4102" s="409"/>
      <c r="K4102" s="400"/>
      <c r="L4102" s="400"/>
      <c r="M4102" s="400"/>
      <c r="N4102" s="400"/>
      <c r="O4102" s="400"/>
      <c r="P4102" s="400"/>
      <c r="Q4102" s="400"/>
      <c r="R4102" s="400"/>
      <c r="S4102" s="400"/>
      <c r="T4102" s="400"/>
      <c r="V4102" s="403"/>
      <c r="W4102" s="403"/>
      <c r="X4102" s="403"/>
      <c r="Y4102" s="400"/>
      <c r="Z4102" s="400"/>
      <c r="AA4102" s="400"/>
      <c r="AB4102" s="400"/>
      <c r="AC4102" s="400"/>
      <c r="AD4102" s="400"/>
      <c r="AE4102" s="400"/>
      <c r="AF4102" s="400"/>
      <c r="AG4102" s="408"/>
      <c r="AH4102" s="400"/>
      <c r="AI4102" s="400"/>
      <c r="AJ4102" s="400"/>
      <c r="AK4102" s="400"/>
      <c r="AL4102" s="6"/>
      <c r="AM4102" s="6"/>
      <c r="AN4102" s="8"/>
    </row>
    <row r="4103" spans="1:40">
      <c r="A4103" s="725"/>
      <c r="B4103" s="727"/>
      <c r="C4103" s="726"/>
      <c r="D4103" s="726"/>
      <c r="E4103" s="400"/>
      <c r="F4103" s="401"/>
      <c r="G4103" s="400"/>
      <c r="H4103" s="400"/>
      <c r="I4103" s="400"/>
      <c r="J4103" s="409"/>
      <c r="K4103" s="400"/>
      <c r="L4103" s="400"/>
      <c r="M4103" s="400"/>
      <c r="N4103" s="400"/>
      <c r="O4103" s="400"/>
      <c r="P4103" s="400"/>
      <c r="Q4103" s="400"/>
      <c r="R4103" s="400"/>
      <c r="S4103" s="400"/>
      <c r="T4103" s="400"/>
      <c r="V4103" s="403"/>
      <c r="W4103" s="403"/>
      <c r="X4103" s="403"/>
      <c r="Y4103" s="400"/>
      <c r="Z4103" s="400"/>
      <c r="AA4103" s="400"/>
      <c r="AB4103" s="400"/>
      <c r="AC4103" s="400"/>
      <c r="AD4103" s="400"/>
      <c r="AE4103" s="400"/>
      <c r="AF4103" s="400"/>
      <c r="AG4103" s="408"/>
      <c r="AH4103" s="400"/>
      <c r="AI4103" s="400"/>
      <c r="AJ4103" s="400"/>
      <c r="AK4103" s="400"/>
      <c r="AL4103" s="6"/>
      <c r="AM4103" s="6"/>
      <c r="AN4103" s="8"/>
    </row>
    <row r="4104" spans="1:40">
      <c r="A4104" s="725"/>
      <c r="B4104" s="727"/>
      <c r="C4104" s="726"/>
      <c r="D4104" s="726"/>
      <c r="E4104" s="400"/>
      <c r="F4104" s="401"/>
      <c r="G4104" s="400"/>
      <c r="H4104" s="400"/>
      <c r="I4104" s="400"/>
      <c r="J4104" s="409"/>
      <c r="K4104" s="400"/>
      <c r="L4104" s="400"/>
      <c r="M4104" s="400"/>
      <c r="N4104" s="400"/>
      <c r="O4104" s="400"/>
      <c r="P4104" s="400"/>
      <c r="Q4104" s="400"/>
      <c r="R4104" s="400"/>
      <c r="S4104" s="400"/>
      <c r="T4104" s="400"/>
      <c r="V4104" s="403"/>
      <c r="W4104" s="403"/>
      <c r="X4104" s="403"/>
      <c r="Y4104" s="400"/>
      <c r="Z4104" s="400"/>
      <c r="AA4104" s="400"/>
      <c r="AB4104" s="400"/>
      <c r="AC4104" s="400"/>
      <c r="AD4104" s="400"/>
      <c r="AE4104" s="400"/>
      <c r="AF4104" s="400"/>
      <c r="AG4104" s="408"/>
      <c r="AH4104" s="400"/>
      <c r="AI4104" s="400"/>
      <c r="AJ4104" s="400"/>
      <c r="AK4104" s="400"/>
      <c r="AL4104" s="6"/>
      <c r="AM4104" s="6"/>
      <c r="AN4104" s="8"/>
    </row>
    <row r="4105" spans="1:40">
      <c r="A4105" s="725"/>
      <c r="B4105" s="727"/>
      <c r="C4105" s="726"/>
      <c r="D4105" s="726"/>
      <c r="E4105" s="400"/>
      <c r="F4105" s="401"/>
      <c r="G4105" s="400"/>
      <c r="H4105" s="400"/>
      <c r="I4105" s="400"/>
      <c r="J4105" s="409"/>
      <c r="K4105" s="400"/>
      <c r="L4105" s="400"/>
      <c r="M4105" s="400"/>
      <c r="N4105" s="400"/>
      <c r="O4105" s="400"/>
      <c r="P4105" s="400"/>
      <c r="Q4105" s="400"/>
      <c r="R4105" s="400"/>
      <c r="S4105" s="400"/>
      <c r="T4105" s="400"/>
      <c r="V4105" s="403"/>
      <c r="W4105" s="403"/>
      <c r="X4105" s="403"/>
      <c r="Y4105" s="400"/>
      <c r="Z4105" s="400"/>
      <c r="AA4105" s="400"/>
      <c r="AB4105" s="400"/>
      <c r="AC4105" s="400"/>
      <c r="AD4105" s="400"/>
      <c r="AE4105" s="400"/>
      <c r="AF4105" s="400"/>
      <c r="AG4105" s="408"/>
      <c r="AH4105" s="400"/>
      <c r="AI4105" s="400"/>
      <c r="AJ4105" s="400"/>
      <c r="AK4105" s="400"/>
      <c r="AL4105" s="6"/>
      <c r="AM4105" s="6"/>
      <c r="AN4105" s="8"/>
    </row>
    <row r="4106" spans="1:40">
      <c r="A4106" s="725"/>
      <c r="B4106" s="727"/>
      <c r="C4106" s="726"/>
      <c r="D4106" s="726"/>
      <c r="E4106" s="400"/>
      <c r="F4106" s="401"/>
      <c r="G4106" s="400"/>
      <c r="H4106" s="400"/>
      <c r="I4106" s="400"/>
      <c r="J4106" s="409"/>
      <c r="K4106" s="400"/>
      <c r="L4106" s="400"/>
      <c r="M4106" s="400"/>
      <c r="N4106" s="400"/>
      <c r="O4106" s="400"/>
      <c r="P4106" s="400"/>
      <c r="Q4106" s="400"/>
      <c r="R4106" s="400"/>
      <c r="S4106" s="400"/>
      <c r="T4106" s="400"/>
      <c r="V4106" s="403"/>
      <c r="W4106" s="403"/>
      <c r="X4106" s="403"/>
      <c r="Y4106" s="400"/>
      <c r="Z4106" s="400"/>
      <c r="AA4106" s="400"/>
      <c r="AB4106" s="400"/>
      <c r="AC4106" s="400"/>
      <c r="AD4106" s="400"/>
      <c r="AE4106" s="400"/>
      <c r="AF4106" s="400"/>
      <c r="AG4106" s="408"/>
      <c r="AH4106" s="400"/>
      <c r="AI4106" s="400"/>
      <c r="AJ4106" s="400"/>
      <c r="AK4106" s="400"/>
      <c r="AL4106" s="6"/>
      <c r="AM4106" s="6"/>
      <c r="AN4106" s="8"/>
    </row>
    <row r="4107" spans="1:40">
      <c r="A4107" s="725"/>
      <c r="B4107" s="727"/>
      <c r="C4107" s="726"/>
      <c r="D4107" s="726"/>
      <c r="E4107" s="400"/>
      <c r="F4107" s="401"/>
      <c r="G4107" s="400"/>
      <c r="H4107" s="400"/>
      <c r="I4107" s="400"/>
      <c r="J4107" s="409"/>
      <c r="K4107" s="400"/>
      <c r="L4107" s="400"/>
      <c r="M4107" s="400"/>
      <c r="N4107" s="400"/>
      <c r="O4107" s="400"/>
      <c r="P4107" s="400"/>
      <c r="Q4107" s="400"/>
      <c r="R4107" s="400"/>
      <c r="S4107" s="400"/>
      <c r="T4107" s="400"/>
      <c r="V4107" s="403"/>
      <c r="W4107" s="403"/>
      <c r="X4107" s="403"/>
      <c r="Y4107" s="400"/>
      <c r="Z4107" s="400"/>
      <c r="AA4107" s="400"/>
      <c r="AB4107" s="400"/>
      <c r="AC4107" s="400"/>
      <c r="AD4107" s="400"/>
      <c r="AE4107" s="400"/>
      <c r="AF4107" s="400"/>
      <c r="AG4107" s="408"/>
      <c r="AH4107" s="400"/>
      <c r="AI4107" s="400"/>
      <c r="AJ4107" s="400"/>
      <c r="AK4107" s="400"/>
      <c r="AL4107" s="6"/>
      <c r="AM4107" s="6"/>
      <c r="AN4107" s="8"/>
    </row>
    <row r="4108" spans="1:40">
      <c r="A4108" s="725"/>
      <c r="B4108" s="727"/>
      <c r="C4108" s="726"/>
      <c r="D4108" s="726"/>
      <c r="E4108" s="400"/>
      <c r="F4108" s="401"/>
      <c r="G4108" s="400"/>
      <c r="H4108" s="400"/>
      <c r="I4108" s="400"/>
      <c r="J4108" s="409"/>
      <c r="K4108" s="400"/>
      <c r="L4108" s="400"/>
      <c r="M4108" s="400"/>
      <c r="N4108" s="400"/>
      <c r="O4108" s="400"/>
      <c r="P4108" s="400"/>
      <c r="Q4108" s="400"/>
      <c r="R4108" s="400"/>
      <c r="S4108" s="400"/>
      <c r="T4108" s="400"/>
      <c r="V4108" s="403"/>
      <c r="W4108" s="403"/>
      <c r="X4108" s="403"/>
      <c r="Y4108" s="400"/>
      <c r="Z4108" s="400"/>
      <c r="AA4108" s="400"/>
      <c r="AB4108" s="400"/>
      <c r="AC4108" s="400"/>
      <c r="AD4108" s="400"/>
      <c r="AE4108" s="400"/>
      <c r="AF4108" s="400"/>
      <c r="AG4108" s="408"/>
      <c r="AH4108" s="400"/>
      <c r="AI4108" s="400"/>
      <c r="AJ4108" s="400"/>
      <c r="AK4108" s="400"/>
      <c r="AL4108" s="6"/>
      <c r="AM4108" s="6"/>
      <c r="AN4108" s="8"/>
    </row>
    <row r="4109" spans="1:40">
      <c r="A4109" s="725"/>
      <c r="B4109" s="727"/>
      <c r="C4109" s="726"/>
      <c r="D4109" s="726"/>
      <c r="E4109" s="400"/>
      <c r="F4109" s="401"/>
      <c r="G4109" s="400"/>
      <c r="H4109" s="400"/>
      <c r="I4109" s="400"/>
      <c r="J4109" s="409"/>
      <c r="K4109" s="400"/>
      <c r="L4109" s="400"/>
      <c r="M4109" s="400"/>
      <c r="N4109" s="400"/>
      <c r="O4109" s="400"/>
      <c r="P4109" s="400"/>
      <c r="Q4109" s="400"/>
      <c r="R4109" s="400"/>
      <c r="S4109" s="400"/>
      <c r="T4109" s="400"/>
      <c r="V4109" s="403"/>
      <c r="W4109" s="403"/>
      <c r="X4109" s="403"/>
      <c r="Y4109" s="400"/>
      <c r="Z4109" s="400"/>
      <c r="AA4109" s="400"/>
      <c r="AB4109" s="400"/>
      <c r="AC4109" s="400"/>
      <c r="AD4109" s="400"/>
      <c r="AE4109" s="400"/>
      <c r="AF4109" s="400"/>
      <c r="AG4109" s="408"/>
      <c r="AH4109" s="400"/>
      <c r="AI4109" s="400"/>
      <c r="AJ4109" s="400"/>
      <c r="AK4109" s="400"/>
      <c r="AL4109" s="6"/>
      <c r="AM4109" s="6"/>
      <c r="AN4109" s="8"/>
    </row>
    <row r="4110" spans="1:40">
      <c r="A4110" s="725"/>
      <c r="B4110" s="727"/>
      <c r="C4110" s="726"/>
      <c r="D4110" s="726"/>
      <c r="E4110" s="400"/>
      <c r="F4110" s="401"/>
      <c r="G4110" s="400"/>
      <c r="H4110" s="400"/>
      <c r="I4110" s="400"/>
      <c r="J4110" s="409"/>
      <c r="K4110" s="400"/>
      <c r="L4110" s="400"/>
      <c r="M4110" s="400"/>
      <c r="N4110" s="400"/>
      <c r="O4110" s="400"/>
      <c r="P4110" s="400"/>
      <c r="Q4110" s="400"/>
      <c r="R4110" s="400"/>
      <c r="S4110" s="400"/>
      <c r="T4110" s="400"/>
      <c r="V4110" s="403"/>
      <c r="W4110" s="403"/>
      <c r="X4110" s="403"/>
      <c r="Y4110" s="400"/>
      <c r="Z4110" s="400"/>
      <c r="AA4110" s="400"/>
      <c r="AB4110" s="400"/>
      <c r="AC4110" s="400"/>
      <c r="AD4110" s="400"/>
      <c r="AE4110" s="400"/>
      <c r="AF4110" s="400"/>
      <c r="AG4110" s="408"/>
      <c r="AH4110" s="400"/>
      <c r="AI4110" s="400"/>
      <c r="AJ4110" s="400"/>
      <c r="AK4110" s="400"/>
      <c r="AL4110" s="6"/>
      <c r="AM4110" s="6"/>
      <c r="AN4110" s="8"/>
    </row>
    <row r="4111" spans="1:40">
      <c r="A4111" s="725"/>
      <c r="B4111" s="727"/>
      <c r="C4111" s="726"/>
      <c r="D4111" s="726"/>
      <c r="E4111" s="400"/>
      <c r="F4111" s="401"/>
      <c r="G4111" s="400"/>
      <c r="H4111" s="400"/>
      <c r="I4111" s="400"/>
      <c r="J4111" s="409"/>
      <c r="K4111" s="400"/>
      <c r="L4111" s="400"/>
      <c r="M4111" s="400"/>
      <c r="N4111" s="400"/>
      <c r="O4111" s="400"/>
      <c r="P4111" s="400"/>
      <c r="Q4111" s="400"/>
      <c r="R4111" s="400"/>
      <c r="S4111" s="400"/>
      <c r="T4111" s="400"/>
      <c r="V4111" s="403"/>
      <c r="W4111" s="403"/>
      <c r="X4111" s="403"/>
      <c r="Y4111" s="400"/>
      <c r="Z4111" s="400"/>
      <c r="AA4111" s="400"/>
      <c r="AB4111" s="400"/>
      <c r="AC4111" s="400"/>
      <c r="AD4111" s="400"/>
      <c r="AE4111" s="400"/>
      <c r="AF4111" s="400"/>
      <c r="AG4111" s="408"/>
      <c r="AH4111" s="400"/>
      <c r="AI4111" s="400"/>
      <c r="AJ4111" s="400"/>
      <c r="AK4111" s="400"/>
      <c r="AL4111" s="6"/>
      <c r="AM4111" s="6"/>
      <c r="AN4111" s="8"/>
    </row>
    <row r="4112" spans="1:40">
      <c r="A4112" s="725"/>
      <c r="B4112" s="727"/>
      <c r="C4112" s="726"/>
      <c r="D4112" s="726"/>
      <c r="E4112" s="400"/>
      <c r="F4112" s="401"/>
      <c r="G4112" s="400"/>
      <c r="H4112" s="400"/>
      <c r="I4112" s="400"/>
      <c r="J4112" s="409"/>
      <c r="K4112" s="400"/>
      <c r="L4112" s="400"/>
      <c r="M4112" s="400"/>
      <c r="N4112" s="400"/>
      <c r="O4112" s="400"/>
      <c r="P4112" s="400"/>
      <c r="Q4112" s="400"/>
      <c r="R4112" s="400"/>
      <c r="S4112" s="400"/>
      <c r="T4112" s="400"/>
      <c r="V4112" s="403"/>
      <c r="W4112" s="403"/>
      <c r="X4112" s="403"/>
      <c r="Y4112" s="400"/>
      <c r="Z4112" s="400"/>
      <c r="AA4112" s="400"/>
      <c r="AB4112" s="400"/>
      <c r="AC4112" s="400"/>
      <c r="AD4112" s="400"/>
      <c r="AE4112" s="400"/>
      <c r="AF4112" s="400"/>
      <c r="AG4112" s="408"/>
      <c r="AH4112" s="400"/>
      <c r="AI4112" s="400"/>
      <c r="AJ4112" s="400"/>
      <c r="AK4112" s="400"/>
      <c r="AL4112" s="6"/>
      <c r="AM4112" s="6"/>
      <c r="AN4112" s="8"/>
    </row>
    <row r="4113" spans="1:40">
      <c r="A4113" s="725"/>
      <c r="B4113" s="727"/>
      <c r="C4113" s="726"/>
      <c r="D4113" s="726"/>
      <c r="E4113" s="400"/>
      <c r="F4113" s="401"/>
      <c r="G4113" s="400"/>
      <c r="H4113" s="400"/>
      <c r="I4113" s="400"/>
      <c r="J4113" s="409"/>
      <c r="K4113" s="400"/>
      <c r="L4113" s="400"/>
      <c r="M4113" s="400"/>
      <c r="N4113" s="400"/>
      <c r="O4113" s="400"/>
      <c r="P4113" s="400"/>
      <c r="Q4113" s="400"/>
      <c r="R4113" s="400"/>
      <c r="S4113" s="400"/>
      <c r="T4113" s="400"/>
      <c r="V4113" s="403"/>
      <c r="W4113" s="403"/>
      <c r="X4113" s="403"/>
      <c r="Y4113" s="400"/>
      <c r="Z4113" s="400"/>
      <c r="AA4113" s="400"/>
      <c r="AB4113" s="400"/>
      <c r="AC4113" s="400"/>
      <c r="AD4113" s="400"/>
      <c r="AE4113" s="400"/>
      <c r="AF4113" s="400"/>
      <c r="AG4113" s="408"/>
      <c r="AH4113" s="400"/>
      <c r="AI4113" s="400"/>
      <c r="AJ4113" s="400"/>
      <c r="AK4113" s="400"/>
      <c r="AL4113" s="6"/>
      <c r="AM4113" s="6"/>
      <c r="AN4113" s="8"/>
    </row>
    <row r="4114" spans="1:40">
      <c r="A4114" s="725"/>
      <c r="B4114" s="727"/>
      <c r="C4114" s="726"/>
      <c r="D4114" s="726"/>
      <c r="E4114" s="400"/>
      <c r="F4114" s="401"/>
      <c r="G4114" s="400"/>
      <c r="H4114" s="400"/>
      <c r="I4114" s="400"/>
      <c r="J4114" s="409"/>
      <c r="K4114" s="400"/>
      <c r="L4114" s="400"/>
      <c r="M4114" s="400"/>
      <c r="N4114" s="400"/>
      <c r="O4114" s="400"/>
      <c r="P4114" s="400"/>
      <c r="Q4114" s="400"/>
      <c r="R4114" s="400"/>
      <c r="S4114" s="400"/>
      <c r="T4114" s="400"/>
      <c r="V4114" s="403"/>
      <c r="W4114" s="403"/>
      <c r="X4114" s="403"/>
      <c r="Y4114" s="400"/>
      <c r="Z4114" s="400"/>
      <c r="AA4114" s="400"/>
      <c r="AB4114" s="400"/>
      <c r="AC4114" s="400"/>
      <c r="AD4114" s="400"/>
      <c r="AE4114" s="400"/>
      <c r="AF4114" s="400"/>
      <c r="AG4114" s="408"/>
      <c r="AH4114" s="400"/>
      <c r="AI4114" s="400"/>
      <c r="AJ4114" s="400"/>
      <c r="AK4114" s="400"/>
      <c r="AL4114" s="6"/>
      <c r="AM4114" s="6"/>
      <c r="AN4114" s="8"/>
    </row>
    <row r="4115" spans="1:40">
      <c r="A4115" s="725"/>
      <c r="B4115" s="727"/>
      <c r="C4115" s="726"/>
      <c r="D4115" s="726"/>
      <c r="E4115" s="400"/>
      <c r="F4115" s="401"/>
      <c r="G4115" s="400"/>
      <c r="H4115" s="400"/>
      <c r="I4115" s="400"/>
      <c r="J4115" s="409"/>
      <c r="K4115" s="400"/>
      <c r="L4115" s="400"/>
      <c r="M4115" s="400"/>
      <c r="N4115" s="400"/>
      <c r="O4115" s="400"/>
      <c r="P4115" s="400"/>
      <c r="Q4115" s="400"/>
      <c r="R4115" s="400"/>
      <c r="S4115" s="400"/>
      <c r="T4115" s="400"/>
      <c r="V4115" s="403"/>
      <c r="W4115" s="403"/>
      <c r="X4115" s="403"/>
      <c r="Y4115" s="400"/>
      <c r="Z4115" s="400"/>
      <c r="AA4115" s="400"/>
      <c r="AB4115" s="400"/>
      <c r="AC4115" s="400"/>
      <c r="AD4115" s="400"/>
      <c r="AE4115" s="400"/>
      <c r="AF4115" s="400"/>
      <c r="AG4115" s="408"/>
      <c r="AH4115" s="400"/>
      <c r="AI4115" s="400"/>
      <c r="AJ4115" s="400"/>
      <c r="AK4115" s="400"/>
      <c r="AL4115" s="6"/>
      <c r="AM4115" s="6"/>
      <c r="AN4115" s="8"/>
    </row>
    <row r="4116" spans="1:40">
      <c r="A4116" s="725"/>
      <c r="B4116" s="727"/>
      <c r="C4116" s="726"/>
      <c r="D4116" s="726"/>
      <c r="E4116" s="400"/>
      <c r="F4116" s="401"/>
      <c r="G4116" s="400"/>
      <c r="H4116" s="400"/>
      <c r="I4116" s="400"/>
      <c r="J4116" s="409"/>
      <c r="K4116" s="400"/>
      <c r="L4116" s="400"/>
      <c r="M4116" s="400"/>
      <c r="N4116" s="400"/>
      <c r="O4116" s="400"/>
      <c r="P4116" s="400"/>
      <c r="Q4116" s="400"/>
      <c r="R4116" s="400"/>
      <c r="S4116" s="400"/>
      <c r="T4116" s="400"/>
      <c r="V4116" s="403"/>
      <c r="W4116" s="403"/>
      <c r="X4116" s="403"/>
      <c r="Y4116" s="400"/>
      <c r="Z4116" s="400"/>
      <c r="AA4116" s="400"/>
      <c r="AB4116" s="400"/>
      <c r="AC4116" s="400"/>
      <c r="AD4116" s="400"/>
      <c r="AE4116" s="400"/>
      <c r="AF4116" s="400"/>
      <c r="AG4116" s="408"/>
      <c r="AH4116" s="400"/>
      <c r="AI4116" s="400"/>
      <c r="AJ4116" s="400"/>
      <c r="AK4116" s="400"/>
      <c r="AL4116" s="6"/>
      <c r="AM4116" s="6"/>
      <c r="AN4116" s="8"/>
    </row>
    <row r="4117" spans="1:40">
      <c r="A4117" s="725"/>
      <c r="B4117" s="727"/>
      <c r="C4117" s="726"/>
      <c r="D4117" s="726"/>
      <c r="E4117" s="400"/>
      <c r="F4117" s="401"/>
      <c r="G4117" s="400"/>
      <c r="H4117" s="400"/>
      <c r="I4117" s="400"/>
      <c r="J4117" s="409"/>
      <c r="K4117" s="400"/>
      <c r="L4117" s="400"/>
      <c r="M4117" s="400"/>
      <c r="N4117" s="400"/>
      <c r="O4117" s="400"/>
      <c r="P4117" s="400"/>
      <c r="Q4117" s="400"/>
      <c r="R4117" s="400"/>
      <c r="S4117" s="400"/>
      <c r="T4117" s="400"/>
      <c r="V4117" s="403"/>
      <c r="W4117" s="403"/>
      <c r="X4117" s="403"/>
      <c r="Y4117" s="400"/>
      <c r="Z4117" s="400"/>
      <c r="AA4117" s="400"/>
      <c r="AB4117" s="400"/>
      <c r="AC4117" s="400"/>
      <c r="AD4117" s="400"/>
      <c r="AE4117" s="400"/>
      <c r="AF4117" s="400"/>
      <c r="AG4117" s="408"/>
      <c r="AH4117" s="400"/>
      <c r="AI4117" s="400"/>
      <c r="AJ4117" s="400"/>
      <c r="AK4117" s="400"/>
      <c r="AL4117" s="6"/>
      <c r="AM4117" s="6"/>
      <c r="AN4117" s="8"/>
    </row>
    <row r="4118" spans="1:40">
      <c r="A4118" s="725"/>
      <c r="B4118" s="727"/>
      <c r="C4118" s="726"/>
      <c r="D4118" s="726"/>
      <c r="E4118" s="400"/>
      <c r="F4118" s="401"/>
      <c r="G4118" s="400"/>
      <c r="H4118" s="400"/>
      <c r="I4118" s="400"/>
      <c r="J4118" s="409"/>
      <c r="K4118" s="400"/>
      <c r="L4118" s="400"/>
      <c r="M4118" s="400"/>
      <c r="N4118" s="400"/>
      <c r="O4118" s="400"/>
      <c r="P4118" s="400"/>
      <c r="Q4118" s="400"/>
      <c r="R4118" s="400"/>
      <c r="S4118" s="400"/>
      <c r="T4118" s="400"/>
      <c r="V4118" s="403"/>
      <c r="W4118" s="403"/>
      <c r="X4118" s="403"/>
      <c r="Y4118" s="400"/>
      <c r="Z4118" s="400"/>
      <c r="AA4118" s="400"/>
      <c r="AB4118" s="400"/>
      <c r="AC4118" s="400"/>
      <c r="AD4118" s="400"/>
      <c r="AE4118" s="400"/>
      <c r="AF4118" s="400"/>
      <c r="AG4118" s="408"/>
      <c r="AH4118" s="400"/>
      <c r="AI4118" s="400"/>
      <c r="AJ4118" s="400"/>
      <c r="AK4118" s="400"/>
      <c r="AL4118" s="6"/>
      <c r="AM4118" s="6"/>
      <c r="AN4118" s="8"/>
    </row>
    <row r="4119" spans="1:40">
      <c r="A4119" s="725"/>
      <c r="B4119" s="727"/>
      <c r="C4119" s="726"/>
      <c r="D4119" s="726"/>
      <c r="E4119" s="400"/>
      <c r="F4119" s="401"/>
      <c r="G4119" s="400"/>
      <c r="H4119" s="400"/>
      <c r="I4119" s="400"/>
      <c r="J4119" s="409"/>
      <c r="K4119" s="400"/>
      <c r="L4119" s="400"/>
      <c r="M4119" s="400"/>
      <c r="N4119" s="400"/>
      <c r="O4119" s="400"/>
      <c r="P4119" s="400"/>
      <c r="Q4119" s="400"/>
      <c r="R4119" s="400"/>
      <c r="S4119" s="400"/>
      <c r="T4119" s="400"/>
      <c r="V4119" s="403"/>
      <c r="W4119" s="403"/>
      <c r="X4119" s="403"/>
      <c r="Y4119" s="400"/>
      <c r="Z4119" s="400"/>
      <c r="AA4119" s="400"/>
      <c r="AB4119" s="400"/>
      <c r="AC4119" s="400"/>
      <c r="AD4119" s="400"/>
      <c r="AE4119" s="400"/>
      <c r="AF4119" s="400"/>
      <c r="AG4119" s="408"/>
      <c r="AH4119" s="400"/>
      <c r="AI4119" s="400"/>
      <c r="AJ4119" s="400"/>
      <c r="AK4119" s="400"/>
      <c r="AL4119" s="6"/>
      <c r="AM4119" s="6"/>
      <c r="AN4119" s="8"/>
    </row>
    <row r="4120" spans="1:40">
      <c r="A4120" s="725"/>
      <c r="B4120" s="727"/>
      <c r="C4120" s="726"/>
      <c r="D4120" s="726"/>
      <c r="E4120" s="400"/>
      <c r="F4120" s="401"/>
      <c r="G4120" s="400"/>
      <c r="H4120" s="400"/>
      <c r="I4120" s="400"/>
      <c r="J4120" s="409"/>
      <c r="K4120" s="400"/>
      <c r="L4120" s="400"/>
      <c r="M4120" s="400"/>
      <c r="N4120" s="400"/>
      <c r="O4120" s="400"/>
      <c r="P4120" s="400"/>
      <c r="Q4120" s="400"/>
      <c r="R4120" s="400"/>
      <c r="S4120" s="400"/>
      <c r="T4120" s="400"/>
      <c r="V4120" s="403"/>
      <c r="W4120" s="403"/>
      <c r="X4120" s="403"/>
      <c r="Y4120" s="400"/>
      <c r="Z4120" s="400"/>
      <c r="AA4120" s="400"/>
      <c r="AB4120" s="400"/>
      <c r="AC4120" s="400"/>
      <c r="AD4120" s="400"/>
      <c r="AE4120" s="400"/>
      <c r="AF4120" s="400"/>
      <c r="AG4120" s="408"/>
      <c r="AH4120" s="400"/>
      <c r="AI4120" s="400"/>
      <c r="AJ4120" s="400"/>
      <c r="AK4120" s="400"/>
      <c r="AL4120" s="6"/>
      <c r="AM4120" s="6"/>
      <c r="AN4120" s="8"/>
    </row>
    <row r="4121" spans="1:40">
      <c r="A4121" s="725"/>
      <c r="B4121" s="727"/>
      <c r="C4121" s="726"/>
      <c r="D4121" s="726"/>
      <c r="E4121" s="400"/>
      <c r="F4121" s="401"/>
      <c r="G4121" s="400"/>
      <c r="H4121" s="400"/>
      <c r="I4121" s="400"/>
      <c r="J4121" s="409"/>
      <c r="K4121" s="400"/>
      <c r="L4121" s="400"/>
      <c r="M4121" s="400"/>
      <c r="N4121" s="400"/>
      <c r="O4121" s="400"/>
      <c r="P4121" s="400"/>
      <c r="Q4121" s="400"/>
      <c r="R4121" s="400"/>
      <c r="S4121" s="400"/>
      <c r="T4121" s="400"/>
      <c r="V4121" s="403"/>
      <c r="W4121" s="403"/>
      <c r="X4121" s="403"/>
      <c r="Y4121" s="400"/>
      <c r="Z4121" s="400"/>
      <c r="AA4121" s="400"/>
      <c r="AB4121" s="400"/>
      <c r="AC4121" s="400"/>
      <c r="AD4121" s="400"/>
      <c r="AE4121" s="400"/>
      <c r="AF4121" s="400"/>
      <c r="AG4121" s="408"/>
      <c r="AH4121" s="400"/>
      <c r="AI4121" s="400"/>
      <c r="AJ4121" s="400"/>
      <c r="AK4121" s="400"/>
      <c r="AL4121" s="6"/>
      <c r="AM4121" s="6"/>
      <c r="AN4121" s="8"/>
    </row>
    <row r="4122" spans="1:40">
      <c r="A4122" s="725"/>
      <c r="B4122" s="727"/>
      <c r="C4122" s="726"/>
      <c r="D4122" s="726"/>
      <c r="E4122" s="400"/>
      <c r="F4122" s="401"/>
      <c r="G4122" s="400"/>
      <c r="H4122" s="400"/>
      <c r="I4122" s="400"/>
      <c r="J4122" s="409"/>
      <c r="K4122" s="400"/>
      <c r="L4122" s="400"/>
      <c r="M4122" s="400"/>
      <c r="N4122" s="400"/>
      <c r="O4122" s="400"/>
      <c r="P4122" s="400"/>
      <c r="Q4122" s="400"/>
      <c r="R4122" s="400"/>
      <c r="S4122" s="400"/>
      <c r="T4122" s="400"/>
      <c r="V4122" s="403"/>
      <c r="W4122" s="403"/>
      <c r="X4122" s="403"/>
      <c r="Y4122" s="400"/>
      <c r="Z4122" s="400"/>
      <c r="AA4122" s="400"/>
      <c r="AB4122" s="400"/>
      <c r="AC4122" s="400"/>
      <c r="AD4122" s="400"/>
      <c r="AE4122" s="400"/>
      <c r="AF4122" s="400"/>
      <c r="AG4122" s="408"/>
      <c r="AH4122" s="400"/>
      <c r="AI4122" s="400"/>
      <c r="AJ4122" s="400"/>
      <c r="AK4122" s="400"/>
      <c r="AL4122" s="6"/>
      <c r="AM4122" s="6"/>
      <c r="AN4122" s="8"/>
    </row>
    <row r="4123" spans="1:40">
      <c r="A4123" s="725"/>
      <c r="B4123" s="727"/>
      <c r="C4123" s="726"/>
      <c r="D4123" s="726"/>
      <c r="E4123" s="400"/>
      <c r="F4123" s="401"/>
      <c r="G4123" s="400"/>
      <c r="H4123" s="400"/>
      <c r="I4123" s="400"/>
      <c r="J4123" s="409"/>
      <c r="K4123" s="400"/>
      <c r="L4123" s="400"/>
      <c r="M4123" s="400"/>
      <c r="N4123" s="400"/>
      <c r="O4123" s="400"/>
      <c r="P4123" s="400"/>
      <c r="Q4123" s="400"/>
      <c r="R4123" s="400"/>
      <c r="S4123" s="400"/>
      <c r="T4123" s="400"/>
      <c r="V4123" s="403"/>
      <c r="W4123" s="403"/>
      <c r="X4123" s="403"/>
      <c r="Y4123" s="400"/>
      <c r="Z4123" s="400"/>
      <c r="AA4123" s="400"/>
      <c r="AB4123" s="400"/>
      <c r="AC4123" s="400"/>
      <c r="AD4123" s="400"/>
      <c r="AE4123" s="400"/>
      <c r="AF4123" s="400"/>
      <c r="AG4123" s="408"/>
      <c r="AH4123" s="400"/>
      <c r="AI4123" s="400"/>
      <c r="AJ4123" s="400"/>
      <c r="AK4123" s="400"/>
      <c r="AL4123" s="6"/>
      <c r="AM4123" s="6"/>
      <c r="AN4123" s="8"/>
    </row>
    <row r="4124" spans="1:40">
      <c r="A4124" s="725"/>
      <c r="B4124" s="727"/>
      <c r="C4124" s="726"/>
      <c r="D4124" s="726"/>
      <c r="E4124" s="400"/>
      <c r="F4124" s="401"/>
      <c r="G4124" s="400"/>
      <c r="H4124" s="400"/>
      <c r="I4124" s="400"/>
      <c r="J4124" s="409"/>
      <c r="K4124" s="400"/>
      <c r="L4124" s="400"/>
      <c r="M4124" s="400"/>
      <c r="N4124" s="400"/>
      <c r="O4124" s="400"/>
      <c r="P4124" s="400"/>
      <c r="Q4124" s="400"/>
      <c r="R4124" s="400"/>
      <c r="S4124" s="400"/>
      <c r="T4124" s="400"/>
      <c r="V4124" s="403"/>
      <c r="W4124" s="403"/>
      <c r="X4124" s="403"/>
      <c r="Y4124" s="400"/>
      <c r="Z4124" s="400"/>
      <c r="AA4124" s="400"/>
      <c r="AB4124" s="400"/>
      <c r="AC4124" s="400"/>
      <c r="AD4124" s="400"/>
      <c r="AE4124" s="400"/>
      <c r="AF4124" s="400"/>
      <c r="AG4124" s="408"/>
      <c r="AH4124" s="400"/>
      <c r="AI4124" s="400"/>
      <c r="AJ4124" s="400"/>
      <c r="AK4124" s="400"/>
      <c r="AL4124" s="6"/>
      <c r="AM4124" s="6"/>
      <c r="AN4124" s="8"/>
    </row>
    <row r="4125" spans="1:40">
      <c r="A4125" s="725"/>
      <c r="B4125" s="727"/>
      <c r="C4125" s="726"/>
      <c r="D4125" s="726"/>
      <c r="E4125" s="400"/>
      <c r="F4125" s="401"/>
      <c r="G4125" s="400"/>
      <c r="H4125" s="400"/>
      <c r="I4125" s="400"/>
      <c r="J4125" s="409"/>
      <c r="K4125" s="400"/>
      <c r="L4125" s="400"/>
      <c r="M4125" s="400"/>
      <c r="N4125" s="400"/>
      <c r="O4125" s="400"/>
      <c r="P4125" s="400"/>
      <c r="Q4125" s="400"/>
      <c r="R4125" s="400"/>
      <c r="S4125" s="400"/>
      <c r="T4125" s="400"/>
      <c r="V4125" s="403"/>
      <c r="W4125" s="403"/>
      <c r="X4125" s="403"/>
      <c r="Y4125" s="400"/>
      <c r="Z4125" s="400"/>
      <c r="AA4125" s="400"/>
      <c r="AB4125" s="400"/>
      <c r="AC4125" s="400"/>
      <c r="AD4125" s="400"/>
      <c r="AE4125" s="400"/>
      <c r="AF4125" s="400"/>
      <c r="AG4125" s="408"/>
      <c r="AH4125" s="400"/>
      <c r="AI4125" s="400"/>
      <c r="AJ4125" s="400"/>
      <c r="AK4125" s="400"/>
      <c r="AL4125" s="6"/>
      <c r="AM4125" s="6"/>
      <c r="AN4125" s="8"/>
    </row>
    <row r="4126" spans="1:40">
      <c r="A4126" s="725"/>
      <c r="B4126" s="727"/>
      <c r="C4126" s="726"/>
      <c r="D4126" s="726"/>
      <c r="E4126" s="400"/>
      <c r="F4126" s="401"/>
      <c r="G4126" s="400"/>
      <c r="H4126" s="400"/>
      <c r="I4126" s="400"/>
      <c r="J4126" s="409"/>
      <c r="K4126" s="400"/>
      <c r="L4126" s="400"/>
      <c r="M4126" s="400"/>
      <c r="N4126" s="400"/>
      <c r="O4126" s="400"/>
      <c r="P4126" s="400"/>
      <c r="Q4126" s="400"/>
      <c r="R4126" s="400"/>
      <c r="S4126" s="400"/>
      <c r="T4126" s="400"/>
      <c r="V4126" s="403"/>
      <c r="W4126" s="403"/>
      <c r="X4126" s="403"/>
      <c r="Y4126" s="400"/>
      <c r="Z4126" s="400"/>
      <c r="AA4126" s="400"/>
      <c r="AB4126" s="400"/>
      <c r="AC4126" s="400"/>
      <c r="AD4126" s="400"/>
      <c r="AE4126" s="400"/>
      <c r="AF4126" s="400"/>
      <c r="AG4126" s="408"/>
      <c r="AH4126" s="400"/>
      <c r="AI4126" s="400"/>
      <c r="AJ4126" s="400"/>
      <c r="AK4126" s="400"/>
      <c r="AL4126" s="6"/>
      <c r="AM4126" s="6"/>
      <c r="AN4126" s="8"/>
    </row>
    <row r="4127" spans="1:40">
      <c r="A4127" s="725"/>
      <c r="B4127" s="727"/>
      <c r="C4127" s="726"/>
      <c r="D4127" s="726"/>
      <c r="E4127" s="400"/>
      <c r="F4127" s="401"/>
      <c r="G4127" s="400"/>
      <c r="H4127" s="400"/>
      <c r="I4127" s="400"/>
      <c r="J4127" s="409"/>
      <c r="K4127" s="400"/>
      <c r="L4127" s="400"/>
      <c r="M4127" s="400"/>
      <c r="N4127" s="400"/>
      <c r="O4127" s="400"/>
      <c r="P4127" s="400"/>
      <c r="Q4127" s="400"/>
      <c r="R4127" s="400"/>
      <c r="S4127" s="400"/>
      <c r="T4127" s="400"/>
      <c r="V4127" s="403"/>
      <c r="W4127" s="403"/>
      <c r="X4127" s="403"/>
      <c r="Y4127" s="400"/>
      <c r="Z4127" s="400"/>
      <c r="AA4127" s="400"/>
      <c r="AB4127" s="400"/>
      <c r="AC4127" s="400"/>
      <c r="AD4127" s="400"/>
      <c r="AE4127" s="400"/>
      <c r="AF4127" s="400"/>
      <c r="AG4127" s="408"/>
      <c r="AH4127" s="400"/>
      <c r="AI4127" s="400"/>
      <c r="AJ4127" s="400"/>
      <c r="AK4127" s="400"/>
      <c r="AL4127" s="6"/>
      <c r="AM4127" s="6"/>
      <c r="AN4127" s="8"/>
    </row>
    <row r="4128" spans="1:40">
      <c r="A4128" s="725"/>
      <c r="B4128" s="727"/>
      <c r="C4128" s="726"/>
      <c r="D4128" s="726"/>
      <c r="E4128" s="400"/>
      <c r="F4128" s="401"/>
      <c r="G4128" s="400"/>
      <c r="H4128" s="400"/>
      <c r="I4128" s="400"/>
      <c r="J4128" s="409"/>
      <c r="K4128" s="400"/>
      <c r="L4128" s="400"/>
      <c r="M4128" s="400"/>
      <c r="N4128" s="400"/>
      <c r="O4128" s="400"/>
      <c r="P4128" s="400"/>
      <c r="Q4128" s="400"/>
      <c r="R4128" s="400"/>
      <c r="S4128" s="400"/>
      <c r="T4128" s="400"/>
      <c r="V4128" s="403"/>
      <c r="W4128" s="403"/>
      <c r="X4128" s="403"/>
      <c r="Y4128" s="400"/>
      <c r="Z4128" s="400"/>
      <c r="AA4128" s="400"/>
      <c r="AB4128" s="400"/>
      <c r="AC4128" s="400"/>
      <c r="AD4128" s="400"/>
      <c r="AE4128" s="400"/>
      <c r="AF4128" s="400"/>
      <c r="AG4128" s="408"/>
      <c r="AH4128" s="400"/>
      <c r="AI4128" s="400"/>
      <c r="AJ4128" s="400"/>
      <c r="AK4128" s="400"/>
      <c r="AL4128" s="6"/>
      <c r="AM4128" s="6"/>
      <c r="AN4128" s="8"/>
    </row>
    <row r="4129" spans="1:40">
      <c r="A4129" s="725"/>
      <c r="B4129" s="727"/>
      <c r="C4129" s="726"/>
      <c r="D4129" s="726"/>
      <c r="E4129" s="400"/>
      <c r="F4129" s="401"/>
      <c r="G4129" s="400"/>
      <c r="H4129" s="400"/>
      <c r="I4129" s="400"/>
      <c r="J4129" s="409"/>
      <c r="K4129" s="400"/>
      <c r="L4129" s="400"/>
      <c r="M4129" s="400"/>
      <c r="N4129" s="400"/>
      <c r="O4129" s="400"/>
      <c r="P4129" s="400"/>
      <c r="Q4129" s="400"/>
      <c r="R4129" s="400"/>
      <c r="S4129" s="400"/>
      <c r="T4129" s="400"/>
      <c r="V4129" s="403"/>
      <c r="W4129" s="403"/>
      <c r="X4129" s="403"/>
      <c r="Y4129" s="400"/>
      <c r="Z4129" s="400"/>
      <c r="AA4129" s="400"/>
      <c r="AB4129" s="400"/>
      <c r="AC4129" s="400"/>
      <c r="AD4129" s="400"/>
      <c r="AE4129" s="400"/>
      <c r="AF4129" s="400"/>
      <c r="AG4129" s="408"/>
      <c r="AH4129" s="400"/>
      <c r="AI4129" s="400"/>
      <c r="AJ4129" s="400"/>
      <c r="AK4129" s="400"/>
      <c r="AL4129" s="6"/>
      <c r="AM4129" s="6"/>
      <c r="AN4129" s="8"/>
    </row>
    <row r="4130" spans="1:40">
      <c r="A4130" s="725"/>
      <c r="B4130" s="727"/>
      <c r="C4130" s="726"/>
      <c r="D4130" s="726"/>
      <c r="E4130" s="400"/>
      <c r="F4130" s="401"/>
      <c r="G4130" s="400"/>
      <c r="H4130" s="400"/>
      <c r="I4130" s="400"/>
      <c r="J4130" s="409"/>
      <c r="K4130" s="400"/>
      <c r="L4130" s="400"/>
      <c r="M4130" s="400"/>
      <c r="N4130" s="400"/>
      <c r="O4130" s="400"/>
      <c r="P4130" s="400"/>
      <c r="Q4130" s="400"/>
      <c r="R4130" s="400"/>
      <c r="S4130" s="400"/>
      <c r="T4130" s="400"/>
      <c r="V4130" s="403"/>
      <c r="W4130" s="403"/>
      <c r="X4130" s="403"/>
      <c r="Y4130" s="400"/>
      <c r="Z4130" s="400"/>
      <c r="AA4130" s="400"/>
      <c r="AB4130" s="400"/>
      <c r="AC4130" s="400"/>
      <c r="AD4130" s="400"/>
      <c r="AE4130" s="400"/>
      <c r="AF4130" s="400"/>
      <c r="AG4130" s="408"/>
      <c r="AH4130" s="400"/>
      <c r="AI4130" s="400"/>
      <c r="AJ4130" s="400"/>
      <c r="AK4130" s="400"/>
      <c r="AL4130" s="6"/>
      <c r="AM4130" s="6"/>
      <c r="AN4130" s="8"/>
    </row>
    <row r="4131" spans="1:40">
      <c r="A4131" s="725"/>
      <c r="B4131" s="727"/>
      <c r="C4131" s="726"/>
      <c r="D4131" s="726"/>
      <c r="E4131" s="400"/>
      <c r="F4131" s="401"/>
      <c r="G4131" s="400"/>
      <c r="H4131" s="400"/>
      <c r="I4131" s="400"/>
      <c r="J4131" s="409"/>
      <c r="K4131" s="400"/>
      <c r="L4131" s="400"/>
      <c r="M4131" s="400"/>
      <c r="N4131" s="400"/>
      <c r="O4131" s="400"/>
      <c r="P4131" s="400"/>
      <c r="Q4131" s="400"/>
      <c r="R4131" s="400"/>
      <c r="S4131" s="400"/>
      <c r="T4131" s="400"/>
      <c r="V4131" s="403"/>
      <c r="W4131" s="403"/>
      <c r="X4131" s="403"/>
      <c r="Y4131" s="400"/>
      <c r="Z4131" s="400"/>
      <c r="AA4131" s="400"/>
      <c r="AB4131" s="400"/>
      <c r="AC4131" s="400"/>
      <c r="AD4131" s="400"/>
      <c r="AE4131" s="400"/>
      <c r="AF4131" s="400"/>
      <c r="AG4131" s="408"/>
      <c r="AH4131" s="400"/>
      <c r="AI4131" s="400"/>
      <c r="AJ4131" s="400"/>
      <c r="AK4131" s="400"/>
      <c r="AL4131" s="6"/>
      <c r="AM4131" s="6"/>
      <c r="AN4131" s="8"/>
    </row>
    <row r="4132" spans="1:40">
      <c r="A4132" s="725"/>
      <c r="B4132" s="727"/>
      <c r="C4132" s="726"/>
      <c r="D4132" s="726"/>
      <c r="E4132" s="400"/>
      <c r="F4132" s="401"/>
      <c r="G4132" s="400"/>
      <c r="H4132" s="400"/>
      <c r="I4132" s="400"/>
      <c r="J4132" s="409"/>
      <c r="K4132" s="400"/>
      <c r="L4132" s="400"/>
      <c r="M4132" s="400"/>
      <c r="N4132" s="400"/>
      <c r="O4132" s="400"/>
      <c r="P4132" s="400"/>
      <c r="Q4132" s="400"/>
      <c r="R4132" s="400"/>
      <c r="S4132" s="400"/>
      <c r="T4132" s="400"/>
      <c r="V4132" s="403"/>
      <c r="W4132" s="403"/>
      <c r="X4132" s="403"/>
      <c r="Y4132" s="400"/>
      <c r="Z4132" s="400"/>
      <c r="AA4132" s="400"/>
      <c r="AB4132" s="400"/>
      <c r="AC4132" s="400"/>
      <c r="AD4132" s="400"/>
      <c r="AE4132" s="400"/>
      <c r="AF4132" s="400"/>
      <c r="AG4132" s="408"/>
      <c r="AH4132" s="400"/>
      <c r="AI4132" s="400"/>
      <c r="AJ4132" s="400"/>
      <c r="AK4132" s="400"/>
      <c r="AL4132" s="6"/>
      <c r="AM4132" s="6"/>
      <c r="AN4132" s="8"/>
    </row>
    <row r="4133" spans="1:40">
      <c r="A4133" s="725"/>
      <c r="B4133" s="727"/>
      <c r="C4133" s="726"/>
      <c r="D4133" s="726"/>
      <c r="E4133" s="400"/>
      <c r="F4133" s="401"/>
      <c r="G4133" s="400"/>
      <c r="H4133" s="400"/>
      <c r="I4133" s="400"/>
      <c r="J4133" s="409"/>
      <c r="K4133" s="400"/>
      <c r="L4133" s="400"/>
      <c r="M4133" s="400"/>
      <c r="N4133" s="400"/>
      <c r="O4133" s="400"/>
      <c r="P4133" s="400"/>
      <c r="Q4133" s="400"/>
      <c r="R4133" s="400"/>
      <c r="S4133" s="400"/>
      <c r="T4133" s="400"/>
      <c r="V4133" s="403"/>
      <c r="W4133" s="403"/>
      <c r="X4133" s="403"/>
      <c r="Y4133" s="400"/>
      <c r="Z4133" s="400"/>
      <c r="AA4133" s="400"/>
      <c r="AB4133" s="400"/>
      <c r="AC4133" s="400"/>
      <c r="AD4133" s="400"/>
      <c r="AE4133" s="400"/>
      <c r="AF4133" s="400"/>
      <c r="AG4133" s="408"/>
      <c r="AH4133" s="400"/>
      <c r="AI4133" s="400"/>
      <c r="AJ4133" s="400"/>
      <c r="AK4133" s="400"/>
      <c r="AL4133" s="6"/>
      <c r="AM4133" s="6"/>
      <c r="AN4133" s="8"/>
    </row>
    <row r="4134" spans="1:40">
      <c r="A4134" s="725"/>
      <c r="B4134" s="727"/>
      <c r="C4134" s="726"/>
      <c r="D4134" s="726"/>
      <c r="E4134" s="400"/>
      <c r="F4134" s="401"/>
      <c r="G4134" s="400"/>
      <c r="H4134" s="400"/>
      <c r="I4134" s="400"/>
      <c r="J4134" s="409"/>
      <c r="K4134" s="400"/>
      <c r="L4134" s="400"/>
      <c r="M4134" s="400"/>
      <c r="N4134" s="400"/>
      <c r="O4134" s="400"/>
      <c r="P4134" s="400"/>
      <c r="Q4134" s="400"/>
      <c r="R4134" s="400"/>
      <c r="S4134" s="400"/>
      <c r="T4134" s="400"/>
      <c r="V4134" s="403"/>
      <c r="W4134" s="403"/>
      <c r="X4134" s="403"/>
      <c r="Y4134" s="400"/>
      <c r="Z4134" s="400"/>
      <c r="AA4134" s="400"/>
      <c r="AB4134" s="400"/>
      <c r="AC4134" s="400"/>
      <c r="AD4134" s="400"/>
      <c r="AE4134" s="400"/>
      <c r="AF4134" s="400"/>
      <c r="AG4134" s="408"/>
      <c r="AH4134" s="400"/>
      <c r="AI4134" s="400"/>
      <c r="AJ4134" s="400"/>
      <c r="AK4134" s="400"/>
      <c r="AL4134" s="6"/>
      <c r="AM4134" s="6"/>
      <c r="AN4134" s="8"/>
    </row>
    <row r="4135" spans="1:40">
      <c r="A4135" s="725"/>
      <c r="B4135" s="727"/>
      <c r="C4135" s="726"/>
      <c r="D4135" s="726"/>
      <c r="E4135" s="400"/>
      <c r="F4135" s="401"/>
      <c r="G4135" s="400"/>
      <c r="H4135" s="400"/>
      <c r="I4135" s="400"/>
      <c r="J4135" s="409"/>
      <c r="K4135" s="400"/>
      <c r="L4135" s="400"/>
      <c r="M4135" s="400"/>
      <c r="N4135" s="400"/>
      <c r="O4135" s="400"/>
      <c r="P4135" s="400"/>
      <c r="Q4135" s="400"/>
      <c r="R4135" s="400"/>
      <c r="S4135" s="400"/>
      <c r="T4135" s="400"/>
      <c r="V4135" s="403"/>
      <c r="W4135" s="403"/>
      <c r="X4135" s="403"/>
      <c r="Y4135" s="400"/>
      <c r="Z4135" s="400"/>
      <c r="AA4135" s="400"/>
      <c r="AB4135" s="400"/>
      <c r="AC4135" s="400"/>
      <c r="AD4135" s="400"/>
      <c r="AE4135" s="400"/>
      <c r="AF4135" s="400"/>
      <c r="AG4135" s="408"/>
      <c r="AH4135" s="400"/>
      <c r="AI4135" s="400"/>
      <c r="AJ4135" s="400"/>
      <c r="AK4135" s="400"/>
      <c r="AL4135" s="6"/>
      <c r="AM4135" s="6"/>
      <c r="AN4135" s="8"/>
    </row>
    <row r="4136" spans="1:40">
      <c r="A4136" s="725"/>
      <c r="B4136" s="727"/>
      <c r="C4136" s="726"/>
      <c r="D4136" s="726"/>
      <c r="E4136" s="400"/>
      <c r="F4136" s="401"/>
      <c r="G4136" s="400"/>
      <c r="H4136" s="400"/>
      <c r="I4136" s="400"/>
      <c r="J4136" s="409"/>
      <c r="K4136" s="400"/>
      <c r="L4136" s="400"/>
      <c r="M4136" s="400"/>
      <c r="N4136" s="400"/>
      <c r="O4136" s="400"/>
      <c r="P4136" s="400"/>
      <c r="Q4136" s="400"/>
      <c r="R4136" s="400"/>
      <c r="S4136" s="400"/>
      <c r="T4136" s="400"/>
      <c r="V4136" s="403"/>
      <c r="W4136" s="403"/>
      <c r="X4136" s="403"/>
      <c r="Y4136" s="400"/>
      <c r="Z4136" s="400"/>
      <c r="AA4136" s="400"/>
      <c r="AB4136" s="400"/>
      <c r="AC4136" s="400"/>
      <c r="AD4136" s="400"/>
      <c r="AE4136" s="400"/>
      <c r="AF4136" s="400"/>
      <c r="AG4136" s="408"/>
      <c r="AH4136" s="400"/>
      <c r="AI4136" s="400"/>
      <c r="AJ4136" s="400"/>
      <c r="AK4136" s="400"/>
      <c r="AL4136" s="6"/>
      <c r="AM4136" s="6"/>
      <c r="AN4136" s="8"/>
    </row>
    <row r="4137" spans="1:40">
      <c r="A4137" s="725"/>
      <c r="B4137" s="727"/>
      <c r="C4137" s="726"/>
      <c r="D4137" s="726"/>
      <c r="E4137" s="400"/>
      <c r="F4137" s="401"/>
      <c r="G4137" s="400"/>
      <c r="H4137" s="400"/>
      <c r="I4137" s="400"/>
      <c r="J4137" s="409"/>
      <c r="K4137" s="400"/>
      <c r="L4137" s="400"/>
      <c r="M4137" s="400"/>
      <c r="N4137" s="400"/>
      <c r="O4137" s="400"/>
      <c r="P4137" s="400"/>
      <c r="Q4137" s="400"/>
      <c r="R4137" s="400"/>
      <c r="S4137" s="400"/>
      <c r="T4137" s="400"/>
      <c r="V4137" s="403"/>
      <c r="W4137" s="403"/>
      <c r="X4137" s="403"/>
      <c r="Y4137" s="400"/>
      <c r="Z4137" s="400"/>
      <c r="AA4137" s="400"/>
      <c r="AB4137" s="400"/>
      <c r="AC4137" s="400"/>
      <c r="AD4137" s="400"/>
      <c r="AE4137" s="400"/>
      <c r="AF4137" s="400"/>
      <c r="AG4137" s="408"/>
      <c r="AH4137" s="400"/>
      <c r="AI4137" s="400"/>
      <c r="AJ4137" s="400"/>
      <c r="AK4137" s="400"/>
      <c r="AL4137" s="6"/>
      <c r="AM4137" s="6"/>
      <c r="AN4137" s="8"/>
    </row>
    <row r="4138" spans="1:40">
      <c r="A4138" s="725"/>
      <c r="B4138" s="727"/>
      <c r="C4138" s="726"/>
      <c r="D4138" s="726"/>
      <c r="E4138" s="400"/>
      <c r="F4138" s="401"/>
      <c r="G4138" s="400"/>
      <c r="H4138" s="400"/>
      <c r="I4138" s="400"/>
      <c r="J4138" s="409"/>
      <c r="K4138" s="400"/>
      <c r="L4138" s="400"/>
      <c r="M4138" s="400"/>
      <c r="N4138" s="400"/>
      <c r="O4138" s="400"/>
      <c r="P4138" s="400"/>
      <c r="Q4138" s="400"/>
      <c r="R4138" s="400"/>
      <c r="S4138" s="400"/>
      <c r="T4138" s="400"/>
      <c r="V4138" s="403"/>
      <c r="W4138" s="403"/>
      <c r="X4138" s="403"/>
      <c r="Y4138" s="400"/>
      <c r="Z4138" s="400"/>
      <c r="AA4138" s="400"/>
      <c r="AB4138" s="400"/>
      <c r="AC4138" s="400"/>
      <c r="AD4138" s="400"/>
      <c r="AE4138" s="400"/>
      <c r="AF4138" s="400"/>
      <c r="AG4138" s="408"/>
      <c r="AH4138" s="400"/>
      <c r="AI4138" s="400"/>
      <c r="AJ4138" s="400"/>
      <c r="AK4138" s="400"/>
      <c r="AL4138" s="6"/>
      <c r="AM4138" s="6"/>
      <c r="AN4138" s="8"/>
    </row>
    <row r="4139" spans="1:40">
      <c r="A4139" s="725"/>
      <c r="B4139" s="727"/>
      <c r="C4139" s="726"/>
      <c r="D4139" s="726"/>
      <c r="E4139" s="400"/>
      <c r="F4139" s="401"/>
      <c r="G4139" s="400"/>
      <c r="H4139" s="400"/>
      <c r="I4139" s="400"/>
      <c r="J4139" s="409"/>
      <c r="K4139" s="400"/>
      <c r="L4139" s="400"/>
      <c r="M4139" s="400"/>
      <c r="N4139" s="400"/>
      <c r="O4139" s="400"/>
      <c r="P4139" s="400"/>
      <c r="Q4139" s="400"/>
      <c r="R4139" s="400"/>
      <c r="S4139" s="400"/>
      <c r="T4139" s="400"/>
      <c r="V4139" s="403"/>
      <c r="W4139" s="403"/>
      <c r="X4139" s="403"/>
      <c r="Y4139" s="400"/>
      <c r="Z4139" s="400"/>
      <c r="AA4139" s="400"/>
      <c r="AB4139" s="400"/>
      <c r="AC4139" s="400"/>
      <c r="AD4139" s="400"/>
      <c r="AE4139" s="400"/>
      <c r="AF4139" s="400"/>
      <c r="AG4139" s="408"/>
      <c r="AH4139" s="400"/>
      <c r="AI4139" s="400"/>
      <c r="AJ4139" s="400"/>
      <c r="AK4139" s="400"/>
      <c r="AL4139" s="6"/>
      <c r="AM4139" s="6"/>
      <c r="AN4139" s="8"/>
    </row>
    <row r="4140" spans="1:40">
      <c r="A4140" s="725"/>
      <c r="B4140" s="727"/>
      <c r="C4140" s="726"/>
      <c r="D4140" s="726"/>
      <c r="E4140" s="400"/>
      <c r="F4140" s="401"/>
      <c r="G4140" s="400"/>
      <c r="H4140" s="400"/>
      <c r="I4140" s="400"/>
      <c r="J4140" s="409"/>
      <c r="K4140" s="400"/>
      <c r="L4140" s="400"/>
      <c r="M4140" s="400"/>
      <c r="N4140" s="400"/>
      <c r="O4140" s="400"/>
      <c r="P4140" s="400"/>
      <c r="Q4140" s="400"/>
      <c r="R4140" s="400"/>
      <c r="S4140" s="400"/>
      <c r="T4140" s="400"/>
      <c r="V4140" s="403"/>
      <c r="W4140" s="403"/>
      <c r="X4140" s="403"/>
      <c r="Y4140" s="400"/>
      <c r="Z4140" s="400"/>
      <c r="AA4140" s="400"/>
      <c r="AB4140" s="400"/>
      <c r="AC4140" s="400"/>
      <c r="AD4140" s="400"/>
      <c r="AE4140" s="400"/>
      <c r="AF4140" s="400"/>
      <c r="AG4140" s="408"/>
      <c r="AH4140" s="400"/>
      <c r="AI4140" s="400"/>
      <c r="AJ4140" s="400"/>
      <c r="AK4140" s="400"/>
      <c r="AL4140" s="6"/>
      <c r="AM4140" s="6"/>
      <c r="AN4140" s="8"/>
    </row>
    <row r="4141" spans="1:40">
      <c r="A4141" s="725"/>
      <c r="B4141" s="727"/>
      <c r="C4141" s="726"/>
      <c r="D4141" s="726"/>
      <c r="E4141" s="400"/>
      <c r="F4141" s="401"/>
      <c r="G4141" s="400"/>
      <c r="H4141" s="400"/>
      <c r="I4141" s="400"/>
      <c r="J4141" s="409"/>
      <c r="K4141" s="400"/>
      <c r="L4141" s="400"/>
      <c r="M4141" s="400"/>
      <c r="N4141" s="400"/>
      <c r="O4141" s="400"/>
      <c r="P4141" s="400"/>
      <c r="Q4141" s="400"/>
      <c r="R4141" s="400"/>
      <c r="S4141" s="400"/>
      <c r="T4141" s="400"/>
      <c r="V4141" s="403"/>
      <c r="W4141" s="403"/>
      <c r="X4141" s="403"/>
      <c r="Y4141" s="400"/>
      <c r="Z4141" s="400"/>
      <c r="AA4141" s="400"/>
      <c r="AB4141" s="400"/>
      <c r="AC4141" s="400"/>
      <c r="AD4141" s="400"/>
      <c r="AE4141" s="400"/>
      <c r="AF4141" s="400"/>
      <c r="AG4141" s="408"/>
      <c r="AH4141" s="400"/>
      <c r="AI4141" s="400"/>
      <c r="AJ4141" s="400"/>
      <c r="AK4141" s="400"/>
      <c r="AL4141" s="6"/>
      <c r="AM4141" s="6"/>
      <c r="AN4141" s="8"/>
    </row>
    <row r="4142" spans="1:40">
      <c r="A4142" s="725"/>
      <c r="B4142" s="727"/>
      <c r="C4142" s="726"/>
      <c r="D4142" s="726"/>
      <c r="E4142" s="400"/>
      <c r="F4142" s="401"/>
      <c r="G4142" s="400"/>
      <c r="H4142" s="400"/>
      <c r="I4142" s="400"/>
      <c r="J4142" s="409"/>
      <c r="K4142" s="400"/>
      <c r="L4142" s="400"/>
      <c r="M4142" s="400"/>
      <c r="N4142" s="400"/>
      <c r="O4142" s="400"/>
      <c r="P4142" s="400"/>
      <c r="Q4142" s="400"/>
      <c r="R4142" s="400"/>
      <c r="S4142" s="400"/>
      <c r="T4142" s="400"/>
      <c r="W4142" s="403"/>
      <c r="X4142" s="403"/>
      <c r="Y4142" s="400"/>
      <c r="Z4142" s="400"/>
      <c r="AA4142" s="400"/>
      <c r="AB4142" s="400"/>
      <c r="AC4142" s="400"/>
      <c r="AD4142" s="400"/>
      <c r="AE4142" s="400"/>
      <c r="AF4142" s="400"/>
      <c r="AG4142" s="408"/>
      <c r="AH4142" s="400"/>
      <c r="AI4142" s="400"/>
      <c r="AJ4142" s="400"/>
      <c r="AK4142" s="400"/>
      <c r="AL4142" s="6"/>
      <c r="AM4142" s="6"/>
      <c r="AN4142" s="8"/>
    </row>
    <row r="4143" spans="1:40">
      <c r="A4143" s="725"/>
      <c r="B4143" s="727"/>
      <c r="C4143" s="726"/>
      <c r="D4143" s="726"/>
      <c r="E4143" s="400"/>
      <c r="F4143" s="401"/>
      <c r="G4143" s="400"/>
      <c r="H4143" s="400"/>
      <c r="I4143" s="400"/>
      <c r="J4143" s="409"/>
      <c r="K4143" s="400"/>
      <c r="L4143" s="400"/>
      <c r="M4143" s="400"/>
      <c r="N4143" s="400"/>
      <c r="O4143" s="400"/>
      <c r="P4143" s="400"/>
      <c r="Q4143" s="400"/>
      <c r="R4143" s="400"/>
      <c r="S4143" s="400"/>
      <c r="T4143" s="400"/>
      <c r="V4143" s="403"/>
      <c r="W4143" s="403"/>
      <c r="X4143" s="403"/>
      <c r="Y4143" s="400"/>
      <c r="Z4143" s="400"/>
      <c r="AA4143" s="400"/>
      <c r="AB4143" s="400"/>
      <c r="AC4143" s="400"/>
      <c r="AD4143" s="400"/>
      <c r="AE4143" s="400"/>
      <c r="AF4143" s="400"/>
      <c r="AG4143" s="408"/>
      <c r="AH4143" s="400"/>
      <c r="AI4143" s="400"/>
      <c r="AJ4143" s="400"/>
      <c r="AK4143" s="400"/>
      <c r="AL4143" s="6"/>
      <c r="AM4143" s="6"/>
      <c r="AN4143" s="8"/>
    </row>
    <row r="4144" spans="1:40">
      <c r="A4144" s="725"/>
      <c r="B4144" s="727"/>
      <c r="C4144" s="726"/>
      <c r="D4144" s="726"/>
      <c r="E4144" s="400"/>
      <c r="F4144" s="401"/>
      <c r="G4144" s="400"/>
      <c r="H4144" s="400"/>
      <c r="I4144" s="400"/>
      <c r="J4144" s="409"/>
      <c r="K4144" s="400"/>
      <c r="L4144" s="400"/>
      <c r="M4144" s="400"/>
      <c r="N4144" s="400"/>
      <c r="O4144" s="400"/>
      <c r="P4144" s="400"/>
      <c r="Q4144" s="400"/>
      <c r="R4144" s="400"/>
      <c r="S4144" s="400"/>
      <c r="T4144" s="400"/>
      <c r="V4144" s="403"/>
      <c r="W4144" s="403"/>
      <c r="X4144" s="403"/>
      <c r="Y4144" s="400"/>
      <c r="Z4144" s="400"/>
      <c r="AA4144" s="400"/>
      <c r="AB4144" s="400"/>
      <c r="AC4144" s="400"/>
      <c r="AD4144" s="400"/>
      <c r="AE4144" s="400"/>
      <c r="AF4144" s="400"/>
      <c r="AG4144" s="408"/>
      <c r="AH4144" s="400"/>
      <c r="AI4144" s="400"/>
      <c r="AJ4144" s="400"/>
      <c r="AK4144" s="400"/>
      <c r="AL4144" s="6"/>
      <c r="AM4144" s="6"/>
      <c r="AN4144" s="8"/>
    </row>
    <row r="4145" spans="1:40">
      <c r="A4145" s="725"/>
      <c r="B4145" s="727"/>
      <c r="C4145" s="726"/>
      <c r="D4145" s="726"/>
      <c r="E4145" s="400"/>
      <c r="F4145" s="401"/>
      <c r="G4145" s="400"/>
      <c r="H4145" s="400"/>
      <c r="I4145" s="400"/>
      <c r="J4145" s="409"/>
      <c r="K4145" s="400"/>
      <c r="L4145" s="400"/>
      <c r="M4145" s="400"/>
      <c r="N4145" s="400"/>
      <c r="O4145" s="400"/>
      <c r="P4145" s="400"/>
      <c r="Q4145" s="400"/>
      <c r="R4145" s="400"/>
      <c r="S4145" s="400"/>
      <c r="T4145" s="400"/>
      <c r="V4145" s="403"/>
      <c r="W4145" s="403"/>
      <c r="X4145" s="403"/>
      <c r="Y4145" s="400"/>
      <c r="Z4145" s="400"/>
      <c r="AA4145" s="400"/>
      <c r="AB4145" s="400"/>
      <c r="AC4145" s="400"/>
      <c r="AD4145" s="400"/>
      <c r="AE4145" s="400"/>
      <c r="AF4145" s="400"/>
      <c r="AG4145" s="408"/>
      <c r="AH4145" s="400"/>
      <c r="AI4145" s="400"/>
      <c r="AJ4145" s="400"/>
      <c r="AK4145" s="400"/>
      <c r="AL4145" s="6"/>
      <c r="AM4145" s="6"/>
      <c r="AN4145" s="8"/>
    </row>
    <row r="4146" spans="1:40">
      <c r="A4146" s="725"/>
      <c r="B4146" s="727"/>
      <c r="C4146" s="726"/>
      <c r="D4146" s="726"/>
      <c r="E4146" s="400"/>
      <c r="F4146" s="401"/>
      <c r="G4146" s="400"/>
      <c r="H4146" s="400"/>
      <c r="I4146" s="400"/>
      <c r="J4146" s="409"/>
      <c r="K4146" s="400"/>
      <c r="L4146" s="400"/>
      <c r="M4146" s="400"/>
      <c r="N4146" s="400"/>
      <c r="O4146" s="400"/>
      <c r="P4146" s="400"/>
      <c r="Q4146" s="400"/>
      <c r="R4146" s="400"/>
      <c r="S4146" s="400"/>
      <c r="T4146" s="400"/>
      <c r="V4146" s="403"/>
      <c r="W4146" s="403"/>
      <c r="X4146" s="403"/>
      <c r="Y4146" s="400"/>
      <c r="Z4146" s="400"/>
      <c r="AA4146" s="400"/>
      <c r="AB4146" s="400"/>
      <c r="AC4146" s="400"/>
      <c r="AD4146" s="400"/>
      <c r="AE4146" s="400"/>
      <c r="AF4146" s="400"/>
      <c r="AG4146" s="408"/>
      <c r="AH4146" s="400"/>
      <c r="AI4146" s="400"/>
      <c r="AJ4146" s="400"/>
      <c r="AK4146" s="400"/>
      <c r="AL4146" s="6"/>
      <c r="AM4146" s="6"/>
      <c r="AN4146" s="8"/>
    </row>
    <row r="4147" spans="1:40">
      <c r="A4147" s="725"/>
      <c r="B4147" s="727"/>
      <c r="C4147" s="726"/>
      <c r="D4147" s="726"/>
      <c r="E4147" s="400"/>
      <c r="F4147" s="401"/>
      <c r="G4147" s="400"/>
      <c r="H4147" s="400"/>
      <c r="I4147" s="400"/>
      <c r="J4147" s="409"/>
      <c r="K4147" s="400"/>
      <c r="L4147" s="400"/>
      <c r="M4147" s="400"/>
      <c r="N4147" s="400"/>
      <c r="O4147" s="400"/>
      <c r="P4147" s="400"/>
      <c r="Q4147" s="400"/>
      <c r="R4147" s="400"/>
      <c r="S4147" s="400"/>
      <c r="T4147" s="400"/>
      <c r="V4147" s="403"/>
      <c r="W4147" s="403"/>
      <c r="X4147" s="403"/>
      <c r="Y4147" s="400"/>
      <c r="Z4147" s="400"/>
      <c r="AA4147" s="400"/>
      <c r="AB4147" s="400"/>
      <c r="AC4147" s="400"/>
      <c r="AD4147" s="400"/>
      <c r="AE4147" s="400"/>
      <c r="AF4147" s="400"/>
      <c r="AG4147" s="408"/>
      <c r="AH4147" s="400"/>
      <c r="AI4147" s="400"/>
      <c r="AJ4147" s="400"/>
      <c r="AK4147" s="400"/>
      <c r="AL4147" s="6"/>
      <c r="AM4147" s="6"/>
      <c r="AN4147" s="8"/>
    </row>
    <row r="4148" spans="1:40">
      <c r="A4148" s="725"/>
      <c r="B4148" s="727"/>
      <c r="C4148" s="726"/>
      <c r="D4148" s="726"/>
      <c r="E4148" s="400"/>
      <c r="F4148" s="401"/>
      <c r="G4148" s="400"/>
      <c r="H4148" s="400"/>
      <c r="I4148" s="400"/>
      <c r="J4148" s="409"/>
      <c r="K4148" s="400"/>
      <c r="L4148" s="400"/>
      <c r="M4148" s="400"/>
      <c r="N4148" s="400"/>
      <c r="O4148" s="400"/>
      <c r="P4148" s="400"/>
      <c r="Q4148" s="400"/>
      <c r="R4148" s="400"/>
      <c r="S4148" s="400"/>
      <c r="T4148" s="400"/>
      <c r="V4148" s="403"/>
      <c r="W4148" s="403"/>
      <c r="X4148" s="403"/>
      <c r="Y4148" s="400"/>
      <c r="Z4148" s="400"/>
      <c r="AA4148" s="400"/>
      <c r="AB4148" s="400"/>
      <c r="AC4148" s="400"/>
      <c r="AD4148" s="400"/>
      <c r="AE4148" s="400"/>
      <c r="AF4148" s="400"/>
      <c r="AG4148" s="408"/>
      <c r="AH4148" s="400"/>
      <c r="AI4148" s="400"/>
      <c r="AJ4148" s="400"/>
      <c r="AK4148" s="400"/>
      <c r="AL4148" s="6"/>
      <c r="AM4148" s="6"/>
      <c r="AN4148" s="8"/>
    </row>
    <row r="4149" spans="1:40">
      <c r="A4149" s="725"/>
      <c r="B4149" s="727"/>
      <c r="C4149" s="726"/>
      <c r="D4149" s="726"/>
      <c r="E4149" s="400"/>
      <c r="F4149" s="401"/>
      <c r="G4149" s="400"/>
      <c r="H4149" s="400"/>
      <c r="I4149" s="400"/>
      <c r="J4149" s="409"/>
      <c r="K4149" s="400"/>
      <c r="L4149" s="400"/>
      <c r="M4149" s="400"/>
      <c r="N4149" s="400"/>
      <c r="O4149" s="400"/>
      <c r="P4149" s="400"/>
      <c r="Q4149" s="400"/>
      <c r="R4149" s="400"/>
      <c r="S4149" s="400"/>
      <c r="T4149" s="400"/>
      <c r="V4149" s="403"/>
      <c r="W4149" s="403"/>
      <c r="X4149" s="403"/>
      <c r="Y4149" s="400"/>
      <c r="Z4149" s="400"/>
      <c r="AA4149" s="400"/>
      <c r="AB4149" s="400"/>
      <c r="AC4149" s="400"/>
      <c r="AD4149" s="400"/>
      <c r="AE4149" s="400"/>
      <c r="AF4149" s="400"/>
      <c r="AG4149" s="408"/>
      <c r="AH4149" s="400"/>
      <c r="AI4149" s="400"/>
      <c r="AJ4149" s="400"/>
      <c r="AK4149" s="400"/>
      <c r="AL4149" s="6"/>
      <c r="AM4149" s="6"/>
      <c r="AN4149" s="8"/>
    </row>
    <row r="4150" spans="1:40">
      <c r="A4150" s="725"/>
      <c r="B4150" s="727"/>
      <c r="C4150" s="726"/>
      <c r="D4150" s="726"/>
      <c r="E4150" s="400"/>
      <c r="F4150" s="401"/>
      <c r="G4150" s="400"/>
      <c r="H4150" s="400"/>
      <c r="I4150" s="400"/>
      <c r="J4150" s="409"/>
      <c r="K4150" s="400"/>
      <c r="L4150" s="400"/>
      <c r="M4150" s="400"/>
      <c r="N4150" s="400"/>
      <c r="O4150" s="400"/>
      <c r="P4150" s="400"/>
      <c r="Q4150" s="400"/>
      <c r="R4150" s="400"/>
      <c r="S4150" s="400"/>
      <c r="T4150" s="400"/>
      <c r="V4150" s="403"/>
      <c r="W4150" s="403"/>
      <c r="X4150" s="403"/>
      <c r="Y4150" s="400"/>
      <c r="Z4150" s="400"/>
      <c r="AA4150" s="400"/>
      <c r="AB4150" s="400"/>
      <c r="AC4150" s="400"/>
      <c r="AD4150" s="400"/>
      <c r="AE4150" s="400"/>
      <c r="AF4150" s="400"/>
      <c r="AG4150" s="408"/>
      <c r="AH4150" s="400"/>
      <c r="AI4150" s="400"/>
      <c r="AJ4150" s="400"/>
      <c r="AK4150" s="400"/>
      <c r="AL4150" s="6"/>
      <c r="AM4150" s="6"/>
      <c r="AN4150" s="8"/>
    </row>
    <row r="4151" spans="1:40">
      <c r="A4151" s="725"/>
      <c r="B4151" s="727"/>
      <c r="C4151" s="726"/>
      <c r="D4151" s="726"/>
      <c r="E4151" s="400"/>
      <c r="F4151" s="401"/>
      <c r="G4151" s="400"/>
      <c r="H4151" s="400"/>
      <c r="I4151" s="400"/>
      <c r="J4151" s="409"/>
      <c r="K4151" s="400"/>
      <c r="L4151" s="400"/>
      <c r="M4151" s="400"/>
      <c r="N4151" s="400"/>
      <c r="O4151" s="400"/>
      <c r="P4151" s="400"/>
      <c r="Q4151" s="400"/>
      <c r="R4151" s="400"/>
      <c r="S4151" s="400"/>
      <c r="T4151" s="400"/>
      <c r="V4151" s="403"/>
      <c r="W4151" s="403"/>
      <c r="X4151" s="403"/>
      <c r="Y4151" s="400"/>
      <c r="Z4151" s="400"/>
      <c r="AA4151" s="400"/>
      <c r="AB4151" s="400"/>
      <c r="AC4151" s="400"/>
      <c r="AD4151" s="400"/>
      <c r="AE4151" s="400"/>
      <c r="AF4151" s="400"/>
      <c r="AG4151" s="408"/>
      <c r="AH4151" s="400"/>
      <c r="AI4151" s="400"/>
      <c r="AJ4151" s="400"/>
      <c r="AK4151" s="400"/>
      <c r="AL4151" s="6"/>
      <c r="AM4151" s="6"/>
      <c r="AN4151" s="8"/>
    </row>
    <row r="4152" spans="1:40">
      <c r="A4152" s="725"/>
      <c r="B4152" s="727"/>
      <c r="C4152" s="726"/>
      <c r="D4152" s="726"/>
      <c r="E4152" s="400"/>
      <c r="F4152" s="401"/>
      <c r="G4152" s="400"/>
      <c r="H4152" s="400"/>
      <c r="I4152" s="400"/>
      <c r="J4152" s="409"/>
      <c r="K4152" s="400"/>
      <c r="L4152" s="400"/>
      <c r="M4152" s="400"/>
      <c r="N4152" s="400"/>
      <c r="O4152" s="400"/>
      <c r="P4152" s="400"/>
      <c r="Q4152" s="400"/>
      <c r="R4152" s="400"/>
      <c r="S4152" s="400"/>
      <c r="T4152" s="400"/>
      <c r="V4152" s="403"/>
      <c r="W4152" s="403"/>
      <c r="X4152" s="403"/>
      <c r="Y4152" s="400"/>
      <c r="Z4152" s="400"/>
      <c r="AA4152" s="400"/>
      <c r="AB4152" s="400"/>
      <c r="AC4152" s="400"/>
      <c r="AD4152" s="400"/>
      <c r="AE4152" s="400"/>
      <c r="AF4152" s="400"/>
      <c r="AG4152" s="408"/>
      <c r="AH4152" s="400"/>
      <c r="AI4152" s="400"/>
      <c r="AJ4152" s="400"/>
      <c r="AK4152" s="400"/>
      <c r="AL4152" s="6"/>
      <c r="AM4152" s="6"/>
      <c r="AN4152" s="8"/>
    </row>
    <row r="4153" spans="1:40">
      <c r="A4153" s="725"/>
      <c r="B4153" s="727"/>
      <c r="C4153" s="726"/>
      <c r="D4153" s="726"/>
      <c r="E4153" s="400"/>
      <c r="F4153" s="401"/>
      <c r="G4153" s="400"/>
      <c r="H4153" s="400"/>
      <c r="I4153" s="400"/>
      <c r="J4153" s="409"/>
      <c r="K4153" s="400"/>
      <c r="L4153" s="400"/>
      <c r="M4153" s="400"/>
      <c r="N4153" s="400"/>
      <c r="O4153" s="400"/>
      <c r="P4153" s="400"/>
      <c r="Q4153" s="400"/>
      <c r="R4153" s="400"/>
      <c r="S4153" s="400"/>
      <c r="T4153" s="400"/>
      <c r="V4153" s="403"/>
      <c r="W4153" s="403"/>
      <c r="X4153" s="403"/>
      <c r="Y4153" s="400"/>
      <c r="Z4153" s="400"/>
      <c r="AA4153" s="400"/>
      <c r="AB4153" s="400"/>
      <c r="AC4153" s="400"/>
      <c r="AD4153" s="400"/>
      <c r="AE4153" s="400"/>
      <c r="AF4153" s="400"/>
      <c r="AG4153" s="408"/>
      <c r="AH4153" s="400"/>
      <c r="AI4153" s="400"/>
      <c r="AJ4153" s="400"/>
      <c r="AK4153" s="400"/>
      <c r="AL4153" s="6"/>
      <c r="AM4153" s="6"/>
      <c r="AN4153" s="8"/>
    </row>
    <row r="4154" spans="1:40">
      <c r="A4154" s="725"/>
      <c r="B4154" s="727"/>
      <c r="C4154" s="726"/>
      <c r="D4154" s="726"/>
      <c r="E4154" s="400"/>
      <c r="F4154" s="401"/>
      <c r="G4154" s="400"/>
      <c r="H4154" s="400"/>
      <c r="I4154" s="400"/>
      <c r="J4154" s="409"/>
      <c r="K4154" s="400"/>
      <c r="L4154" s="400"/>
      <c r="M4154" s="400"/>
      <c r="N4154" s="400"/>
      <c r="O4154" s="400"/>
      <c r="P4154" s="400"/>
      <c r="Q4154" s="400"/>
      <c r="R4154" s="400"/>
      <c r="S4154" s="400"/>
      <c r="T4154" s="400"/>
      <c r="V4154" s="403"/>
      <c r="W4154" s="403"/>
      <c r="X4154" s="403"/>
      <c r="Y4154" s="400"/>
      <c r="Z4154" s="400"/>
      <c r="AA4154" s="400"/>
      <c r="AB4154" s="400"/>
      <c r="AC4154" s="400"/>
      <c r="AD4154" s="400"/>
      <c r="AE4154" s="400"/>
      <c r="AF4154" s="400"/>
      <c r="AG4154" s="408"/>
      <c r="AH4154" s="400"/>
      <c r="AI4154" s="400"/>
      <c r="AJ4154" s="400"/>
      <c r="AK4154" s="400"/>
      <c r="AL4154" s="6"/>
      <c r="AM4154" s="6"/>
      <c r="AN4154" s="8"/>
    </row>
    <row r="4155" spans="1:40">
      <c r="A4155" s="725"/>
      <c r="B4155" s="727"/>
      <c r="C4155" s="726"/>
      <c r="D4155" s="726"/>
      <c r="E4155" s="400"/>
      <c r="F4155" s="401"/>
      <c r="G4155" s="400"/>
      <c r="H4155" s="400"/>
      <c r="I4155" s="400"/>
      <c r="J4155" s="409"/>
      <c r="K4155" s="400"/>
      <c r="L4155" s="400"/>
      <c r="M4155" s="400"/>
      <c r="N4155" s="400"/>
      <c r="O4155" s="400"/>
      <c r="P4155" s="400"/>
      <c r="Q4155" s="400"/>
      <c r="R4155" s="400"/>
      <c r="S4155" s="400"/>
      <c r="T4155" s="400"/>
      <c r="V4155" s="403"/>
      <c r="W4155" s="403"/>
      <c r="X4155" s="403"/>
      <c r="Y4155" s="400"/>
      <c r="Z4155" s="400"/>
      <c r="AA4155" s="400"/>
      <c r="AB4155" s="400"/>
      <c r="AC4155" s="400"/>
      <c r="AD4155" s="400"/>
      <c r="AE4155" s="400"/>
      <c r="AF4155" s="400"/>
      <c r="AG4155" s="408"/>
      <c r="AH4155" s="400"/>
      <c r="AI4155" s="400"/>
      <c r="AJ4155" s="400"/>
      <c r="AK4155" s="400"/>
      <c r="AL4155" s="6"/>
      <c r="AM4155" s="6"/>
      <c r="AN4155" s="8"/>
    </row>
    <row r="4156" spans="1:40">
      <c r="A4156" s="725"/>
      <c r="B4156" s="727"/>
      <c r="C4156" s="726"/>
      <c r="D4156" s="726"/>
      <c r="E4156" s="400"/>
      <c r="F4156" s="401"/>
      <c r="G4156" s="400"/>
      <c r="H4156" s="400"/>
      <c r="I4156" s="400"/>
      <c r="J4156" s="409"/>
      <c r="K4156" s="400"/>
      <c r="L4156" s="400"/>
      <c r="M4156" s="400"/>
      <c r="N4156" s="400"/>
      <c r="O4156" s="400"/>
      <c r="P4156" s="400"/>
      <c r="Q4156" s="400"/>
      <c r="R4156" s="400"/>
      <c r="S4156" s="400"/>
      <c r="T4156" s="400"/>
      <c r="V4156" s="403"/>
      <c r="W4156" s="403"/>
      <c r="X4156" s="403"/>
      <c r="Y4156" s="400"/>
      <c r="Z4156" s="400"/>
      <c r="AA4156" s="400"/>
      <c r="AB4156" s="400"/>
      <c r="AC4156" s="400"/>
      <c r="AD4156" s="400"/>
      <c r="AE4156" s="400"/>
      <c r="AF4156" s="400"/>
      <c r="AG4156" s="408"/>
      <c r="AH4156" s="400"/>
      <c r="AI4156" s="400"/>
      <c r="AJ4156" s="400"/>
      <c r="AK4156" s="400"/>
      <c r="AL4156" s="6"/>
      <c r="AM4156" s="6"/>
      <c r="AN4156" s="8"/>
    </row>
    <row r="4157" spans="1:40">
      <c r="A4157" s="725"/>
      <c r="B4157" s="727"/>
      <c r="C4157" s="726"/>
      <c r="D4157" s="726"/>
      <c r="E4157" s="400"/>
      <c r="F4157" s="401"/>
      <c r="G4157" s="400"/>
      <c r="H4157" s="400"/>
      <c r="I4157" s="400"/>
      <c r="J4157" s="409"/>
      <c r="K4157" s="400"/>
      <c r="L4157" s="400"/>
      <c r="M4157" s="400"/>
      <c r="N4157" s="400"/>
      <c r="O4157" s="400"/>
      <c r="P4157" s="400"/>
      <c r="Q4157" s="400"/>
      <c r="R4157" s="400"/>
      <c r="S4157" s="400"/>
      <c r="T4157" s="400"/>
      <c r="V4157" s="403"/>
      <c r="W4157" s="403"/>
      <c r="X4157" s="403"/>
      <c r="Y4157" s="400"/>
      <c r="Z4157" s="400"/>
      <c r="AA4157" s="400"/>
      <c r="AB4157" s="400"/>
      <c r="AC4157" s="400"/>
      <c r="AD4157" s="400"/>
      <c r="AE4157" s="400"/>
      <c r="AF4157" s="400"/>
      <c r="AG4157" s="408"/>
      <c r="AH4157" s="400"/>
      <c r="AI4157" s="400"/>
      <c r="AJ4157" s="400"/>
      <c r="AK4157" s="400"/>
      <c r="AL4157" s="6"/>
      <c r="AM4157" s="6"/>
      <c r="AN4157" s="8"/>
    </row>
    <row r="4158" spans="1:40">
      <c r="A4158" s="725"/>
      <c r="B4158" s="727"/>
      <c r="C4158" s="726"/>
      <c r="D4158" s="726"/>
      <c r="E4158" s="400"/>
      <c r="F4158" s="401"/>
      <c r="G4158" s="400"/>
      <c r="H4158" s="400"/>
      <c r="I4158" s="400"/>
      <c r="J4158" s="409"/>
      <c r="K4158" s="400"/>
      <c r="L4158" s="400"/>
      <c r="M4158" s="400"/>
      <c r="N4158" s="400"/>
      <c r="O4158" s="400"/>
      <c r="P4158" s="400"/>
      <c r="Q4158" s="400"/>
      <c r="R4158" s="400"/>
      <c r="S4158" s="400"/>
      <c r="T4158" s="400"/>
      <c r="V4158" s="403"/>
      <c r="W4158" s="403"/>
      <c r="X4158" s="403"/>
      <c r="Y4158" s="400"/>
      <c r="Z4158" s="400"/>
      <c r="AA4158" s="400"/>
      <c r="AB4158" s="400"/>
      <c r="AC4158" s="400"/>
      <c r="AD4158" s="400"/>
      <c r="AE4158" s="400"/>
      <c r="AF4158" s="400"/>
      <c r="AG4158" s="408"/>
      <c r="AH4158" s="400"/>
      <c r="AI4158" s="400"/>
      <c r="AJ4158" s="400"/>
      <c r="AK4158" s="400"/>
      <c r="AL4158" s="6"/>
      <c r="AM4158" s="6"/>
      <c r="AN4158" s="8"/>
    </row>
    <row r="4159" spans="1:40">
      <c r="A4159" s="725"/>
      <c r="B4159" s="727"/>
      <c r="C4159" s="726"/>
      <c r="D4159" s="726"/>
      <c r="E4159" s="400"/>
      <c r="F4159" s="401"/>
      <c r="G4159" s="400"/>
      <c r="H4159" s="400"/>
      <c r="I4159" s="400"/>
      <c r="J4159" s="409"/>
      <c r="K4159" s="400"/>
      <c r="L4159" s="400"/>
      <c r="M4159" s="400"/>
      <c r="N4159" s="400"/>
      <c r="O4159" s="400"/>
      <c r="P4159" s="400"/>
      <c r="Q4159" s="400"/>
      <c r="R4159" s="400"/>
      <c r="S4159" s="400"/>
      <c r="T4159" s="400"/>
      <c r="V4159" s="403"/>
      <c r="W4159" s="403"/>
      <c r="X4159" s="403"/>
      <c r="Y4159" s="400"/>
      <c r="Z4159" s="400"/>
      <c r="AA4159" s="400"/>
      <c r="AB4159" s="400"/>
      <c r="AC4159" s="400"/>
      <c r="AD4159" s="400"/>
      <c r="AE4159" s="400"/>
      <c r="AF4159" s="400"/>
      <c r="AG4159" s="408"/>
      <c r="AH4159" s="400"/>
      <c r="AI4159" s="400"/>
      <c r="AJ4159" s="400"/>
      <c r="AK4159" s="400"/>
      <c r="AL4159" s="6"/>
      <c r="AM4159" s="6"/>
      <c r="AN4159" s="8"/>
    </row>
    <row r="4160" spans="1:40">
      <c r="A4160" s="725"/>
      <c r="B4160" s="727"/>
      <c r="C4160" s="726"/>
      <c r="D4160" s="726"/>
      <c r="E4160" s="400"/>
      <c r="F4160" s="401"/>
      <c r="G4160" s="400"/>
      <c r="H4160" s="400"/>
      <c r="I4160" s="400"/>
      <c r="J4160" s="409"/>
      <c r="K4160" s="400"/>
      <c r="L4160" s="400"/>
      <c r="M4160" s="400"/>
      <c r="N4160" s="400"/>
      <c r="O4160" s="400"/>
      <c r="P4160" s="400"/>
      <c r="Q4160" s="400"/>
      <c r="R4160" s="400"/>
      <c r="S4160" s="400"/>
      <c r="T4160" s="400"/>
      <c r="V4160" s="403"/>
      <c r="W4160" s="403"/>
      <c r="X4160" s="403"/>
      <c r="Y4160" s="400"/>
      <c r="Z4160" s="400"/>
      <c r="AA4160" s="400"/>
      <c r="AB4160" s="400"/>
      <c r="AC4160" s="400"/>
      <c r="AD4160" s="400"/>
      <c r="AE4160" s="400"/>
      <c r="AF4160" s="400"/>
      <c r="AG4160" s="408"/>
      <c r="AH4160" s="400"/>
      <c r="AI4160" s="400"/>
      <c r="AJ4160" s="400"/>
      <c r="AK4160" s="400"/>
      <c r="AL4160" s="6"/>
      <c r="AM4160" s="6"/>
      <c r="AN4160" s="8"/>
    </row>
    <row r="4161" spans="1:40">
      <c r="A4161" s="725"/>
      <c r="B4161" s="727"/>
      <c r="C4161" s="726"/>
      <c r="D4161" s="726"/>
      <c r="E4161" s="400"/>
      <c r="F4161" s="401"/>
      <c r="G4161" s="400"/>
      <c r="H4161" s="400"/>
      <c r="I4161" s="400"/>
      <c r="J4161" s="409"/>
      <c r="K4161" s="400"/>
      <c r="L4161" s="400"/>
      <c r="M4161" s="400"/>
      <c r="N4161" s="400"/>
      <c r="O4161" s="400"/>
      <c r="P4161" s="400"/>
      <c r="Q4161" s="400"/>
      <c r="R4161" s="400"/>
      <c r="S4161" s="400"/>
      <c r="T4161" s="400"/>
      <c r="V4161" s="403"/>
      <c r="W4161" s="403"/>
      <c r="X4161" s="403"/>
      <c r="Y4161" s="400"/>
      <c r="Z4161" s="400"/>
      <c r="AA4161" s="400"/>
      <c r="AB4161" s="400"/>
      <c r="AC4161" s="400"/>
      <c r="AD4161" s="400"/>
      <c r="AE4161" s="400"/>
      <c r="AF4161" s="400"/>
      <c r="AG4161" s="408"/>
      <c r="AH4161" s="400"/>
      <c r="AI4161" s="400"/>
      <c r="AJ4161" s="400"/>
      <c r="AK4161" s="400"/>
      <c r="AL4161" s="6"/>
      <c r="AM4161" s="6"/>
      <c r="AN4161" s="8"/>
    </row>
    <row r="4162" spans="1:40">
      <c r="A4162" s="725"/>
      <c r="B4162" s="727"/>
      <c r="C4162" s="726"/>
      <c r="D4162" s="726"/>
      <c r="E4162" s="400"/>
      <c r="F4162" s="401"/>
      <c r="G4162" s="400"/>
      <c r="H4162" s="400"/>
      <c r="I4162" s="400"/>
      <c r="J4162" s="409"/>
      <c r="K4162" s="400"/>
      <c r="L4162" s="400"/>
      <c r="M4162" s="400"/>
      <c r="N4162" s="400"/>
      <c r="O4162" s="400"/>
      <c r="P4162" s="400"/>
      <c r="Q4162" s="400"/>
      <c r="R4162" s="400"/>
      <c r="S4162" s="400"/>
      <c r="T4162" s="400"/>
      <c r="W4162" s="403"/>
      <c r="X4162" s="403"/>
      <c r="Y4162" s="400"/>
      <c r="Z4162" s="400"/>
      <c r="AA4162" s="400"/>
      <c r="AB4162" s="400"/>
      <c r="AC4162" s="400"/>
      <c r="AD4162" s="400"/>
      <c r="AE4162" s="400"/>
      <c r="AF4162" s="400"/>
      <c r="AG4162" s="408"/>
      <c r="AH4162" s="400"/>
      <c r="AI4162" s="400"/>
      <c r="AJ4162" s="400"/>
      <c r="AK4162" s="400"/>
      <c r="AL4162" s="6"/>
      <c r="AM4162" s="6"/>
      <c r="AN4162" s="8"/>
    </row>
    <row r="4163" spans="1:40">
      <c r="A4163" s="725"/>
      <c r="B4163" s="727"/>
      <c r="C4163" s="726"/>
      <c r="D4163" s="726"/>
      <c r="E4163" s="400"/>
      <c r="F4163" s="401"/>
      <c r="G4163" s="400"/>
      <c r="H4163" s="400"/>
      <c r="I4163" s="400"/>
      <c r="J4163" s="409"/>
      <c r="K4163" s="400"/>
      <c r="L4163" s="400"/>
      <c r="M4163" s="400"/>
      <c r="N4163" s="400"/>
      <c r="O4163" s="400"/>
      <c r="P4163" s="400"/>
      <c r="Q4163" s="400"/>
      <c r="R4163" s="400"/>
      <c r="S4163" s="400"/>
      <c r="T4163" s="400"/>
      <c r="V4163" s="403"/>
      <c r="W4163" s="403"/>
      <c r="X4163" s="403"/>
      <c r="Y4163" s="400"/>
      <c r="Z4163" s="400"/>
      <c r="AA4163" s="400"/>
      <c r="AB4163" s="400"/>
      <c r="AC4163" s="400"/>
      <c r="AD4163" s="400"/>
      <c r="AE4163" s="400"/>
      <c r="AF4163" s="400"/>
      <c r="AG4163" s="408"/>
      <c r="AH4163" s="400"/>
      <c r="AI4163" s="400"/>
      <c r="AJ4163" s="400"/>
      <c r="AK4163" s="400"/>
      <c r="AL4163" s="6"/>
      <c r="AM4163" s="6"/>
      <c r="AN4163" s="8"/>
    </row>
    <row r="4164" spans="1:40">
      <c r="A4164" s="725"/>
      <c r="B4164" s="727"/>
      <c r="C4164" s="726"/>
      <c r="D4164" s="726"/>
      <c r="E4164" s="400"/>
      <c r="F4164" s="401"/>
      <c r="G4164" s="400"/>
      <c r="H4164" s="400"/>
      <c r="I4164" s="400"/>
      <c r="J4164" s="409"/>
      <c r="K4164" s="400"/>
      <c r="L4164" s="400"/>
      <c r="M4164" s="400"/>
      <c r="N4164" s="400"/>
      <c r="O4164" s="400"/>
      <c r="P4164" s="400"/>
      <c r="Q4164" s="400"/>
      <c r="R4164" s="400"/>
      <c r="S4164" s="400"/>
      <c r="T4164" s="400"/>
      <c r="V4164" s="403"/>
      <c r="W4164" s="403"/>
      <c r="X4164" s="403"/>
      <c r="Y4164" s="400"/>
      <c r="Z4164" s="400"/>
      <c r="AA4164" s="400"/>
      <c r="AB4164" s="400"/>
      <c r="AC4164" s="400"/>
      <c r="AD4164" s="400"/>
      <c r="AE4164" s="400"/>
      <c r="AF4164" s="400"/>
      <c r="AG4164" s="408"/>
      <c r="AH4164" s="400"/>
      <c r="AI4164" s="400"/>
      <c r="AJ4164" s="400"/>
      <c r="AK4164" s="400"/>
      <c r="AL4164" s="6"/>
      <c r="AM4164" s="6"/>
      <c r="AN4164" s="8"/>
    </row>
    <row r="4165" spans="1:40">
      <c r="A4165" s="725"/>
      <c r="B4165" s="727"/>
      <c r="C4165" s="726"/>
      <c r="D4165" s="726"/>
      <c r="E4165" s="400"/>
      <c r="F4165" s="401"/>
      <c r="G4165" s="400"/>
      <c r="H4165" s="400"/>
      <c r="I4165" s="400"/>
      <c r="J4165" s="409"/>
      <c r="K4165" s="400"/>
      <c r="L4165" s="400"/>
      <c r="M4165" s="400"/>
      <c r="N4165" s="400"/>
      <c r="O4165" s="400"/>
      <c r="P4165" s="400"/>
      <c r="Q4165" s="400"/>
      <c r="R4165" s="400"/>
      <c r="S4165" s="400"/>
      <c r="T4165" s="400"/>
      <c r="V4165" s="403"/>
      <c r="W4165" s="403"/>
      <c r="X4165" s="403"/>
      <c r="Y4165" s="400"/>
      <c r="Z4165" s="400"/>
      <c r="AA4165" s="400"/>
      <c r="AB4165" s="400"/>
      <c r="AC4165" s="400"/>
      <c r="AD4165" s="400"/>
      <c r="AE4165" s="400"/>
      <c r="AF4165" s="400"/>
      <c r="AG4165" s="408"/>
      <c r="AH4165" s="400"/>
      <c r="AI4165" s="400"/>
      <c r="AJ4165" s="400"/>
      <c r="AK4165" s="400"/>
      <c r="AL4165" s="6"/>
      <c r="AM4165" s="6"/>
      <c r="AN4165" s="8"/>
    </row>
    <row r="4166" spans="1:40">
      <c r="A4166" s="725"/>
      <c r="B4166" s="727"/>
      <c r="C4166" s="726"/>
      <c r="D4166" s="726"/>
      <c r="E4166" s="400"/>
      <c r="F4166" s="401"/>
      <c r="G4166" s="400"/>
      <c r="H4166" s="400"/>
      <c r="I4166" s="400"/>
      <c r="J4166" s="409"/>
      <c r="K4166" s="400"/>
      <c r="L4166" s="400"/>
      <c r="M4166" s="400"/>
      <c r="N4166" s="400"/>
      <c r="O4166" s="400"/>
      <c r="P4166" s="400"/>
      <c r="Q4166" s="400"/>
      <c r="R4166" s="400"/>
      <c r="S4166" s="400"/>
      <c r="T4166" s="400"/>
      <c r="V4166" s="403"/>
      <c r="W4166" s="403"/>
      <c r="X4166" s="403"/>
      <c r="Y4166" s="400"/>
      <c r="Z4166" s="400"/>
      <c r="AA4166" s="400"/>
      <c r="AB4166" s="400"/>
      <c r="AC4166" s="400"/>
      <c r="AD4166" s="400"/>
      <c r="AE4166" s="400"/>
      <c r="AF4166" s="400"/>
      <c r="AG4166" s="408"/>
      <c r="AH4166" s="400"/>
      <c r="AI4166" s="400"/>
      <c r="AJ4166" s="400"/>
      <c r="AK4166" s="400"/>
      <c r="AL4166" s="6"/>
      <c r="AM4166" s="6"/>
      <c r="AN4166" s="8"/>
    </row>
    <row r="4167" spans="1:40">
      <c r="A4167" s="725"/>
      <c r="B4167" s="727"/>
      <c r="C4167" s="726"/>
      <c r="D4167" s="726"/>
      <c r="E4167" s="400"/>
      <c r="F4167" s="401"/>
      <c r="G4167" s="400"/>
      <c r="H4167" s="400"/>
      <c r="I4167" s="400"/>
      <c r="J4167" s="409"/>
      <c r="K4167" s="400"/>
      <c r="L4167" s="400"/>
      <c r="M4167" s="400"/>
      <c r="N4167" s="400"/>
      <c r="O4167" s="400"/>
      <c r="P4167" s="400"/>
      <c r="Q4167" s="400"/>
      <c r="R4167" s="400"/>
      <c r="S4167" s="400"/>
      <c r="T4167" s="400"/>
      <c r="V4167" s="403"/>
      <c r="W4167" s="403"/>
      <c r="X4167" s="403"/>
      <c r="Y4167" s="400"/>
      <c r="Z4167" s="400"/>
      <c r="AA4167" s="400"/>
      <c r="AB4167" s="400"/>
      <c r="AC4167" s="400"/>
      <c r="AD4167" s="400"/>
      <c r="AE4167" s="400"/>
      <c r="AF4167" s="400"/>
      <c r="AG4167" s="408"/>
      <c r="AH4167" s="400"/>
      <c r="AI4167" s="400"/>
      <c r="AJ4167" s="400"/>
      <c r="AK4167" s="400"/>
      <c r="AL4167" s="6"/>
      <c r="AM4167" s="6"/>
      <c r="AN4167" s="8"/>
    </row>
    <row r="4168" spans="1:40">
      <c r="A4168" s="725"/>
      <c r="B4168" s="727"/>
      <c r="C4168" s="726"/>
      <c r="D4168" s="726"/>
      <c r="E4168" s="400"/>
      <c r="F4168" s="401"/>
      <c r="G4168" s="400"/>
      <c r="H4168" s="400"/>
      <c r="I4168" s="400"/>
      <c r="J4168" s="409"/>
      <c r="K4168" s="400"/>
      <c r="L4168" s="400"/>
      <c r="M4168" s="400"/>
      <c r="N4168" s="400"/>
      <c r="O4168" s="400"/>
      <c r="P4168" s="400"/>
      <c r="Q4168" s="400"/>
      <c r="R4168" s="400"/>
      <c r="S4168" s="400"/>
      <c r="T4168" s="400"/>
      <c r="V4168" s="403"/>
      <c r="W4168" s="403"/>
      <c r="X4168" s="403"/>
      <c r="Y4168" s="400"/>
      <c r="Z4168" s="400"/>
      <c r="AA4168" s="400"/>
      <c r="AB4168" s="400"/>
      <c r="AC4168" s="400"/>
      <c r="AD4168" s="400"/>
      <c r="AE4168" s="400"/>
      <c r="AF4168" s="400"/>
      <c r="AG4168" s="408"/>
      <c r="AH4168" s="400"/>
      <c r="AI4168" s="400"/>
      <c r="AJ4168" s="400"/>
      <c r="AK4168" s="400"/>
      <c r="AL4168" s="6"/>
      <c r="AM4168" s="6"/>
      <c r="AN4168" s="8"/>
    </row>
    <row r="4169" spans="1:40">
      <c r="A4169" s="725"/>
      <c r="B4169" s="727"/>
      <c r="C4169" s="726"/>
      <c r="D4169" s="726"/>
      <c r="E4169" s="400"/>
      <c r="F4169" s="401"/>
      <c r="G4169" s="400"/>
      <c r="H4169" s="400"/>
      <c r="I4169" s="400"/>
      <c r="J4169" s="409"/>
      <c r="K4169" s="400"/>
      <c r="L4169" s="400"/>
      <c r="M4169" s="400"/>
      <c r="N4169" s="400"/>
      <c r="O4169" s="400"/>
      <c r="P4169" s="400"/>
      <c r="Q4169" s="400"/>
      <c r="R4169" s="400"/>
      <c r="S4169" s="400"/>
      <c r="T4169" s="400"/>
      <c r="V4169" s="403"/>
      <c r="W4169" s="403"/>
      <c r="X4169" s="403"/>
      <c r="Y4169" s="400"/>
      <c r="Z4169" s="400"/>
      <c r="AA4169" s="400"/>
      <c r="AB4169" s="400"/>
      <c r="AC4169" s="400"/>
      <c r="AD4169" s="400"/>
      <c r="AE4169" s="400"/>
      <c r="AF4169" s="400"/>
      <c r="AG4169" s="408"/>
      <c r="AH4169" s="400"/>
      <c r="AI4169" s="400"/>
      <c r="AJ4169" s="400"/>
      <c r="AK4169" s="400"/>
      <c r="AL4169" s="6"/>
      <c r="AM4169" s="6"/>
      <c r="AN4169" s="8"/>
    </row>
    <row r="4170" spans="1:40">
      <c r="A4170" s="725"/>
      <c r="B4170" s="727"/>
      <c r="C4170" s="726"/>
      <c r="D4170" s="726"/>
      <c r="E4170" s="400"/>
      <c r="F4170" s="401"/>
      <c r="G4170" s="400"/>
      <c r="H4170" s="400"/>
      <c r="I4170" s="400"/>
      <c r="J4170" s="409"/>
      <c r="K4170" s="400"/>
      <c r="L4170" s="400"/>
      <c r="M4170" s="400"/>
      <c r="N4170" s="400"/>
      <c r="O4170" s="400"/>
      <c r="P4170" s="400"/>
      <c r="Q4170" s="400"/>
      <c r="R4170" s="400"/>
      <c r="S4170" s="400"/>
      <c r="T4170" s="400"/>
      <c r="V4170" s="403"/>
      <c r="W4170" s="403"/>
      <c r="X4170" s="403"/>
      <c r="Y4170" s="400"/>
      <c r="Z4170" s="400"/>
      <c r="AA4170" s="400"/>
      <c r="AB4170" s="400"/>
      <c r="AC4170" s="400"/>
      <c r="AD4170" s="400"/>
      <c r="AE4170" s="400"/>
      <c r="AF4170" s="400"/>
      <c r="AG4170" s="408"/>
      <c r="AH4170" s="400"/>
      <c r="AI4170" s="400"/>
      <c r="AJ4170" s="400"/>
      <c r="AK4170" s="400"/>
      <c r="AL4170" s="6"/>
      <c r="AM4170" s="6"/>
      <c r="AN4170" s="8"/>
    </row>
    <row r="4171" spans="1:40">
      <c r="A4171" s="725"/>
      <c r="B4171" s="727"/>
      <c r="C4171" s="726"/>
      <c r="D4171" s="726"/>
      <c r="E4171" s="400"/>
      <c r="F4171" s="401"/>
      <c r="G4171" s="400"/>
      <c r="H4171" s="400"/>
      <c r="I4171" s="400"/>
      <c r="J4171" s="409"/>
      <c r="K4171" s="400"/>
      <c r="L4171" s="400"/>
      <c r="M4171" s="400"/>
      <c r="N4171" s="400"/>
      <c r="O4171" s="400"/>
      <c r="P4171" s="400"/>
      <c r="Q4171" s="400"/>
      <c r="R4171" s="400"/>
      <c r="S4171" s="400"/>
      <c r="T4171" s="400"/>
      <c r="V4171" s="403"/>
      <c r="W4171" s="403"/>
      <c r="X4171" s="403"/>
      <c r="Y4171" s="400"/>
      <c r="Z4171" s="400"/>
      <c r="AA4171" s="400"/>
      <c r="AB4171" s="400"/>
      <c r="AC4171" s="400"/>
      <c r="AD4171" s="400"/>
      <c r="AE4171" s="400"/>
      <c r="AF4171" s="400"/>
      <c r="AG4171" s="408"/>
      <c r="AH4171" s="400"/>
      <c r="AI4171" s="400"/>
      <c r="AJ4171" s="400"/>
      <c r="AK4171" s="400"/>
      <c r="AL4171" s="6"/>
      <c r="AM4171" s="6"/>
      <c r="AN4171" s="8"/>
    </row>
    <row r="4172" spans="1:40">
      <c r="A4172" s="725"/>
      <c r="B4172" s="727"/>
      <c r="C4172" s="726"/>
      <c r="D4172" s="726"/>
      <c r="E4172" s="400"/>
      <c r="F4172" s="401"/>
      <c r="G4172" s="400"/>
      <c r="H4172" s="400"/>
      <c r="I4172" s="400"/>
      <c r="J4172" s="409"/>
      <c r="K4172" s="400"/>
      <c r="L4172" s="400"/>
      <c r="M4172" s="400"/>
      <c r="N4172" s="400"/>
      <c r="O4172" s="400"/>
      <c r="P4172" s="400"/>
      <c r="Q4172" s="400"/>
      <c r="R4172" s="400"/>
      <c r="S4172" s="400"/>
      <c r="T4172" s="400"/>
      <c r="V4172" s="403"/>
      <c r="W4172" s="403"/>
      <c r="X4172" s="403"/>
      <c r="Y4172" s="400"/>
      <c r="Z4172" s="400"/>
      <c r="AA4172" s="400"/>
      <c r="AB4172" s="400"/>
      <c r="AC4172" s="400"/>
      <c r="AD4172" s="400"/>
      <c r="AE4172" s="400"/>
      <c r="AF4172" s="400"/>
      <c r="AG4172" s="408"/>
      <c r="AH4172" s="400"/>
      <c r="AI4172" s="400"/>
      <c r="AJ4172" s="400"/>
      <c r="AK4172" s="400"/>
      <c r="AL4172" s="6"/>
      <c r="AM4172" s="6"/>
      <c r="AN4172" s="8"/>
    </row>
    <row r="4173" spans="1:40">
      <c r="A4173" s="725"/>
      <c r="B4173" s="727"/>
      <c r="C4173" s="726"/>
      <c r="D4173" s="726"/>
      <c r="E4173" s="400"/>
      <c r="F4173" s="401"/>
      <c r="G4173" s="400"/>
      <c r="H4173" s="400"/>
      <c r="I4173" s="400"/>
      <c r="J4173" s="409"/>
      <c r="K4173" s="400"/>
      <c r="L4173" s="400"/>
      <c r="M4173" s="400"/>
      <c r="N4173" s="400"/>
      <c r="O4173" s="400"/>
      <c r="P4173" s="400"/>
      <c r="Q4173" s="400"/>
      <c r="R4173" s="400"/>
      <c r="S4173" s="400"/>
      <c r="T4173" s="400"/>
      <c r="V4173" s="403"/>
      <c r="W4173" s="403"/>
      <c r="X4173" s="403"/>
      <c r="Y4173" s="400"/>
      <c r="Z4173" s="400"/>
      <c r="AA4173" s="400"/>
      <c r="AB4173" s="400"/>
      <c r="AC4173" s="400"/>
      <c r="AD4173" s="400"/>
      <c r="AE4173" s="400"/>
      <c r="AF4173" s="400"/>
      <c r="AG4173" s="408"/>
      <c r="AH4173" s="400"/>
      <c r="AI4173" s="400"/>
      <c r="AJ4173" s="400"/>
      <c r="AK4173" s="400"/>
      <c r="AL4173" s="6"/>
      <c r="AM4173" s="6"/>
      <c r="AN4173" s="8"/>
    </row>
    <row r="4174" spans="1:40">
      <c r="A4174" s="725"/>
      <c r="B4174" s="727"/>
      <c r="C4174" s="726"/>
      <c r="D4174" s="726"/>
      <c r="E4174" s="400"/>
      <c r="F4174" s="401"/>
      <c r="G4174" s="400"/>
      <c r="H4174" s="400"/>
      <c r="I4174" s="400"/>
      <c r="J4174" s="409"/>
      <c r="K4174" s="400"/>
      <c r="L4174" s="400"/>
      <c r="M4174" s="400"/>
      <c r="N4174" s="400"/>
      <c r="O4174" s="400"/>
      <c r="P4174" s="400"/>
      <c r="Q4174" s="400"/>
      <c r="R4174" s="400"/>
      <c r="S4174" s="400"/>
      <c r="T4174" s="400"/>
      <c r="V4174" s="403"/>
      <c r="W4174" s="403"/>
      <c r="X4174" s="403"/>
      <c r="Y4174" s="400"/>
      <c r="Z4174" s="400"/>
      <c r="AA4174" s="400"/>
      <c r="AB4174" s="400"/>
      <c r="AC4174" s="400"/>
      <c r="AD4174" s="400"/>
      <c r="AE4174" s="400"/>
      <c r="AF4174" s="400"/>
      <c r="AG4174" s="408"/>
      <c r="AH4174" s="400"/>
      <c r="AI4174" s="400"/>
      <c r="AJ4174" s="400"/>
      <c r="AK4174" s="400"/>
      <c r="AL4174" s="6"/>
      <c r="AM4174" s="6"/>
      <c r="AN4174" s="8"/>
    </row>
    <row r="4175" spans="1:40">
      <c r="A4175" s="725"/>
      <c r="B4175" s="727"/>
      <c r="C4175" s="726"/>
      <c r="D4175" s="726"/>
      <c r="E4175" s="400"/>
      <c r="F4175" s="401"/>
      <c r="G4175" s="400"/>
      <c r="H4175" s="400"/>
      <c r="I4175" s="400"/>
      <c r="J4175" s="409"/>
      <c r="K4175" s="400"/>
      <c r="L4175" s="400"/>
      <c r="M4175" s="400"/>
      <c r="N4175" s="400"/>
      <c r="O4175" s="400"/>
      <c r="P4175" s="400"/>
      <c r="Q4175" s="400"/>
      <c r="R4175" s="400"/>
      <c r="S4175" s="400"/>
      <c r="T4175" s="400"/>
      <c r="V4175" s="403"/>
      <c r="W4175" s="403"/>
      <c r="X4175" s="403"/>
      <c r="Y4175" s="400"/>
      <c r="Z4175" s="400"/>
      <c r="AA4175" s="400"/>
      <c r="AB4175" s="400"/>
      <c r="AC4175" s="400"/>
      <c r="AD4175" s="400"/>
      <c r="AE4175" s="400"/>
      <c r="AF4175" s="400"/>
      <c r="AG4175" s="408"/>
      <c r="AH4175" s="400"/>
      <c r="AI4175" s="400"/>
      <c r="AJ4175" s="400"/>
      <c r="AK4175" s="400"/>
      <c r="AL4175" s="6"/>
      <c r="AM4175" s="6"/>
      <c r="AN4175" s="8"/>
    </row>
    <row r="4176" spans="1:40">
      <c r="A4176" s="725"/>
      <c r="B4176" s="727"/>
      <c r="C4176" s="726"/>
      <c r="D4176" s="726"/>
      <c r="E4176" s="400"/>
      <c r="F4176" s="401"/>
      <c r="G4176" s="400"/>
      <c r="H4176" s="400"/>
      <c r="I4176" s="400"/>
      <c r="J4176" s="409"/>
      <c r="K4176" s="400"/>
      <c r="L4176" s="400"/>
      <c r="M4176" s="400"/>
      <c r="N4176" s="400"/>
      <c r="O4176" s="400"/>
      <c r="P4176" s="400"/>
      <c r="Q4176" s="400"/>
      <c r="R4176" s="400"/>
      <c r="S4176" s="400"/>
      <c r="T4176" s="400"/>
      <c r="V4176" s="403"/>
      <c r="W4176" s="403"/>
      <c r="X4176" s="403"/>
      <c r="Y4176" s="400"/>
      <c r="Z4176" s="400"/>
      <c r="AA4176" s="400"/>
      <c r="AB4176" s="400"/>
      <c r="AC4176" s="400"/>
      <c r="AD4176" s="400"/>
      <c r="AE4176" s="400"/>
      <c r="AF4176" s="400"/>
      <c r="AG4176" s="408"/>
      <c r="AH4176" s="400"/>
      <c r="AI4176" s="400"/>
      <c r="AJ4176" s="400"/>
      <c r="AK4176" s="400"/>
      <c r="AL4176" s="6"/>
      <c r="AM4176" s="6"/>
      <c r="AN4176" s="8"/>
    </row>
    <row r="4177" spans="1:40">
      <c r="A4177" s="725"/>
      <c r="B4177" s="727"/>
      <c r="C4177" s="726"/>
      <c r="D4177" s="726"/>
      <c r="E4177" s="400"/>
      <c r="F4177" s="401"/>
      <c r="G4177" s="400"/>
      <c r="H4177" s="400"/>
      <c r="I4177" s="400"/>
      <c r="J4177" s="409"/>
      <c r="K4177" s="400"/>
      <c r="L4177" s="400"/>
      <c r="M4177" s="400"/>
      <c r="N4177" s="400"/>
      <c r="O4177" s="400"/>
      <c r="P4177" s="400"/>
      <c r="Q4177" s="400"/>
      <c r="R4177" s="400"/>
      <c r="S4177" s="400"/>
      <c r="T4177" s="400"/>
      <c r="V4177" s="403"/>
      <c r="W4177" s="403"/>
      <c r="X4177" s="403"/>
      <c r="Y4177" s="400"/>
      <c r="Z4177" s="400"/>
      <c r="AA4177" s="400"/>
      <c r="AB4177" s="400"/>
      <c r="AC4177" s="400"/>
      <c r="AD4177" s="400"/>
      <c r="AE4177" s="400"/>
      <c r="AF4177" s="400"/>
      <c r="AG4177" s="408"/>
      <c r="AH4177" s="400"/>
      <c r="AI4177" s="400"/>
      <c r="AJ4177" s="400"/>
      <c r="AK4177" s="400"/>
      <c r="AL4177" s="6"/>
      <c r="AM4177" s="6"/>
      <c r="AN4177" s="8"/>
    </row>
    <row r="4178" spans="1:40">
      <c r="A4178" s="725"/>
      <c r="B4178" s="727"/>
      <c r="C4178" s="726"/>
      <c r="D4178" s="726"/>
      <c r="E4178" s="400"/>
      <c r="F4178" s="401"/>
      <c r="G4178" s="400"/>
      <c r="H4178" s="400"/>
      <c r="I4178" s="400"/>
      <c r="J4178" s="409"/>
      <c r="K4178" s="400"/>
      <c r="L4178" s="400"/>
      <c r="M4178" s="400"/>
      <c r="N4178" s="400"/>
      <c r="O4178" s="400"/>
      <c r="P4178" s="400"/>
      <c r="Q4178" s="400"/>
      <c r="R4178" s="400"/>
      <c r="S4178" s="400"/>
      <c r="T4178" s="400"/>
      <c r="V4178" s="403"/>
      <c r="W4178" s="403"/>
      <c r="X4178" s="403"/>
      <c r="Y4178" s="400"/>
      <c r="Z4178" s="400"/>
      <c r="AA4178" s="400"/>
      <c r="AB4178" s="400"/>
      <c r="AC4178" s="400"/>
      <c r="AD4178" s="400"/>
      <c r="AE4178" s="400"/>
      <c r="AF4178" s="400"/>
      <c r="AG4178" s="408"/>
      <c r="AH4178" s="400"/>
      <c r="AI4178" s="400"/>
      <c r="AJ4178" s="400"/>
      <c r="AK4178" s="400"/>
      <c r="AL4178" s="6"/>
      <c r="AM4178" s="6"/>
      <c r="AN4178" s="8"/>
    </row>
    <row r="4179" spans="1:40">
      <c r="A4179" s="725"/>
      <c r="B4179" s="727"/>
      <c r="C4179" s="726"/>
      <c r="D4179" s="726"/>
      <c r="E4179" s="400"/>
      <c r="F4179" s="401"/>
      <c r="G4179" s="400"/>
      <c r="H4179" s="400"/>
      <c r="I4179" s="400"/>
      <c r="J4179" s="409"/>
      <c r="K4179" s="400"/>
      <c r="L4179" s="400"/>
      <c r="M4179" s="400"/>
      <c r="N4179" s="400"/>
      <c r="O4179" s="400"/>
      <c r="P4179" s="400"/>
      <c r="Q4179" s="400"/>
      <c r="R4179" s="400"/>
      <c r="S4179" s="400"/>
      <c r="T4179" s="400"/>
      <c r="V4179" s="403"/>
      <c r="W4179" s="403"/>
      <c r="X4179" s="403"/>
      <c r="Y4179" s="400"/>
      <c r="Z4179" s="400"/>
      <c r="AA4179" s="400"/>
      <c r="AB4179" s="400"/>
      <c r="AC4179" s="400"/>
      <c r="AD4179" s="400"/>
      <c r="AE4179" s="400"/>
      <c r="AF4179" s="400"/>
      <c r="AG4179" s="408"/>
      <c r="AH4179" s="400"/>
      <c r="AI4179" s="400"/>
      <c r="AJ4179" s="400"/>
      <c r="AK4179" s="400"/>
      <c r="AL4179" s="6"/>
      <c r="AM4179" s="6"/>
      <c r="AN4179" s="8"/>
    </row>
    <row r="4180" spans="1:40">
      <c r="A4180" s="725"/>
      <c r="B4180" s="727"/>
      <c r="C4180" s="726"/>
      <c r="D4180" s="726"/>
      <c r="E4180" s="400"/>
      <c r="F4180" s="401"/>
      <c r="G4180" s="400"/>
      <c r="H4180" s="400"/>
      <c r="I4180" s="400"/>
      <c r="J4180" s="409"/>
      <c r="K4180" s="400"/>
      <c r="L4180" s="400"/>
      <c r="M4180" s="400"/>
      <c r="N4180" s="400"/>
      <c r="O4180" s="400"/>
      <c r="P4180" s="400"/>
      <c r="Q4180" s="400"/>
      <c r="R4180" s="400"/>
      <c r="S4180" s="400"/>
      <c r="T4180" s="400"/>
      <c r="V4180" s="403"/>
      <c r="W4180" s="403"/>
      <c r="X4180" s="403"/>
      <c r="Y4180" s="400"/>
      <c r="Z4180" s="400"/>
      <c r="AA4180" s="400"/>
      <c r="AB4180" s="400"/>
      <c r="AC4180" s="400"/>
      <c r="AD4180" s="400"/>
      <c r="AE4180" s="400"/>
      <c r="AF4180" s="400"/>
      <c r="AG4180" s="408"/>
      <c r="AH4180" s="400"/>
      <c r="AI4180" s="400"/>
      <c r="AJ4180" s="400"/>
      <c r="AK4180" s="400"/>
      <c r="AL4180" s="6"/>
      <c r="AM4180" s="6"/>
      <c r="AN4180" s="8"/>
    </row>
    <row r="4181" spans="1:40">
      <c r="A4181" s="725"/>
      <c r="B4181" s="727"/>
      <c r="C4181" s="726"/>
      <c r="D4181" s="726"/>
      <c r="E4181" s="400"/>
      <c r="F4181" s="401"/>
      <c r="G4181" s="400"/>
      <c r="H4181" s="400"/>
      <c r="I4181" s="400"/>
      <c r="J4181" s="409"/>
      <c r="K4181" s="400"/>
      <c r="L4181" s="400"/>
      <c r="M4181" s="400"/>
      <c r="N4181" s="400"/>
      <c r="O4181" s="400"/>
      <c r="P4181" s="400"/>
      <c r="Q4181" s="400"/>
      <c r="R4181" s="400"/>
      <c r="S4181" s="400"/>
      <c r="T4181" s="400"/>
      <c r="V4181" s="403"/>
      <c r="W4181" s="403"/>
      <c r="X4181" s="403"/>
      <c r="Y4181" s="400"/>
      <c r="Z4181" s="400"/>
      <c r="AA4181" s="400"/>
      <c r="AB4181" s="400"/>
      <c r="AC4181" s="400"/>
      <c r="AD4181" s="400"/>
      <c r="AE4181" s="400"/>
      <c r="AF4181" s="400"/>
      <c r="AG4181" s="408"/>
      <c r="AH4181" s="400"/>
      <c r="AI4181" s="400"/>
      <c r="AJ4181" s="400"/>
      <c r="AK4181" s="400"/>
      <c r="AL4181" s="6"/>
      <c r="AM4181" s="6"/>
      <c r="AN4181" s="8"/>
    </row>
    <row r="4182" spans="1:40">
      <c r="A4182" s="725"/>
      <c r="B4182" s="727"/>
      <c r="C4182" s="726"/>
      <c r="D4182" s="726"/>
      <c r="E4182" s="400"/>
      <c r="F4182" s="401"/>
      <c r="G4182" s="400"/>
      <c r="H4182" s="400"/>
      <c r="I4182" s="400"/>
      <c r="J4182" s="409"/>
      <c r="K4182" s="400"/>
      <c r="L4182" s="400"/>
      <c r="M4182" s="400"/>
      <c r="N4182" s="400"/>
      <c r="O4182" s="400"/>
      <c r="P4182" s="400"/>
      <c r="Q4182" s="400"/>
      <c r="R4182" s="400"/>
      <c r="S4182" s="400"/>
      <c r="T4182" s="400"/>
      <c r="V4182" s="403"/>
      <c r="W4182" s="403"/>
      <c r="X4182" s="403"/>
      <c r="Y4182" s="400"/>
      <c r="Z4182" s="400"/>
      <c r="AA4182" s="400"/>
      <c r="AB4182" s="400"/>
      <c r="AC4182" s="400"/>
      <c r="AD4182" s="400"/>
      <c r="AE4182" s="400"/>
      <c r="AF4182" s="400"/>
      <c r="AG4182" s="408"/>
      <c r="AH4182" s="400"/>
      <c r="AI4182" s="400"/>
      <c r="AJ4182" s="400"/>
      <c r="AK4182" s="400"/>
      <c r="AL4182" s="6"/>
      <c r="AM4182" s="6"/>
      <c r="AN4182" s="8"/>
    </row>
    <row r="4183" spans="1:40">
      <c r="A4183" s="725"/>
      <c r="B4183" s="727"/>
      <c r="C4183" s="726"/>
      <c r="D4183" s="726"/>
      <c r="E4183" s="400"/>
      <c r="F4183" s="401"/>
      <c r="G4183" s="400"/>
      <c r="H4183" s="400"/>
      <c r="I4183" s="400"/>
      <c r="J4183" s="409"/>
      <c r="K4183" s="400"/>
      <c r="L4183" s="400"/>
      <c r="M4183" s="400"/>
      <c r="N4183" s="400"/>
      <c r="O4183" s="400"/>
      <c r="P4183" s="400"/>
      <c r="Q4183" s="400"/>
      <c r="R4183" s="400"/>
      <c r="S4183" s="400"/>
      <c r="T4183" s="400"/>
      <c r="V4183" s="403"/>
      <c r="W4183" s="403"/>
      <c r="X4183" s="403"/>
      <c r="Y4183" s="400"/>
      <c r="Z4183" s="400"/>
      <c r="AA4183" s="400"/>
      <c r="AB4183" s="400"/>
      <c r="AC4183" s="400"/>
      <c r="AD4183" s="400"/>
      <c r="AE4183" s="400"/>
      <c r="AF4183" s="400"/>
      <c r="AG4183" s="408"/>
      <c r="AH4183" s="400"/>
      <c r="AI4183" s="400"/>
      <c r="AJ4183" s="400"/>
      <c r="AK4183" s="400"/>
      <c r="AL4183" s="6"/>
      <c r="AM4183" s="6"/>
      <c r="AN4183" s="8"/>
    </row>
    <row r="4184" spans="1:40">
      <c r="A4184" s="725"/>
      <c r="B4184" s="727"/>
      <c r="C4184" s="726"/>
      <c r="D4184" s="726"/>
      <c r="E4184" s="400"/>
      <c r="F4184" s="401"/>
      <c r="G4184" s="400"/>
      <c r="H4184" s="400"/>
      <c r="I4184" s="400"/>
      <c r="J4184" s="409"/>
      <c r="K4184" s="400"/>
      <c r="L4184" s="400"/>
      <c r="M4184" s="400"/>
      <c r="N4184" s="400"/>
      <c r="O4184" s="400"/>
      <c r="P4184" s="400"/>
      <c r="Q4184" s="400"/>
      <c r="R4184" s="400"/>
      <c r="S4184" s="400"/>
      <c r="T4184" s="400"/>
      <c r="V4184" s="403"/>
      <c r="W4184" s="403"/>
      <c r="X4184" s="403"/>
      <c r="Y4184" s="400"/>
      <c r="Z4184" s="400"/>
      <c r="AA4184" s="400"/>
      <c r="AB4184" s="400"/>
      <c r="AC4184" s="400"/>
      <c r="AD4184" s="400"/>
      <c r="AE4184" s="400"/>
      <c r="AF4184" s="400"/>
      <c r="AG4184" s="408"/>
      <c r="AH4184" s="400"/>
      <c r="AI4184" s="400"/>
      <c r="AJ4184" s="400"/>
      <c r="AK4184" s="400"/>
      <c r="AL4184" s="6"/>
      <c r="AM4184" s="6"/>
      <c r="AN4184" s="8"/>
    </row>
    <row r="4185" spans="1:40">
      <c r="A4185" s="725"/>
      <c r="B4185" s="727"/>
      <c r="C4185" s="726"/>
      <c r="D4185" s="726"/>
      <c r="E4185" s="400"/>
      <c r="F4185" s="401"/>
      <c r="G4185" s="400"/>
      <c r="H4185" s="400"/>
      <c r="I4185" s="400"/>
      <c r="J4185" s="409"/>
      <c r="K4185" s="400"/>
      <c r="L4185" s="400"/>
      <c r="M4185" s="400"/>
      <c r="N4185" s="400"/>
      <c r="O4185" s="400"/>
      <c r="P4185" s="400"/>
      <c r="Q4185" s="400"/>
      <c r="R4185" s="400"/>
      <c r="S4185" s="400"/>
      <c r="T4185" s="400"/>
      <c r="V4185" s="403"/>
      <c r="W4185" s="403"/>
      <c r="X4185" s="403"/>
      <c r="Y4185" s="400"/>
      <c r="Z4185" s="400"/>
      <c r="AA4185" s="400"/>
      <c r="AB4185" s="400"/>
      <c r="AC4185" s="400"/>
      <c r="AD4185" s="400"/>
      <c r="AE4185" s="400"/>
      <c r="AF4185" s="400"/>
      <c r="AG4185" s="408"/>
      <c r="AH4185" s="400"/>
      <c r="AI4185" s="400"/>
      <c r="AJ4185" s="400"/>
      <c r="AK4185" s="400"/>
      <c r="AL4185" s="6"/>
      <c r="AM4185" s="6"/>
      <c r="AN4185" s="8"/>
    </row>
    <row r="4186" spans="1:40">
      <c r="A4186" s="725"/>
      <c r="B4186" s="727"/>
      <c r="C4186" s="726"/>
      <c r="D4186" s="726"/>
      <c r="E4186" s="400"/>
      <c r="F4186" s="401"/>
      <c r="G4186" s="400"/>
      <c r="H4186" s="400"/>
      <c r="I4186" s="400"/>
      <c r="J4186" s="409"/>
      <c r="K4186" s="400"/>
      <c r="L4186" s="400"/>
      <c r="M4186" s="400"/>
      <c r="N4186" s="400"/>
      <c r="O4186" s="400"/>
      <c r="P4186" s="400"/>
      <c r="Q4186" s="400"/>
      <c r="R4186" s="400"/>
      <c r="S4186" s="400"/>
      <c r="T4186" s="400"/>
      <c r="W4186" s="403"/>
      <c r="X4186" s="403"/>
      <c r="Y4186" s="400"/>
      <c r="Z4186" s="400"/>
      <c r="AA4186" s="400"/>
      <c r="AB4186" s="400"/>
      <c r="AC4186" s="400"/>
      <c r="AD4186" s="400"/>
      <c r="AE4186" s="400"/>
      <c r="AF4186" s="400"/>
      <c r="AG4186" s="408"/>
      <c r="AH4186" s="400"/>
      <c r="AI4186" s="400"/>
      <c r="AJ4186" s="400"/>
      <c r="AK4186" s="400"/>
      <c r="AL4186" s="6"/>
      <c r="AM4186" s="6"/>
      <c r="AN4186" s="8"/>
    </row>
    <row r="4187" spans="1:40">
      <c r="A4187" s="725"/>
      <c r="B4187" s="727"/>
      <c r="C4187" s="726"/>
      <c r="D4187" s="726"/>
      <c r="E4187" s="400"/>
      <c r="F4187" s="401"/>
      <c r="G4187" s="400"/>
      <c r="H4187" s="400"/>
      <c r="I4187" s="400"/>
      <c r="J4187" s="409"/>
      <c r="K4187" s="400"/>
      <c r="L4187" s="400"/>
      <c r="M4187" s="400"/>
      <c r="N4187" s="400"/>
      <c r="O4187" s="400"/>
      <c r="P4187" s="400"/>
      <c r="Q4187" s="400"/>
      <c r="R4187" s="400"/>
      <c r="S4187" s="400"/>
      <c r="T4187" s="400"/>
      <c r="V4187" s="403"/>
      <c r="W4187" s="403"/>
      <c r="X4187" s="403"/>
      <c r="Y4187" s="400"/>
      <c r="Z4187" s="400"/>
      <c r="AA4187" s="400"/>
      <c r="AB4187" s="400"/>
      <c r="AC4187" s="400"/>
      <c r="AD4187" s="400"/>
      <c r="AE4187" s="400"/>
      <c r="AF4187" s="400"/>
      <c r="AG4187" s="408"/>
      <c r="AH4187" s="400"/>
      <c r="AI4187" s="400"/>
      <c r="AJ4187" s="400"/>
      <c r="AK4187" s="400"/>
      <c r="AL4187" s="6"/>
      <c r="AM4187" s="6"/>
      <c r="AN4187" s="8"/>
    </row>
    <row r="4188" spans="1:40">
      <c r="A4188" s="725"/>
      <c r="B4188" s="727"/>
      <c r="C4188" s="726"/>
      <c r="D4188" s="726"/>
      <c r="E4188" s="400"/>
      <c r="F4188" s="401"/>
      <c r="G4188" s="400"/>
      <c r="H4188" s="400"/>
      <c r="I4188" s="400"/>
      <c r="J4188" s="409"/>
      <c r="K4188" s="400"/>
      <c r="L4188" s="400"/>
      <c r="M4188" s="400"/>
      <c r="N4188" s="400"/>
      <c r="O4188" s="400"/>
      <c r="P4188" s="400"/>
      <c r="Q4188" s="400"/>
      <c r="R4188" s="400"/>
      <c r="S4188" s="400"/>
      <c r="T4188" s="400"/>
      <c r="V4188" s="403"/>
      <c r="W4188" s="403"/>
      <c r="X4188" s="403"/>
      <c r="Y4188" s="400"/>
      <c r="Z4188" s="400"/>
      <c r="AA4188" s="400"/>
      <c r="AB4188" s="400"/>
      <c r="AC4188" s="400"/>
      <c r="AD4188" s="400"/>
      <c r="AE4188" s="400"/>
      <c r="AF4188" s="400"/>
      <c r="AG4188" s="408"/>
      <c r="AH4188" s="400"/>
      <c r="AI4188" s="400"/>
      <c r="AJ4188" s="400"/>
      <c r="AK4188" s="400"/>
      <c r="AL4188" s="6"/>
      <c r="AM4188" s="6"/>
      <c r="AN4188" s="8"/>
    </row>
    <row r="4189" spans="1:40">
      <c r="A4189" s="725"/>
      <c r="B4189" s="727"/>
      <c r="C4189" s="726"/>
      <c r="D4189" s="726"/>
      <c r="E4189" s="400"/>
      <c r="F4189" s="401"/>
      <c r="G4189" s="400"/>
      <c r="H4189" s="400"/>
      <c r="I4189" s="400"/>
      <c r="J4189" s="409"/>
      <c r="K4189" s="400"/>
      <c r="L4189" s="400"/>
      <c r="M4189" s="400"/>
      <c r="N4189" s="400"/>
      <c r="O4189" s="400"/>
      <c r="P4189" s="400"/>
      <c r="Q4189" s="400"/>
      <c r="R4189" s="400"/>
      <c r="S4189" s="400"/>
      <c r="T4189" s="400"/>
      <c r="V4189" s="403"/>
      <c r="W4189" s="403"/>
      <c r="X4189" s="403"/>
      <c r="Y4189" s="400"/>
      <c r="Z4189" s="400"/>
      <c r="AA4189" s="400"/>
      <c r="AB4189" s="400"/>
      <c r="AC4189" s="400"/>
      <c r="AD4189" s="400"/>
      <c r="AE4189" s="400"/>
      <c r="AF4189" s="400"/>
      <c r="AG4189" s="408"/>
      <c r="AH4189" s="400"/>
      <c r="AI4189" s="400"/>
      <c r="AJ4189" s="400"/>
      <c r="AK4189" s="400"/>
      <c r="AL4189" s="6"/>
      <c r="AM4189" s="6"/>
      <c r="AN4189" s="8"/>
    </row>
    <row r="4190" spans="1:40">
      <c r="A4190" s="725"/>
      <c r="B4190" s="727"/>
      <c r="C4190" s="726"/>
      <c r="D4190" s="726"/>
      <c r="E4190" s="400"/>
      <c r="F4190" s="401"/>
      <c r="G4190" s="400"/>
      <c r="H4190" s="400"/>
      <c r="I4190" s="400"/>
      <c r="J4190" s="409"/>
      <c r="K4190" s="400"/>
      <c r="L4190" s="400"/>
      <c r="M4190" s="400"/>
      <c r="N4190" s="400"/>
      <c r="O4190" s="400"/>
      <c r="P4190" s="400"/>
      <c r="Q4190" s="400"/>
      <c r="R4190" s="400"/>
      <c r="S4190" s="400"/>
      <c r="T4190" s="400"/>
      <c r="V4190" s="403"/>
      <c r="W4190" s="403"/>
      <c r="X4190" s="403"/>
      <c r="Y4190" s="400"/>
      <c r="Z4190" s="400"/>
      <c r="AA4190" s="400"/>
      <c r="AB4190" s="400"/>
      <c r="AC4190" s="400"/>
      <c r="AD4190" s="400"/>
      <c r="AE4190" s="400"/>
      <c r="AF4190" s="400"/>
      <c r="AG4190" s="408"/>
      <c r="AH4190" s="400"/>
      <c r="AI4190" s="400"/>
      <c r="AJ4190" s="400"/>
      <c r="AK4190" s="400"/>
      <c r="AL4190" s="6"/>
      <c r="AM4190" s="6"/>
      <c r="AN4190" s="8"/>
    </row>
    <row r="4191" spans="1:40">
      <c r="A4191" s="725"/>
      <c r="B4191" s="727"/>
      <c r="C4191" s="726"/>
      <c r="D4191" s="726"/>
      <c r="E4191" s="400"/>
      <c r="F4191" s="401"/>
      <c r="G4191" s="400"/>
      <c r="H4191" s="400"/>
      <c r="I4191" s="400"/>
      <c r="J4191" s="409"/>
      <c r="K4191" s="400"/>
      <c r="L4191" s="400"/>
      <c r="M4191" s="400"/>
      <c r="N4191" s="400"/>
      <c r="O4191" s="400"/>
      <c r="P4191" s="400"/>
      <c r="Q4191" s="400"/>
      <c r="R4191" s="400"/>
      <c r="S4191" s="400"/>
      <c r="T4191" s="400"/>
      <c r="V4191" s="403"/>
      <c r="W4191" s="403"/>
      <c r="X4191" s="403"/>
      <c r="Y4191" s="400"/>
      <c r="Z4191" s="400"/>
      <c r="AA4191" s="400"/>
      <c r="AB4191" s="400"/>
      <c r="AC4191" s="400"/>
      <c r="AD4191" s="400"/>
      <c r="AE4191" s="400"/>
      <c r="AF4191" s="400"/>
      <c r="AG4191" s="408"/>
      <c r="AH4191" s="400"/>
      <c r="AI4191" s="400"/>
      <c r="AJ4191" s="400"/>
      <c r="AK4191" s="400"/>
      <c r="AL4191" s="6"/>
      <c r="AM4191" s="6"/>
      <c r="AN4191" s="8"/>
    </row>
    <row r="4192" spans="1:40">
      <c r="A4192" s="725"/>
      <c r="B4192" s="727"/>
      <c r="C4192" s="726"/>
      <c r="D4192" s="726"/>
      <c r="E4192" s="400"/>
      <c r="F4192" s="401"/>
      <c r="G4192" s="400"/>
      <c r="H4192" s="400"/>
      <c r="I4192" s="400"/>
      <c r="J4192" s="409"/>
      <c r="K4192" s="400"/>
      <c r="L4192" s="400"/>
      <c r="M4192" s="400"/>
      <c r="N4192" s="400"/>
      <c r="O4192" s="400"/>
      <c r="P4192" s="400"/>
      <c r="Q4192" s="400"/>
      <c r="R4192" s="400"/>
      <c r="S4192" s="400"/>
      <c r="T4192" s="400"/>
      <c r="V4192" s="403"/>
      <c r="W4192" s="403"/>
      <c r="X4192" s="403"/>
      <c r="Y4192" s="400"/>
      <c r="Z4192" s="400"/>
      <c r="AA4192" s="400"/>
      <c r="AB4192" s="400"/>
      <c r="AC4192" s="400"/>
      <c r="AD4192" s="400"/>
      <c r="AE4192" s="400"/>
      <c r="AF4192" s="400"/>
      <c r="AG4192" s="408"/>
      <c r="AH4192" s="400"/>
      <c r="AI4192" s="400"/>
      <c r="AJ4192" s="400"/>
      <c r="AK4192" s="400"/>
      <c r="AL4192" s="6"/>
      <c r="AM4192" s="6"/>
      <c r="AN4192" s="8"/>
    </row>
    <row r="4193" spans="1:40">
      <c r="A4193" s="725"/>
      <c r="B4193" s="727"/>
      <c r="C4193" s="726"/>
      <c r="D4193" s="726"/>
      <c r="E4193" s="400"/>
      <c r="F4193" s="401"/>
      <c r="G4193" s="400"/>
      <c r="H4193" s="400"/>
      <c r="I4193" s="400"/>
      <c r="J4193" s="409"/>
      <c r="K4193" s="400"/>
      <c r="L4193" s="400"/>
      <c r="M4193" s="400"/>
      <c r="N4193" s="400"/>
      <c r="O4193" s="400"/>
      <c r="P4193" s="400"/>
      <c r="Q4193" s="400"/>
      <c r="R4193" s="400"/>
      <c r="S4193" s="400"/>
      <c r="T4193" s="400"/>
      <c r="V4193" s="403"/>
      <c r="W4193" s="403"/>
      <c r="X4193" s="403"/>
      <c r="Y4193" s="400"/>
      <c r="Z4193" s="400"/>
      <c r="AA4193" s="400"/>
      <c r="AB4193" s="400"/>
      <c r="AC4193" s="400"/>
      <c r="AD4193" s="400"/>
      <c r="AE4193" s="400"/>
      <c r="AF4193" s="400"/>
      <c r="AG4193" s="408"/>
      <c r="AH4193" s="400"/>
      <c r="AI4193" s="400"/>
      <c r="AJ4193" s="400"/>
      <c r="AK4193" s="400"/>
      <c r="AL4193" s="6"/>
      <c r="AM4193" s="6"/>
      <c r="AN4193" s="8"/>
    </row>
    <row r="4194" spans="1:40">
      <c r="A4194" s="725"/>
      <c r="B4194" s="727"/>
      <c r="C4194" s="726"/>
      <c r="D4194" s="726"/>
      <c r="E4194" s="400"/>
      <c r="F4194" s="401"/>
      <c r="G4194" s="400"/>
      <c r="H4194" s="400"/>
      <c r="I4194" s="400"/>
      <c r="J4194" s="409"/>
      <c r="K4194" s="400"/>
      <c r="L4194" s="400"/>
      <c r="M4194" s="400"/>
      <c r="N4194" s="400"/>
      <c r="O4194" s="400"/>
      <c r="P4194" s="400"/>
      <c r="Q4194" s="400"/>
      <c r="R4194" s="400"/>
      <c r="S4194" s="400"/>
      <c r="T4194" s="400"/>
      <c r="V4194" s="403"/>
      <c r="W4194" s="403"/>
      <c r="X4194" s="403"/>
      <c r="Y4194" s="400"/>
      <c r="Z4194" s="400"/>
      <c r="AA4194" s="400"/>
      <c r="AB4194" s="400"/>
      <c r="AC4194" s="400"/>
      <c r="AD4194" s="400"/>
      <c r="AE4194" s="400"/>
      <c r="AF4194" s="400"/>
      <c r="AG4194" s="408"/>
      <c r="AH4194" s="400"/>
      <c r="AI4194" s="400"/>
      <c r="AJ4194" s="400"/>
      <c r="AK4194" s="400"/>
      <c r="AL4194" s="6"/>
      <c r="AM4194" s="6"/>
      <c r="AN4194" s="8"/>
    </row>
    <row r="4195" spans="1:40">
      <c r="A4195" s="725"/>
      <c r="B4195" s="727"/>
      <c r="C4195" s="726"/>
      <c r="D4195" s="726"/>
      <c r="E4195" s="400"/>
      <c r="F4195" s="401"/>
      <c r="G4195" s="400"/>
      <c r="H4195" s="400"/>
      <c r="I4195" s="400"/>
      <c r="J4195" s="409"/>
      <c r="K4195" s="400"/>
      <c r="L4195" s="400"/>
      <c r="M4195" s="400"/>
      <c r="N4195" s="400"/>
      <c r="O4195" s="400"/>
      <c r="P4195" s="400"/>
      <c r="Q4195" s="400"/>
      <c r="R4195" s="400"/>
      <c r="S4195" s="400"/>
      <c r="T4195" s="400"/>
      <c r="V4195" s="403"/>
      <c r="W4195" s="403"/>
      <c r="X4195" s="403"/>
      <c r="Y4195" s="400"/>
      <c r="Z4195" s="400"/>
      <c r="AA4195" s="400"/>
      <c r="AB4195" s="400"/>
      <c r="AC4195" s="400"/>
      <c r="AD4195" s="400"/>
      <c r="AE4195" s="400"/>
      <c r="AF4195" s="400"/>
      <c r="AG4195" s="408"/>
      <c r="AH4195" s="400"/>
      <c r="AI4195" s="400"/>
      <c r="AJ4195" s="400"/>
      <c r="AK4195" s="400"/>
      <c r="AL4195" s="6"/>
      <c r="AM4195" s="6"/>
      <c r="AN4195" s="8"/>
    </row>
    <row r="4196" spans="1:40">
      <c r="A4196" s="725"/>
      <c r="B4196" s="727"/>
      <c r="C4196" s="726"/>
      <c r="D4196" s="726"/>
      <c r="E4196" s="400"/>
      <c r="F4196" s="401"/>
      <c r="G4196" s="400"/>
      <c r="H4196" s="400"/>
      <c r="I4196" s="400"/>
      <c r="J4196" s="409"/>
      <c r="K4196" s="400"/>
      <c r="L4196" s="400"/>
      <c r="M4196" s="400"/>
      <c r="N4196" s="400"/>
      <c r="O4196" s="400"/>
      <c r="P4196" s="400"/>
      <c r="Q4196" s="400"/>
      <c r="R4196" s="400"/>
      <c r="S4196" s="400"/>
      <c r="T4196" s="400"/>
      <c r="V4196" s="403"/>
      <c r="W4196" s="403"/>
      <c r="X4196" s="403"/>
      <c r="Y4196" s="400"/>
      <c r="Z4196" s="400"/>
      <c r="AA4196" s="400"/>
      <c r="AB4196" s="400"/>
      <c r="AC4196" s="400"/>
      <c r="AD4196" s="400"/>
      <c r="AE4196" s="400"/>
      <c r="AF4196" s="400"/>
      <c r="AG4196" s="408"/>
      <c r="AH4196" s="400"/>
      <c r="AI4196" s="400"/>
      <c r="AJ4196" s="400"/>
      <c r="AK4196" s="400"/>
      <c r="AL4196" s="6"/>
      <c r="AM4196" s="6"/>
      <c r="AN4196" s="8"/>
    </row>
    <row r="4197" spans="1:40">
      <c r="A4197" s="725"/>
      <c r="B4197" s="727"/>
      <c r="C4197" s="726"/>
      <c r="D4197" s="726"/>
      <c r="E4197" s="400"/>
      <c r="F4197" s="401"/>
      <c r="G4197" s="400"/>
      <c r="H4197" s="400"/>
      <c r="I4197" s="400"/>
      <c r="J4197" s="409"/>
      <c r="K4197" s="400"/>
      <c r="L4197" s="400"/>
      <c r="M4197" s="400"/>
      <c r="N4197" s="400"/>
      <c r="O4197" s="400"/>
      <c r="P4197" s="400"/>
      <c r="Q4197" s="400"/>
      <c r="R4197" s="400"/>
      <c r="S4197" s="400"/>
      <c r="T4197" s="400"/>
      <c r="V4197" s="403"/>
      <c r="W4197" s="403"/>
      <c r="X4197" s="403"/>
      <c r="Y4197" s="400"/>
      <c r="Z4197" s="400"/>
      <c r="AA4197" s="400"/>
      <c r="AB4197" s="400"/>
      <c r="AC4197" s="400"/>
      <c r="AD4197" s="400"/>
      <c r="AE4197" s="400"/>
      <c r="AF4197" s="400"/>
      <c r="AG4197" s="408"/>
      <c r="AH4197" s="400"/>
      <c r="AI4197" s="400"/>
      <c r="AJ4197" s="400"/>
      <c r="AK4197" s="400"/>
      <c r="AL4197" s="6"/>
      <c r="AM4197" s="6"/>
      <c r="AN4197" s="8"/>
    </row>
    <row r="4198" spans="1:40">
      <c r="A4198" s="725"/>
      <c r="B4198" s="727"/>
      <c r="C4198" s="726"/>
      <c r="D4198" s="726"/>
      <c r="E4198" s="400"/>
      <c r="F4198" s="401"/>
      <c r="G4198" s="400"/>
      <c r="H4198" s="400"/>
      <c r="I4198" s="400"/>
      <c r="J4198" s="409"/>
      <c r="K4198" s="400"/>
      <c r="L4198" s="400"/>
      <c r="M4198" s="400"/>
      <c r="N4198" s="400"/>
      <c r="O4198" s="400"/>
      <c r="P4198" s="400"/>
      <c r="Q4198" s="400"/>
      <c r="R4198" s="400"/>
      <c r="S4198" s="400"/>
      <c r="T4198" s="400"/>
      <c r="W4198" s="403"/>
      <c r="X4198" s="403"/>
      <c r="Y4198" s="400"/>
      <c r="Z4198" s="400"/>
      <c r="AA4198" s="400"/>
      <c r="AB4198" s="400"/>
      <c r="AC4198" s="400"/>
      <c r="AD4198" s="400"/>
      <c r="AE4198" s="400"/>
      <c r="AF4198" s="400"/>
      <c r="AG4198" s="408"/>
      <c r="AH4198" s="400"/>
      <c r="AI4198" s="400"/>
      <c r="AJ4198" s="400"/>
      <c r="AK4198" s="400"/>
      <c r="AL4198" s="6"/>
      <c r="AM4198" s="6"/>
      <c r="AN4198" s="8"/>
    </row>
    <row r="4199" spans="1:40">
      <c r="A4199" s="725"/>
      <c r="B4199" s="727"/>
      <c r="C4199" s="726"/>
      <c r="D4199" s="726"/>
      <c r="E4199" s="400"/>
      <c r="F4199" s="401"/>
      <c r="G4199" s="400"/>
      <c r="H4199" s="400"/>
      <c r="I4199" s="400"/>
      <c r="J4199" s="409"/>
      <c r="K4199" s="400"/>
      <c r="L4199" s="400"/>
      <c r="M4199" s="400"/>
      <c r="N4199" s="400"/>
      <c r="O4199" s="400"/>
      <c r="P4199" s="400"/>
      <c r="Q4199" s="400"/>
      <c r="R4199" s="400"/>
      <c r="S4199" s="400"/>
      <c r="T4199" s="400"/>
      <c r="V4199" s="403"/>
      <c r="W4199" s="403"/>
      <c r="X4199" s="403"/>
      <c r="Y4199" s="400"/>
      <c r="Z4199" s="400"/>
      <c r="AA4199" s="400"/>
      <c r="AB4199" s="400"/>
      <c r="AC4199" s="400"/>
      <c r="AD4199" s="400"/>
      <c r="AE4199" s="400"/>
      <c r="AF4199" s="400"/>
      <c r="AG4199" s="408"/>
      <c r="AH4199" s="400"/>
      <c r="AI4199" s="400"/>
      <c r="AJ4199" s="400"/>
      <c r="AK4199" s="400"/>
      <c r="AL4199" s="6"/>
      <c r="AM4199" s="6"/>
      <c r="AN4199" s="8"/>
    </row>
    <row r="4200" spans="1:40">
      <c r="A4200" s="725"/>
      <c r="B4200" s="727"/>
      <c r="C4200" s="726"/>
      <c r="D4200" s="726"/>
      <c r="E4200" s="400"/>
      <c r="F4200" s="401"/>
      <c r="G4200" s="400"/>
      <c r="H4200" s="400"/>
      <c r="I4200" s="400"/>
      <c r="J4200" s="409"/>
      <c r="K4200" s="400"/>
      <c r="L4200" s="400"/>
      <c r="M4200" s="400"/>
      <c r="N4200" s="400"/>
      <c r="O4200" s="400"/>
      <c r="P4200" s="400"/>
      <c r="Q4200" s="400"/>
      <c r="R4200" s="400"/>
      <c r="S4200" s="400"/>
      <c r="T4200" s="400"/>
      <c r="V4200" s="403"/>
      <c r="W4200" s="403"/>
      <c r="X4200" s="403"/>
      <c r="Y4200" s="400"/>
      <c r="Z4200" s="400"/>
      <c r="AA4200" s="400"/>
      <c r="AB4200" s="400"/>
      <c r="AC4200" s="400"/>
      <c r="AD4200" s="400"/>
      <c r="AE4200" s="400"/>
      <c r="AF4200" s="400"/>
      <c r="AG4200" s="408"/>
      <c r="AH4200" s="400"/>
      <c r="AI4200" s="400"/>
      <c r="AJ4200" s="400"/>
      <c r="AK4200" s="400"/>
      <c r="AL4200" s="6"/>
      <c r="AM4200" s="6"/>
      <c r="AN4200" s="8"/>
    </row>
    <row r="4201" spans="1:40">
      <c r="A4201" s="725"/>
      <c r="B4201" s="727"/>
      <c r="C4201" s="726"/>
      <c r="D4201" s="726"/>
      <c r="E4201" s="400"/>
      <c r="F4201" s="401"/>
      <c r="G4201" s="400"/>
      <c r="H4201" s="400"/>
      <c r="I4201" s="400"/>
      <c r="J4201" s="409"/>
      <c r="K4201" s="400"/>
      <c r="L4201" s="400"/>
      <c r="M4201" s="400"/>
      <c r="N4201" s="400"/>
      <c r="O4201" s="400"/>
      <c r="P4201" s="400"/>
      <c r="Q4201" s="400"/>
      <c r="R4201" s="400"/>
      <c r="S4201" s="400"/>
      <c r="T4201" s="400"/>
      <c r="V4201" s="403"/>
      <c r="W4201" s="403"/>
      <c r="X4201" s="403"/>
      <c r="Y4201" s="400"/>
      <c r="Z4201" s="400"/>
      <c r="AA4201" s="400"/>
      <c r="AB4201" s="400"/>
      <c r="AC4201" s="400"/>
      <c r="AD4201" s="400"/>
      <c r="AE4201" s="400"/>
      <c r="AF4201" s="400"/>
      <c r="AG4201" s="408"/>
      <c r="AH4201" s="400"/>
      <c r="AI4201" s="400"/>
      <c r="AJ4201" s="400"/>
      <c r="AK4201" s="400"/>
      <c r="AL4201" s="6"/>
      <c r="AM4201" s="6"/>
      <c r="AN4201" s="8"/>
    </row>
    <row r="4202" spans="1:40">
      <c r="A4202" s="725"/>
      <c r="B4202" s="727"/>
      <c r="C4202" s="726"/>
      <c r="D4202" s="726"/>
      <c r="E4202" s="400"/>
      <c r="F4202" s="401"/>
      <c r="G4202" s="400"/>
      <c r="H4202" s="400"/>
      <c r="I4202" s="400"/>
      <c r="J4202" s="409"/>
      <c r="K4202" s="400"/>
      <c r="L4202" s="400"/>
      <c r="M4202" s="400"/>
      <c r="N4202" s="400"/>
      <c r="O4202" s="400"/>
      <c r="P4202" s="400"/>
      <c r="Q4202" s="400"/>
      <c r="R4202" s="400"/>
      <c r="S4202" s="400"/>
      <c r="T4202" s="400"/>
      <c r="V4202" s="403"/>
      <c r="W4202" s="403"/>
      <c r="X4202" s="403"/>
      <c r="Y4202" s="400"/>
      <c r="Z4202" s="400"/>
      <c r="AA4202" s="400"/>
      <c r="AB4202" s="400"/>
      <c r="AC4202" s="400"/>
      <c r="AD4202" s="400"/>
      <c r="AE4202" s="400"/>
      <c r="AF4202" s="400"/>
      <c r="AG4202" s="408"/>
      <c r="AH4202" s="400"/>
      <c r="AI4202" s="400"/>
      <c r="AJ4202" s="400"/>
      <c r="AK4202" s="400"/>
      <c r="AL4202" s="6"/>
      <c r="AM4202" s="6"/>
      <c r="AN4202" s="8"/>
    </row>
    <row r="4203" spans="1:40">
      <c r="A4203" s="725"/>
      <c r="B4203" s="727"/>
      <c r="C4203" s="726"/>
      <c r="D4203" s="726"/>
      <c r="E4203" s="400"/>
      <c r="F4203" s="401"/>
      <c r="G4203" s="400"/>
      <c r="H4203" s="400"/>
      <c r="I4203" s="400"/>
      <c r="J4203" s="409"/>
      <c r="K4203" s="400"/>
      <c r="L4203" s="400"/>
      <c r="M4203" s="400"/>
      <c r="N4203" s="400"/>
      <c r="O4203" s="400"/>
      <c r="P4203" s="400"/>
      <c r="Q4203" s="400"/>
      <c r="R4203" s="400"/>
      <c r="S4203" s="400"/>
      <c r="T4203" s="400"/>
      <c r="V4203" s="403"/>
      <c r="W4203" s="403"/>
      <c r="X4203" s="403"/>
      <c r="Y4203" s="400"/>
      <c r="Z4203" s="400"/>
      <c r="AA4203" s="400"/>
      <c r="AB4203" s="400"/>
      <c r="AC4203" s="400"/>
      <c r="AD4203" s="400"/>
      <c r="AE4203" s="400"/>
      <c r="AF4203" s="400"/>
      <c r="AG4203" s="408"/>
      <c r="AH4203" s="400"/>
      <c r="AI4203" s="400"/>
      <c r="AJ4203" s="400"/>
      <c r="AK4203" s="400"/>
      <c r="AL4203" s="6"/>
      <c r="AM4203" s="6"/>
      <c r="AN4203" s="8"/>
    </row>
    <row r="4204" spans="1:40">
      <c r="A4204" s="725"/>
      <c r="B4204" s="727"/>
      <c r="C4204" s="726"/>
      <c r="D4204" s="726"/>
      <c r="E4204" s="400"/>
      <c r="F4204" s="401"/>
      <c r="G4204" s="400"/>
      <c r="H4204" s="400"/>
      <c r="I4204" s="400"/>
      <c r="J4204" s="409"/>
      <c r="K4204" s="400"/>
      <c r="L4204" s="400"/>
      <c r="M4204" s="400"/>
      <c r="N4204" s="400"/>
      <c r="O4204" s="400"/>
      <c r="P4204" s="400"/>
      <c r="Q4204" s="400"/>
      <c r="R4204" s="400"/>
      <c r="S4204" s="400"/>
      <c r="T4204" s="400"/>
      <c r="V4204" s="403"/>
      <c r="W4204" s="403"/>
      <c r="X4204" s="403"/>
      <c r="Y4204" s="400"/>
      <c r="Z4204" s="400"/>
      <c r="AA4204" s="400"/>
      <c r="AB4204" s="400"/>
      <c r="AC4204" s="400"/>
      <c r="AD4204" s="400"/>
      <c r="AE4204" s="400"/>
      <c r="AF4204" s="400"/>
      <c r="AG4204" s="408"/>
      <c r="AH4204" s="400"/>
      <c r="AI4204" s="400"/>
      <c r="AJ4204" s="400"/>
      <c r="AK4204" s="400"/>
      <c r="AL4204" s="6"/>
      <c r="AM4204" s="6"/>
      <c r="AN4204" s="8"/>
    </row>
    <row r="4205" spans="1:40">
      <c r="A4205" s="725"/>
      <c r="B4205" s="727"/>
      <c r="C4205" s="726"/>
      <c r="D4205" s="726"/>
      <c r="E4205" s="400"/>
      <c r="F4205" s="401"/>
      <c r="G4205" s="400"/>
      <c r="H4205" s="400"/>
      <c r="I4205" s="400"/>
      <c r="J4205" s="409"/>
      <c r="K4205" s="400"/>
      <c r="L4205" s="400"/>
      <c r="M4205" s="400"/>
      <c r="N4205" s="400"/>
      <c r="O4205" s="400"/>
      <c r="P4205" s="400"/>
      <c r="Q4205" s="400"/>
      <c r="R4205" s="400"/>
      <c r="S4205" s="400"/>
      <c r="T4205" s="400"/>
      <c r="V4205" s="403"/>
      <c r="W4205" s="403"/>
      <c r="X4205" s="403"/>
      <c r="Y4205" s="400"/>
      <c r="Z4205" s="400"/>
      <c r="AA4205" s="400"/>
      <c r="AB4205" s="400"/>
      <c r="AC4205" s="400"/>
      <c r="AD4205" s="400"/>
      <c r="AE4205" s="400"/>
      <c r="AF4205" s="400"/>
      <c r="AG4205" s="408"/>
      <c r="AH4205" s="400"/>
      <c r="AI4205" s="400"/>
      <c r="AJ4205" s="400"/>
      <c r="AK4205" s="400"/>
      <c r="AL4205" s="6"/>
      <c r="AM4205" s="6"/>
      <c r="AN4205" s="8"/>
    </row>
    <row r="4206" spans="1:40">
      <c r="A4206" s="725"/>
      <c r="B4206" s="727"/>
      <c r="C4206" s="726"/>
      <c r="D4206" s="726"/>
      <c r="E4206" s="400"/>
      <c r="F4206" s="401"/>
      <c r="G4206" s="400"/>
      <c r="H4206" s="400"/>
      <c r="I4206" s="400"/>
      <c r="J4206" s="409"/>
      <c r="K4206" s="400"/>
      <c r="L4206" s="400"/>
      <c r="M4206" s="400"/>
      <c r="N4206" s="400"/>
      <c r="O4206" s="400"/>
      <c r="P4206" s="400"/>
      <c r="Q4206" s="400"/>
      <c r="R4206" s="400"/>
      <c r="S4206" s="400"/>
      <c r="T4206" s="400"/>
      <c r="V4206" s="403"/>
      <c r="W4206" s="403"/>
      <c r="X4206" s="403"/>
      <c r="Y4206" s="400"/>
      <c r="Z4206" s="400"/>
      <c r="AA4206" s="400"/>
      <c r="AB4206" s="400"/>
      <c r="AC4206" s="400"/>
      <c r="AD4206" s="400"/>
      <c r="AE4206" s="400"/>
      <c r="AF4206" s="400"/>
      <c r="AG4206" s="408"/>
      <c r="AH4206" s="400"/>
      <c r="AI4206" s="400"/>
      <c r="AJ4206" s="400"/>
      <c r="AK4206" s="400"/>
      <c r="AL4206" s="6"/>
      <c r="AM4206" s="6"/>
      <c r="AN4206" s="8"/>
    </row>
    <row r="4207" spans="1:40">
      <c r="A4207" s="725"/>
      <c r="B4207" s="727"/>
      <c r="C4207" s="726"/>
      <c r="D4207" s="726"/>
      <c r="E4207" s="400"/>
      <c r="F4207" s="401"/>
      <c r="G4207" s="400"/>
      <c r="H4207" s="400"/>
      <c r="I4207" s="400"/>
      <c r="J4207" s="409"/>
      <c r="K4207" s="400"/>
      <c r="L4207" s="400"/>
      <c r="M4207" s="400"/>
      <c r="N4207" s="400"/>
      <c r="O4207" s="400"/>
      <c r="P4207" s="400"/>
      <c r="Q4207" s="400"/>
      <c r="R4207" s="400"/>
      <c r="S4207" s="400"/>
      <c r="T4207" s="400"/>
      <c r="V4207" s="403"/>
      <c r="W4207" s="403"/>
      <c r="X4207" s="403"/>
      <c r="Y4207" s="400"/>
      <c r="Z4207" s="400"/>
      <c r="AA4207" s="400"/>
      <c r="AB4207" s="400"/>
      <c r="AC4207" s="400"/>
      <c r="AD4207" s="400"/>
      <c r="AE4207" s="400"/>
      <c r="AF4207" s="400"/>
      <c r="AG4207" s="408"/>
      <c r="AH4207" s="400"/>
      <c r="AI4207" s="400"/>
      <c r="AJ4207" s="400"/>
      <c r="AK4207" s="400"/>
      <c r="AL4207" s="6"/>
      <c r="AM4207" s="6"/>
      <c r="AN4207" s="8"/>
    </row>
    <row r="4208" spans="1:40">
      <c r="A4208" s="725"/>
      <c r="B4208" s="727"/>
      <c r="C4208" s="726"/>
      <c r="D4208" s="726"/>
      <c r="E4208" s="400"/>
      <c r="F4208" s="401"/>
      <c r="G4208" s="400"/>
      <c r="H4208" s="400"/>
      <c r="I4208" s="400"/>
      <c r="J4208" s="409"/>
      <c r="K4208" s="400"/>
      <c r="L4208" s="400"/>
      <c r="M4208" s="400"/>
      <c r="N4208" s="400"/>
      <c r="O4208" s="400"/>
      <c r="P4208" s="400"/>
      <c r="Q4208" s="400"/>
      <c r="R4208" s="400"/>
      <c r="S4208" s="400"/>
      <c r="T4208" s="400"/>
      <c r="V4208" s="403"/>
      <c r="W4208" s="403"/>
      <c r="X4208" s="403"/>
      <c r="Y4208" s="400"/>
      <c r="Z4208" s="400"/>
      <c r="AA4208" s="400"/>
      <c r="AB4208" s="400"/>
      <c r="AC4208" s="400"/>
      <c r="AD4208" s="400"/>
      <c r="AE4208" s="400"/>
      <c r="AF4208" s="400"/>
      <c r="AG4208" s="408"/>
      <c r="AH4208" s="400"/>
      <c r="AI4208" s="400"/>
      <c r="AJ4208" s="400"/>
      <c r="AK4208" s="400"/>
      <c r="AL4208" s="6"/>
      <c r="AM4208" s="6"/>
      <c r="AN4208" s="8"/>
    </row>
    <row r="4209" spans="1:40">
      <c r="A4209" s="725"/>
      <c r="B4209" s="727"/>
      <c r="C4209" s="726"/>
      <c r="D4209" s="726"/>
      <c r="E4209" s="400"/>
      <c r="F4209" s="401"/>
      <c r="G4209" s="400"/>
      <c r="H4209" s="400"/>
      <c r="I4209" s="400"/>
      <c r="J4209" s="409"/>
      <c r="K4209" s="400"/>
      <c r="L4209" s="400"/>
      <c r="M4209" s="400"/>
      <c r="N4209" s="400"/>
      <c r="O4209" s="400"/>
      <c r="P4209" s="400"/>
      <c r="Q4209" s="400"/>
      <c r="R4209" s="400"/>
      <c r="S4209" s="400"/>
      <c r="T4209" s="400"/>
      <c r="V4209" s="403"/>
      <c r="W4209" s="403"/>
      <c r="X4209" s="403"/>
      <c r="Y4209" s="400"/>
      <c r="Z4209" s="400"/>
      <c r="AA4209" s="400"/>
      <c r="AB4209" s="400"/>
      <c r="AC4209" s="400"/>
      <c r="AD4209" s="400"/>
      <c r="AE4209" s="400"/>
      <c r="AF4209" s="400"/>
      <c r="AG4209" s="408"/>
      <c r="AH4209" s="400"/>
      <c r="AI4209" s="400"/>
      <c r="AJ4209" s="400"/>
      <c r="AK4209" s="400"/>
      <c r="AL4209" s="6"/>
      <c r="AM4209" s="6"/>
      <c r="AN4209" s="8"/>
    </row>
    <row r="4210" spans="1:40">
      <c r="A4210" s="725"/>
      <c r="B4210" s="727"/>
      <c r="C4210" s="726"/>
      <c r="D4210" s="726"/>
      <c r="E4210" s="400"/>
      <c r="F4210" s="401"/>
      <c r="G4210" s="400"/>
      <c r="H4210" s="400"/>
      <c r="I4210" s="400"/>
      <c r="J4210" s="409"/>
      <c r="K4210" s="400"/>
      <c r="L4210" s="400"/>
      <c r="M4210" s="400"/>
      <c r="N4210" s="400"/>
      <c r="O4210" s="400"/>
      <c r="P4210" s="400"/>
      <c r="Q4210" s="400"/>
      <c r="R4210" s="400"/>
      <c r="S4210" s="400"/>
      <c r="T4210" s="400"/>
      <c r="V4210" s="403"/>
      <c r="W4210" s="403"/>
      <c r="X4210" s="403"/>
      <c r="Y4210" s="400"/>
      <c r="Z4210" s="400"/>
      <c r="AA4210" s="400"/>
      <c r="AB4210" s="400"/>
      <c r="AC4210" s="400"/>
      <c r="AD4210" s="400"/>
      <c r="AE4210" s="400"/>
      <c r="AF4210" s="400"/>
      <c r="AG4210" s="408"/>
      <c r="AH4210" s="400"/>
      <c r="AI4210" s="400"/>
      <c r="AJ4210" s="400"/>
      <c r="AK4210" s="400"/>
      <c r="AL4210" s="6"/>
      <c r="AM4210" s="6"/>
      <c r="AN4210" s="8"/>
    </row>
    <row r="4211" spans="1:40">
      <c r="A4211" s="725"/>
      <c r="B4211" s="727"/>
      <c r="C4211" s="726"/>
      <c r="D4211" s="726"/>
      <c r="E4211" s="400"/>
      <c r="F4211" s="401"/>
      <c r="G4211" s="400"/>
      <c r="H4211" s="400"/>
      <c r="I4211" s="400"/>
      <c r="J4211" s="409"/>
      <c r="K4211" s="400"/>
      <c r="L4211" s="400"/>
      <c r="M4211" s="400"/>
      <c r="N4211" s="400"/>
      <c r="O4211" s="400"/>
      <c r="P4211" s="400"/>
      <c r="Q4211" s="400"/>
      <c r="R4211" s="400"/>
      <c r="S4211" s="400"/>
      <c r="T4211" s="400"/>
      <c r="V4211" s="403"/>
      <c r="W4211" s="403"/>
      <c r="X4211" s="403"/>
      <c r="Y4211" s="400"/>
      <c r="Z4211" s="400"/>
      <c r="AA4211" s="400"/>
      <c r="AB4211" s="400"/>
      <c r="AC4211" s="400"/>
      <c r="AD4211" s="400"/>
      <c r="AE4211" s="400"/>
      <c r="AF4211" s="400"/>
      <c r="AG4211" s="408"/>
      <c r="AH4211" s="400"/>
      <c r="AI4211" s="400"/>
      <c r="AJ4211" s="400"/>
      <c r="AK4211" s="400"/>
      <c r="AL4211" s="6"/>
      <c r="AM4211" s="6"/>
      <c r="AN4211" s="8"/>
    </row>
    <row r="4212" spans="1:40">
      <c r="A4212" s="725"/>
      <c r="B4212" s="727"/>
      <c r="C4212" s="726"/>
      <c r="D4212" s="726"/>
      <c r="E4212" s="400"/>
      <c r="F4212" s="401"/>
      <c r="G4212" s="400"/>
      <c r="H4212" s="400"/>
      <c r="I4212" s="400"/>
      <c r="J4212" s="409"/>
      <c r="K4212" s="400"/>
      <c r="L4212" s="400"/>
      <c r="M4212" s="400"/>
      <c r="N4212" s="400"/>
      <c r="O4212" s="400"/>
      <c r="P4212" s="400"/>
      <c r="Q4212" s="400"/>
      <c r="R4212" s="400"/>
      <c r="S4212" s="400"/>
      <c r="T4212" s="400"/>
      <c r="V4212" s="403"/>
      <c r="W4212" s="403"/>
      <c r="X4212" s="403"/>
      <c r="Y4212" s="400"/>
      <c r="Z4212" s="400"/>
      <c r="AA4212" s="400"/>
      <c r="AB4212" s="400"/>
      <c r="AC4212" s="400"/>
      <c r="AD4212" s="400"/>
      <c r="AE4212" s="400"/>
      <c r="AF4212" s="400"/>
      <c r="AG4212" s="408"/>
      <c r="AH4212" s="400"/>
      <c r="AI4212" s="400"/>
      <c r="AJ4212" s="400"/>
      <c r="AK4212" s="400"/>
      <c r="AL4212" s="6"/>
      <c r="AM4212" s="6"/>
      <c r="AN4212" s="8"/>
    </row>
    <row r="4213" spans="1:40">
      <c r="A4213" s="725"/>
      <c r="B4213" s="727"/>
      <c r="C4213" s="726"/>
      <c r="D4213" s="726"/>
      <c r="E4213" s="400"/>
      <c r="F4213" s="401"/>
      <c r="G4213" s="400"/>
      <c r="H4213" s="400"/>
      <c r="I4213" s="400"/>
      <c r="J4213" s="409"/>
      <c r="K4213" s="400"/>
      <c r="L4213" s="400"/>
      <c r="M4213" s="400"/>
      <c r="N4213" s="400"/>
      <c r="O4213" s="400"/>
      <c r="P4213" s="400"/>
      <c r="Q4213" s="400"/>
      <c r="R4213" s="400"/>
      <c r="S4213" s="400"/>
      <c r="T4213" s="400"/>
      <c r="V4213" s="403"/>
      <c r="W4213" s="403"/>
      <c r="X4213" s="403"/>
      <c r="Y4213" s="400"/>
      <c r="Z4213" s="400"/>
      <c r="AA4213" s="400"/>
      <c r="AB4213" s="400"/>
      <c r="AC4213" s="400"/>
      <c r="AD4213" s="400"/>
      <c r="AE4213" s="400"/>
      <c r="AF4213" s="400"/>
      <c r="AG4213" s="408"/>
      <c r="AH4213" s="400"/>
      <c r="AI4213" s="400"/>
      <c r="AJ4213" s="400"/>
      <c r="AK4213" s="400"/>
      <c r="AL4213" s="6"/>
      <c r="AM4213" s="6"/>
      <c r="AN4213" s="8"/>
    </row>
    <row r="4214" spans="1:40">
      <c r="A4214" s="725"/>
      <c r="B4214" s="727"/>
      <c r="C4214" s="726"/>
      <c r="D4214" s="726"/>
      <c r="E4214" s="400"/>
      <c r="F4214" s="401"/>
      <c r="G4214" s="400"/>
      <c r="H4214" s="400"/>
      <c r="I4214" s="400"/>
      <c r="J4214" s="409"/>
      <c r="K4214" s="400"/>
      <c r="L4214" s="400"/>
      <c r="M4214" s="400"/>
      <c r="N4214" s="400"/>
      <c r="O4214" s="400"/>
      <c r="P4214" s="400"/>
      <c r="Q4214" s="400"/>
      <c r="R4214" s="400"/>
      <c r="S4214" s="400"/>
      <c r="T4214" s="400"/>
      <c r="V4214" s="403"/>
      <c r="W4214" s="403"/>
      <c r="X4214" s="403"/>
      <c r="Y4214" s="400"/>
      <c r="Z4214" s="400"/>
      <c r="AA4214" s="400"/>
      <c r="AB4214" s="400"/>
      <c r="AC4214" s="400"/>
      <c r="AD4214" s="400"/>
      <c r="AE4214" s="400"/>
      <c r="AF4214" s="400"/>
      <c r="AG4214" s="408"/>
      <c r="AH4214" s="400"/>
      <c r="AI4214" s="400"/>
      <c r="AJ4214" s="400"/>
      <c r="AK4214" s="400"/>
      <c r="AL4214" s="6"/>
      <c r="AM4214" s="6"/>
      <c r="AN4214" s="8"/>
    </row>
    <row r="4215" spans="1:40">
      <c r="A4215" s="725"/>
      <c r="B4215" s="727"/>
      <c r="C4215" s="726"/>
      <c r="D4215" s="726"/>
      <c r="E4215" s="400"/>
      <c r="F4215" s="401"/>
      <c r="G4215" s="400"/>
      <c r="H4215" s="400"/>
      <c r="I4215" s="400"/>
      <c r="J4215" s="409"/>
      <c r="K4215" s="400"/>
      <c r="L4215" s="400"/>
      <c r="M4215" s="400"/>
      <c r="N4215" s="400"/>
      <c r="O4215" s="400"/>
      <c r="P4215" s="400"/>
      <c r="Q4215" s="400"/>
      <c r="R4215" s="400"/>
      <c r="S4215" s="400"/>
      <c r="T4215" s="400"/>
      <c r="V4215" s="403"/>
      <c r="W4215" s="403"/>
      <c r="X4215" s="403"/>
      <c r="Y4215" s="400"/>
      <c r="Z4215" s="400"/>
      <c r="AA4215" s="400"/>
      <c r="AB4215" s="400"/>
      <c r="AC4215" s="400"/>
      <c r="AD4215" s="400"/>
      <c r="AE4215" s="400"/>
      <c r="AF4215" s="400"/>
      <c r="AG4215" s="408"/>
      <c r="AH4215" s="400"/>
      <c r="AI4215" s="400"/>
      <c r="AJ4215" s="400"/>
      <c r="AK4215" s="400"/>
      <c r="AL4215" s="6"/>
      <c r="AM4215" s="6"/>
      <c r="AN4215" s="8"/>
    </row>
    <row r="4216" spans="1:40">
      <c r="A4216" s="725"/>
      <c r="B4216" s="727"/>
      <c r="C4216" s="726"/>
      <c r="D4216" s="726"/>
      <c r="E4216" s="400"/>
      <c r="F4216" s="401"/>
      <c r="G4216" s="400"/>
      <c r="H4216" s="400"/>
      <c r="I4216" s="400"/>
      <c r="J4216" s="409"/>
      <c r="K4216" s="400"/>
      <c r="L4216" s="400"/>
      <c r="M4216" s="400"/>
      <c r="N4216" s="400"/>
      <c r="O4216" s="400"/>
      <c r="P4216" s="400"/>
      <c r="Q4216" s="400"/>
      <c r="R4216" s="400"/>
      <c r="S4216" s="400"/>
      <c r="T4216" s="400"/>
      <c r="V4216" s="403"/>
      <c r="W4216" s="403"/>
      <c r="X4216" s="403"/>
      <c r="Y4216" s="400"/>
      <c r="Z4216" s="400"/>
      <c r="AA4216" s="400"/>
      <c r="AB4216" s="400"/>
      <c r="AC4216" s="400"/>
      <c r="AD4216" s="400"/>
      <c r="AE4216" s="400"/>
      <c r="AF4216" s="400"/>
      <c r="AG4216" s="408"/>
      <c r="AH4216" s="400"/>
      <c r="AI4216" s="400"/>
      <c r="AJ4216" s="400"/>
      <c r="AK4216" s="400"/>
      <c r="AL4216" s="6"/>
      <c r="AM4216" s="6"/>
      <c r="AN4216" s="8"/>
    </row>
    <row r="4217" spans="1:40">
      <c r="A4217" s="725"/>
      <c r="B4217" s="727"/>
      <c r="C4217" s="726"/>
      <c r="D4217" s="726"/>
      <c r="E4217" s="400"/>
      <c r="F4217" s="401"/>
      <c r="G4217" s="400"/>
      <c r="H4217" s="400"/>
      <c r="I4217" s="400"/>
      <c r="J4217" s="409"/>
      <c r="K4217" s="400"/>
      <c r="L4217" s="400"/>
      <c r="M4217" s="400"/>
      <c r="N4217" s="400"/>
      <c r="O4217" s="400"/>
      <c r="P4217" s="400"/>
      <c r="Q4217" s="400"/>
      <c r="R4217" s="400"/>
      <c r="S4217" s="400"/>
      <c r="T4217" s="400"/>
      <c r="W4217" s="403"/>
      <c r="X4217" s="403"/>
      <c r="Y4217" s="400"/>
      <c r="Z4217" s="400"/>
      <c r="AA4217" s="400"/>
      <c r="AB4217" s="400"/>
      <c r="AC4217" s="400"/>
      <c r="AD4217" s="400"/>
      <c r="AE4217" s="400"/>
      <c r="AF4217" s="400"/>
      <c r="AG4217" s="408"/>
      <c r="AH4217" s="400"/>
      <c r="AI4217" s="400"/>
      <c r="AJ4217" s="400"/>
      <c r="AK4217" s="400"/>
      <c r="AL4217" s="6"/>
      <c r="AM4217" s="6"/>
      <c r="AN4217" s="8"/>
    </row>
    <row r="4218" spans="1:40">
      <c r="A4218" s="725"/>
      <c r="B4218" s="727"/>
      <c r="C4218" s="726"/>
      <c r="D4218" s="726"/>
      <c r="E4218" s="400"/>
      <c r="F4218" s="401"/>
      <c r="G4218" s="400"/>
      <c r="H4218" s="400"/>
      <c r="I4218" s="400"/>
      <c r="J4218" s="409"/>
      <c r="K4218" s="400"/>
      <c r="L4218" s="400"/>
      <c r="M4218" s="400"/>
      <c r="N4218" s="400"/>
      <c r="O4218" s="400"/>
      <c r="P4218" s="400"/>
      <c r="Q4218" s="400"/>
      <c r="R4218" s="400"/>
      <c r="S4218" s="400"/>
      <c r="T4218" s="400"/>
      <c r="V4218" s="403"/>
      <c r="W4218" s="403"/>
      <c r="X4218" s="403"/>
      <c r="Y4218" s="400"/>
      <c r="Z4218" s="400"/>
      <c r="AA4218" s="400"/>
      <c r="AB4218" s="400"/>
      <c r="AC4218" s="400"/>
      <c r="AD4218" s="400"/>
      <c r="AE4218" s="400"/>
      <c r="AF4218" s="400"/>
      <c r="AG4218" s="408"/>
      <c r="AH4218" s="400"/>
      <c r="AI4218" s="400"/>
      <c r="AJ4218" s="400"/>
      <c r="AK4218" s="400"/>
      <c r="AL4218" s="6"/>
      <c r="AM4218" s="6"/>
      <c r="AN4218" s="8"/>
    </row>
    <row r="4219" spans="1:40">
      <c r="A4219" s="725"/>
      <c r="B4219" s="727"/>
      <c r="C4219" s="726"/>
      <c r="D4219" s="726"/>
      <c r="E4219" s="400"/>
      <c r="F4219" s="401"/>
      <c r="G4219" s="400"/>
      <c r="H4219" s="400"/>
      <c r="I4219" s="400"/>
      <c r="J4219" s="409"/>
      <c r="K4219" s="400"/>
      <c r="L4219" s="400"/>
      <c r="M4219" s="400"/>
      <c r="N4219" s="400"/>
      <c r="O4219" s="400"/>
      <c r="P4219" s="400"/>
      <c r="Q4219" s="400"/>
      <c r="R4219" s="400"/>
      <c r="S4219" s="400"/>
      <c r="T4219" s="400"/>
      <c r="V4219" s="403"/>
      <c r="W4219" s="403"/>
      <c r="X4219" s="403"/>
      <c r="Y4219" s="400"/>
      <c r="Z4219" s="400"/>
      <c r="AA4219" s="400"/>
      <c r="AB4219" s="400"/>
      <c r="AC4219" s="400"/>
      <c r="AD4219" s="400"/>
      <c r="AE4219" s="400"/>
      <c r="AF4219" s="400"/>
      <c r="AG4219" s="408"/>
      <c r="AH4219" s="400"/>
      <c r="AI4219" s="400"/>
      <c r="AJ4219" s="400"/>
      <c r="AK4219" s="400"/>
      <c r="AL4219" s="6"/>
      <c r="AM4219" s="6"/>
      <c r="AN4219" s="8"/>
    </row>
    <row r="4220" spans="1:40">
      <c r="A4220" s="725"/>
      <c r="B4220" s="727"/>
      <c r="C4220" s="726"/>
      <c r="D4220" s="726"/>
      <c r="E4220" s="400"/>
      <c r="F4220" s="401"/>
      <c r="G4220" s="400"/>
      <c r="H4220" s="400"/>
      <c r="I4220" s="400"/>
      <c r="J4220" s="409"/>
      <c r="K4220" s="400"/>
      <c r="L4220" s="400"/>
      <c r="M4220" s="400"/>
      <c r="N4220" s="400"/>
      <c r="O4220" s="400"/>
      <c r="P4220" s="400"/>
      <c r="Q4220" s="400"/>
      <c r="R4220" s="400"/>
      <c r="S4220" s="400"/>
      <c r="T4220" s="400"/>
      <c r="V4220" s="403"/>
      <c r="W4220" s="403"/>
      <c r="X4220" s="403"/>
      <c r="Y4220" s="400"/>
      <c r="Z4220" s="400"/>
      <c r="AA4220" s="400"/>
      <c r="AB4220" s="400"/>
      <c r="AC4220" s="400"/>
      <c r="AD4220" s="400"/>
      <c r="AE4220" s="400"/>
      <c r="AF4220" s="400"/>
      <c r="AG4220" s="408"/>
      <c r="AH4220" s="400"/>
      <c r="AI4220" s="400"/>
      <c r="AJ4220" s="400"/>
      <c r="AK4220" s="400"/>
      <c r="AL4220" s="6"/>
      <c r="AM4220" s="6"/>
      <c r="AN4220" s="8"/>
    </row>
    <row r="4221" spans="1:40">
      <c r="A4221" s="725"/>
      <c r="B4221" s="727"/>
      <c r="C4221" s="726"/>
      <c r="D4221" s="726"/>
      <c r="E4221" s="400"/>
      <c r="F4221" s="401"/>
      <c r="G4221" s="400"/>
      <c r="H4221" s="400"/>
      <c r="I4221" s="400"/>
      <c r="J4221" s="409"/>
      <c r="K4221" s="400"/>
      <c r="L4221" s="400"/>
      <c r="M4221" s="400"/>
      <c r="N4221" s="400"/>
      <c r="O4221" s="400"/>
      <c r="P4221" s="400"/>
      <c r="Q4221" s="400"/>
      <c r="R4221" s="400"/>
      <c r="S4221" s="400"/>
      <c r="T4221" s="400"/>
      <c r="V4221" s="403"/>
      <c r="W4221" s="403"/>
      <c r="X4221" s="403"/>
      <c r="Y4221" s="400"/>
      <c r="Z4221" s="400"/>
      <c r="AA4221" s="400"/>
      <c r="AB4221" s="400"/>
      <c r="AC4221" s="400"/>
      <c r="AD4221" s="400"/>
      <c r="AE4221" s="400"/>
      <c r="AF4221" s="400"/>
      <c r="AG4221" s="408"/>
      <c r="AH4221" s="400"/>
      <c r="AI4221" s="400"/>
      <c r="AJ4221" s="400"/>
      <c r="AK4221" s="400"/>
      <c r="AL4221" s="6"/>
      <c r="AM4221" s="6"/>
      <c r="AN4221" s="8"/>
    </row>
    <row r="4222" spans="1:40">
      <c r="A4222" s="725"/>
      <c r="B4222" s="727"/>
      <c r="C4222" s="726"/>
      <c r="D4222" s="726"/>
      <c r="E4222" s="400"/>
      <c r="F4222" s="401"/>
      <c r="G4222" s="400"/>
      <c r="H4222" s="400"/>
      <c r="I4222" s="400"/>
      <c r="J4222" s="409"/>
      <c r="K4222" s="400"/>
      <c r="L4222" s="400"/>
      <c r="M4222" s="400"/>
      <c r="N4222" s="400"/>
      <c r="O4222" s="400"/>
      <c r="P4222" s="400"/>
      <c r="Q4222" s="400"/>
      <c r="R4222" s="400"/>
      <c r="S4222" s="400"/>
      <c r="T4222" s="400"/>
      <c r="V4222" s="403"/>
      <c r="W4222" s="403"/>
      <c r="X4222" s="403"/>
      <c r="Y4222" s="400"/>
      <c r="Z4222" s="400"/>
      <c r="AA4222" s="400"/>
      <c r="AB4222" s="400"/>
      <c r="AC4222" s="400"/>
      <c r="AD4222" s="400"/>
      <c r="AE4222" s="400"/>
      <c r="AF4222" s="400"/>
      <c r="AG4222" s="408"/>
      <c r="AH4222" s="400"/>
      <c r="AI4222" s="400"/>
      <c r="AJ4222" s="400"/>
      <c r="AK4222" s="400"/>
      <c r="AL4222" s="6"/>
      <c r="AM4222" s="6"/>
      <c r="AN4222" s="8"/>
    </row>
    <row r="4223" spans="1:40">
      <c r="A4223" s="725"/>
      <c r="B4223" s="727"/>
      <c r="C4223" s="726"/>
      <c r="D4223" s="726"/>
      <c r="E4223" s="400"/>
      <c r="F4223" s="401"/>
      <c r="G4223" s="400"/>
      <c r="H4223" s="400"/>
      <c r="I4223" s="400"/>
      <c r="J4223" s="409"/>
      <c r="K4223" s="400"/>
      <c r="L4223" s="400"/>
      <c r="M4223" s="400"/>
      <c r="N4223" s="400"/>
      <c r="O4223" s="400"/>
      <c r="P4223" s="400"/>
      <c r="Q4223" s="400"/>
      <c r="R4223" s="400"/>
      <c r="S4223" s="400"/>
      <c r="T4223" s="400"/>
      <c r="V4223" s="403"/>
      <c r="W4223" s="403"/>
      <c r="X4223" s="403"/>
      <c r="Y4223" s="400"/>
      <c r="Z4223" s="400"/>
      <c r="AA4223" s="400"/>
      <c r="AB4223" s="400"/>
      <c r="AC4223" s="400"/>
      <c r="AD4223" s="400"/>
      <c r="AE4223" s="400"/>
      <c r="AF4223" s="400"/>
      <c r="AG4223" s="408"/>
      <c r="AH4223" s="400"/>
      <c r="AI4223" s="400"/>
      <c r="AJ4223" s="400"/>
      <c r="AK4223" s="400"/>
      <c r="AL4223" s="6"/>
      <c r="AM4223" s="6"/>
      <c r="AN4223" s="8"/>
    </row>
    <row r="4224" spans="1:40">
      <c r="A4224" s="725"/>
      <c r="B4224" s="727"/>
      <c r="C4224" s="726"/>
      <c r="D4224" s="726"/>
      <c r="E4224" s="400"/>
      <c r="F4224" s="401"/>
      <c r="G4224" s="400"/>
      <c r="H4224" s="400"/>
      <c r="I4224" s="400"/>
      <c r="J4224" s="409"/>
      <c r="K4224" s="400"/>
      <c r="L4224" s="400"/>
      <c r="M4224" s="400"/>
      <c r="N4224" s="400"/>
      <c r="O4224" s="400"/>
      <c r="P4224" s="400"/>
      <c r="Q4224" s="400"/>
      <c r="R4224" s="400"/>
      <c r="S4224" s="400"/>
      <c r="T4224" s="400"/>
      <c r="V4224" s="403"/>
      <c r="W4224" s="403"/>
      <c r="X4224" s="403"/>
      <c r="Y4224" s="400"/>
      <c r="Z4224" s="400"/>
      <c r="AA4224" s="400"/>
      <c r="AB4224" s="400"/>
      <c r="AC4224" s="400"/>
      <c r="AD4224" s="400"/>
      <c r="AE4224" s="400"/>
      <c r="AF4224" s="400"/>
      <c r="AG4224" s="408"/>
      <c r="AH4224" s="400"/>
      <c r="AI4224" s="400"/>
      <c r="AJ4224" s="400"/>
      <c r="AK4224" s="400"/>
      <c r="AL4224" s="6"/>
      <c r="AM4224" s="6"/>
      <c r="AN4224" s="8"/>
    </row>
    <row r="4225" spans="1:40">
      <c r="A4225" s="725"/>
      <c r="B4225" s="727"/>
      <c r="C4225" s="726"/>
      <c r="D4225" s="726"/>
      <c r="E4225" s="400"/>
      <c r="F4225" s="401"/>
      <c r="G4225" s="400"/>
      <c r="H4225" s="400"/>
      <c r="I4225" s="400"/>
      <c r="J4225" s="409"/>
      <c r="K4225" s="400"/>
      <c r="L4225" s="400"/>
      <c r="M4225" s="400"/>
      <c r="N4225" s="400"/>
      <c r="O4225" s="400"/>
      <c r="P4225" s="400"/>
      <c r="Q4225" s="400"/>
      <c r="R4225" s="400"/>
      <c r="S4225" s="400"/>
      <c r="T4225" s="400"/>
      <c r="V4225" s="403"/>
      <c r="W4225" s="403"/>
      <c r="X4225" s="403"/>
      <c r="Y4225" s="400"/>
      <c r="Z4225" s="400"/>
      <c r="AA4225" s="400"/>
      <c r="AB4225" s="400"/>
      <c r="AC4225" s="400"/>
      <c r="AD4225" s="400"/>
      <c r="AE4225" s="400"/>
      <c r="AF4225" s="400"/>
      <c r="AG4225" s="408"/>
      <c r="AH4225" s="400"/>
      <c r="AI4225" s="400"/>
      <c r="AJ4225" s="400"/>
      <c r="AK4225" s="400"/>
      <c r="AL4225" s="6"/>
      <c r="AM4225" s="6"/>
      <c r="AN4225" s="8"/>
    </row>
    <row r="4226" spans="1:40">
      <c r="A4226" s="725"/>
      <c r="B4226" s="727"/>
      <c r="C4226" s="726"/>
      <c r="D4226" s="726"/>
      <c r="E4226" s="400"/>
      <c r="F4226" s="401"/>
      <c r="G4226" s="400"/>
      <c r="H4226" s="400"/>
      <c r="I4226" s="400"/>
      <c r="J4226" s="409"/>
      <c r="K4226" s="400"/>
      <c r="L4226" s="400"/>
      <c r="M4226" s="400"/>
      <c r="N4226" s="400"/>
      <c r="O4226" s="400"/>
      <c r="P4226" s="400"/>
      <c r="Q4226" s="400"/>
      <c r="R4226" s="400"/>
      <c r="S4226" s="400"/>
      <c r="T4226" s="400"/>
      <c r="V4226" s="403"/>
      <c r="W4226" s="403"/>
      <c r="X4226" s="403"/>
      <c r="Y4226" s="400"/>
      <c r="Z4226" s="400"/>
      <c r="AA4226" s="400"/>
      <c r="AB4226" s="400"/>
      <c r="AC4226" s="400"/>
      <c r="AD4226" s="400"/>
      <c r="AE4226" s="400"/>
      <c r="AF4226" s="400"/>
      <c r="AG4226" s="408"/>
      <c r="AH4226" s="400"/>
      <c r="AI4226" s="400"/>
      <c r="AJ4226" s="400"/>
      <c r="AK4226" s="400"/>
      <c r="AL4226" s="6"/>
      <c r="AM4226" s="6"/>
      <c r="AN4226" s="8"/>
    </row>
    <row r="4227" spans="1:40">
      <c r="A4227" s="725"/>
      <c r="B4227" s="727"/>
      <c r="C4227" s="726"/>
      <c r="D4227" s="726"/>
      <c r="E4227" s="400"/>
      <c r="F4227" s="401"/>
      <c r="G4227" s="400"/>
      <c r="H4227" s="400"/>
      <c r="I4227" s="400"/>
      <c r="J4227" s="409"/>
      <c r="K4227" s="400"/>
      <c r="L4227" s="400"/>
      <c r="M4227" s="400"/>
      <c r="N4227" s="400"/>
      <c r="O4227" s="400"/>
      <c r="P4227" s="400"/>
      <c r="Q4227" s="400"/>
      <c r="R4227" s="400"/>
      <c r="S4227" s="400"/>
      <c r="T4227" s="400"/>
      <c r="V4227" s="403"/>
      <c r="W4227" s="403"/>
      <c r="X4227" s="403"/>
      <c r="Y4227" s="400"/>
      <c r="Z4227" s="400"/>
      <c r="AA4227" s="400"/>
      <c r="AB4227" s="400"/>
      <c r="AC4227" s="400"/>
      <c r="AD4227" s="400"/>
      <c r="AE4227" s="400"/>
      <c r="AF4227" s="400"/>
      <c r="AG4227" s="408"/>
      <c r="AH4227" s="400"/>
      <c r="AI4227" s="400"/>
      <c r="AJ4227" s="400"/>
      <c r="AK4227" s="400"/>
      <c r="AL4227" s="6"/>
      <c r="AM4227" s="6"/>
      <c r="AN4227" s="8"/>
    </row>
    <row r="4228" spans="1:40">
      <c r="A4228" s="725"/>
      <c r="B4228" s="727"/>
      <c r="C4228" s="726"/>
      <c r="D4228" s="726"/>
      <c r="E4228" s="400"/>
      <c r="F4228" s="401"/>
      <c r="G4228" s="400"/>
      <c r="H4228" s="400"/>
      <c r="I4228" s="400"/>
      <c r="J4228" s="409"/>
      <c r="K4228" s="400"/>
      <c r="L4228" s="400"/>
      <c r="M4228" s="400"/>
      <c r="N4228" s="400"/>
      <c r="O4228" s="400"/>
      <c r="P4228" s="400"/>
      <c r="Q4228" s="400"/>
      <c r="R4228" s="400"/>
      <c r="S4228" s="400"/>
      <c r="T4228" s="400"/>
      <c r="V4228" s="403"/>
      <c r="W4228" s="403"/>
      <c r="X4228" s="403"/>
      <c r="Y4228" s="400"/>
      <c r="Z4228" s="400"/>
      <c r="AA4228" s="400"/>
      <c r="AB4228" s="400"/>
      <c r="AC4228" s="400"/>
      <c r="AD4228" s="400"/>
      <c r="AE4228" s="400"/>
      <c r="AF4228" s="400"/>
      <c r="AG4228" s="408"/>
      <c r="AH4228" s="400"/>
      <c r="AI4228" s="400"/>
      <c r="AJ4228" s="400"/>
      <c r="AK4228" s="400"/>
      <c r="AL4228" s="6"/>
      <c r="AM4228" s="6"/>
      <c r="AN4228" s="8"/>
    </row>
    <row r="4229" spans="1:40">
      <c r="A4229" s="725"/>
      <c r="B4229" s="727"/>
      <c r="C4229" s="726"/>
      <c r="D4229" s="726"/>
      <c r="E4229" s="400"/>
      <c r="F4229" s="401"/>
      <c r="G4229" s="400"/>
      <c r="H4229" s="400"/>
      <c r="I4229" s="400"/>
      <c r="J4229" s="409"/>
      <c r="K4229" s="400"/>
      <c r="L4229" s="400"/>
      <c r="M4229" s="400"/>
      <c r="N4229" s="400"/>
      <c r="O4229" s="400"/>
      <c r="P4229" s="400"/>
      <c r="Q4229" s="400"/>
      <c r="R4229" s="400"/>
      <c r="S4229" s="400"/>
      <c r="T4229" s="400"/>
      <c r="V4229" s="403"/>
      <c r="W4229" s="403"/>
      <c r="X4229" s="403"/>
      <c r="Y4229" s="400"/>
      <c r="Z4229" s="400"/>
      <c r="AA4229" s="400"/>
      <c r="AB4229" s="400"/>
      <c r="AC4229" s="400"/>
      <c r="AD4229" s="400"/>
      <c r="AE4229" s="400"/>
      <c r="AF4229" s="400"/>
      <c r="AG4229" s="408"/>
      <c r="AH4229" s="400"/>
      <c r="AI4229" s="400"/>
      <c r="AJ4229" s="400"/>
      <c r="AK4229" s="400"/>
      <c r="AL4229" s="6"/>
      <c r="AM4229" s="6"/>
      <c r="AN4229" s="8"/>
    </row>
    <row r="4230" spans="1:40">
      <c r="A4230" s="725"/>
      <c r="B4230" s="727"/>
      <c r="C4230" s="726"/>
      <c r="D4230" s="726"/>
      <c r="E4230" s="400"/>
      <c r="F4230" s="401"/>
      <c r="G4230" s="400"/>
      <c r="H4230" s="400"/>
      <c r="I4230" s="400"/>
      <c r="J4230" s="409"/>
      <c r="K4230" s="400"/>
      <c r="L4230" s="400"/>
      <c r="M4230" s="400"/>
      <c r="N4230" s="400"/>
      <c r="O4230" s="400"/>
      <c r="P4230" s="400"/>
      <c r="Q4230" s="400"/>
      <c r="R4230" s="400"/>
      <c r="S4230" s="400"/>
      <c r="T4230" s="400"/>
      <c r="V4230" s="403"/>
      <c r="W4230" s="403"/>
      <c r="X4230" s="403"/>
      <c r="Y4230" s="400"/>
      <c r="Z4230" s="400"/>
      <c r="AA4230" s="400"/>
      <c r="AB4230" s="400"/>
      <c r="AC4230" s="400"/>
      <c r="AD4230" s="400"/>
      <c r="AE4230" s="400"/>
      <c r="AF4230" s="400"/>
      <c r="AG4230" s="408"/>
      <c r="AH4230" s="400"/>
      <c r="AI4230" s="400"/>
      <c r="AJ4230" s="400"/>
      <c r="AK4230" s="400"/>
      <c r="AL4230" s="6"/>
      <c r="AM4230" s="6"/>
      <c r="AN4230" s="8"/>
    </row>
    <row r="4231" spans="1:40">
      <c r="A4231" s="725"/>
      <c r="B4231" s="727"/>
      <c r="C4231" s="726"/>
      <c r="D4231" s="726"/>
      <c r="E4231" s="400"/>
      <c r="F4231" s="401"/>
      <c r="G4231" s="400"/>
      <c r="H4231" s="400"/>
      <c r="I4231" s="400"/>
      <c r="J4231" s="409"/>
      <c r="K4231" s="400"/>
      <c r="L4231" s="400"/>
      <c r="M4231" s="400"/>
      <c r="N4231" s="400"/>
      <c r="O4231" s="400"/>
      <c r="P4231" s="400"/>
      <c r="Q4231" s="400"/>
      <c r="R4231" s="400"/>
      <c r="S4231" s="400"/>
      <c r="T4231" s="400"/>
      <c r="V4231" s="403"/>
      <c r="W4231" s="403"/>
      <c r="X4231" s="403"/>
      <c r="Y4231" s="400"/>
      <c r="Z4231" s="400"/>
      <c r="AA4231" s="400"/>
      <c r="AB4231" s="400"/>
      <c r="AC4231" s="400"/>
      <c r="AD4231" s="400"/>
      <c r="AE4231" s="400"/>
      <c r="AF4231" s="400"/>
      <c r="AG4231" s="408"/>
      <c r="AH4231" s="400"/>
      <c r="AI4231" s="400"/>
      <c r="AJ4231" s="400"/>
      <c r="AK4231" s="400"/>
      <c r="AL4231" s="6"/>
      <c r="AM4231" s="6"/>
      <c r="AN4231" s="8"/>
    </row>
    <row r="4232" spans="1:40">
      <c r="A4232" s="725"/>
      <c r="B4232" s="727"/>
      <c r="C4232" s="726"/>
      <c r="D4232" s="726"/>
      <c r="E4232" s="400"/>
      <c r="F4232" s="401"/>
      <c r="G4232" s="400"/>
      <c r="H4232" s="400"/>
      <c r="I4232" s="400"/>
      <c r="J4232" s="409"/>
      <c r="K4232" s="400"/>
      <c r="L4232" s="400"/>
      <c r="M4232" s="400"/>
      <c r="N4232" s="400"/>
      <c r="O4232" s="400"/>
      <c r="P4232" s="400"/>
      <c r="Q4232" s="400"/>
      <c r="R4232" s="400"/>
      <c r="S4232" s="400"/>
      <c r="T4232" s="400"/>
      <c r="V4232" s="403"/>
      <c r="W4232" s="403"/>
      <c r="X4232" s="403"/>
      <c r="Y4232" s="400"/>
      <c r="Z4232" s="400"/>
      <c r="AA4232" s="400"/>
      <c r="AB4232" s="400"/>
      <c r="AC4232" s="400"/>
      <c r="AD4232" s="400"/>
      <c r="AE4232" s="400"/>
      <c r="AF4232" s="400"/>
      <c r="AG4232" s="408"/>
      <c r="AH4232" s="400"/>
      <c r="AI4232" s="400"/>
      <c r="AJ4232" s="400"/>
      <c r="AK4232" s="400"/>
      <c r="AL4232" s="6"/>
      <c r="AM4232" s="6"/>
      <c r="AN4232" s="8"/>
    </row>
    <row r="4233" spans="1:40">
      <c r="A4233" s="725"/>
      <c r="B4233" s="727"/>
      <c r="C4233" s="726"/>
      <c r="D4233" s="726"/>
      <c r="E4233" s="400"/>
      <c r="F4233" s="401"/>
      <c r="G4233" s="400"/>
      <c r="H4233" s="400"/>
      <c r="I4233" s="400"/>
      <c r="J4233" s="409"/>
      <c r="K4233" s="400"/>
      <c r="L4233" s="400"/>
      <c r="M4233" s="400"/>
      <c r="N4233" s="400"/>
      <c r="O4233" s="400"/>
      <c r="P4233" s="400"/>
      <c r="Q4233" s="400"/>
      <c r="R4233" s="400"/>
      <c r="S4233" s="400"/>
      <c r="T4233" s="400"/>
      <c r="V4233" s="403"/>
      <c r="W4233" s="403"/>
      <c r="X4233" s="403"/>
      <c r="Y4233" s="400"/>
      <c r="Z4233" s="400"/>
      <c r="AA4233" s="400"/>
      <c r="AB4233" s="400"/>
      <c r="AC4233" s="400"/>
      <c r="AD4233" s="400"/>
      <c r="AE4233" s="400"/>
      <c r="AF4233" s="400"/>
      <c r="AG4233" s="408"/>
      <c r="AH4233" s="400"/>
      <c r="AI4233" s="400"/>
      <c r="AJ4233" s="400"/>
      <c r="AK4233" s="400"/>
      <c r="AL4233" s="6"/>
      <c r="AM4233" s="6"/>
      <c r="AN4233" s="8"/>
    </row>
    <row r="4234" spans="1:40">
      <c r="A4234" s="725"/>
      <c r="B4234" s="727"/>
      <c r="C4234" s="726"/>
      <c r="D4234" s="726"/>
      <c r="E4234" s="400"/>
      <c r="F4234" s="401"/>
      <c r="G4234" s="400"/>
      <c r="H4234" s="400"/>
      <c r="I4234" s="400"/>
      <c r="J4234" s="409"/>
      <c r="K4234" s="400"/>
      <c r="L4234" s="400"/>
      <c r="M4234" s="400"/>
      <c r="N4234" s="400"/>
      <c r="O4234" s="400"/>
      <c r="P4234" s="400"/>
      <c r="Q4234" s="400"/>
      <c r="R4234" s="400"/>
      <c r="S4234" s="400"/>
      <c r="T4234" s="400"/>
      <c r="V4234" s="403"/>
      <c r="W4234" s="403"/>
      <c r="X4234" s="403"/>
      <c r="Y4234" s="400"/>
      <c r="Z4234" s="400"/>
      <c r="AA4234" s="400"/>
      <c r="AB4234" s="400"/>
      <c r="AC4234" s="400"/>
      <c r="AD4234" s="400"/>
      <c r="AE4234" s="400"/>
      <c r="AF4234" s="400"/>
      <c r="AG4234" s="408"/>
      <c r="AH4234" s="400"/>
      <c r="AI4234" s="400"/>
      <c r="AJ4234" s="400"/>
      <c r="AK4234" s="400"/>
      <c r="AL4234" s="6"/>
      <c r="AM4234" s="6"/>
      <c r="AN4234" s="8"/>
    </row>
    <row r="4235" spans="1:40">
      <c r="A4235" s="725"/>
      <c r="B4235" s="727"/>
      <c r="C4235" s="726"/>
      <c r="D4235" s="726"/>
      <c r="E4235" s="400"/>
      <c r="F4235" s="401"/>
      <c r="G4235" s="400"/>
      <c r="H4235" s="400"/>
      <c r="I4235" s="400"/>
      <c r="J4235" s="409"/>
      <c r="K4235" s="400"/>
      <c r="L4235" s="400"/>
      <c r="M4235" s="400"/>
      <c r="N4235" s="400"/>
      <c r="O4235" s="400"/>
      <c r="P4235" s="400"/>
      <c r="Q4235" s="400"/>
      <c r="R4235" s="400"/>
      <c r="S4235" s="400"/>
      <c r="T4235" s="400"/>
      <c r="V4235" s="403"/>
      <c r="W4235" s="403"/>
      <c r="X4235" s="403"/>
      <c r="Y4235" s="400"/>
      <c r="Z4235" s="400"/>
      <c r="AA4235" s="400"/>
      <c r="AB4235" s="400"/>
      <c r="AC4235" s="400"/>
      <c r="AD4235" s="400"/>
      <c r="AE4235" s="400"/>
      <c r="AF4235" s="400"/>
      <c r="AG4235" s="408"/>
      <c r="AH4235" s="400"/>
      <c r="AI4235" s="400"/>
      <c r="AJ4235" s="400"/>
      <c r="AK4235" s="400"/>
      <c r="AL4235" s="6"/>
      <c r="AM4235" s="6"/>
      <c r="AN4235" s="8"/>
    </row>
    <row r="4236" spans="1:40">
      <c r="A4236" s="725"/>
      <c r="B4236" s="727"/>
      <c r="C4236" s="726"/>
      <c r="D4236" s="726"/>
      <c r="E4236" s="400"/>
      <c r="F4236" s="401"/>
      <c r="G4236" s="400"/>
      <c r="H4236" s="400"/>
      <c r="I4236" s="400"/>
      <c r="J4236" s="409"/>
      <c r="K4236" s="400"/>
      <c r="L4236" s="400"/>
      <c r="M4236" s="400"/>
      <c r="N4236" s="400"/>
      <c r="O4236" s="400"/>
      <c r="P4236" s="400"/>
      <c r="Q4236" s="400"/>
      <c r="R4236" s="400"/>
      <c r="S4236" s="400"/>
      <c r="T4236" s="400"/>
      <c r="V4236" s="403"/>
      <c r="W4236" s="403"/>
      <c r="X4236" s="403"/>
      <c r="Y4236" s="400"/>
      <c r="Z4236" s="400"/>
      <c r="AA4236" s="400"/>
      <c r="AB4236" s="400"/>
      <c r="AC4236" s="400"/>
      <c r="AD4236" s="400"/>
      <c r="AE4236" s="400"/>
      <c r="AF4236" s="400"/>
      <c r="AG4236" s="408"/>
      <c r="AH4236" s="400"/>
      <c r="AI4236" s="400"/>
      <c r="AJ4236" s="400"/>
      <c r="AK4236" s="400"/>
      <c r="AL4236" s="6"/>
      <c r="AM4236" s="6"/>
      <c r="AN4236" s="8"/>
    </row>
    <row r="4237" spans="1:40">
      <c r="A4237" s="725"/>
      <c r="B4237" s="727"/>
      <c r="C4237" s="726"/>
      <c r="D4237" s="726"/>
      <c r="E4237" s="400"/>
      <c r="F4237" s="401"/>
      <c r="G4237" s="400"/>
      <c r="H4237" s="400"/>
      <c r="I4237" s="400"/>
      <c r="J4237" s="409"/>
      <c r="K4237" s="400"/>
      <c r="L4237" s="400"/>
      <c r="M4237" s="400"/>
      <c r="N4237" s="400"/>
      <c r="O4237" s="400"/>
      <c r="P4237" s="400"/>
      <c r="Q4237" s="400"/>
      <c r="R4237" s="400"/>
      <c r="S4237" s="400"/>
      <c r="T4237" s="400"/>
      <c r="V4237" s="403"/>
      <c r="W4237" s="403"/>
      <c r="X4237" s="403"/>
      <c r="Y4237" s="400"/>
      <c r="Z4237" s="400"/>
      <c r="AA4237" s="400"/>
      <c r="AB4237" s="400"/>
      <c r="AC4237" s="400"/>
      <c r="AD4237" s="400"/>
      <c r="AE4237" s="400"/>
      <c r="AF4237" s="400"/>
      <c r="AG4237" s="408"/>
      <c r="AH4237" s="400"/>
      <c r="AI4237" s="400"/>
      <c r="AJ4237" s="400"/>
      <c r="AK4237" s="400"/>
      <c r="AL4237" s="6"/>
      <c r="AM4237" s="6"/>
      <c r="AN4237" s="8"/>
    </row>
    <row r="4238" spans="1:40">
      <c r="A4238" s="725"/>
      <c r="B4238" s="727"/>
      <c r="C4238" s="726"/>
      <c r="D4238" s="726"/>
      <c r="E4238" s="400"/>
      <c r="F4238" s="401"/>
      <c r="G4238" s="400"/>
      <c r="H4238" s="400"/>
      <c r="I4238" s="400"/>
      <c r="J4238" s="409"/>
      <c r="K4238" s="400"/>
      <c r="L4238" s="400"/>
      <c r="M4238" s="400"/>
      <c r="N4238" s="400"/>
      <c r="O4238" s="400"/>
      <c r="P4238" s="400"/>
      <c r="Q4238" s="400"/>
      <c r="R4238" s="400"/>
      <c r="S4238" s="400"/>
      <c r="T4238" s="400"/>
      <c r="V4238" s="403"/>
      <c r="W4238" s="403"/>
      <c r="X4238" s="403"/>
      <c r="Y4238" s="400"/>
      <c r="Z4238" s="400"/>
      <c r="AA4238" s="400"/>
      <c r="AB4238" s="400"/>
      <c r="AC4238" s="400"/>
      <c r="AD4238" s="400"/>
      <c r="AE4238" s="400"/>
      <c r="AF4238" s="400"/>
      <c r="AG4238" s="408"/>
      <c r="AH4238" s="400"/>
      <c r="AI4238" s="400"/>
      <c r="AJ4238" s="400"/>
      <c r="AK4238" s="400"/>
      <c r="AL4238" s="6"/>
      <c r="AM4238" s="6"/>
      <c r="AN4238" s="8"/>
    </row>
    <row r="4239" spans="1:40">
      <c r="A4239" s="725"/>
      <c r="B4239" s="727"/>
      <c r="C4239" s="726"/>
      <c r="D4239" s="726"/>
      <c r="E4239" s="400"/>
      <c r="F4239" s="401"/>
      <c r="G4239" s="400"/>
      <c r="H4239" s="400"/>
      <c r="I4239" s="400"/>
      <c r="J4239" s="409"/>
      <c r="K4239" s="400"/>
      <c r="L4239" s="400"/>
      <c r="M4239" s="400"/>
      <c r="N4239" s="400"/>
      <c r="O4239" s="400"/>
      <c r="P4239" s="400"/>
      <c r="Q4239" s="400"/>
      <c r="R4239" s="400"/>
      <c r="S4239" s="400"/>
      <c r="T4239" s="400"/>
      <c r="V4239" s="403"/>
      <c r="W4239" s="403"/>
      <c r="X4239" s="403"/>
      <c r="Y4239" s="400"/>
      <c r="Z4239" s="400"/>
      <c r="AA4239" s="400"/>
      <c r="AB4239" s="400"/>
      <c r="AC4239" s="400"/>
      <c r="AD4239" s="400"/>
      <c r="AE4239" s="400"/>
      <c r="AF4239" s="400"/>
      <c r="AG4239" s="408"/>
      <c r="AH4239" s="400"/>
      <c r="AI4239" s="400"/>
      <c r="AJ4239" s="400"/>
      <c r="AK4239" s="400"/>
      <c r="AL4239" s="6"/>
      <c r="AM4239" s="6"/>
      <c r="AN4239" s="8"/>
    </row>
    <row r="4240" spans="1:40">
      <c r="A4240" s="725"/>
      <c r="B4240" s="727"/>
      <c r="C4240" s="726"/>
      <c r="D4240" s="726"/>
      <c r="E4240" s="400"/>
      <c r="F4240" s="401"/>
      <c r="G4240" s="400"/>
      <c r="H4240" s="400"/>
      <c r="I4240" s="400"/>
      <c r="J4240" s="409"/>
      <c r="K4240" s="400"/>
      <c r="L4240" s="400"/>
      <c r="M4240" s="400"/>
      <c r="N4240" s="400"/>
      <c r="O4240" s="400"/>
      <c r="P4240" s="400"/>
      <c r="Q4240" s="400"/>
      <c r="R4240" s="400"/>
      <c r="S4240" s="400"/>
      <c r="T4240" s="400"/>
      <c r="V4240" s="403"/>
      <c r="W4240" s="403"/>
      <c r="X4240" s="403"/>
      <c r="Y4240" s="400"/>
      <c r="Z4240" s="400"/>
      <c r="AA4240" s="400"/>
      <c r="AB4240" s="400"/>
      <c r="AC4240" s="400"/>
      <c r="AD4240" s="400"/>
      <c r="AE4240" s="400"/>
      <c r="AF4240" s="400"/>
      <c r="AG4240" s="408"/>
      <c r="AH4240" s="400"/>
      <c r="AI4240" s="400"/>
      <c r="AJ4240" s="400"/>
      <c r="AK4240" s="400"/>
      <c r="AL4240" s="6"/>
      <c r="AM4240" s="6"/>
      <c r="AN4240" s="8"/>
    </row>
    <row r="4241" spans="1:40">
      <c r="A4241" s="725"/>
      <c r="B4241" s="727"/>
      <c r="C4241" s="726"/>
      <c r="D4241" s="726"/>
      <c r="E4241" s="400"/>
      <c r="F4241" s="401"/>
      <c r="G4241" s="400"/>
      <c r="H4241" s="400"/>
      <c r="I4241" s="400"/>
      <c r="J4241" s="409"/>
      <c r="K4241" s="400"/>
      <c r="L4241" s="400"/>
      <c r="M4241" s="400"/>
      <c r="N4241" s="400"/>
      <c r="O4241" s="400"/>
      <c r="P4241" s="400"/>
      <c r="Q4241" s="400"/>
      <c r="R4241" s="400"/>
      <c r="S4241" s="400"/>
      <c r="T4241" s="400"/>
      <c r="V4241" s="403"/>
      <c r="W4241" s="403"/>
      <c r="X4241" s="403"/>
      <c r="Y4241" s="400"/>
      <c r="Z4241" s="400"/>
      <c r="AA4241" s="400"/>
      <c r="AB4241" s="400"/>
      <c r="AC4241" s="400"/>
      <c r="AD4241" s="400"/>
      <c r="AE4241" s="400"/>
      <c r="AF4241" s="400"/>
      <c r="AG4241" s="408"/>
      <c r="AH4241" s="400"/>
      <c r="AI4241" s="400"/>
      <c r="AJ4241" s="400"/>
      <c r="AK4241" s="400"/>
      <c r="AL4241" s="6"/>
      <c r="AM4241" s="6"/>
      <c r="AN4241" s="8"/>
    </row>
    <row r="4242" spans="1:40">
      <c r="A4242" s="725"/>
      <c r="B4242" s="727"/>
      <c r="C4242" s="726"/>
      <c r="D4242" s="726"/>
      <c r="E4242" s="400"/>
      <c r="F4242" s="401"/>
      <c r="G4242" s="400"/>
      <c r="H4242" s="400"/>
      <c r="I4242" s="400"/>
      <c r="J4242" s="409"/>
      <c r="K4242" s="400"/>
      <c r="L4242" s="400"/>
      <c r="M4242" s="400"/>
      <c r="N4242" s="400"/>
      <c r="O4242" s="400"/>
      <c r="P4242" s="400"/>
      <c r="Q4242" s="400"/>
      <c r="R4242" s="400"/>
      <c r="S4242" s="400"/>
      <c r="T4242" s="400"/>
      <c r="V4242" s="403"/>
      <c r="W4242" s="403"/>
      <c r="X4242" s="403"/>
      <c r="Y4242" s="400"/>
      <c r="Z4242" s="400"/>
      <c r="AA4242" s="400"/>
      <c r="AB4242" s="400"/>
      <c r="AC4242" s="400"/>
      <c r="AD4242" s="400"/>
      <c r="AE4242" s="400"/>
      <c r="AF4242" s="400"/>
      <c r="AG4242" s="408"/>
      <c r="AH4242" s="400"/>
      <c r="AI4242" s="400"/>
      <c r="AJ4242" s="400"/>
      <c r="AK4242" s="400"/>
      <c r="AL4242" s="6"/>
      <c r="AM4242" s="6"/>
      <c r="AN4242" s="8"/>
    </row>
    <row r="4243" spans="1:40">
      <c r="A4243" s="725"/>
      <c r="B4243" s="727"/>
      <c r="C4243" s="726"/>
      <c r="D4243" s="726"/>
      <c r="E4243" s="400"/>
      <c r="F4243" s="401"/>
      <c r="G4243" s="400"/>
      <c r="H4243" s="400"/>
      <c r="I4243" s="400"/>
      <c r="J4243" s="409"/>
      <c r="K4243" s="400"/>
      <c r="L4243" s="400"/>
      <c r="M4243" s="400"/>
      <c r="N4243" s="400"/>
      <c r="O4243" s="400"/>
      <c r="P4243" s="400"/>
      <c r="Q4243" s="400"/>
      <c r="R4243" s="400"/>
      <c r="S4243" s="400"/>
      <c r="T4243" s="400"/>
      <c r="V4243" s="403"/>
      <c r="W4243" s="403"/>
      <c r="X4243" s="403"/>
      <c r="Y4243" s="400"/>
      <c r="Z4243" s="400"/>
      <c r="AA4243" s="400"/>
      <c r="AB4243" s="400"/>
      <c r="AC4243" s="400"/>
      <c r="AD4243" s="400"/>
      <c r="AE4243" s="400"/>
      <c r="AF4243" s="400"/>
      <c r="AG4243" s="408"/>
      <c r="AH4243" s="400"/>
      <c r="AI4243" s="400"/>
      <c r="AJ4243" s="400"/>
      <c r="AK4243" s="400"/>
      <c r="AL4243" s="6"/>
      <c r="AM4243" s="6"/>
      <c r="AN4243" s="8"/>
    </row>
    <row r="4244" spans="1:40">
      <c r="A4244" s="725"/>
      <c r="B4244" s="727"/>
      <c r="C4244" s="726"/>
      <c r="D4244" s="726"/>
      <c r="E4244" s="400"/>
      <c r="F4244" s="401"/>
      <c r="G4244" s="400"/>
      <c r="H4244" s="400"/>
      <c r="I4244" s="400"/>
      <c r="J4244" s="409"/>
      <c r="K4244" s="400"/>
      <c r="L4244" s="400"/>
      <c r="M4244" s="400"/>
      <c r="N4244" s="400"/>
      <c r="O4244" s="400"/>
      <c r="P4244" s="400"/>
      <c r="Q4244" s="400"/>
      <c r="R4244" s="400"/>
      <c r="S4244" s="400"/>
      <c r="T4244" s="400"/>
      <c r="V4244" s="403"/>
      <c r="W4244" s="403"/>
      <c r="X4244" s="403"/>
      <c r="Y4244" s="400"/>
      <c r="Z4244" s="400"/>
      <c r="AA4244" s="400"/>
      <c r="AB4244" s="400"/>
      <c r="AC4244" s="400"/>
      <c r="AD4244" s="400"/>
      <c r="AE4244" s="400"/>
      <c r="AF4244" s="400"/>
      <c r="AG4244" s="408"/>
      <c r="AH4244" s="400"/>
      <c r="AI4244" s="400"/>
      <c r="AJ4244" s="400"/>
      <c r="AK4244" s="400"/>
      <c r="AL4244" s="6"/>
      <c r="AM4244" s="6"/>
      <c r="AN4244" s="8"/>
    </row>
    <row r="4245" spans="1:40">
      <c r="A4245" s="725"/>
      <c r="B4245" s="727"/>
      <c r="C4245" s="726"/>
      <c r="D4245" s="726"/>
      <c r="E4245" s="400"/>
      <c r="F4245" s="401"/>
      <c r="G4245" s="400"/>
      <c r="H4245" s="400"/>
      <c r="I4245" s="400"/>
      <c r="J4245" s="409"/>
      <c r="K4245" s="400"/>
      <c r="L4245" s="400"/>
      <c r="M4245" s="400"/>
      <c r="N4245" s="400"/>
      <c r="O4245" s="400"/>
      <c r="P4245" s="400"/>
      <c r="Q4245" s="400"/>
      <c r="R4245" s="400"/>
      <c r="S4245" s="400"/>
      <c r="T4245" s="400"/>
      <c r="V4245" s="403"/>
      <c r="W4245" s="403"/>
      <c r="X4245" s="403"/>
      <c r="Y4245" s="400"/>
      <c r="Z4245" s="400"/>
      <c r="AA4245" s="400"/>
      <c r="AB4245" s="400"/>
      <c r="AC4245" s="400"/>
      <c r="AD4245" s="400"/>
      <c r="AE4245" s="400"/>
      <c r="AF4245" s="400"/>
      <c r="AG4245" s="408"/>
      <c r="AH4245" s="400"/>
      <c r="AI4245" s="400"/>
      <c r="AJ4245" s="400"/>
      <c r="AK4245" s="400"/>
      <c r="AL4245" s="6"/>
      <c r="AM4245" s="6"/>
      <c r="AN4245" s="8"/>
    </row>
    <row r="4246" spans="1:40">
      <c r="A4246" s="725"/>
      <c r="B4246" s="727"/>
      <c r="C4246" s="726"/>
      <c r="D4246" s="726"/>
      <c r="E4246" s="400"/>
      <c r="F4246" s="401"/>
      <c r="G4246" s="400"/>
      <c r="H4246" s="400"/>
      <c r="I4246" s="400"/>
      <c r="J4246" s="409"/>
      <c r="K4246" s="400"/>
      <c r="L4246" s="400"/>
      <c r="M4246" s="400"/>
      <c r="N4246" s="400"/>
      <c r="O4246" s="400"/>
      <c r="P4246" s="400"/>
      <c r="Q4246" s="400"/>
      <c r="R4246" s="400"/>
      <c r="S4246" s="400"/>
      <c r="T4246" s="400"/>
      <c r="V4246" s="403"/>
      <c r="W4246" s="403"/>
      <c r="X4246" s="403"/>
      <c r="Y4246" s="400"/>
      <c r="Z4246" s="400"/>
      <c r="AA4246" s="400"/>
      <c r="AB4246" s="400"/>
      <c r="AC4246" s="400"/>
      <c r="AD4246" s="400"/>
      <c r="AE4246" s="400"/>
      <c r="AF4246" s="400"/>
      <c r="AG4246" s="408"/>
      <c r="AH4246" s="400"/>
      <c r="AI4246" s="400"/>
      <c r="AJ4246" s="400"/>
      <c r="AK4246" s="400"/>
      <c r="AL4246" s="6"/>
      <c r="AM4246" s="6"/>
      <c r="AN4246" s="8"/>
    </row>
    <row r="4247" spans="1:40">
      <c r="A4247" s="725"/>
      <c r="B4247" s="727"/>
      <c r="C4247" s="726"/>
      <c r="D4247" s="726"/>
      <c r="E4247" s="400"/>
      <c r="F4247" s="401"/>
      <c r="G4247" s="400"/>
      <c r="H4247" s="400"/>
      <c r="I4247" s="400"/>
      <c r="J4247" s="409"/>
      <c r="K4247" s="400"/>
      <c r="L4247" s="400"/>
      <c r="M4247" s="400"/>
      <c r="N4247" s="400"/>
      <c r="O4247" s="400"/>
      <c r="P4247" s="400"/>
      <c r="Q4247" s="400"/>
      <c r="R4247" s="400"/>
      <c r="S4247" s="400"/>
      <c r="T4247" s="400"/>
      <c r="V4247" s="403"/>
      <c r="W4247" s="403"/>
      <c r="X4247" s="403"/>
      <c r="Y4247" s="400"/>
      <c r="Z4247" s="400"/>
      <c r="AA4247" s="400"/>
      <c r="AB4247" s="400"/>
      <c r="AC4247" s="400"/>
      <c r="AD4247" s="400"/>
      <c r="AE4247" s="400"/>
      <c r="AF4247" s="400"/>
      <c r="AG4247" s="408"/>
      <c r="AH4247" s="400"/>
      <c r="AI4247" s="400"/>
      <c r="AJ4247" s="400"/>
      <c r="AK4247" s="400"/>
      <c r="AL4247" s="6"/>
      <c r="AM4247" s="6"/>
      <c r="AN4247" s="8"/>
    </row>
    <row r="4248" spans="1:40">
      <c r="A4248" s="725"/>
      <c r="B4248" s="727"/>
      <c r="C4248" s="726"/>
      <c r="D4248" s="726"/>
      <c r="E4248" s="400"/>
      <c r="F4248" s="401"/>
      <c r="G4248" s="400"/>
      <c r="H4248" s="400"/>
      <c r="I4248" s="400"/>
      <c r="J4248" s="409"/>
      <c r="K4248" s="400"/>
      <c r="L4248" s="400"/>
      <c r="M4248" s="400"/>
      <c r="N4248" s="400"/>
      <c r="O4248" s="400"/>
      <c r="P4248" s="400"/>
      <c r="Q4248" s="400"/>
      <c r="R4248" s="400"/>
      <c r="S4248" s="400"/>
      <c r="T4248" s="400"/>
      <c r="V4248" s="403"/>
      <c r="W4248" s="403"/>
      <c r="X4248" s="403"/>
      <c r="Y4248" s="400"/>
      <c r="Z4248" s="400"/>
      <c r="AA4248" s="400"/>
      <c r="AB4248" s="400"/>
      <c r="AC4248" s="400"/>
      <c r="AD4248" s="400"/>
      <c r="AE4248" s="400"/>
      <c r="AF4248" s="400"/>
      <c r="AG4248" s="408"/>
      <c r="AH4248" s="400"/>
      <c r="AI4248" s="400"/>
      <c r="AJ4248" s="400"/>
      <c r="AK4248" s="400"/>
      <c r="AL4248" s="6"/>
      <c r="AM4248" s="6"/>
      <c r="AN4248" s="8"/>
    </row>
    <row r="4249" spans="1:40">
      <c r="A4249" s="725"/>
      <c r="B4249" s="727"/>
      <c r="C4249" s="726"/>
      <c r="D4249" s="726"/>
      <c r="E4249" s="400"/>
      <c r="F4249" s="401"/>
      <c r="G4249" s="400"/>
      <c r="H4249" s="400"/>
      <c r="I4249" s="400"/>
      <c r="J4249" s="409"/>
      <c r="K4249" s="400"/>
      <c r="L4249" s="400"/>
      <c r="M4249" s="400"/>
      <c r="N4249" s="400"/>
      <c r="O4249" s="400"/>
      <c r="P4249" s="400"/>
      <c r="Q4249" s="400"/>
      <c r="R4249" s="400"/>
      <c r="S4249" s="400"/>
      <c r="T4249" s="400"/>
      <c r="W4249" s="403"/>
      <c r="X4249" s="403"/>
      <c r="Y4249" s="400"/>
      <c r="Z4249" s="400"/>
      <c r="AA4249" s="400"/>
      <c r="AB4249" s="400"/>
      <c r="AC4249" s="400"/>
      <c r="AD4249" s="400"/>
      <c r="AE4249" s="400"/>
      <c r="AF4249" s="400"/>
      <c r="AG4249" s="408"/>
      <c r="AH4249" s="400"/>
      <c r="AI4249" s="400"/>
      <c r="AJ4249" s="400"/>
      <c r="AK4249" s="400"/>
      <c r="AL4249" s="6"/>
      <c r="AM4249" s="6"/>
      <c r="AN4249" s="8"/>
    </row>
    <row r="4250" spans="1:40">
      <c r="A4250" s="725"/>
      <c r="B4250" s="727"/>
      <c r="C4250" s="726"/>
      <c r="D4250" s="726"/>
      <c r="E4250" s="400"/>
      <c r="F4250" s="401"/>
      <c r="G4250" s="400"/>
      <c r="H4250" s="400"/>
      <c r="I4250" s="400"/>
      <c r="J4250" s="409"/>
      <c r="K4250" s="400"/>
      <c r="L4250" s="400"/>
      <c r="M4250" s="400"/>
      <c r="N4250" s="400"/>
      <c r="O4250" s="400"/>
      <c r="P4250" s="400"/>
      <c r="Q4250" s="400"/>
      <c r="R4250" s="400"/>
      <c r="S4250" s="400"/>
      <c r="T4250" s="400"/>
      <c r="V4250" s="403"/>
      <c r="W4250" s="403"/>
      <c r="X4250" s="403"/>
      <c r="Y4250" s="400"/>
      <c r="Z4250" s="400"/>
      <c r="AA4250" s="400"/>
      <c r="AB4250" s="400"/>
      <c r="AC4250" s="400"/>
      <c r="AD4250" s="400"/>
      <c r="AE4250" s="400"/>
      <c r="AF4250" s="400"/>
      <c r="AG4250" s="408"/>
      <c r="AH4250" s="400"/>
      <c r="AI4250" s="400"/>
      <c r="AJ4250" s="400"/>
      <c r="AK4250" s="400"/>
      <c r="AL4250" s="6"/>
      <c r="AM4250" s="6"/>
      <c r="AN4250" s="8"/>
    </row>
    <row r="4251" spans="1:40">
      <c r="A4251" s="725"/>
      <c r="B4251" s="727"/>
      <c r="C4251" s="726"/>
      <c r="D4251" s="726"/>
      <c r="E4251" s="400"/>
      <c r="F4251" s="401"/>
      <c r="G4251" s="400"/>
      <c r="H4251" s="400"/>
      <c r="I4251" s="400"/>
      <c r="J4251" s="409"/>
      <c r="K4251" s="400"/>
      <c r="L4251" s="400"/>
      <c r="M4251" s="400"/>
      <c r="N4251" s="400"/>
      <c r="O4251" s="400"/>
      <c r="P4251" s="400"/>
      <c r="Q4251" s="400"/>
      <c r="R4251" s="400"/>
      <c r="S4251" s="400"/>
      <c r="T4251" s="400"/>
      <c r="V4251" s="403"/>
      <c r="W4251" s="403"/>
      <c r="X4251" s="403"/>
      <c r="Y4251" s="400"/>
      <c r="Z4251" s="400"/>
      <c r="AA4251" s="400"/>
      <c r="AB4251" s="400"/>
      <c r="AC4251" s="400"/>
      <c r="AD4251" s="400"/>
      <c r="AE4251" s="400"/>
      <c r="AF4251" s="400"/>
      <c r="AG4251" s="408"/>
      <c r="AH4251" s="400"/>
      <c r="AI4251" s="400"/>
      <c r="AJ4251" s="400"/>
      <c r="AK4251" s="400"/>
      <c r="AL4251" s="6"/>
      <c r="AM4251" s="6"/>
      <c r="AN4251" s="8"/>
    </row>
    <row r="4252" spans="1:40">
      <c r="A4252" s="725"/>
      <c r="B4252" s="727"/>
      <c r="C4252" s="726"/>
      <c r="D4252" s="726"/>
      <c r="E4252" s="400"/>
      <c r="F4252" s="401"/>
      <c r="G4252" s="400"/>
      <c r="H4252" s="400"/>
      <c r="I4252" s="400"/>
      <c r="J4252" s="409"/>
      <c r="K4252" s="400"/>
      <c r="L4252" s="400"/>
      <c r="M4252" s="400"/>
      <c r="N4252" s="400"/>
      <c r="O4252" s="400"/>
      <c r="P4252" s="400"/>
      <c r="Q4252" s="400"/>
      <c r="R4252" s="400"/>
      <c r="S4252" s="400"/>
      <c r="T4252" s="400"/>
      <c r="V4252" s="403"/>
      <c r="W4252" s="403"/>
      <c r="X4252" s="403"/>
      <c r="Y4252" s="400"/>
      <c r="Z4252" s="400"/>
      <c r="AA4252" s="400"/>
      <c r="AB4252" s="400"/>
      <c r="AC4252" s="400"/>
      <c r="AD4252" s="400"/>
      <c r="AE4252" s="400"/>
      <c r="AF4252" s="400"/>
      <c r="AG4252" s="408"/>
      <c r="AH4252" s="400"/>
      <c r="AI4252" s="400"/>
      <c r="AJ4252" s="400"/>
      <c r="AK4252" s="400"/>
      <c r="AL4252" s="6"/>
      <c r="AM4252" s="6"/>
      <c r="AN4252" s="8"/>
    </row>
    <row r="4253" spans="1:40">
      <c r="A4253" s="725"/>
      <c r="B4253" s="727"/>
      <c r="C4253" s="726"/>
      <c r="D4253" s="726"/>
      <c r="E4253" s="400"/>
      <c r="F4253" s="401"/>
      <c r="G4253" s="400"/>
      <c r="H4253" s="400"/>
      <c r="I4253" s="400"/>
      <c r="J4253" s="409"/>
      <c r="K4253" s="400"/>
      <c r="L4253" s="400"/>
      <c r="M4253" s="400"/>
      <c r="N4253" s="400"/>
      <c r="O4253" s="400"/>
      <c r="P4253" s="400"/>
      <c r="Q4253" s="400"/>
      <c r="R4253" s="400"/>
      <c r="S4253" s="400"/>
      <c r="T4253" s="400"/>
      <c r="V4253" s="403"/>
      <c r="W4253" s="403"/>
      <c r="X4253" s="403"/>
      <c r="Y4253" s="400"/>
      <c r="Z4253" s="400"/>
      <c r="AA4253" s="400"/>
      <c r="AB4253" s="400"/>
      <c r="AC4253" s="400"/>
      <c r="AD4253" s="400"/>
      <c r="AE4253" s="400"/>
      <c r="AF4253" s="400"/>
      <c r="AG4253" s="408"/>
      <c r="AH4253" s="400"/>
      <c r="AI4253" s="400"/>
      <c r="AJ4253" s="400"/>
      <c r="AK4253" s="400"/>
      <c r="AL4253" s="6"/>
      <c r="AM4253" s="6"/>
      <c r="AN4253" s="8"/>
    </row>
    <row r="4254" spans="1:40">
      <c r="A4254" s="725"/>
      <c r="B4254" s="727"/>
      <c r="C4254" s="726"/>
      <c r="D4254" s="726"/>
      <c r="E4254" s="400"/>
      <c r="F4254" s="401"/>
      <c r="G4254" s="400"/>
      <c r="H4254" s="400"/>
      <c r="I4254" s="400"/>
      <c r="J4254" s="409"/>
      <c r="K4254" s="400"/>
      <c r="L4254" s="400"/>
      <c r="M4254" s="400"/>
      <c r="N4254" s="400"/>
      <c r="O4254" s="400"/>
      <c r="P4254" s="400"/>
      <c r="Q4254" s="400"/>
      <c r="R4254" s="400"/>
      <c r="S4254" s="400"/>
      <c r="T4254" s="400"/>
      <c r="V4254" s="403"/>
      <c r="W4254" s="403"/>
      <c r="X4254" s="403"/>
      <c r="Y4254" s="400"/>
      <c r="Z4254" s="400"/>
      <c r="AA4254" s="400"/>
      <c r="AB4254" s="400"/>
      <c r="AC4254" s="400"/>
      <c r="AD4254" s="400"/>
      <c r="AE4254" s="400"/>
      <c r="AF4254" s="400"/>
      <c r="AG4254" s="408"/>
      <c r="AH4254" s="400"/>
      <c r="AI4254" s="400"/>
      <c r="AJ4254" s="400"/>
      <c r="AK4254" s="400"/>
      <c r="AL4254" s="6"/>
      <c r="AM4254" s="6"/>
      <c r="AN4254" s="8"/>
    </row>
    <row r="4255" spans="1:40">
      <c r="A4255" s="725"/>
      <c r="B4255" s="727"/>
      <c r="C4255" s="726"/>
      <c r="D4255" s="726"/>
      <c r="E4255" s="400"/>
      <c r="F4255" s="401"/>
      <c r="G4255" s="400"/>
      <c r="H4255" s="400"/>
      <c r="I4255" s="400"/>
      <c r="J4255" s="409"/>
      <c r="K4255" s="400"/>
      <c r="L4255" s="400"/>
      <c r="M4255" s="400"/>
      <c r="N4255" s="400"/>
      <c r="O4255" s="400"/>
      <c r="P4255" s="400"/>
      <c r="Q4255" s="400"/>
      <c r="R4255" s="400"/>
      <c r="S4255" s="400"/>
      <c r="T4255" s="400"/>
      <c r="V4255" s="403"/>
      <c r="W4255" s="403"/>
      <c r="X4255" s="403"/>
      <c r="Y4255" s="400"/>
      <c r="Z4255" s="400"/>
      <c r="AA4255" s="400"/>
      <c r="AB4255" s="400"/>
      <c r="AC4255" s="400"/>
      <c r="AD4255" s="400"/>
      <c r="AE4255" s="400"/>
      <c r="AF4255" s="400"/>
      <c r="AG4255" s="408"/>
      <c r="AH4255" s="400"/>
      <c r="AI4255" s="400"/>
      <c r="AJ4255" s="400"/>
      <c r="AK4255" s="400"/>
      <c r="AL4255" s="6"/>
      <c r="AM4255" s="6"/>
      <c r="AN4255" s="8"/>
    </row>
    <row r="4256" spans="1:40">
      <c r="A4256" s="725"/>
      <c r="B4256" s="727"/>
      <c r="C4256" s="726"/>
      <c r="D4256" s="726"/>
      <c r="E4256" s="400"/>
      <c r="F4256" s="401"/>
      <c r="G4256" s="400"/>
      <c r="H4256" s="400"/>
      <c r="I4256" s="400"/>
      <c r="J4256" s="409"/>
      <c r="K4256" s="400"/>
      <c r="L4256" s="400"/>
      <c r="M4256" s="400"/>
      <c r="N4256" s="400"/>
      <c r="O4256" s="400"/>
      <c r="P4256" s="400"/>
      <c r="Q4256" s="400"/>
      <c r="R4256" s="400"/>
      <c r="S4256" s="400"/>
      <c r="T4256" s="400"/>
      <c r="V4256" s="403"/>
      <c r="W4256" s="403"/>
      <c r="X4256" s="403"/>
      <c r="Y4256" s="400"/>
      <c r="Z4256" s="400"/>
      <c r="AA4256" s="400"/>
      <c r="AB4256" s="400"/>
      <c r="AC4256" s="400"/>
      <c r="AD4256" s="400"/>
      <c r="AE4256" s="400"/>
      <c r="AF4256" s="400"/>
      <c r="AG4256" s="408"/>
      <c r="AH4256" s="400"/>
      <c r="AI4256" s="400"/>
      <c r="AJ4256" s="400"/>
      <c r="AK4256" s="400"/>
      <c r="AL4256" s="6"/>
      <c r="AM4256" s="6"/>
      <c r="AN4256" s="8"/>
    </row>
    <row r="4257" spans="1:40">
      <c r="A4257" s="725"/>
      <c r="B4257" s="727"/>
      <c r="C4257" s="726"/>
      <c r="D4257" s="726"/>
      <c r="E4257" s="400"/>
      <c r="F4257" s="401"/>
      <c r="G4257" s="400"/>
      <c r="H4257" s="400"/>
      <c r="I4257" s="400"/>
      <c r="J4257" s="409"/>
      <c r="K4257" s="400"/>
      <c r="L4257" s="400"/>
      <c r="M4257" s="400"/>
      <c r="N4257" s="400"/>
      <c r="O4257" s="400"/>
      <c r="P4257" s="400"/>
      <c r="Q4257" s="400"/>
      <c r="R4257" s="400"/>
      <c r="S4257" s="400"/>
      <c r="T4257" s="400"/>
      <c r="V4257" s="403"/>
      <c r="W4257" s="403"/>
      <c r="X4257" s="403"/>
      <c r="Y4257" s="400"/>
      <c r="Z4257" s="400"/>
      <c r="AA4257" s="400"/>
      <c r="AB4257" s="400"/>
      <c r="AC4257" s="400"/>
      <c r="AD4257" s="400"/>
      <c r="AE4257" s="400"/>
      <c r="AF4257" s="400"/>
      <c r="AG4257" s="408"/>
      <c r="AH4257" s="400"/>
      <c r="AI4257" s="400"/>
      <c r="AJ4257" s="400"/>
      <c r="AK4257" s="400"/>
      <c r="AL4257" s="6"/>
      <c r="AM4257" s="6"/>
      <c r="AN4257" s="8"/>
    </row>
    <row r="4258" spans="1:40">
      <c r="A4258" s="725"/>
      <c r="B4258" s="727"/>
      <c r="C4258" s="726"/>
      <c r="D4258" s="726"/>
      <c r="E4258" s="400"/>
      <c r="F4258" s="401"/>
      <c r="G4258" s="400"/>
      <c r="H4258" s="400"/>
      <c r="I4258" s="400"/>
      <c r="J4258" s="409"/>
      <c r="K4258" s="400"/>
      <c r="L4258" s="400"/>
      <c r="M4258" s="400"/>
      <c r="N4258" s="400"/>
      <c r="O4258" s="400"/>
      <c r="P4258" s="400"/>
      <c r="Q4258" s="400"/>
      <c r="R4258" s="400"/>
      <c r="S4258" s="400"/>
      <c r="T4258" s="400"/>
      <c r="V4258" s="403"/>
      <c r="W4258" s="403"/>
      <c r="X4258" s="403"/>
      <c r="Y4258" s="400"/>
      <c r="Z4258" s="400"/>
      <c r="AA4258" s="400"/>
      <c r="AB4258" s="400"/>
      <c r="AC4258" s="400"/>
      <c r="AD4258" s="400"/>
      <c r="AE4258" s="400"/>
      <c r="AF4258" s="400"/>
      <c r="AG4258" s="408"/>
      <c r="AH4258" s="400"/>
      <c r="AI4258" s="400"/>
      <c r="AJ4258" s="400"/>
      <c r="AK4258" s="400"/>
      <c r="AL4258" s="6"/>
      <c r="AM4258" s="6"/>
      <c r="AN4258" s="8"/>
    </row>
    <row r="4259" spans="1:40">
      <c r="A4259" s="725"/>
      <c r="B4259" s="727"/>
      <c r="C4259" s="726"/>
      <c r="D4259" s="726"/>
      <c r="E4259" s="400"/>
      <c r="F4259" s="401"/>
      <c r="G4259" s="400"/>
      <c r="H4259" s="400"/>
      <c r="I4259" s="400"/>
      <c r="J4259" s="409"/>
      <c r="K4259" s="400"/>
      <c r="L4259" s="400"/>
      <c r="M4259" s="400"/>
      <c r="N4259" s="400"/>
      <c r="O4259" s="400"/>
      <c r="P4259" s="400"/>
      <c r="Q4259" s="400"/>
      <c r="R4259" s="400"/>
      <c r="S4259" s="400"/>
      <c r="T4259" s="400"/>
      <c r="V4259" s="403"/>
      <c r="W4259" s="403"/>
      <c r="X4259" s="403"/>
      <c r="Y4259" s="400"/>
      <c r="Z4259" s="400"/>
      <c r="AA4259" s="400"/>
      <c r="AB4259" s="400"/>
      <c r="AC4259" s="400"/>
      <c r="AD4259" s="400"/>
      <c r="AE4259" s="400"/>
      <c r="AF4259" s="400"/>
      <c r="AG4259" s="408"/>
      <c r="AH4259" s="400"/>
      <c r="AI4259" s="400"/>
      <c r="AJ4259" s="400"/>
      <c r="AK4259" s="400"/>
      <c r="AL4259" s="6"/>
      <c r="AM4259" s="6"/>
      <c r="AN4259" s="8"/>
    </row>
    <row r="4260" spans="1:40">
      <c r="A4260" s="725"/>
      <c r="B4260" s="727"/>
      <c r="C4260" s="726"/>
      <c r="D4260" s="726"/>
      <c r="E4260" s="400"/>
      <c r="F4260" s="401"/>
      <c r="G4260" s="400"/>
      <c r="H4260" s="400"/>
      <c r="I4260" s="400"/>
      <c r="J4260" s="409"/>
      <c r="K4260" s="400"/>
      <c r="L4260" s="400"/>
      <c r="M4260" s="400"/>
      <c r="N4260" s="400"/>
      <c r="O4260" s="400"/>
      <c r="P4260" s="400"/>
      <c r="Q4260" s="400"/>
      <c r="R4260" s="400"/>
      <c r="S4260" s="400"/>
      <c r="T4260" s="400"/>
      <c r="V4260" s="403"/>
      <c r="W4260" s="403"/>
      <c r="X4260" s="403"/>
      <c r="Y4260" s="400"/>
      <c r="Z4260" s="400"/>
      <c r="AA4260" s="400"/>
      <c r="AB4260" s="400"/>
      <c r="AC4260" s="400"/>
      <c r="AD4260" s="400"/>
      <c r="AE4260" s="400"/>
      <c r="AF4260" s="400"/>
      <c r="AG4260" s="408"/>
      <c r="AH4260" s="400"/>
      <c r="AI4260" s="400"/>
      <c r="AJ4260" s="400"/>
      <c r="AK4260" s="400"/>
      <c r="AL4260" s="6"/>
      <c r="AM4260" s="6"/>
      <c r="AN4260" s="8"/>
    </row>
    <row r="4261" spans="1:40">
      <c r="A4261" s="725"/>
      <c r="B4261" s="727"/>
      <c r="C4261" s="726"/>
      <c r="D4261" s="726"/>
      <c r="E4261" s="400"/>
      <c r="F4261" s="401"/>
      <c r="G4261" s="400"/>
      <c r="H4261" s="400"/>
      <c r="I4261" s="400"/>
      <c r="J4261" s="409"/>
      <c r="K4261" s="400"/>
      <c r="L4261" s="400"/>
      <c r="M4261" s="400"/>
      <c r="N4261" s="400"/>
      <c r="O4261" s="400"/>
      <c r="P4261" s="400"/>
      <c r="Q4261" s="400"/>
      <c r="R4261" s="400"/>
      <c r="S4261" s="400"/>
      <c r="T4261" s="400"/>
      <c r="V4261" s="403"/>
      <c r="W4261" s="403"/>
      <c r="X4261" s="403"/>
      <c r="Y4261" s="400"/>
      <c r="Z4261" s="400"/>
      <c r="AA4261" s="400"/>
      <c r="AB4261" s="400"/>
      <c r="AC4261" s="400"/>
      <c r="AD4261" s="400"/>
      <c r="AE4261" s="400"/>
      <c r="AF4261" s="400"/>
      <c r="AG4261" s="408"/>
      <c r="AH4261" s="400"/>
      <c r="AI4261" s="400"/>
      <c r="AJ4261" s="400"/>
      <c r="AK4261" s="400"/>
      <c r="AL4261" s="6"/>
      <c r="AM4261" s="6"/>
      <c r="AN4261" s="8"/>
    </row>
    <row r="4262" spans="1:40">
      <c r="A4262" s="725"/>
      <c r="B4262" s="727"/>
      <c r="C4262" s="726"/>
      <c r="D4262" s="726"/>
      <c r="E4262" s="400"/>
      <c r="F4262" s="401"/>
      <c r="G4262" s="400"/>
      <c r="H4262" s="400"/>
      <c r="I4262" s="400"/>
      <c r="J4262" s="409"/>
      <c r="K4262" s="400"/>
      <c r="L4262" s="400"/>
      <c r="M4262" s="400"/>
      <c r="N4262" s="400"/>
      <c r="O4262" s="400"/>
      <c r="P4262" s="400"/>
      <c r="Q4262" s="400"/>
      <c r="R4262" s="400"/>
      <c r="S4262" s="400"/>
      <c r="T4262" s="400"/>
      <c r="V4262" s="403"/>
      <c r="W4262" s="403"/>
      <c r="X4262" s="403"/>
      <c r="Y4262" s="400"/>
      <c r="Z4262" s="400"/>
      <c r="AA4262" s="400"/>
      <c r="AB4262" s="400"/>
      <c r="AC4262" s="400"/>
      <c r="AD4262" s="400"/>
      <c r="AE4262" s="400"/>
      <c r="AF4262" s="400"/>
      <c r="AG4262" s="408"/>
      <c r="AH4262" s="400"/>
      <c r="AI4262" s="400"/>
      <c r="AJ4262" s="400"/>
      <c r="AK4262" s="400"/>
      <c r="AL4262" s="6"/>
      <c r="AM4262" s="6"/>
      <c r="AN4262" s="8"/>
    </row>
    <row r="4263" spans="1:40">
      <c r="A4263" s="725"/>
      <c r="B4263" s="727"/>
      <c r="C4263" s="726"/>
      <c r="D4263" s="726"/>
      <c r="E4263" s="400"/>
      <c r="F4263" s="401"/>
      <c r="G4263" s="400"/>
      <c r="H4263" s="400"/>
      <c r="I4263" s="400"/>
      <c r="J4263" s="409"/>
      <c r="K4263" s="400"/>
      <c r="L4263" s="400"/>
      <c r="M4263" s="400"/>
      <c r="N4263" s="400"/>
      <c r="O4263" s="400"/>
      <c r="P4263" s="400"/>
      <c r="Q4263" s="400"/>
      <c r="R4263" s="400"/>
      <c r="S4263" s="400"/>
      <c r="T4263" s="400"/>
      <c r="V4263" s="403"/>
      <c r="W4263" s="403"/>
      <c r="X4263" s="403"/>
      <c r="Y4263" s="400"/>
      <c r="Z4263" s="400"/>
      <c r="AA4263" s="400"/>
      <c r="AB4263" s="400"/>
      <c r="AC4263" s="400"/>
      <c r="AD4263" s="400"/>
      <c r="AE4263" s="400"/>
      <c r="AF4263" s="400"/>
      <c r="AG4263" s="408"/>
      <c r="AH4263" s="400"/>
      <c r="AI4263" s="400"/>
      <c r="AJ4263" s="400"/>
      <c r="AK4263" s="400"/>
      <c r="AL4263" s="6"/>
      <c r="AM4263" s="6"/>
      <c r="AN4263" s="8"/>
    </row>
    <row r="4264" spans="1:40">
      <c r="A4264" s="725"/>
      <c r="B4264" s="727"/>
      <c r="C4264" s="726"/>
      <c r="D4264" s="726"/>
      <c r="E4264" s="400"/>
      <c r="F4264" s="401"/>
      <c r="G4264" s="400"/>
      <c r="H4264" s="400"/>
      <c r="I4264" s="400"/>
      <c r="J4264" s="409"/>
      <c r="K4264" s="400"/>
      <c r="L4264" s="400"/>
      <c r="M4264" s="400"/>
      <c r="N4264" s="400"/>
      <c r="O4264" s="400"/>
      <c r="P4264" s="400"/>
      <c r="Q4264" s="400"/>
      <c r="R4264" s="400"/>
      <c r="S4264" s="400"/>
      <c r="T4264" s="400"/>
      <c r="V4264" s="403"/>
      <c r="W4264" s="403"/>
      <c r="X4264" s="403"/>
      <c r="Y4264" s="400"/>
      <c r="Z4264" s="400"/>
      <c r="AA4264" s="400"/>
      <c r="AB4264" s="400"/>
      <c r="AC4264" s="400"/>
      <c r="AD4264" s="400"/>
      <c r="AE4264" s="400"/>
      <c r="AF4264" s="400"/>
      <c r="AG4264" s="408"/>
      <c r="AH4264" s="400"/>
      <c r="AI4264" s="400"/>
      <c r="AJ4264" s="400"/>
      <c r="AK4264" s="400"/>
      <c r="AL4264" s="6"/>
      <c r="AM4264" s="6"/>
      <c r="AN4264" s="8"/>
    </row>
    <row r="4265" spans="1:40">
      <c r="A4265" s="725"/>
      <c r="B4265" s="727"/>
      <c r="C4265" s="726"/>
      <c r="D4265" s="726"/>
      <c r="E4265" s="400"/>
      <c r="F4265" s="401"/>
      <c r="G4265" s="400"/>
      <c r="H4265" s="400"/>
      <c r="I4265" s="400"/>
      <c r="J4265" s="409"/>
      <c r="K4265" s="400"/>
      <c r="L4265" s="400"/>
      <c r="M4265" s="400"/>
      <c r="N4265" s="400"/>
      <c r="O4265" s="400"/>
      <c r="P4265" s="400"/>
      <c r="Q4265" s="400"/>
      <c r="R4265" s="400"/>
      <c r="S4265" s="400"/>
      <c r="T4265" s="400"/>
      <c r="V4265" s="403"/>
      <c r="W4265" s="403"/>
      <c r="X4265" s="403"/>
      <c r="Y4265" s="400"/>
      <c r="Z4265" s="400"/>
      <c r="AA4265" s="400"/>
      <c r="AB4265" s="400"/>
      <c r="AC4265" s="400"/>
      <c r="AD4265" s="400"/>
      <c r="AE4265" s="400"/>
      <c r="AF4265" s="400"/>
      <c r="AG4265" s="408"/>
      <c r="AH4265" s="400"/>
      <c r="AI4265" s="400"/>
      <c r="AJ4265" s="400"/>
      <c r="AK4265" s="400"/>
      <c r="AL4265" s="6"/>
      <c r="AM4265" s="6"/>
      <c r="AN4265" s="8"/>
    </row>
    <row r="4266" spans="1:40">
      <c r="A4266" s="725"/>
      <c r="B4266" s="727"/>
      <c r="C4266" s="726"/>
      <c r="D4266" s="726"/>
      <c r="E4266" s="400"/>
      <c r="F4266" s="401"/>
      <c r="G4266" s="400"/>
      <c r="H4266" s="400"/>
      <c r="I4266" s="400"/>
      <c r="J4266" s="409"/>
      <c r="K4266" s="400"/>
      <c r="L4266" s="400"/>
      <c r="M4266" s="400"/>
      <c r="N4266" s="400"/>
      <c r="O4266" s="400"/>
      <c r="P4266" s="400"/>
      <c r="Q4266" s="400"/>
      <c r="R4266" s="400"/>
      <c r="S4266" s="400"/>
      <c r="T4266" s="400"/>
      <c r="V4266" s="403"/>
      <c r="W4266" s="403"/>
      <c r="X4266" s="403"/>
      <c r="Y4266" s="400"/>
      <c r="Z4266" s="400"/>
      <c r="AA4266" s="400"/>
      <c r="AB4266" s="400"/>
      <c r="AC4266" s="400"/>
      <c r="AD4266" s="400"/>
      <c r="AE4266" s="400"/>
      <c r="AF4266" s="400"/>
      <c r="AG4266" s="408"/>
      <c r="AH4266" s="400"/>
      <c r="AI4266" s="400"/>
      <c r="AJ4266" s="400"/>
      <c r="AK4266" s="400"/>
      <c r="AL4266" s="6"/>
      <c r="AM4266" s="6"/>
      <c r="AN4266" s="8"/>
    </row>
    <row r="4267" spans="1:40">
      <c r="A4267" s="725"/>
      <c r="B4267" s="727"/>
      <c r="C4267" s="726"/>
      <c r="D4267" s="726"/>
      <c r="E4267" s="400"/>
      <c r="F4267" s="401"/>
      <c r="G4267" s="400"/>
      <c r="H4267" s="400"/>
      <c r="I4267" s="400"/>
      <c r="J4267" s="409"/>
      <c r="K4267" s="400"/>
      <c r="L4267" s="400"/>
      <c r="M4267" s="400"/>
      <c r="N4267" s="400"/>
      <c r="O4267" s="400"/>
      <c r="P4267" s="400"/>
      <c r="Q4267" s="400"/>
      <c r="R4267" s="400"/>
      <c r="S4267" s="400"/>
      <c r="T4267" s="400"/>
      <c r="V4267" s="403"/>
      <c r="W4267" s="403"/>
      <c r="X4267" s="403"/>
      <c r="Y4267" s="400"/>
      <c r="Z4267" s="400"/>
      <c r="AA4267" s="400"/>
      <c r="AB4267" s="400"/>
      <c r="AC4267" s="400"/>
      <c r="AD4267" s="400"/>
      <c r="AE4267" s="400"/>
      <c r="AF4267" s="400"/>
      <c r="AG4267" s="408"/>
      <c r="AH4267" s="400"/>
      <c r="AI4267" s="400"/>
      <c r="AJ4267" s="400"/>
      <c r="AK4267" s="400"/>
      <c r="AL4267" s="6"/>
      <c r="AM4267" s="6"/>
      <c r="AN4267" s="8"/>
    </row>
    <row r="4268" spans="1:40">
      <c r="A4268" s="725"/>
      <c r="B4268" s="727"/>
      <c r="C4268" s="726"/>
      <c r="D4268" s="726"/>
      <c r="E4268" s="400"/>
      <c r="F4268" s="401"/>
      <c r="G4268" s="400"/>
      <c r="H4268" s="400"/>
      <c r="I4268" s="400"/>
      <c r="J4268" s="409"/>
      <c r="K4268" s="400"/>
      <c r="L4268" s="400"/>
      <c r="M4268" s="400"/>
      <c r="N4268" s="400"/>
      <c r="O4268" s="400"/>
      <c r="P4268" s="400"/>
      <c r="Q4268" s="400"/>
      <c r="R4268" s="400"/>
      <c r="S4268" s="400"/>
      <c r="T4268" s="400"/>
      <c r="V4268" s="403"/>
      <c r="W4268" s="403"/>
      <c r="X4268" s="403"/>
      <c r="Y4268" s="400"/>
      <c r="Z4268" s="400"/>
      <c r="AA4268" s="400"/>
      <c r="AB4268" s="400"/>
      <c r="AC4268" s="400"/>
      <c r="AD4268" s="400"/>
      <c r="AE4268" s="400"/>
      <c r="AF4268" s="400"/>
      <c r="AG4268" s="408"/>
      <c r="AH4268" s="400"/>
      <c r="AI4268" s="400"/>
      <c r="AJ4268" s="400"/>
      <c r="AK4268" s="400"/>
      <c r="AL4268" s="6"/>
      <c r="AM4268" s="6"/>
      <c r="AN4268" s="8"/>
    </row>
    <row r="4269" spans="1:40">
      <c r="A4269" s="725"/>
      <c r="B4269" s="727"/>
      <c r="C4269" s="726"/>
      <c r="D4269" s="726"/>
      <c r="E4269" s="400"/>
      <c r="F4269" s="401"/>
      <c r="G4269" s="400"/>
      <c r="H4269" s="400"/>
      <c r="I4269" s="400"/>
      <c r="J4269" s="409"/>
      <c r="K4269" s="400"/>
      <c r="L4269" s="400"/>
      <c r="M4269" s="400"/>
      <c r="N4269" s="400"/>
      <c r="O4269" s="400"/>
      <c r="P4269" s="400"/>
      <c r="Q4269" s="400"/>
      <c r="R4269" s="400"/>
      <c r="S4269" s="400"/>
      <c r="T4269" s="400"/>
      <c r="V4269" s="403"/>
      <c r="W4269" s="403"/>
      <c r="X4269" s="403"/>
      <c r="Y4269" s="400"/>
      <c r="Z4269" s="400"/>
      <c r="AA4269" s="400"/>
      <c r="AB4269" s="400"/>
      <c r="AC4269" s="400"/>
      <c r="AD4269" s="400"/>
      <c r="AE4269" s="400"/>
      <c r="AF4269" s="400"/>
      <c r="AG4269" s="408"/>
      <c r="AH4269" s="400"/>
      <c r="AI4269" s="400"/>
      <c r="AJ4269" s="400"/>
      <c r="AK4269" s="400"/>
      <c r="AL4269" s="6"/>
      <c r="AM4269" s="6"/>
      <c r="AN4269" s="8"/>
    </row>
    <row r="4270" spans="1:40">
      <c r="A4270" s="725"/>
      <c r="B4270" s="727"/>
      <c r="C4270" s="726"/>
      <c r="D4270" s="726"/>
      <c r="E4270" s="400"/>
      <c r="F4270" s="401"/>
      <c r="G4270" s="400"/>
      <c r="H4270" s="400"/>
      <c r="I4270" s="400"/>
      <c r="J4270" s="409"/>
      <c r="K4270" s="400"/>
      <c r="L4270" s="400"/>
      <c r="M4270" s="400"/>
      <c r="N4270" s="400"/>
      <c r="O4270" s="400"/>
      <c r="P4270" s="400"/>
      <c r="Q4270" s="400"/>
      <c r="R4270" s="400"/>
      <c r="S4270" s="400"/>
      <c r="T4270" s="400"/>
      <c r="V4270" s="403"/>
      <c r="W4270" s="403"/>
      <c r="X4270" s="403"/>
      <c r="Y4270" s="400"/>
      <c r="Z4270" s="400"/>
      <c r="AA4270" s="400"/>
      <c r="AB4270" s="400"/>
      <c r="AC4270" s="400"/>
      <c r="AD4270" s="400"/>
      <c r="AE4270" s="400"/>
      <c r="AF4270" s="400"/>
      <c r="AG4270" s="408"/>
      <c r="AH4270" s="400"/>
      <c r="AI4270" s="400"/>
      <c r="AJ4270" s="400"/>
      <c r="AK4270" s="400"/>
      <c r="AL4270" s="6"/>
      <c r="AM4270" s="6"/>
      <c r="AN4270" s="8"/>
    </row>
    <row r="4271" spans="1:40">
      <c r="A4271" s="725"/>
      <c r="B4271" s="727"/>
      <c r="C4271" s="726"/>
      <c r="D4271" s="726"/>
      <c r="E4271" s="400"/>
      <c r="F4271" s="401"/>
      <c r="G4271" s="400"/>
      <c r="H4271" s="400"/>
      <c r="I4271" s="400"/>
      <c r="J4271" s="409"/>
      <c r="K4271" s="400"/>
      <c r="L4271" s="400"/>
      <c r="M4271" s="400"/>
      <c r="N4271" s="400"/>
      <c r="O4271" s="400"/>
      <c r="P4271" s="400"/>
      <c r="Q4271" s="400"/>
      <c r="R4271" s="400"/>
      <c r="S4271" s="400"/>
      <c r="T4271" s="400"/>
      <c r="V4271" s="403"/>
      <c r="W4271" s="403"/>
      <c r="X4271" s="403"/>
      <c r="Y4271" s="400"/>
      <c r="Z4271" s="400"/>
      <c r="AA4271" s="400"/>
      <c r="AB4271" s="400"/>
      <c r="AC4271" s="400"/>
      <c r="AD4271" s="400"/>
      <c r="AE4271" s="400"/>
      <c r="AF4271" s="400"/>
      <c r="AG4271" s="408"/>
      <c r="AH4271" s="400"/>
      <c r="AI4271" s="400"/>
      <c r="AJ4271" s="400"/>
      <c r="AK4271" s="400"/>
      <c r="AL4271" s="6"/>
      <c r="AM4271" s="6"/>
      <c r="AN4271" s="8"/>
    </row>
    <row r="4272" spans="1:40">
      <c r="A4272" s="725"/>
      <c r="B4272" s="727"/>
      <c r="C4272" s="726"/>
      <c r="D4272" s="726"/>
      <c r="E4272" s="400"/>
      <c r="F4272" s="401"/>
      <c r="G4272" s="400"/>
      <c r="H4272" s="400"/>
      <c r="I4272" s="400"/>
      <c r="J4272" s="409"/>
      <c r="K4272" s="400"/>
      <c r="L4272" s="400"/>
      <c r="M4272" s="400"/>
      <c r="N4272" s="400"/>
      <c r="O4272" s="400"/>
      <c r="P4272" s="400"/>
      <c r="Q4272" s="400"/>
      <c r="R4272" s="400"/>
      <c r="S4272" s="400"/>
      <c r="T4272" s="400"/>
      <c r="W4272" s="403"/>
      <c r="X4272" s="403"/>
      <c r="Y4272" s="400"/>
      <c r="Z4272" s="400"/>
      <c r="AA4272" s="400"/>
      <c r="AB4272" s="400"/>
      <c r="AC4272" s="400"/>
      <c r="AD4272" s="400"/>
      <c r="AE4272" s="400"/>
      <c r="AF4272" s="400"/>
      <c r="AG4272" s="408"/>
      <c r="AH4272" s="400"/>
      <c r="AI4272" s="400"/>
      <c r="AJ4272" s="400"/>
      <c r="AK4272" s="400"/>
      <c r="AL4272" s="6"/>
      <c r="AM4272" s="6"/>
      <c r="AN4272" s="8"/>
    </row>
    <row r="4273" spans="1:40">
      <c r="A4273" s="725"/>
      <c r="B4273" s="727"/>
      <c r="C4273" s="726"/>
      <c r="D4273" s="726"/>
      <c r="E4273" s="400"/>
      <c r="F4273" s="401"/>
      <c r="G4273" s="400"/>
      <c r="H4273" s="400"/>
      <c r="I4273" s="400"/>
      <c r="J4273" s="409"/>
      <c r="K4273" s="400"/>
      <c r="L4273" s="400"/>
      <c r="M4273" s="400"/>
      <c r="N4273" s="400"/>
      <c r="O4273" s="400"/>
      <c r="P4273" s="400"/>
      <c r="Q4273" s="400"/>
      <c r="R4273" s="400"/>
      <c r="S4273" s="400"/>
      <c r="T4273" s="400"/>
      <c r="V4273" s="403"/>
      <c r="W4273" s="403"/>
      <c r="X4273" s="403"/>
      <c r="Y4273" s="400"/>
      <c r="Z4273" s="400"/>
      <c r="AA4273" s="400"/>
      <c r="AB4273" s="400"/>
      <c r="AC4273" s="400"/>
      <c r="AD4273" s="400"/>
      <c r="AE4273" s="400"/>
      <c r="AF4273" s="400"/>
      <c r="AG4273" s="408"/>
      <c r="AH4273" s="400"/>
      <c r="AI4273" s="400"/>
      <c r="AJ4273" s="400"/>
      <c r="AK4273" s="400"/>
      <c r="AL4273" s="6"/>
      <c r="AM4273" s="6"/>
      <c r="AN4273" s="8"/>
    </row>
    <row r="4274" spans="1:40">
      <c r="A4274" s="725"/>
      <c r="B4274" s="727"/>
      <c r="C4274" s="726"/>
      <c r="D4274" s="726"/>
      <c r="E4274" s="400"/>
      <c r="F4274" s="401"/>
      <c r="G4274" s="400"/>
      <c r="H4274" s="400"/>
      <c r="I4274" s="400"/>
      <c r="J4274" s="409"/>
      <c r="K4274" s="400"/>
      <c r="L4274" s="400"/>
      <c r="M4274" s="400"/>
      <c r="N4274" s="400"/>
      <c r="O4274" s="400"/>
      <c r="P4274" s="400"/>
      <c r="Q4274" s="400"/>
      <c r="R4274" s="400"/>
      <c r="S4274" s="400"/>
      <c r="T4274" s="400"/>
      <c r="V4274" s="403"/>
      <c r="W4274" s="403"/>
      <c r="X4274" s="403"/>
      <c r="Y4274" s="400"/>
      <c r="Z4274" s="400"/>
      <c r="AA4274" s="400"/>
      <c r="AB4274" s="400"/>
      <c r="AC4274" s="400"/>
      <c r="AD4274" s="400"/>
      <c r="AE4274" s="400"/>
      <c r="AF4274" s="400"/>
      <c r="AG4274" s="408"/>
      <c r="AH4274" s="400"/>
      <c r="AI4274" s="400"/>
      <c r="AJ4274" s="400"/>
      <c r="AK4274" s="400"/>
      <c r="AL4274" s="6"/>
      <c r="AM4274" s="6"/>
      <c r="AN4274" s="8"/>
    </row>
    <row r="4275" spans="1:40">
      <c r="A4275" s="725"/>
      <c r="B4275" s="727"/>
      <c r="C4275" s="726"/>
      <c r="D4275" s="726"/>
      <c r="E4275" s="400"/>
      <c r="F4275" s="401"/>
      <c r="G4275" s="400"/>
      <c r="H4275" s="400"/>
      <c r="I4275" s="400"/>
      <c r="J4275" s="409"/>
      <c r="K4275" s="400"/>
      <c r="L4275" s="400"/>
      <c r="M4275" s="400"/>
      <c r="N4275" s="400"/>
      <c r="O4275" s="400"/>
      <c r="P4275" s="400"/>
      <c r="Q4275" s="400"/>
      <c r="R4275" s="400"/>
      <c r="S4275" s="400"/>
      <c r="T4275" s="400"/>
      <c r="V4275" s="403"/>
      <c r="W4275" s="403"/>
      <c r="X4275" s="403"/>
      <c r="Y4275" s="400"/>
      <c r="Z4275" s="400"/>
      <c r="AA4275" s="400"/>
      <c r="AB4275" s="400"/>
      <c r="AC4275" s="400"/>
      <c r="AD4275" s="400"/>
      <c r="AE4275" s="400"/>
      <c r="AF4275" s="400"/>
      <c r="AG4275" s="408"/>
      <c r="AH4275" s="400"/>
      <c r="AI4275" s="400"/>
      <c r="AJ4275" s="400"/>
      <c r="AK4275" s="400"/>
      <c r="AL4275" s="6"/>
      <c r="AM4275" s="6"/>
      <c r="AN4275" s="8"/>
    </row>
    <row r="4276" spans="1:40">
      <c r="A4276" s="725"/>
      <c r="B4276" s="727"/>
      <c r="C4276" s="726"/>
      <c r="D4276" s="726"/>
      <c r="E4276" s="400"/>
      <c r="F4276" s="401"/>
      <c r="G4276" s="400"/>
      <c r="H4276" s="400"/>
      <c r="I4276" s="400"/>
      <c r="J4276" s="409"/>
      <c r="K4276" s="400"/>
      <c r="L4276" s="400"/>
      <c r="M4276" s="400"/>
      <c r="N4276" s="400"/>
      <c r="O4276" s="400"/>
      <c r="P4276" s="400"/>
      <c r="Q4276" s="400"/>
      <c r="R4276" s="400"/>
      <c r="S4276" s="400"/>
      <c r="T4276" s="400"/>
      <c r="V4276" s="403"/>
      <c r="W4276" s="403"/>
      <c r="X4276" s="403"/>
      <c r="Y4276" s="400"/>
      <c r="Z4276" s="400"/>
      <c r="AA4276" s="400"/>
      <c r="AB4276" s="400"/>
      <c r="AC4276" s="400"/>
      <c r="AD4276" s="400"/>
      <c r="AE4276" s="400"/>
      <c r="AF4276" s="400"/>
      <c r="AG4276" s="408"/>
      <c r="AH4276" s="400"/>
      <c r="AI4276" s="400"/>
      <c r="AJ4276" s="400"/>
      <c r="AK4276" s="400"/>
      <c r="AL4276" s="6"/>
      <c r="AM4276" s="6"/>
      <c r="AN4276" s="8"/>
    </row>
    <row r="4277" spans="1:40">
      <c r="A4277" s="725"/>
      <c r="B4277" s="727"/>
      <c r="C4277" s="726"/>
      <c r="D4277" s="726"/>
      <c r="E4277" s="400"/>
      <c r="F4277" s="401"/>
      <c r="G4277" s="400"/>
      <c r="H4277" s="400"/>
      <c r="I4277" s="400"/>
      <c r="J4277" s="409"/>
      <c r="K4277" s="400"/>
      <c r="L4277" s="400"/>
      <c r="M4277" s="400"/>
      <c r="N4277" s="400"/>
      <c r="O4277" s="400"/>
      <c r="P4277" s="400"/>
      <c r="Q4277" s="400"/>
      <c r="R4277" s="400"/>
      <c r="S4277" s="400"/>
      <c r="T4277" s="400"/>
      <c r="V4277" s="403"/>
      <c r="W4277" s="403"/>
      <c r="X4277" s="403"/>
      <c r="Y4277" s="400"/>
      <c r="Z4277" s="400"/>
      <c r="AA4277" s="400"/>
      <c r="AB4277" s="400"/>
      <c r="AC4277" s="400"/>
      <c r="AD4277" s="400"/>
      <c r="AE4277" s="400"/>
      <c r="AF4277" s="400"/>
      <c r="AG4277" s="408"/>
      <c r="AH4277" s="400"/>
      <c r="AI4277" s="400"/>
      <c r="AJ4277" s="400"/>
      <c r="AK4277" s="400"/>
      <c r="AL4277" s="6"/>
      <c r="AM4277" s="6"/>
      <c r="AN4277" s="8"/>
    </row>
    <row r="4278" spans="1:40">
      <c r="A4278" s="725"/>
      <c r="B4278" s="727"/>
      <c r="C4278" s="726"/>
      <c r="D4278" s="726"/>
      <c r="E4278" s="400"/>
      <c r="F4278" s="401"/>
      <c r="G4278" s="400"/>
      <c r="H4278" s="400"/>
      <c r="I4278" s="400"/>
      <c r="J4278" s="409"/>
      <c r="K4278" s="400"/>
      <c r="L4278" s="400"/>
      <c r="M4278" s="400"/>
      <c r="N4278" s="400"/>
      <c r="O4278" s="400"/>
      <c r="P4278" s="400"/>
      <c r="Q4278" s="400"/>
      <c r="R4278" s="400"/>
      <c r="S4278" s="400"/>
      <c r="T4278" s="400"/>
      <c r="V4278" s="403"/>
      <c r="W4278" s="403"/>
      <c r="X4278" s="403"/>
      <c r="Y4278" s="400"/>
      <c r="Z4278" s="400"/>
      <c r="AA4278" s="400"/>
      <c r="AB4278" s="400"/>
      <c r="AC4278" s="400"/>
      <c r="AD4278" s="400"/>
      <c r="AE4278" s="400"/>
      <c r="AF4278" s="400"/>
      <c r="AG4278" s="408"/>
      <c r="AH4278" s="400"/>
      <c r="AI4278" s="400"/>
      <c r="AJ4278" s="400"/>
      <c r="AK4278" s="400"/>
      <c r="AL4278" s="6"/>
      <c r="AM4278" s="6"/>
      <c r="AN4278" s="8"/>
    </row>
    <row r="4279" spans="1:40">
      <c r="A4279" s="725"/>
      <c r="B4279" s="727"/>
      <c r="C4279" s="726"/>
      <c r="D4279" s="726"/>
      <c r="E4279" s="400"/>
      <c r="F4279" s="401"/>
      <c r="G4279" s="400"/>
      <c r="H4279" s="400"/>
      <c r="I4279" s="400"/>
      <c r="J4279" s="409"/>
      <c r="K4279" s="400"/>
      <c r="L4279" s="400"/>
      <c r="M4279" s="400"/>
      <c r="N4279" s="400"/>
      <c r="O4279" s="400"/>
      <c r="P4279" s="400"/>
      <c r="Q4279" s="400"/>
      <c r="R4279" s="400"/>
      <c r="S4279" s="400"/>
      <c r="T4279" s="400"/>
      <c r="W4279" s="403"/>
      <c r="X4279" s="403"/>
      <c r="Y4279" s="400"/>
      <c r="Z4279" s="400"/>
      <c r="AA4279" s="400"/>
      <c r="AB4279" s="400"/>
      <c r="AC4279" s="400"/>
      <c r="AD4279" s="400"/>
      <c r="AE4279" s="400"/>
      <c r="AF4279" s="400"/>
      <c r="AG4279" s="408"/>
      <c r="AH4279" s="400"/>
      <c r="AI4279" s="400"/>
      <c r="AJ4279" s="400"/>
      <c r="AK4279" s="400"/>
      <c r="AL4279" s="6"/>
      <c r="AM4279" s="6"/>
      <c r="AN4279" s="8"/>
    </row>
    <row r="4280" spans="1:40">
      <c r="A4280" s="725"/>
      <c r="B4280" s="727"/>
      <c r="C4280" s="726"/>
      <c r="D4280" s="726"/>
      <c r="E4280" s="400"/>
      <c r="F4280" s="401"/>
      <c r="G4280" s="400"/>
      <c r="H4280" s="400"/>
      <c r="I4280" s="400"/>
      <c r="J4280" s="409"/>
      <c r="K4280" s="400"/>
      <c r="L4280" s="400"/>
      <c r="M4280" s="400"/>
      <c r="N4280" s="400"/>
      <c r="O4280" s="400"/>
      <c r="P4280" s="400"/>
      <c r="Q4280" s="400"/>
      <c r="R4280" s="400"/>
      <c r="S4280" s="400"/>
      <c r="T4280" s="400"/>
      <c r="V4280" s="403"/>
      <c r="W4280" s="403"/>
      <c r="X4280" s="403"/>
      <c r="Y4280" s="400"/>
      <c r="Z4280" s="400"/>
      <c r="AA4280" s="400"/>
      <c r="AB4280" s="400"/>
      <c r="AC4280" s="400"/>
      <c r="AD4280" s="400"/>
      <c r="AE4280" s="400"/>
      <c r="AF4280" s="400"/>
      <c r="AG4280" s="408"/>
      <c r="AH4280" s="400"/>
      <c r="AI4280" s="400"/>
      <c r="AJ4280" s="400"/>
      <c r="AK4280" s="400"/>
      <c r="AL4280" s="6"/>
      <c r="AM4280" s="6"/>
      <c r="AN4280" s="8"/>
    </row>
    <row r="4281" spans="1:40">
      <c r="A4281" s="725"/>
      <c r="B4281" s="727"/>
      <c r="C4281" s="726"/>
      <c r="D4281" s="726"/>
      <c r="E4281" s="400"/>
      <c r="F4281" s="401"/>
      <c r="G4281" s="400"/>
      <c r="H4281" s="400"/>
      <c r="I4281" s="400"/>
      <c r="J4281" s="409"/>
      <c r="K4281" s="400"/>
      <c r="L4281" s="400"/>
      <c r="M4281" s="400"/>
      <c r="N4281" s="400"/>
      <c r="O4281" s="400"/>
      <c r="P4281" s="400"/>
      <c r="Q4281" s="400"/>
      <c r="R4281" s="400"/>
      <c r="S4281" s="400"/>
      <c r="T4281" s="400"/>
      <c r="V4281" s="403"/>
      <c r="W4281" s="403"/>
      <c r="X4281" s="403"/>
      <c r="Y4281" s="400"/>
      <c r="Z4281" s="400"/>
      <c r="AA4281" s="400"/>
      <c r="AB4281" s="400"/>
      <c r="AC4281" s="400"/>
      <c r="AD4281" s="400"/>
      <c r="AE4281" s="400"/>
      <c r="AF4281" s="400"/>
      <c r="AG4281" s="408"/>
      <c r="AH4281" s="400"/>
      <c r="AI4281" s="400"/>
      <c r="AJ4281" s="400"/>
      <c r="AK4281" s="400"/>
      <c r="AL4281" s="6"/>
      <c r="AM4281" s="6"/>
      <c r="AN4281" s="8"/>
    </row>
    <row r="4282" spans="1:40">
      <c r="A4282" s="725"/>
      <c r="B4282" s="727"/>
      <c r="C4282" s="726"/>
      <c r="D4282" s="726"/>
      <c r="E4282" s="400"/>
      <c r="F4282" s="401"/>
      <c r="G4282" s="400"/>
      <c r="H4282" s="400"/>
      <c r="I4282" s="400"/>
      <c r="J4282" s="409"/>
      <c r="K4282" s="400"/>
      <c r="L4282" s="400"/>
      <c r="M4282" s="400"/>
      <c r="N4282" s="400"/>
      <c r="O4282" s="400"/>
      <c r="P4282" s="400"/>
      <c r="Q4282" s="400"/>
      <c r="R4282" s="400"/>
      <c r="S4282" s="400"/>
      <c r="T4282" s="400"/>
      <c r="V4282" s="403"/>
      <c r="W4282" s="403"/>
      <c r="X4282" s="403"/>
      <c r="Y4282" s="400"/>
      <c r="Z4282" s="400"/>
      <c r="AA4282" s="400"/>
      <c r="AB4282" s="400"/>
      <c r="AC4282" s="400"/>
      <c r="AD4282" s="400"/>
      <c r="AE4282" s="400"/>
      <c r="AF4282" s="400"/>
      <c r="AG4282" s="408"/>
      <c r="AH4282" s="400"/>
      <c r="AI4282" s="400"/>
      <c r="AJ4282" s="400"/>
      <c r="AK4282" s="400"/>
      <c r="AL4282" s="6"/>
      <c r="AM4282" s="6"/>
      <c r="AN4282" s="8"/>
    </row>
    <row r="4283" spans="1:40">
      <c r="A4283" s="725"/>
      <c r="B4283" s="727"/>
      <c r="C4283" s="726"/>
      <c r="D4283" s="726"/>
      <c r="E4283" s="400"/>
      <c r="F4283" s="401"/>
      <c r="G4283" s="400"/>
      <c r="H4283" s="400"/>
      <c r="I4283" s="400"/>
      <c r="J4283" s="409"/>
      <c r="K4283" s="400"/>
      <c r="L4283" s="400"/>
      <c r="M4283" s="400"/>
      <c r="N4283" s="400"/>
      <c r="O4283" s="400"/>
      <c r="P4283" s="400"/>
      <c r="Q4283" s="400"/>
      <c r="R4283" s="400"/>
      <c r="S4283" s="400"/>
      <c r="T4283" s="400"/>
      <c r="V4283" s="403"/>
      <c r="W4283" s="403"/>
      <c r="X4283" s="403"/>
      <c r="Y4283" s="400"/>
      <c r="Z4283" s="400"/>
      <c r="AA4283" s="400"/>
      <c r="AB4283" s="400"/>
      <c r="AC4283" s="400"/>
      <c r="AD4283" s="400"/>
      <c r="AE4283" s="400"/>
      <c r="AF4283" s="400"/>
      <c r="AG4283" s="408"/>
      <c r="AH4283" s="400"/>
      <c r="AI4283" s="400"/>
      <c r="AJ4283" s="400"/>
      <c r="AK4283" s="400"/>
      <c r="AL4283" s="6"/>
      <c r="AM4283" s="6"/>
      <c r="AN4283" s="8"/>
    </row>
    <row r="4284" spans="1:40">
      <c r="A4284" s="725"/>
      <c r="B4284" s="727"/>
      <c r="C4284" s="726"/>
      <c r="D4284" s="726"/>
      <c r="E4284" s="400"/>
      <c r="F4284" s="401"/>
      <c r="G4284" s="400"/>
      <c r="H4284" s="400"/>
      <c r="I4284" s="400"/>
      <c r="J4284" s="409"/>
      <c r="K4284" s="400"/>
      <c r="L4284" s="400"/>
      <c r="M4284" s="400"/>
      <c r="N4284" s="400"/>
      <c r="O4284" s="400"/>
      <c r="P4284" s="400"/>
      <c r="Q4284" s="400"/>
      <c r="R4284" s="400"/>
      <c r="S4284" s="400"/>
      <c r="T4284" s="400"/>
      <c r="V4284" s="403"/>
      <c r="W4284" s="403"/>
      <c r="X4284" s="403"/>
      <c r="Y4284" s="400"/>
      <c r="Z4284" s="400"/>
      <c r="AA4284" s="400"/>
      <c r="AB4284" s="400"/>
      <c r="AC4284" s="400"/>
      <c r="AD4284" s="400"/>
      <c r="AE4284" s="400"/>
      <c r="AF4284" s="400"/>
      <c r="AG4284" s="408"/>
      <c r="AH4284" s="400"/>
      <c r="AI4284" s="400"/>
      <c r="AJ4284" s="400"/>
      <c r="AK4284" s="400"/>
      <c r="AL4284" s="6"/>
      <c r="AM4284" s="6"/>
      <c r="AN4284" s="8"/>
    </row>
    <row r="4285" spans="1:40">
      <c r="A4285" s="725"/>
      <c r="B4285" s="727"/>
      <c r="C4285" s="726"/>
      <c r="D4285" s="726"/>
      <c r="E4285" s="400"/>
      <c r="F4285" s="401"/>
      <c r="G4285" s="400"/>
      <c r="H4285" s="400"/>
      <c r="I4285" s="400"/>
      <c r="J4285" s="409"/>
      <c r="K4285" s="400"/>
      <c r="L4285" s="400"/>
      <c r="M4285" s="400"/>
      <c r="N4285" s="400"/>
      <c r="O4285" s="400"/>
      <c r="P4285" s="400"/>
      <c r="Q4285" s="400"/>
      <c r="R4285" s="400"/>
      <c r="S4285" s="400"/>
      <c r="T4285" s="400"/>
      <c r="V4285" s="403"/>
      <c r="W4285" s="403"/>
      <c r="X4285" s="403"/>
      <c r="Y4285" s="400"/>
      <c r="Z4285" s="400"/>
      <c r="AA4285" s="400"/>
      <c r="AB4285" s="400"/>
      <c r="AC4285" s="400"/>
      <c r="AD4285" s="400"/>
      <c r="AE4285" s="400"/>
      <c r="AF4285" s="400"/>
      <c r="AG4285" s="408"/>
      <c r="AH4285" s="400"/>
      <c r="AI4285" s="400"/>
      <c r="AJ4285" s="400"/>
      <c r="AK4285" s="400"/>
      <c r="AL4285" s="6"/>
      <c r="AM4285" s="6"/>
      <c r="AN4285" s="8"/>
    </row>
    <row r="4286" spans="1:40">
      <c r="A4286" s="725"/>
      <c r="B4286" s="727"/>
      <c r="C4286" s="726"/>
      <c r="D4286" s="726"/>
      <c r="E4286" s="400"/>
      <c r="F4286" s="401"/>
      <c r="G4286" s="400"/>
      <c r="H4286" s="400"/>
      <c r="I4286" s="400"/>
      <c r="J4286" s="409"/>
      <c r="K4286" s="400"/>
      <c r="L4286" s="400"/>
      <c r="M4286" s="400"/>
      <c r="N4286" s="400"/>
      <c r="O4286" s="400"/>
      <c r="P4286" s="400"/>
      <c r="Q4286" s="400"/>
      <c r="R4286" s="400"/>
      <c r="S4286" s="400"/>
      <c r="T4286" s="400"/>
      <c r="V4286" s="403"/>
      <c r="W4286" s="403"/>
      <c r="X4286" s="403"/>
      <c r="Y4286" s="400"/>
      <c r="Z4286" s="400"/>
      <c r="AA4286" s="400"/>
      <c r="AB4286" s="400"/>
      <c r="AC4286" s="400"/>
      <c r="AD4286" s="400"/>
      <c r="AE4286" s="400"/>
      <c r="AF4286" s="400"/>
      <c r="AG4286" s="408"/>
      <c r="AH4286" s="400"/>
      <c r="AI4286" s="400"/>
      <c r="AJ4286" s="400"/>
      <c r="AK4286" s="400"/>
      <c r="AL4286" s="6"/>
      <c r="AM4286" s="6"/>
      <c r="AN4286" s="8"/>
    </row>
    <row r="4287" spans="1:40">
      <c r="A4287" s="725"/>
      <c r="B4287" s="727"/>
      <c r="C4287" s="726"/>
      <c r="D4287" s="726"/>
      <c r="E4287" s="400"/>
      <c r="F4287" s="401"/>
      <c r="G4287" s="400"/>
      <c r="H4287" s="400"/>
      <c r="I4287" s="400"/>
      <c r="J4287" s="409"/>
      <c r="K4287" s="400"/>
      <c r="L4287" s="400"/>
      <c r="M4287" s="400"/>
      <c r="N4287" s="400"/>
      <c r="O4287" s="400"/>
      <c r="P4287" s="400"/>
      <c r="Q4287" s="400"/>
      <c r="R4287" s="400"/>
      <c r="S4287" s="400"/>
      <c r="T4287" s="400"/>
      <c r="V4287" s="403"/>
      <c r="W4287" s="403"/>
      <c r="X4287" s="403"/>
      <c r="Y4287" s="400"/>
      <c r="Z4287" s="400"/>
      <c r="AA4287" s="400"/>
      <c r="AB4287" s="400"/>
      <c r="AC4287" s="400"/>
      <c r="AD4287" s="400"/>
      <c r="AE4287" s="400"/>
      <c r="AF4287" s="400"/>
      <c r="AG4287" s="408"/>
      <c r="AH4287" s="400"/>
      <c r="AI4287" s="400"/>
      <c r="AJ4287" s="400"/>
      <c r="AK4287" s="400"/>
      <c r="AL4287" s="6"/>
      <c r="AM4287" s="6"/>
      <c r="AN4287" s="8"/>
    </row>
    <row r="4288" spans="1:40">
      <c r="A4288" s="725"/>
      <c r="B4288" s="727"/>
      <c r="C4288" s="726"/>
      <c r="D4288" s="726"/>
      <c r="E4288" s="400"/>
      <c r="F4288" s="401"/>
      <c r="G4288" s="400"/>
      <c r="H4288" s="400"/>
      <c r="I4288" s="400"/>
      <c r="J4288" s="409"/>
      <c r="K4288" s="400"/>
      <c r="L4288" s="400"/>
      <c r="M4288" s="400"/>
      <c r="N4288" s="400"/>
      <c r="O4288" s="400"/>
      <c r="P4288" s="400"/>
      <c r="Q4288" s="400"/>
      <c r="R4288" s="400"/>
      <c r="S4288" s="400"/>
      <c r="T4288" s="400"/>
      <c r="V4288" s="403"/>
      <c r="W4288" s="403"/>
      <c r="X4288" s="403"/>
      <c r="Y4288" s="400"/>
      <c r="Z4288" s="400"/>
      <c r="AA4288" s="400"/>
      <c r="AB4288" s="400"/>
      <c r="AC4288" s="400"/>
      <c r="AD4288" s="400"/>
      <c r="AE4288" s="400"/>
      <c r="AF4288" s="400"/>
      <c r="AG4288" s="408"/>
      <c r="AH4288" s="400"/>
      <c r="AI4288" s="400"/>
      <c r="AJ4288" s="400"/>
      <c r="AK4288" s="400"/>
      <c r="AL4288" s="6"/>
      <c r="AM4288" s="6"/>
      <c r="AN4288" s="8"/>
    </row>
    <row r="4289" spans="1:40">
      <c r="A4289" s="725"/>
      <c r="B4289" s="727"/>
      <c r="C4289" s="726"/>
      <c r="D4289" s="726"/>
      <c r="E4289" s="400"/>
      <c r="F4289" s="401"/>
      <c r="G4289" s="400"/>
      <c r="H4289" s="400"/>
      <c r="I4289" s="400"/>
      <c r="J4289" s="409"/>
      <c r="K4289" s="400"/>
      <c r="L4289" s="400"/>
      <c r="M4289" s="400"/>
      <c r="N4289" s="400"/>
      <c r="O4289" s="400"/>
      <c r="P4289" s="400"/>
      <c r="Q4289" s="400"/>
      <c r="R4289" s="400"/>
      <c r="S4289" s="400"/>
      <c r="T4289" s="400"/>
      <c r="V4289" s="403"/>
      <c r="W4289" s="403"/>
      <c r="X4289" s="403"/>
      <c r="Y4289" s="400"/>
      <c r="Z4289" s="400"/>
      <c r="AA4289" s="400"/>
      <c r="AB4289" s="400"/>
      <c r="AC4289" s="400"/>
      <c r="AD4289" s="400"/>
      <c r="AE4289" s="400"/>
      <c r="AF4289" s="400"/>
      <c r="AG4289" s="408"/>
      <c r="AH4289" s="400"/>
      <c r="AI4289" s="400"/>
      <c r="AJ4289" s="400"/>
      <c r="AK4289" s="400"/>
      <c r="AL4289" s="6"/>
      <c r="AM4289" s="6"/>
      <c r="AN4289" s="8"/>
    </row>
    <row r="4290" spans="1:40">
      <c r="A4290" s="725"/>
      <c r="B4290" s="727"/>
      <c r="C4290" s="726"/>
      <c r="D4290" s="726"/>
      <c r="E4290" s="400"/>
      <c r="F4290" s="401"/>
      <c r="G4290" s="400"/>
      <c r="H4290" s="400"/>
      <c r="I4290" s="400"/>
      <c r="J4290" s="409"/>
      <c r="K4290" s="400"/>
      <c r="L4290" s="400"/>
      <c r="M4290" s="400"/>
      <c r="N4290" s="400"/>
      <c r="O4290" s="400"/>
      <c r="P4290" s="400"/>
      <c r="Q4290" s="400"/>
      <c r="R4290" s="400"/>
      <c r="S4290" s="400"/>
      <c r="T4290" s="400"/>
      <c r="V4290" s="403"/>
      <c r="W4290" s="403"/>
      <c r="X4290" s="403"/>
      <c r="Y4290" s="400"/>
      <c r="Z4290" s="400"/>
      <c r="AA4290" s="400"/>
      <c r="AB4290" s="400"/>
      <c r="AC4290" s="400"/>
      <c r="AD4290" s="400"/>
      <c r="AE4290" s="400"/>
      <c r="AF4290" s="400"/>
      <c r="AG4290" s="408"/>
      <c r="AH4290" s="400"/>
      <c r="AI4290" s="400"/>
      <c r="AJ4290" s="400"/>
      <c r="AK4290" s="400"/>
      <c r="AL4290" s="6"/>
      <c r="AM4290" s="6"/>
      <c r="AN4290" s="8"/>
    </row>
    <row r="4291" spans="1:40">
      <c r="A4291" s="725"/>
      <c r="B4291" s="727"/>
      <c r="C4291" s="726"/>
      <c r="D4291" s="726"/>
      <c r="E4291" s="400"/>
      <c r="F4291" s="401"/>
      <c r="G4291" s="400"/>
      <c r="H4291" s="400"/>
      <c r="I4291" s="400"/>
      <c r="J4291" s="409"/>
      <c r="K4291" s="400"/>
      <c r="L4291" s="400"/>
      <c r="M4291" s="400"/>
      <c r="N4291" s="400"/>
      <c r="O4291" s="400"/>
      <c r="P4291" s="400"/>
      <c r="Q4291" s="400"/>
      <c r="R4291" s="400"/>
      <c r="S4291" s="400"/>
      <c r="T4291" s="400"/>
      <c r="V4291" s="403"/>
      <c r="W4291" s="403"/>
      <c r="X4291" s="403"/>
      <c r="Y4291" s="400"/>
      <c r="Z4291" s="400"/>
      <c r="AA4291" s="400"/>
      <c r="AB4291" s="400"/>
      <c r="AC4291" s="400"/>
      <c r="AD4291" s="400"/>
      <c r="AE4291" s="400"/>
      <c r="AF4291" s="400"/>
      <c r="AG4291" s="408"/>
      <c r="AH4291" s="400"/>
      <c r="AI4291" s="400"/>
      <c r="AJ4291" s="400"/>
      <c r="AK4291" s="400"/>
      <c r="AL4291" s="6"/>
      <c r="AM4291" s="6"/>
      <c r="AN4291" s="8"/>
    </row>
    <row r="4292" spans="1:40">
      <c r="A4292" s="725"/>
      <c r="B4292" s="727"/>
      <c r="C4292" s="726"/>
      <c r="D4292" s="726"/>
      <c r="E4292" s="400"/>
      <c r="F4292" s="401"/>
      <c r="G4292" s="400"/>
      <c r="H4292" s="400"/>
      <c r="I4292" s="400"/>
      <c r="J4292" s="409"/>
      <c r="K4292" s="400"/>
      <c r="L4292" s="400"/>
      <c r="M4292" s="400"/>
      <c r="N4292" s="400"/>
      <c r="O4292" s="400"/>
      <c r="P4292" s="400"/>
      <c r="Q4292" s="400"/>
      <c r="R4292" s="400"/>
      <c r="S4292" s="400"/>
      <c r="T4292" s="400"/>
      <c r="V4292" s="403"/>
      <c r="W4292" s="403"/>
      <c r="X4292" s="403"/>
      <c r="Y4292" s="400"/>
      <c r="Z4292" s="400"/>
      <c r="AA4292" s="400"/>
      <c r="AB4292" s="400"/>
      <c r="AC4292" s="400"/>
      <c r="AD4292" s="400"/>
      <c r="AE4292" s="400"/>
      <c r="AF4292" s="400"/>
      <c r="AG4292" s="408"/>
      <c r="AH4292" s="400"/>
      <c r="AI4292" s="400"/>
      <c r="AJ4292" s="400"/>
      <c r="AK4292" s="400"/>
      <c r="AL4292" s="6"/>
      <c r="AM4292" s="6"/>
      <c r="AN4292" s="8"/>
    </row>
    <row r="4293" spans="1:40">
      <c r="A4293" s="725"/>
      <c r="B4293" s="727"/>
      <c r="C4293" s="726"/>
      <c r="D4293" s="726"/>
      <c r="E4293" s="400"/>
      <c r="F4293" s="401"/>
      <c r="G4293" s="400"/>
      <c r="H4293" s="400"/>
      <c r="I4293" s="400"/>
      <c r="J4293" s="409"/>
      <c r="K4293" s="400"/>
      <c r="L4293" s="400"/>
      <c r="M4293" s="400"/>
      <c r="N4293" s="400"/>
      <c r="O4293" s="400"/>
      <c r="P4293" s="400"/>
      <c r="Q4293" s="400"/>
      <c r="R4293" s="400"/>
      <c r="S4293" s="400"/>
      <c r="T4293" s="400"/>
      <c r="V4293" s="403"/>
      <c r="W4293" s="403"/>
      <c r="X4293" s="403"/>
      <c r="Y4293" s="400"/>
      <c r="Z4293" s="400"/>
      <c r="AA4293" s="400"/>
      <c r="AB4293" s="400"/>
      <c r="AC4293" s="400"/>
      <c r="AD4293" s="400"/>
      <c r="AE4293" s="400"/>
      <c r="AF4293" s="400"/>
      <c r="AG4293" s="408"/>
      <c r="AH4293" s="400"/>
      <c r="AI4293" s="400"/>
      <c r="AJ4293" s="400"/>
      <c r="AK4293" s="400"/>
      <c r="AL4293" s="6"/>
      <c r="AM4293" s="6"/>
      <c r="AN4293" s="8"/>
    </row>
    <row r="4294" spans="1:40">
      <c r="A4294" s="725"/>
      <c r="B4294" s="727"/>
      <c r="C4294" s="726"/>
      <c r="D4294" s="726"/>
      <c r="E4294" s="400"/>
      <c r="F4294" s="401"/>
      <c r="G4294" s="400"/>
      <c r="H4294" s="400"/>
      <c r="I4294" s="400"/>
      <c r="J4294" s="409"/>
      <c r="K4294" s="400"/>
      <c r="L4294" s="400"/>
      <c r="M4294" s="400"/>
      <c r="N4294" s="400"/>
      <c r="O4294" s="400"/>
      <c r="P4294" s="400"/>
      <c r="Q4294" s="400"/>
      <c r="R4294" s="400"/>
      <c r="S4294" s="400"/>
      <c r="T4294" s="400"/>
      <c r="V4294" s="403"/>
      <c r="W4294" s="403"/>
      <c r="X4294" s="403"/>
      <c r="Y4294" s="400"/>
      <c r="Z4294" s="400"/>
      <c r="AA4294" s="400"/>
      <c r="AB4294" s="400"/>
      <c r="AC4294" s="400"/>
      <c r="AD4294" s="400"/>
      <c r="AE4294" s="400"/>
      <c r="AF4294" s="400"/>
      <c r="AG4294" s="408"/>
      <c r="AH4294" s="400"/>
      <c r="AI4294" s="400"/>
      <c r="AJ4294" s="400"/>
      <c r="AK4294" s="400"/>
      <c r="AL4294" s="6"/>
      <c r="AM4294" s="6"/>
      <c r="AN4294" s="8"/>
    </row>
    <row r="4295" spans="1:40">
      <c r="A4295" s="725"/>
      <c r="B4295" s="727"/>
      <c r="C4295" s="726"/>
      <c r="D4295" s="726"/>
      <c r="E4295" s="400"/>
      <c r="F4295" s="401"/>
      <c r="G4295" s="400"/>
      <c r="H4295" s="400"/>
      <c r="I4295" s="400"/>
      <c r="J4295" s="409"/>
      <c r="K4295" s="400"/>
      <c r="L4295" s="400"/>
      <c r="M4295" s="400"/>
      <c r="N4295" s="400"/>
      <c r="O4295" s="400"/>
      <c r="P4295" s="400"/>
      <c r="Q4295" s="400"/>
      <c r="R4295" s="400"/>
      <c r="S4295" s="400"/>
      <c r="T4295" s="400"/>
      <c r="V4295" s="403"/>
      <c r="W4295" s="403"/>
      <c r="X4295" s="403"/>
      <c r="Y4295" s="400"/>
      <c r="Z4295" s="400"/>
      <c r="AA4295" s="400"/>
      <c r="AB4295" s="400"/>
      <c r="AC4295" s="400"/>
      <c r="AD4295" s="400"/>
      <c r="AE4295" s="400"/>
      <c r="AF4295" s="400"/>
      <c r="AG4295" s="408"/>
      <c r="AH4295" s="400"/>
      <c r="AI4295" s="400"/>
      <c r="AJ4295" s="400"/>
      <c r="AK4295" s="400"/>
      <c r="AL4295" s="6"/>
      <c r="AM4295" s="6"/>
      <c r="AN4295" s="8"/>
    </row>
    <row r="4296" spans="1:40">
      <c r="A4296" s="725"/>
      <c r="B4296" s="727"/>
      <c r="C4296" s="726"/>
      <c r="D4296" s="726"/>
      <c r="E4296" s="400"/>
      <c r="F4296" s="401"/>
      <c r="G4296" s="400"/>
      <c r="H4296" s="400"/>
      <c r="I4296" s="400"/>
      <c r="J4296" s="409"/>
      <c r="K4296" s="400"/>
      <c r="L4296" s="400"/>
      <c r="M4296" s="400"/>
      <c r="N4296" s="400"/>
      <c r="O4296" s="400"/>
      <c r="P4296" s="400"/>
      <c r="Q4296" s="400"/>
      <c r="R4296" s="400"/>
      <c r="S4296" s="400"/>
      <c r="T4296" s="400"/>
      <c r="V4296" s="403"/>
      <c r="W4296" s="403"/>
      <c r="X4296" s="403"/>
      <c r="Y4296" s="400"/>
      <c r="Z4296" s="400"/>
      <c r="AA4296" s="400"/>
      <c r="AB4296" s="400"/>
      <c r="AC4296" s="400"/>
      <c r="AD4296" s="400"/>
      <c r="AE4296" s="400"/>
      <c r="AF4296" s="400"/>
      <c r="AG4296" s="408"/>
      <c r="AH4296" s="400"/>
      <c r="AI4296" s="400"/>
      <c r="AJ4296" s="400"/>
      <c r="AK4296" s="400"/>
      <c r="AL4296" s="6"/>
      <c r="AM4296" s="6"/>
      <c r="AN4296" s="8"/>
    </row>
    <row r="4297" spans="1:40">
      <c r="A4297" s="725"/>
      <c r="B4297" s="727"/>
      <c r="C4297" s="726"/>
      <c r="D4297" s="726"/>
      <c r="E4297" s="400"/>
      <c r="F4297" s="401"/>
      <c r="G4297" s="400"/>
      <c r="H4297" s="400"/>
      <c r="I4297" s="400"/>
      <c r="J4297" s="409"/>
      <c r="K4297" s="400"/>
      <c r="L4297" s="400"/>
      <c r="M4297" s="400"/>
      <c r="N4297" s="400"/>
      <c r="O4297" s="400"/>
      <c r="P4297" s="400"/>
      <c r="Q4297" s="400"/>
      <c r="R4297" s="400"/>
      <c r="S4297" s="400"/>
      <c r="T4297" s="400"/>
      <c r="V4297" s="403"/>
      <c r="W4297" s="403"/>
      <c r="X4297" s="403"/>
      <c r="Y4297" s="400"/>
      <c r="Z4297" s="400"/>
      <c r="AA4297" s="400"/>
      <c r="AB4297" s="400"/>
      <c r="AC4297" s="400"/>
      <c r="AD4297" s="400"/>
      <c r="AE4297" s="400"/>
      <c r="AF4297" s="400"/>
      <c r="AG4297" s="408"/>
      <c r="AH4297" s="400"/>
      <c r="AI4297" s="400"/>
      <c r="AJ4297" s="400"/>
      <c r="AK4297" s="400"/>
      <c r="AL4297" s="6"/>
      <c r="AM4297" s="6"/>
      <c r="AN4297" s="8"/>
    </row>
    <row r="4298" spans="1:40">
      <c r="A4298" s="725"/>
      <c r="B4298" s="727"/>
      <c r="C4298" s="726"/>
      <c r="D4298" s="726"/>
      <c r="E4298" s="400"/>
      <c r="F4298" s="401"/>
      <c r="G4298" s="400"/>
      <c r="H4298" s="400"/>
      <c r="I4298" s="400"/>
      <c r="J4298" s="409"/>
      <c r="K4298" s="400"/>
      <c r="L4298" s="400"/>
      <c r="M4298" s="400"/>
      <c r="N4298" s="400"/>
      <c r="O4298" s="400"/>
      <c r="P4298" s="400"/>
      <c r="Q4298" s="400"/>
      <c r="R4298" s="400"/>
      <c r="S4298" s="400"/>
      <c r="T4298" s="400"/>
      <c r="V4298" s="403"/>
      <c r="W4298" s="403"/>
      <c r="X4298" s="403"/>
      <c r="Y4298" s="400"/>
      <c r="Z4298" s="400"/>
      <c r="AA4298" s="400"/>
      <c r="AB4298" s="400"/>
      <c r="AC4298" s="400"/>
      <c r="AD4298" s="400"/>
      <c r="AE4298" s="400"/>
      <c r="AF4298" s="400"/>
      <c r="AG4298" s="408"/>
      <c r="AH4298" s="400"/>
      <c r="AI4298" s="400"/>
      <c r="AJ4298" s="400"/>
      <c r="AK4298" s="400"/>
      <c r="AL4298" s="6"/>
      <c r="AM4298" s="6"/>
      <c r="AN4298" s="8"/>
    </row>
    <row r="4299" spans="1:40">
      <c r="A4299" s="725"/>
      <c r="B4299" s="727"/>
      <c r="C4299" s="726"/>
      <c r="D4299" s="726"/>
      <c r="E4299" s="400"/>
      <c r="F4299" s="401"/>
      <c r="G4299" s="400"/>
      <c r="H4299" s="400"/>
      <c r="I4299" s="400"/>
      <c r="J4299" s="409"/>
      <c r="K4299" s="400"/>
      <c r="L4299" s="400"/>
      <c r="M4299" s="400"/>
      <c r="N4299" s="400"/>
      <c r="O4299" s="400"/>
      <c r="P4299" s="400"/>
      <c r="Q4299" s="400"/>
      <c r="R4299" s="400"/>
      <c r="S4299" s="400"/>
      <c r="T4299" s="400"/>
      <c r="V4299" s="403"/>
      <c r="W4299" s="403"/>
      <c r="X4299" s="403"/>
      <c r="Y4299" s="400"/>
      <c r="Z4299" s="400"/>
      <c r="AA4299" s="400"/>
      <c r="AB4299" s="400"/>
      <c r="AC4299" s="400"/>
      <c r="AD4299" s="400"/>
      <c r="AE4299" s="400"/>
      <c r="AF4299" s="400"/>
      <c r="AG4299" s="408"/>
      <c r="AH4299" s="400"/>
      <c r="AI4299" s="400"/>
      <c r="AJ4299" s="400"/>
      <c r="AK4299" s="400"/>
      <c r="AL4299" s="6"/>
      <c r="AM4299" s="6"/>
      <c r="AN4299" s="8"/>
    </row>
    <row r="4300" spans="1:40">
      <c r="A4300" s="725"/>
      <c r="B4300" s="727"/>
      <c r="C4300" s="726"/>
      <c r="D4300" s="726"/>
      <c r="E4300" s="400"/>
      <c r="F4300" s="401"/>
      <c r="G4300" s="400"/>
      <c r="H4300" s="400"/>
      <c r="I4300" s="400"/>
      <c r="J4300" s="409"/>
      <c r="K4300" s="400"/>
      <c r="L4300" s="400"/>
      <c r="M4300" s="400"/>
      <c r="N4300" s="400"/>
      <c r="O4300" s="400"/>
      <c r="P4300" s="400"/>
      <c r="Q4300" s="400"/>
      <c r="R4300" s="400"/>
      <c r="S4300" s="400"/>
      <c r="T4300" s="400"/>
      <c r="V4300" s="403"/>
      <c r="W4300" s="403"/>
      <c r="X4300" s="403"/>
      <c r="Y4300" s="400"/>
      <c r="Z4300" s="400"/>
      <c r="AA4300" s="400"/>
      <c r="AB4300" s="400"/>
      <c r="AC4300" s="400"/>
      <c r="AD4300" s="400"/>
      <c r="AE4300" s="400"/>
      <c r="AF4300" s="400"/>
      <c r="AG4300" s="408"/>
      <c r="AH4300" s="400"/>
      <c r="AI4300" s="400"/>
      <c r="AJ4300" s="400"/>
      <c r="AK4300" s="400"/>
      <c r="AL4300" s="6"/>
      <c r="AM4300" s="6"/>
      <c r="AN4300" s="8"/>
    </row>
    <row r="4301" spans="1:40">
      <c r="A4301" s="725"/>
      <c r="B4301" s="727"/>
      <c r="C4301" s="726"/>
      <c r="D4301" s="726"/>
      <c r="E4301" s="400"/>
      <c r="F4301" s="401"/>
      <c r="G4301" s="400"/>
      <c r="H4301" s="400"/>
      <c r="I4301" s="400"/>
      <c r="J4301" s="409"/>
      <c r="K4301" s="400"/>
      <c r="L4301" s="400"/>
      <c r="M4301" s="400"/>
      <c r="N4301" s="400"/>
      <c r="O4301" s="400"/>
      <c r="P4301" s="400"/>
      <c r="Q4301" s="400"/>
      <c r="R4301" s="400"/>
      <c r="S4301" s="400"/>
      <c r="T4301" s="400"/>
      <c r="V4301" s="403"/>
      <c r="W4301" s="403"/>
      <c r="X4301" s="403"/>
      <c r="Y4301" s="400"/>
      <c r="Z4301" s="400"/>
      <c r="AA4301" s="400"/>
      <c r="AB4301" s="400"/>
      <c r="AC4301" s="400"/>
      <c r="AD4301" s="400"/>
      <c r="AE4301" s="400"/>
      <c r="AF4301" s="400"/>
      <c r="AG4301" s="408"/>
      <c r="AH4301" s="400"/>
      <c r="AI4301" s="400"/>
      <c r="AJ4301" s="400"/>
      <c r="AK4301" s="400"/>
      <c r="AL4301" s="6"/>
      <c r="AM4301" s="6"/>
      <c r="AN4301" s="8"/>
    </row>
    <row r="4302" spans="1:40">
      <c r="A4302" s="725"/>
      <c r="B4302" s="727"/>
      <c r="C4302" s="726"/>
      <c r="D4302" s="726"/>
      <c r="E4302" s="400"/>
      <c r="F4302" s="401"/>
      <c r="G4302" s="400"/>
      <c r="H4302" s="400"/>
      <c r="I4302" s="400"/>
      <c r="J4302" s="409"/>
      <c r="K4302" s="400"/>
      <c r="L4302" s="400"/>
      <c r="M4302" s="400"/>
      <c r="N4302" s="400"/>
      <c r="O4302" s="400"/>
      <c r="P4302" s="400"/>
      <c r="Q4302" s="400"/>
      <c r="R4302" s="400"/>
      <c r="S4302" s="400"/>
      <c r="T4302" s="400"/>
      <c r="V4302" s="403"/>
      <c r="W4302" s="403"/>
      <c r="X4302" s="403"/>
      <c r="Y4302" s="400"/>
      <c r="Z4302" s="400"/>
      <c r="AA4302" s="400"/>
      <c r="AB4302" s="400"/>
      <c r="AC4302" s="400"/>
      <c r="AD4302" s="400"/>
      <c r="AE4302" s="400"/>
      <c r="AF4302" s="400"/>
      <c r="AG4302" s="408"/>
      <c r="AH4302" s="400"/>
      <c r="AI4302" s="400"/>
      <c r="AJ4302" s="400"/>
      <c r="AK4302" s="400"/>
      <c r="AL4302" s="6"/>
      <c r="AM4302" s="6"/>
      <c r="AN4302" s="8"/>
    </row>
    <row r="4303" spans="1:40">
      <c r="A4303" s="725"/>
      <c r="B4303" s="727"/>
      <c r="C4303" s="726"/>
      <c r="D4303" s="726"/>
      <c r="E4303" s="400"/>
      <c r="F4303" s="401"/>
      <c r="G4303" s="400"/>
      <c r="H4303" s="400"/>
      <c r="I4303" s="400"/>
      <c r="J4303" s="409"/>
      <c r="K4303" s="400"/>
      <c r="L4303" s="400"/>
      <c r="M4303" s="400"/>
      <c r="N4303" s="400"/>
      <c r="O4303" s="400"/>
      <c r="P4303" s="400"/>
      <c r="Q4303" s="400"/>
      <c r="R4303" s="400"/>
      <c r="S4303" s="400"/>
      <c r="T4303" s="400"/>
      <c r="V4303" s="403"/>
      <c r="W4303" s="403"/>
      <c r="X4303" s="403"/>
      <c r="Y4303" s="400"/>
      <c r="Z4303" s="400"/>
      <c r="AA4303" s="400"/>
      <c r="AB4303" s="400"/>
      <c r="AC4303" s="400"/>
      <c r="AD4303" s="400"/>
      <c r="AE4303" s="400"/>
      <c r="AF4303" s="400"/>
      <c r="AG4303" s="408"/>
      <c r="AH4303" s="400"/>
      <c r="AI4303" s="400"/>
      <c r="AJ4303" s="400"/>
      <c r="AK4303" s="400"/>
      <c r="AL4303" s="6"/>
      <c r="AM4303" s="6"/>
      <c r="AN4303" s="8"/>
    </row>
    <row r="4304" spans="1:40">
      <c r="A4304" s="725"/>
      <c r="B4304" s="727"/>
      <c r="C4304" s="726"/>
      <c r="D4304" s="726"/>
      <c r="E4304" s="400"/>
      <c r="F4304" s="401"/>
      <c r="G4304" s="400"/>
      <c r="H4304" s="400"/>
      <c r="I4304" s="400"/>
      <c r="J4304" s="409"/>
      <c r="K4304" s="400"/>
      <c r="L4304" s="400"/>
      <c r="M4304" s="400"/>
      <c r="N4304" s="400"/>
      <c r="O4304" s="400"/>
      <c r="P4304" s="400"/>
      <c r="Q4304" s="400"/>
      <c r="R4304" s="400"/>
      <c r="S4304" s="400"/>
      <c r="T4304" s="400"/>
      <c r="V4304" s="403"/>
      <c r="W4304" s="403"/>
      <c r="X4304" s="403"/>
      <c r="Y4304" s="400"/>
      <c r="Z4304" s="400"/>
      <c r="AA4304" s="400"/>
      <c r="AB4304" s="400"/>
      <c r="AC4304" s="400"/>
      <c r="AD4304" s="400"/>
      <c r="AE4304" s="400"/>
      <c r="AF4304" s="400"/>
      <c r="AG4304" s="408"/>
      <c r="AH4304" s="400"/>
      <c r="AI4304" s="400"/>
      <c r="AJ4304" s="400"/>
      <c r="AK4304" s="400"/>
      <c r="AL4304" s="6"/>
      <c r="AM4304" s="6"/>
      <c r="AN4304" s="8"/>
    </row>
    <row r="4305" spans="1:40">
      <c r="A4305" s="725"/>
      <c r="B4305" s="727"/>
      <c r="C4305" s="726"/>
      <c r="D4305" s="726"/>
      <c r="E4305" s="400"/>
      <c r="F4305" s="401"/>
      <c r="G4305" s="400"/>
      <c r="H4305" s="400"/>
      <c r="I4305" s="400"/>
      <c r="J4305" s="409"/>
      <c r="K4305" s="400"/>
      <c r="L4305" s="400"/>
      <c r="M4305" s="400"/>
      <c r="N4305" s="400"/>
      <c r="O4305" s="400"/>
      <c r="P4305" s="400"/>
      <c r="Q4305" s="400"/>
      <c r="R4305" s="400"/>
      <c r="S4305" s="400"/>
      <c r="T4305" s="400"/>
      <c r="V4305" s="403"/>
      <c r="W4305" s="403"/>
      <c r="X4305" s="403"/>
      <c r="Y4305" s="400"/>
      <c r="Z4305" s="400"/>
      <c r="AA4305" s="400"/>
      <c r="AB4305" s="400"/>
      <c r="AC4305" s="400"/>
      <c r="AD4305" s="400"/>
      <c r="AE4305" s="400"/>
      <c r="AF4305" s="400"/>
      <c r="AG4305" s="408"/>
      <c r="AH4305" s="400"/>
      <c r="AI4305" s="400"/>
      <c r="AJ4305" s="400"/>
      <c r="AK4305" s="400"/>
      <c r="AL4305" s="6"/>
      <c r="AM4305" s="6"/>
      <c r="AN4305" s="8"/>
    </row>
    <row r="4306" spans="1:40">
      <c r="A4306" s="725"/>
      <c r="B4306" s="727"/>
      <c r="C4306" s="726"/>
      <c r="D4306" s="726"/>
      <c r="E4306" s="400"/>
      <c r="F4306" s="401"/>
      <c r="G4306" s="400"/>
      <c r="H4306" s="400"/>
      <c r="I4306" s="400"/>
      <c r="J4306" s="409"/>
      <c r="K4306" s="400"/>
      <c r="L4306" s="400"/>
      <c r="M4306" s="400"/>
      <c r="N4306" s="400"/>
      <c r="O4306" s="400"/>
      <c r="P4306" s="400"/>
      <c r="Q4306" s="400"/>
      <c r="R4306" s="400"/>
      <c r="S4306" s="400"/>
      <c r="T4306" s="400"/>
      <c r="V4306" s="403"/>
      <c r="W4306" s="403"/>
      <c r="X4306" s="403"/>
      <c r="Y4306" s="400"/>
      <c r="Z4306" s="400"/>
      <c r="AA4306" s="400"/>
      <c r="AB4306" s="400"/>
      <c r="AC4306" s="400"/>
      <c r="AD4306" s="400"/>
      <c r="AE4306" s="400"/>
      <c r="AF4306" s="400"/>
      <c r="AG4306" s="408"/>
      <c r="AH4306" s="400"/>
      <c r="AI4306" s="400"/>
      <c r="AJ4306" s="400"/>
      <c r="AK4306" s="400"/>
      <c r="AL4306" s="6"/>
      <c r="AM4306" s="6"/>
      <c r="AN4306" s="8"/>
    </row>
    <row r="4307" spans="1:40">
      <c r="A4307" s="725"/>
      <c r="B4307" s="727"/>
      <c r="C4307" s="726"/>
      <c r="D4307" s="726"/>
      <c r="E4307" s="400"/>
      <c r="F4307" s="401"/>
      <c r="G4307" s="400"/>
      <c r="H4307" s="400"/>
      <c r="I4307" s="400"/>
      <c r="J4307" s="409"/>
      <c r="K4307" s="400"/>
      <c r="L4307" s="400"/>
      <c r="M4307" s="400"/>
      <c r="N4307" s="400"/>
      <c r="O4307" s="400"/>
      <c r="P4307" s="400"/>
      <c r="Q4307" s="400"/>
      <c r="R4307" s="400"/>
      <c r="S4307" s="400"/>
      <c r="T4307" s="400"/>
      <c r="V4307" s="403"/>
      <c r="W4307" s="403"/>
      <c r="X4307" s="403"/>
      <c r="Y4307" s="400"/>
      <c r="Z4307" s="400"/>
      <c r="AA4307" s="400"/>
      <c r="AB4307" s="400"/>
      <c r="AC4307" s="400"/>
      <c r="AD4307" s="400"/>
      <c r="AE4307" s="400"/>
      <c r="AF4307" s="400"/>
      <c r="AG4307" s="408"/>
      <c r="AH4307" s="400"/>
      <c r="AI4307" s="400"/>
      <c r="AJ4307" s="400"/>
      <c r="AK4307" s="400"/>
      <c r="AL4307" s="6"/>
      <c r="AM4307" s="6"/>
      <c r="AN4307" s="8"/>
    </row>
    <row r="4308" spans="1:40">
      <c r="A4308" s="725"/>
      <c r="B4308" s="727"/>
      <c r="C4308" s="726"/>
      <c r="D4308" s="726"/>
      <c r="E4308" s="400"/>
      <c r="F4308" s="401"/>
      <c r="G4308" s="400"/>
      <c r="H4308" s="400"/>
      <c r="I4308" s="400"/>
      <c r="J4308" s="409"/>
      <c r="K4308" s="400"/>
      <c r="L4308" s="400"/>
      <c r="M4308" s="400"/>
      <c r="N4308" s="400"/>
      <c r="O4308" s="400"/>
      <c r="P4308" s="400"/>
      <c r="Q4308" s="400"/>
      <c r="R4308" s="400"/>
      <c r="S4308" s="400"/>
      <c r="T4308" s="400"/>
      <c r="V4308" s="403"/>
      <c r="W4308" s="403"/>
      <c r="X4308" s="403"/>
      <c r="Y4308" s="400"/>
      <c r="Z4308" s="400"/>
      <c r="AA4308" s="400"/>
      <c r="AB4308" s="400"/>
      <c r="AC4308" s="400"/>
      <c r="AD4308" s="400"/>
      <c r="AE4308" s="400"/>
      <c r="AF4308" s="400"/>
      <c r="AG4308" s="408"/>
      <c r="AH4308" s="400"/>
      <c r="AI4308" s="400"/>
      <c r="AJ4308" s="400"/>
      <c r="AK4308" s="400"/>
      <c r="AL4308" s="6"/>
      <c r="AM4308" s="6"/>
      <c r="AN4308" s="8"/>
    </row>
    <row r="4309" spans="1:40">
      <c r="A4309" s="725"/>
      <c r="B4309" s="727"/>
      <c r="C4309" s="726"/>
      <c r="D4309" s="726"/>
      <c r="E4309" s="400"/>
      <c r="F4309" s="401"/>
      <c r="G4309" s="400"/>
      <c r="H4309" s="400"/>
      <c r="I4309" s="400"/>
      <c r="J4309" s="409"/>
      <c r="K4309" s="400"/>
      <c r="L4309" s="400"/>
      <c r="M4309" s="400"/>
      <c r="N4309" s="400"/>
      <c r="O4309" s="400"/>
      <c r="P4309" s="400"/>
      <c r="Q4309" s="400"/>
      <c r="R4309" s="400"/>
      <c r="S4309" s="400"/>
      <c r="T4309" s="400"/>
      <c r="V4309" s="403"/>
      <c r="W4309" s="403"/>
      <c r="X4309" s="403"/>
      <c r="Y4309" s="400"/>
      <c r="Z4309" s="400"/>
      <c r="AA4309" s="400"/>
      <c r="AB4309" s="400"/>
      <c r="AC4309" s="400"/>
      <c r="AD4309" s="400"/>
      <c r="AE4309" s="400"/>
      <c r="AF4309" s="400"/>
      <c r="AG4309" s="408"/>
      <c r="AH4309" s="400"/>
      <c r="AI4309" s="400"/>
      <c r="AJ4309" s="400"/>
      <c r="AK4309" s="400"/>
      <c r="AL4309" s="6"/>
      <c r="AM4309" s="6"/>
      <c r="AN4309" s="8"/>
    </row>
    <row r="4310" spans="1:40">
      <c r="A4310" s="725"/>
      <c r="B4310" s="727"/>
      <c r="C4310" s="726"/>
      <c r="D4310" s="726"/>
      <c r="E4310" s="400"/>
      <c r="F4310" s="401"/>
      <c r="G4310" s="400"/>
      <c r="H4310" s="400"/>
      <c r="I4310" s="400"/>
      <c r="J4310" s="409"/>
      <c r="K4310" s="400"/>
      <c r="L4310" s="400"/>
      <c r="M4310" s="400"/>
      <c r="N4310" s="400"/>
      <c r="O4310" s="400"/>
      <c r="P4310" s="400"/>
      <c r="Q4310" s="400"/>
      <c r="R4310" s="400"/>
      <c r="S4310" s="400"/>
      <c r="T4310" s="400"/>
      <c r="V4310" s="403"/>
      <c r="W4310" s="403"/>
      <c r="X4310" s="403"/>
      <c r="Y4310" s="400"/>
      <c r="Z4310" s="400"/>
      <c r="AA4310" s="400"/>
      <c r="AB4310" s="400"/>
      <c r="AC4310" s="400"/>
      <c r="AD4310" s="400"/>
      <c r="AE4310" s="400"/>
      <c r="AF4310" s="400"/>
      <c r="AG4310" s="408"/>
      <c r="AH4310" s="400"/>
      <c r="AI4310" s="400"/>
      <c r="AJ4310" s="400"/>
      <c r="AK4310" s="400"/>
      <c r="AL4310" s="6"/>
      <c r="AM4310" s="6"/>
      <c r="AN4310" s="8"/>
    </row>
    <row r="4311" spans="1:40">
      <c r="A4311" s="725"/>
      <c r="B4311" s="727"/>
      <c r="C4311" s="726"/>
      <c r="D4311" s="726"/>
      <c r="E4311" s="400"/>
      <c r="F4311" s="401"/>
      <c r="G4311" s="400"/>
      <c r="H4311" s="400"/>
      <c r="I4311" s="400"/>
      <c r="J4311" s="409"/>
      <c r="K4311" s="400"/>
      <c r="L4311" s="400"/>
      <c r="M4311" s="400"/>
      <c r="N4311" s="400"/>
      <c r="O4311" s="400"/>
      <c r="P4311" s="400"/>
      <c r="Q4311" s="400"/>
      <c r="R4311" s="400"/>
      <c r="S4311" s="400"/>
      <c r="T4311" s="400"/>
      <c r="V4311" s="403"/>
      <c r="W4311" s="403"/>
      <c r="X4311" s="403"/>
      <c r="Y4311" s="400"/>
      <c r="Z4311" s="400"/>
      <c r="AA4311" s="400"/>
      <c r="AB4311" s="400"/>
      <c r="AC4311" s="400"/>
      <c r="AD4311" s="400"/>
      <c r="AE4311" s="400"/>
      <c r="AF4311" s="400"/>
      <c r="AG4311" s="408"/>
      <c r="AH4311" s="400"/>
      <c r="AI4311" s="400"/>
      <c r="AJ4311" s="400"/>
      <c r="AK4311" s="400"/>
      <c r="AL4311" s="6"/>
      <c r="AM4311" s="6"/>
      <c r="AN4311" s="8"/>
    </row>
    <row r="4312" spans="1:40">
      <c r="A4312" s="725"/>
      <c r="B4312" s="727"/>
      <c r="C4312" s="726"/>
      <c r="D4312" s="726"/>
      <c r="E4312" s="400"/>
      <c r="F4312" s="401"/>
      <c r="G4312" s="400"/>
      <c r="H4312" s="400"/>
      <c r="I4312" s="400"/>
      <c r="J4312" s="409"/>
      <c r="K4312" s="400"/>
      <c r="L4312" s="400"/>
      <c r="M4312" s="400"/>
      <c r="N4312" s="400"/>
      <c r="O4312" s="400"/>
      <c r="P4312" s="400"/>
      <c r="Q4312" s="400"/>
      <c r="R4312" s="400"/>
      <c r="S4312" s="400"/>
      <c r="T4312" s="400"/>
      <c r="V4312" s="403"/>
      <c r="W4312" s="403"/>
      <c r="X4312" s="403"/>
      <c r="Y4312" s="400"/>
      <c r="Z4312" s="400"/>
      <c r="AA4312" s="400"/>
      <c r="AB4312" s="400"/>
      <c r="AC4312" s="400"/>
      <c r="AD4312" s="400"/>
      <c r="AE4312" s="400"/>
      <c r="AF4312" s="400"/>
      <c r="AG4312" s="408"/>
      <c r="AH4312" s="400"/>
      <c r="AI4312" s="400"/>
      <c r="AJ4312" s="400"/>
      <c r="AK4312" s="400"/>
      <c r="AL4312" s="6"/>
      <c r="AM4312" s="6"/>
      <c r="AN4312" s="8"/>
    </row>
    <row r="4313" spans="1:40">
      <c r="A4313" s="725"/>
      <c r="B4313" s="727"/>
      <c r="C4313" s="726"/>
      <c r="D4313" s="726"/>
      <c r="E4313" s="400"/>
      <c r="F4313" s="401"/>
      <c r="G4313" s="400"/>
      <c r="H4313" s="400"/>
      <c r="I4313" s="400"/>
      <c r="J4313" s="409"/>
      <c r="K4313" s="400"/>
      <c r="L4313" s="400"/>
      <c r="M4313" s="400"/>
      <c r="N4313" s="400"/>
      <c r="O4313" s="400"/>
      <c r="P4313" s="400"/>
      <c r="Q4313" s="400"/>
      <c r="R4313" s="400"/>
      <c r="S4313" s="400"/>
      <c r="T4313" s="400"/>
      <c r="V4313" s="403"/>
      <c r="W4313" s="403"/>
      <c r="X4313" s="403"/>
      <c r="Y4313" s="400"/>
      <c r="Z4313" s="400"/>
      <c r="AA4313" s="400"/>
      <c r="AB4313" s="400"/>
      <c r="AC4313" s="400"/>
      <c r="AD4313" s="400"/>
      <c r="AE4313" s="400"/>
      <c r="AF4313" s="400"/>
      <c r="AG4313" s="408"/>
      <c r="AH4313" s="400"/>
      <c r="AI4313" s="400"/>
      <c r="AJ4313" s="400"/>
      <c r="AK4313" s="400"/>
      <c r="AL4313" s="6"/>
      <c r="AM4313" s="6"/>
      <c r="AN4313" s="8"/>
    </row>
    <row r="4314" spans="1:40">
      <c r="A4314" s="725"/>
      <c r="B4314" s="727"/>
      <c r="C4314" s="726"/>
      <c r="D4314" s="726"/>
      <c r="E4314" s="400"/>
      <c r="F4314" s="401"/>
      <c r="G4314" s="400"/>
      <c r="H4314" s="400"/>
      <c r="I4314" s="400"/>
      <c r="J4314" s="409"/>
      <c r="K4314" s="400"/>
      <c r="L4314" s="400"/>
      <c r="M4314" s="400"/>
      <c r="N4314" s="400"/>
      <c r="O4314" s="400"/>
      <c r="P4314" s="400"/>
      <c r="Q4314" s="400"/>
      <c r="R4314" s="400"/>
      <c r="S4314" s="400"/>
      <c r="T4314" s="400"/>
      <c r="V4314" s="403"/>
      <c r="W4314" s="403"/>
      <c r="X4314" s="403"/>
      <c r="Y4314" s="400"/>
      <c r="Z4314" s="400"/>
      <c r="AA4314" s="400"/>
      <c r="AB4314" s="400"/>
      <c r="AC4314" s="400"/>
      <c r="AD4314" s="400"/>
      <c r="AE4314" s="400"/>
      <c r="AF4314" s="400"/>
      <c r="AG4314" s="408"/>
      <c r="AH4314" s="400"/>
      <c r="AI4314" s="400"/>
      <c r="AJ4314" s="400"/>
      <c r="AK4314" s="400"/>
      <c r="AL4314" s="6"/>
      <c r="AM4314" s="6"/>
      <c r="AN4314" s="8"/>
    </row>
    <row r="4315" spans="1:40">
      <c r="A4315" s="725"/>
      <c r="B4315" s="727"/>
      <c r="C4315" s="726"/>
      <c r="D4315" s="726"/>
      <c r="E4315" s="400"/>
      <c r="F4315" s="401"/>
      <c r="G4315" s="400"/>
      <c r="H4315" s="400"/>
      <c r="I4315" s="400"/>
      <c r="J4315" s="409"/>
      <c r="K4315" s="400"/>
      <c r="L4315" s="400"/>
      <c r="M4315" s="400"/>
      <c r="N4315" s="400"/>
      <c r="O4315" s="400"/>
      <c r="P4315" s="400"/>
      <c r="Q4315" s="400"/>
      <c r="R4315" s="400"/>
      <c r="S4315" s="400"/>
      <c r="T4315" s="400"/>
      <c r="V4315" s="403"/>
      <c r="W4315" s="403"/>
      <c r="X4315" s="403"/>
      <c r="Y4315" s="400"/>
      <c r="Z4315" s="400"/>
      <c r="AA4315" s="400"/>
      <c r="AB4315" s="400"/>
      <c r="AC4315" s="400"/>
      <c r="AD4315" s="400"/>
      <c r="AE4315" s="400"/>
      <c r="AF4315" s="400"/>
      <c r="AG4315" s="408"/>
      <c r="AH4315" s="400"/>
      <c r="AI4315" s="400"/>
      <c r="AJ4315" s="400"/>
      <c r="AK4315" s="400"/>
      <c r="AL4315" s="6"/>
      <c r="AM4315" s="6"/>
      <c r="AN4315" s="8"/>
    </row>
    <row r="4316" spans="1:40">
      <c r="A4316" s="725"/>
      <c r="B4316" s="727"/>
      <c r="C4316" s="726"/>
      <c r="D4316" s="726"/>
      <c r="E4316" s="400"/>
      <c r="F4316" s="401"/>
      <c r="G4316" s="400"/>
      <c r="H4316" s="400"/>
      <c r="I4316" s="400"/>
      <c r="J4316" s="409"/>
      <c r="K4316" s="400"/>
      <c r="L4316" s="400"/>
      <c r="M4316" s="400"/>
      <c r="N4316" s="400"/>
      <c r="O4316" s="400"/>
      <c r="P4316" s="400"/>
      <c r="Q4316" s="400"/>
      <c r="R4316" s="400"/>
      <c r="S4316" s="400"/>
      <c r="T4316" s="400"/>
      <c r="V4316" s="403"/>
      <c r="W4316" s="403"/>
      <c r="X4316" s="403"/>
      <c r="Y4316" s="400"/>
      <c r="Z4316" s="400"/>
      <c r="AA4316" s="400"/>
      <c r="AB4316" s="400"/>
      <c r="AC4316" s="400"/>
      <c r="AD4316" s="400"/>
      <c r="AE4316" s="400"/>
      <c r="AF4316" s="400"/>
      <c r="AG4316" s="408"/>
      <c r="AH4316" s="400"/>
      <c r="AI4316" s="400"/>
      <c r="AJ4316" s="400"/>
      <c r="AK4316" s="400"/>
      <c r="AL4316" s="6"/>
      <c r="AM4316" s="6"/>
      <c r="AN4316" s="8"/>
    </row>
    <row r="4317" spans="1:40">
      <c r="A4317" s="725"/>
      <c r="B4317" s="727"/>
      <c r="C4317" s="726"/>
      <c r="D4317" s="726"/>
      <c r="E4317" s="400"/>
      <c r="F4317" s="401"/>
      <c r="G4317" s="400"/>
      <c r="H4317" s="400"/>
      <c r="I4317" s="400"/>
      <c r="J4317" s="409"/>
      <c r="K4317" s="400"/>
      <c r="L4317" s="400"/>
      <c r="M4317" s="400"/>
      <c r="N4317" s="400"/>
      <c r="O4317" s="400"/>
      <c r="P4317" s="400"/>
      <c r="Q4317" s="400"/>
      <c r="R4317" s="400"/>
      <c r="S4317" s="400"/>
      <c r="T4317" s="400"/>
      <c r="V4317" s="403"/>
      <c r="W4317" s="403"/>
      <c r="X4317" s="403"/>
      <c r="Y4317" s="400"/>
      <c r="Z4317" s="400"/>
      <c r="AA4317" s="400"/>
      <c r="AB4317" s="400"/>
      <c r="AC4317" s="400"/>
      <c r="AD4317" s="400"/>
      <c r="AE4317" s="400"/>
      <c r="AF4317" s="400"/>
      <c r="AG4317" s="408"/>
      <c r="AH4317" s="400"/>
      <c r="AI4317" s="400"/>
      <c r="AJ4317" s="400"/>
      <c r="AK4317" s="400"/>
      <c r="AL4317" s="6"/>
      <c r="AM4317" s="6"/>
      <c r="AN4317" s="8"/>
    </row>
    <row r="4318" spans="1:40">
      <c r="A4318" s="725"/>
      <c r="B4318" s="727"/>
      <c r="C4318" s="726"/>
      <c r="D4318" s="726"/>
      <c r="E4318" s="400"/>
      <c r="F4318" s="401"/>
      <c r="G4318" s="400"/>
      <c r="H4318" s="400"/>
      <c r="I4318" s="400"/>
      <c r="J4318" s="409"/>
      <c r="K4318" s="400"/>
      <c r="L4318" s="400"/>
      <c r="M4318" s="400"/>
      <c r="N4318" s="400"/>
      <c r="O4318" s="400"/>
      <c r="P4318" s="400"/>
      <c r="Q4318" s="400"/>
      <c r="R4318" s="400"/>
      <c r="S4318" s="400"/>
      <c r="T4318" s="400"/>
      <c r="V4318" s="403"/>
      <c r="W4318" s="403"/>
      <c r="X4318" s="403"/>
      <c r="Y4318" s="400"/>
      <c r="Z4318" s="400"/>
      <c r="AA4318" s="400"/>
      <c r="AB4318" s="400"/>
      <c r="AC4318" s="400"/>
      <c r="AD4318" s="400"/>
      <c r="AE4318" s="400"/>
      <c r="AF4318" s="400"/>
      <c r="AG4318" s="408"/>
      <c r="AH4318" s="400"/>
      <c r="AI4318" s="400"/>
      <c r="AJ4318" s="400"/>
      <c r="AK4318" s="400"/>
      <c r="AL4318" s="6"/>
      <c r="AM4318" s="6"/>
      <c r="AN4318" s="8"/>
    </row>
    <row r="4319" spans="1:40">
      <c r="A4319" s="725"/>
      <c r="B4319" s="727"/>
      <c r="C4319" s="726"/>
      <c r="D4319" s="726"/>
      <c r="E4319" s="400"/>
      <c r="F4319" s="401"/>
      <c r="G4319" s="400"/>
      <c r="H4319" s="400"/>
      <c r="I4319" s="400"/>
      <c r="J4319" s="409"/>
      <c r="K4319" s="400"/>
      <c r="L4319" s="400"/>
      <c r="M4319" s="400"/>
      <c r="N4319" s="400"/>
      <c r="O4319" s="400"/>
      <c r="P4319" s="400"/>
      <c r="Q4319" s="400"/>
      <c r="R4319" s="400"/>
      <c r="S4319" s="400"/>
      <c r="T4319" s="400"/>
      <c r="V4319" s="403"/>
      <c r="W4319" s="403"/>
      <c r="X4319" s="403"/>
      <c r="Y4319" s="400"/>
      <c r="Z4319" s="400"/>
      <c r="AA4319" s="400"/>
      <c r="AB4319" s="400"/>
      <c r="AC4319" s="400"/>
      <c r="AD4319" s="400"/>
      <c r="AE4319" s="400"/>
      <c r="AF4319" s="400"/>
      <c r="AG4319" s="408"/>
      <c r="AH4319" s="400"/>
      <c r="AI4319" s="400"/>
      <c r="AJ4319" s="400"/>
      <c r="AK4319" s="400"/>
      <c r="AL4319" s="6"/>
      <c r="AM4319" s="6"/>
      <c r="AN4319" s="8"/>
    </row>
    <row r="4320" spans="1:40">
      <c r="A4320" s="725"/>
      <c r="B4320" s="727"/>
      <c r="C4320" s="726"/>
      <c r="D4320" s="726"/>
      <c r="E4320" s="400"/>
      <c r="F4320" s="401"/>
      <c r="G4320" s="400"/>
      <c r="H4320" s="400"/>
      <c r="I4320" s="400"/>
      <c r="J4320" s="409"/>
      <c r="K4320" s="400"/>
      <c r="L4320" s="400"/>
      <c r="M4320" s="400"/>
      <c r="N4320" s="400"/>
      <c r="O4320" s="400"/>
      <c r="P4320" s="400"/>
      <c r="Q4320" s="400"/>
      <c r="R4320" s="400"/>
      <c r="S4320" s="400"/>
      <c r="T4320" s="400"/>
      <c r="V4320" s="403"/>
      <c r="W4320" s="403"/>
      <c r="X4320" s="403"/>
      <c r="Y4320" s="400"/>
      <c r="Z4320" s="400"/>
      <c r="AA4320" s="400"/>
      <c r="AB4320" s="400"/>
      <c r="AC4320" s="400"/>
      <c r="AD4320" s="400"/>
      <c r="AE4320" s="400"/>
      <c r="AF4320" s="400"/>
      <c r="AG4320" s="408"/>
      <c r="AH4320" s="400"/>
      <c r="AI4320" s="400"/>
      <c r="AJ4320" s="400"/>
      <c r="AK4320" s="400"/>
      <c r="AL4320" s="6"/>
      <c r="AM4320" s="6"/>
      <c r="AN4320" s="8"/>
    </row>
    <row r="4321" spans="1:40">
      <c r="A4321" s="725"/>
      <c r="B4321" s="727"/>
      <c r="C4321" s="726"/>
      <c r="D4321" s="726"/>
      <c r="E4321" s="400"/>
      <c r="F4321" s="401"/>
      <c r="G4321" s="400"/>
      <c r="H4321" s="400"/>
      <c r="I4321" s="400"/>
      <c r="J4321" s="409"/>
      <c r="K4321" s="400"/>
      <c r="L4321" s="400"/>
      <c r="M4321" s="400"/>
      <c r="N4321" s="400"/>
      <c r="O4321" s="400"/>
      <c r="P4321" s="400"/>
      <c r="Q4321" s="400"/>
      <c r="R4321" s="400"/>
      <c r="S4321" s="400"/>
      <c r="T4321" s="400"/>
      <c r="V4321" s="403"/>
      <c r="W4321" s="403"/>
      <c r="X4321" s="403"/>
      <c r="Y4321" s="400"/>
      <c r="Z4321" s="400"/>
      <c r="AA4321" s="400"/>
      <c r="AB4321" s="400"/>
      <c r="AC4321" s="400"/>
      <c r="AD4321" s="400"/>
      <c r="AE4321" s="400"/>
      <c r="AF4321" s="400"/>
      <c r="AG4321" s="408"/>
      <c r="AH4321" s="400"/>
      <c r="AI4321" s="400"/>
      <c r="AJ4321" s="400"/>
      <c r="AK4321" s="400"/>
      <c r="AL4321" s="6"/>
      <c r="AM4321" s="6"/>
      <c r="AN4321" s="8"/>
    </row>
    <row r="4322" spans="1:40">
      <c r="A4322" s="725"/>
      <c r="B4322" s="727"/>
      <c r="C4322" s="726"/>
      <c r="D4322" s="726"/>
      <c r="E4322" s="400"/>
      <c r="F4322" s="401"/>
      <c r="G4322" s="400"/>
      <c r="H4322" s="400"/>
      <c r="I4322" s="400"/>
      <c r="J4322" s="409"/>
      <c r="K4322" s="400"/>
      <c r="L4322" s="400"/>
      <c r="M4322" s="400"/>
      <c r="N4322" s="400"/>
      <c r="O4322" s="400"/>
      <c r="P4322" s="400"/>
      <c r="Q4322" s="400"/>
      <c r="R4322" s="400"/>
      <c r="S4322" s="400"/>
      <c r="T4322" s="400"/>
      <c r="V4322" s="403"/>
      <c r="W4322" s="403"/>
      <c r="X4322" s="403"/>
      <c r="Y4322" s="400"/>
      <c r="Z4322" s="400"/>
      <c r="AA4322" s="400"/>
      <c r="AB4322" s="400"/>
      <c r="AC4322" s="400"/>
      <c r="AD4322" s="400"/>
      <c r="AE4322" s="400"/>
      <c r="AF4322" s="400"/>
      <c r="AG4322" s="408"/>
      <c r="AH4322" s="400"/>
      <c r="AI4322" s="400"/>
      <c r="AJ4322" s="400"/>
      <c r="AK4322" s="400"/>
      <c r="AL4322" s="6"/>
      <c r="AM4322" s="6"/>
      <c r="AN4322" s="8"/>
    </row>
    <row r="4323" spans="1:40">
      <c r="A4323" s="725"/>
      <c r="B4323" s="727"/>
      <c r="C4323" s="726"/>
      <c r="D4323" s="726"/>
      <c r="E4323" s="400"/>
      <c r="F4323" s="401"/>
      <c r="G4323" s="400"/>
      <c r="H4323" s="400"/>
      <c r="I4323" s="400"/>
      <c r="J4323" s="409"/>
      <c r="K4323" s="400"/>
      <c r="L4323" s="400"/>
      <c r="M4323" s="400"/>
      <c r="N4323" s="400"/>
      <c r="O4323" s="400"/>
      <c r="P4323" s="400"/>
      <c r="Q4323" s="400"/>
      <c r="R4323" s="400"/>
      <c r="S4323" s="400"/>
      <c r="T4323" s="400"/>
      <c r="V4323" s="403"/>
      <c r="W4323" s="403"/>
      <c r="X4323" s="403"/>
      <c r="Y4323" s="400"/>
      <c r="Z4323" s="400"/>
      <c r="AA4323" s="400"/>
      <c r="AB4323" s="400"/>
      <c r="AC4323" s="400"/>
      <c r="AD4323" s="400"/>
      <c r="AE4323" s="400"/>
      <c r="AF4323" s="400"/>
      <c r="AG4323" s="408"/>
      <c r="AH4323" s="400"/>
      <c r="AI4323" s="400"/>
      <c r="AJ4323" s="400"/>
      <c r="AK4323" s="400"/>
      <c r="AL4323" s="6"/>
      <c r="AM4323" s="6"/>
      <c r="AN4323" s="8"/>
    </row>
    <row r="4324" spans="1:40">
      <c r="A4324" s="725"/>
      <c r="B4324" s="727"/>
      <c r="C4324" s="726"/>
      <c r="D4324" s="726"/>
      <c r="E4324" s="400"/>
      <c r="F4324" s="401"/>
      <c r="G4324" s="400"/>
      <c r="H4324" s="400"/>
      <c r="I4324" s="400"/>
      <c r="J4324" s="409"/>
      <c r="K4324" s="400"/>
      <c r="L4324" s="400"/>
      <c r="M4324" s="400"/>
      <c r="N4324" s="400"/>
      <c r="O4324" s="400"/>
      <c r="P4324" s="400"/>
      <c r="Q4324" s="400"/>
      <c r="R4324" s="400"/>
      <c r="S4324" s="400"/>
      <c r="T4324" s="400"/>
      <c r="V4324" s="403"/>
      <c r="W4324" s="403"/>
      <c r="X4324" s="403"/>
      <c r="Y4324" s="400"/>
      <c r="Z4324" s="400"/>
      <c r="AA4324" s="400"/>
      <c r="AB4324" s="400"/>
      <c r="AC4324" s="400"/>
      <c r="AD4324" s="400"/>
      <c r="AE4324" s="400"/>
      <c r="AF4324" s="400"/>
      <c r="AG4324" s="408"/>
      <c r="AH4324" s="400"/>
      <c r="AI4324" s="400"/>
      <c r="AJ4324" s="400"/>
      <c r="AK4324" s="400"/>
      <c r="AL4324" s="6"/>
      <c r="AM4324" s="6"/>
      <c r="AN4324" s="8"/>
    </row>
    <row r="4325" spans="1:40">
      <c r="A4325" s="725"/>
      <c r="B4325" s="727"/>
      <c r="C4325" s="726"/>
      <c r="D4325" s="726"/>
      <c r="E4325" s="400"/>
      <c r="F4325" s="401"/>
      <c r="G4325" s="400"/>
      <c r="H4325" s="400"/>
      <c r="I4325" s="400"/>
      <c r="J4325" s="409"/>
      <c r="K4325" s="400"/>
      <c r="L4325" s="400"/>
      <c r="M4325" s="400"/>
      <c r="N4325" s="400"/>
      <c r="O4325" s="400"/>
      <c r="P4325" s="400"/>
      <c r="Q4325" s="400"/>
      <c r="R4325" s="400"/>
      <c r="S4325" s="400"/>
      <c r="T4325" s="400"/>
      <c r="V4325" s="403"/>
      <c r="W4325" s="403"/>
      <c r="X4325" s="403"/>
      <c r="Y4325" s="400"/>
      <c r="Z4325" s="400"/>
      <c r="AA4325" s="400"/>
      <c r="AB4325" s="400"/>
      <c r="AC4325" s="400"/>
      <c r="AD4325" s="400"/>
      <c r="AE4325" s="400"/>
      <c r="AF4325" s="400"/>
      <c r="AG4325" s="408"/>
      <c r="AH4325" s="400"/>
      <c r="AI4325" s="400"/>
      <c r="AJ4325" s="400"/>
      <c r="AK4325" s="400"/>
      <c r="AL4325" s="6"/>
      <c r="AM4325" s="6"/>
      <c r="AN4325" s="8"/>
    </row>
    <row r="4326" spans="1:40">
      <c r="A4326" s="725"/>
      <c r="B4326" s="727"/>
      <c r="C4326" s="726"/>
      <c r="D4326" s="726"/>
      <c r="E4326" s="400"/>
      <c r="F4326" s="401"/>
      <c r="G4326" s="400"/>
      <c r="H4326" s="400"/>
      <c r="I4326" s="400"/>
      <c r="J4326" s="409"/>
      <c r="K4326" s="400"/>
      <c r="L4326" s="400"/>
      <c r="M4326" s="400"/>
      <c r="N4326" s="400"/>
      <c r="O4326" s="400"/>
      <c r="P4326" s="400"/>
      <c r="Q4326" s="400"/>
      <c r="R4326" s="400"/>
      <c r="S4326" s="400"/>
      <c r="T4326" s="400"/>
      <c r="V4326" s="403"/>
      <c r="W4326" s="403"/>
      <c r="X4326" s="403"/>
      <c r="Y4326" s="400"/>
      <c r="Z4326" s="400"/>
      <c r="AA4326" s="400"/>
      <c r="AB4326" s="400"/>
      <c r="AC4326" s="400"/>
      <c r="AD4326" s="400"/>
      <c r="AE4326" s="400"/>
      <c r="AF4326" s="400"/>
      <c r="AG4326" s="408"/>
      <c r="AH4326" s="400"/>
      <c r="AI4326" s="400"/>
      <c r="AJ4326" s="400"/>
      <c r="AK4326" s="400"/>
      <c r="AL4326" s="6"/>
      <c r="AM4326" s="6"/>
      <c r="AN4326" s="8"/>
    </row>
    <row r="4327" spans="1:40">
      <c r="A4327" s="725"/>
      <c r="B4327" s="727"/>
      <c r="C4327" s="726"/>
      <c r="D4327" s="726"/>
      <c r="E4327" s="400"/>
      <c r="F4327" s="401"/>
      <c r="G4327" s="400"/>
      <c r="H4327" s="400"/>
      <c r="I4327" s="400"/>
      <c r="J4327" s="409"/>
      <c r="K4327" s="400"/>
      <c r="L4327" s="400"/>
      <c r="M4327" s="400"/>
      <c r="N4327" s="400"/>
      <c r="O4327" s="400"/>
      <c r="P4327" s="400"/>
      <c r="Q4327" s="400"/>
      <c r="R4327" s="400"/>
      <c r="S4327" s="400"/>
      <c r="T4327" s="400"/>
      <c r="V4327" s="403"/>
      <c r="W4327" s="403"/>
      <c r="X4327" s="403"/>
      <c r="Y4327" s="400"/>
      <c r="Z4327" s="400"/>
      <c r="AA4327" s="400"/>
      <c r="AB4327" s="400"/>
      <c r="AC4327" s="400"/>
      <c r="AD4327" s="400"/>
      <c r="AE4327" s="400"/>
      <c r="AF4327" s="400"/>
      <c r="AG4327" s="408"/>
      <c r="AH4327" s="400"/>
      <c r="AI4327" s="400"/>
      <c r="AJ4327" s="400"/>
      <c r="AK4327" s="400"/>
      <c r="AL4327" s="6"/>
      <c r="AM4327" s="6"/>
      <c r="AN4327" s="8"/>
    </row>
    <row r="4328" spans="1:40">
      <c r="A4328" s="725"/>
      <c r="B4328" s="727"/>
      <c r="C4328" s="726"/>
      <c r="D4328" s="726"/>
      <c r="E4328" s="400"/>
      <c r="F4328" s="401"/>
      <c r="G4328" s="400"/>
      <c r="H4328" s="400"/>
      <c r="I4328" s="400"/>
      <c r="J4328" s="409"/>
      <c r="K4328" s="400"/>
      <c r="L4328" s="400"/>
      <c r="M4328" s="400"/>
      <c r="N4328" s="400"/>
      <c r="O4328" s="400"/>
      <c r="P4328" s="400"/>
      <c r="Q4328" s="400"/>
      <c r="R4328" s="400"/>
      <c r="S4328" s="400"/>
      <c r="T4328" s="400"/>
      <c r="V4328" s="403"/>
      <c r="W4328" s="403"/>
      <c r="X4328" s="403"/>
      <c r="Y4328" s="400"/>
      <c r="Z4328" s="400"/>
      <c r="AA4328" s="400"/>
      <c r="AB4328" s="400"/>
      <c r="AC4328" s="400"/>
      <c r="AD4328" s="400"/>
      <c r="AE4328" s="400"/>
      <c r="AF4328" s="400"/>
      <c r="AG4328" s="408"/>
      <c r="AH4328" s="400"/>
      <c r="AI4328" s="400"/>
      <c r="AJ4328" s="400"/>
      <c r="AK4328" s="400"/>
      <c r="AL4328" s="6"/>
      <c r="AM4328" s="6"/>
      <c r="AN4328" s="8"/>
    </row>
    <row r="4329" spans="1:40">
      <c r="A4329" s="725"/>
      <c r="B4329" s="727"/>
      <c r="C4329" s="726"/>
      <c r="D4329" s="726"/>
      <c r="E4329" s="400"/>
      <c r="F4329" s="401"/>
      <c r="G4329" s="400"/>
      <c r="H4329" s="400"/>
      <c r="I4329" s="400"/>
      <c r="J4329" s="409"/>
      <c r="K4329" s="400"/>
      <c r="L4329" s="400"/>
      <c r="M4329" s="400"/>
      <c r="N4329" s="400"/>
      <c r="O4329" s="400"/>
      <c r="P4329" s="400"/>
      <c r="Q4329" s="400"/>
      <c r="R4329" s="400"/>
      <c r="S4329" s="400"/>
      <c r="T4329" s="400"/>
      <c r="V4329" s="403"/>
      <c r="W4329" s="403"/>
      <c r="X4329" s="403"/>
      <c r="Y4329" s="400"/>
      <c r="Z4329" s="400"/>
      <c r="AA4329" s="400"/>
      <c r="AB4329" s="400"/>
      <c r="AC4329" s="400"/>
      <c r="AD4329" s="400"/>
      <c r="AE4329" s="400"/>
      <c r="AF4329" s="400"/>
      <c r="AG4329" s="408"/>
      <c r="AH4329" s="400"/>
      <c r="AI4329" s="400"/>
      <c r="AJ4329" s="400"/>
      <c r="AK4329" s="400"/>
      <c r="AL4329" s="6"/>
      <c r="AM4329" s="6"/>
      <c r="AN4329" s="8"/>
    </row>
    <row r="4330" spans="1:40">
      <c r="A4330" s="725"/>
      <c r="B4330" s="727"/>
      <c r="C4330" s="726"/>
      <c r="D4330" s="726"/>
      <c r="E4330" s="400"/>
      <c r="F4330" s="401"/>
      <c r="G4330" s="400"/>
      <c r="H4330" s="400"/>
      <c r="I4330" s="400"/>
      <c r="J4330" s="409"/>
      <c r="K4330" s="400"/>
      <c r="L4330" s="400"/>
      <c r="M4330" s="400"/>
      <c r="N4330" s="400"/>
      <c r="O4330" s="400"/>
      <c r="P4330" s="400"/>
      <c r="Q4330" s="400"/>
      <c r="R4330" s="400"/>
      <c r="S4330" s="400"/>
      <c r="T4330" s="400"/>
      <c r="V4330" s="403"/>
      <c r="W4330" s="403"/>
      <c r="X4330" s="403"/>
      <c r="Y4330" s="400"/>
      <c r="Z4330" s="400"/>
      <c r="AA4330" s="400"/>
      <c r="AB4330" s="400"/>
      <c r="AC4330" s="400"/>
      <c r="AD4330" s="400"/>
      <c r="AE4330" s="400"/>
      <c r="AF4330" s="400"/>
      <c r="AG4330" s="408"/>
      <c r="AH4330" s="400"/>
      <c r="AI4330" s="400"/>
      <c r="AJ4330" s="400"/>
      <c r="AK4330" s="400"/>
      <c r="AL4330" s="6"/>
      <c r="AM4330" s="6"/>
      <c r="AN4330" s="8"/>
    </row>
    <row r="4331" spans="1:40">
      <c r="A4331" s="725"/>
      <c r="B4331" s="727"/>
      <c r="C4331" s="726"/>
      <c r="D4331" s="726"/>
      <c r="E4331" s="400"/>
      <c r="F4331" s="401"/>
      <c r="G4331" s="400"/>
      <c r="H4331" s="400"/>
      <c r="I4331" s="400"/>
      <c r="J4331" s="409"/>
      <c r="K4331" s="400"/>
      <c r="L4331" s="400"/>
      <c r="M4331" s="400"/>
      <c r="N4331" s="400"/>
      <c r="O4331" s="400"/>
      <c r="P4331" s="400"/>
      <c r="Q4331" s="400"/>
      <c r="R4331" s="400"/>
      <c r="S4331" s="400"/>
      <c r="T4331" s="400"/>
      <c r="V4331" s="403"/>
      <c r="W4331" s="403"/>
      <c r="X4331" s="403"/>
      <c r="Y4331" s="400"/>
      <c r="Z4331" s="400"/>
      <c r="AA4331" s="400"/>
      <c r="AB4331" s="400"/>
      <c r="AC4331" s="400"/>
      <c r="AD4331" s="400"/>
      <c r="AE4331" s="400"/>
      <c r="AF4331" s="400"/>
      <c r="AG4331" s="408"/>
      <c r="AH4331" s="400"/>
      <c r="AI4331" s="400"/>
      <c r="AJ4331" s="400"/>
      <c r="AK4331" s="400"/>
      <c r="AL4331" s="6"/>
      <c r="AM4331" s="6"/>
      <c r="AN4331" s="8"/>
    </row>
    <row r="4332" spans="1:40">
      <c r="A4332" s="725"/>
      <c r="B4332" s="727"/>
      <c r="C4332" s="726"/>
      <c r="D4332" s="726"/>
      <c r="E4332" s="400"/>
      <c r="F4332" s="401"/>
      <c r="G4332" s="400"/>
      <c r="H4332" s="400"/>
      <c r="I4332" s="400"/>
      <c r="J4332" s="409"/>
      <c r="K4332" s="400"/>
      <c r="L4332" s="400"/>
      <c r="M4332" s="400"/>
      <c r="N4332" s="400"/>
      <c r="O4332" s="400"/>
      <c r="P4332" s="400"/>
      <c r="Q4332" s="400"/>
      <c r="R4332" s="400"/>
      <c r="S4332" s="400"/>
      <c r="T4332" s="400"/>
      <c r="V4332" s="403"/>
      <c r="W4332" s="403"/>
      <c r="X4332" s="403"/>
      <c r="Y4332" s="400"/>
      <c r="Z4332" s="400"/>
      <c r="AA4332" s="400"/>
      <c r="AB4332" s="400"/>
      <c r="AC4332" s="400"/>
      <c r="AD4332" s="400"/>
      <c r="AE4332" s="400"/>
      <c r="AF4332" s="400"/>
      <c r="AG4332" s="408"/>
      <c r="AH4332" s="400"/>
      <c r="AI4332" s="400"/>
      <c r="AJ4332" s="400"/>
      <c r="AK4332" s="400"/>
      <c r="AL4332" s="6"/>
      <c r="AM4332" s="6"/>
      <c r="AN4332" s="8"/>
    </row>
    <row r="4333" spans="1:40">
      <c r="A4333" s="725"/>
      <c r="B4333" s="727"/>
      <c r="C4333" s="726"/>
      <c r="D4333" s="726"/>
      <c r="E4333" s="400"/>
      <c r="F4333" s="401"/>
      <c r="G4333" s="400"/>
      <c r="H4333" s="400"/>
      <c r="I4333" s="400"/>
      <c r="J4333" s="409"/>
      <c r="K4333" s="400"/>
      <c r="L4333" s="400"/>
      <c r="M4333" s="400"/>
      <c r="N4333" s="400"/>
      <c r="O4333" s="400"/>
      <c r="P4333" s="400"/>
      <c r="Q4333" s="400"/>
      <c r="R4333" s="400"/>
      <c r="S4333" s="400"/>
      <c r="T4333" s="400"/>
      <c r="V4333" s="403"/>
      <c r="W4333" s="403"/>
      <c r="X4333" s="403"/>
      <c r="Y4333" s="400"/>
      <c r="Z4333" s="400"/>
      <c r="AA4333" s="400"/>
      <c r="AB4333" s="400"/>
      <c r="AC4333" s="400"/>
      <c r="AD4333" s="400"/>
      <c r="AE4333" s="400"/>
      <c r="AF4333" s="400"/>
      <c r="AG4333" s="408"/>
      <c r="AH4333" s="400"/>
      <c r="AI4333" s="400"/>
      <c r="AJ4333" s="400"/>
      <c r="AK4333" s="400"/>
      <c r="AL4333" s="6"/>
      <c r="AM4333" s="6"/>
      <c r="AN4333" s="8"/>
    </row>
    <row r="4334" spans="1:40">
      <c r="A4334" s="725"/>
      <c r="B4334" s="727"/>
      <c r="C4334" s="726"/>
      <c r="D4334" s="726"/>
      <c r="E4334" s="400"/>
      <c r="F4334" s="401"/>
      <c r="G4334" s="400"/>
      <c r="H4334" s="400"/>
      <c r="I4334" s="400"/>
      <c r="J4334" s="409"/>
      <c r="K4334" s="400"/>
      <c r="L4334" s="400"/>
      <c r="M4334" s="400"/>
      <c r="N4334" s="400"/>
      <c r="O4334" s="400"/>
      <c r="P4334" s="400"/>
      <c r="Q4334" s="400"/>
      <c r="R4334" s="400"/>
      <c r="S4334" s="400"/>
      <c r="T4334" s="400"/>
      <c r="V4334" s="403"/>
      <c r="W4334" s="403"/>
      <c r="X4334" s="403"/>
      <c r="Y4334" s="400"/>
      <c r="Z4334" s="400"/>
      <c r="AA4334" s="400"/>
      <c r="AB4334" s="400"/>
      <c r="AC4334" s="400"/>
      <c r="AD4334" s="400"/>
      <c r="AE4334" s="400"/>
      <c r="AF4334" s="400"/>
      <c r="AG4334" s="408"/>
      <c r="AH4334" s="400"/>
      <c r="AI4334" s="400"/>
      <c r="AJ4334" s="400"/>
      <c r="AK4334" s="400"/>
      <c r="AL4334" s="6"/>
      <c r="AM4334" s="6"/>
      <c r="AN4334" s="8"/>
    </row>
    <row r="4335" spans="1:40">
      <c r="A4335" s="725"/>
      <c r="B4335" s="727"/>
      <c r="C4335" s="726"/>
      <c r="D4335" s="726"/>
      <c r="E4335" s="400"/>
      <c r="F4335" s="401"/>
      <c r="G4335" s="400"/>
      <c r="H4335" s="400"/>
      <c r="I4335" s="400"/>
      <c r="J4335" s="409"/>
      <c r="K4335" s="400"/>
      <c r="L4335" s="400"/>
      <c r="M4335" s="400"/>
      <c r="N4335" s="400"/>
      <c r="O4335" s="400"/>
      <c r="P4335" s="400"/>
      <c r="Q4335" s="400"/>
      <c r="R4335" s="400"/>
      <c r="S4335" s="400"/>
      <c r="T4335" s="400"/>
      <c r="V4335" s="403"/>
      <c r="W4335" s="403"/>
      <c r="X4335" s="403"/>
      <c r="Y4335" s="400"/>
      <c r="Z4335" s="400"/>
      <c r="AA4335" s="400"/>
      <c r="AB4335" s="400"/>
      <c r="AC4335" s="400"/>
      <c r="AD4335" s="400"/>
      <c r="AE4335" s="400"/>
      <c r="AF4335" s="400"/>
      <c r="AG4335" s="408"/>
      <c r="AH4335" s="400"/>
      <c r="AI4335" s="400"/>
      <c r="AJ4335" s="400"/>
      <c r="AK4335" s="400"/>
      <c r="AL4335" s="6"/>
      <c r="AM4335" s="6"/>
      <c r="AN4335" s="8"/>
    </row>
    <row r="4336" spans="1:40">
      <c r="A4336" s="725"/>
      <c r="B4336" s="727"/>
      <c r="C4336" s="726"/>
      <c r="D4336" s="726"/>
      <c r="E4336" s="400"/>
      <c r="F4336" s="401"/>
      <c r="G4336" s="400"/>
      <c r="H4336" s="400"/>
      <c r="I4336" s="400"/>
      <c r="J4336" s="409"/>
      <c r="K4336" s="400"/>
      <c r="L4336" s="400"/>
      <c r="M4336" s="400"/>
      <c r="N4336" s="400"/>
      <c r="O4336" s="400"/>
      <c r="P4336" s="400"/>
      <c r="Q4336" s="400"/>
      <c r="R4336" s="400"/>
      <c r="S4336" s="400"/>
      <c r="T4336" s="400"/>
      <c r="V4336" s="403"/>
      <c r="W4336" s="403"/>
      <c r="X4336" s="403"/>
      <c r="Y4336" s="400"/>
      <c r="Z4336" s="400"/>
      <c r="AA4336" s="400"/>
      <c r="AB4336" s="400"/>
      <c r="AC4336" s="400"/>
      <c r="AD4336" s="400"/>
      <c r="AE4336" s="400"/>
      <c r="AF4336" s="400"/>
      <c r="AG4336" s="408"/>
      <c r="AH4336" s="400"/>
      <c r="AI4336" s="400"/>
      <c r="AJ4336" s="400"/>
      <c r="AK4336" s="400"/>
      <c r="AL4336" s="6"/>
      <c r="AM4336" s="6"/>
      <c r="AN4336" s="8"/>
    </row>
    <row r="4337" spans="1:40">
      <c r="A4337" s="725"/>
      <c r="B4337" s="727"/>
      <c r="C4337" s="726"/>
      <c r="D4337" s="726"/>
      <c r="E4337" s="400"/>
      <c r="F4337" s="401"/>
      <c r="G4337" s="400"/>
      <c r="H4337" s="400"/>
      <c r="I4337" s="400"/>
      <c r="J4337" s="409"/>
      <c r="K4337" s="400"/>
      <c r="L4337" s="400"/>
      <c r="M4337" s="400"/>
      <c r="N4337" s="400"/>
      <c r="O4337" s="400"/>
      <c r="P4337" s="400"/>
      <c r="Q4337" s="400"/>
      <c r="R4337" s="400"/>
      <c r="S4337" s="400"/>
      <c r="T4337" s="400"/>
      <c r="V4337" s="403"/>
      <c r="W4337" s="403"/>
      <c r="X4337" s="403"/>
      <c r="Y4337" s="400"/>
      <c r="Z4337" s="400"/>
      <c r="AA4337" s="400"/>
      <c r="AB4337" s="400"/>
      <c r="AC4337" s="400"/>
      <c r="AD4337" s="400"/>
      <c r="AE4337" s="400"/>
      <c r="AF4337" s="400"/>
      <c r="AG4337" s="408"/>
      <c r="AH4337" s="400"/>
      <c r="AI4337" s="400"/>
      <c r="AJ4337" s="400"/>
      <c r="AK4337" s="400"/>
      <c r="AL4337" s="6"/>
      <c r="AM4337" s="6"/>
      <c r="AN4337" s="8"/>
    </row>
    <row r="4338" spans="1:40">
      <c r="A4338" s="725"/>
      <c r="B4338" s="727"/>
      <c r="C4338" s="726"/>
      <c r="D4338" s="726"/>
      <c r="E4338" s="400"/>
      <c r="F4338" s="401"/>
      <c r="G4338" s="400"/>
      <c r="H4338" s="400"/>
      <c r="I4338" s="400"/>
      <c r="J4338" s="409"/>
      <c r="K4338" s="400"/>
      <c r="L4338" s="400"/>
      <c r="M4338" s="400"/>
      <c r="N4338" s="400"/>
      <c r="O4338" s="400"/>
      <c r="P4338" s="400"/>
      <c r="Q4338" s="400"/>
      <c r="R4338" s="400"/>
      <c r="S4338" s="400"/>
      <c r="T4338" s="400"/>
      <c r="V4338" s="403"/>
      <c r="W4338" s="403"/>
      <c r="X4338" s="403"/>
      <c r="Y4338" s="400"/>
      <c r="Z4338" s="400"/>
      <c r="AA4338" s="400"/>
      <c r="AB4338" s="400"/>
      <c r="AC4338" s="400"/>
      <c r="AD4338" s="400"/>
      <c r="AE4338" s="400"/>
      <c r="AF4338" s="400"/>
      <c r="AG4338" s="408"/>
      <c r="AH4338" s="400"/>
      <c r="AI4338" s="400"/>
      <c r="AJ4338" s="400"/>
      <c r="AK4338" s="400"/>
      <c r="AL4338" s="6"/>
      <c r="AM4338" s="6"/>
      <c r="AN4338" s="8"/>
    </row>
    <row r="4339" spans="1:40">
      <c r="A4339" s="725"/>
      <c r="B4339" s="727"/>
      <c r="C4339" s="726"/>
      <c r="D4339" s="726"/>
      <c r="E4339" s="400"/>
      <c r="F4339" s="401"/>
      <c r="G4339" s="400"/>
      <c r="H4339" s="400"/>
      <c r="I4339" s="400"/>
      <c r="J4339" s="409"/>
      <c r="K4339" s="400"/>
      <c r="L4339" s="400"/>
      <c r="M4339" s="400"/>
      <c r="N4339" s="400"/>
      <c r="O4339" s="400"/>
      <c r="P4339" s="400"/>
      <c r="Q4339" s="400"/>
      <c r="R4339" s="400"/>
      <c r="S4339" s="400"/>
      <c r="T4339" s="400"/>
      <c r="V4339" s="403"/>
      <c r="W4339" s="403"/>
      <c r="X4339" s="403"/>
      <c r="Y4339" s="400"/>
      <c r="Z4339" s="400"/>
      <c r="AA4339" s="400"/>
      <c r="AB4339" s="400"/>
      <c r="AC4339" s="400"/>
      <c r="AD4339" s="400"/>
      <c r="AE4339" s="400"/>
      <c r="AF4339" s="400"/>
      <c r="AG4339" s="408"/>
      <c r="AH4339" s="400"/>
      <c r="AI4339" s="400"/>
      <c r="AJ4339" s="400"/>
      <c r="AK4339" s="400"/>
      <c r="AL4339" s="6"/>
      <c r="AM4339" s="6"/>
      <c r="AN4339" s="8"/>
    </row>
    <row r="4340" spans="1:40">
      <c r="A4340" s="725"/>
      <c r="B4340" s="727"/>
      <c r="C4340" s="726"/>
      <c r="D4340" s="726"/>
      <c r="E4340" s="400"/>
      <c r="F4340" s="401"/>
      <c r="G4340" s="400"/>
      <c r="H4340" s="400"/>
      <c r="I4340" s="400"/>
      <c r="J4340" s="409"/>
      <c r="K4340" s="400"/>
      <c r="L4340" s="400"/>
      <c r="M4340" s="400"/>
      <c r="N4340" s="400"/>
      <c r="O4340" s="400"/>
      <c r="P4340" s="400"/>
      <c r="Q4340" s="400"/>
      <c r="R4340" s="400"/>
      <c r="S4340" s="400"/>
      <c r="T4340" s="400"/>
      <c r="V4340" s="403"/>
      <c r="W4340" s="403"/>
      <c r="X4340" s="403"/>
      <c r="Y4340" s="400"/>
      <c r="Z4340" s="400"/>
      <c r="AA4340" s="400"/>
      <c r="AB4340" s="400"/>
      <c r="AC4340" s="400"/>
      <c r="AD4340" s="400"/>
      <c r="AE4340" s="400"/>
      <c r="AF4340" s="400"/>
      <c r="AG4340" s="408"/>
      <c r="AH4340" s="400"/>
      <c r="AI4340" s="400"/>
      <c r="AJ4340" s="400"/>
      <c r="AK4340" s="400"/>
      <c r="AL4340" s="6"/>
      <c r="AM4340" s="6"/>
      <c r="AN4340" s="8"/>
    </row>
    <row r="4341" spans="1:40">
      <c r="A4341" s="725"/>
      <c r="B4341" s="727"/>
      <c r="C4341" s="726"/>
      <c r="D4341" s="726"/>
      <c r="E4341" s="400"/>
      <c r="F4341" s="401"/>
      <c r="G4341" s="400"/>
      <c r="H4341" s="400"/>
      <c r="I4341" s="400"/>
      <c r="J4341" s="409"/>
      <c r="K4341" s="400"/>
      <c r="L4341" s="400"/>
      <c r="M4341" s="400"/>
      <c r="N4341" s="400"/>
      <c r="O4341" s="400"/>
      <c r="P4341" s="400"/>
      <c r="Q4341" s="400"/>
      <c r="R4341" s="400"/>
      <c r="S4341" s="400"/>
      <c r="T4341" s="400"/>
      <c r="V4341" s="403"/>
      <c r="W4341" s="403"/>
      <c r="X4341" s="403"/>
      <c r="Y4341" s="400"/>
      <c r="Z4341" s="400"/>
      <c r="AA4341" s="400"/>
      <c r="AB4341" s="400"/>
      <c r="AC4341" s="400"/>
      <c r="AD4341" s="400"/>
      <c r="AE4341" s="400"/>
      <c r="AF4341" s="400"/>
      <c r="AG4341" s="408"/>
      <c r="AH4341" s="400"/>
      <c r="AI4341" s="400"/>
      <c r="AJ4341" s="400"/>
      <c r="AK4341" s="400"/>
      <c r="AL4341" s="6"/>
      <c r="AM4341" s="6"/>
      <c r="AN4341" s="8"/>
    </row>
    <row r="4342" spans="1:40">
      <c r="A4342" s="725"/>
      <c r="B4342" s="727"/>
      <c r="C4342" s="726"/>
      <c r="D4342" s="726"/>
      <c r="E4342" s="400"/>
      <c r="F4342" s="401"/>
      <c r="G4342" s="400"/>
      <c r="H4342" s="400"/>
      <c r="I4342" s="400"/>
      <c r="J4342" s="409"/>
      <c r="K4342" s="400"/>
      <c r="L4342" s="400"/>
      <c r="M4342" s="400"/>
      <c r="N4342" s="400"/>
      <c r="O4342" s="400"/>
      <c r="P4342" s="400"/>
      <c r="Q4342" s="400"/>
      <c r="R4342" s="400"/>
      <c r="S4342" s="400"/>
      <c r="T4342" s="400"/>
      <c r="V4342" s="403"/>
      <c r="W4342" s="403"/>
      <c r="X4342" s="403"/>
      <c r="Y4342" s="400"/>
      <c r="Z4342" s="400"/>
      <c r="AA4342" s="400"/>
      <c r="AB4342" s="400"/>
      <c r="AC4342" s="400"/>
      <c r="AD4342" s="400"/>
      <c r="AE4342" s="400"/>
      <c r="AF4342" s="400"/>
      <c r="AG4342" s="408"/>
      <c r="AH4342" s="400"/>
      <c r="AI4342" s="400"/>
      <c r="AJ4342" s="400"/>
      <c r="AK4342" s="400"/>
      <c r="AL4342" s="6"/>
      <c r="AM4342" s="6"/>
      <c r="AN4342" s="8"/>
    </row>
    <row r="4343" spans="1:40">
      <c r="A4343" s="725"/>
      <c r="B4343" s="727"/>
      <c r="C4343" s="726"/>
      <c r="D4343" s="726"/>
      <c r="E4343" s="400"/>
      <c r="F4343" s="401"/>
      <c r="G4343" s="400"/>
      <c r="H4343" s="400"/>
      <c r="I4343" s="400"/>
      <c r="J4343" s="409"/>
      <c r="K4343" s="400"/>
      <c r="L4343" s="400"/>
      <c r="M4343" s="400"/>
      <c r="N4343" s="400"/>
      <c r="O4343" s="400"/>
      <c r="P4343" s="400"/>
      <c r="Q4343" s="400"/>
      <c r="R4343" s="400"/>
      <c r="S4343" s="400"/>
      <c r="T4343" s="400"/>
      <c r="V4343" s="403"/>
      <c r="W4343" s="403"/>
      <c r="X4343" s="403"/>
      <c r="Y4343" s="400"/>
      <c r="Z4343" s="400"/>
      <c r="AA4343" s="400"/>
      <c r="AB4343" s="400"/>
      <c r="AC4343" s="400"/>
      <c r="AD4343" s="400"/>
      <c r="AE4343" s="400"/>
      <c r="AF4343" s="400"/>
      <c r="AG4343" s="408"/>
      <c r="AH4343" s="400"/>
      <c r="AI4343" s="400"/>
      <c r="AJ4343" s="400"/>
      <c r="AK4343" s="400"/>
      <c r="AL4343" s="6"/>
      <c r="AM4343" s="6"/>
      <c r="AN4343" s="8"/>
    </row>
    <row r="4344" spans="1:40">
      <c r="A4344" s="725"/>
      <c r="B4344" s="727"/>
      <c r="C4344" s="726"/>
      <c r="D4344" s="726"/>
      <c r="E4344" s="400"/>
      <c r="F4344" s="401"/>
      <c r="G4344" s="400"/>
      <c r="H4344" s="400"/>
      <c r="I4344" s="400"/>
      <c r="J4344" s="409"/>
      <c r="K4344" s="400"/>
      <c r="L4344" s="400"/>
      <c r="M4344" s="400"/>
      <c r="N4344" s="400"/>
      <c r="O4344" s="400"/>
      <c r="P4344" s="400"/>
      <c r="Q4344" s="400"/>
      <c r="R4344" s="400"/>
      <c r="S4344" s="400"/>
      <c r="T4344" s="400"/>
      <c r="V4344" s="403"/>
      <c r="W4344" s="403"/>
      <c r="X4344" s="403"/>
      <c r="Y4344" s="400"/>
      <c r="Z4344" s="400"/>
      <c r="AA4344" s="400"/>
      <c r="AB4344" s="400"/>
      <c r="AC4344" s="400"/>
      <c r="AD4344" s="400"/>
      <c r="AE4344" s="400"/>
      <c r="AF4344" s="400"/>
      <c r="AG4344" s="408"/>
      <c r="AH4344" s="400"/>
      <c r="AI4344" s="400"/>
      <c r="AJ4344" s="400"/>
      <c r="AK4344" s="400"/>
      <c r="AL4344" s="6"/>
      <c r="AM4344" s="6"/>
      <c r="AN4344" s="8"/>
    </row>
    <row r="4345" spans="1:40">
      <c r="A4345" s="725"/>
      <c r="B4345" s="727"/>
      <c r="C4345" s="726"/>
      <c r="D4345" s="726"/>
      <c r="E4345" s="400"/>
      <c r="F4345" s="401"/>
      <c r="G4345" s="400"/>
      <c r="H4345" s="400"/>
      <c r="I4345" s="400"/>
      <c r="J4345" s="409"/>
      <c r="K4345" s="400"/>
      <c r="L4345" s="400"/>
      <c r="M4345" s="400"/>
      <c r="N4345" s="400"/>
      <c r="O4345" s="400"/>
      <c r="P4345" s="400"/>
      <c r="Q4345" s="400"/>
      <c r="R4345" s="400"/>
      <c r="S4345" s="400"/>
      <c r="T4345" s="400"/>
      <c r="V4345" s="403"/>
      <c r="W4345" s="403"/>
      <c r="X4345" s="403"/>
      <c r="Y4345" s="400"/>
      <c r="Z4345" s="400"/>
      <c r="AA4345" s="400"/>
      <c r="AB4345" s="400"/>
      <c r="AC4345" s="400"/>
      <c r="AD4345" s="400"/>
      <c r="AE4345" s="400"/>
      <c r="AF4345" s="400"/>
      <c r="AG4345" s="408"/>
      <c r="AH4345" s="400"/>
      <c r="AI4345" s="400"/>
      <c r="AJ4345" s="400"/>
      <c r="AK4345" s="400"/>
      <c r="AL4345" s="6"/>
      <c r="AM4345" s="6"/>
      <c r="AN4345" s="8"/>
    </row>
    <row r="4346" spans="1:40">
      <c r="A4346" s="725"/>
      <c r="B4346" s="727"/>
      <c r="C4346" s="726"/>
      <c r="D4346" s="726"/>
      <c r="E4346" s="400"/>
      <c r="F4346" s="401"/>
      <c r="G4346" s="400"/>
      <c r="H4346" s="400"/>
      <c r="I4346" s="400"/>
      <c r="J4346" s="409"/>
      <c r="K4346" s="400"/>
      <c r="L4346" s="400"/>
      <c r="M4346" s="400"/>
      <c r="N4346" s="400"/>
      <c r="O4346" s="400"/>
      <c r="P4346" s="400"/>
      <c r="Q4346" s="400"/>
      <c r="R4346" s="400"/>
      <c r="S4346" s="400"/>
      <c r="T4346" s="400"/>
      <c r="V4346" s="403"/>
      <c r="W4346" s="403"/>
      <c r="X4346" s="403"/>
      <c r="Y4346" s="400"/>
      <c r="Z4346" s="400"/>
      <c r="AA4346" s="400"/>
      <c r="AB4346" s="400"/>
      <c r="AC4346" s="400"/>
      <c r="AD4346" s="400"/>
      <c r="AE4346" s="400"/>
      <c r="AF4346" s="400"/>
      <c r="AG4346" s="408"/>
      <c r="AH4346" s="400"/>
      <c r="AI4346" s="400"/>
      <c r="AJ4346" s="400"/>
      <c r="AK4346" s="400"/>
      <c r="AL4346" s="6"/>
      <c r="AM4346" s="6"/>
      <c r="AN4346" s="8"/>
    </row>
    <row r="4347" spans="1:40">
      <c r="A4347" s="725"/>
      <c r="B4347" s="727"/>
      <c r="C4347" s="726"/>
      <c r="D4347" s="726"/>
      <c r="E4347" s="400"/>
      <c r="F4347" s="401"/>
      <c r="G4347" s="400"/>
      <c r="H4347" s="400"/>
      <c r="I4347" s="400"/>
      <c r="J4347" s="409"/>
      <c r="K4347" s="400"/>
      <c r="L4347" s="400"/>
      <c r="M4347" s="400"/>
      <c r="N4347" s="400"/>
      <c r="O4347" s="400"/>
      <c r="P4347" s="400"/>
      <c r="Q4347" s="400"/>
      <c r="R4347" s="400"/>
      <c r="S4347" s="400"/>
      <c r="T4347" s="400"/>
      <c r="V4347" s="403"/>
      <c r="W4347" s="403"/>
      <c r="X4347" s="403"/>
      <c r="Y4347" s="400"/>
      <c r="Z4347" s="400"/>
      <c r="AA4347" s="400"/>
      <c r="AB4347" s="400"/>
      <c r="AC4347" s="400"/>
      <c r="AD4347" s="400"/>
      <c r="AE4347" s="400"/>
      <c r="AF4347" s="400"/>
      <c r="AG4347" s="408"/>
      <c r="AH4347" s="400"/>
      <c r="AI4347" s="400"/>
      <c r="AJ4347" s="400"/>
      <c r="AK4347" s="400"/>
      <c r="AL4347" s="6"/>
      <c r="AM4347" s="6"/>
      <c r="AN4347" s="8"/>
    </row>
    <row r="4348" spans="1:40">
      <c r="A4348" s="725"/>
      <c r="B4348" s="727"/>
      <c r="C4348" s="726"/>
      <c r="D4348" s="726"/>
      <c r="E4348" s="400"/>
      <c r="F4348" s="401"/>
      <c r="G4348" s="400"/>
      <c r="H4348" s="400"/>
      <c r="I4348" s="400"/>
      <c r="J4348" s="409"/>
      <c r="K4348" s="400"/>
      <c r="L4348" s="400"/>
      <c r="M4348" s="400"/>
      <c r="N4348" s="400"/>
      <c r="O4348" s="400"/>
      <c r="P4348" s="400"/>
      <c r="Q4348" s="400"/>
      <c r="R4348" s="400"/>
      <c r="S4348" s="400"/>
      <c r="T4348" s="400"/>
      <c r="V4348" s="403"/>
      <c r="W4348" s="403"/>
      <c r="X4348" s="403"/>
      <c r="Y4348" s="400"/>
      <c r="Z4348" s="400"/>
      <c r="AA4348" s="400"/>
      <c r="AB4348" s="400"/>
      <c r="AC4348" s="400"/>
      <c r="AD4348" s="400"/>
      <c r="AE4348" s="400"/>
      <c r="AF4348" s="400"/>
      <c r="AG4348" s="408"/>
      <c r="AH4348" s="400"/>
      <c r="AI4348" s="400"/>
      <c r="AJ4348" s="400"/>
      <c r="AK4348" s="400"/>
      <c r="AL4348" s="6"/>
      <c r="AM4348" s="6"/>
      <c r="AN4348" s="8"/>
    </row>
    <row r="4349" spans="1:40">
      <c r="A4349" s="725"/>
      <c r="B4349" s="727"/>
      <c r="C4349" s="726"/>
      <c r="D4349" s="726"/>
      <c r="E4349" s="400"/>
      <c r="F4349" s="401"/>
      <c r="G4349" s="400"/>
      <c r="H4349" s="400"/>
      <c r="I4349" s="400"/>
      <c r="J4349" s="409"/>
      <c r="K4349" s="400"/>
      <c r="L4349" s="400"/>
      <c r="M4349" s="400"/>
      <c r="N4349" s="400"/>
      <c r="O4349" s="400"/>
      <c r="P4349" s="400"/>
      <c r="Q4349" s="400"/>
      <c r="R4349" s="400"/>
      <c r="S4349" s="400"/>
      <c r="T4349" s="400"/>
      <c r="V4349" s="403"/>
      <c r="W4349" s="403"/>
      <c r="X4349" s="403"/>
      <c r="Y4349" s="400"/>
      <c r="Z4349" s="400"/>
      <c r="AA4349" s="400"/>
      <c r="AB4349" s="400"/>
      <c r="AC4349" s="400"/>
      <c r="AD4349" s="400"/>
      <c r="AE4349" s="400"/>
      <c r="AF4349" s="400"/>
      <c r="AG4349" s="408"/>
      <c r="AH4349" s="400"/>
      <c r="AI4349" s="400"/>
      <c r="AJ4349" s="400"/>
      <c r="AK4349" s="400"/>
      <c r="AL4349" s="6"/>
      <c r="AM4349" s="6"/>
      <c r="AN4349" s="8"/>
    </row>
    <row r="4350" spans="1:40">
      <c r="A4350" s="725"/>
      <c r="B4350" s="727"/>
      <c r="C4350" s="726"/>
      <c r="D4350" s="726"/>
      <c r="E4350" s="400"/>
      <c r="F4350" s="401"/>
      <c r="G4350" s="400"/>
      <c r="H4350" s="400"/>
      <c r="I4350" s="400"/>
      <c r="J4350" s="409"/>
      <c r="K4350" s="400"/>
      <c r="L4350" s="400"/>
      <c r="M4350" s="400"/>
      <c r="N4350" s="400"/>
      <c r="O4350" s="400"/>
      <c r="P4350" s="400"/>
      <c r="Q4350" s="400"/>
      <c r="R4350" s="400"/>
      <c r="S4350" s="400"/>
      <c r="T4350" s="400"/>
      <c r="V4350" s="403"/>
      <c r="W4350" s="403"/>
      <c r="X4350" s="403"/>
      <c r="Y4350" s="400"/>
      <c r="Z4350" s="400"/>
      <c r="AA4350" s="400"/>
      <c r="AB4350" s="400"/>
      <c r="AC4350" s="400"/>
      <c r="AD4350" s="400"/>
      <c r="AE4350" s="400"/>
      <c r="AF4350" s="400"/>
      <c r="AG4350" s="408"/>
      <c r="AH4350" s="400"/>
      <c r="AI4350" s="400"/>
      <c r="AJ4350" s="400"/>
      <c r="AK4350" s="400"/>
      <c r="AL4350" s="6"/>
      <c r="AM4350" s="6"/>
      <c r="AN4350" s="8"/>
    </row>
    <row r="4351" spans="1:40">
      <c r="A4351" s="725"/>
      <c r="B4351" s="727"/>
      <c r="C4351" s="726"/>
      <c r="D4351" s="726"/>
      <c r="E4351" s="400"/>
      <c r="F4351" s="401"/>
      <c r="G4351" s="400"/>
      <c r="H4351" s="400"/>
      <c r="I4351" s="400"/>
      <c r="J4351" s="409"/>
      <c r="K4351" s="400"/>
      <c r="L4351" s="400"/>
      <c r="M4351" s="400"/>
      <c r="N4351" s="400"/>
      <c r="O4351" s="400"/>
      <c r="P4351" s="400"/>
      <c r="Q4351" s="400"/>
      <c r="R4351" s="400"/>
      <c r="S4351" s="400"/>
      <c r="T4351" s="400"/>
      <c r="V4351" s="403"/>
      <c r="W4351" s="403"/>
      <c r="X4351" s="403"/>
      <c r="Y4351" s="400"/>
      <c r="Z4351" s="400"/>
      <c r="AA4351" s="400"/>
      <c r="AB4351" s="400"/>
      <c r="AC4351" s="400"/>
      <c r="AD4351" s="400"/>
      <c r="AE4351" s="400"/>
      <c r="AF4351" s="400"/>
      <c r="AG4351" s="408"/>
      <c r="AH4351" s="400"/>
      <c r="AI4351" s="400"/>
      <c r="AJ4351" s="400"/>
      <c r="AK4351" s="400"/>
      <c r="AL4351" s="6"/>
      <c r="AM4351" s="6"/>
      <c r="AN4351" s="8"/>
    </row>
    <row r="4352" spans="1:40">
      <c r="A4352" s="725"/>
      <c r="B4352" s="727"/>
      <c r="C4352" s="726"/>
      <c r="D4352" s="726"/>
      <c r="E4352" s="400"/>
      <c r="F4352" s="401"/>
      <c r="G4352" s="400"/>
      <c r="H4352" s="400"/>
      <c r="I4352" s="400"/>
      <c r="J4352" s="409"/>
      <c r="K4352" s="400"/>
      <c r="L4352" s="400"/>
      <c r="M4352" s="400"/>
      <c r="N4352" s="400"/>
      <c r="O4352" s="400"/>
      <c r="P4352" s="400"/>
      <c r="Q4352" s="400"/>
      <c r="R4352" s="400"/>
      <c r="S4352" s="400"/>
      <c r="T4352" s="400"/>
      <c r="V4352" s="403"/>
      <c r="W4352" s="403"/>
      <c r="X4352" s="403"/>
      <c r="Y4352" s="400"/>
      <c r="Z4352" s="400"/>
      <c r="AA4352" s="400"/>
      <c r="AB4352" s="400"/>
      <c r="AC4352" s="400"/>
      <c r="AD4352" s="400"/>
      <c r="AE4352" s="400"/>
      <c r="AF4352" s="400"/>
      <c r="AG4352" s="408"/>
      <c r="AH4352" s="400"/>
      <c r="AI4352" s="400"/>
      <c r="AJ4352" s="400"/>
      <c r="AK4352" s="400"/>
      <c r="AL4352" s="6"/>
      <c r="AM4352" s="6"/>
      <c r="AN4352" s="8"/>
    </row>
    <row r="4353" spans="1:40">
      <c r="A4353" s="725"/>
      <c r="B4353" s="727"/>
      <c r="C4353" s="726"/>
      <c r="D4353" s="726"/>
      <c r="E4353" s="400"/>
      <c r="F4353" s="401"/>
      <c r="G4353" s="400"/>
      <c r="H4353" s="400"/>
      <c r="I4353" s="400"/>
      <c r="J4353" s="409"/>
      <c r="K4353" s="400"/>
      <c r="L4353" s="400"/>
      <c r="M4353" s="400"/>
      <c r="N4353" s="400"/>
      <c r="O4353" s="400"/>
      <c r="P4353" s="400"/>
      <c r="Q4353" s="400"/>
      <c r="R4353" s="400"/>
      <c r="S4353" s="400"/>
      <c r="T4353" s="400"/>
      <c r="W4353" s="403"/>
      <c r="X4353" s="403"/>
      <c r="Y4353" s="400"/>
      <c r="Z4353" s="400"/>
      <c r="AA4353" s="400"/>
      <c r="AB4353" s="400"/>
      <c r="AC4353" s="400"/>
      <c r="AD4353" s="400"/>
      <c r="AE4353" s="400"/>
      <c r="AF4353" s="400"/>
      <c r="AG4353" s="408"/>
      <c r="AH4353" s="400"/>
      <c r="AI4353" s="400"/>
      <c r="AJ4353" s="400"/>
      <c r="AK4353" s="400"/>
      <c r="AL4353" s="6"/>
      <c r="AM4353" s="6"/>
      <c r="AN4353" s="8"/>
    </row>
    <row r="4354" spans="1:40">
      <c r="A4354" s="725"/>
      <c r="B4354" s="727"/>
      <c r="C4354" s="726"/>
      <c r="D4354" s="726"/>
      <c r="E4354" s="400"/>
      <c r="F4354" s="401"/>
      <c r="G4354" s="400"/>
      <c r="H4354" s="400"/>
      <c r="I4354" s="400"/>
      <c r="J4354" s="409"/>
      <c r="K4354" s="400"/>
      <c r="L4354" s="400"/>
      <c r="M4354" s="400"/>
      <c r="N4354" s="400"/>
      <c r="O4354" s="400"/>
      <c r="P4354" s="400"/>
      <c r="Q4354" s="400"/>
      <c r="R4354" s="400"/>
      <c r="S4354" s="400"/>
      <c r="T4354" s="400"/>
      <c r="V4354" s="403"/>
      <c r="W4354" s="403"/>
      <c r="X4354" s="403"/>
      <c r="Y4354" s="400"/>
      <c r="Z4354" s="400"/>
      <c r="AA4354" s="400"/>
      <c r="AB4354" s="400"/>
      <c r="AC4354" s="400"/>
      <c r="AD4354" s="400"/>
      <c r="AE4354" s="400"/>
      <c r="AF4354" s="400"/>
      <c r="AG4354" s="408"/>
      <c r="AH4354" s="400"/>
      <c r="AI4354" s="400"/>
      <c r="AJ4354" s="400"/>
      <c r="AK4354" s="400"/>
      <c r="AL4354" s="6"/>
      <c r="AM4354" s="6"/>
      <c r="AN4354" s="8"/>
    </row>
    <row r="4355" spans="1:40">
      <c r="A4355" s="725"/>
      <c r="B4355" s="727"/>
      <c r="C4355" s="726"/>
      <c r="D4355" s="726"/>
      <c r="E4355" s="400"/>
      <c r="F4355" s="401"/>
      <c r="G4355" s="400"/>
      <c r="H4355" s="400"/>
      <c r="I4355" s="400"/>
      <c r="J4355" s="409"/>
      <c r="K4355" s="400"/>
      <c r="L4355" s="400"/>
      <c r="M4355" s="400"/>
      <c r="N4355" s="400"/>
      <c r="O4355" s="400"/>
      <c r="P4355" s="400"/>
      <c r="Q4355" s="400"/>
      <c r="R4355" s="400"/>
      <c r="S4355" s="400"/>
      <c r="T4355" s="400"/>
      <c r="V4355" s="403"/>
      <c r="W4355" s="403"/>
      <c r="X4355" s="403"/>
      <c r="Y4355" s="400"/>
      <c r="Z4355" s="400"/>
      <c r="AA4355" s="400"/>
      <c r="AB4355" s="400"/>
      <c r="AC4355" s="400"/>
      <c r="AD4355" s="400"/>
      <c r="AE4355" s="400"/>
      <c r="AF4355" s="400"/>
      <c r="AG4355" s="408"/>
      <c r="AH4355" s="400"/>
      <c r="AI4355" s="400"/>
      <c r="AJ4355" s="400"/>
      <c r="AK4355" s="400"/>
      <c r="AL4355" s="6"/>
      <c r="AM4355" s="6"/>
      <c r="AN4355" s="8"/>
    </row>
    <row r="4356" spans="1:40">
      <c r="A4356" s="725"/>
      <c r="B4356" s="727"/>
      <c r="C4356" s="726"/>
      <c r="D4356" s="726"/>
      <c r="E4356" s="400"/>
      <c r="F4356" s="401"/>
      <c r="G4356" s="400"/>
      <c r="H4356" s="400"/>
      <c r="I4356" s="400"/>
      <c r="J4356" s="409"/>
      <c r="K4356" s="400"/>
      <c r="L4356" s="400"/>
      <c r="M4356" s="400"/>
      <c r="N4356" s="400"/>
      <c r="O4356" s="400"/>
      <c r="P4356" s="400"/>
      <c r="Q4356" s="400"/>
      <c r="R4356" s="400"/>
      <c r="S4356" s="400"/>
      <c r="T4356" s="400"/>
      <c r="V4356" s="403"/>
      <c r="W4356" s="403"/>
      <c r="X4356" s="403"/>
      <c r="Y4356" s="400"/>
      <c r="Z4356" s="400"/>
      <c r="AA4356" s="400"/>
      <c r="AB4356" s="400"/>
      <c r="AC4356" s="400"/>
      <c r="AD4356" s="400"/>
      <c r="AE4356" s="400"/>
      <c r="AF4356" s="400"/>
      <c r="AG4356" s="408"/>
      <c r="AH4356" s="400"/>
      <c r="AI4356" s="400"/>
      <c r="AJ4356" s="400"/>
      <c r="AK4356" s="400"/>
      <c r="AL4356" s="6"/>
      <c r="AM4356" s="6"/>
      <c r="AN4356" s="8"/>
    </row>
    <row r="4357" spans="1:40">
      <c r="A4357" s="725"/>
      <c r="B4357" s="727"/>
      <c r="C4357" s="726"/>
      <c r="D4357" s="726"/>
      <c r="E4357" s="400"/>
      <c r="F4357" s="401"/>
      <c r="G4357" s="400"/>
      <c r="H4357" s="400"/>
      <c r="I4357" s="400"/>
      <c r="J4357" s="409"/>
      <c r="K4357" s="400"/>
      <c r="L4357" s="400"/>
      <c r="M4357" s="400"/>
      <c r="N4357" s="400"/>
      <c r="O4357" s="400"/>
      <c r="P4357" s="400"/>
      <c r="Q4357" s="400"/>
      <c r="R4357" s="400"/>
      <c r="S4357" s="400"/>
      <c r="T4357" s="400"/>
      <c r="V4357" s="403"/>
      <c r="W4357" s="403"/>
      <c r="X4357" s="403"/>
      <c r="Y4357" s="400"/>
      <c r="Z4357" s="400"/>
      <c r="AA4357" s="400"/>
      <c r="AB4357" s="400"/>
      <c r="AC4357" s="400"/>
      <c r="AD4357" s="400"/>
      <c r="AE4357" s="400"/>
      <c r="AF4357" s="400"/>
      <c r="AG4357" s="408"/>
      <c r="AH4357" s="400"/>
      <c r="AI4357" s="400"/>
      <c r="AJ4357" s="400"/>
      <c r="AK4357" s="400"/>
      <c r="AL4357" s="6"/>
      <c r="AM4357" s="6"/>
      <c r="AN4357" s="8"/>
    </row>
    <row r="4358" spans="1:40">
      <c r="A4358" s="725"/>
      <c r="B4358" s="727"/>
      <c r="C4358" s="726"/>
      <c r="D4358" s="726"/>
      <c r="E4358" s="400"/>
      <c r="F4358" s="401"/>
      <c r="G4358" s="400"/>
      <c r="H4358" s="400"/>
      <c r="I4358" s="400"/>
      <c r="J4358" s="409"/>
      <c r="K4358" s="400"/>
      <c r="L4358" s="400"/>
      <c r="M4358" s="400"/>
      <c r="N4358" s="400"/>
      <c r="O4358" s="400"/>
      <c r="P4358" s="400"/>
      <c r="Q4358" s="400"/>
      <c r="R4358" s="400"/>
      <c r="S4358" s="400"/>
      <c r="T4358" s="400"/>
      <c r="V4358" s="403"/>
      <c r="W4358" s="403"/>
      <c r="X4358" s="403"/>
      <c r="Y4358" s="400"/>
      <c r="Z4358" s="400"/>
      <c r="AA4358" s="400"/>
      <c r="AB4358" s="400"/>
      <c r="AC4358" s="400"/>
      <c r="AD4358" s="400"/>
      <c r="AE4358" s="400"/>
      <c r="AF4358" s="400"/>
      <c r="AG4358" s="408"/>
      <c r="AH4358" s="400"/>
      <c r="AI4358" s="400"/>
      <c r="AJ4358" s="400"/>
      <c r="AK4358" s="400"/>
      <c r="AL4358" s="6"/>
      <c r="AM4358" s="6"/>
      <c r="AN4358" s="8"/>
    </row>
    <row r="4359" spans="1:40">
      <c r="A4359" s="725"/>
      <c r="B4359" s="727"/>
      <c r="C4359" s="726"/>
      <c r="D4359" s="726"/>
      <c r="E4359" s="400"/>
      <c r="F4359" s="401"/>
      <c r="G4359" s="400"/>
      <c r="H4359" s="400"/>
      <c r="I4359" s="400"/>
      <c r="J4359" s="409"/>
      <c r="K4359" s="400"/>
      <c r="L4359" s="400"/>
      <c r="M4359" s="400"/>
      <c r="N4359" s="400"/>
      <c r="O4359" s="400"/>
      <c r="P4359" s="400"/>
      <c r="Q4359" s="400"/>
      <c r="R4359" s="400"/>
      <c r="S4359" s="400"/>
      <c r="T4359" s="400"/>
      <c r="V4359" s="403"/>
      <c r="W4359" s="403"/>
      <c r="X4359" s="403"/>
      <c r="Y4359" s="400"/>
      <c r="Z4359" s="400"/>
      <c r="AA4359" s="400"/>
      <c r="AB4359" s="400"/>
      <c r="AC4359" s="400"/>
      <c r="AD4359" s="400"/>
      <c r="AE4359" s="400"/>
      <c r="AF4359" s="400"/>
      <c r="AG4359" s="408"/>
      <c r="AH4359" s="400"/>
      <c r="AI4359" s="400"/>
      <c r="AJ4359" s="400"/>
      <c r="AK4359" s="400"/>
      <c r="AL4359" s="6"/>
      <c r="AM4359" s="6"/>
      <c r="AN4359" s="8"/>
    </row>
    <row r="4360" spans="1:40">
      <c r="A4360" s="725"/>
      <c r="B4360" s="727"/>
      <c r="C4360" s="726"/>
      <c r="D4360" s="726"/>
      <c r="E4360" s="400"/>
      <c r="F4360" s="401"/>
      <c r="G4360" s="400"/>
      <c r="H4360" s="400"/>
      <c r="I4360" s="400"/>
      <c r="J4360" s="409"/>
      <c r="K4360" s="400"/>
      <c r="L4360" s="400"/>
      <c r="M4360" s="400"/>
      <c r="N4360" s="400"/>
      <c r="O4360" s="400"/>
      <c r="P4360" s="400"/>
      <c r="Q4360" s="400"/>
      <c r="R4360" s="400"/>
      <c r="S4360" s="400"/>
      <c r="T4360" s="400"/>
      <c r="V4360" s="403"/>
      <c r="W4360" s="403"/>
      <c r="X4360" s="403"/>
      <c r="Y4360" s="400"/>
      <c r="Z4360" s="400"/>
      <c r="AA4360" s="400"/>
      <c r="AB4360" s="400"/>
      <c r="AC4360" s="400"/>
      <c r="AD4360" s="400"/>
      <c r="AE4360" s="400"/>
      <c r="AF4360" s="400"/>
      <c r="AG4360" s="408"/>
      <c r="AH4360" s="400"/>
      <c r="AI4360" s="400"/>
      <c r="AJ4360" s="400"/>
      <c r="AK4360" s="400"/>
      <c r="AL4360" s="6"/>
      <c r="AM4360" s="6"/>
      <c r="AN4360" s="8"/>
    </row>
    <row r="4361" spans="1:40">
      <c r="A4361" s="725"/>
      <c r="B4361" s="727"/>
      <c r="C4361" s="726"/>
      <c r="D4361" s="726"/>
      <c r="E4361" s="400"/>
      <c r="F4361" s="401"/>
      <c r="G4361" s="400"/>
      <c r="H4361" s="400"/>
      <c r="I4361" s="400"/>
      <c r="J4361" s="409"/>
      <c r="K4361" s="400"/>
      <c r="L4361" s="400"/>
      <c r="M4361" s="400"/>
      <c r="N4361" s="400"/>
      <c r="O4361" s="400"/>
      <c r="P4361" s="400"/>
      <c r="Q4361" s="400"/>
      <c r="R4361" s="400"/>
      <c r="S4361" s="400"/>
      <c r="T4361" s="400"/>
      <c r="V4361" s="403"/>
      <c r="W4361" s="403"/>
      <c r="X4361" s="403"/>
      <c r="Y4361" s="400"/>
      <c r="Z4361" s="400"/>
      <c r="AA4361" s="400"/>
      <c r="AB4361" s="400"/>
      <c r="AC4361" s="400"/>
      <c r="AD4361" s="400"/>
      <c r="AE4361" s="400"/>
      <c r="AF4361" s="400"/>
      <c r="AG4361" s="408"/>
      <c r="AH4361" s="400"/>
      <c r="AI4361" s="400"/>
      <c r="AJ4361" s="400"/>
      <c r="AK4361" s="400"/>
      <c r="AL4361" s="6"/>
      <c r="AM4361" s="6"/>
      <c r="AN4361" s="8"/>
    </row>
    <row r="4362" spans="1:40">
      <c r="A4362" s="725"/>
      <c r="B4362" s="727"/>
      <c r="C4362" s="726"/>
      <c r="D4362" s="726"/>
      <c r="E4362" s="400"/>
      <c r="F4362" s="401"/>
      <c r="G4362" s="400"/>
      <c r="H4362" s="400"/>
      <c r="I4362" s="400"/>
      <c r="J4362" s="409"/>
      <c r="K4362" s="400"/>
      <c r="L4362" s="400"/>
      <c r="M4362" s="400"/>
      <c r="N4362" s="400"/>
      <c r="O4362" s="400"/>
      <c r="P4362" s="400"/>
      <c r="Q4362" s="400"/>
      <c r="R4362" s="400"/>
      <c r="S4362" s="400"/>
      <c r="T4362" s="400"/>
      <c r="V4362" s="403"/>
      <c r="W4362" s="403"/>
      <c r="X4362" s="403"/>
      <c r="Y4362" s="400"/>
      <c r="Z4362" s="400"/>
      <c r="AA4362" s="400"/>
      <c r="AB4362" s="400"/>
      <c r="AC4362" s="400"/>
      <c r="AD4362" s="400"/>
      <c r="AE4362" s="400"/>
      <c r="AF4362" s="400"/>
      <c r="AG4362" s="408"/>
      <c r="AH4362" s="400"/>
      <c r="AI4362" s="400"/>
      <c r="AJ4362" s="400"/>
      <c r="AK4362" s="400"/>
      <c r="AL4362" s="6"/>
      <c r="AM4362" s="6"/>
      <c r="AN4362" s="8"/>
    </row>
    <row r="4363" spans="1:40">
      <c r="A4363" s="725"/>
      <c r="B4363" s="727"/>
      <c r="C4363" s="726"/>
      <c r="D4363" s="726"/>
      <c r="E4363" s="400"/>
      <c r="F4363" s="401"/>
      <c r="G4363" s="400"/>
      <c r="H4363" s="400"/>
      <c r="I4363" s="400"/>
      <c r="J4363" s="409"/>
      <c r="K4363" s="400"/>
      <c r="L4363" s="400"/>
      <c r="M4363" s="400"/>
      <c r="N4363" s="400"/>
      <c r="O4363" s="400"/>
      <c r="P4363" s="400"/>
      <c r="Q4363" s="400"/>
      <c r="R4363" s="400"/>
      <c r="S4363" s="400"/>
      <c r="T4363" s="400"/>
      <c r="V4363" s="403"/>
      <c r="W4363" s="403"/>
      <c r="X4363" s="403"/>
      <c r="Y4363" s="400"/>
      <c r="Z4363" s="400"/>
      <c r="AA4363" s="400"/>
      <c r="AB4363" s="400"/>
      <c r="AC4363" s="400"/>
      <c r="AD4363" s="400"/>
      <c r="AE4363" s="400"/>
      <c r="AF4363" s="400"/>
      <c r="AG4363" s="408"/>
      <c r="AH4363" s="400"/>
      <c r="AI4363" s="400"/>
      <c r="AJ4363" s="400"/>
      <c r="AK4363" s="400"/>
      <c r="AL4363" s="6"/>
      <c r="AM4363" s="6"/>
      <c r="AN4363" s="8"/>
    </row>
    <row r="4364" spans="1:40">
      <c r="A4364" s="725"/>
      <c r="B4364" s="727"/>
      <c r="C4364" s="726"/>
      <c r="D4364" s="726"/>
      <c r="E4364" s="400"/>
      <c r="F4364" s="401"/>
      <c r="G4364" s="400"/>
      <c r="H4364" s="400"/>
      <c r="I4364" s="400"/>
      <c r="J4364" s="409"/>
      <c r="K4364" s="400"/>
      <c r="L4364" s="400"/>
      <c r="M4364" s="400"/>
      <c r="N4364" s="400"/>
      <c r="O4364" s="400"/>
      <c r="P4364" s="400"/>
      <c r="Q4364" s="400"/>
      <c r="R4364" s="400"/>
      <c r="S4364" s="400"/>
      <c r="T4364" s="400"/>
      <c r="V4364" s="403"/>
      <c r="W4364" s="403"/>
      <c r="X4364" s="403"/>
      <c r="Y4364" s="400"/>
      <c r="Z4364" s="400"/>
      <c r="AA4364" s="400"/>
      <c r="AB4364" s="400"/>
      <c r="AC4364" s="400"/>
      <c r="AD4364" s="400"/>
      <c r="AE4364" s="400"/>
      <c r="AF4364" s="400"/>
      <c r="AG4364" s="408"/>
      <c r="AH4364" s="400"/>
      <c r="AI4364" s="400"/>
      <c r="AJ4364" s="400"/>
      <c r="AK4364" s="400"/>
      <c r="AL4364" s="6"/>
      <c r="AM4364" s="6"/>
      <c r="AN4364" s="8"/>
    </row>
    <row r="4365" spans="1:40">
      <c r="A4365" s="725"/>
      <c r="B4365" s="727"/>
      <c r="C4365" s="726"/>
      <c r="D4365" s="726"/>
      <c r="E4365" s="400"/>
      <c r="F4365" s="401"/>
      <c r="G4365" s="400"/>
      <c r="H4365" s="400"/>
      <c r="I4365" s="400"/>
      <c r="J4365" s="409"/>
      <c r="K4365" s="400"/>
      <c r="L4365" s="400"/>
      <c r="M4365" s="400"/>
      <c r="N4365" s="400"/>
      <c r="O4365" s="400"/>
      <c r="P4365" s="400"/>
      <c r="Q4365" s="400"/>
      <c r="R4365" s="400"/>
      <c r="S4365" s="400"/>
      <c r="T4365" s="400"/>
      <c r="V4365" s="403"/>
      <c r="W4365" s="403"/>
      <c r="X4365" s="403"/>
      <c r="Y4365" s="400"/>
      <c r="Z4365" s="400"/>
      <c r="AA4365" s="400"/>
      <c r="AB4365" s="400"/>
      <c r="AC4365" s="400"/>
      <c r="AD4365" s="400"/>
      <c r="AE4365" s="400"/>
      <c r="AF4365" s="400"/>
      <c r="AG4365" s="408"/>
      <c r="AH4365" s="400"/>
      <c r="AI4365" s="400"/>
      <c r="AJ4365" s="400"/>
      <c r="AK4365" s="400"/>
      <c r="AL4365" s="6"/>
      <c r="AM4365" s="6"/>
      <c r="AN4365" s="8"/>
    </row>
    <row r="4366" spans="1:40">
      <c r="A4366" s="725"/>
      <c r="B4366" s="727"/>
      <c r="C4366" s="726"/>
      <c r="D4366" s="726"/>
      <c r="E4366" s="400"/>
      <c r="F4366" s="401"/>
      <c r="G4366" s="400"/>
      <c r="H4366" s="400"/>
      <c r="I4366" s="400"/>
      <c r="J4366" s="409"/>
      <c r="K4366" s="400"/>
      <c r="L4366" s="400"/>
      <c r="M4366" s="400"/>
      <c r="N4366" s="400"/>
      <c r="O4366" s="400"/>
      <c r="P4366" s="400"/>
      <c r="Q4366" s="400"/>
      <c r="R4366" s="400"/>
      <c r="S4366" s="400"/>
      <c r="T4366" s="400"/>
      <c r="V4366" s="403"/>
      <c r="W4366" s="403"/>
      <c r="X4366" s="403"/>
      <c r="Y4366" s="400"/>
      <c r="Z4366" s="400"/>
      <c r="AA4366" s="400"/>
      <c r="AB4366" s="400"/>
      <c r="AC4366" s="400"/>
      <c r="AD4366" s="400"/>
      <c r="AE4366" s="400"/>
      <c r="AF4366" s="400"/>
      <c r="AG4366" s="408"/>
      <c r="AH4366" s="400"/>
      <c r="AI4366" s="400"/>
      <c r="AJ4366" s="400"/>
      <c r="AK4366" s="400"/>
      <c r="AL4366" s="6"/>
      <c r="AM4366" s="6"/>
      <c r="AN4366" s="8"/>
    </row>
    <row r="4367" spans="1:40">
      <c r="A4367" s="725"/>
      <c r="B4367" s="727"/>
      <c r="C4367" s="726"/>
      <c r="D4367" s="726"/>
      <c r="E4367" s="400"/>
      <c r="F4367" s="401"/>
      <c r="G4367" s="400"/>
      <c r="H4367" s="400"/>
      <c r="I4367" s="400"/>
      <c r="J4367" s="409"/>
      <c r="K4367" s="400"/>
      <c r="L4367" s="400"/>
      <c r="M4367" s="400"/>
      <c r="N4367" s="400"/>
      <c r="O4367" s="400"/>
      <c r="P4367" s="400"/>
      <c r="Q4367" s="400"/>
      <c r="R4367" s="400"/>
      <c r="S4367" s="400"/>
      <c r="T4367" s="400"/>
      <c r="V4367" s="403"/>
      <c r="W4367" s="403"/>
      <c r="X4367" s="403"/>
      <c r="Y4367" s="400"/>
      <c r="Z4367" s="400"/>
      <c r="AA4367" s="400"/>
      <c r="AB4367" s="400"/>
      <c r="AC4367" s="400"/>
      <c r="AD4367" s="400"/>
      <c r="AE4367" s="400"/>
      <c r="AF4367" s="400"/>
      <c r="AG4367" s="408"/>
      <c r="AH4367" s="400"/>
      <c r="AI4367" s="400"/>
      <c r="AJ4367" s="400"/>
      <c r="AK4367" s="400"/>
      <c r="AL4367" s="6"/>
      <c r="AM4367" s="6"/>
      <c r="AN4367" s="8"/>
    </row>
    <row r="4368" spans="1:40">
      <c r="A4368" s="725"/>
      <c r="B4368" s="727"/>
      <c r="C4368" s="726"/>
      <c r="D4368" s="726"/>
      <c r="E4368" s="400"/>
      <c r="F4368" s="401"/>
      <c r="G4368" s="400"/>
      <c r="H4368" s="400"/>
      <c r="I4368" s="400"/>
      <c r="J4368" s="409"/>
      <c r="K4368" s="400"/>
      <c r="L4368" s="400"/>
      <c r="M4368" s="400"/>
      <c r="N4368" s="400"/>
      <c r="O4368" s="400"/>
      <c r="P4368" s="400"/>
      <c r="Q4368" s="400"/>
      <c r="R4368" s="400"/>
      <c r="S4368" s="400"/>
      <c r="T4368" s="400"/>
      <c r="V4368" s="403"/>
      <c r="W4368" s="403"/>
      <c r="X4368" s="403"/>
      <c r="Y4368" s="400"/>
      <c r="Z4368" s="400"/>
      <c r="AA4368" s="400"/>
      <c r="AB4368" s="400"/>
      <c r="AC4368" s="400"/>
      <c r="AD4368" s="400"/>
      <c r="AE4368" s="400"/>
      <c r="AF4368" s="400"/>
      <c r="AG4368" s="408"/>
      <c r="AH4368" s="400"/>
      <c r="AI4368" s="400"/>
      <c r="AJ4368" s="400"/>
      <c r="AK4368" s="400"/>
      <c r="AL4368" s="6"/>
      <c r="AM4368" s="6"/>
      <c r="AN4368" s="8"/>
    </row>
    <row r="4369" spans="1:40">
      <c r="A4369" s="725"/>
      <c r="B4369" s="727"/>
      <c r="C4369" s="726"/>
      <c r="D4369" s="726"/>
      <c r="E4369" s="400"/>
      <c r="F4369" s="401"/>
      <c r="G4369" s="400"/>
      <c r="H4369" s="400"/>
      <c r="I4369" s="400"/>
      <c r="J4369" s="409"/>
      <c r="K4369" s="400"/>
      <c r="L4369" s="400"/>
      <c r="M4369" s="400"/>
      <c r="N4369" s="400"/>
      <c r="O4369" s="400"/>
      <c r="P4369" s="400"/>
      <c r="Q4369" s="400"/>
      <c r="R4369" s="400"/>
      <c r="S4369" s="400"/>
      <c r="T4369" s="400"/>
      <c r="V4369" s="403"/>
      <c r="W4369" s="403"/>
      <c r="X4369" s="403"/>
      <c r="Y4369" s="400"/>
      <c r="Z4369" s="400"/>
      <c r="AA4369" s="400"/>
      <c r="AB4369" s="400"/>
      <c r="AC4369" s="400"/>
      <c r="AD4369" s="400"/>
      <c r="AE4369" s="400"/>
      <c r="AF4369" s="400"/>
      <c r="AG4369" s="408"/>
      <c r="AH4369" s="400"/>
      <c r="AI4369" s="400"/>
      <c r="AJ4369" s="400"/>
      <c r="AK4369" s="400"/>
      <c r="AL4369" s="6"/>
      <c r="AM4369" s="6"/>
      <c r="AN4369" s="8"/>
    </row>
    <row r="4370" spans="1:40">
      <c r="A4370" s="725"/>
      <c r="B4370" s="727"/>
      <c r="C4370" s="726"/>
      <c r="D4370" s="726"/>
      <c r="E4370" s="400"/>
      <c r="F4370" s="401"/>
      <c r="G4370" s="400"/>
      <c r="H4370" s="400"/>
      <c r="I4370" s="400"/>
      <c r="J4370" s="409"/>
      <c r="K4370" s="400"/>
      <c r="L4370" s="400"/>
      <c r="M4370" s="400"/>
      <c r="N4370" s="400"/>
      <c r="O4370" s="400"/>
      <c r="P4370" s="400"/>
      <c r="Q4370" s="400"/>
      <c r="R4370" s="400"/>
      <c r="S4370" s="400"/>
      <c r="T4370" s="400"/>
      <c r="V4370" s="403"/>
      <c r="W4370" s="403"/>
      <c r="X4370" s="403"/>
      <c r="Y4370" s="400"/>
      <c r="Z4370" s="400"/>
      <c r="AA4370" s="400"/>
      <c r="AB4370" s="400"/>
      <c r="AC4370" s="400"/>
      <c r="AD4370" s="400"/>
      <c r="AE4370" s="400"/>
      <c r="AF4370" s="400"/>
      <c r="AG4370" s="408"/>
      <c r="AH4370" s="400"/>
      <c r="AI4370" s="400"/>
      <c r="AJ4370" s="400"/>
      <c r="AK4370" s="400"/>
      <c r="AL4370" s="6"/>
      <c r="AM4370" s="6"/>
      <c r="AN4370" s="8"/>
    </row>
    <row r="4371" spans="1:40">
      <c r="A4371" s="725"/>
      <c r="B4371" s="727"/>
      <c r="C4371" s="726"/>
      <c r="D4371" s="726"/>
      <c r="E4371" s="400"/>
      <c r="F4371" s="401"/>
      <c r="G4371" s="400"/>
      <c r="H4371" s="400"/>
      <c r="I4371" s="400"/>
      <c r="J4371" s="409"/>
      <c r="K4371" s="400"/>
      <c r="L4371" s="400"/>
      <c r="M4371" s="400"/>
      <c r="N4371" s="400"/>
      <c r="O4371" s="400"/>
      <c r="P4371" s="400"/>
      <c r="Q4371" s="400"/>
      <c r="R4371" s="400"/>
      <c r="S4371" s="400"/>
      <c r="T4371" s="400"/>
      <c r="V4371" s="403"/>
      <c r="W4371" s="403"/>
      <c r="X4371" s="403"/>
      <c r="Y4371" s="400"/>
      <c r="Z4371" s="400"/>
      <c r="AA4371" s="400"/>
      <c r="AB4371" s="400"/>
      <c r="AC4371" s="400"/>
      <c r="AD4371" s="400"/>
      <c r="AE4371" s="400"/>
      <c r="AF4371" s="400"/>
      <c r="AG4371" s="408"/>
      <c r="AH4371" s="400"/>
      <c r="AI4371" s="400"/>
      <c r="AJ4371" s="400"/>
      <c r="AK4371" s="400"/>
      <c r="AL4371" s="6"/>
      <c r="AM4371" s="6"/>
      <c r="AN4371" s="8"/>
    </row>
    <row r="4372" spans="1:40">
      <c r="A4372" s="725"/>
      <c r="B4372" s="727"/>
      <c r="C4372" s="726"/>
      <c r="D4372" s="726"/>
      <c r="E4372" s="400"/>
      <c r="F4372" s="401"/>
      <c r="G4372" s="400"/>
      <c r="H4372" s="400"/>
      <c r="I4372" s="400"/>
      <c r="J4372" s="409"/>
      <c r="K4372" s="400"/>
      <c r="L4372" s="400"/>
      <c r="M4372" s="400"/>
      <c r="N4372" s="400"/>
      <c r="O4372" s="400"/>
      <c r="P4372" s="400"/>
      <c r="Q4372" s="400"/>
      <c r="R4372" s="400"/>
      <c r="S4372" s="400"/>
      <c r="T4372" s="400"/>
      <c r="V4372" s="403"/>
      <c r="W4372" s="403"/>
      <c r="X4372" s="403"/>
      <c r="Y4372" s="400"/>
      <c r="Z4372" s="400"/>
      <c r="AA4372" s="400"/>
      <c r="AB4372" s="400"/>
      <c r="AC4372" s="400"/>
      <c r="AD4372" s="400"/>
      <c r="AE4372" s="400"/>
      <c r="AF4372" s="400"/>
      <c r="AG4372" s="408"/>
      <c r="AH4372" s="400"/>
      <c r="AI4372" s="400"/>
      <c r="AJ4372" s="400"/>
      <c r="AK4372" s="400"/>
      <c r="AL4372" s="6"/>
      <c r="AM4372" s="6"/>
      <c r="AN4372" s="8"/>
    </row>
    <row r="4373" spans="1:40">
      <c r="A4373" s="725"/>
      <c r="B4373" s="727"/>
      <c r="C4373" s="726"/>
      <c r="D4373" s="726"/>
      <c r="E4373" s="400"/>
      <c r="F4373" s="401"/>
      <c r="G4373" s="400"/>
      <c r="H4373" s="400"/>
      <c r="I4373" s="400"/>
      <c r="J4373" s="409"/>
      <c r="K4373" s="400"/>
      <c r="L4373" s="400"/>
      <c r="M4373" s="400"/>
      <c r="N4373" s="400"/>
      <c r="O4373" s="400"/>
      <c r="P4373" s="400"/>
      <c r="Q4373" s="400"/>
      <c r="R4373" s="400"/>
      <c r="S4373" s="400"/>
      <c r="T4373" s="400"/>
      <c r="V4373" s="403"/>
      <c r="W4373" s="403"/>
      <c r="X4373" s="403"/>
      <c r="Y4373" s="400"/>
      <c r="Z4373" s="400"/>
      <c r="AA4373" s="400"/>
      <c r="AB4373" s="400"/>
      <c r="AC4373" s="400"/>
      <c r="AD4373" s="400"/>
      <c r="AE4373" s="400"/>
      <c r="AF4373" s="400"/>
      <c r="AG4373" s="408"/>
      <c r="AH4373" s="400"/>
      <c r="AI4373" s="400"/>
      <c r="AJ4373" s="400"/>
      <c r="AK4373" s="400"/>
      <c r="AL4373" s="6"/>
      <c r="AM4373" s="6"/>
      <c r="AN4373" s="8"/>
    </row>
    <row r="4374" spans="1:40">
      <c r="A4374" s="725"/>
      <c r="B4374" s="727"/>
      <c r="C4374" s="726"/>
      <c r="D4374" s="726"/>
      <c r="E4374" s="400"/>
      <c r="F4374" s="401"/>
      <c r="G4374" s="400"/>
      <c r="H4374" s="400"/>
      <c r="I4374" s="400"/>
      <c r="J4374" s="409"/>
      <c r="K4374" s="400"/>
      <c r="L4374" s="400"/>
      <c r="M4374" s="400"/>
      <c r="N4374" s="400"/>
      <c r="O4374" s="400"/>
      <c r="P4374" s="400"/>
      <c r="Q4374" s="400"/>
      <c r="R4374" s="400"/>
      <c r="S4374" s="400"/>
      <c r="T4374" s="400"/>
      <c r="V4374" s="403"/>
      <c r="W4374" s="403"/>
      <c r="X4374" s="403"/>
      <c r="Y4374" s="400"/>
      <c r="Z4374" s="400"/>
      <c r="AA4374" s="400"/>
      <c r="AB4374" s="400"/>
      <c r="AC4374" s="400"/>
      <c r="AD4374" s="400"/>
      <c r="AE4374" s="400"/>
      <c r="AF4374" s="400"/>
      <c r="AG4374" s="408"/>
      <c r="AH4374" s="400"/>
      <c r="AI4374" s="400"/>
      <c r="AJ4374" s="400"/>
      <c r="AK4374" s="400"/>
      <c r="AL4374" s="6"/>
      <c r="AM4374" s="6"/>
      <c r="AN4374" s="8"/>
    </row>
    <row r="4375" spans="1:40">
      <c r="A4375" s="725"/>
      <c r="B4375" s="727"/>
      <c r="C4375" s="726"/>
      <c r="D4375" s="726"/>
      <c r="E4375" s="400"/>
      <c r="F4375" s="401"/>
      <c r="G4375" s="400"/>
      <c r="H4375" s="400"/>
      <c r="I4375" s="400"/>
      <c r="J4375" s="409"/>
      <c r="K4375" s="400"/>
      <c r="L4375" s="400"/>
      <c r="M4375" s="400"/>
      <c r="N4375" s="400"/>
      <c r="O4375" s="400"/>
      <c r="P4375" s="400"/>
      <c r="Q4375" s="400"/>
      <c r="R4375" s="400"/>
      <c r="S4375" s="400"/>
      <c r="T4375" s="400"/>
      <c r="V4375" s="403"/>
      <c r="W4375" s="403"/>
      <c r="X4375" s="403"/>
      <c r="Y4375" s="400"/>
      <c r="Z4375" s="400"/>
      <c r="AA4375" s="400"/>
      <c r="AB4375" s="400"/>
      <c r="AC4375" s="400"/>
      <c r="AD4375" s="400"/>
      <c r="AE4375" s="400"/>
      <c r="AF4375" s="400"/>
      <c r="AG4375" s="408"/>
      <c r="AH4375" s="400"/>
      <c r="AI4375" s="400"/>
      <c r="AJ4375" s="400"/>
      <c r="AK4375" s="400"/>
      <c r="AL4375" s="6"/>
      <c r="AM4375" s="6"/>
      <c r="AN4375" s="8"/>
    </row>
    <row r="4376" spans="1:40">
      <c r="A4376" s="725"/>
      <c r="B4376" s="727"/>
      <c r="C4376" s="726"/>
      <c r="D4376" s="726"/>
      <c r="E4376" s="400"/>
      <c r="F4376" s="401"/>
      <c r="G4376" s="400"/>
      <c r="H4376" s="400"/>
      <c r="I4376" s="400"/>
      <c r="J4376" s="409"/>
      <c r="K4376" s="400"/>
      <c r="L4376" s="400"/>
      <c r="M4376" s="400"/>
      <c r="N4376" s="400"/>
      <c r="O4376" s="400"/>
      <c r="P4376" s="400"/>
      <c r="Q4376" s="400"/>
      <c r="R4376" s="400"/>
      <c r="S4376" s="400"/>
      <c r="T4376" s="400"/>
      <c r="V4376" s="403"/>
      <c r="W4376" s="403"/>
      <c r="X4376" s="403"/>
      <c r="Y4376" s="400"/>
      <c r="Z4376" s="400"/>
      <c r="AA4376" s="400"/>
      <c r="AB4376" s="400"/>
      <c r="AC4376" s="400"/>
      <c r="AD4376" s="400"/>
      <c r="AE4376" s="400"/>
      <c r="AF4376" s="400"/>
      <c r="AG4376" s="408"/>
      <c r="AH4376" s="400"/>
      <c r="AI4376" s="400"/>
      <c r="AJ4376" s="400"/>
      <c r="AK4376" s="400"/>
      <c r="AL4376" s="6"/>
      <c r="AM4376" s="6"/>
      <c r="AN4376" s="8"/>
    </row>
    <row r="4377" spans="1:40">
      <c r="A4377" s="725"/>
      <c r="B4377" s="727"/>
      <c r="C4377" s="726"/>
      <c r="D4377" s="726"/>
      <c r="E4377" s="400"/>
      <c r="F4377" s="401"/>
      <c r="G4377" s="400"/>
      <c r="H4377" s="400"/>
      <c r="I4377" s="400"/>
      <c r="J4377" s="409"/>
      <c r="K4377" s="400"/>
      <c r="L4377" s="400"/>
      <c r="M4377" s="400"/>
      <c r="N4377" s="400"/>
      <c r="O4377" s="400"/>
      <c r="P4377" s="400"/>
      <c r="Q4377" s="400"/>
      <c r="R4377" s="400"/>
      <c r="S4377" s="400"/>
      <c r="T4377" s="400"/>
      <c r="V4377" s="403"/>
      <c r="W4377" s="403"/>
      <c r="X4377" s="403"/>
      <c r="Y4377" s="400"/>
      <c r="Z4377" s="400"/>
      <c r="AA4377" s="400"/>
      <c r="AB4377" s="400"/>
      <c r="AC4377" s="400"/>
      <c r="AD4377" s="400"/>
      <c r="AE4377" s="400"/>
      <c r="AF4377" s="400"/>
      <c r="AG4377" s="408"/>
      <c r="AH4377" s="400"/>
      <c r="AI4377" s="400"/>
      <c r="AJ4377" s="400"/>
      <c r="AK4377" s="400"/>
      <c r="AL4377" s="6"/>
      <c r="AM4377" s="6"/>
      <c r="AN4377" s="8"/>
    </row>
    <row r="4378" spans="1:40">
      <c r="A4378" s="725"/>
      <c r="B4378" s="727"/>
      <c r="C4378" s="726"/>
      <c r="D4378" s="726"/>
      <c r="E4378" s="400"/>
      <c r="F4378" s="401"/>
      <c r="G4378" s="400"/>
      <c r="H4378" s="400"/>
      <c r="I4378" s="400"/>
      <c r="J4378" s="409"/>
      <c r="K4378" s="400"/>
      <c r="L4378" s="400"/>
      <c r="M4378" s="400"/>
      <c r="N4378" s="400"/>
      <c r="O4378" s="400"/>
      <c r="P4378" s="400"/>
      <c r="Q4378" s="400"/>
      <c r="R4378" s="400"/>
      <c r="S4378" s="400"/>
      <c r="T4378" s="400"/>
      <c r="V4378" s="403"/>
      <c r="W4378" s="403"/>
      <c r="X4378" s="403"/>
      <c r="Y4378" s="400"/>
      <c r="Z4378" s="400"/>
      <c r="AA4378" s="400"/>
      <c r="AB4378" s="400"/>
      <c r="AC4378" s="400"/>
      <c r="AD4378" s="400"/>
      <c r="AE4378" s="400"/>
      <c r="AF4378" s="400"/>
      <c r="AG4378" s="408"/>
      <c r="AH4378" s="400"/>
      <c r="AI4378" s="400"/>
      <c r="AJ4378" s="400"/>
      <c r="AK4378" s="400"/>
      <c r="AL4378" s="6"/>
      <c r="AM4378" s="6"/>
      <c r="AN4378" s="8"/>
    </row>
    <row r="4379" spans="1:40">
      <c r="A4379" s="725"/>
      <c r="B4379" s="727"/>
      <c r="C4379" s="726"/>
      <c r="D4379" s="726"/>
      <c r="E4379" s="400"/>
      <c r="F4379" s="401"/>
      <c r="G4379" s="400"/>
      <c r="H4379" s="400"/>
      <c r="I4379" s="400"/>
      <c r="J4379" s="409"/>
      <c r="K4379" s="400"/>
      <c r="L4379" s="400"/>
      <c r="M4379" s="400"/>
      <c r="N4379" s="400"/>
      <c r="O4379" s="400"/>
      <c r="P4379" s="400"/>
      <c r="Q4379" s="400"/>
      <c r="R4379" s="400"/>
      <c r="S4379" s="400"/>
      <c r="T4379" s="400"/>
      <c r="V4379" s="403"/>
      <c r="W4379" s="403"/>
      <c r="X4379" s="403"/>
      <c r="Y4379" s="400"/>
      <c r="Z4379" s="400"/>
      <c r="AA4379" s="400"/>
      <c r="AB4379" s="400"/>
      <c r="AC4379" s="400"/>
      <c r="AD4379" s="400"/>
      <c r="AE4379" s="400"/>
      <c r="AF4379" s="400"/>
      <c r="AG4379" s="408"/>
      <c r="AH4379" s="400"/>
      <c r="AI4379" s="400"/>
      <c r="AJ4379" s="400"/>
      <c r="AK4379" s="400"/>
      <c r="AL4379" s="6"/>
      <c r="AM4379" s="6"/>
      <c r="AN4379" s="8"/>
    </row>
    <row r="4380" spans="1:40">
      <c r="A4380" s="725"/>
      <c r="B4380" s="727"/>
      <c r="C4380" s="726"/>
      <c r="D4380" s="726"/>
      <c r="E4380" s="400"/>
      <c r="F4380" s="401"/>
      <c r="G4380" s="400"/>
      <c r="H4380" s="400"/>
      <c r="I4380" s="400"/>
      <c r="J4380" s="409"/>
      <c r="K4380" s="400"/>
      <c r="L4380" s="400"/>
      <c r="M4380" s="400"/>
      <c r="N4380" s="400"/>
      <c r="O4380" s="400"/>
      <c r="P4380" s="400"/>
      <c r="Q4380" s="400"/>
      <c r="R4380" s="400"/>
      <c r="S4380" s="400"/>
      <c r="T4380" s="400"/>
      <c r="V4380" s="403"/>
      <c r="W4380" s="403"/>
      <c r="X4380" s="403"/>
      <c r="Y4380" s="400"/>
      <c r="Z4380" s="400"/>
      <c r="AA4380" s="400"/>
      <c r="AB4380" s="400"/>
      <c r="AC4380" s="400"/>
      <c r="AD4380" s="400"/>
      <c r="AE4380" s="400"/>
      <c r="AF4380" s="400"/>
      <c r="AG4380" s="408"/>
      <c r="AH4380" s="400"/>
      <c r="AI4380" s="400"/>
      <c r="AJ4380" s="400"/>
      <c r="AK4380" s="400"/>
      <c r="AL4380" s="6"/>
      <c r="AM4380" s="6"/>
      <c r="AN4380" s="8"/>
    </row>
    <row r="4381" spans="1:40">
      <c r="A4381" s="725"/>
      <c r="B4381" s="727"/>
      <c r="C4381" s="726"/>
      <c r="D4381" s="726"/>
      <c r="E4381" s="400"/>
      <c r="F4381" s="401"/>
      <c r="G4381" s="400"/>
      <c r="H4381" s="400"/>
      <c r="I4381" s="400"/>
      <c r="J4381" s="409"/>
      <c r="K4381" s="400"/>
      <c r="L4381" s="400"/>
      <c r="M4381" s="400"/>
      <c r="N4381" s="400"/>
      <c r="O4381" s="400"/>
      <c r="P4381" s="400"/>
      <c r="Q4381" s="400"/>
      <c r="R4381" s="400"/>
      <c r="S4381" s="400"/>
      <c r="T4381" s="400"/>
      <c r="V4381" s="403"/>
      <c r="W4381" s="403"/>
      <c r="X4381" s="403"/>
      <c r="Y4381" s="400"/>
      <c r="Z4381" s="400"/>
      <c r="AA4381" s="400"/>
      <c r="AB4381" s="400"/>
      <c r="AC4381" s="400"/>
      <c r="AD4381" s="400"/>
      <c r="AE4381" s="400"/>
      <c r="AF4381" s="400"/>
      <c r="AG4381" s="408"/>
      <c r="AH4381" s="400"/>
      <c r="AI4381" s="400"/>
      <c r="AJ4381" s="400"/>
      <c r="AK4381" s="400"/>
      <c r="AL4381" s="6"/>
      <c r="AM4381" s="6"/>
      <c r="AN4381" s="8"/>
    </row>
    <row r="4382" spans="1:40">
      <c r="A4382" s="725"/>
      <c r="B4382" s="727"/>
      <c r="C4382" s="726"/>
      <c r="D4382" s="726"/>
      <c r="E4382" s="400"/>
      <c r="F4382" s="401"/>
      <c r="G4382" s="400"/>
      <c r="H4382" s="400"/>
      <c r="I4382" s="400"/>
      <c r="J4382" s="409"/>
      <c r="K4382" s="400"/>
      <c r="L4382" s="400"/>
      <c r="M4382" s="400"/>
      <c r="N4382" s="400"/>
      <c r="O4382" s="400"/>
      <c r="P4382" s="400"/>
      <c r="Q4382" s="400"/>
      <c r="R4382" s="400"/>
      <c r="S4382" s="400"/>
      <c r="T4382" s="400"/>
      <c r="V4382" s="403"/>
      <c r="W4382" s="403"/>
      <c r="X4382" s="403"/>
      <c r="Y4382" s="400"/>
      <c r="Z4382" s="400"/>
      <c r="AA4382" s="400"/>
      <c r="AB4382" s="400"/>
      <c r="AC4382" s="400"/>
      <c r="AD4382" s="400"/>
      <c r="AE4382" s="400"/>
      <c r="AF4382" s="400"/>
      <c r="AG4382" s="408"/>
      <c r="AH4382" s="400"/>
      <c r="AI4382" s="400"/>
      <c r="AJ4382" s="400"/>
      <c r="AK4382" s="400"/>
      <c r="AL4382" s="6"/>
      <c r="AM4382" s="6"/>
      <c r="AN4382" s="8"/>
    </row>
    <row r="4383" spans="1:40">
      <c r="A4383" s="725"/>
      <c r="B4383" s="727"/>
      <c r="C4383" s="726"/>
      <c r="D4383" s="726"/>
      <c r="E4383" s="400"/>
      <c r="F4383" s="401"/>
      <c r="G4383" s="400"/>
      <c r="H4383" s="400"/>
      <c r="I4383" s="400"/>
      <c r="J4383" s="409"/>
      <c r="K4383" s="400"/>
      <c r="L4383" s="400"/>
      <c r="M4383" s="400"/>
      <c r="N4383" s="400"/>
      <c r="O4383" s="400"/>
      <c r="P4383" s="400"/>
      <c r="Q4383" s="400"/>
      <c r="R4383" s="400"/>
      <c r="S4383" s="400"/>
      <c r="T4383" s="400"/>
      <c r="V4383" s="403"/>
      <c r="W4383" s="403"/>
      <c r="X4383" s="403"/>
      <c r="Y4383" s="400"/>
      <c r="Z4383" s="400"/>
      <c r="AA4383" s="400"/>
      <c r="AB4383" s="400"/>
      <c r="AC4383" s="400"/>
      <c r="AD4383" s="400"/>
      <c r="AE4383" s="400"/>
      <c r="AF4383" s="400"/>
      <c r="AG4383" s="408"/>
      <c r="AH4383" s="400"/>
      <c r="AI4383" s="400"/>
      <c r="AJ4383" s="400"/>
      <c r="AK4383" s="400"/>
      <c r="AL4383" s="6"/>
      <c r="AM4383" s="6"/>
      <c r="AN4383" s="8"/>
    </row>
    <row r="4384" spans="1:40">
      <c r="A4384" s="725"/>
      <c r="B4384" s="727"/>
      <c r="C4384" s="726"/>
      <c r="D4384" s="726"/>
      <c r="E4384" s="400"/>
      <c r="F4384" s="401"/>
      <c r="G4384" s="400"/>
      <c r="H4384" s="400"/>
      <c r="I4384" s="400"/>
      <c r="J4384" s="409"/>
      <c r="K4384" s="400"/>
      <c r="L4384" s="400"/>
      <c r="M4384" s="400"/>
      <c r="N4384" s="400"/>
      <c r="O4384" s="400"/>
      <c r="P4384" s="400"/>
      <c r="Q4384" s="400"/>
      <c r="R4384" s="400"/>
      <c r="S4384" s="400"/>
      <c r="T4384" s="400"/>
      <c r="V4384" s="403"/>
      <c r="W4384" s="403"/>
      <c r="X4384" s="403"/>
      <c r="Y4384" s="400"/>
      <c r="Z4384" s="400"/>
      <c r="AA4384" s="400"/>
      <c r="AB4384" s="400"/>
      <c r="AC4384" s="400"/>
      <c r="AD4384" s="400"/>
      <c r="AE4384" s="400"/>
      <c r="AF4384" s="400"/>
      <c r="AG4384" s="408"/>
      <c r="AH4384" s="400"/>
      <c r="AI4384" s="400"/>
      <c r="AJ4384" s="400"/>
      <c r="AK4384" s="400"/>
      <c r="AL4384" s="6"/>
      <c r="AM4384" s="6"/>
      <c r="AN4384" s="8"/>
    </row>
    <row r="4385" spans="1:40">
      <c r="A4385" s="725"/>
      <c r="B4385" s="727"/>
      <c r="C4385" s="726"/>
      <c r="D4385" s="726"/>
      <c r="E4385" s="400"/>
      <c r="F4385" s="401"/>
      <c r="G4385" s="400"/>
      <c r="H4385" s="400"/>
      <c r="I4385" s="400"/>
      <c r="J4385" s="409"/>
      <c r="K4385" s="400"/>
      <c r="L4385" s="400"/>
      <c r="M4385" s="400"/>
      <c r="N4385" s="400"/>
      <c r="O4385" s="400"/>
      <c r="P4385" s="400"/>
      <c r="Q4385" s="400"/>
      <c r="R4385" s="400"/>
      <c r="S4385" s="400"/>
      <c r="T4385" s="400"/>
      <c r="V4385" s="403"/>
      <c r="W4385" s="403"/>
      <c r="X4385" s="403"/>
      <c r="Y4385" s="400"/>
      <c r="Z4385" s="400"/>
      <c r="AA4385" s="400"/>
      <c r="AB4385" s="400"/>
      <c r="AC4385" s="400"/>
      <c r="AD4385" s="400"/>
      <c r="AE4385" s="400"/>
      <c r="AF4385" s="400"/>
      <c r="AG4385" s="408"/>
      <c r="AH4385" s="400"/>
      <c r="AI4385" s="400"/>
      <c r="AJ4385" s="400"/>
      <c r="AK4385" s="400"/>
      <c r="AL4385" s="6"/>
      <c r="AM4385" s="6"/>
      <c r="AN4385" s="8"/>
    </row>
    <row r="4386" spans="1:40">
      <c r="A4386" s="725"/>
      <c r="B4386" s="727"/>
      <c r="C4386" s="726"/>
      <c r="D4386" s="726"/>
      <c r="E4386" s="400"/>
      <c r="F4386" s="401"/>
      <c r="G4386" s="400"/>
      <c r="H4386" s="400"/>
      <c r="I4386" s="400"/>
      <c r="J4386" s="409"/>
      <c r="K4386" s="400"/>
      <c r="L4386" s="400"/>
      <c r="M4386" s="400"/>
      <c r="N4386" s="400"/>
      <c r="O4386" s="400"/>
      <c r="P4386" s="400"/>
      <c r="Q4386" s="400"/>
      <c r="R4386" s="400"/>
      <c r="S4386" s="400"/>
      <c r="T4386" s="400"/>
      <c r="V4386" s="403"/>
      <c r="W4386" s="403"/>
      <c r="X4386" s="403"/>
      <c r="Y4386" s="400"/>
      <c r="Z4386" s="400"/>
      <c r="AA4386" s="400"/>
      <c r="AB4386" s="400"/>
      <c r="AC4386" s="400"/>
      <c r="AD4386" s="400"/>
      <c r="AE4386" s="400"/>
      <c r="AF4386" s="400"/>
      <c r="AG4386" s="408"/>
      <c r="AH4386" s="400"/>
      <c r="AI4386" s="400"/>
      <c r="AJ4386" s="400"/>
      <c r="AK4386" s="400"/>
      <c r="AL4386" s="6"/>
      <c r="AM4386" s="6"/>
      <c r="AN4386" s="8"/>
    </row>
    <row r="4387" spans="1:40">
      <c r="A4387" s="725"/>
      <c r="B4387" s="727"/>
      <c r="C4387" s="726"/>
      <c r="D4387" s="726"/>
      <c r="E4387" s="400"/>
      <c r="F4387" s="401"/>
      <c r="G4387" s="400"/>
      <c r="H4387" s="400"/>
      <c r="I4387" s="400"/>
      <c r="J4387" s="409"/>
      <c r="K4387" s="400"/>
      <c r="L4387" s="400"/>
      <c r="M4387" s="400"/>
      <c r="N4387" s="400"/>
      <c r="O4387" s="400"/>
      <c r="P4387" s="400"/>
      <c r="Q4387" s="400"/>
      <c r="R4387" s="400"/>
      <c r="S4387" s="400"/>
      <c r="T4387" s="400"/>
      <c r="V4387" s="403"/>
      <c r="W4387" s="403"/>
      <c r="X4387" s="403"/>
      <c r="Y4387" s="400"/>
      <c r="Z4387" s="400"/>
      <c r="AA4387" s="400"/>
      <c r="AB4387" s="400"/>
      <c r="AC4387" s="400"/>
      <c r="AD4387" s="400"/>
      <c r="AE4387" s="400"/>
      <c r="AF4387" s="400"/>
      <c r="AG4387" s="408"/>
      <c r="AH4387" s="400"/>
      <c r="AI4387" s="400"/>
      <c r="AJ4387" s="400"/>
      <c r="AK4387" s="400"/>
      <c r="AL4387" s="6"/>
      <c r="AM4387" s="6"/>
      <c r="AN4387" s="8"/>
    </row>
    <row r="4388" spans="1:40">
      <c r="A4388" s="725"/>
      <c r="B4388" s="727"/>
      <c r="C4388" s="726"/>
      <c r="D4388" s="726"/>
      <c r="E4388" s="400"/>
      <c r="F4388" s="401"/>
      <c r="G4388" s="400"/>
      <c r="H4388" s="400"/>
      <c r="I4388" s="400"/>
      <c r="J4388" s="409"/>
      <c r="K4388" s="400"/>
      <c r="L4388" s="400"/>
      <c r="M4388" s="400"/>
      <c r="N4388" s="400"/>
      <c r="O4388" s="400"/>
      <c r="P4388" s="400"/>
      <c r="Q4388" s="400"/>
      <c r="R4388" s="400"/>
      <c r="S4388" s="400"/>
      <c r="T4388" s="400"/>
      <c r="V4388" s="403"/>
      <c r="W4388" s="403"/>
      <c r="X4388" s="403"/>
      <c r="Y4388" s="400"/>
      <c r="Z4388" s="400"/>
      <c r="AA4388" s="400"/>
      <c r="AB4388" s="400"/>
      <c r="AC4388" s="400"/>
      <c r="AD4388" s="400"/>
      <c r="AE4388" s="400"/>
      <c r="AF4388" s="400"/>
      <c r="AG4388" s="408"/>
      <c r="AH4388" s="400"/>
      <c r="AI4388" s="400"/>
      <c r="AJ4388" s="400"/>
      <c r="AK4388" s="400"/>
      <c r="AL4388" s="6"/>
      <c r="AM4388" s="6"/>
      <c r="AN4388" s="8"/>
    </row>
    <row r="4389" spans="1:40">
      <c r="A4389" s="725"/>
      <c r="B4389" s="727"/>
      <c r="C4389" s="726"/>
      <c r="D4389" s="726"/>
      <c r="E4389" s="400"/>
      <c r="F4389" s="401"/>
      <c r="G4389" s="400"/>
      <c r="H4389" s="400"/>
      <c r="I4389" s="400"/>
      <c r="J4389" s="409"/>
      <c r="K4389" s="400"/>
      <c r="L4389" s="400"/>
      <c r="M4389" s="400"/>
      <c r="N4389" s="400"/>
      <c r="O4389" s="400"/>
      <c r="P4389" s="400"/>
      <c r="Q4389" s="400"/>
      <c r="R4389" s="400"/>
      <c r="S4389" s="400"/>
      <c r="T4389" s="400"/>
      <c r="V4389" s="403"/>
      <c r="W4389" s="403"/>
      <c r="X4389" s="403"/>
      <c r="Y4389" s="400"/>
      <c r="Z4389" s="400"/>
      <c r="AA4389" s="400"/>
      <c r="AB4389" s="400"/>
      <c r="AC4389" s="400"/>
      <c r="AD4389" s="400"/>
      <c r="AE4389" s="400"/>
      <c r="AF4389" s="400"/>
      <c r="AG4389" s="408"/>
      <c r="AH4389" s="400"/>
      <c r="AI4389" s="400"/>
      <c r="AJ4389" s="400"/>
      <c r="AK4389" s="400"/>
      <c r="AL4389" s="6"/>
      <c r="AM4389" s="6"/>
      <c r="AN4389" s="8"/>
    </row>
    <row r="4390" spans="1:40">
      <c r="A4390" s="725"/>
      <c r="B4390" s="727"/>
      <c r="C4390" s="726"/>
      <c r="D4390" s="726"/>
      <c r="E4390" s="400"/>
      <c r="F4390" s="401"/>
      <c r="G4390" s="400"/>
      <c r="H4390" s="400"/>
      <c r="I4390" s="400"/>
      <c r="J4390" s="409"/>
      <c r="K4390" s="400"/>
      <c r="L4390" s="400"/>
      <c r="M4390" s="400"/>
      <c r="N4390" s="400"/>
      <c r="O4390" s="400"/>
      <c r="P4390" s="400"/>
      <c r="Q4390" s="400"/>
      <c r="R4390" s="400"/>
      <c r="S4390" s="400"/>
      <c r="T4390" s="400"/>
      <c r="V4390" s="403"/>
      <c r="W4390" s="403"/>
      <c r="X4390" s="403"/>
      <c r="Y4390" s="400"/>
      <c r="Z4390" s="400"/>
      <c r="AA4390" s="400"/>
      <c r="AB4390" s="400"/>
      <c r="AC4390" s="400"/>
      <c r="AD4390" s="400"/>
      <c r="AE4390" s="400"/>
      <c r="AF4390" s="400"/>
      <c r="AG4390" s="408"/>
      <c r="AH4390" s="400"/>
      <c r="AI4390" s="400"/>
      <c r="AJ4390" s="400"/>
      <c r="AK4390" s="400"/>
      <c r="AL4390" s="6"/>
      <c r="AM4390" s="6"/>
      <c r="AN4390" s="8"/>
    </row>
    <row r="4391" spans="1:40">
      <c r="A4391" s="725"/>
      <c r="B4391" s="727"/>
      <c r="C4391" s="726"/>
      <c r="D4391" s="726"/>
      <c r="E4391" s="400"/>
      <c r="F4391" s="401"/>
      <c r="G4391" s="400"/>
      <c r="H4391" s="400"/>
      <c r="I4391" s="400"/>
      <c r="J4391" s="409"/>
      <c r="K4391" s="400"/>
      <c r="L4391" s="400"/>
      <c r="M4391" s="400"/>
      <c r="N4391" s="400"/>
      <c r="O4391" s="400"/>
      <c r="P4391" s="400"/>
      <c r="Q4391" s="400"/>
      <c r="R4391" s="400"/>
      <c r="S4391" s="400"/>
      <c r="T4391" s="400"/>
      <c r="V4391" s="403"/>
      <c r="W4391" s="403"/>
      <c r="X4391" s="403"/>
      <c r="Y4391" s="400"/>
      <c r="Z4391" s="400"/>
      <c r="AA4391" s="400"/>
      <c r="AB4391" s="400"/>
      <c r="AC4391" s="400"/>
      <c r="AD4391" s="400"/>
      <c r="AE4391" s="400"/>
      <c r="AF4391" s="400"/>
      <c r="AG4391" s="408"/>
      <c r="AH4391" s="400"/>
      <c r="AI4391" s="400"/>
      <c r="AJ4391" s="400"/>
      <c r="AK4391" s="400"/>
      <c r="AL4391" s="6"/>
      <c r="AM4391" s="6"/>
      <c r="AN4391" s="8"/>
    </row>
    <row r="4392" spans="1:40">
      <c r="A4392" s="725"/>
      <c r="B4392" s="727"/>
      <c r="C4392" s="726"/>
      <c r="D4392" s="726"/>
      <c r="E4392" s="400"/>
      <c r="F4392" s="401"/>
      <c r="G4392" s="400"/>
      <c r="H4392" s="400"/>
      <c r="I4392" s="400"/>
      <c r="J4392" s="409"/>
      <c r="K4392" s="400"/>
      <c r="L4392" s="400"/>
      <c r="M4392" s="400"/>
      <c r="N4392" s="400"/>
      <c r="O4392" s="400"/>
      <c r="P4392" s="400"/>
      <c r="Q4392" s="400"/>
      <c r="R4392" s="400"/>
      <c r="S4392" s="400"/>
      <c r="T4392" s="400"/>
      <c r="V4392" s="403"/>
      <c r="W4392" s="403"/>
      <c r="X4392" s="403"/>
      <c r="Y4392" s="400"/>
      <c r="Z4392" s="400"/>
      <c r="AA4392" s="400"/>
      <c r="AB4392" s="400"/>
      <c r="AC4392" s="400"/>
      <c r="AD4392" s="400"/>
      <c r="AE4392" s="400"/>
      <c r="AF4392" s="400"/>
      <c r="AG4392" s="408"/>
      <c r="AH4392" s="400"/>
      <c r="AI4392" s="400"/>
      <c r="AJ4392" s="400"/>
      <c r="AK4392" s="400"/>
      <c r="AL4392" s="6"/>
      <c r="AM4392" s="6"/>
      <c r="AN4392" s="8"/>
    </row>
    <row r="4393" spans="1:40">
      <c r="A4393" s="725"/>
      <c r="B4393" s="727"/>
      <c r="C4393" s="726"/>
      <c r="D4393" s="726"/>
      <c r="E4393" s="400"/>
      <c r="F4393" s="401"/>
      <c r="G4393" s="400"/>
      <c r="H4393" s="400"/>
      <c r="I4393" s="400"/>
      <c r="J4393" s="409"/>
      <c r="K4393" s="400"/>
      <c r="L4393" s="400"/>
      <c r="M4393" s="400"/>
      <c r="N4393" s="400"/>
      <c r="O4393" s="400"/>
      <c r="P4393" s="400"/>
      <c r="Q4393" s="400"/>
      <c r="R4393" s="400"/>
      <c r="S4393" s="400"/>
      <c r="T4393" s="400"/>
      <c r="V4393" s="403"/>
      <c r="W4393" s="403"/>
      <c r="X4393" s="403"/>
      <c r="Y4393" s="400"/>
      <c r="Z4393" s="400"/>
      <c r="AA4393" s="400"/>
      <c r="AB4393" s="400"/>
      <c r="AC4393" s="400"/>
      <c r="AD4393" s="400"/>
      <c r="AE4393" s="400"/>
      <c r="AF4393" s="400"/>
      <c r="AG4393" s="408"/>
      <c r="AH4393" s="400"/>
      <c r="AI4393" s="400"/>
      <c r="AJ4393" s="400"/>
      <c r="AK4393" s="400"/>
      <c r="AL4393" s="6"/>
      <c r="AM4393" s="6"/>
      <c r="AN4393" s="8"/>
    </row>
    <row r="4394" spans="1:40">
      <c r="A4394" s="725"/>
      <c r="B4394" s="727"/>
      <c r="C4394" s="726"/>
      <c r="D4394" s="726"/>
      <c r="E4394" s="400"/>
      <c r="F4394" s="401"/>
      <c r="G4394" s="400"/>
      <c r="H4394" s="400"/>
      <c r="I4394" s="400"/>
      <c r="J4394" s="409"/>
      <c r="K4394" s="400"/>
      <c r="L4394" s="400"/>
      <c r="M4394" s="400"/>
      <c r="N4394" s="400"/>
      <c r="O4394" s="400"/>
      <c r="P4394" s="400"/>
      <c r="Q4394" s="400"/>
      <c r="R4394" s="400"/>
      <c r="S4394" s="400"/>
      <c r="T4394" s="400"/>
      <c r="V4394" s="403"/>
      <c r="W4394" s="403"/>
      <c r="X4394" s="403"/>
      <c r="Y4394" s="400"/>
      <c r="Z4394" s="400"/>
      <c r="AA4394" s="400"/>
      <c r="AB4394" s="400"/>
      <c r="AC4394" s="400"/>
      <c r="AD4394" s="400"/>
      <c r="AE4394" s="400"/>
      <c r="AF4394" s="400"/>
      <c r="AG4394" s="408"/>
      <c r="AH4394" s="400"/>
      <c r="AI4394" s="400"/>
      <c r="AJ4394" s="400"/>
      <c r="AK4394" s="400"/>
      <c r="AL4394" s="6"/>
      <c r="AM4394" s="6"/>
      <c r="AN4394" s="8"/>
    </row>
    <row r="4395" spans="1:40">
      <c r="A4395" s="725"/>
      <c r="B4395" s="727"/>
      <c r="C4395" s="726"/>
      <c r="D4395" s="726"/>
      <c r="E4395" s="400"/>
      <c r="F4395" s="401"/>
      <c r="G4395" s="400"/>
      <c r="H4395" s="400"/>
      <c r="I4395" s="400"/>
      <c r="J4395" s="409"/>
      <c r="K4395" s="400"/>
      <c r="L4395" s="400"/>
      <c r="M4395" s="400"/>
      <c r="N4395" s="400"/>
      <c r="O4395" s="400"/>
      <c r="P4395" s="400"/>
      <c r="Q4395" s="400"/>
      <c r="R4395" s="400"/>
      <c r="S4395" s="400"/>
      <c r="T4395" s="400"/>
      <c r="W4395" s="403"/>
      <c r="X4395" s="403"/>
      <c r="Y4395" s="400"/>
      <c r="Z4395" s="400"/>
      <c r="AA4395" s="400"/>
      <c r="AB4395" s="400"/>
      <c r="AC4395" s="400"/>
      <c r="AD4395" s="400"/>
      <c r="AE4395" s="400"/>
      <c r="AF4395" s="400"/>
      <c r="AG4395" s="408"/>
      <c r="AH4395" s="400"/>
      <c r="AI4395" s="400"/>
      <c r="AJ4395" s="400"/>
      <c r="AK4395" s="400"/>
      <c r="AL4395" s="6"/>
      <c r="AM4395" s="6"/>
      <c r="AN4395" s="8"/>
    </row>
    <row r="4396" spans="1:40">
      <c r="A4396" s="725"/>
      <c r="B4396" s="727"/>
      <c r="C4396" s="726"/>
      <c r="D4396" s="726"/>
      <c r="E4396" s="400"/>
      <c r="F4396" s="401"/>
      <c r="G4396" s="400"/>
      <c r="H4396" s="400"/>
      <c r="I4396" s="400"/>
      <c r="J4396" s="409"/>
      <c r="K4396" s="400"/>
      <c r="L4396" s="400"/>
      <c r="M4396" s="400"/>
      <c r="N4396" s="400"/>
      <c r="O4396" s="400"/>
      <c r="P4396" s="400"/>
      <c r="Q4396" s="400"/>
      <c r="R4396" s="400"/>
      <c r="S4396" s="400"/>
      <c r="T4396" s="400"/>
      <c r="V4396" s="403"/>
      <c r="W4396" s="403"/>
      <c r="X4396" s="403"/>
      <c r="Y4396" s="400"/>
      <c r="Z4396" s="400"/>
      <c r="AA4396" s="400"/>
      <c r="AB4396" s="400"/>
      <c r="AC4396" s="400"/>
      <c r="AD4396" s="400"/>
      <c r="AE4396" s="400"/>
      <c r="AF4396" s="400"/>
      <c r="AG4396" s="408"/>
      <c r="AH4396" s="400"/>
      <c r="AI4396" s="400"/>
      <c r="AJ4396" s="400"/>
      <c r="AK4396" s="400"/>
      <c r="AL4396" s="6"/>
      <c r="AM4396" s="6"/>
      <c r="AN4396" s="8"/>
    </row>
    <row r="4397" spans="1:40">
      <c r="A4397" s="725"/>
      <c r="B4397" s="727"/>
      <c r="C4397" s="726"/>
      <c r="D4397" s="726"/>
      <c r="E4397" s="400"/>
      <c r="F4397" s="401"/>
      <c r="G4397" s="400"/>
      <c r="H4397" s="400"/>
      <c r="I4397" s="400"/>
      <c r="J4397" s="409"/>
      <c r="K4397" s="400"/>
      <c r="L4397" s="400"/>
      <c r="M4397" s="400"/>
      <c r="N4397" s="400"/>
      <c r="O4397" s="400"/>
      <c r="P4397" s="400"/>
      <c r="Q4397" s="400"/>
      <c r="R4397" s="400"/>
      <c r="S4397" s="400"/>
      <c r="T4397" s="400"/>
      <c r="V4397" s="403"/>
      <c r="W4397" s="403"/>
      <c r="X4397" s="403"/>
      <c r="Y4397" s="400"/>
      <c r="Z4397" s="400"/>
      <c r="AA4397" s="400"/>
      <c r="AB4397" s="400"/>
      <c r="AC4397" s="400"/>
      <c r="AD4397" s="400"/>
      <c r="AE4397" s="400"/>
      <c r="AF4397" s="400"/>
      <c r="AG4397" s="408"/>
      <c r="AH4397" s="400"/>
      <c r="AI4397" s="400"/>
      <c r="AJ4397" s="400"/>
      <c r="AK4397" s="400"/>
      <c r="AL4397" s="6"/>
      <c r="AM4397" s="6"/>
      <c r="AN4397" s="8"/>
    </row>
    <row r="4398" spans="1:40">
      <c r="A4398" s="725"/>
      <c r="B4398" s="727"/>
      <c r="C4398" s="726"/>
      <c r="D4398" s="726"/>
      <c r="E4398" s="400"/>
      <c r="F4398" s="401"/>
      <c r="G4398" s="400"/>
      <c r="H4398" s="400"/>
      <c r="I4398" s="400"/>
      <c r="J4398" s="409"/>
      <c r="K4398" s="400"/>
      <c r="L4398" s="400"/>
      <c r="M4398" s="400"/>
      <c r="N4398" s="400"/>
      <c r="O4398" s="400"/>
      <c r="P4398" s="400"/>
      <c r="Q4398" s="400"/>
      <c r="R4398" s="400"/>
      <c r="S4398" s="400"/>
      <c r="T4398" s="400"/>
      <c r="V4398" s="403"/>
      <c r="W4398" s="403"/>
      <c r="X4398" s="403"/>
      <c r="Y4398" s="400"/>
      <c r="Z4398" s="400"/>
      <c r="AA4398" s="400"/>
      <c r="AB4398" s="400"/>
      <c r="AC4398" s="400"/>
      <c r="AD4398" s="400"/>
      <c r="AE4398" s="400"/>
      <c r="AF4398" s="400"/>
      <c r="AG4398" s="408"/>
      <c r="AH4398" s="400"/>
      <c r="AI4398" s="400"/>
      <c r="AJ4398" s="400"/>
      <c r="AK4398" s="400"/>
      <c r="AL4398" s="6"/>
      <c r="AM4398" s="6"/>
      <c r="AN4398" s="8"/>
    </row>
    <row r="4399" spans="1:40">
      <c r="A4399" s="725"/>
      <c r="B4399" s="727"/>
      <c r="C4399" s="726"/>
      <c r="D4399" s="726"/>
      <c r="E4399" s="400"/>
      <c r="F4399" s="401"/>
      <c r="G4399" s="400"/>
      <c r="H4399" s="400"/>
      <c r="I4399" s="400"/>
      <c r="J4399" s="409"/>
      <c r="K4399" s="400"/>
      <c r="L4399" s="400"/>
      <c r="M4399" s="400"/>
      <c r="N4399" s="400"/>
      <c r="O4399" s="400"/>
      <c r="P4399" s="400"/>
      <c r="Q4399" s="400"/>
      <c r="R4399" s="400"/>
      <c r="S4399" s="400"/>
      <c r="T4399" s="400"/>
      <c r="V4399" s="403"/>
      <c r="W4399" s="403"/>
      <c r="X4399" s="403"/>
      <c r="Y4399" s="400"/>
      <c r="Z4399" s="400"/>
      <c r="AA4399" s="400"/>
      <c r="AB4399" s="400"/>
      <c r="AC4399" s="400"/>
      <c r="AD4399" s="400"/>
      <c r="AE4399" s="400"/>
      <c r="AF4399" s="400"/>
      <c r="AG4399" s="408"/>
      <c r="AH4399" s="400"/>
      <c r="AI4399" s="400"/>
      <c r="AJ4399" s="400"/>
      <c r="AK4399" s="400"/>
      <c r="AL4399" s="6"/>
      <c r="AM4399" s="6"/>
      <c r="AN4399" s="8"/>
    </row>
    <row r="4400" spans="1:40">
      <c r="A4400" s="725"/>
      <c r="B4400" s="727"/>
      <c r="C4400" s="726"/>
      <c r="D4400" s="726"/>
      <c r="E4400" s="400"/>
      <c r="F4400" s="401"/>
      <c r="G4400" s="400"/>
      <c r="H4400" s="400"/>
      <c r="I4400" s="400"/>
      <c r="J4400" s="409"/>
      <c r="K4400" s="400"/>
      <c r="L4400" s="400"/>
      <c r="M4400" s="400"/>
      <c r="N4400" s="400"/>
      <c r="O4400" s="400"/>
      <c r="P4400" s="400"/>
      <c r="Q4400" s="400"/>
      <c r="R4400" s="400"/>
      <c r="S4400" s="400"/>
      <c r="T4400" s="400"/>
      <c r="V4400" s="403"/>
      <c r="W4400" s="403"/>
      <c r="X4400" s="403"/>
      <c r="Y4400" s="400"/>
      <c r="Z4400" s="400"/>
      <c r="AA4400" s="400"/>
      <c r="AB4400" s="400"/>
      <c r="AC4400" s="400"/>
      <c r="AD4400" s="400"/>
      <c r="AE4400" s="400"/>
      <c r="AF4400" s="400"/>
      <c r="AG4400" s="408"/>
      <c r="AH4400" s="400"/>
      <c r="AI4400" s="400"/>
      <c r="AJ4400" s="400"/>
      <c r="AK4400" s="400"/>
      <c r="AL4400" s="6"/>
      <c r="AM4400" s="6"/>
      <c r="AN4400" s="8"/>
    </row>
    <row r="4401" spans="1:40">
      <c r="A4401" s="725"/>
      <c r="B4401" s="727"/>
      <c r="C4401" s="726"/>
      <c r="D4401" s="726"/>
      <c r="E4401" s="400"/>
      <c r="F4401" s="401"/>
      <c r="G4401" s="400"/>
      <c r="H4401" s="400"/>
      <c r="I4401" s="400"/>
      <c r="J4401" s="409"/>
      <c r="K4401" s="400"/>
      <c r="L4401" s="400"/>
      <c r="M4401" s="400"/>
      <c r="N4401" s="400"/>
      <c r="O4401" s="400"/>
      <c r="P4401" s="400"/>
      <c r="Q4401" s="400"/>
      <c r="R4401" s="400"/>
      <c r="S4401" s="400"/>
      <c r="T4401" s="400"/>
      <c r="V4401" s="403"/>
      <c r="W4401" s="403"/>
      <c r="X4401" s="403"/>
      <c r="Y4401" s="400"/>
      <c r="Z4401" s="400"/>
      <c r="AA4401" s="400"/>
      <c r="AB4401" s="400"/>
      <c r="AC4401" s="400"/>
      <c r="AD4401" s="400"/>
      <c r="AE4401" s="400"/>
      <c r="AF4401" s="400"/>
      <c r="AG4401" s="408"/>
      <c r="AH4401" s="400"/>
      <c r="AI4401" s="400"/>
      <c r="AJ4401" s="400"/>
      <c r="AK4401" s="400"/>
      <c r="AL4401" s="6"/>
      <c r="AM4401" s="6"/>
      <c r="AN4401" s="8"/>
    </row>
    <row r="4402" spans="1:40">
      <c r="A4402" s="725"/>
      <c r="B4402" s="727"/>
      <c r="C4402" s="726"/>
      <c r="D4402" s="726"/>
      <c r="E4402" s="400"/>
      <c r="F4402" s="401"/>
      <c r="G4402" s="400"/>
      <c r="H4402" s="400"/>
      <c r="I4402" s="400"/>
      <c r="J4402" s="409"/>
      <c r="K4402" s="400"/>
      <c r="L4402" s="400"/>
      <c r="M4402" s="400"/>
      <c r="N4402" s="400"/>
      <c r="O4402" s="400"/>
      <c r="P4402" s="400"/>
      <c r="Q4402" s="400"/>
      <c r="R4402" s="400"/>
      <c r="S4402" s="400"/>
      <c r="T4402" s="400"/>
      <c r="V4402" s="403"/>
      <c r="W4402" s="403"/>
      <c r="X4402" s="403"/>
      <c r="Y4402" s="400"/>
      <c r="Z4402" s="400"/>
      <c r="AA4402" s="400"/>
      <c r="AB4402" s="400"/>
      <c r="AC4402" s="400"/>
      <c r="AD4402" s="400"/>
      <c r="AE4402" s="400"/>
      <c r="AF4402" s="400"/>
      <c r="AG4402" s="408"/>
      <c r="AH4402" s="400"/>
      <c r="AI4402" s="400"/>
      <c r="AJ4402" s="400"/>
      <c r="AK4402" s="400"/>
      <c r="AL4402" s="6"/>
      <c r="AM4402" s="6"/>
      <c r="AN4402" s="8"/>
    </row>
    <row r="4403" spans="1:40">
      <c r="A4403" s="725"/>
      <c r="B4403" s="727"/>
      <c r="C4403" s="726"/>
      <c r="D4403" s="726"/>
      <c r="E4403" s="400"/>
      <c r="F4403" s="401"/>
      <c r="G4403" s="400"/>
      <c r="H4403" s="400"/>
      <c r="I4403" s="400"/>
      <c r="J4403" s="409"/>
      <c r="K4403" s="400"/>
      <c r="L4403" s="400"/>
      <c r="M4403" s="400"/>
      <c r="N4403" s="400"/>
      <c r="O4403" s="400"/>
      <c r="P4403" s="400"/>
      <c r="Q4403" s="400"/>
      <c r="R4403" s="400"/>
      <c r="S4403" s="400"/>
      <c r="T4403" s="400"/>
      <c r="V4403" s="403"/>
      <c r="W4403" s="403"/>
      <c r="X4403" s="403"/>
      <c r="Y4403" s="400"/>
      <c r="Z4403" s="400"/>
      <c r="AA4403" s="400"/>
      <c r="AB4403" s="400"/>
      <c r="AC4403" s="400"/>
      <c r="AD4403" s="400"/>
      <c r="AE4403" s="400"/>
      <c r="AF4403" s="400"/>
      <c r="AG4403" s="408"/>
      <c r="AH4403" s="400"/>
      <c r="AI4403" s="400"/>
      <c r="AJ4403" s="400"/>
      <c r="AK4403" s="400"/>
      <c r="AL4403" s="6"/>
      <c r="AM4403" s="6"/>
      <c r="AN4403" s="8"/>
    </row>
    <row r="4404" spans="1:40">
      <c r="A4404" s="725"/>
      <c r="B4404" s="727"/>
      <c r="C4404" s="726"/>
      <c r="D4404" s="726"/>
      <c r="E4404" s="400"/>
      <c r="F4404" s="401"/>
      <c r="G4404" s="400"/>
      <c r="H4404" s="400"/>
      <c r="I4404" s="400"/>
      <c r="J4404" s="409"/>
      <c r="K4404" s="400"/>
      <c r="L4404" s="400"/>
      <c r="M4404" s="400"/>
      <c r="N4404" s="400"/>
      <c r="O4404" s="400"/>
      <c r="P4404" s="400"/>
      <c r="Q4404" s="400"/>
      <c r="R4404" s="400"/>
      <c r="S4404" s="400"/>
      <c r="T4404" s="400"/>
      <c r="V4404" s="403"/>
      <c r="W4404" s="403"/>
      <c r="X4404" s="403"/>
      <c r="Y4404" s="400"/>
      <c r="Z4404" s="400"/>
      <c r="AA4404" s="400"/>
      <c r="AB4404" s="400"/>
      <c r="AC4404" s="400"/>
      <c r="AD4404" s="400"/>
      <c r="AE4404" s="400"/>
      <c r="AF4404" s="400"/>
      <c r="AG4404" s="408"/>
      <c r="AH4404" s="400"/>
      <c r="AI4404" s="400"/>
      <c r="AJ4404" s="400"/>
      <c r="AK4404" s="400"/>
      <c r="AL4404" s="6"/>
      <c r="AM4404" s="6"/>
      <c r="AN4404" s="8"/>
    </row>
    <row r="4405" spans="1:40">
      <c r="A4405" s="725"/>
      <c r="B4405" s="727"/>
      <c r="C4405" s="726"/>
      <c r="D4405" s="726"/>
      <c r="E4405" s="400"/>
      <c r="F4405" s="401"/>
      <c r="G4405" s="400"/>
      <c r="H4405" s="400"/>
      <c r="I4405" s="400"/>
      <c r="J4405" s="409"/>
      <c r="K4405" s="400"/>
      <c r="L4405" s="400"/>
      <c r="M4405" s="400"/>
      <c r="N4405" s="400"/>
      <c r="O4405" s="400"/>
      <c r="P4405" s="400"/>
      <c r="Q4405" s="400"/>
      <c r="R4405" s="400"/>
      <c r="S4405" s="400"/>
      <c r="T4405" s="400"/>
      <c r="V4405" s="403"/>
      <c r="W4405" s="403"/>
      <c r="X4405" s="403"/>
      <c r="Y4405" s="400"/>
      <c r="Z4405" s="400"/>
      <c r="AA4405" s="400"/>
      <c r="AB4405" s="400"/>
      <c r="AC4405" s="400"/>
      <c r="AD4405" s="400"/>
      <c r="AE4405" s="400"/>
      <c r="AF4405" s="400"/>
      <c r="AG4405" s="408"/>
      <c r="AH4405" s="400"/>
      <c r="AI4405" s="400"/>
      <c r="AJ4405" s="400"/>
      <c r="AK4405" s="400"/>
      <c r="AL4405" s="6"/>
      <c r="AM4405" s="6"/>
      <c r="AN4405" s="8"/>
    </row>
    <row r="4406" spans="1:40">
      <c r="A4406" s="725"/>
      <c r="B4406" s="727"/>
      <c r="C4406" s="726"/>
      <c r="D4406" s="726"/>
      <c r="E4406" s="400"/>
      <c r="F4406" s="401"/>
      <c r="G4406" s="400"/>
      <c r="H4406" s="400"/>
      <c r="I4406" s="400"/>
      <c r="J4406" s="409"/>
      <c r="K4406" s="400"/>
      <c r="L4406" s="400"/>
      <c r="M4406" s="400"/>
      <c r="N4406" s="400"/>
      <c r="O4406" s="400"/>
      <c r="P4406" s="400"/>
      <c r="Q4406" s="400"/>
      <c r="R4406" s="400"/>
      <c r="S4406" s="400"/>
      <c r="T4406" s="400"/>
      <c r="V4406" s="403"/>
      <c r="W4406" s="403"/>
      <c r="X4406" s="403"/>
      <c r="Y4406" s="400"/>
      <c r="Z4406" s="400"/>
      <c r="AA4406" s="400"/>
      <c r="AB4406" s="400"/>
      <c r="AC4406" s="400"/>
      <c r="AD4406" s="400"/>
      <c r="AE4406" s="400"/>
      <c r="AF4406" s="400"/>
      <c r="AG4406" s="408"/>
      <c r="AH4406" s="400"/>
      <c r="AI4406" s="400"/>
      <c r="AJ4406" s="400"/>
      <c r="AK4406" s="400"/>
      <c r="AL4406" s="6"/>
      <c r="AM4406" s="6"/>
      <c r="AN4406" s="8"/>
    </row>
    <row r="4407" spans="1:40">
      <c r="A4407" s="725"/>
      <c r="B4407" s="727"/>
      <c r="C4407" s="726"/>
      <c r="D4407" s="726"/>
      <c r="E4407" s="400"/>
      <c r="F4407" s="401"/>
      <c r="G4407" s="400"/>
      <c r="H4407" s="400"/>
      <c r="I4407" s="400"/>
      <c r="J4407" s="409"/>
      <c r="K4407" s="400"/>
      <c r="L4407" s="400"/>
      <c r="M4407" s="400"/>
      <c r="N4407" s="400"/>
      <c r="O4407" s="400"/>
      <c r="P4407" s="400"/>
      <c r="Q4407" s="400"/>
      <c r="R4407" s="400"/>
      <c r="S4407" s="400"/>
      <c r="T4407" s="400"/>
      <c r="V4407" s="403"/>
      <c r="W4407" s="403"/>
      <c r="X4407" s="403"/>
      <c r="Y4407" s="400"/>
      <c r="Z4407" s="400"/>
      <c r="AA4407" s="400"/>
      <c r="AB4407" s="400"/>
      <c r="AC4407" s="400"/>
      <c r="AD4407" s="400"/>
      <c r="AE4407" s="400"/>
      <c r="AF4407" s="400"/>
      <c r="AG4407" s="408"/>
      <c r="AH4407" s="400"/>
      <c r="AI4407" s="400"/>
      <c r="AJ4407" s="400"/>
      <c r="AK4407" s="400"/>
      <c r="AL4407" s="6"/>
      <c r="AM4407" s="6"/>
      <c r="AN4407" s="8"/>
    </row>
    <row r="4408" spans="1:40">
      <c r="A4408" s="725"/>
      <c r="B4408" s="727"/>
      <c r="C4408" s="726"/>
      <c r="D4408" s="726"/>
      <c r="E4408" s="400"/>
      <c r="F4408" s="401"/>
      <c r="G4408" s="400"/>
      <c r="H4408" s="400"/>
      <c r="I4408" s="400"/>
      <c r="J4408" s="409"/>
      <c r="K4408" s="400"/>
      <c r="L4408" s="400"/>
      <c r="M4408" s="400"/>
      <c r="N4408" s="400"/>
      <c r="O4408" s="400"/>
      <c r="P4408" s="400"/>
      <c r="Q4408" s="400"/>
      <c r="R4408" s="400"/>
      <c r="S4408" s="400"/>
      <c r="T4408" s="400"/>
      <c r="V4408" s="403"/>
      <c r="W4408" s="403"/>
      <c r="X4408" s="403"/>
      <c r="Y4408" s="400"/>
      <c r="Z4408" s="400"/>
      <c r="AA4408" s="400"/>
      <c r="AB4408" s="400"/>
      <c r="AC4408" s="400"/>
      <c r="AD4408" s="400"/>
      <c r="AE4408" s="400"/>
      <c r="AF4408" s="400"/>
      <c r="AG4408" s="408"/>
      <c r="AH4408" s="400"/>
      <c r="AI4408" s="400"/>
      <c r="AJ4408" s="400"/>
      <c r="AK4408" s="400"/>
      <c r="AL4408" s="6"/>
      <c r="AM4408" s="6"/>
      <c r="AN4408" s="8"/>
    </row>
    <row r="4409" spans="1:40">
      <c r="A4409" s="725"/>
      <c r="B4409" s="727"/>
      <c r="C4409" s="726"/>
      <c r="D4409" s="726"/>
      <c r="E4409" s="400"/>
      <c r="F4409" s="401"/>
      <c r="G4409" s="400"/>
      <c r="H4409" s="400"/>
      <c r="I4409" s="400"/>
      <c r="J4409" s="409"/>
      <c r="K4409" s="400"/>
      <c r="L4409" s="400"/>
      <c r="M4409" s="400"/>
      <c r="N4409" s="400"/>
      <c r="O4409" s="400"/>
      <c r="P4409" s="400"/>
      <c r="Q4409" s="400"/>
      <c r="R4409" s="400"/>
      <c r="S4409" s="400"/>
      <c r="T4409" s="400"/>
      <c r="V4409" s="403"/>
      <c r="W4409" s="403"/>
      <c r="X4409" s="403"/>
      <c r="Y4409" s="400"/>
      <c r="Z4409" s="400"/>
      <c r="AA4409" s="400"/>
      <c r="AB4409" s="400"/>
      <c r="AC4409" s="400"/>
      <c r="AD4409" s="400"/>
      <c r="AE4409" s="400"/>
      <c r="AF4409" s="400"/>
      <c r="AG4409" s="408"/>
      <c r="AH4409" s="400"/>
      <c r="AI4409" s="400"/>
      <c r="AJ4409" s="400"/>
      <c r="AK4409" s="400"/>
      <c r="AL4409" s="6"/>
      <c r="AM4409" s="6"/>
      <c r="AN4409" s="8"/>
    </row>
    <row r="4410" spans="1:40">
      <c r="A4410" s="725"/>
      <c r="B4410" s="727"/>
      <c r="C4410" s="726"/>
      <c r="D4410" s="726"/>
      <c r="E4410" s="400"/>
      <c r="F4410" s="401"/>
      <c r="G4410" s="400"/>
      <c r="H4410" s="400"/>
      <c r="I4410" s="400"/>
      <c r="J4410" s="409"/>
      <c r="K4410" s="400"/>
      <c r="L4410" s="400"/>
      <c r="M4410" s="400"/>
      <c r="N4410" s="400"/>
      <c r="O4410" s="400"/>
      <c r="P4410" s="400"/>
      <c r="Q4410" s="400"/>
      <c r="R4410" s="400"/>
      <c r="S4410" s="400"/>
      <c r="T4410" s="400"/>
      <c r="V4410" s="403"/>
      <c r="W4410" s="403"/>
      <c r="X4410" s="403"/>
      <c r="Y4410" s="400"/>
      <c r="Z4410" s="400"/>
      <c r="AA4410" s="400"/>
      <c r="AB4410" s="400"/>
      <c r="AC4410" s="400"/>
      <c r="AD4410" s="400"/>
      <c r="AE4410" s="400"/>
      <c r="AF4410" s="400"/>
      <c r="AG4410" s="408"/>
      <c r="AH4410" s="400"/>
      <c r="AI4410" s="400"/>
      <c r="AJ4410" s="400"/>
      <c r="AK4410" s="400"/>
      <c r="AL4410" s="6"/>
      <c r="AM4410" s="6"/>
      <c r="AN4410" s="8"/>
    </row>
    <row r="4411" spans="1:40">
      <c r="A4411" s="725"/>
      <c r="B4411" s="727"/>
      <c r="C4411" s="726"/>
      <c r="D4411" s="726"/>
      <c r="E4411" s="400"/>
      <c r="F4411" s="401"/>
      <c r="G4411" s="400"/>
      <c r="H4411" s="400"/>
      <c r="I4411" s="400"/>
      <c r="J4411" s="409"/>
      <c r="K4411" s="400"/>
      <c r="L4411" s="400"/>
      <c r="M4411" s="400"/>
      <c r="N4411" s="400"/>
      <c r="O4411" s="400"/>
      <c r="P4411" s="400"/>
      <c r="Q4411" s="400"/>
      <c r="R4411" s="400"/>
      <c r="S4411" s="400"/>
      <c r="T4411" s="400"/>
      <c r="V4411" s="403"/>
      <c r="W4411" s="403"/>
      <c r="X4411" s="403"/>
      <c r="Y4411" s="400"/>
      <c r="Z4411" s="400"/>
      <c r="AA4411" s="400"/>
      <c r="AB4411" s="400"/>
      <c r="AC4411" s="400"/>
      <c r="AD4411" s="400"/>
      <c r="AE4411" s="400"/>
      <c r="AF4411" s="400"/>
      <c r="AG4411" s="408"/>
      <c r="AH4411" s="400"/>
      <c r="AI4411" s="400"/>
      <c r="AJ4411" s="400"/>
      <c r="AK4411" s="400"/>
      <c r="AL4411" s="6"/>
      <c r="AM4411" s="6"/>
      <c r="AN4411" s="8"/>
    </row>
    <row r="4412" spans="1:40">
      <c r="A4412" s="725"/>
      <c r="B4412" s="727"/>
      <c r="C4412" s="726"/>
      <c r="D4412" s="726"/>
      <c r="E4412" s="400"/>
      <c r="F4412" s="401"/>
      <c r="G4412" s="400"/>
      <c r="H4412" s="400"/>
      <c r="I4412" s="400"/>
      <c r="J4412" s="409"/>
      <c r="K4412" s="400"/>
      <c r="L4412" s="400"/>
      <c r="M4412" s="400"/>
      <c r="N4412" s="400"/>
      <c r="O4412" s="400"/>
      <c r="P4412" s="400"/>
      <c r="Q4412" s="400"/>
      <c r="R4412" s="400"/>
      <c r="S4412" s="400"/>
      <c r="T4412" s="400"/>
      <c r="V4412" s="403"/>
      <c r="W4412" s="403"/>
      <c r="X4412" s="403"/>
      <c r="Y4412" s="400"/>
      <c r="Z4412" s="400"/>
      <c r="AA4412" s="400"/>
      <c r="AB4412" s="400"/>
      <c r="AC4412" s="400"/>
      <c r="AD4412" s="400"/>
      <c r="AE4412" s="400"/>
      <c r="AF4412" s="400"/>
      <c r="AG4412" s="408"/>
      <c r="AH4412" s="400"/>
      <c r="AI4412" s="400"/>
      <c r="AJ4412" s="400"/>
      <c r="AK4412" s="400"/>
      <c r="AL4412" s="6"/>
      <c r="AM4412" s="6"/>
      <c r="AN4412" s="8"/>
    </row>
    <row r="4413" spans="1:40">
      <c r="A4413" s="725"/>
      <c r="B4413" s="727"/>
      <c r="C4413" s="726"/>
      <c r="D4413" s="726"/>
      <c r="E4413" s="400"/>
      <c r="F4413" s="401"/>
      <c r="G4413" s="400"/>
      <c r="H4413" s="400"/>
      <c r="I4413" s="400"/>
      <c r="J4413" s="409"/>
      <c r="K4413" s="400"/>
      <c r="L4413" s="400"/>
      <c r="M4413" s="400"/>
      <c r="N4413" s="400"/>
      <c r="O4413" s="400"/>
      <c r="P4413" s="400"/>
      <c r="Q4413" s="400"/>
      <c r="R4413" s="400"/>
      <c r="S4413" s="400"/>
      <c r="T4413" s="400"/>
      <c r="V4413" s="403"/>
      <c r="W4413" s="403"/>
      <c r="X4413" s="403"/>
      <c r="Y4413" s="400"/>
      <c r="Z4413" s="400"/>
      <c r="AA4413" s="400"/>
      <c r="AB4413" s="400"/>
      <c r="AC4413" s="400"/>
      <c r="AD4413" s="400"/>
      <c r="AE4413" s="400"/>
      <c r="AF4413" s="400"/>
      <c r="AG4413" s="408"/>
      <c r="AH4413" s="400"/>
      <c r="AI4413" s="400"/>
      <c r="AJ4413" s="400"/>
      <c r="AK4413" s="400"/>
      <c r="AL4413" s="6"/>
      <c r="AM4413" s="6"/>
      <c r="AN4413" s="8"/>
    </row>
    <row r="4414" spans="1:40">
      <c r="A4414" s="725"/>
      <c r="B4414" s="727"/>
      <c r="C4414" s="726"/>
      <c r="D4414" s="726"/>
      <c r="E4414" s="400"/>
      <c r="F4414" s="401"/>
      <c r="G4414" s="400"/>
      <c r="H4414" s="400"/>
      <c r="I4414" s="400"/>
      <c r="J4414" s="409"/>
      <c r="K4414" s="400"/>
      <c r="L4414" s="400"/>
      <c r="M4414" s="400"/>
      <c r="N4414" s="400"/>
      <c r="O4414" s="400"/>
      <c r="P4414" s="400"/>
      <c r="Q4414" s="400"/>
      <c r="R4414" s="400"/>
      <c r="S4414" s="400"/>
      <c r="T4414" s="400"/>
      <c r="V4414" s="403"/>
      <c r="W4414" s="403"/>
      <c r="X4414" s="403"/>
      <c r="Y4414" s="400"/>
      <c r="Z4414" s="400"/>
      <c r="AA4414" s="400"/>
      <c r="AB4414" s="400"/>
      <c r="AC4414" s="400"/>
      <c r="AD4414" s="400"/>
      <c r="AE4414" s="400"/>
      <c r="AF4414" s="400"/>
      <c r="AG4414" s="408"/>
      <c r="AH4414" s="400"/>
      <c r="AI4414" s="400"/>
      <c r="AJ4414" s="400"/>
      <c r="AK4414" s="400"/>
      <c r="AL4414" s="6"/>
      <c r="AM4414" s="6"/>
      <c r="AN4414" s="8"/>
    </row>
    <row r="4415" spans="1:40">
      <c r="A4415" s="725"/>
      <c r="B4415" s="727"/>
      <c r="C4415" s="726"/>
      <c r="D4415" s="726"/>
      <c r="E4415" s="400"/>
      <c r="F4415" s="401"/>
      <c r="G4415" s="400"/>
      <c r="H4415" s="400"/>
      <c r="I4415" s="400"/>
      <c r="J4415" s="409"/>
      <c r="K4415" s="400"/>
      <c r="L4415" s="400"/>
      <c r="M4415" s="400"/>
      <c r="N4415" s="400"/>
      <c r="O4415" s="400"/>
      <c r="P4415" s="400"/>
      <c r="Q4415" s="400"/>
      <c r="R4415" s="400"/>
      <c r="S4415" s="400"/>
      <c r="T4415" s="400"/>
      <c r="V4415" s="403"/>
      <c r="W4415" s="403"/>
      <c r="X4415" s="403"/>
      <c r="Y4415" s="400"/>
      <c r="Z4415" s="400"/>
      <c r="AA4415" s="400"/>
      <c r="AB4415" s="400"/>
      <c r="AC4415" s="400"/>
      <c r="AD4415" s="400"/>
      <c r="AE4415" s="400"/>
      <c r="AF4415" s="400"/>
      <c r="AG4415" s="408"/>
      <c r="AH4415" s="400"/>
      <c r="AI4415" s="400"/>
      <c r="AJ4415" s="400"/>
      <c r="AK4415" s="400"/>
      <c r="AL4415" s="6"/>
      <c r="AM4415" s="6"/>
      <c r="AN4415" s="8"/>
    </row>
    <row r="4416" spans="1:40">
      <c r="A4416" s="725"/>
      <c r="B4416" s="727"/>
      <c r="C4416" s="726"/>
      <c r="D4416" s="726"/>
      <c r="E4416" s="400"/>
      <c r="F4416" s="401"/>
      <c r="G4416" s="400"/>
      <c r="H4416" s="400"/>
      <c r="I4416" s="400"/>
      <c r="J4416" s="409"/>
      <c r="K4416" s="400"/>
      <c r="L4416" s="400"/>
      <c r="M4416" s="400"/>
      <c r="N4416" s="400"/>
      <c r="O4416" s="400"/>
      <c r="P4416" s="400"/>
      <c r="Q4416" s="400"/>
      <c r="R4416" s="400"/>
      <c r="S4416" s="400"/>
      <c r="T4416" s="400"/>
      <c r="V4416" s="403"/>
      <c r="W4416" s="403"/>
      <c r="X4416" s="403"/>
      <c r="Y4416" s="400"/>
      <c r="Z4416" s="400"/>
      <c r="AA4416" s="400"/>
      <c r="AB4416" s="400"/>
      <c r="AC4416" s="400"/>
      <c r="AD4416" s="400"/>
      <c r="AE4416" s="400"/>
      <c r="AF4416" s="400"/>
      <c r="AG4416" s="408"/>
      <c r="AH4416" s="400"/>
      <c r="AI4416" s="400"/>
      <c r="AJ4416" s="400"/>
      <c r="AK4416" s="400"/>
      <c r="AL4416" s="6"/>
      <c r="AM4416" s="6"/>
      <c r="AN4416" s="8"/>
    </row>
    <row r="4417" spans="1:40">
      <c r="A4417" s="725"/>
      <c r="B4417" s="727"/>
      <c r="C4417" s="726"/>
      <c r="D4417" s="726"/>
      <c r="E4417" s="400"/>
      <c r="F4417" s="401"/>
      <c r="G4417" s="400"/>
      <c r="H4417" s="400"/>
      <c r="I4417" s="400"/>
      <c r="J4417" s="409"/>
      <c r="K4417" s="400"/>
      <c r="L4417" s="400"/>
      <c r="M4417" s="400"/>
      <c r="N4417" s="400"/>
      <c r="O4417" s="400"/>
      <c r="P4417" s="400"/>
      <c r="Q4417" s="400"/>
      <c r="R4417" s="400"/>
      <c r="S4417" s="400"/>
      <c r="T4417" s="400"/>
      <c r="V4417" s="403"/>
      <c r="W4417" s="403"/>
      <c r="X4417" s="403"/>
      <c r="Y4417" s="400"/>
      <c r="Z4417" s="400"/>
      <c r="AA4417" s="400"/>
      <c r="AB4417" s="400"/>
      <c r="AC4417" s="400"/>
      <c r="AD4417" s="400"/>
      <c r="AE4417" s="400"/>
      <c r="AF4417" s="400"/>
      <c r="AG4417" s="408"/>
      <c r="AH4417" s="400"/>
      <c r="AI4417" s="400"/>
      <c r="AJ4417" s="400"/>
      <c r="AK4417" s="400"/>
      <c r="AL4417" s="6"/>
      <c r="AM4417" s="6"/>
      <c r="AN4417" s="8"/>
    </row>
    <row r="4418" spans="1:40">
      <c r="A4418" s="725"/>
      <c r="B4418" s="727"/>
      <c r="C4418" s="726"/>
      <c r="D4418" s="726"/>
      <c r="E4418" s="400"/>
      <c r="F4418" s="401"/>
      <c r="G4418" s="400"/>
      <c r="H4418" s="400"/>
      <c r="I4418" s="400"/>
      <c r="J4418" s="409"/>
      <c r="K4418" s="400"/>
      <c r="L4418" s="400"/>
      <c r="M4418" s="400"/>
      <c r="N4418" s="400"/>
      <c r="O4418" s="400"/>
      <c r="P4418" s="400"/>
      <c r="Q4418" s="400"/>
      <c r="R4418" s="400"/>
      <c r="S4418" s="400"/>
      <c r="T4418" s="400"/>
      <c r="V4418" s="403"/>
      <c r="W4418" s="403"/>
      <c r="X4418" s="403"/>
      <c r="Y4418" s="400"/>
      <c r="Z4418" s="400"/>
      <c r="AA4418" s="400"/>
      <c r="AB4418" s="400"/>
      <c r="AC4418" s="400"/>
      <c r="AD4418" s="400"/>
      <c r="AE4418" s="400"/>
      <c r="AF4418" s="400"/>
      <c r="AG4418" s="408"/>
      <c r="AH4418" s="400"/>
      <c r="AI4418" s="400"/>
      <c r="AJ4418" s="400"/>
      <c r="AK4418" s="400"/>
      <c r="AL4418" s="6"/>
      <c r="AM4418" s="6"/>
      <c r="AN4418" s="8"/>
    </row>
    <row r="4419" spans="1:40">
      <c r="A4419" s="725"/>
      <c r="B4419" s="727"/>
      <c r="C4419" s="726"/>
      <c r="D4419" s="726"/>
      <c r="E4419" s="400"/>
      <c r="F4419" s="401"/>
      <c r="G4419" s="400"/>
      <c r="H4419" s="400"/>
      <c r="I4419" s="400"/>
      <c r="J4419" s="409"/>
      <c r="K4419" s="400"/>
      <c r="L4419" s="400"/>
      <c r="M4419" s="400"/>
      <c r="N4419" s="400"/>
      <c r="O4419" s="400"/>
      <c r="P4419" s="400"/>
      <c r="Q4419" s="400"/>
      <c r="R4419" s="400"/>
      <c r="S4419" s="400"/>
      <c r="T4419" s="400"/>
      <c r="V4419" s="403"/>
      <c r="W4419" s="403"/>
      <c r="X4419" s="403"/>
      <c r="Y4419" s="400"/>
      <c r="Z4419" s="400"/>
      <c r="AA4419" s="400"/>
      <c r="AB4419" s="400"/>
      <c r="AC4419" s="400"/>
      <c r="AD4419" s="400"/>
      <c r="AE4419" s="400"/>
      <c r="AF4419" s="400"/>
      <c r="AG4419" s="408"/>
      <c r="AH4419" s="400"/>
      <c r="AI4419" s="400"/>
      <c r="AJ4419" s="400"/>
      <c r="AK4419" s="400"/>
      <c r="AL4419" s="6"/>
      <c r="AM4419" s="6"/>
      <c r="AN4419" s="8"/>
    </row>
    <row r="4420" spans="1:40">
      <c r="A4420" s="725"/>
      <c r="B4420" s="727"/>
      <c r="C4420" s="726"/>
      <c r="D4420" s="726"/>
      <c r="E4420" s="400"/>
      <c r="F4420" s="401"/>
      <c r="G4420" s="400"/>
      <c r="H4420" s="400"/>
      <c r="I4420" s="400"/>
      <c r="J4420" s="409"/>
      <c r="K4420" s="400"/>
      <c r="L4420" s="400"/>
      <c r="M4420" s="400"/>
      <c r="N4420" s="400"/>
      <c r="O4420" s="400"/>
      <c r="P4420" s="400"/>
      <c r="Q4420" s="400"/>
      <c r="R4420" s="400"/>
      <c r="S4420" s="400"/>
      <c r="T4420" s="400"/>
      <c r="V4420" s="403"/>
      <c r="W4420" s="403"/>
      <c r="X4420" s="403"/>
      <c r="Y4420" s="400"/>
      <c r="Z4420" s="400"/>
      <c r="AA4420" s="400"/>
      <c r="AB4420" s="400"/>
      <c r="AC4420" s="400"/>
      <c r="AD4420" s="400"/>
      <c r="AE4420" s="400"/>
      <c r="AF4420" s="400"/>
      <c r="AG4420" s="408"/>
      <c r="AH4420" s="400"/>
      <c r="AI4420" s="400"/>
      <c r="AJ4420" s="400"/>
      <c r="AK4420" s="400"/>
      <c r="AL4420" s="6"/>
      <c r="AM4420" s="6"/>
      <c r="AN4420" s="8"/>
    </row>
    <row r="4421" spans="1:40">
      <c r="A4421" s="725"/>
      <c r="B4421" s="727"/>
      <c r="C4421" s="726"/>
      <c r="D4421" s="726"/>
      <c r="E4421" s="400"/>
      <c r="F4421" s="401"/>
      <c r="G4421" s="400"/>
      <c r="H4421" s="400"/>
      <c r="I4421" s="400"/>
      <c r="J4421" s="409"/>
      <c r="K4421" s="400"/>
      <c r="L4421" s="400"/>
      <c r="M4421" s="400"/>
      <c r="N4421" s="400"/>
      <c r="O4421" s="400"/>
      <c r="P4421" s="400"/>
      <c r="Q4421" s="400"/>
      <c r="R4421" s="400"/>
      <c r="S4421" s="400"/>
      <c r="T4421" s="400"/>
      <c r="V4421" s="403"/>
      <c r="W4421" s="403"/>
      <c r="X4421" s="403"/>
      <c r="Y4421" s="400"/>
      <c r="Z4421" s="400"/>
      <c r="AA4421" s="400"/>
      <c r="AB4421" s="400"/>
      <c r="AC4421" s="400"/>
      <c r="AD4421" s="400"/>
      <c r="AE4421" s="400"/>
      <c r="AF4421" s="400"/>
      <c r="AG4421" s="408"/>
      <c r="AH4421" s="400"/>
      <c r="AI4421" s="400"/>
      <c r="AJ4421" s="400"/>
      <c r="AK4421" s="400"/>
      <c r="AL4421" s="6"/>
      <c r="AM4421" s="6"/>
      <c r="AN4421" s="8"/>
    </row>
    <row r="4422" spans="1:40">
      <c r="A4422" s="725"/>
      <c r="B4422" s="727"/>
      <c r="C4422" s="726"/>
      <c r="D4422" s="726"/>
      <c r="E4422" s="400"/>
      <c r="F4422" s="401"/>
      <c r="G4422" s="400"/>
      <c r="H4422" s="400"/>
      <c r="I4422" s="400"/>
      <c r="J4422" s="409"/>
      <c r="K4422" s="400"/>
      <c r="L4422" s="400"/>
      <c r="M4422" s="400"/>
      <c r="N4422" s="400"/>
      <c r="O4422" s="400"/>
      <c r="P4422" s="400"/>
      <c r="Q4422" s="400"/>
      <c r="R4422" s="400"/>
      <c r="S4422" s="400"/>
      <c r="T4422" s="400"/>
      <c r="V4422" s="403"/>
      <c r="W4422" s="403"/>
      <c r="X4422" s="403"/>
      <c r="Y4422" s="400"/>
      <c r="Z4422" s="400"/>
      <c r="AA4422" s="400"/>
      <c r="AB4422" s="400"/>
      <c r="AC4422" s="400"/>
      <c r="AD4422" s="400"/>
      <c r="AE4422" s="400"/>
      <c r="AF4422" s="400"/>
      <c r="AG4422" s="408"/>
      <c r="AH4422" s="400"/>
      <c r="AI4422" s="400"/>
      <c r="AJ4422" s="400"/>
      <c r="AK4422" s="400"/>
      <c r="AL4422" s="6"/>
      <c r="AM4422" s="6"/>
      <c r="AN4422" s="8"/>
    </row>
    <row r="4423" spans="1:40">
      <c r="A4423" s="725"/>
      <c r="B4423" s="727"/>
      <c r="C4423" s="726"/>
      <c r="D4423" s="726"/>
      <c r="E4423" s="400"/>
      <c r="F4423" s="401"/>
      <c r="G4423" s="400"/>
      <c r="H4423" s="400"/>
      <c r="I4423" s="400"/>
      <c r="J4423" s="409"/>
      <c r="K4423" s="400"/>
      <c r="L4423" s="400"/>
      <c r="M4423" s="400"/>
      <c r="N4423" s="400"/>
      <c r="O4423" s="400"/>
      <c r="P4423" s="400"/>
      <c r="Q4423" s="400"/>
      <c r="R4423" s="400"/>
      <c r="S4423" s="400"/>
      <c r="T4423" s="400"/>
      <c r="V4423" s="403"/>
      <c r="W4423" s="403"/>
      <c r="X4423" s="403"/>
      <c r="Y4423" s="400"/>
      <c r="Z4423" s="400"/>
      <c r="AA4423" s="400"/>
      <c r="AB4423" s="400"/>
      <c r="AC4423" s="400"/>
      <c r="AD4423" s="400"/>
      <c r="AE4423" s="400"/>
      <c r="AF4423" s="400"/>
      <c r="AG4423" s="408"/>
      <c r="AH4423" s="400"/>
      <c r="AI4423" s="400"/>
      <c r="AJ4423" s="400"/>
      <c r="AK4423" s="400"/>
      <c r="AL4423" s="6"/>
      <c r="AM4423" s="6"/>
      <c r="AN4423" s="8"/>
    </row>
    <row r="4424" spans="1:40">
      <c r="A4424" s="725"/>
      <c r="B4424" s="727"/>
      <c r="C4424" s="726"/>
      <c r="D4424" s="726"/>
      <c r="E4424" s="400"/>
      <c r="F4424" s="401"/>
      <c r="G4424" s="400"/>
      <c r="H4424" s="400"/>
      <c r="I4424" s="400"/>
      <c r="J4424" s="409"/>
      <c r="K4424" s="400"/>
      <c r="L4424" s="400"/>
      <c r="M4424" s="400"/>
      <c r="N4424" s="400"/>
      <c r="O4424" s="400"/>
      <c r="P4424" s="400"/>
      <c r="Q4424" s="400"/>
      <c r="R4424" s="400"/>
      <c r="S4424" s="400"/>
      <c r="T4424" s="400"/>
      <c r="V4424" s="403"/>
      <c r="W4424" s="403"/>
      <c r="X4424" s="403"/>
      <c r="Y4424" s="400"/>
      <c r="Z4424" s="400"/>
      <c r="AA4424" s="400"/>
      <c r="AB4424" s="400"/>
      <c r="AC4424" s="400"/>
      <c r="AD4424" s="400"/>
      <c r="AE4424" s="400"/>
      <c r="AF4424" s="400"/>
      <c r="AG4424" s="408"/>
      <c r="AH4424" s="400"/>
      <c r="AI4424" s="400"/>
      <c r="AJ4424" s="400"/>
      <c r="AK4424" s="400"/>
      <c r="AL4424" s="6"/>
      <c r="AM4424" s="6"/>
      <c r="AN4424" s="8"/>
    </row>
    <row r="4425" spans="1:40">
      <c r="A4425" s="725"/>
      <c r="B4425" s="727"/>
      <c r="C4425" s="726"/>
      <c r="D4425" s="726"/>
      <c r="E4425" s="400"/>
      <c r="F4425" s="401"/>
      <c r="G4425" s="400"/>
      <c r="H4425" s="400"/>
      <c r="I4425" s="400"/>
      <c r="J4425" s="409"/>
      <c r="K4425" s="400"/>
      <c r="L4425" s="400"/>
      <c r="M4425" s="400"/>
      <c r="N4425" s="400"/>
      <c r="O4425" s="400"/>
      <c r="P4425" s="400"/>
      <c r="Q4425" s="400"/>
      <c r="R4425" s="400"/>
      <c r="S4425" s="400"/>
      <c r="T4425" s="400"/>
      <c r="V4425" s="403"/>
      <c r="W4425" s="403"/>
      <c r="X4425" s="403"/>
      <c r="Y4425" s="400"/>
      <c r="Z4425" s="400"/>
      <c r="AA4425" s="400"/>
      <c r="AB4425" s="400"/>
      <c r="AC4425" s="400"/>
      <c r="AD4425" s="400"/>
      <c r="AE4425" s="400"/>
      <c r="AF4425" s="400"/>
      <c r="AG4425" s="408"/>
      <c r="AH4425" s="400"/>
      <c r="AI4425" s="400"/>
      <c r="AJ4425" s="400"/>
      <c r="AK4425" s="400"/>
      <c r="AL4425" s="6"/>
      <c r="AM4425" s="6"/>
      <c r="AN4425" s="8"/>
    </row>
    <row r="4426" spans="1:40">
      <c r="A4426" s="725"/>
      <c r="B4426" s="727"/>
      <c r="C4426" s="726"/>
      <c r="D4426" s="726"/>
      <c r="E4426" s="400"/>
      <c r="F4426" s="401"/>
      <c r="G4426" s="400"/>
      <c r="H4426" s="400"/>
      <c r="I4426" s="400"/>
      <c r="J4426" s="409"/>
      <c r="K4426" s="400"/>
      <c r="L4426" s="400"/>
      <c r="M4426" s="400"/>
      <c r="N4426" s="400"/>
      <c r="O4426" s="400"/>
      <c r="P4426" s="400"/>
      <c r="Q4426" s="400"/>
      <c r="R4426" s="400"/>
      <c r="S4426" s="400"/>
      <c r="T4426" s="400"/>
      <c r="V4426" s="403"/>
      <c r="W4426" s="403"/>
      <c r="X4426" s="403"/>
      <c r="Y4426" s="400"/>
      <c r="Z4426" s="400"/>
      <c r="AA4426" s="400"/>
      <c r="AB4426" s="400"/>
      <c r="AC4426" s="400"/>
      <c r="AD4426" s="400"/>
      <c r="AE4426" s="400"/>
      <c r="AF4426" s="400"/>
      <c r="AG4426" s="408"/>
      <c r="AH4426" s="400"/>
      <c r="AI4426" s="400"/>
      <c r="AJ4426" s="400"/>
      <c r="AK4426" s="400"/>
      <c r="AL4426" s="6"/>
      <c r="AM4426" s="6"/>
      <c r="AN4426" s="8"/>
    </row>
    <row r="4427" spans="1:40">
      <c r="A4427" s="725"/>
      <c r="B4427" s="727"/>
      <c r="C4427" s="726"/>
      <c r="D4427" s="726"/>
      <c r="E4427" s="400"/>
      <c r="F4427" s="401"/>
      <c r="G4427" s="400"/>
      <c r="H4427" s="400"/>
      <c r="I4427" s="400"/>
      <c r="J4427" s="409"/>
      <c r="K4427" s="400"/>
      <c r="L4427" s="400"/>
      <c r="M4427" s="400"/>
      <c r="N4427" s="400"/>
      <c r="O4427" s="400"/>
      <c r="P4427" s="400"/>
      <c r="Q4427" s="400"/>
      <c r="R4427" s="400"/>
      <c r="S4427" s="400"/>
      <c r="T4427" s="400"/>
      <c r="V4427" s="403"/>
      <c r="W4427" s="403"/>
      <c r="X4427" s="403"/>
      <c r="Y4427" s="400"/>
      <c r="Z4427" s="400"/>
      <c r="AA4427" s="400"/>
      <c r="AB4427" s="400"/>
      <c r="AC4427" s="400"/>
      <c r="AD4427" s="400"/>
      <c r="AE4427" s="400"/>
      <c r="AF4427" s="400"/>
      <c r="AG4427" s="408"/>
      <c r="AH4427" s="400"/>
      <c r="AI4427" s="400"/>
      <c r="AJ4427" s="400"/>
      <c r="AK4427" s="400"/>
      <c r="AL4427" s="6"/>
      <c r="AM4427" s="6"/>
      <c r="AN4427" s="8"/>
    </row>
    <row r="4428" spans="1:40">
      <c r="A4428" s="725"/>
      <c r="B4428" s="727"/>
      <c r="C4428" s="726"/>
      <c r="D4428" s="726"/>
      <c r="E4428" s="400"/>
      <c r="F4428" s="401"/>
      <c r="G4428" s="400"/>
      <c r="H4428" s="400"/>
      <c r="I4428" s="400"/>
      <c r="J4428" s="409"/>
      <c r="K4428" s="400"/>
      <c r="L4428" s="400"/>
      <c r="M4428" s="400"/>
      <c r="N4428" s="400"/>
      <c r="O4428" s="400"/>
      <c r="P4428" s="400"/>
      <c r="Q4428" s="400"/>
      <c r="R4428" s="400"/>
      <c r="S4428" s="400"/>
      <c r="T4428" s="400"/>
      <c r="V4428" s="403"/>
      <c r="W4428" s="403"/>
      <c r="X4428" s="403"/>
      <c r="Y4428" s="400"/>
      <c r="Z4428" s="400"/>
      <c r="AA4428" s="400"/>
      <c r="AB4428" s="400"/>
      <c r="AC4428" s="400"/>
      <c r="AD4428" s="400"/>
      <c r="AE4428" s="400"/>
      <c r="AF4428" s="400"/>
      <c r="AG4428" s="408"/>
      <c r="AH4428" s="400"/>
      <c r="AI4428" s="400"/>
      <c r="AJ4428" s="400"/>
      <c r="AK4428" s="400"/>
      <c r="AL4428" s="6"/>
      <c r="AM4428" s="6"/>
      <c r="AN4428" s="8"/>
    </row>
    <row r="4429" spans="1:40">
      <c r="A4429" s="725"/>
      <c r="B4429" s="727"/>
      <c r="C4429" s="726"/>
      <c r="D4429" s="726"/>
      <c r="E4429" s="400"/>
      <c r="F4429" s="401"/>
      <c r="G4429" s="400"/>
      <c r="H4429" s="400"/>
      <c r="I4429" s="400"/>
      <c r="J4429" s="409"/>
      <c r="K4429" s="400"/>
      <c r="L4429" s="400"/>
      <c r="M4429" s="400"/>
      <c r="N4429" s="400"/>
      <c r="O4429" s="400"/>
      <c r="P4429" s="400"/>
      <c r="Q4429" s="400"/>
      <c r="R4429" s="400"/>
      <c r="S4429" s="400"/>
      <c r="T4429" s="400"/>
      <c r="V4429" s="403"/>
      <c r="W4429" s="403"/>
      <c r="X4429" s="403"/>
      <c r="Y4429" s="400"/>
      <c r="Z4429" s="400"/>
      <c r="AA4429" s="400"/>
      <c r="AB4429" s="400"/>
      <c r="AC4429" s="400"/>
      <c r="AD4429" s="400"/>
      <c r="AE4429" s="400"/>
      <c r="AF4429" s="400"/>
      <c r="AG4429" s="408"/>
      <c r="AH4429" s="400"/>
      <c r="AI4429" s="400"/>
      <c r="AJ4429" s="400"/>
      <c r="AK4429" s="400"/>
      <c r="AL4429" s="6"/>
      <c r="AM4429" s="6"/>
      <c r="AN4429" s="8"/>
    </row>
    <row r="4430" spans="1:40">
      <c r="A4430" s="725"/>
      <c r="B4430" s="727"/>
      <c r="C4430" s="726"/>
      <c r="D4430" s="726"/>
      <c r="E4430" s="400"/>
      <c r="F4430" s="401"/>
      <c r="G4430" s="400"/>
      <c r="H4430" s="400"/>
      <c r="I4430" s="400"/>
      <c r="J4430" s="409"/>
      <c r="K4430" s="400"/>
      <c r="L4430" s="400"/>
      <c r="M4430" s="400"/>
      <c r="N4430" s="400"/>
      <c r="O4430" s="400"/>
      <c r="P4430" s="400"/>
      <c r="Q4430" s="400"/>
      <c r="R4430" s="400"/>
      <c r="S4430" s="400"/>
      <c r="T4430" s="400"/>
      <c r="V4430" s="403"/>
      <c r="W4430" s="403"/>
      <c r="X4430" s="403"/>
      <c r="Y4430" s="400"/>
      <c r="Z4430" s="400"/>
      <c r="AA4430" s="400"/>
      <c r="AB4430" s="400"/>
      <c r="AC4430" s="400"/>
      <c r="AD4430" s="400"/>
      <c r="AE4430" s="400"/>
      <c r="AF4430" s="400"/>
      <c r="AG4430" s="408"/>
      <c r="AH4430" s="400"/>
      <c r="AI4430" s="400"/>
      <c r="AJ4430" s="400"/>
      <c r="AK4430" s="400"/>
      <c r="AL4430" s="6"/>
      <c r="AM4430" s="6"/>
      <c r="AN4430" s="8"/>
    </row>
    <row r="4431" spans="1:40">
      <c r="A4431" s="725"/>
      <c r="B4431" s="727"/>
      <c r="C4431" s="726"/>
      <c r="D4431" s="726"/>
      <c r="E4431" s="400"/>
      <c r="F4431" s="401"/>
      <c r="G4431" s="400"/>
      <c r="H4431" s="400"/>
      <c r="I4431" s="400"/>
      <c r="J4431" s="409"/>
      <c r="K4431" s="400"/>
      <c r="L4431" s="400"/>
      <c r="M4431" s="400"/>
      <c r="N4431" s="400"/>
      <c r="O4431" s="400"/>
      <c r="P4431" s="400"/>
      <c r="Q4431" s="400"/>
      <c r="R4431" s="400"/>
      <c r="S4431" s="400"/>
      <c r="T4431" s="400"/>
      <c r="W4431" s="403"/>
      <c r="X4431" s="403"/>
      <c r="Y4431" s="400"/>
      <c r="Z4431" s="400"/>
      <c r="AA4431" s="400"/>
      <c r="AB4431" s="400"/>
      <c r="AC4431" s="400"/>
      <c r="AD4431" s="400"/>
      <c r="AE4431" s="400"/>
      <c r="AF4431" s="400"/>
      <c r="AG4431" s="408"/>
      <c r="AH4431" s="400"/>
      <c r="AI4431" s="400"/>
      <c r="AJ4431" s="400"/>
      <c r="AK4431" s="400"/>
      <c r="AL4431" s="6"/>
      <c r="AM4431" s="6"/>
      <c r="AN4431" s="8"/>
    </row>
    <row r="4432" spans="1:40">
      <c r="A4432" s="725"/>
      <c r="B4432" s="727"/>
      <c r="C4432" s="726"/>
      <c r="D4432" s="726"/>
      <c r="E4432" s="400"/>
      <c r="F4432" s="401"/>
      <c r="G4432" s="400"/>
      <c r="H4432" s="400"/>
      <c r="I4432" s="400"/>
      <c r="J4432" s="409"/>
      <c r="K4432" s="400"/>
      <c r="L4432" s="400"/>
      <c r="M4432" s="400"/>
      <c r="N4432" s="400"/>
      <c r="O4432" s="400"/>
      <c r="P4432" s="400"/>
      <c r="Q4432" s="400"/>
      <c r="R4432" s="400"/>
      <c r="S4432" s="400"/>
      <c r="T4432" s="400"/>
      <c r="V4432" s="403"/>
      <c r="W4432" s="403"/>
      <c r="X4432" s="403"/>
      <c r="Y4432" s="400"/>
      <c r="Z4432" s="400"/>
      <c r="AA4432" s="400"/>
      <c r="AB4432" s="400"/>
      <c r="AC4432" s="400"/>
      <c r="AD4432" s="400"/>
      <c r="AE4432" s="400"/>
      <c r="AF4432" s="400"/>
      <c r="AG4432" s="408"/>
      <c r="AH4432" s="400"/>
      <c r="AI4432" s="400"/>
      <c r="AJ4432" s="400"/>
      <c r="AK4432" s="400"/>
      <c r="AL4432" s="6"/>
      <c r="AM4432" s="6"/>
      <c r="AN4432" s="8"/>
    </row>
    <row r="4433" spans="1:40">
      <c r="A4433" s="725"/>
      <c r="B4433" s="727"/>
      <c r="C4433" s="726"/>
      <c r="D4433" s="726"/>
      <c r="E4433" s="400"/>
      <c r="F4433" s="401"/>
      <c r="G4433" s="400"/>
      <c r="H4433" s="400"/>
      <c r="I4433" s="400"/>
      <c r="J4433" s="409"/>
      <c r="K4433" s="400"/>
      <c r="L4433" s="400"/>
      <c r="M4433" s="400"/>
      <c r="N4433" s="400"/>
      <c r="O4433" s="400"/>
      <c r="P4433" s="400"/>
      <c r="Q4433" s="400"/>
      <c r="R4433" s="400"/>
      <c r="S4433" s="400"/>
      <c r="T4433" s="400"/>
      <c r="V4433" s="403"/>
      <c r="W4433" s="403"/>
      <c r="X4433" s="403"/>
      <c r="Y4433" s="400"/>
      <c r="Z4433" s="400"/>
      <c r="AA4433" s="400"/>
      <c r="AB4433" s="400"/>
      <c r="AC4433" s="400"/>
      <c r="AD4433" s="400"/>
      <c r="AE4433" s="400"/>
      <c r="AF4433" s="400"/>
      <c r="AG4433" s="408"/>
      <c r="AH4433" s="400"/>
      <c r="AI4433" s="400"/>
      <c r="AJ4433" s="400"/>
      <c r="AK4433" s="400"/>
      <c r="AL4433" s="6"/>
      <c r="AM4433" s="6"/>
      <c r="AN4433" s="8"/>
    </row>
    <row r="4434" spans="1:40">
      <c r="A4434" s="725"/>
      <c r="B4434" s="727"/>
      <c r="C4434" s="726"/>
      <c r="D4434" s="726"/>
      <c r="E4434" s="400"/>
      <c r="F4434" s="401"/>
      <c r="G4434" s="400"/>
      <c r="H4434" s="400"/>
      <c r="I4434" s="400"/>
      <c r="J4434" s="409"/>
      <c r="K4434" s="400"/>
      <c r="L4434" s="400"/>
      <c r="M4434" s="400"/>
      <c r="N4434" s="400"/>
      <c r="O4434" s="400"/>
      <c r="P4434" s="400"/>
      <c r="Q4434" s="400"/>
      <c r="R4434" s="400"/>
      <c r="S4434" s="400"/>
      <c r="T4434" s="400"/>
      <c r="V4434" s="403"/>
      <c r="W4434" s="403"/>
      <c r="X4434" s="403"/>
      <c r="Y4434" s="400"/>
      <c r="Z4434" s="400"/>
      <c r="AA4434" s="400"/>
      <c r="AB4434" s="400"/>
      <c r="AC4434" s="400"/>
      <c r="AD4434" s="400"/>
      <c r="AE4434" s="400"/>
      <c r="AF4434" s="400"/>
      <c r="AG4434" s="408"/>
      <c r="AH4434" s="400"/>
      <c r="AI4434" s="400"/>
      <c r="AJ4434" s="400"/>
      <c r="AK4434" s="400"/>
      <c r="AL4434" s="6"/>
      <c r="AM4434" s="6"/>
      <c r="AN4434" s="8"/>
    </row>
    <row r="4435" spans="1:40">
      <c r="V4435" s="403"/>
    </row>
    <row r="4436" spans="1:40">
      <c r="V4436" s="403"/>
    </row>
    <row r="4437" spans="1:40">
      <c r="V4437" s="403"/>
    </row>
    <row r="4438" spans="1:40">
      <c r="V4438" s="403"/>
    </row>
    <row r="4439" spans="1:40">
      <c r="V4439" s="403"/>
    </row>
    <row r="4440" spans="1:40">
      <c r="V4440" s="403"/>
    </row>
    <row r="4441" spans="1:40">
      <c r="V4441" s="403"/>
    </row>
    <row r="4442" spans="1:40">
      <c r="V4442" s="403"/>
    </row>
    <row r="4443" spans="1:40">
      <c r="V4443" s="403"/>
    </row>
    <row r="4444" spans="1:40">
      <c r="V4444" s="403"/>
    </row>
    <row r="4445" spans="1:40">
      <c r="V4445" s="403"/>
    </row>
    <row r="4446" spans="1:40">
      <c r="V4446" s="403"/>
    </row>
    <row r="4447" spans="1:40">
      <c r="V4447" s="403"/>
    </row>
    <row r="4448" spans="1:40">
      <c r="V4448" s="403"/>
    </row>
    <row r="4449" spans="22:22">
      <c r="V4449" s="403"/>
    </row>
    <row r="4450" spans="22:22">
      <c r="V4450" s="403"/>
    </row>
    <row r="4451" spans="22:22">
      <c r="V4451" s="403"/>
    </row>
    <row r="4452" spans="22:22">
      <c r="V4452" s="403"/>
    </row>
    <row r="4453" spans="22:22">
      <c r="V4453" s="403"/>
    </row>
    <row r="4454" spans="22:22">
      <c r="V4454" s="403"/>
    </row>
    <row r="4455" spans="22:22">
      <c r="V4455" s="403"/>
    </row>
    <row r="4456" spans="22:22">
      <c r="V4456" s="403"/>
    </row>
    <row r="4457" spans="22:22">
      <c r="V4457" s="403"/>
    </row>
    <row r="4458" spans="22:22">
      <c r="V4458" s="403"/>
    </row>
    <row r="4459" spans="22:22">
      <c r="V4459" s="403"/>
    </row>
    <row r="4460" spans="22:22">
      <c r="V4460" s="403"/>
    </row>
    <row r="4461" spans="22:22">
      <c r="V4461" s="403"/>
    </row>
    <row r="4462" spans="22:22">
      <c r="V4462" s="403"/>
    </row>
    <row r="4463" spans="22:22">
      <c r="V4463" s="403"/>
    </row>
    <row r="4464" spans="22:22">
      <c r="V4464" s="403"/>
    </row>
    <row r="4465" spans="22:22">
      <c r="V4465" s="403"/>
    </row>
    <row r="4466" spans="22:22">
      <c r="V4466" s="403"/>
    </row>
    <row r="4467" spans="22:22">
      <c r="V4467" s="403"/>
    </row>
    <row r="4468" spans="22:22">
      <c r="V4468" s="403"/>
    </row>
    <row r="4469" spans="22:22">
      <c r="V4469" s="403"/>
    </row>
    <row r="4470" spans="22:22">
      <c r="V4470" s="403"/>
    </row>
    <row r="4471" spans="22:22">
      <c r="V4471" s="403"/>
    </row>
    <row r="4472" spans="22:22">
      <c r="V4472" s="403"/>
    </row>
    <row r="4473" spans="22:22">
      <c r="V4473" s="403"/>
    </row>
    <row r="4474" spans="22:22">
      <c r="V4474" s="403"/>
    </row>
    <row r="4475" spans="22:22">
      <c r="V4475" s="403"/>
    </row>
    <row r="4476" spans="22:22">
      <c r="V4476" s="403"/>
    </row>
    <row r="4477" spans="22:22">
      <c r="V4477" s="403"/>
    </row>
    <row r="4478" spans="22:22">
      <c r="V4478" s="403"/>
    </row>
    <row r="4479" spans="22:22">
      <c r="V4479" s="403"/>
    </row>
    <row r="4480" spans="22:22">
      <c r="V4480" s="403"/>
    </row>
    <row r="4481" spans="22:22">
      <c r="V4481" s="403"/>
    </row>
    <row r="4482" spans="22:22">
      <c r="V4482" s="403"/>
    </row>
    <row r="4483" spans="22:22">
      <c r="V4483" s="403"/>
    </row>
    <row r="4484" spans="22:22">
      <c r="V4484" s="403"/>
    </row>
    <row r="4485" spans="22:22">
      <c r="V4485" s="403"/>
    </row>
    <row r="4486" spans="22:22">
      <c r="V4486" s="403"/>
    </row>
    <row r="4487" spans="22:22">
      <c r="V4487" s="403"/>
    </row>
    <row r="4488" spans="22:22">
      <c r="V4488" s="403"/>
    </row>
    <row r="4489" spans="22:22">
      <c r="V4489" s="403"/>
    </row>
    <row r="4490" spans="22:22">
      <c r="V4490" s="403"/>
    </row>
    <row r="4491" spans="22:22">
      <c r="V4491" s="403"/>
    </row>
    <row r="4492" spans="22:22">
      <c r="V4492" s="403"/>
    </row>
    <row r="4493" spans="22:22">
      <c r="V4493" s="403"/>
    </row>
    <row r="4494" spans="22:22">
      <c r="V4494" s="403"/>
    </row>
    <row r="4495" spans="22:22">
      <c r="V4495" s="403"/>
    </row>
    <row r="4496" spans="22:22">
      <c r="V4496" s="403"/>
    </row>
    <row r="4497" spans="22:22">
      <c r="V4497" s="403"/>
    </row>
    <row r="4498" spans="22:22">
      <c r="V4498" s="403"/>
    </row>
    <row r="4499" spans="22:22">
      <c r="V4499" s="403"/>
    </row>
    <row r="4500" spans="22:22">
      <c r="V4500" s="403"/>
    </row>
    <row r="4501" spans="22:22">
      <c r="V4501" s="403"/>
    </row>
    <row r="4502" spans="22:22">
      <c r="V4502" s="403"/>
    </row>
    <row r="4503" spans="22:22">
      <c r="V4503" s="403"/>
    </row>
    <row r="4504" spans="22:22">
      <c r="V4504" s="403"/>
    </row>
    <row r="4506" spans="22:22">
      <c r="V4506" s="403"/>
    </row>
    <row r="4507" spans="22:22">
      <c r="V4507" s="403"/>
    </row>
    <row r="4508" spans="22:22">
      <c r="V4508" s="403"/>
    </row>
    <row r="4509" spans="22:22">
      <c r="V4509" s="403"/>
    </row>
    <row r="4510" spans="22:22">
      <c r="V4510" s="403"/>
    </row>
    <row r="4511" spans="22:22">
      <c r="V4511" s="403"/>
    </row>
    <row r="4512" spans="22:22">
      <c r="V4512" s="403"/>
    </row>
    <row r="4513" spans="22:22">
      <c r="V4513" s="403"/>
    </row>
    <row r="4514" spans="22:22">
      <c r="V4514" s="403"/>
    </row>
    <row r="4515" spans="22:22">
      <c r="V4515" s="403"/>
    </row>
    <row r="4516" spans="22:22">
      <c r="V4516" s="403"/>
    </row>
    <row r="4517" spans="22:22">
      <c r="V4517" s="403"/>
    </row>
    <row r="4518" spans="22:22">
      <c r="V4518" s="403"/>
    </row>
    <row r="4519" spans="22:22">
      <c r="V4519" s="403"/>
    </row>
    <row r="4520" spans="22:22">
      <c r="V4520" s="403"/>
    </row>
    <row r="4521" spans="22:22">
      <c r="V4521" s="403"/>
    </row>
    <row r="4522" spans="22:22">
      <c r="V4522" s="403"/>
    </row>
    <row r="4523" spans="22:22">
      <c r="V4523" s="403"/>
    </row>
    <row r="4524" spans="22:22">
      <c r="V4524" s="403"/>
    </row>
    <row r="4525" spans="22:22">
      <c r="V4525" s="403"/>
    </row>
    <row r="4526" spans="22:22">
      <c r="V4526" s="403"/>
    </row>
    <row r="4527" spans="22:22">
      <c r="V4527" s="403"/>
    </row>
    <row r="4528" spans="22:22">
      <c r="V4528" s="403"/>
    </row>
    <row r="4529" spans="22:22">
      <c r="V4529" s="403"/>
    </row>
    <row r="4530" spans="22:22">
      <c r="V4530" s="403"/>
    </row>
    <row r="4531" spans="22:22">
      <c r="V4531" s="403"/>
    </row>
    <row r="4532" spans="22:22">
      <c r="V4532" s="403"/>
    </row>
    <row r="4533" spans="22:22">
      <c r="V4533" s="403"/>
    </row>
    <row r="4534" spans="22:22">
      <c r="V4534" s="403"/>
    </row>
    <row r="4535" spans="22:22">
      <c r="V4535" s="403"/>
    </row>
    <row r="4536" spans="22:22">
      <c r="V4536" s="403"/>
    </row>
    <row r="4537" spans="22:22">
      <c r="V4537" s="403"/>
    </row>
    <row r="4538" spans="22:22">
      <c r="V4538" s="403"/>
    </row>
    <row r="4539" spans="22:22">
      <c r="V4539" s="403"/>
    </row>
    <row r="4540" spans="22:22">
      <c r="V4540" s="403"/>
    </row>
    <row r="4541" spans="22:22">
      <c r="V4541" s="403"/>
    </row>
    <row r="4542" spans="22:22">
      <c r="V4542" s="403"/>
    </row>
    <row r="4543" spans="22:22">
      <c r="V4543" s="403"/>
    </row>
    <row r="4544" spans="22:22">
      <c r="V4544" s="403"/>
    </row>
    <row r="4545" spans="22:22">
      <c r="V4545" s="403"/>
    </row>
    <row r="4546" spans="22:22">
      <c r="V4546" s="403"/>
    </row>
    <row r="4547" spans="22:22">
      <c r="V4547" s="403"/>
    </row>
    <row r="4548" spans="22:22">
      <c r="V4548" s="403"/>
    </row>
    <row r="4549" spans="22:22">
      <c r="V4549" s="403"/>
    </row>
    <row r="4550" spans="22:22">
      <c r="V4550" s="403"/>
    </row>
    <row r="4551" spans="22:22">
      <c r="V4551" s="403"/>
    </row>
    <row r="4552" spans="22:22">
      <c r="V4552" s="403"/>
    </row>
    <row r="4553" spans="22:22">
      <c r="V4553" s="403"/>
    </row>
    <row r="4554" spans="22:22">
      <c r="V4554" s="403"/>
    </row>
    <row r="4555" spans="22:22">
      <c r="V4555" s="403"/>
    </row>
    <row r="4556" spans="22:22">
      <c r="V4556" s="403"/>
    </row>
    <row r="4557" spans="22:22">
      <c r="V4557" s="403"/>
    </row>
    <row r="4558" spans="22:22">
      <c r="V4558" s="403"/>
    </row>
    <row r="4559" spans="22:22">
      <c r="V4559" s="403"/>
    </row>
    <row r="4560" spans="22:22">
      <c r="V4560" s="403"/>
    </row>
    <row r="4561" spans="22:22">
      <c r="V4561" s="403"/>
    </row>
    <row r="4562" spans="22:22">
      <c r="V4562" s="403"/>
    </row>
    <row r="4563" spans="22:22">
      <c r="V4563" s="403"/>
    </row>
    <row r="4564" spans="22:22">
      <c r="V4564" s="403"/>
    </row>
    <row r="4565" spans="22:22">
      <c r="V4565" s="403"/>
    </row>
    <row r="4566" spans="22:22">
      <c r="V4566" s="403"/>
    </row>
    <row r="4567" spans="22:22">
      <c r="V4567" s="403"/>
    </row>
    <row r="4568" spans="22:22">
      <c r="V4568" s="403"/>
    </row>
    <row r="4569" spans="22:22">
      <c r="V4569" s="403"/>
    </row>
    <row r="4570" spans="22:22">
      <c r="V4570" s="403"/>
    </row>
    <row r="4571" spans="22:22">
      <c r="V4571" s="403"/>
    </row>
    <row r="4572" spans="22:22">
      <c r="V4572" s="403"/>
    </row>
    <row r="4573" spans="22:22">
      <c r="V4573" s="403"/>
    </row>
  </sheetData>
  <sortState ref="U2:V4571">
    <sortCondition ref="U1:U1048576"/>
  </sortState>
  <conditionalFormatting sqref="U1:V1048576">
    <cfRule type="duplicateValues" dxfId="31" priority="23"/>
  </conditionalFormatting>
  <conditionalFormatting sqref="A213:A347">
    <cfRule type="duplicateValues" dxfId="30" priority="1"/>
  </conditionalFormatting>
  <conditionalFormatting sqref="A363:A410">
    <cfRule type="duplicateValues" dxfId="29" priority="2"/>
  </conditionalFormatting>
  <conditionalFormatting sqref="B376">
    <cfRule type="duplicateValues" dxfId="28" priority="3"/>
  </conditionalFormatting>
  <conditionalFormatting sqref="A411:A450">
    <cfRule type="duplicateValues" dxfId="27" priority="4"/>
  </conditionalFormatting>
  <conditionalFormatting sqref="B411:B450">
    <cfRule type="duplicateValues" dxfId="26" priority="5"/>
  </conditionalFormatting>
  <conditionalFormatting sqref="A451">
    <cfRule type="duplicateValues" dxfId="25" priority="6"/>
  </conditionalFormatting>
  <conditionalFormatting sqref="A452:A458">
    <cfRule type="duplicateValues" dxfId="24" priority="7"/>
  </conditionalFormatting>
  <conditionalFormatting sqref="A459">
    <cfRule type="duplicateValues" dxfId="23" priority="8"/>
  </conditionalFormatting>
  <conditionalFormatting sqref="A460">
    <cfRule type="duplicateValues" dxfId="22" priority="9"/>
  </conditionalFormatting>
  <conditionalFormatting sqref="A461:A466">
    <cfRule type="duplicateValues" dxfId="21" priority="10"/>
  </conditionalFormatting>
  <conditionalFormatting sqref="A467">
    <cfRule type="duplicateValues" dxfId="20" priority="11"/>
  </conditionalFormatting>
  <conditionalFormatting sqref="A468">
    <cfRule type="duplicateValues" dxfId="19" priority="12"/>
  </conditionalFormatting>
  <conditionalFormatting sqref="A469">
    <cfRule type="duplicateValues" dxfId="18" priority="13"/>
  </conditionalFormatting>
  <conditionalFormatting sqref="A470">
    <cfRule type="duplicateValues" dxfId="17" priority="14"/>
  </conditionalFormatting>
  <conditionalFormatting sqref="A471">
    <cfRule type="duplicateValues" dxfId="16" priority="15"/>
  </conditionalFormatting>
  <conditionalFormatting sqref="A472">
    <cfRule type="duplicateValues" dxfId="15" priority="16"/>
  </conditionalFormatting>
  <conditionalFormatting sqref="A77">
    <cfRule type="duplicateValues" dxfId="14" priority="17"/>
  </conditionalFormatting>
  <conditionalFormatting sqref="A77">
    <cfRule type="duplicateValues" dxfId="13" priority="18"/>
  </conditionalFormatting>
  <conditionalFormatting sqref="B77">
    <cfRule type="duplicateValues" dxfId="12" priority="19"/>
  </conditionalFormatting>
  <conditionalFormatting sqref="A348:A410 A1:A76 A473:A1048576 A78:A212">
    <cfRule type="duplicateValues" dxfId="11" priority="20"/>
  </conditionalFormatting>
  <conditionalFormatting sqref="A473:A1048576 A1:A76 A78:A410">
    <cfRule type="duplicateValues" dxfId="10" priority="21"/>
  </conditionalFormatting>
  <conditionalFormatting sqref="B370 B1:B76 B373:B374 B377:B410 B451:B1048576 B78:B368">
    <cfRule type="duplicateValues" dxfId="9" priority="22"/>
  </conditionalFormatting>
  <dataValidations disablePrompts="1" count="1">
    <dataValidation allowBlank="1" showInputMessage="1" showErrorMessage="1" error="želite li promjeniti PoluGod 06 2013" sqref="B376">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85"/>
  <sheetViews>
    <sheetView showGridLines="0" topLeftCell="A67" workbookViewId="0">
      <selection activeCell="D16" sqref="D16"/>
    </sheetView>
  </sheetViews>
  <sheetFormatPr defaultRowHeight="15"/>
  <cols>
    <col min="1" max="1" width="10.28515625" customWidth="1"/>
    <col min="2" max="2" width="42.28515625" customWidth="1"/>
    <col min="3" max="5" width="18.28515625" customWidth="1"/>
    <col min="6" max="6" width="29" bestFit="1" customWidth="1"/>
    <col min="8" max="8" width="20.42578125" bestFit="1" customWidth="1"/>
    <col min="9" max="9" width="49.42578125" customWidth="1"/>
  </cols>
  <sheetData>
    <row r="1" spans="1:2">
      <c r="A1" t="s">
        <v>3602</v>
      </c>
    </row>
    <row r="2" spans="1:2">
      <c r="A2" t="s">
        <v>2808</v>
      </c>
      <c r="B2" t="s">
        <v>2824</v>
      </c>
    </row>
    <row r="3" spans="1:2">
      <c r="A3">
        <v>1</v>
      </c>
      <c r="B3">
        <f>IF('INV01-1'!AW23="","",'INV01-1'!AW23)</f>
        <v>101</v>
      </c>
    </row>
    <row r="4" spans="1:2">
      <c r="A4" t="s">
        <v>3450</v>
      </c>
      <c r="B4">
        <f>IF('INV01-1'!AW25="","",'INV01-1'!AW25)</f>
        <v>102</v>
      </c>
    </row>
    <row r="5" spans="1:2">
      <c r="A5" t="s">
        <v>3451</v>
      </c>
      <c r="B5">
        <f>IF('INV01-1'!AW26="","",'INV01-1'!AW26)</f>
        <v>103</v>
      </c>
    </row>
    <row r="6" spans="1:2">
      <c r="A6" t="s">
        <v>3452</v>
      </c>
      <c r="B6">
        <f>IF('INV01-1'!AW27="","",'INV01-1'!AW27)</f>
        <v>104</v>
      </c>
    </row>
    <row r="7" spans="1:2">
      <c r="A7" t="s">
        <v>3453</v>
      </c>
      <c r="B7">
        <f>IF('INV01-1'!AW28="","",'INV01-1'!AW28)</f>
        <v>105</v>
      </c>
    </row>
    <row r="8" spans="1:2">
      <c r="A8" t="s">
        <v>3454</v>
      </c>
      <c r="B8">
        <f>IF('INV01-1'!AW29="","",'INV01-1'!AW29)</f>
        <v>106</v>
      </c>
    </row>
    <row r="9" spans="1:2">
      <c r="A9" t="s">
        <v>3455</v>
      </c>
      <c r="B9">
        <f>IF('INV01-1'!AW30="","",'INV01-1'!AW30)</f>
        <v>107</v>
      </c>
    </row>
    <row r="10" spans="1:2">
      <c r="A10" t="s">
        <v>3456</v>
      </c>
      <c r="B10">
        <f>IF('INV01-1'!AW31="","",'INV01-1'!AW31)</f>
        <v>108</v>
      </c>
    </row>
    <row r="11" spans="1:2">
      <c r="A11" t="s">
        <v>3457</v>
      </c>
      <c r="B11">
        <f>IF('INV01-1'!AW32="","",'INV01-1'!AW32)</f>
        <v>109</v>
      </c>
    </row>
    <row r="12" spans="1:2">
      <c r="A12" t="s">
        <v>3458</v>
      </c>
      <c r="B12">
        <f>IF('INV01-1'!AW33="","",'INV01-1'!AW33)</f>
        <v>110</v>
      </c>
    </row>
    <row r="13" spans="1:2">
      <c r="A13" t="s">
        <v>3459</v>
      </c>
      <c r="B13">
        <f>IF('INV01-1'!AW34="","",'INV01-1'!AW34)</f>
        <v>111</v>
      </c>
    </row>
    <row r="14" spans="1:2">
      <c r="A14" t="s">
        <v>3460</v>
      </c>
      <c r="B14">
        <f>IF('INV01-1'!AW35="","",'INV01-1'!AW35)</f>
        <v>112</v>
      </c>
    </row>
    <row r="15" spans="1:2">
      <c r="A15" t="s">
        <v>3461</v>
      </c>
      <c r="B15">
        <f>IF('INV01-1'!AW37="","",'INV01-1'!AW37)</f>
        <v>113</v>
      </c>
    </row>
    <row r="16" spans="1:2">
      <c r="A16" t="s">
        <v>3603</v>
      </c>
    </row>
    <row r="17" spans="1:5">
      <c r="A17" t="s">
        <v>2808</v>
      </c>
      <c r="B17" t="s">
        <v>2824</v>
      </c>
    </row>
    <row r="18" spans="1:5">
      <c r="A18" t="s">
        <v>3440</v>
      </c>
      <c r="B18">
        <f>IF('INV01-1'!AW48="","",'INV01-1'!AW48)</f>
        <v>114</v>
      </c>
    </row>
    <row r="19" spans="1:5">
      <c r="A19" t="s">
        <v>3441</v>
      </c>
      <c r="B19">
        <f>IF('INV01-1'!AW50="","",'INV01-1'!AW50)</f>
        <v>115</v>
      </c>
    </row>
    <row r="20" spans="1:5">
      <c r="A20" t="s">
        <v>3443</v>
      </c>
      <c r="B20">
        <f>IF('INV01-1'!AW51="","",'INV01-1'!AW51)</f>
        <v>116</v>
      </c>
    </row>
    <row r="21" spans="1:5">
      <c r="A21" t="s">
        <v>3444</v>
      </c>
      <c r="B21">
        <f>IF('INV01-1'!AW54="","",'INV01-1'!AW54)</f>
        <v>117</v>
      </c>
    </row>
    <row r="22" spans="1:5">
      <c r="A22" t="s">
        <v>3445</v>
      </c>
      <c r="B22">
        <f>IF('INV01-1'!AW59="","",'INV01-1'!AW59)</f>
        <v>118</v>
      </c>
    </row>
    <row r="23" spans="1:5">
      <c r="A23" t="s">
        <v>3604</v>
      </c>
    </row>
    <row r="24" spans="1:5">
      <c r="A24" t="s">
        <v>2808</v>
      </c>
      <c r="B24" t="s">
        <v>2824</v>
      </c>
      <c r="C24" t="s">
        <v>2324</v>
      </c>
      <c r="D24" t="s">
        <v>2325</v>
      </c>
      <c r="E24" t="s">
        <v>2326</v>
      </c>
    </row>
    <row r="25" spans="1:5">
      <c r="A25" t="s">
        <v>3596</v>
      </c>
      <c r="B25">
        <f>IF('INV01-2'!BT5="","",'INV01-2'!BT5)</f>
        <v>301</v>
      </c>
      <c r="C25">
        <f>IF('INV01-2'!BZ5="","",'INV01-2'!BZ5)</f>
        <v>401</v>
      </c>
      <c r="D25">
        <f>IF('INV01-2'!CF5="","",'INV01-2'!CF5)</f>
        <v>501</v>
      </c>
      <c r="E25">
        <f>IF('INV01-2'!CL5="","",'INV01-2'!CL5)</f>
        <v>601</v>
      </c>
    </row>
    <row r="26" spans="1:5">
      <c r="A26" t="s">
        <v>3468</v>
      </c>
      <c r="B26">
        <f>IF('INV01-2'!BT6="","",'INV01-2'!BT6)</f>
        <v>302</v>
      </c>
      <c r="C26">
        <f>IF('INV01-2'!BZ6="","",'INV01-2'!BZ6)</f>
        <v>402</v>
      </c>
      <c r="D26">
        <f>IF('INV01-2'!CF6="","",'INV01-2'!CF6)</f>
        <v>502</v>
      </c>
      <c r="E26">
        <f>IF('INV01-2'!CL6="","",'INV01-2'!CL6)</f>
        <v>602</v>
      </c>
    </row>
    <row r="27" spans="1:5">
      <c r="A27" t="s">
        <v>3470</v>
      </c>
      <c r="B27">
        <f>IF('INV01-2'!BT7="","",'INV01-2'!BT7)</f>
        <v>303</v>
      </c>
      <c r="C27">
        <f>IF('INV01-2'!BZ7="","",'INV01-2'!BZ7)</f>
        <v>403</v>
      </c>
      <c r="D27">
        <f>IF('INV01-2'!CF7="","",'INV01-2'!CF7)</f>
        <v>503</v>
      </c>
      <c r="E27">
        <f>IF('INV01-2'!CL7="","",'INV01-2'!CL7)</f>
        <v>603</v>
      </c>
    </row>
    <row r="28" spans="1:5">
      <c r="A28" t="s">
        <v>3472</v>
      </c>
      <c r="B28">
        <f>IF('INV01-2'!BT8="","",'INV01-2'!BT8)</f>
        <v>304</v>
      </c>
      <c r="C28">
        <f>IF('INV01-2'!BZ8="","",'INV01-2'!BZ8)</f>
        <v>404</v>
      </c>
      <c r="D28">
        <f>IF('INV01-2'!CF8="","",'INV01-2'!CF8)</f>
        <v>504</v>
      </c>
      <c r="E28">
        <f>IF('INV01-2'!CL8="","",'INV01-2'!CL8)</f>
        <v>604</v>
      </c>
    </row>
    <row r="29" spans="1:5">
      <c r="A29" t="s">
        <v>3474</v>
      </c>
      <c r="B29">
        <f>IF('INV01-2'!BT9="","",'INV01-2'!BT9)</f>
        <v>305</v>
      </c>
      <c r="C29">
        <f>IF('INV01-2'!BZ9="","",'INV01-2'!BZ9)</f>
        <v>405</v>
      </c>
      <c r="D29">
        <f>IF('INV01-2'!CF9="","",'INV01-2'!CF9)</f>
        <v>505</v>
      </c>
      <c r="E29">
        <f>IF('INV01-2'!CL9="","",'INV01-2'!CL9)</f>
        <v>605</v>
      </c>
    </row>
    <row r="30" spans="1:5">
      <c r="A30" t="s">
        <v>3476</v>
      </c>
      <c r="B30">
        <f>IF('INV01-2'!BT10="","",'INV01-2'!BT10)</f>
        <v>306</v>
      </c>
      <c r="C30">
        <f>IF('INV01-2'!BZ10="","",'INV01-2'!BZ10)</f>
        <v>406</v>
      </c>
      <c r="D30">
        <f>IF('INV01-2'!CF10="","",'INV01-2'!CF10)</f>
        <v>506</v>
      </c>
      <c r="E30">
        <f>IF('INV01-2'!CL10="","",'INV01-2'!CL10)</f>
        <v>606</v>
      </c>
    </row>
    <row r="31" spans="1:5">
      <c r="A31" t="s">
        <v>3478</v>
      </c>
      <c r="B31">
        <f>IF('INV01-2'!BT11="","",'INV01-2'!BT11)</f>
        <v>307</v>
      </c>
      <c r="C31">
        <f>IF('INV01-2'!BZ11="","",'INV01-2'!BZ11)</f>
        <v>407</v>
      </c>
      <c r="D31" t="str">
        <f>IF('INV01-2'!CF11="","",'INV01-2'!CF11)</f>
        <v>xxxxxxxxxxx</v>
      </c>
      <c r="E31" t="str">
        <f>IF('INV01-2'!CL11="","",'INV01-2'!CL11)</f>
        <v>xxxxxxxxxxx</v>
      </c>
    </row>
    <row r="32" spans="1:5">
      <c r="A32" t="s">
        <v>3480</v>
      </c>
      <c r="B32">
        <f>IF('INV01-2'!BT12="","",'INV01-2'!BT12)</f>
        <v>308</v>
      </c>
      <c r="C32">
        <f>IF('INV01-2'!BZ12="","",'INV01-2'!BZ12)</f>
        <v>408</v>
      </c>
      <c r="D32">
        <f>IF('INV01-2'!CF12="","",'INV01-2'!CF12)</f>
        <v>508</v>
      </c>
      <c r="E32">
        <f>IF('INV01-2'!CL12="","",'INV01-2'!CL12)</f>
        <v>608</v>
      </c>
    </row>
    <row r="33" spans="1:5">
      <c r="A33" t="s">
        <v>3482</v>
      </c>
      <c r="B33">
        <f>IF('INV01-2'!BT13="","",'INV01-2'!BT13)</f>
        <v>309</v>
      </c>
      <c r="C33">
        <f>IF('INV01-2'!BZ13="","",'INV01-2'!BZ13)</f>
        <v>409</v>
      </c>
      <c r="D33">
        <f>IF('INV01-2'!CF13="","",'INV01-2'!CF13)</f>
        <v>509</v>
      </c>
      <c r="E33">
        <f>IF('INV01-2'!CL13="","",'INV01-2'!CL13)</f>
        <v>609</v>
      </c>
    </row>
    <row r="34" spans="1:5">
      <c r="A34" t="s">
        <v>3484</v>
      </c>
      <c r="B34">
        <f>IF('INV01-2'!BT14="","",'INV01-2'!BT14)</f>
        <v>310</v>
      </c>
      <c r="C34">
        <f>IF('INV01-2'!BZ14="","",'INV01-2'!BZ14)</f>
        <v>410</v>
      </c>
      <c r="D34">
        <f>IF('INV01-2'!CF14="","",'INV01-2'!CF14)</f>
        <v>510</v>
      </c>
      <c r="E34">
        <f>IF('INV01-2'!CL14="","",'INV01-2'!CL14)</f>
        <v>610</v>
      </c>
    </row>
    <row r="35" spans="1:5">
      <c r="A35" t="s">
        <v>3486</v>
      </c>
      <c r="B35">
        <f>IF('INV01-2'!BT15="","",'INV01-2'!BT15)</f>
        <v>311</v>
      </c>
      <c r="C35">
        <f>IF('INV01-2'!BZ15="","",'INV01-2'!BZ15)</f>
        <v>411</v>
      </c>
      <c r="D35">
        <f>IF('INV01-2'!CF15="","",'INV01-2'!CF15)</f>
        <v>511</v>
      </c>
      <c r="E35">
        <f>IF('INV01-2'!CL15="","",'INV01-2'!CL15)</f>
        <v>611</v>
      </c>
    </row>
    <row r="36" spans="1:5">
      <c r="A36" t="s">
        <v>3488</v>
      </c>
      <c r="B36">
        <f>IF('INV01-2'!BT16="","",'INV01-2'!BT16)</f>
        <v>312</v>
      </c>
      <c r="C36">
        <f>IF('INV01-2'!BZ16="","",'INV01-2'!BZ16)</f>
        <v>412</v>
      </c>
      <c r="D36">
        <f>IF('INV01-2'!CF16="","",'INV01-2'!CF16)</f>
        <v>512</v>
      </c>
      <c r="E36">
        <f>IF('INV01-2'!CL16="","",'INV01-2'!CL16)</f>
        <v>612</v>
      </c>
    </row>
    <row r="37" spans="1:5">
      <c r="A37" t="s">
        <v>3490</v>
      </c>
      <c r="B37">
        <f>IF('INV01-2'!BT17="","",'INV01-2'!BT17)</f>
        <v>313</v>
      </c>
      <c r="C37">
        <f>IF('INV01-2'!BZ17="","",'INV01-2'!BZ17)</f>
        <v>413</v>
      </c>
      <c r="D37">
        <f>IF('INV01-2'!CF17="","",'INV01-2'!CF17)</f>
        <v>513</v>
      </c>
      <c r="E37">
        <f>IF('INV01-2'!CL17="","",'INV01-2'!CL17)</f>
        <v>613</v>
      </c>
    </row>
    <row r="38" spans="1:5">
      <c r="A38" t="s">
        <v>3492</v>
      </c>
      <c r="B38">
        <f>IF('INV01-2'!BT18="","",'INV01-2'!BT18)</f>
        <v>314</v>
      </c>
      <c r="C38">
        <f>IF('INV01-2'!BZ18="","",'INV01-2'!BZ18)</f>
        <v>414</v>
      </c>
      <c r="D38">
        <f>IF('INV01-2'!CF18="","",'INV01-2'!CF18)</f>
        <v>514</v>
      </c>
      <c r="E38">
        <f>IF('INV01-2'!CL18="","",'INV01-2'!CL18)</f>
        <v>614</v>
      </c>
    </row>
    <row r="39" spans="1:5">
      <c r="A39" t="s">
        <v>3494</v>
      </c>
      <c r="B39">
        <f>IF('INV01-2'!BT19="","",'INV01-2'!BT19)</f>
        <v>315</v>
      </c>
      <c r="C39">
        <f>IF('INV01-2'!BZ19="","",'INV01-2'!BZ19)</f>
        <v>415</v>
      </c>
      <c r="D39">
        <f>IF('INV01-2'!CF19="","",'INV01-2'!CF19)</f>
        <v>515</v>
      </c>
      <c r="E39">
        <f>IF('INV01-2'!CL19="","",'INV01-2'!CL19)</f>
        <v>615</v>
      </c>
    </row>
    <row r="40" spans="1:5">
      <c r="A40" t="s">
        <v>3495</v>
      </c>
      <c r="B40">
        <f>IF('INV01-2'!BT20="","",'INV01-2'!BT20)</f>
        <v>316</v>
      </c>
      <c r="C40">
        <f>IF('INV01-2'!BZ20="","",'INV01-2'!BZ20)</f>
        <v>416</v>
      </c>
      <c r="D40">
        <f>IF('INV01-2'!CF20="","",'INV01-2'!CF20)</f>
        <v>516</v>
      </c>
      <c r="E40">
        <f>IF('INV01-2'!CL20="","",'INV01-2'!CL20)</f>
        <v>616</v>
      </c>
    </row>
    <row r="41" spans="1:5">
      <c r="A41" t="s">
        <v>3497</v>
      </c>
      <c r="B41">
        <f>IF('INV01-2'!BT21="","",'INV01-2'!BT21)</f>
        <v>317</v>
      </c>
      <c r="C41">
        <f>IF('INV01-2'!BZ21="","",'INV01-2'!BZ21)</f>
        <v>417</v>
      </c>
      <c r="D41">
        <f>IF('INV01-2'!CF21="","",'INV01-2'!CF21)</f>
        <v>517</v>
      </c>
      <c r="E41">
        <f>IF('INV01-2'!CL21="","",'INV01-2'!CL21)</f>
        <v>617</v>
      </c>
    </row>
    <row r="42" spans="1:5">
      <c r="A42" t="s">
        <v>3499</v>
      </c>
      <c r="B42">
        <f>IF('INV01-2'!BT22="","",'INV01-2'!BT22)</f>
        <v>318</v>
      </c>
      <c r="C42">
        <f>IF('INV01-2'!BZ22="","",'INV01-2'!BZ22)</f>
        <v>418</v>
      </c>
      <c r="D42">
        <f>IF('INV01-2'!CF22="","",'INV01-2'!CF22)</f>
        <v>518</v>
      </c>
      <c r="E42">
        <f>IF('INV01-2'!CL22="","",'INV01-2'!CL22)</f>
        <v>618</v>
      </c>
    </row>
    <row r="43" spans="1:5">
      <c r="A43" t="s">
        <v>3501</v>
      </c>
      <c r="B43">
        <f>IF('INV01-2'!BT23="","",'INV01-2'!BT23)</f>
        <v>319</v>
      </c>
      <c r="C43">
        <f>IF('INV01-2'!BZ23="","",'INV01-2'!BZ23)</f>
        <v>419</v>
      </c>
      <c r="D43">
        <f>IF('INV01-2'!CF23="","",'INV01-2'!CF23)</f>
        <v>519</v>
      </c>
      <c r="E43">
        <f>IF('INV01-2'!CL23="","",'INV01-2'!CL23)</f>
        <v>619</v>
      </c>
    </row>
    <row r="44" spans="1:5">
      <c r="A44" t="s">
        <v>3503</v>
      </c>
      <c r="B44">
        <f>IF('INV01-2'!BT24="","",'INV01-2'!BT24)</f>
        <v>320</v>
      </c>
      <c r="C44">
        <f>IF('INV01-2'!BZ24="","",'INV01-2'!BZ24)</f>
        <v>420</v>
      </c>
      <c r="D44">
        <f>IF('INV01-2'!CF24="","",'INV01-2'!CF24)</f>
        <v>520</v>
      </c>
      <c r="E44">
        <f>IF('INV01-2'!CL24="","",'INV01-2'!CL24)</f>
        <v>620</v>
      </c>
    </row>
    <row r="45" spans="1:5">
      <c r="A45" t="s">
        <v>3504</v>
      </c>
      <c r="B45">
        <f>IF('INV01-2'!BT25="","",'INV01-2'!BT25)</f>
        <v>321</v>
      </c>
      <c r="C45">
        <f>IF('INV01-2'!BZ25="","",'INV01-2'!BZ25)</f>
        <v>421</v>
      </c>
      <c r="D45">
        <f>IF('INV01-2'!CF25="","",'INV01-2'!CF25)</f>
        <v>521</v>
      </c>
      <c r="E45">
        <f>IF('INV01-2'!CL25="","",'INV01-2'!CL25)</f>
        <v>621</v>
      </c>
    </row>
    <row r="46" spans="1:5">
      <c r="A46" t="s">
        <v>3506</v>
      </c>
      <c r="B46">
        <f>IF('INV01-2'!BT26="","",'INV01-2'!BT26)</f>
        <v>322</v>
      </c>
      <c r="C46">
        <f>IF('INV01-2'!BZ26="","",'INV01-2'!BZ26)</f>
        <v>422</v>
      </c>
      <c r="D46">
        <f>IF('INV01-2'!CF26="","",'INV01-2'!CF26)</f>
        <v>522</v>
      </c>
      <c r="E46">
        <f>IF('INV01-2'!CL26="","",'INV01-2'!CL26)</f>
        <v>622</v>
      </c>
    </row>
    <row r="47" spans="1:5">
      <c r="A47" t="s">
        <v>3508</v>
      </c>
      <c r="B47">
        <f>IF('INV01-2'!BT27="","",'INV01-2'!BT27)</f>
        <v>323</v>
      </c>
      <c r="C47">
        <f>IF('INV01-2'!BZ27="","",'INV01-2'!BZ27)</f>
        <v>423</v>
      </c>
      <c r="D47" t="str">
        <f>IF('INV01-2'!CF27="","",'INV01-2'!CF27)</f>
        <v>xxxxxxxxxxxxx</v>
      </c>
      <c r="E47" t="str">
        <f>IF('INV01-2'!CL27="","",'INV01-2'!CL27)</f>
        <v>xxxxxxxxxxxx</v>
      </c>
    </row>
    <row r="48" spans="1:5">
      <c r="A48" t="s">
        <v>3510</v>
      </c>
      <c r="B48">
        <f>IF('INV01-2'!BT28="","",'INV01-2'!BT28)</f>
        <v>324</v>
      </c>
      <c r="C48">
        <f>IF('INV01-2'!BZ28="","",'INV01-2'!BZ28)</f>
        <v>424</v>
      </c>
      <c r="D48">
        <f>IF('INV01-2'!CF28="","",'INV01-2'!CF28)</f>
        <v>524</v>
      </c>
      <c r="E48">
        <f>IF('INV01-2'!CL28="","",'INV01-2'!CL28)</f>
        <v>624</v>
      </c>
    </row>
    <row r="49" spans="1:5">
      <c r="A49" t="s">
        <v>3512</v>
      </c>
      <c r="B49">
        <f>IF('INV01-2'!BT29="","",'INV01-2'!BT29)</f>
        <v>325</v>
      </c>
      <c r="C49">
        <f>IF('INV01-2'!BZ29="","",'INV01-2'!BZ29)</f>
        <v>425</v>
      </c>
      <c r="D49">
        <f>IF('INV01-2'!CF29="","",'INV01-2'!CF29)</f>
        <v>525</v>
      </c>
      <c r="E49">
        <f>IF('INV01-2'!CL29="","",'INV01-2'!CL29)</f>
        <v>625</v>
      </c>
    </row>
    <row r="50" spans="1:5">
      <c r="A50" t="s">
        <v>3514</v>
      </c>
      <c r="B50">
        <f>IF('INV01-2'!BT30="","",'INV01-2'!BT30)</f>
        <v>326</v>
      </c>
      <c r="C50">
        <f>IF('INV01-2'!BZ30="","",'INV01-2'!BZ30)</f>
        <v>426</v>
      </c>
      <c r="D50">
        <f>IF('INV01-2'!CF30="","",'INV01-2'!CF30)</f>
        <v>526</v>
      </c>
      <c r="E50">
        <f>IF('INV01-2'!CL30="","",'INV01-2'!CL30)</f>
        <v>626</v>
      </c>
    </row>
    <row r="51" spans="1:5">
      <c r="A51" t="s">
        <v>3516</v>
      </c>
      <c r="B51">
        <f>IF('INV01-2'!BT31="","",'INV01-2'!BT31)</f>
        <v>327</v>
      </c>
      <c r="C51">
        <f>IF('INV01-2'!BZ31="","",'INV01-2'!BZ31)</f>
        <v>427</v>
      </c>
      <c r="D51">
        <f>IF('INV01-2'!CF31="","",'INV01-2'!CF31)</f>
        <v>527</v>
      </c>
      <c r="E51">
        <f>IF('INV01-2'!CL31="","",'INV01-2'!CL31)</f>
        <v>627</v>
      </c>
    </row>
    <row r="52" spans="1:5">
      <c r="A52" t="s">
        <v>3518</v>
      </c>
      <c r="B52">
        <f>IF('INV01-2'!BT32="","",'INV01-2'!BT32)</f>
        <v>328</v>
      </c>
      <c r="C52">
        <f>IF('INV01-2'!BZ32="","",'INV01-2'!BZ32)</f>
        <v>428</v>
      </c>
      <c r="D52">
        <f>IF('INV01-2'!CF32="","",'INV01-2'!CF32)</f>
        <v>528</v>
      </c>
      <c r="E52">
        <f>IF('INV01-2'!CL32="","",'INV01-2'!CL32)</f>
        <v>628</v>
      </c>
    </row>
    <row r="53" spans="1:5">
      <c r="A53" t="s">
        <v>3520</v>
      </c>
      <c r="B53">
        <f>IF('INV01-2'!BT33="","",'INV01-2'!BT33)</f>
        <v>329</v>
      </c>
      <c r="C53">
        <f>IF('INV01-2'!BZ33="","",'INV01-2'!BZ33)</f>
        <v>429</v>
      </c>
      <c r="D53">
        <f>IF('INV01-2'!CF33="","",'INV01-2'!CF33)</f>
        <v>529</v>
      </c>
      <c r="E53">
        <f>IF('INV01-2'!CL33="","",'INV01-2'!CL33)</f>
        <v>629</v>
      </c>
    </row>
    <row r="54" spans="1:5">
      <c r="A54" t="s">
        <v>3522</v>
      </c>
      <c r="B54">
        <f>IF('INV01-2'!BT34="","",'INV01-2'!BT34)</f>
        <v>330</v>
      </c>
      <c r="C54">
        <f>IF('INV01-2'!BZ34="","",'INV01-2'!BZ34)</f>
        <v>430</v>
      </c>
      <c r="D54">
        <f>IF('INV01-2'!CF34="","",'INV01-2'!CF34)</f>
        <v>530</v>
      </c>
      <c r="E54">
        <f>IF('INV01-2'!CL34="","",'INV01-2'!CL34)</f>
        <v>630</v>
      </c>
    </row>
    <row r="55" spans="1:5">
      <c r="A55" t="s">
        <v>3524</v>
      </c>
      <c r="B55">
        <f>IF('INV01-2'!BT35="","",'INV01-2'!BT35)</f>
        <v>331</v>
      </c>
      <c r="C55">
        <f>IF('INV01-2'!BZ35="","",'INV01-2'!BZ35)</f>
        <v>431</v>
      </c>
      <c r="D55">
        <f>IF('INV01-2'!CF35="","",'INV01-2'!CF35)</f>
        <v>531</v>
      </c>
      <c r="E55">
        <f>IF('INV01-2'!CL35="","",'INV01-2'!CL35)</f>
        <v>631</v>
      </c>
    </row>
    <row r="56" spans="1:5">
      <c r="A56" t="s">
        <v>3526</v>
      </c>
      <c r="B56">
        <f>IF('INV01-2'!BT36="","",'INV01-2'!BT36)</f>
        <v>332</v>
      </c>
      <c r="C56">
        <f>IF('INV01-2'!BZ36="","",'INV01-2'!BZ36)</f>
        <v>432</v>
      </c>
      <c r="D56">
        <f>IF('INV01-2'!CF36="","",'INV01-2'!CF36)</f>
        <v>532</v>
      </c>
      <c r="E56">
        <f>IF('INV01-2'!CL36="","",'INV01-2'!CL36)</f>
        <v>632</v>
      </c>
    </row>
    <row r="57" spans="1:5">
      <c r="A57" t="s">
        <v>3528</v>
      </c>
      <c r="B57">
        <f>IF('INV01-2'!BT37="","",'INV01-2'!BT37)</f>
        <v>333</v>
      </c>
      <c r="C57">
        <f>IF('INV01-2'!BZ37="","",'INV01-2'!BZ37)</f>
        <v>433</v>
      </c>
      <c r="D57">
        <f>IF('INV01-2'!CF37="","",'INV01-2'!CF37)</f>
        <v>533</v>
      </c>
      <c r="E57">
        <f>IF('INV01-2'!CL37="","",'INV01-2'!CL37)</f>
        <v>633</v>
      </c>
    </row>
    <row r="58" spans="1:5">
      <c r="A58" t="s">
        <v>3530</v>
      </c>
      <c r="B58">
        <f>IF('INV01-2'!BT38="","",'INV01-2'!BT38)</f>
        <v>334</v>
      </c>
      <c r="C58">
        <f>IF('INV01-2'!BZ38="","",'INV01-2'!BZ38)</f>
        <v>434</v>
      </c>
      <c r="D58">
        <f>IF('INV01-2'!CF38="","",'INV01-2'!CF38)</f>
        <v>534</v>
      </c>
      <c r="E58">
        <f>IF('INV01-2'!CL38="","",'INV01-2'!CL38)</f>
        <v>634</v>
      </c>
    </row>
    <row r="59" spans="1:5">
      <c r="A59" t="s">
        <v>3532</v>
      </c>
      <c r="B59">
        <f>IF('INV01-2'!BT39="","",'INV01-2'!BT39)</f>
        <v>335</v>
      </c>
      <c r="C59">
        <f>IF('INV01-2'!BZ39="","",'INV01-2'!BZ39)</f>
        <v>435</v>
      </c>
      <c r="D59">
        <f>IF('INV01-2'!CF39="","",'INV01-2'!CF39)</f>
        <v>535</v>
      </c>
      <c r="E59">
        <f>IF('INV01-2'!CL39="","",'INV01-2'!CL39)</f>
        <v>635</v>
      </c>
    </row>
    <row r="60" spans="1:5">
      <c r="A60" t="s">
        <v>3534</v>
      </c>
      <c r="B60">
        <f>IF('INV01-2'!BT40="","",'INV01-2'!BT40)</f>
        <v>336</v>
      </c>
      <c r="C60">
        <f>IF('INV01-2'!BZ40="","",'INV01-2'!BZ40)</f>
        <v>436</v>
      </c>
      <c r="D60">
        <f>IF('INV01-2'!CF40="","",'INV01-2'!CF40)</f>
        <v>536</v>
      </c>
      <c r="E60">
        <f>IF('INV01-2'!CL40="","",'INV01-2'!CL40)</f>
        <v>636</v>
      </c>
    </row>
    <row r="61" spans="1:5">
      <c r="A61" t="s">
        <v>3536</v>
      </c>
      <c r="B61">
        <f>IF('INV01-2'!BT41="","",'INV01-2'!BT41)</f>
        <v>337</v>
      </c>
      <c r="C61">
        <f>IF('INV01-2'!BZ41="","",'INV01-2'!BZ41)</f>
        <v>437</v>
      </c>
      <c r="D61" t="str">
        <f>IF('INV01-2'!CF41="","",'INV01-2'!CF41)</f>
        <v>xxxxxxxxxxxxx</v>
      </c>
      <c r="E61" t="str">
        <f>IF('INV01-2'!CL41="","",'INV01-2'!CL41)</f>
        <v>xxxxxxxxxxxx</v>
      </c>
    </row>
    <row r="62" spans="1:5">
      <c r="A62" t="s">
        <v>3538</v>
      </c>
      <c r="B62">
        <f>IF('INV01-2'!BT43="","",'INV01-2'!BT43)</f>
        <v>338</v>
      </c>
      <c r="C62">
        <f>IF('INV01-2'!BZ43="","",'INV01-2'!BZ43)</f>
        <v>338</v>
      </c>
      <c r="D62">
        <f>IF('INV01-2'!CF43="","",'INV01-2'!CF43)</f>
        <v>538</v>
      </c>
      <c r="E62">
        <f>IF('INV01-2'!CL43="","",'INV01-2'!CL43)</f>
        <v>638</v>
      </c>
    </row>
    <row r="63" spans="1:5">
      <c r="A63" t="s">
        <v>3539</v>
      </c>
      <c r="B63">
        <f>IF('INV01-2'!BT44="","",'INV01-2'!BT44)</f>
        <v>339</v>
      </c>
      <c r="C63">
        <f>IF('INV01-2'!BZ44="","",'INV01-2'!BZ44)</f>
        <v>339</v>
      </c>
      <c r="D63">
        <f>IF('INV01-2'!CF44="","",'INV01-2'!CF44)</f>
        <v>539</v>
      </c>
      <c r="E63">
        <f>IF('INV01-2'!CL44="","",'INV01-2'!CL44)</f>
        <v>639</v>
      </c>
    </row>
    <row r="64" spans="1:5">
      <c r="A64" t="s">
        <v>3540</v>
      </c>
      <c r="B64">
        <f>IF('INV01-2'!BT45="","",'INV01-2'!BT45)</f>
        <v>340</v>
      </c>
      <c r="C64">
        <f>IF('INV01-2'!BZ45="","",'INV01-2'!BZ45)</f>
        <v>340</v>
      </c>
      <c r="D64">
        <f>IF('INV01-2'!CF45="","",'INV01-2'!CF45)</f>
        <v>540</v>
      </c>
      <c r="E64">
        <f>IF('INV01-2'!CL45="","",'INV01-2'!CL45)</f>
        <v>640</v>
      </c>
    </row>
    <row r="65" spans="1:5">
      <c r="A65" t="s">
        <v>3605</v>
      </c>
    </row>
    <row r="66" spans="1:5">
      <c r="A66" t="s">
        <v>2808</v>
      </c>
      <c r="B66" t="s">
        <v>2824</v>
      </c>
      <c r="C66" t="s">
        <v>2324</v>
      </c>
      <c r="D66" t="s">
        <v>2325</v>
      </c>
      <c r="E66" t="s">
        <v>2326</v>
      </c>
    </row>
    <row r="67" spans="1:5">
      <c r="A67" t="s">
        <v>3554</v>
      </c>
      <c r="B67">
        <f>IF('INV01-2'!AP67="","",'INV01-2'!AP67)</f>
        <v>401</v>
      </c>
      <c r="C67">
        <f>IF('INV01-2'!BD67="","",'INV01-2'!BD67)</f>
        <v>501</v>
      </c>
      <c r="D67">
        <f>IF('INV01-2'!BR67="","",'INV01-2'!BR67)</f>
        <v>601</v>
      </c>
      <c r="E67">
        <f>IF('INV01-2'!CF67="","",'INV01-2'!CF67)</f>
        <v>701</v>
      </c>
    </row>
    <row r="68" spans="1:5">
      <c r="A68" t="s">
        <v>3556</v>
      </c>
      <c r="B68">
        <f>IF('INV01-2'!AP68="","",'INV01-2'!AP68)</f>
        <v>402</v>
      </c>
      <c r="C68">
        <f>IF('INV01-2'!BD68="","",'INV01-2'!BD68)</f>
        <v>502</v>
      </c>
      <c r="D68">
        <f>IF('INV01-2'!BR68="","",'INV01-2'!BR68)</f>
        <v>602</v>
      </c>
      <c r="E68">
        <f>IF('INV01-2'!CF68="","",'INV01-2'!CF68)</f>
        <v>702</v>
      </c>
    </row>
    <row r="69" spans="1:5">
      <c r="A69" t="s">
        <v>3558</v>
      </c>
      <c r="B69">
        <f>IF('INV01-2'!AP69="","",'INV01-2'!AP69)</f>
        <v>403</v>
      </c>
      <c r="C69">
        <f>IF('INV01-2'!BD69="","",'INV01-2'!BD69)</f>
        <v>503</v>
      </c>
      <c r="D69">
        <f>IF('INV01-2'!BR69="","",'INV01-2'!BR69)</f>
        <v>603</v>
      </c>
      <c r="E69">
        <f>IF('INV01-2'!CF69="","",'INV01-2'!CF69)</f>
        <v>703</v>
      </c>
    </row>
    <row r="70" spans="1:5">
      <c r="A70" t="s">
        <v>3560</v>
      </c>
      <c r="B70">
        <f>IF('INV01-2'!AP70="","",'INV01-2'!AP70)</f>
        <v>404</v>
      </c>
      <c r="C70">
        <f>IF('INV01-2'!BD70="","",'INV01-2'!BD70)</f>
        <v>504</v>
      </c>
      <c r="D70">
        <f>IF('INV01-2'!BR70="","",'INV01-2'!BR70)</f>
        <v>604</v>
      </c>
      <c r="E70">
        <f>IF('INV01-2'!CF70="","",'INV01-2'!CF70)</f>
        <v>704</v>
      </c>
    </row>
    <row r="71" spans="1:5">
      <c r="A71" t="s">
        <v>3562</v>
      </c>
      <c r="B71">
        <f>IF('INV01-2'!AP71="","",'INV01-2'!AP71)</f>
        <v>405</v>
      </c>
      <c r="C71">
        <f>IF('INV01-2'!BD71="","",'INV01-2'!BD71)</f>
        <v>505</v>
      </c>
      <c r="D71">
        <f>IF('INV01-2'!BR71="","",'INV01-2'!BR71)</f>
        <v>605</v>
      </c>
      <c r="E71">
        <f>IF('INV01-2'!CF71="","",'INV01-2'!CF71)</f>
        <v>705</v>
      </c>
    </row>
    <row r="72" spans="1:5">
      <c r="A72" t="s">
        <v>3563</v>
      </c>
      <c r="B72">
        <f>IF('INV01-2'!AP73="","",'INV01-2'!AP73)</f>
        <v>406</v>
      </c>
      <c r="C72">
        <f>IF('INV01-2'!BD73="","",'INV01-2'!BD73)</f>
        <v>506</v>
      </c>
      <c r="D72">
        <f>IF('INV01-2'!BR73="","",'INV01-2'!BR73)</f>
        <v>606</v>
      </c>
      <c r="E72">
        <f>IF('INV01-2'!CF73="","",'INV01-2'!CF73)</f>
        <v>706</v>
      </c>
    </row>
    <row r="73" spans="1:5">
      <c r="A73" t="s">
        <v>3565</v>
      </c>
      <c r="B73">
        <f>IF('INV01-2'!AP74="","",'INV01-2'!AP74)</f>
        <v>407</v>
      </c>
      <c r="C73">
        <f>IF('INV01-2'!BD74="","",'INV01-2'!BD74)</f>
        <v>507</v>
      </c>
      <c r="D73">
        <f>IF('INV01-2'!BR74="","",'INV01-2'!BR74)</f>
        <v>607</v>
      </c>
      <c r="E73">
        <f>IF('INV01-2'!CF74="","",'INV01-2'!CF74)</f>
        <v>707</v>
      </c>
    </row>
    <row r="74" spans="1:5">
      <c r="A74" t="s">
        <v>3567</v>
      </c>
      <c r="B74">
        <f>IF('INV01-2'!AP75="","",'INV01-2'!AP75)</f>
        <v>408</v>
      </c>
      <c r="C74">
        <f>IF('INV01-2'!BD75="","",'INV01-2'!BD75)</f>
        <v>508</v>
      </c>
      <c r="D74">
        <f>IF('INV01-2'!BR75="","",'INV01-2'!BR75)</f>
        <v>608</v>
      </c>
      <c r="E74">
        <f>IF('INV01-2'!CF75="","",'INV01-2'!CF75)</f>
        <v>708</v>
      </c>
    </row>
    <row r="75" spans="1:5">
      <c r="A75" t="s">
        <v>3569</v>
      </c>
      <c r="B75">
        <f>IF('INV01-2'!AP76="","",'INV01-2'!AP76)</f>
        <v>409</v>
      </c>
      <c r="C75">
        <f>IF('INV01-2'!BD76="","",'INV01-2'!BD76)</f>
        <v>509</v>
      </c>
      <c r="D75">
        <f>IF('INV01-2'!BR76="","",'INV01-2'!BR76)</f>
        <v>609</v>
      </c>
      <c r="E75">
        <f>IF('INV01-2'!CF76="","",'INV01-2'!CF76)</f>
        <v>709</v>
      </c>
    </row>
    <row r="76" spans="1:5">
      <c r="A76" t="s">
        <v>3570</v>
      </c>
      <c r="B76">
        <f>IF('INV01-2'!AP77="","",'INV01-2'!AP77)</f>
        <v>410</v>
      </c>
      <c r="C76">
        <f>IF('INV01-2'!BD77="","",'INV01-2'!BD77)</f>
        <v>510</v>
      </c>
      <c r="D76">
        <f>IF('INV01-2'!BR77="","",'INV01-2'!BR77)</f>
        <v>610</v>
      </c>
      <c r="E76">
        <f>IF('INV01-2'!CF77="","",'INV01-2'!CF77)</f>
        <v>710</v>
      </c>
    </row>
    <row r="77" spans="1:5">
      <c r="A77" t="s">
        <v>3572</v>
      </c>
      <c r="B77">
        <f>IF('INV01-2'!AP78="","",'INV01-2'!AP78)</f>
        <v>411</v>
      </c>
      <c r="C77">
        <f>IF('INV01-2'!BD78="","",'INV01-2'!BD78)</f>
        <v>511</v>
      </c>
      <c r="D77">
        <f>IF('INV01-2'!BR78="","",'INV01-2'!BR78)</f>
        <v>611</v>
      </c>
      <c r="E77">
        <f>IF('INV01-2'!CF78="","",'INV01-2'!CF78)</f>
        <v>711</v>
      </c>
    </row>
    <row r="78" spans="1:5">
      <c r="A78" t="s">
        <v>3574</v>
      </c>
      <c r="B78">
        <f>IF('INV01-2'!AP80="","",'INV01-2'!AP80)</f>
        <v>412</v>
      </c>
      <c r="C78">
        <f>IF('INV01-2'!BD80="","",'INV01-2'!BD80)</f>
        <v>512</v>
      </c>
      <c r="D78">
        <f>IF('INV01-2'!BR80="","",'INV01-2'!BR80)</f>
        <v>612</v>
      </c>
      <c r="E78">
        <f>IF('INV01-2'!CF80="","",'INV01-2'!CF80)</f>
        <v>712</v>
      </c>
    </row>
    <row r="79" spans="1:5">
      <c r="A79" t="s">
        <v>3575</v>
      </c>
      <c r="B79">
        <f>IF('INV01-2'!AP81="","",'INV01-2'!AP81)</f>
        <v>413</v>
      </c>
      <c r="C79">
        <f>IF('INV01-2'!BD81="","",'INV01-2'!BD81)</f>
        <v>513</v>
      </c>
      <c r="D79">
        <f>IF('INV01-2'!BR81="","",'INV01-2'!BR81)</f>
        <v>613</v>
      </c>
      <c r="E79">
        <f>IF('INV01-2'!CF81="","",'INV01-2'!CF81)</f>
        <v>713</v>
      </c>
    </row>
    <row r="80" spans="1:5">
      <c r="A80" t="s">
        <v>3606</v>
      </c>
    </row>
    <row r="81" spans="1:8">
      <c r="B81" t="s">
        <v>3597</v>
      </c>
      <c r="C81" t="s">
        <v>0</v>
      </c>
      <c r="D81" t="s">
        <v>6</v>
      </c>
      <c r="E81" t="s">
        <v>3598</v>
      </c>
      <c r="F81" t="s">
        <v>2263</v>
      </c>
      <c r="G81" t="s">
        <v>6</v>
      </c>
      <c r="H81" t="s">
        <v>0</v>
      </c>
    </row>
    <row r="82" spans="1:8">
      <c r="A82" t="s">
        <v>2824</v>
      </c>
      <c r="B82" t="str">
        <f>IF('INV01-2'!AN55="","",'INV01-2'!AN55)</f>
        <v>Ne postoji.</v>
      </c>
      <c r="C82" t="str">
        <f>IF('INV01-2'!AR58="","",'INV01-2'!AR58)</f>
        <v>Bihać</v>
      </c>
      <c r="D82" t="str">
        <f>IF('INV01-2'!AR59="","",'INV01-2'!AR59)</f>
        <v>FBiH</v>
      </c>
      <c r="E82">
        <f>IF('INV01-2'!AX61="","",'INV01-2'!AX61)</f>
        <v>6</v>
      </c>
      <c r="F82" t="e">
        <f>IF('INV01-2'!AV62="","",'INV01-2'!AV62)</f>
        <v>#REF!</v>
      </c>
      <c r="G82" t="str">
        <f>IF('INV01-2'!AO64="","",'INV01-2'!AO64)</f>
        <v>01</v>
      </c>
      <c r="H82">
        <f>IF('INV01-2'!AV64="","",'INV01-2'!AV64)</f>
        <v>10049</v>
      </c>
    </row>
    <row r="83" spans="1:8">
      <c r="A83" t="s">
        <v>2324</v>
      </c>
      <c r="B83" t="str">
        <f>IF('INV01-2'!BB55="","",'INV01-2'!BB55)</f>
        <v>Gradnja građevina visokogradnje</v>
      </c>
      <c r="C83" t="str">
        <f>IF('INV01-2'!BF58="","",'INV01-2'!BF58)</f>
        <v>Breza</v>
      </c>
      <c r="D83" t="str">
        <f>IF('INV01-2'!BF59="","",'INV01-2'!BF59)</f>
        <v>FBiH</v>
      </c>
      <c r="E83">
        <f>IF('INV01-2'!BL61="","",'INV01-2'!BL61)</f>
        <v>5</v>
      </c>
      <c r="F83" t="str">
        <f>IF('INV01-2'!BJ62="","",'INV01-2'!BJ62)</f>
        <v>41.00</v>
      </c>
      <c r="G83" t="str">
        <f>IF('INV01-2'!BC64="","",'INV01-2'!BC64)</f>
        <v>01</v>
      </c>
      <c r="H83">
        <f>IF('INV01-2'!BJ64="","",'INV01-2'!BJ64)</f>
        <v>10189</v>
      </c>
    </row>
    <row r="84" spans="1:8">
      <c r="A84" t="s">
        <v>2325</v>
      </c>
      <c r="B84" t="str">
        <f>IF('INV01-2'!BP55="","",'INV01-2'!BP55)</f>
        <v>Vodeni prijevoz</v>
      </c>
      <c r="C84" t="str">
        <f>IF('INV01-2'!BT58="","",'INV01-2'!BT58)</f>
        <v>Doboj-Jug</v>
      </c>
      <c r="D84" t="str">
        <f>IF('INV01-2'!BT59="","",'INV01-2'!BT59)</f>
        <v>FBiH</v>
      </c>
      <c r="E84">
        <f>IF('INV01-2'!BZ61="","",'INV01-2'!BZ61)</f>
        <v>4</v>
      </c>
      <c r="F84" t="str">
        <f>IF('INV01-2'!BX62="","",'INV01-2'!BX62)</f>
        <v>50.00</v>
      </c>
      <c r="G84" t="str">
        <f>IF('INV01-2'!BQ64="","",'INV01-2'!BQ64)</f>
        <v>01</v>
      </c>
      <c r="H84">
        <f>IF('INV01-2'!BX64="","",'INV01-2'!BX64)</f>
        <v>11266</v>
      </c>
    </row>
    <row r="85" spans="1:8">
      <c r="A85" t="s">
        <v>2326</v>
      </c>
      <c r="B85" t="str">
        <f>IF('INV01-2'!CD55="","",'INV01-2'!CD55)</f>
        <v>Emitiranje programa</v>
      </c>
      <c r="C85" t="str">
        <f>IF('INV01-2'!CH58="","",'INV01-2'!CH58)</f>
        <v>Konjic</v>
      </c>
      <c r="D85" t="str">
        <f>IF('INV01-2'!CH59="","",'INV01-2'!CH59)</f>
        <v>FBiH</v>
      </c>
      <c r="E85">
        <f>IF('INV01-2'!CN61="","",'INV01-2'!CN61)</f>
        <v>3</v>
      </c>
      <c r="F85" t="str">
        <f>IF('INV01-2'!CL62="","",'INV01-2'!CL62)</f>
        <v>60.00</v>
      </c>
      <c r="G85" t="str">
        <f>IF('INV01-2'!CE64="","",'INV01-2'!CE64)</f>
        <v>01</v>
      </c>
      <c r="H85">
        <f>IF('INV01-2'!CL64="","",'INV01-2'!CL64)</f>
        <v>10529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68"/>
  <sheetViews>
    <sheetView workbookViewId="0">
      <selection sqref="A1:XFD1048576"/>
    </sheetView>
  </sheetViews>
  <sheetFormatPr defaultColWidth="9.140625" defaultRowHeight="15"/>
  <cols>
    <col min="1" max="1" width="8.7109375" customWidth="1"/>
    <col min="2" max="4" width="13.7109375" customWidth="1"/>
    <col min="5" max="5" width="14.42578125" bestFit="1" customWidth="1"/>
    <col min="7" max="7" width="12" customWidth="1"/>
  </cols>
  <sheetData>
    <row r="1" spans="1:5">
      <c r="A1" t="s">
        <v>2324</v>
      </c>
      <c r="B1" t="s">
        <v>2325</v>
      </c>
      <c r="C1" t="s">
        <v>2326</v>
      </c>
      <c r="D1" t="s">
        <v>2327</v>
      </c>
      <c r="E1" t="s">
        <v>2328</v>
      </c>
    </row>
    <row r="2" spans="1:5">
      <c r="A2" t="s">
        <v>29</v>
      </c>
      <c r="B2">
        <f>IF(ISBLANK(BS!T19),"",BS!T19)</f>
        <v>101</v>
      </c>
      <c r="C2">
        <f>IF(ISBLANK(BS!U19),"",BS!U19)</f>
        <v>201</v>
      </c>
      <c r="D2">
        <f>IF(ISBLANK(BS!W19),"",BS!W19)</f>
        <v>301</v>
      </c>
      <c r="E2">
        <f>IF(ISBLANK(BS!Y19),"",BS!Y19)</f>
        <v>401</v>
      </c>
    </row>
    <row r="3" spans="1:5">
      <c r="A3" t="s">
        <v>2270</v>
      </c>
      <c r="B3">
        <f>IF(ISBLANK(BS!T20),"",BS!T20)</f>
        <v>102</v>
      </c>
      <c r="C3">
        <f>IF(ISBLANK(BS!U20),"",BS!U20)</f>
        <v>202</v>
      </c>
      <c r="D3">
        <f>IF(ISBLANK(BS!W20),"",BS!W20)</f>
        <v>302</v>
      </c>
      <c r="E3">
        <f>IF(ISBLANK(BS!Y20),"",BS!Y20)</f>
        <v>402</v>
      </c>
    </row>
    <row r="4" spans="1:5">
      <c r="A4" t="s">
        <v>48</v>
      </c>
      <c r="B4">
        <f>IF(ISBLANK(BS!T21),"",BS!T21)</f>
        <v>103</v>
      </c>
      <c r="C4">
        <f>IF(ISBLANK(BS!U21),"",BS!U21)</f>
        <v>203</v>
      </c>
      <c r="D4">
        <f>IF(ISBLANK(BS!W21),"",BS!W21)</f>
        <v>303</v>
      </c>
      <c r="E4">
        <f>IF(ISBLANK(BS!Y21),"",BS!Y21)</f>
        <v>403</v>
      </c>
    </row>
    <row r="5" spans="1:5">
      <c r="A5" t="s">
        <v>2272</v>
      </c>
      <c r="B5">
        <f>IF(ISBLANK(BS!T22),"",BS!T22)</f>
        <v>104</v>
      </c>
      <c r="C5">
        <f>IF(ISBLANK(BS!U22),"",BS!U22)</f>
        <v>204</v>
      </c>
      <c r="D5">
        <f>IF(ISBLANK(BS!W22),"",BS!W22)</f>
        <v>304</v>
      </c>
      <c r="E5">
        <f>IF(ISBLANK(BS!Y22),"",BS!Y22)</f>
        <v>404</v>
      </c>
    </row>
    <row r="6" spans="1:5">
      <c r="A6" t="s">
        <v>2273</v>
      </c>
      <c r="B6">
        <f>IF(ISBLANK(BS!T23),"",BS!T23)</f>
        <v>105</v>
      </c>
      <c r="C6">
        <f>IF(ISBLANK(BS!U23),"",BS!U23)</f>
        <v>205</v>
      </c>
      <c r="D6">
        <f>IF(ISBLANK(BS!W23),"",BS!W23)</f>
        <v>305</v>
      </c>
      <c r="E6">
        <f>IF(ISBLANK(BS!Y23),"",BS!Y23)</f>
        <v>405</v>
      </c>
    </row>
    <row r="7" spans="1:5">
      <c r="A7" t="s">
        <v>2274</v>
      </c>
      <c r="B7">
        <f>IF(ISBLANK(BS!T24),"",BS!T24)</f>
        <v>106</v>
      </c>
      <c r="C7">
        <f>IF(ISBLANK(BS!U24),"",BS!U24)</f>
        <v>206</v>
      </c>
      <c r="D7">
        <f>IF(ISBLANK(BS!W24),"",BS!W24)</f>
        <v>306</v>
      </c>
      <c r="E7">
        <f>IF(ISBLANK(BS!Y24),"",BS!Y24)</f>
        <v>406</v>
      </c>
    </row>
    <row r="8" spans="1:5">
      <c r="A8" t="s">
        <v>2275</v>
      </c>
      <c r="B8">
        <f>IF(ISBLANK(BS!T25),"",BS!T25)</f>
        <v>107</v>
      </c>
      <c r="C8">
        <f>IF(ISBLANK(BS!U25),"",BS!U25)</f>
        <v>207</v>
      </c>
      <c r="D8">
        <f>IF(ISBLANK(BS!W25),"",BS!W25)</f>
        <v>307</v>
      </c>
      <c r="E8">
        <f>IF(ISBLANK(BS!Y25),"",BS!Y25)</f>
        <v>407</v>
      </c>
    </row>
    <row r="9" spans="1:5">
      <c r="A9" t="s">
        <v>63</v>
      </c>
      <c r="B9">
        <f>IF(ISBLANK(BS!T26),"",BS!T26)</f>
        <v>108</v>
      </c>
      <c r="C9">
        <f>IF(ISBLANK(BS!U26),"",BS!U26)</f>
        <v>208</v>
      </c>
      <c r="D9">
        <f>IF(ISBLANK(BS!W26),"",BS!W26)</f>
        <v>308</v>
      </c>
      <c r="E9">
        <f>IF(ISBLANK(BS!Y26),"",BS!Y26)</f>
        <v>408</v>
      </c>
    </row>
    <row r="10" spans="1:5">
      <c r="A10" t="s">
        <v>2277</v>
      </c>
      <c r="B10">
        <f>IF(ISBLANK(BS!T27),"",BS!T27)</f>
        <v>109</v>
      </c>
      <c r="C10">
        <f>IF(ISBLANK(BS!U27),"",BS!U27)</f>
        <v>209</v>
      </c>
      <c r="D10">
        <f>IF(ISBLANK(BS!W27),"",BS!W27)</f>
        <v>309</v>
      </c>
      <c r="E10">
        <f>IF(ISBLANK(BS!Y27),"",BS!Y27)</f>
        <v>409</v>
      </c>
    </row>
    <row r="11" spans="1:5">
      <c r="A11" t="s">
        <v>2271</v>
      </c>
      <c r="B11">
        <f>IF(ISBLANK(BS!T28),"",BS!T28)</f>
        <v>110</v>
      </c>
      <c r="C11">
        <f>IF(ISBLANK(BS!U28),"",BS!U28)</f>
        <v>210</v>
      </c>
      <c r="D11">
        <f>IF(ISBLANK(BS!W28),"",BS!W28)</f>
        <v>310</v>
      </c>
      <c r="E11">
        <f>IF(ISBLANK(BS!Y28),"",BS!Y28)</f>
        <v>410</v>
      </c>
    </row>
    <row r="12" spans="1:5">
      <c r="A12" t="s">
        <v>77</v>
      </c>
      <c r="B12">
        <f>IF(ISBLANK(BS!T29),"",BS!T29)</f>
        <v>111</v>
      </c>
      <c r="C12">
        <f>IF(ISBLANK(BS!U29),"",BS!U29)</f>
        <v>211</v>
      </c>
      <c r="D12">
        <f>IF(ISBLANK(BS!W29),"",BS!W29)</f>
        <v>311</v>
      </c>
      <c r="E12">
        <f>IF(ISBLANK(BS!Y29),"",BS!Y29)</f>
        <v>411</v>
      </c>
    </row>
    <row r="13" spans="1:5">
      <c r="A13" t="s">
        <v>214</v>
      </c>
      <c r="B13">
        <f>IF(ISBLANK(BS!T30),"",BS!T30)</f>
        <v>112</v>
      </c>
      <c r="C13">
        <f>IF(ISBLANK(BS!U30),"",BS!U30)</f>
        <v>212</v>
      </c>
      <c r="D13">
        <f>IF(ISBLANK(BS!W30),"",BS!W30)</f>
        <v>312</v>
      </c>
      <c r="E13">
        <f>IF(ISBLANK(BS!Y30),"",BS!Y30)</f>
        <v>412</v>
      </c>
    </row>
    <row r="14" spans="1:5">
      <c r="A14" t="s">
        <v>86</v>
      </c>
      <c r="B14">
        <f>IF(ISBLANK(BS!T31),"",BS!T31)</f>
        <v>113</v>
      </c>
      <c r="C14">
        <f>IF(ISBLANK(BS!U31),"",BS!U31)</f>
        <v>213</v>
      </c>
      <c r="D14">
        <f>IF(ISBLANK(BS!W31),"",BS!W31)</f>
        <v>313</v>
      </c>
      <c r="E14">
        <f>IF(ISBLANK(BS!Y31),"",BS!Y31)</f>
        <v>413</v>
      </c>
    </row>
    <row r="15" spans="1:5">
      <c r="A15" t="s">
        <v>2278</v>
      </c>
      <c r="B15">
        <f>IF(ISBLANK(BS!T32),"",BS!T32)</f>
        <v>114</v>
      </c>
      <c r="C15">
        <f>IF(ISBLANK(BS!U32),"",BS!U32)</f>
        <v>214</v>
      </c>
      <c r="D15">
        <f>IF(ISBLANK(BS!W32),"",BS!W32)</f>
        <v>314</v>
      </c>
      <c r="E15">
        <f>IF(ISBLANK(BS!Y32),"",BS!Y32)</f>
        <v>414</v>
      </c>
    </row>
    <row r="16" spans="1:5">
      <c r="A16" t="s">
        <v>2279</v>
      </c>
      <c r="B16">
        <f>IF(ISBLANK(BS!T33),"",BS!T33)</f>
        <v>115</v>
      </c>
      <c r="C16">
        <f>IF(ISBLANK(BS!U33),"",BS!U33)</f>
        <v>215</v>
      </c>
      <c r="D16">
        <f>IF(ISBLANK(BS!W33),"",BS!W33)</f>
        <v>315</v>
      </c>
      <c r="E16">
        <f>IF(ISBLANK(BS!Y33),"",BS!Y33)</f>
        <v>415</v>
      </c>
    </row>
    <row r="17" spans="1:5">
      <c r="A17" t="s">
        <v>98</v>
      </c>
      <c r="B17">
        <f>IF(ISBLANK(BS!T34),"",BS!T34)</f>
        <v>116</v>
      </c>
      <c r="C17">
        <f>IF(ISBLANK(BS!U34),"",BS!U34)</f>
        <v>216</v>
      </c>
      <c r="D17">
        <f>IF(ISBLANK(BS!W34),"",BS!W34)</f>
        <v>316</v>
      </c>
      <c r="E17">
        <f>IF(ISBLANK(BS!Y34),"",BS!Y34)</f>
        <v>416</v>
      </c>
    </row>
    <row r="18" spans="1:5">
      <c r="A18" t="s">
        <v>108</v>
      </c>
      <c r="B18">
        <f>IF(ISBLANK(BS!T35),"",BS!T35)</f>
        <v>117</v>
      </c>
      <c r="C18">
        <f>IF(ISBLANK(BS!U35),"",BS!U35)</f>
        <v>217</v>
      </c>
      <c r="D18">
        <f>IF(ISBLANK(BS!W35),"",BS!W35)</f>
        <v>317</v>
      </c>
      <c r="E18">
        <f>IF(ISBLANK(BS!Y35),"",BS!Y35)</f>
        <v>417</v>
      </c>
    </row>
    <row r="19" spans="1:5">
      <c r="A19" t="s">
        <v>119</v>
      </c>
      <c r="B19">
        <f>IF(ISBLANK(BS!T36),"",BS!T36)</f>
        <v>118</v>
      </c>
      <c r="C19">
        <f>IF(ISBLANK(BS!U36),"",BS!U36)</f>
        <v>218</v>
      </c>
      <c r="D19">
        <f>IF(ISBLANK(BS!W36),"",BS!W36)</f>
        <v>318</v>
      </c>
      <c r="E19">
        <f>IF(ISBLANK(BS!Y36),"",BS!Y36)</f>
        <v>418</v>
      </c>
    </row>
    <row r="20" spans="1:5">
      <c r="A20" t="s">
        <v>140</v>
      </c>
      <c r="B20">
        <f>IF(ISBLANK(BS!T37),"",BS!T37)</f>
        <v>119</v>
      </c>
      <c r="C20">
        <f>IF(ISBLANK(BS!U37),"",BS!U37)</f>
        <v>219</v>
      </c>
      <c r="D20">
        <f>IF(ISBLANK(BS!W37),"",BS!W37)</f>
        <v>319</v>
      </c>
      <c r="E20">
        <f>IF(ISBLANK(BS!Y37),"",BS!Y37)</f>
        <v>419</v>
      </c>
    </row>
    <row r="21" spans="1:5">
      <c r="A21" t="s">
        <v>2276</v>
      </c>
      <c r="B21">
        <f>IF(ISBLANK(BS!T38),"",BS!T38)</f>
        <v>120</v>
      </c>
      <c r="C21">
        <f>IF(ISBLANK(BS!U38),"",BS!U38)</f>
        <v>220</v>
      </c>
      <c r="D21">
        <f>IF(ISBLANK(BS!W38),"",BS!W38)</f>
        <v>320</v>
      </c>
      <c r="E21">
        <f>IF(ISBLANK(BS!Y38),"",BS!Y38)</f>
        <v>420</v>
      </c>
    </row>
    <row r="22" spans="1:5">
      <c r="A22" t="s">
        <v>151</v>
      </c>
      <c r="B22">
        <f>IF(ISBLANK(BS!T39),"",BS!T39)</f>
        <v>121</v>
      </c>
      <c r="C22">
        <f>IF(ISBLANK(BS!U39),"",BS!U39)</f>
        <v>221</v>
      </c>
      <c r="D22">
        <f>IF(ISBLANK(BS!W39),"",BS!W39)</f>
        <v>321</v>
      </c>
      <c r="E22">
        <f>IF(ISBLANK(BS!Y39),"",BS!Y39)</f>
        <v>421</v>
      </c>
    </row>
    <row r="23" spans="1:5">
      <c r="A23" t="s">
        <v>2280</v>
      </c>
      <c r="B23">
        <f>IF(ISBLANK(BS!T40),"",BS!T40)</f>
        <v>122</v>
      </c>
      <c r="C23">
        <f>IF(ISBLANK(BS!U40),"",BS!U40)</f>
        <v>222</v>
      </c>
      <c r="D23">
        <f>IF(ISBLANK(BS!W40),"",BS!W40)</f>
        <v>322</v>
      </c>
      <c r="E23">
        <f>IF(ISBLANK(BS!Y40),"",BS!Y40)</f>
        <v>422</v>
      </c>
    </row>
    <row r="24" spans="1:5">
      <c r="A24" t="s">
        <v>172</v>
      </c>
      <c r="B24">
        <f>IF(ISBLANK(BS!T41),"",BS!T41)</f>
        <v>123</v>
      </c>
      <c r="C24">
        <f>IF(ISBLANK(BS!U41),"",BS!U41)</f>
        <v>223</v>
      </c>
      <c r="D24">
        <f>IF(ISBLANK(BS!W41),"",BS!W41)</f>
        <v>323</v>
      </c>
      <c r="E24">
        <f>IF(ISBLANK(BS!Y41),"",BS!Y41)</f>
        <v>423</v>
      </c>
    </row>
    <row r="25" spans="1:5">
      <c r="A25" t="s">
        <v>2283</v>
      </c>
      <c r="B25">
        <f>IF(ISBLANK(BS!T42),"",BS!T42)</f>
        <v>124</v>
      </c>
      <c r="C25">
        <f>IF(ISBLANK(BS!U42),"",BS!U42)</f>
        <v>224</v>
      </c>
      <c r="D25">
        <f>IF(ISBLANK(BS!W42),"",BS!W42)</f>
        <v>324</v>
      </c>
      <c r="E25">
        <f>IF(ISBLANK(BS!Y42),"",BS!Y42)</f>
        <v>424</v>
      </c>
    </row>
    <row r="26" spans="1:5">
      <c r="A26" t="s">
        <v>529</v>
      </c>
      <c r="B26">
        <f>IF(ISBLANK(BS!T47),"",BS!T47)</f>
        <v>125</v>
      </c>
      <c r="C26">
        <f>IF(ISBLANK(BS!U47),"",BS!U47)</f>
        <v>225</v>
      </c>
      <c r="D26">
        <f>IF(ISBLANK(BS!W47),"",BS!W47)</f>
        <v>325</v>
      </c>
      <c r="E26">
        <f>IF(ISBLANK(BS!Y47),"",BS!Y47)</f>
        <v>425</v>
      </c>
    </row>
    <row r="27" spans="1:5">
      <c r="A27" t="s">
        <v>221</v>
      </c>
      <c r="B27">
        <f>IF(ISBLANK(BS!T48),"",BS!T48)</f>
        <v>126</v>
      </c>
      <c r="C27">
        <f>IF(ISBLANK(BS!U48),"",BS!U48)</f>
        <v>226</v>
      </c>
      <c r="D27">
        <f>IF(ISBLANK(BS!W48),"",BS!W48)</f>
        <v>326</v>
      </c>
      <c r="E27">
        <f>IF(ISBLANK(BS!Y48),"",BS!Y48)</f>
        <v>426</v>
      </c>
    </row>
    <row r="28" spans="1:5">
      <c r="A28" t="s">
        <v>227</v>
      </c>
      <c r="B28">
        <f>IF(ISBLANK(BS!T49),"",BS!T49)</f>
        <v>127</v>
      </c>
      <c r="C28">
        <f>IF(ISBLANK(BS!U49),"",BS!U49)</f>
        <v>227</v>
      </c>
      <c r="D28">
        <f>IF(ISBLANK(BS!W49),"",BS!W49)</f>
        <v>327</v>
      </c>
      <c r="E28">
        <f>IF(ISBLANK(BS!Y49),"",BS!Y49)</f>
        <v>427</v>
      </c>
    </row>
    <row r="29" spans="1:5">
      <c r="A29" t="s">
        <v>507</v>
      </c>
      <c r="B29">
        <f>IF(ISBLANK(BS!T50),"",BS!T50)</f>
        <v>128</v>
      </c>
      <c r="C29">
        <f>IF(ISBLANK(BS!U50),"",BS!U50)</f>
        <v>228</v>
      </c>
      <c r="D29">
        <f>IF(ISBLANK(BS!W50),"",BS!W50)</f>
        <v>328</v>
      </c>
      <c r="E29">
        <f>IF(ISBLANK(BS!Y50),"",BS!Y50)</f>
        <v>428</v>
      </c>
    </row>
    <row r="30" spans="1:5">
      <c r="A30" t="s">
        <v>2285</v>
      </c>
      <c r="B30">
        <f>IF(ISBLANK(BS!T51),"",BS!T51)</f>
        <v>129</v>
      </c>
      <c r="C30">
        <f>IF(ISBLANK(BS!U51),"",BS!U51)</f>
        <v>229</v>
      </c>
      <c r="D30">
        <f>IF(ISBLANK(BS!W51),"",BS!W51)</f>
        <v>329</v>
      </c>
      <c r="E30">
        <f>IF(ISBLANK(BS!Y51),"",BS!Y51)</f>
        <v>429</v>
      </c>
    </row>
    <row r="31" spans="1:5">
      <c r="A31" t="s">
        <v>243</v>
      </c>
      <c r="B31">
        <f>IF(ISBLANK(BS!T52),"",BS!T52)</f>
        <v>130</v>
      </c>
      <c r="C31">
        <f>IF(ISBLANK(BS!U52),"",BS!U52)</f>
        <v>230</v>
      </c>
      <c r="D31">
        <f>IF(ISBLANK(BS!W52),"",BS!W52)</f>
        <v>330</v>
      </c>
      <c r="E31">
        <f>IF(ISBLANK(BS!Y52),"",BS!Y52)</f>
        <v>430</v>
      </c>
    </row>
    <row r="32" spans="1:5">
      <c r="A32" t="s">
        <v>2286</v>
      </c>
      <c r="B32">
        <f>IF(ISBLANK(BS!T53),"",BS!T53)</f>
        <v>131</v>
      </c>
      <c r="C32">
        <f>IF(ISBLANK(BS!U53),"",BS!U53)</f>
        <v>231</v>
      </c>
      <c r="D32">
        <f>IF(ISBLANK(BS!W53),"",BS!W53)</f>
        <v>331</v>
      </c>
      <c r="E32">
        <f>IF(ISBLANK(BS!Y53),"",BS!Y53)</f>
        <v>431</v>
      </c>
    </row>
    <row r="33" spans="1:5">
      <c r="A33" t="s">
        <v>249</v>
      </c>
      <c r="B33">
        <f>IF(ISBLANK(BS!T54),"",BS!T54)</f>
        <v>132</v>
      </c>
      <c r="C33">
        <f>IF(ISBLANK(BS!U54),"",BS!U54)</f>
        <v>232</v>
      </c>
      <c r="D33">
        <f>IF(ISBLANK(BS!W54),"",BS!W54)</f>
        <v>332</v>
      </c>
      <c r="E33">
        <f>IF(ISBLANK(BS!Y54),"",BS!Y54)</f>
        <v>432</v>
      </c>
    </row>
    <row r="34" spans="1:5">
      <c r="A34" t="s">
        <v>256</v>
      </c>
      <c r="B34">
        <f>IF(ISBLANK(BS!T55),"",BS!T55)</f>
        <v>133</v>
      </c>
      <c r="C34">
        <f>IF(ISBLANK(BS!U55),"",BS!U55)</f>
        <v>233</v>
      </c>
      <c r="D34">
        <f>IF(ISBLANK(BS!W55),"",BS!W55)</f>
        <v>333</v>
      </c>
      <c r="E34">
        <f>IF(ISBLANK(BS!Y55),"",BS!Y55)</f>
        <v>433</v>
      </c>
    </row>
    <row r="35" spans="1:5">
      <c r="A35" t="s">
        <v>264</v>
      </c>
      <c r="B35">
        <f>IF(ISBLANK(BS!T56),"",BS!T56)</f>
        <v>134</v>
      </c>
      <c r="C35">
        <f>IF(ISBLANK(BS!U56),"",BS!U56)</f>
        <v>234</v>
      </c>
      <c r="D35">
        <f>IF(ISBLANK(BS!W56),"",BS!W56)</f>
        <v>334</v>
      </c>
      <c r="E35">
        <f>IF(ISBLANK(BS!Y56),"",BS!Y56)</f>
        <v>434</v>
      </c>
    </row>
    <row r="36" spans="1:5">
      <c r="A36" t="s">
        <v>274</v>
      </c>
      <c r="B36">
        <f>IF(ISBLANK(BS!T57),"",BS!T57)</f>
        <v>135</v>
      </c>
      <c r="C36">
        <f>IF(ISBLANK(BS!U57),"",BS!U57)</f>
        <v>235</v>
      </c>
      <c r="D36">
        <f>IF(ISBLANK(BS!W57),"",BS!W57)</f>
        <v>335</v>
      </c>
      <c r="E36">
        <f>IF(ISBLANK(BS!Y57),"",BS!Y57)</f>
        <v>435</v>
      </c>
    </row>
    <row r="37" spans="1:5">
      <c r="A37" t="s">
        <v>282</v>
      </c>
      <c r="B37">
        <f>IF(ISBLANK(BS!T58),"",BS!T58)</f>
        <v>136</v>
      </c>
      <c r="C37">
        <f>IF(ISBLANK(BS!U58),"",BS!U58)</f>
        <v>236</v>
      </c>
      <c r="D37">
        <f>IF(ISBLANK(BS!W58),"",BS!W58)</f>
        <v>336</v>
      </c>
      <c r="E37">
        <f>IF(ISBLANK(BS!Y58),"",BS!Y58)</f>
        <v>436</v>
      </c>
    </row>
    <row r="38" spans="1:5">
      <c r="A38" t="s">
        <v>289</v>
      </c>
      <c r="B38">
        <f>IF(ISBLANK(BS!T59),"",BS!T59)</f>
        <v>137</v>
      </c>
      <c r="C38">
        <f>IF(ISBLANK(BS!U59),"",BS!U59)</f>
        <v>237</v>
      </c>
      <c r="D38">
        <f>IF(ISBLANK(BS!W59),"",BS!W59)</f>
        <v>337</v>
      </c>
      <c r="E38">
        <f>IF(ISBLANK(BS!Y59),"",BS!Y59)</f>
        <v>437</v>
      </c>
    </row>
    <row r="39" spans="1:5">
      <c r="A39" t="s">
        <v>296</v>
      </c>
      <c r="B39">
        <f>IF(ISBLANK(BS!T60),"",BS!T60)</f>
        <v>138</v>
      </c>
      <c r="C39">
        <f>IF(ISBLANK(BS!U60),"",BS!U60)</f>
        <v>238</v>
      </c>
      <c r="D39">
        <f>IF(ISBLANK(BS!W60),"",BS!W60)</f>
        <v>338</v>
      </c>
      <c r="E39">
        <f>IF(ISBLANK(BS!Y60),"",BS!Y60)</f>
        <v>438</v>
      </c>
    </row>
    <row r="40" spans="1:5">
      <c r="A40" t="s">
        <v>2287</v>
      </c>
      <c r="B40">
        <f>IF(ISBLANK(BS!T61),"",BS!T61)</f>
        <v>139</v>
      </c>
      <c r="C40">
        <f>IF(ISBLANK(BS!U61),"",BS!U61)</f>
        <v>239</v>
      </c>
      <c r="D40">
        <f>IF(ISBLANK(BS!W61),"",BS!W61)</f>
        <v>339</v>
      </c>
      <c r="E40">
        <f>IF(ISBLANK(BS!Y61),"",BS!Y61)</f>
        <v>439</v>
      </c>
    </row>
    <row r="41" spans="1:5">
      <c r="A41" t="s">
        <v>307</v>
      </c>
      <c r="B41">
        <f>IF(ISBLANK(BS!T62),"",BS!T62)</f>
        <v>140</v>
      </c>
      <c r="C41">
        <f>IF(ISBLANK(BS!U62),"",BS!U62)</f>
        <v>240</v>
      </c>
      <c r="D41">
        <f>IF(ISBLANK(BS!W62),"",BS!W62)</f>
        <v>340</v>
      </c>
      <c r="E41">
        <f>IF(ISBLANK(BS!Y62),"",BS!Y62)</f>
        <v>440</v>
      </c>
    </row>
    <row r="42" spans="1:5">
      <c r="A42" t="s">
        <v>312</v>
      </c>
      <c r="B42">
        <f>IF(ISBLANK(BS!T63),"",BS!T63)</f>
        <v>141</v>
      </c>
      <c r="C42">
        <f>IF(ISBLANK(BS!U63),"",BS!U63)</f>
        <v>241</v>
      </c>
      <c r="D42">
        <f>IF(ISBLANK(BS!W63),"",BS!W63)</f>
        <v>341</v>
      </c>
      <c r="E42">
        <f>IF(ISBLANK(BS!Y63),"",BS!Y63)</f>
        <v>441</v>
      </c>
    </row>
    <row r="43" spans="1:5">
      <c r="A43" t="s">
        <v>318</v>
      </c>
      <c r="B43">
        <f>IF(ISBLANK(BS!T64),"",BS!T64)</f>
        <v>142</v>
      </c>
      <c r="C43">
        <f>IF(ISBLANK(BS!U64),"",BS!U64)</f>
        <v>242</v>
      </c>
      <c r="D43">
        <f>IF(ISBLANK(BS!W64),"",BS!W64)</f>
        <v>342</v>
      </c>
      <c r="E43">
        <f>IF(ISBLANK(BS!Y64),"",BS!Y64)</f>
        <v>442</v>
      </c>
    </row>
    <row r="44" spans="1:5">
      <c r="A44" t="s">
        <v>322</v>
      </c>
      <c r="B44">
        <f>IF(ISBLANK(BS!T65),"",BS!T65)</f>
        <v>143</v>
      </c>
      <c r="C44">
        <f>IF(ISBLANK(BS!U65),"",BS!U65)</f>
        <v>243</v>
      </c>
      <c r="D44">
        <f>IF(ISBLANK(BS!W65),"",BS!W65)</f>
        <v>343</v>
      </c>
      <c r="E44">
        <f>IF(ISBLANK(BS!Y65),"",BS!Y65)</f>
        <v>443</v>
      </c>
    </row>
    <row r="45" spans="1:5">
      <c r="A45" t="s">
        <v>329</v>
      </c>
      <c r="B45">
        <f>IF(ISBLANK(BS!T66),"",BS!T66)</f>
        <v>144</v>
      </c>
      <c r="C45">
        <f>IF(ISBLANK(BS!U66),"",BS!U66)</f>
        <v>244</v>
      </c>
      <c r="D45">
        <f>IF(ISBLANK(BS!W66),"",BS!W66)</f>
        <v>344</v>
      </c>
      <c r="E45">
        <f>IF(ISBLANK(BS!Y66),"",BS!Y66)</f>
        <v>444</v>
      </c>
    </row>
    <row r="46" spans="1:5">
      <c r="A46" t="s">
        <v>2288</v>
      </c>
      <c r="B46">
        <f>IF(ISBLANK(BS!T67),"",BS!T67)</f>
        <v>145</v>
      </c>
      <c r="C46">
        <f>IF(ISBLANK(BS!U67),"",BS!U67)</f>
        <v>245</v>
      </c>
      <c r="D46">
        <f>IF(ISBLANK(BS!W67),"",BS!W67)</f>
        <v>345</v>
      </c>
      <c r="E46">
        <f>IF(ISBLANK(BS!Y67),"",BS!Y67)</f>
        <v>445</v>
      </c>
    </row>
    <row r="47" spans="1:5">
      <c r="A47" t="s">
        <v>333</v>
      </c>
      <c r="B47">
        <f>IF(ISBLANK(BS!T68),"",BS!T68)</f>
        <v>146</v>
      </c>
      <c r="C47">
        <f>IF(ISBLANK(BS!U68),"",BS!U68)</f>
        <v>246</v>
      </c>
      <c r="D47">
        <f>IF(ISBLANK(BS!W68),"",BS!W68)</f>
        <v>346</v>
      </c>
      <c r="E47">
        <f>IF(ISBLANK(BS!Y68),"",BS!Y68)</f>
        <v>446</v>
      </c>
    </row>
    <row r="48" spans="1:5">
      <c r="A48" t="s">
        <v>339</v>
      </c>
      <c r="B48">
        <f>IF(ISBLANK(BS!T69),"",BS!T69)</f>
        <v>147</v>
      </c>
      <c r="C48">
        <f>IF(ISBLANK(BS!U69),"",BS!U69)</f>
        <v>247</v>
      </c>
      <c r="D48">
        <f>IF(ISBLANK(BS!W69),"",BS!W69)</f>
        <v>347</v>
      </c>
      <c r="E48">
        <f>IF(ISBLANK(BS!Y69),"",BS!Y69)</f>
        <v>447</v>
      </c>
    </row>
    <row r="49" spans="1:5">
      <c r="A49" t="s">
        <v>344</v>
      </c>
      <c r="B49">
        <f>IF(ISBLANK(BS!T70),"",BS!T70)</f>
        <v>148</v>
      </c>
      <c r="C49">
        <f>IF(ISBLANK(BS!U70),"",BS!U70)</f>
        <v>248</v>
      </c>
      <c r="D49">
        <f>IF(ISBLANK(BS!W70),"",BS!W70)</f>
        <v>348</v>
      </c>
      <c r="E49">
        <f>IF(ISBLANK(BS!Y70),"",BS!Y70)</f>
        <v>448</v>
      </c>
    </row>
    <row r="50" spans="1:5">
      <c r="A50" t="s">
        <v>350</v>
      </c>
      <c r="B50">
        <f>IF(ISBLANK(BS!T71),"",BS!T71)</f>
        <v>149</v>
      </c>
      <c r="C50">
        <f>IF(ISBLANK(BS!U71),"",BS!U71)</f>
        <v>249</v>
      </c>
      <c r="D50">
        <f>IF(ISBLANK(BS!W71),"",BS!W71)</f>
        <v>349</v>
      </c>
      <c r="E50">
        <f>IF(ISBLANK(BS!Y71),"",BS!Y71)</f>
        <v>449</v>
      </c>
    </row>
    <row r="51" spans="1:5">
      <c r="A51" t="s">
        <v>206</v>
      </c>
      <c r="B51">
        <f>IF(ISBLANK(BS!T72),"",BS!T72)</f>
        <v>150</v>
      </c>
      <c r="C51">
        <f>IF(ISBLANK(BS!U72),"",BS!U72)</f>
        <v>250</v>
      </c>
      <c r="D51">
        <f>IF(ISBLANK(BS!W72),"",BS!W72)</f>
        <v>350</v>
      </c>
      <c r="E51">
        <f>IF(ISBLANK(BS!Y72),"",BS!Y72)</f>
        <v>450</v>
      </c>
    </row>
    <row r="52" spans="1:5">
      <c r="A52" t="s">
        <v>356</v>
      </c>
      <c r="B52">
        <f>IF(ISBLANK(BS!T73),"",BS!T73)</f>
        <v>151</v>
      </c>
      <c r="C52">
        <f>IF(ISBLANK(BS!U73),"",BS!U73)</f>
        <v>251</v>
      </c>
      <c r="D52">
        <f>IF(ISBLANK(BS!W73),"",BS!W73)</f>
        <v>351</v>
      </c>
      <c r="E52">
        <f>IF(ISBLANK(BS!Y73),"",BS!Y73)</f>
        <v>451</v>
      </c>
    </row>
    <row r="53" spans="1:5">
      <c r="A53" t="s">
        <v>361</v>
      </c>
      <c r="B53">
        <f>IF(ISBLANK(BS!T74),"",BS!T74)</f>
        <v>152</v>
      </c>
      <c r="C53">
        <f>IF(ISBLANK(BS!U74),"",BS!U74)</f>
        <v>252</v>
      </c>
      <c r="D53">
        <f>IF(ISBLANK(BS!W74),"",BS!W74)</f>
        <v>352</v>
      </c>
      <c r="E53">
        <f>IF(ISBLANK(BS!Y74),"",BS!Y74)</f>
        <v>452</v>
      </c>
    </row>
    <row r="54" spans="1:5">
      <c r="A54" t="s">
        <v>2292</v>
      </c>
      <c r="B54">
        <f>IF(ISBLANK(BS!T75),"",BS!T75)</f>
        <v>153</v>
      </c>
      <c r="C54">
        <f>IF(ISBLANK(BS!U75),"",BS!U75)</f>
        <v>253</v>
      </c>
      <c r="D54">
        <f>IF(ISBLANK(BS!W75),"",BS!W75)</f>
        <v>353</v>
      </c>
      <c r="E54">
        <f>IF(ISBLANK(BS!Y75),"",BS!Y75)</f>
        <v>453</v>
      </c>
    </row>
    <row r="55" spans="1:5">
      <c r="A55" t="s">
        <v>489</v>
      </c>
      <c r="B55">
        <f>IF(ISBLANK(BS!T76),"",BS!T76)</f>
        <v>154</v>
      </c>
      <c r="C55">
        <f>IF(ISBLANK(BS!U76),"",BS!U76)</f>
        <v>254</v>
      </c>
      <c r="D55">
        <f>IF(ISBLANK(BS!W76),"",BS!W76)</f>
        <v>354</v>
      </c>
      <c r="E55">
        <f>IF(ISBLANK(BS!Y76),"",BS!Y76)</f>
        <v>454</v>
      </c>
    </row>
    <row r="56" spans="1:5">
      <c r="A56" t="s">
        <v>367</v>
      </c>
      <c r="B56">
        <f>IF(ISBLANK(BS!T77),"",BS!T77)</f>
        <v>155</v>
      </c>
      <c r="C56">
        <f>IF(ISBLANK(BS!U77),"",BS!U77)</f>
        <v>255</v>
      </c>
      <c r="D56">
        <f>IF(ISBLANK(BS!W77),"",BS!W77)</f>
        <v>355</v>
      </c>
      <c r="E56">
        <f>IF(ISBLANK(BS!Y77),"",BS!Y77)</f>
        <v>455</v>
      </c>
    </row>
    <row r="57" spans="1:5">
      <c r="A57" t="s">
        <v>161</v>
      </c>
      <c r="B57">
        <f>IF(ISBLANK(BS!T78),"",BS!T78)</f>
        <v>156</v>
      </c>
      <c r="C57">
        <f>IF(ISBLANK(BS!U78),"",BS!U78)</f>
        <v>256</v>
      </c>
      <c r="D57">
        <f>IF(ISBLANK(BS!W78),"",BS!W78)</f>
        <v>356</v>
      </c>
      <c r="E57">
        <f>IF(ISBLANK(BS!Y78),"",BS!Y78)</f>
        <v>456</v>
      </c>
    </row>
    <row r="58" spans="1:5">
      <c r="A58" t="s">
        <v>372</v>
      </c>
      <c r="B58">
        <f>IF(ISBLANK(BS!T79),"",BS!T79)</f>
        <v>157</v>
      </c>
      <c r="C58">
        <f>IF(ISBLANK(BS!U79),"",BS!U79)</f>
        <v>257</v>
      </c>
      <c r="D58">
        <f>IF(ISBLANK(BS!W79),"",BS!W79)</f>
        <v>357</v>
      </c>
      <c r="E58">
        <f>IF(ISBLANK(BS!Y79),"",BS!Y79)</f>
        <v>457</v>
      </c>
    </row>
    <row r="59" spans="1:5">
      <c r="A59" t="s">
        <v>2297</v>
      </c>
      <c r="B59">
        <f>IF(ISBLANK(BS!T80),"",BS!T80)</f>
        <v>158</v>
      </c>
      <c r="C59">
        <f>IF(ISBLANK(BS!U80),"",BS!U80)</f>
        <v>258</v>
      </c>
      <c r="D59">
        <f>IF(ISBLANK(BS!W80),"",BS!W80)</f>
        <v>358</v>
      </c>
      <c r="E59">
        <f>IF(ISBLANK(BS!Y80),"",BS!Y80)</f>
        <v>458</v>
      </c>
    </row>
    <row r="60" spans="1:5">
      <c r="A60" t="s">
        <v>378</v>
      </c>
      <c r="B60">
        <f>IF(ISBLANK(BS!T81),"",BS!T81)</f>
        <v>159</v>
      </c>
      <c r="C60">
        <f>IF(ISBLANK(BS!U81),"",BS!U81)</f>
        <v>259</v>
      </c>
      <c r="D60">
        <f>IF(ISBLANK(BS!W81),"",BS!W81)</f>
        <v>359</v>
      </c>
      <c r="E60">
        <f>IF(ISBLANK(BS!Y81),"",BS!Y81)</f>
        <v>459</v>
      </c>
    </row>
    <row r="61" spans="1:5">
      <c r="A61" t="s">
        <v>384</v>
      </c>
      <c r="B61">
        <f>IF(ISBLANK(BS!T82),"",BS!T82)</f>
        <v>160</v>
      </c>
      <c r="C61">
        <f>IF(ISBLANK(BS!U82),"",BS!U82)</f>
        <v>260</v>
      </c>
      <c r="D61">
        <f>IF(ISBLANK(BS!W82),"",BS!W82)</f>
        <v>360</v>
      </c>
      <c r="E61">
        <f>IF(ISBLANK(BS!Y82),"",BS!Y82)</f>
        <v>460</v>
      </c>
    </row>
    <row r="62" spans="1:5">
      <c r="A62" t="s">
        <v>2281</v>
      </c>
      <c r="B62">
        <f>IF(ISBLANK(BS!T83),"",BS!T83)</f>
        <v>161</v>
      </c>
      <c r="C62">
        <f>IF(ISBLANK(BS!U83),"",BS!U83)</f>
        <v>261</v>
      </c>
      <c r="D62">
        <f>IF(ISBLANK(BS!W83),"",BS!W83)</f>
        <v>361</v>
      </c>
      <c r="E62">
        <f>IF(ISBLANK(BS!Y83),"",BS!Y83)</f>
        <v>461</v>
      </c>
    </row>
    <row r="63" spans="1:5">
      <c r="A63" t="s">
        <v>2282</v>
      </c>
      <c r="B63">
        <f>IF(ISBLANK(BS!T84),"",BS!T84)</f>
        <v>162</v>
      </c>
      <c r="C63">
        <f>IF(ISBLANK(BS!U84),"",BS!U84)</f>
        <v>262</v>
      </c>
      <c r="D63">
        <f>IF(ISBLANK(BS!W84),"",BS!W84)</f>
        <v>362</v>
      </c>
      <c r="E63">
        <f>IF(ISBLANK(BS!Y84),"",BS!Y84)</f>
        <v>462</v>
      </c>
    </row>
    <row r="64" spans="1:5">
      <c r="A64" t="s">
        <v>3198</v>
      </c>
      <c r="B64">
        <f>IF(ISBLANK(BS!T85),"",BS!T85)</f>
        <v>163</v>
      </c>
      <c r="C64">
        <f>IF(ISBLANK(BS!U85),"",BS!U85)</f>
        <v>263</v>
      </c>
      <c r="D64">
        <f>IF(ISBLANK(BS!W85),"",BS!W85)</f>
        <v>363</v>
      </c>
      <c r="E64">
        <f>IF(ISBLANK(BS!Y85),"",BS!Y85)</f>
        <v>463</v>
      </c>
    </row>
    <row r="65" spans="1:5">
      <c r="A65" t="s">
        <v>3200</v>
      </c>
      <c r="B65">
        <f>IF(ISBLANK(BS!T86),"",BS!T86)</f>
        <v>164</v>
      </c>
      <c r="C65">
        <f>IF(ISBLANK(BS!U86),"",BS!U86)</f>
        <v>264</v>
      </c>
      <c r="D65">
        <f>IF(ISBLANK(BS!W86),"",BS!W86)</f>
        <v>364</v>
      </c>
      <c r="E65">
        <f>IF(ISBLANK(BS!Y86),"",BS!Y86)</f>
        <v>464</v>
      </c>
    </row>
    <row r="66" spans="1:5">
      <c r="A66" t="s">
        <v>400</v>
      </c>
      <c r="B66">
        <f>IF(ISBLANK(BS!T87),"",BS!T87)</f>
        <v>165</v>
      </c>
      <c r="C66">
        <f>IF(ISBLANK(BS!U87),"",BS!U87)</f>
        <v>265</v>
      </c>
      <c r="D66">
        <f>IF(ISBLANK(BS!W87),"",BS!W87)</f>
        <v>365</v>
      </c>
      <c r="E66">
        <f>IF(ISBLANK(BS!Y87),"",BS!Y87)</f>
        <v>465</v>
      </c>
    </row>
    <row r="67" spans="1:5">
      <c r="A67" t="s">
        <v>406</v>
      </c>
      <c r="B67">
        <f>IF(ISBLANK(BS!T88),"",BS!T88)</f>
        <v>166</v>
      </c>
      <c r="C67">
        <f>IF(ISBLANK(BS!U88),"",BS!U88)</f>
        <v>266</v>
      </c>
      <c r="D67">
        <f>IF(ISBLANK(BS!W88),"",BS!W88)</f>
        <v>366</v>
      </c>
      <c r="E67">
        <f>IF(ISBLANK(BS!Y88),"",BS!Y88)</f>
        <v>466</v>
      </c>
    </row>
    <row r="68" spans="1:5">
      <c r="A68" t="s">
        <v>410</v>
      </c>
      <c r="B68">
        <f>IF(ISBLANK(BS!T89),"",BS!T89)</f>
        <v>167</v>
      </c>
      <c r="C68">
        <f>IF(ISBLANK(BS!U89),"",BS!U89)</f>
        <v>267</v>
      </c>
      <c r="D68">
        <f>IF(ISBLANK(BS!W89),"",BS!W89)</f>
        <v>367</v>
      </c>
      <c r="E68">
        <f>IF(ISBLANK(BS!Y89),"",BS!Y89)</f>
        <v>467</v>
      </c>
    </row>
  </sheetData>
  <dataValidations count="6">
    <dataValidation allowBlank="1" showInputMessage="1" showErrorMessage="1" prompt="AOP" sqref="A1">
      <formula1>0</formula1>
      <formula2>0</formula2>
    </dataValidation>
    <dataValidation allowBlank="1" showInputMessage="1" showErrorMessage="1" prompt="Iznos tekuće godine - Bruto" sqref="B1">
      <formula1>0</formula1>
      <formula2>0</formula2>
    </dataValidation>
    <dataValidation allowBlank="1" showInputMessage="1" showErrorMessage="1" prompt="Iznos tekuće godine - Ispravka vrijednosti" sqref="C1">
      <formula1>0</formula1>
      <formula2>0</formula2>
    </dataValidation>
    <dataValidation allowBlank="1" showInputMessage="1" showErrorMessage="1" prompt="Iznos tekuće godine - Neto" sqref="D1">
      <formula1>0</formula1>
      <formula2>0</formula2>
    </dataValidation>
    <dataValidation allowBlank="1" showInputMessage="1" showErrorMessage="1" prompt="Iznos prethodne godine - neto" sqref="E1">
      <formula1>0</formula1>
      <formula2>0</formula2>
    </dataValidation>
    <dataValidation type="whole" operator="greaterThanOrEqual" allowBlank="1" showInputMessage="1" showErrorMessage="1" errorTitle="Greška" error="Vrijednost mora biti cjelobrojna i nenegativna - ponovite unos." sqref="B2:E68">
      <formula1>0</formula1>
      <formula2>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8</TotalTime>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#ZPN</vt:lpstr>
      <vt:lpstr>#NZS</vt:lpstr>
      <vt:lpstr>#OC</vt:lpstr>
      <vt:lpstr>#VN</vt:lpstr>
      <vt:lpstr>Uputstvo</vt:lpstr>
      <vt:lpstr>#UNOS</vt:lpstr>
      <vt:lpstr>#Konverter</vt:lpstr>
      <vt:lpstr>#GII</vt:lpstr>
      <vt:lpstr>#BS_A</vt:lpstr>
      <vt:lpstr>#BS_P</vt:lpstr>
      <vt:lpstr>BS</vt:lpstr>
      <vt:lpstr>#BU</vt:lpstr>
      <vt:lpstr>BU</vt:lpstr>
      <vt:lpstr>GTDIR</vt:lpstr>
      <vt:lpstr>#GT_1</vt:lpstr>
      <vt:lpstr>GTIND</vt:lpstr>
      <vt:lpstr>#GT_2</vt:lpstr>
      <vt:lpstr>IPK</vt:lpstr>
      <vt:lpstr>ANEKS</vt:lpstr>
      <vt:lpstr>PPP</vt:lpstr>
      <vt:lpstr>#PPP</vt:lpstr>
      <vt:lpstr>#IPK</vt:lpstr>
      <vt:lpstr>#ANEX</vt:lpstr>
      <vt:lpstr>STANEX</vt:lpstr>
      <vt:lpstr>INV01-1</vt:lpstr>
      <vt:lpstr>INV01-2</vt:lpstr>
      <vt:lpstr>#STANEX</vt:lpstr>
      <vt:lpstr>ONŠ</vt:lpstr>
      <vt:lpstr>TZ</vt:lpstr>
      <vt:lpstr>VN</vt:lpstr>
      <vt:lpstr>ZS</vt:lpstr>
      <vt:lpstr>UtvrFinIzvj</vt:lpstr>
      <vt:lpstr>ObavijRazvrst</vt:lpstr>
      <vt:lpstr>RaspPoslRez</vt:lpstr>
      <vt:lpstr>IzjStandard</vt:lpstr>
      <vt:lpstr>IzjNeaktiv</vt:lpstr>
      <vt:lpstr>OblikPreduzeca</vt:lpstr>
      <vt:lpstr>Opstina</vt:lpstr>
      <vt:lpstr>TipIzvjestaja</vt:lpstr>
      <vt:lpstr>Velicina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Emir Slanjankić</dc:creator>
  <cp:lastModifiedBy>Nermina Ibrišević</cp:lastModifiedBy>
  <cp:revision>9</cp:revision>
  <cp:lastPrinted>2021-12-28T11:39:06Z</cp:lastPrinted>
  <dcterms:created xsi:type="dcterms:W3CDTF">2015-06-05T18:17:20Z</dcterms:created>
  <dcterms:modified xsi:type="dcterms:W3CDTF">2021-12-28T13:34:50Z</dcterms:modified>
  <dc:language>bs-BA</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0x0101002E99D5FDAD70204AA08696970B16018E</vt:lpwstr>
  </property>
</Properties>
</file>